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xml" ContentType="application/vnd.openxmlformats-officedocument.spreadsheetml.comments+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https://d.docs.live.net/61e85220bbe0a3ed/Área de Trabalho/Qualis-APS/Av. in loco/Bancos/"/>
    </mc:Choice>
  </mc:AlternateContent>
  <xr:revisionPtr revIDLastSave="3" documentId="8_{028C3D7D-7C42-4750-B548-1D587A1E1DF8}" xr6:coauthVersionLast="47" xr6:coauthVersionMax="47" xr10:uidLastSave="{B1ED315F-DB2F-4130-A65F-F70FE7F21E1D}"/>
  <bookViews>
    <workbookView xWindow="28680" yWindow="-120" windowWidth="29040" windowHeight="15720" activeTab="1" xr2:uid="{00000000-000D-0000-FFFF-FFFF00000000}"/>
  </bookViews>
  <sheets>
    <sheet name="Resumo" sheetId="53" r:id="rId1"/>
    <sheet name="Tipologia" sheetId="14" r:id="rId2"/>
    <sheet name="AF" sheetId="5" r:id="rId3"/>
    <sheet name="Tabelas" sheetId="37" r:id="rId4"/>
    <sheet name="Tabelas (2)" sheetId="50" r:id="rId5"/>
    <sheet name="Gráficos" sheetId="42" r:id="rId6"/>
    <sheet name="UBS" sheetId="34" r:id="rId7"/>
    <sheet name="EQUIPE" sheetId="28" r:id="rId8"/>
    <sheet name="PROFISSIONAIS" sheetId="29" r:id="rId9"/>
    <sheet name="SERVIÇOS" sheetId="30" r:id="rId10"/>
    <sheet name="ESTRUTURA" sheetId="31" r:id="rId11"/>
    <sheet name="INSUMOS" sheetId="32" r:id="rId12"/>
    <sheet name="TIC" sheetId="33" r:id="rId13"/>
    <sheet name="COAPS 2020-10" sheetId="26" r:id="rId14"/>
    <sheet name="AUTOPREENCHIMENTO" sheetId="25" r:id="rId15"/>
    <sheet name="TELEFONE" sheetId="24" r:id="rId16"/>
    <sheet name="NASF" sheetId="15" r:id="rId17"/>
    <sheet name="VACINAS" sheetId="35" r:id="rId18"/>
    <sheet name="Equipe TD" sheetId="43" r:id="rId19"/>
    <sheet name="Profissionais TD" sheetId="45" r:id="rId20"/>
    <sheet name="Estrutura TD" sheetId="49" r:id="rId21"/>
    <sheet name="Serviços TD" sheetId="46" r:id="rId22"/>
    <sheet name="Insumos TD" sheetId="47" r:id="rId23"/>
    <sheet name="TIC TD" sheetId="48" r:id="rId24"/>
  </sheets>
  <definedNames>
    <definedName name="_xlnm._FilterDatabase" localSheetId="14" hidden="1">AUTOPREENCHIMENTO!$A$1:$UZ$160</definedName>
    <definedName name="_xlnm._FilterDatabase" localSheetId="1" hidden="1">Tipologia!$A$1:$AA$166</definedName>
  </definedNames>
  <calcPr calcId="191029"/>
  <pivotCaches>
    <pivotCache cacheId="6" r:id="rId25"/>
    <pivotCache cacheId="7" r:id="rId26"/>
    <pivotCache cacheId="8" r:id="rId2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3" i="26" l="1" a="1"/>
  <c r="AF3" i="26" s="1"/>
  <c r="AF4" i="26" a="1"/>
  <c r="AF4" i="26" s="1"/>
  <c r="AF5" i="26" a="1"/>
  <c r="AF5" i="26" s="1"/>
  <c r="AF6" i="26" a="1"/>
  <c r="AF6" i="26" s="1"/>
  <c r="AF7" i="26" a="1"/>
  <c r="AF7" i="26" s="1"/>
  <c r="AF8" i="26" a="1"/>
  <c r="AF8" i="26" s="1"/>
  <c r="AF9" i="26" a="1"/>
  <c r="AF9" i="26" s="1"/>
  <c r="AF10" i="26" a="1"/>
  <c r="AF10" i="26" s="1"/>
  <c r="AF11" i="26" a="1"/>
  <c r="AF11" i="26" s="1"/>
  <c r="AF12" i="26" a="1"/>
  <c r="AF12" i="26" s="1"/>
  <c r="AF13" i="26" a="1"/>
  <c r="AF13" i="26" s="1"/>
  <c r="AF14" i="26" a="1"/>
  <c r="AF14" i="26" s="1"/>
  <c r="AF15" i="26" a="1"/>
  <c r="AF15" i="26" s="1"/>
  <c r="AF16" i="26" a="1"/>
  <c r="AF16" i="26" s="1"/>
  <c r="AF17" i="26" a="1"/>
  <c r="AF17" i="26" s="1"/>
  <c r="AF18" i="26" a="1"/>
  <c r="AF18" i="26" s="1"/>
  <c r="AF19" i="26" a="1"/>
  <c r="AF19" i="26" s="1"/>
  <c r="AF20" i="26" a="1"/>
  <c r="AF20" i="26" s="1"/>
  <c r="AF21" i="26" a="1"/>
  <c r="AF21" i="26" s="1"/>
  <c r="AF22" i="26" a="1"/>
  <c r="AF22" i="26" s="1"/>
  <c r="AF23" i="26" a="1"/>
  <c r="AF23" i="26" s="1"/>
  <c r="AF24" i="26" a="1"/>
  <c r="AF24" i="26" s="1"/>
  <c r="AF25" i="26" a="1"/>
  <c r="AF25" i="26" s="1"/>
  <c r="AF26" i="26" a="1"/>
  <c r="AF26" i="26" s="1"/>
  <c r="AF27" i="26" a="1"/>
  <c r="AF27" i="26" s="1"/>
  <c r="AF28" i="26" a="1"/>
  <c r="AF28" i="26" s="1"/>
  <c r="AF29" i="26" a="1"/>
  <c r="AF29" i="26" s="1"/>
  <c r="AF30" i="26" a="1"/>
  <c r="AF30" i="26" s="1"/>
  <c r="AF31" i="26" a="1"/>
  <c r="AF31" i="26" s="1"/>
  <c r="AF32" i="26" a="1"/>
  <c r="AF32" i="26" s="1"/>
  <c r="AF33" i="26" a="1"/>
  <c r="AF33" i="26" s="1"/>
  <c r="AF34" i="26" a="1"/>
  <c r="AF34" i="26" s="1"/>
  <c r="AF35" i="26" a="1"/>
  <c r="AF35" i="26" s="1"/>
  <c r="AF36" i="26" a="1"/>
  <c r="AF36" i="26" s="1"/>
  <c r="AF37" i="26" a="1"/>
  <c r="AF37" i="26" s="1"/>
  <c r="AF38" i="26" a="1"/>
  <c r="AF38" i="26" s="1"/>
  <c r="AF39" i="26" a="1"/>
  <c r="AF39" i="26" s="1"/>
  <c r="AF40" i="26" a="1"/>
  <c r="AF40" i="26" s="1"/>
  <c r="AF41" i="26" a="1"/>
  <c r="AF41" i="26" s="1"/>
  <c r="AF42" i="26" a="1"/>
  <c r="AF42" i="26" s="1"/>
  <c r="AF43" i="26" a="1"/>
  <c r="AF43" i="26" s="1"/>
  <c r="AF44" i="26" a="1"/>
  <c r="AF44" i="26" s="1"/>
  <c r="AF45" i="26" a="1"/>
  <c r="AF45" i="26" s="1"/>
  <c r="AF46" i="26" a="1"/>
  <c r="AF46" i="26" s="1"/>
  <c r="AF47" i="26" a="1"/>
  <c r="AF47" i="26" s="1"/>
  <c r="AF48" i="26" a="1"/>
  <c r="AF48" i="26" s="1"/>
  <c r="AF49" i="26" a="1"/>
  <c r="AF49" i="26" s="1"/>
  <c r="AF50" i="26" a="1"/>
  <c r="AF50" i="26" s="1"/>
  <c r="AF51" i="26" a="1"/>
  <c r="AF51" i="26" s="1"/>
  <c r="AF52" i="26" a="1"/>
  <c r="AF52" i="26" s="1"/>
  <c r="AF53" i="26" a="1"/>
  <c r="AF53" i="26" s="1"/>
  <c r="AF54" i="26" a="1"/>
  <c r="AF54" i="26" s="1"/>
  <c r="AF55" i="26" a="1"/>
  <c r="AF55" i="26" s="1"/>
  <c r="AF56" i="26" a="1"/>
  <c r="AF56" i="26" s="1"/>
  <c r="AF57" i="26" a="1"/>
  <c r="AF57" i="26" s="1"/>
  <c r="AF58" i="26" a="1"/>
  <c r="AF58" i="26" s="1"/>
  <c r="AF59" i="26" a="1"/>
  <c r="AF59" i="26" s="1"/>
  <c r="AF60" i="26" a="1"/>
  <c r="AF60" i="26" s="1"/>
  <c r="AF61" i="26" a="1"/>
  <c r="AF61" i="26" s="1"/>
  <c r="AF62" i="26" a="1"/>
  <c r="AF62" i="26" s="1"/>
  <c r="AF63" i="26" a="1"/>
  <c r="AF63" i="26" s="1"/>
  <c r="AF64" i="26" a="1"/>
  <c r="AF64" i="26" s="1"/>
  <c r="AF65" i="26" a="1"/>
  <c r="AF65" i="26" s="1"/>
  <c r="AF66" i="26" a="1"/>
  <c r="AF66" i="26" s="1"/>
  <c r="AF67" i="26" a="1"/>
  <c r="AF67" i="26" s="1"/>
  <c r="AF68" i="26" a="1"/>
  <c r="AF68" i="26" s="1"/>
  <c r="AF69" i="26" a="1"/>
  <c r="AF69" i="26" s="1"/>
  <c r="AF70" i="26" a="1"/>
  <c r="AF70" i="26" s="1"/>
  <c r="AF71" i="26" a="1"/>
  <c r="AF71" i="26" s="1"/>
  <c r="AF72" i="26" a="1"/>
  <c r="AF72" i="26" s="1"/>
  <c r="AF73" i="26" a="1"/>
  <c r="AF73" i="26" s="1"/>
  <c r="AF74" i="26" a="1"/>
  <c r="AF74" i="26" s="1"/>
  <c r="AF75" i="26" a="1"/>
  <c r="AF75" i="26" s="1"/>
  <c r="AF76" i="26" a="1"/>
  <c r="AF76" i="26" s="1"/>
  <c r="AF77" i="26" a="1"/>
  <c r="AF77" i="26" s="1"/>
  <c r="AF78" i="26" a="1"/>
  <c r="AF78" i="26" s="1"/>
  <c r="AF79" i="26" a="1"/>
  <c r="AF79" i="26" s="1"/>
  <c r="AF80" i="26" a="1"/>
  <c r="AF80" i="26" s="1"/>
  <c r="AF81" i="26" a="1"/>
  <c r="AF81" i="26" s="1"/>
  <c r="AF82" i="26" a="1"/>
  <c r="AF82" i="26" s="1"/>
  <c r="AF83" i="26" a="1"/>
  <c r="AF83" i="26" s="1"/>
  <c r="AF84" i="26" a="1"/>
  <c r="AF84" i="26" s="1"/>
  <c r="AF85" i="26" a="1"/>
  <c r="AF85" i="26" s="1"/>
  <c r="AF86" i="26" a="1"/>
  <c r="AF86" i="26" s="1"/>
  <c r="AF87" i="26" a="1"/>
  <c r="AF87" i="26" s="1"/>
  <c r="AF88" i="26" a="1"/>
  <c r="AF88" i="26" s="1"/>
  <c r="AF89" i="26" a="1"/>
  <c r="AF89" i="26" s="1"/>
  <c r="AF90" i="26" a="1"/>
  <c r="AF90" i="26" s="1"/>
  <c r="AF91" i="26" a="1"/>
  <c r="AF91" i="26" s="1"/>
  <c r="AF92" i="26" a="1"/>
  <c r="AF92" i="26" s="1"/>
  <c r="AF93" i="26" a="1"/>
  <c r="AF93" i="26" s="1"/>
  <c r="AF94" i="26" a="1"/>
  <c r="AF94" i="26" s="1"/>
  <c r="AF95" i="26" a="1"/>
  <c r="AF95" i="26" s="1"/>
  <c r="AF96" i="26" a="1"/>
  <c r="AF96" i="26" s="1"/>
  <c r="AF97" i="26" a="1"/>
  <c r="AF97" i="26" s="1"/>
  <c r="AF98" i="26" a="1"/>
  <c r="AF98" i="26" s="1"/>
  <c r="AF99" i="26" a="1"/>
  <c r="AF99" i="26" s="1"/>
  <c r="AF100" i="26" a="1"/>
  <c r="AF100" i="26" s="1"/>
  <c r="AF101" i="26" a="1"/>
  <c r="AF101" i="26" s="1"/>
  <c r="AF102" i="26" a="1"/>
  <c r="AF102" i="26" s="1"/>
  <c r="AF103" i="26" a="1"/>
  <c r="AF103" i="26" s="1"/>
  <c r="AF104" i="26" a="1"/>
  <c r="AF104" i="26" s="1"/>
  <c r="AF105" i="26" a="1"/>
  <c r="AF105" i="26" s="1"/>
  <c r="AF106" i="26" a="1"/>
  <c r="AF106" i="26" s="1"/>
  <c r="AF107" i="26" a="1"/>
  <c r="AF107" i="26" s="1"/>
  <c r="AF108" i="26" a="1"/>
  <c r="AF108" i="26" s="1"/>
  <c r="AF109" i="26" a="1"/>
  <c r="AF109" i="26" s="1"/>
  <c r="AF110" i="26" a="1"/>
  <c r="AF110" i="26" s="1"/>
  <c r="AF111" i="26" a="1"/>
  <c r="AF111" i="26" s="1"/>
  <c r="AF112" i="26" a="1"/>
  <c r="AF112" i="26" s="1"/>
  <c r="AF113" i="26" a="1"/>
  <c r="AF113" i="26" s="1"/>
  <c r="AF114" i="26" a="1"/>
  <c r="AF114" i="26" s="1"/>
  <c r="AF115" i="26" a="1"/>
  <c r="AF115" i="26" s="1"/>
  <c r="AF116" i="26" a="1"/>
  <c r="AF116" i="26" s="1"/>
  <c r="AF117" i="26" a="1"/>
  <c r="AF117" i="26" s="1"/>
  <c r="AF118" i="26" a="1"/>
  <c r="AF118" i="26" s="1"/>
  <c r="AF119" i="26" a="1"/>
  <c r="AF119" i="26" s="1"/>
  <c r="AF120" i="26" a="1"/>
  <c r="AF120" i="26" s="1"/>
  <c r="AF121" i="26" a="1"/>
  <c r="AF121" i="26" s="1"/>
  <c r="AF122" i="26" a="1"/>
  <c r="AF122" i="26" s="1"/>
  <c r="AF123" i="26" a="1"/>
  <c r="AF123" i="26" s="1"/>
  <c r="AF124" i="26" a="1"/>
  <c r="AF124" i="26" s="1"/>
  <c r="AF125" i="26" a="1"/>
  <c r="AF125" i="26" s="1"/>
  <c r="AF126" i="26" a="1"/>
  <c r="AF126" i="26" s="1"/>
  <c r="AF127" i="26" a="1"/>
  <c r="AF127" i="26" s="1"/>
  <c r="AF128" i="26" a="1"/>
  <c r="AF128" i="26" s="1"/>
  <c r="AF129" i="26" a="1"/>
  <c r="AF129" i="26" s="1"/>
  <c r="AF130" i="26" a="1"/>
  <c r="AF130" i="26" s="1"/>
  <c r="AF131" i="26" a="1"/>
  <c r="AF131" i="26" s="1"/>
  <c r="AF132" i="26" a="1"/>
  <c r="AF132" i="26" s="1"/>
  <c r="AF133" i="26" a="1"/>
  <c r="AF133" i="26" s="1"/>
  <c r="AF134" i="26" a="1"/>
  <c r="AF134" i="26" s="1"/>
  <c r="AF135" i="26" a="1"/>
  <c r="AF135" i="26" s="1"/>
  <c r="AF136" i="26" a="1"/>
  <c r="AF136" i="26" s="1"/>
  <c r="AF137" i="26" a="1"/>
  <c r="AF137" i="26" s="1"/>
  <c r="AF138" i="26" a="1"/>
  <c r="AF138" i="26" s="1"/>
  <c r="AF139" i="26" a="1"/>
  <c r="AF139" i="26" s="1"/>
  <c r="AF140" i="26" a="1"/>
  <c r="AF140" i="26" s="1"/>
  <c r="AF141" i="26" a="1"/>
  <c r="AF141" i="26" s="1"/>
  <c r="AF142" i="26" a="1"/>
  <c r="AF142" i="26" s="1"/>
  <c r="AF143" i="26" a="1"/>
  <c r="AF143" i="26" s="1"/>
  <c r="AF144" i="26" a="1"/>
  <c r="AF144" i="26" s="1"/>
  <c r="AF145" i="26" a="1"/>
  <c r="AF145" i="26" s="1"/>
  <c r="AF146" i="26" a="1"/>
  <c r="AF146" i="26" s="1"/>
  <c r="AF147" i="26" a="1"/>
  <c r="AF147" i="26" s="1"/>
  <c r="AF148" i="26" a="1"/>
  <c r="AF148" i="26" s="1"/>
  <c r="AF149" i="26" a="1"/>
  <c r="AF149" i="26" s="1"/>
  <c r="AF150" i="26" a="1"/>
  <c r="AF150" i="26" s="1"/>
  <c r="AF151" i="26" a="1"/>
  <c r="AF151" i="26" s="1"/>
  <c r="AF152" i="26" a="1"/>
  <c r="AF152" i="26" s="1"/>
  <c r="AF153" i="26" a="1"/>
  <c r="AF153" i="26" s="1"/>
  <c r="AF154" i="26" a="1"/>
  <c r="AF154" i="26" s="1"/>
  <c r="AF155" i="26" a="1"/>
  <c r="AF155" i="26" s="1"/>
  <c r="AF156" i="26" a="1"/>
  <c r="AF156" i="26" s="1"/>
  <c r="AF157" i="26" a="1"/>
  <c r="AF157" i="26" s="1"/>
  <c r="AF158" i="26" a="1"/>
  <c r="AF158" i="26" s="1"/>
  <c r="AF159" i="26" a="1"/>
  <c r="AF159" i="26" s="1"/>
  <c r="AF160" i="26" a="1"/>
  <c r="AF160" i="26" s="1"/>
  <c r="AF161" i="26" a="1"/>
  <c r="AF161" i="26" s="1"/>
  <c r="AF162" i="26" a="1"/>
  <c r="AF162" i="26" s="1"/>
  <c r="AF163" i="26" a="1"/>
  <c r="AF163" i="26" s="1"/>
  <c r="AF164" i="26" a="1"/>
  <c r="AF164" i="26" s="1"/>
  <c r="AF165" i="26" a="1"/>
  <c r="AF165" i="26" s="1"/>
  <c r="AF166" i="26" a="1"/>
  <c r="AF166" i="26" s="1"/>
  <c r="AF167" i="26" a="1"/>
  <c r="AF167" i="26" s="1"/>
  <c r="AF168" i="26" a="1"/>
  <c r="AF168" i="26" s="1"/>
  <c r="AF169" i="26" a="1"/>
  <c r="AF169" i="26" s="1"/>
  <c r="AF170" i="26" a="1"/>
  <c r="AF170" i="26" s="1"/>
  <c r="AF171" i="26" a="1"/>
  <c r="AF171" i="26" s="1"/>
  <c r="AF172" i="26" a="1"/>
  <c r="AF172" i="26" s="1"/>
  <c r="AF173" i="26" a="1"/>
  <c r="AF173" i="26" s="1"/>
  <c r="AF2" i="26" a="1"/>
  <c r="AF2" i="26" s="1"/>
  <c r="B5" i="50"/>
  <c r="C5" i="50"/>
  <c r="D5" i="50"/>
  <c r="E5" i="50"/>
  <c r="F5" i="50"/>
  <c r="G5" i="50"/>
  <c r="H5" i="50"/>
  <c r="I5" i="50"/>
  <c r="J5" i="50"/>
  <c r="K5" i="50"/>
  <c r="L5" i="50"/>
  <c r="M5" i="50"/>
  <c r="N5" i="50"/>
  <c r="O5" i="50"/>
  <c r="P5" i="50"/>
  <c r="Q5" i="50"/>
  <c r="B6" i="50"/>
  <c r="C6" i="50"/>
  <c r="D6" i="50"/>
  <c r="E6" i="50"/>
  <c r="F6" i="50"/>
  <c r="G6" i="50"/>
  <c r="H6" i="50"/>
  <c r="I6" i="50"/>
  <c r="J6" i="50"/>
  <c r="K6" i="50"/>
  <c r="L6" i="50"/>
  <c r="M6" i="50"/>
  <c r="N6" i="50"/>
  <c r="O6" i="50"/>
  <c r="P6" i="50"/>
  <c r="Q6" i="50"/>
  <c r="B7" i="50"/>
  <c r="C7" i="50"/>
  <c r="D7" i="50"/>
  <c r="E7" i="50"/>
  <c r="F7" i="50"/>
  <c r="G7" i="50"/>
  <c r="H7" i="50"/>
  <c r="I7" i="50"/>
  <c r="J7" i="50"/>
  <c r="K7" i="50"/>
  <c r="L7" i="50"/>
  <c r="M7" i="50"/>
  <c r="N7" i="50"/>
  <c r="O7" i="50"/>
  <c r="P7" i="50"/>
  <c r="Q7" i="50"/>
  <c r="B8" i="50"/>
  <c r="C8" i="50"/>
  <c r="D8" i="50"/>
  <c r="E8" i="50"/>
  <c r="F8" i="50"/>
  <c r="G8" i="50"/>
  <c r="H8" i="50"/>
  <c r="I8" i="50"/>
  <c r="J8" i="50"/>
  <c r="K8" i="50"/>
  <c r="L8" i="50"/>
  <c r="M8" i="50"/>
  <c r="N8" i="50"/>
  <c r="O8" i="50"/>
  <c r="P8" i="50"/>
  <c r="Q8" i="50"/>
  <c r="B9" i="50"/>
  <c r="C9" i="50"/>
  <c r="D9" i="50"/>
  <c r="E9" i="50"/>
  <c r="F9" i="50"/>
  <c r="G9" i="50"/>
  <c r="H9" i="50"/>
  <c r="I9" i="50"/>
  <c r="J9" i="50"/>
  <c r="K9" i="50"/>
  <c r="L9" i="50"/>
  <c r="M9" i="50"/>
  <c r="N9" i="50"/>
  <c r="O9" i="50"/>
  <c r="P9" i="50"/>
  <c r="Q9" i="50"/>
  <c r="B10" i="50"/>
  <c r="C10" i="50"/>
  <c r="D10" i="50"/>
  <c r="E10" i="50"/>
  <c r="F10" i="50"/>
  <c r="G10" i="50"/>
  <c r="H10" i="50"/>
  <c r="I10" i="50"/>
  <c r="J10" i="50"/>
  <c r="K10" i="50"/>
  <c r="L10" i="50"/>
  <c r="M10" i="50"/>
  <c r="N10" i="50"/>
  <c r="O10" i="50"/>
  <c r="P10" i="50"/>
  <c r="Q10" i="50"/>
  <c r="G64" i="50"/>
  <c r="E64" i="50"/>
  <c r="C64" i="50"/>
  <c r="B64" i="50"/>
  <c r="G63" i="50"/>
  <c r="E63" i="50"/>
  <c r="C63" i="50"/>
  <c r="B63" i="50"/>
  <c r="G62" i="50"/>
  <c r="E62" i="50"/>
  <c r="C62" i="50"/>
  <c r="B62" i="50"/>
  <c r="G61" i="50"/>
  <c r="E61" i="50"/>
  <c r="C61" i="50"/>
  <c r="B61" i="50"/>
  <c r="G60" i="50"/>
  <c r="E60" i="50"/>
  <c r="C60" i="50"/>
  <c r="B60" i="50"/>
  <c r="M53" i="50"/>
  <c r="K53" i="50"/>
  <c r="I53" i="50"/>
  <c r="G53" i="50"/>
  <c r="E53" i="50"/>
  <c r="C53" i="50"/>
  <c r="B53" i="50"/>
  <c r="Y52" i="50"/>
  <c r="X52" i="50"/>
  <c r="W52" i="50"/>
  <c r="V52" i="50"/>
  <c r="U52" i="50"/>
  <c r="M52" i="50"/>
  <c r="K52" i="50"/>
  <c r="I52" i="50"/>
  <c r="G52" i="50"/>
  <c r="E52" i="50"/>
  <c r="C52" i="50"/>
  <c r="B52" i="50"/>
  <c r="M51" i="50"/>
  <c r="K51" i="50"/>
  <c r="I51" i="50"/>
  <c r="G51" i="50"/>
  <c r="E51" i="50"/>
  <c r="C51" i="50"/>
  <c r="B51" i="50"/>
  <c r="Y50" i="50"/>
  <c r="X50" i="50"/>
  <c r="W50" i="50"/>
  <c r="V50" i="50"/>
  <c r="U50" i="50"/>
  <c r="M50" i="50"/>
  <c r="K50" i="50"/>
  <c r="I50" i="50"/>
  <c r="G50" i="50"/>
  <c r="E50" i="50"/>
  <c r="C50" i="50"/>
  <c r="B50" i="50"/>
  <c r="M49" i="50"/>
  <c r="K49" i="50"/>
  <c r="I49" i="50"/>
  <c r="G49" i="50"/>
  <c r="E49" i="50"/>
  <c r="C49" i="50"/>
  <c r="B49" i="50"/>
  <c r="Y48" i="50"/>
  <c r="X48" i="50"/>
  <c r="W48" i="50"/>
  <c r="V48" i="50"/>
  <c r="U48" i="50"/>
  <c r="Y46" i="50"/>
  <c r="X46" i="50"/>
  <c r="W46" i="50"/>
  <c r="V46" i="50"/>
  <c r="U46" i="50"/>
  <c r="Y44" i="50"/>
  <c r="X44" i="50"/>
  <c r="W44" i="50"/>
  <c r="V44" i="50"/>
  <c r="U44" i="50"/>
  <c r="Y42" i="50"/>
  <c r="X42" i="50"/>
  <c r="W42" i="50"/>
  <c r="V42" i="50"/>
  <c r="U42" i="50"/>
  <c r="I42" i="50"/>
  <c r="G42" i="50"/>
  <c r="E42" i="50"/>
  <c r="C42" i="50"/>
  <c r="B42" i="50"/>
  <c r="I41" i="50"/>
  <c r="G41" i="50"/>
  <c r="E41" i="50"/>
  <c r="C41" i="50"/>
  <c r="B41" i="50"/>
  <c r="Y40" i="50"/>
  <c r="X40" i="50"/>
  <c r="W40" i="50"/>
  <c r="V40" i="50"/>
  <c r="U40" i="50"/>
  <c r="I40" i="50"/>
  <c r="G40" i="50"/>
  <c r="E40" i="50"/>
  <c r="C40" i="50"/>
  <c r="B40" i="50"/>
  <c r="I39" i="50"/>
  <c r="G39" i="50"/>
  <c r="E39" i="50"/>
  <c r="C39" i="50"/>
  <c r="B39" i="50"/>
  <c r="Y38" i="50"/>
  <c r="X38" i="50"/>
  <c r="W38" i="50"/>
  <c r="V38" i="50"/>
  <c r="U38" i="50"/>
  <c r="I38" i="50"/>
  <c r="G38" i="50"/>
  <c r="E38" i="50"/>
  <c r="C38" i="50"/>
  <c r="B38" i="50"/>
  <c r="Y36" i="50"/>
  <c r="X36" i="50"/>
  <c r="W36" i="50"/>
  <c r="V36" i="50"/>
  <c r="U36" i="50"/>
  <c r="Y34" i="50"/>
  <c r="X34" i="50"/>
  <c r="W34" i="50"/>
  <c r="V34" i="50"/>
  <c r="U34" i="50"/>
  <c r="Y32" i="50"/>
  <c r="X32" i="50"/>
  <c r="W32" i="50"/>
  <c r="V32" i="50"/>
  <c r="U32" i="50"/>
  <c r="O31" i="50"/>
  <c r="K31" i="50"/>
  <c r="I31" i="50"/>
  <c r="G31" i="50"/>
  <c r="E31" i="50"/>
  <c r="C31" i="50"/>
  <c r="B31" i="50"/>
  <c r="N31" i="50" s="1"/>
  <c r="Y30" i="50"/>
  <c r="X30" i="50"/>
  <c r="W30" i="50"/>
  <c r="V30" i="50"/>
  <c r="U30" i="50"/>
  <c r="O30" i="50"/>
  <c r="M30" i="50"/>
  <c r="K30" i="50"/>
  <c r="I30" i="50"/>
  <c r="G30" i="50"/>
  <c r="E30" i="50"/>
  <c r="C30" i="50"/>
  <c r="B30" i="50"/>
  <c r="O29" i="50"/>
  <c r="M29" i="50"/>
  <c r="K29" i="50"/>
  <c r="I29" i="50"/>
  <c r="G29" i="50"/>
  <c r="E29" i="50"/>
  <c r="C29" i="50"/>
  <c r="B29" i="50"/>
  <c r="Y28" i="50"/>
  <c r="X28" i="50"/>
  <c r="W28" i="50"/>
  <c r="V28" i="50"/>
  <c r="U28" i="50"/>
  <c r="O28" i="50"/>
  <c r="M28" i="50"/>
  <c r="K28" i="50"/>
  <c r="I28" i="50"/>
  <c r="G28" i="50"/>
  <c r="E28" i="50"/>
  <c r="C28" i="50"/>
  <c r="B28" i="50"/>
  <c r="O27" i="50"/>
  <c r="K27" i="50"/>
  <c r="I27" i="50"/>
  <c r="G27" i="50"/>
  <c r="E27" i="50"/>
  <c r="C27" i="50"/>
  <c r="B27" i="50"/>
  <c r="Y26" i="50"/>
  <c r="X26" i="50"/>
  <c r="W26" i="50"/>
  <c r="V26" i="50"/>
  <c r="U26" i="50"/>
  <c r="Y24" i="50"/>
  <c r="X24" i="50"/>
  <c r="W24" i="50"/>
  <c r="V24" i="50"/>
  <c r="U24" i="50"/>
  <c r="Y22" i="50"/>
  <c r="X22" i="50"/>
  <c r="W22" i="50"/>
  <c r="V22" i="50"/>
  <c r="U22" i="50"/>
  <c r="Y20" i="50"/>
  <c r="X20" i="50"/>
  <c r="W20" i="50"/>
  <c r="V20" i="50"/>
  <c r="U20" i="50"/>
  <c r="I20" i="50"/>
  <c r="G20" i="50"/>
  <c r="E20" i="50"/>
  <c r="C20" i="50"/>
  <c r="B20" i="50"/>
  <c r="I19" i="50"/>
  <c r="G19" i="50"/>
  <c r="E19" i="50"/>
  <c r="C19" i="50"/>
  <c r="B19" i="50"/>
  <c r="Y18" i="50"/>
  <c r="X18" i="50"/>
  <c r="W18" i="50"/>
  <c r="V18" i="50"/>
  <c r="U18" i="50"/>
  <c r="I18" i="50"/>
  <c r="G18" i="50"/>
  <c r="E18" i="50"/>
  <c r="C18" i="50"/>
  <c r="B18" i="50"/>
  <c r="I17" i="50"/>
  <c r="G17" i="50"/>
  <c r="E17" i="50"/>
  <c r="C17" i="50"/>
  <c r="B17" i="50"/>
  <c r="Y16" i="50"/>
  <c r="X16" i="50"/>
  <c r="W16" i="50"/>
  <c r="V16" i="50"/>
  <c r="U16" i="50"/>
  <c r="I16" i="50"/>
  <c r="G16" i="50"/>
  <c r="E16" i="50"/>
  <c r="C16" i="50"/>
  <c r="B16" i="50"/>
  <c r="Y15" i="50"/>
  <c r="X15" i="50"/>
  <c r="W15" i="50"/>
  <c r="V15" i="50"/>
  <c r="U15" i="50"/>
  <c r="C21" i="50" l="1"/>
  <c r="G65" i="50"/>
  <c r="D41" i="50"/>
  <c r="C32" i="50"/>
  <c r="G43" i="50"/>
  <c r="Z36" i="50"/>
  <c r="G21" i="50"/>
  <c r="I32" i="50"/>
  <c r="H31" i="50"/>
  <c r="B43" i="50"/>
  <c r="Z44" i="50"/>
  <c r="C54" i="50"/>
  <c r="Z52" i="50"/>
  <c r="W27" i="50"/>
  <c r="B54" i="50"/>
  <c r="I54" i="50"/>
  <c r="E21" i="50"/>
  <c r="K54" i="50"/>
  <c r="Z16" i="50"/>
  <c r="Z24" i="50"/>
  <c r="O32" i="50"/>
  <c r="Z32" i="50"/>
  <c r="C43" i="50"/>
  <c r="D61" i="50"/>
  <c r="B21" i="50"/>
  <c r="Z22" i="50"/>
  <c r="E43" i="50"/>
  <c r="Z48" i="50"/>
  <c r="D52" i="50"/>
  <c r="F63" i="50"/>
  <c r="Z42" i="50"/>
  <c r="Z26" i="50"/>
  <c r="G32" i="50"/>
  <c r="Z28" i="50"/>
  <c r="E32" i="50"/>
  <c r="I43" i="50"/>
  <c r="Z40" i="50"/>
  <c r="E54" i="50"/>
  <c r="B65" i="50"/>
  <c r="Z15" i="50"/>
  <c r="Z20" i="50"/>
  <c r="B32" i="50"/>
  <c r="Z30" i="50"/>
  <c r="Z38" i="50"/>
  <c r="Z46" i="50"/>
  <c r="M54" i="50"/>
  <c r="Z50" i="50"/>
  <c r="G54" i="50"/>
  <c r="H53" i="50"/>
  <c r="C65" i="50"/>
  <c r="I21" i="50"/>
  <c r="Z18" i="50"/>
  <c r="K32" i="50"/>
  <c r="M32" i="50"/>
  <c r="Z34" i="50"/>
  <c r="E65" i="50"/>
  <c r="L50" i="50"/>
  <c r="F51" i="50"/>
  <c r="D50" i="50"/>
  <c r="H39" i="50"/>
  <c r="J42" i="50"/>
  <c r="D51" i="50"/>
  <c r="F29" i="50"/>
  <c r="W51" i="50"/>
  <c r="D18" i="50"/>
  <c r="D17" i="50"/>
  <c r="D19" i="50"/>
  <c r="J29" i="50"/>
  <c r="F41" i="50"/>
  <c r="H41" i="50"/>
  <c r="H29" i="50"/>
  <c r="H20" i="50"/>
  <c r="L28" i="50"/>
  <c r="D40" i="50"/>
  <c r="L53" i="50"/>
  <c r="L29" i="50"/>
  <c r="F50" i="50"/>
  <c r="H17" i="50"/>
  <c r="H19" i="50"/>
  <c r="H27" i="50"/>
  <c r="Y29" i="50"/>
  <c r="J39" i="50"/>
  <c r="H49" i="50"/>
  <c r="H50" i="50"/>
  <c r="D53" i="50"/>
  <c r="W17" i="50"/>
  <c r="W19" i="50"/>
  <c r="H62" i="50"/>
  <c r="H64" i="50"/>
  <c r="X17" i="50"/>
  <c r="D29" i="50"/>
  <c r="J41" i="50"/>
  <c r="Y41" i="50"/>
  <c r="F40" i="50"/>
  <c r="J38" i="50"/>
  <c r="V19" i="50"/>
  <c r="U27" i="50"/>
  <c r="H28" i="50"/>
  <c r="L31" i="50"/>
  <c r="X41" i="50"/>
  <c r="W49" i="50"/>
  <c r="D62" i="50"/>
  <c r="J18" i="50"/>
  <c r="P31" i="50"/>
  <c r="Y49" i="50"/>
  <c r="H51" i="50"/>
  <c r="H52" i="50"/>
  <c r="Y17" i="50"/>
  <c r="D39" i="50"/>
  <c r="H40" i="50"/>
  <c r="D42" i="50"/>
  <c r="X47" i="50"/>
  <c r="D20" i="50"/>
  <c r="X25" i="50"/>
  <c r="Y27" i="50"/>
  <c r="P27" i="50"/>
  <c r="P29" i="50"/>
  <c r="D31" i="50"/>
  <c r="U39" i="50"/>
  <c r="F39" i="50"/>
  <c r="W45" i="50"/>
  <c r="Y47" i="50"/>
  <c r="U51" i="50"/>
  <c r="V47" i="50"/>
  <c r="J19" i="50"/>
  <c r="W23" i="50"/>
  <c r="Y25" i="50"/>
  <c r="N30" i="50"/>
  <c r="U31" i="50"/>
  <c r="F31" i="50"/>
  <c r="H42" i="50"/>
  <c r="X45" i="50"/>
  <c r="V51" i="50"/>
  <c r="X23" i="50"/>
  <c r="W33" i="50"/>
  <c r="W37" i="50"/>
  <c r="U19" i="50"/>
  <c r="J31" i="50"/>
  <c r="X33" i="50"/>
  <c r="U43" i="50"/>
  <c r="N53" i="50"/>
  <c r="N52" i="50"/>
  <c r="D16" i="50"/>
  <c r="U21" i="50"/>
  <c r="Y23" i="50"/>
  <c r="W31" i="50"/>
  <c r="Y33" i="50"/>
  <c r="U35" i="50"/>
  <c r="V39" i="50"/>
  <c r="V43" i="50"/>
  <c r="Y45" i="50"/>
  <c r="U53" i="50"/>
  <c r="W53" i="50"/>
  <c r="X19" i="50"/>
  <c r="V21" i="50"/>
  <c r="F27" i="50"/>
  <c r="X31" i="50"/>
  <c r="U37" i="50"/>
  <c r="W39" i="50"/>
  <c r="W43" i="50"/>
  <c r="L49" i="50"/>
  <c r="V53" i="50"/>
  <c r="F61" i="50"/>
  <c r="D63" i="50"/>
  <c r="D30" i="50"/>
  <c r="H16" i="50"/>
  <c r="J17" i="50"/>
  <c r="Y19" i="50"/>
  <c r="J20" i="50"/>
  <c r="W21" i="50"/>
  <c r="P28" i="50"/>
  <c r="N29" i="50"/>
  <c r="V37" i="50"/>
  <c r="D38" i="50"/>
  <c r="X39" i="50"/>
  <c r="J40" i="50"/>
  <c r="X43" i="50"/>
  <c r="U49" i="50"/>
  <c r="J50" i="50"/>
  <c r="Y51" i="50"/>
  <c r="J51" i="50"/>
  <c r="F52" i="50"/>
  <c r="F53" i="50"/>
  <c r="H61" i="50"/>
  <c r="X29" i="50"/>
  <c r="X21" i="50"/>
  <c r="J28" i="50"/>
  <c r="U29" i="50"/>
  <c r="L30" i="50"/>
  <c r="V35" i="50"/>
  <c r="Y39" i="50"/>
  <c r="U41" i="50"/>
  <c r="F42" i="50"/>
  <c r="Y43" i="50"/>
  <c r="V49" i="50"/>
  <c r="D49" i="50"/>
  <c r="Y35" i="50"/>
  <c r="U17" i="50"/>
  <c r="H18" i="50"/>
  <c r="Y21" i="50"/>
  <c r="U23" i="50"/>
  <c r="V25" i="50"/>
  <c r="V27" i="50"/>
  <c r="D28" i="50"/>
  <c r="V29" i="50"/>
  <c r="U33" i="50"/>
  <c r="X37" i="50"/>
  <c r="V41" i="50"/>
  <c r="U45" i="50"/>
  <c r="L51" i="50"/>
  <c r="Y53" i="50"/>
  <c r="J53" i="50"/>
  <c r="F60" i="50"/>
  <c r="H63" i="50"/>
  <c r="L52" i="50"/>
  <c r="V17" i="50"/>
  <c r="V23" i="50"/>
  <c r="W25" i="50"/>
  <c r="W29" i="50"/>
  <c r="Y37" i="50"/>
  <c r="H38" i="50"/>
  <c r="V45" i="50"/>
  <c r="W47" i="50"/>
  <c r="X49" i="50"/>
  <c r="N50" i="50"/>
  <c r="N51" i="50"/>
  <c r="J52" i="50"/>
  <c r="F62" i="50"/>
  <c r="F64" i="50"/>
  <c r="V31" i="50"/>
  <c r="H30" i="50"/>
  <c r="P30" i="50"/>
  <c r="F38" i="50"/>
  <c r="J49" i="50"/>
  <c r="X51" i="50"/>
  <c r="X53" i="50"/>
  <c r="D60" i="50"/>
  <c r="F16" i="50"/>
  <c r="F17" i="50"/>
  <c r="F18" i="50"/>
  <c r="F19" i="50"/>
  <c r="F20" i="50"/>
  <c r="J27" i="50"/>
  <c r="W35" i="50"/>
  <c r="X27" i="50"/>
  <c r="F28" i="50"/>
  <c r="N28" i="50"/>
  <c r="J30" i="50"/>
  <c r="Y31" i="50"/>
  <c r="V33" i="50"/>
  <c r="X35" i="50"/>
  <c r="U47" i="50"/>
  <c r="W41" i="50"/>
  <c r="U25" i="50"/>
  <c r="D27" i="50"/>
  <c r="L27" i="50"/>
  <c r="N27" i="50"/>
  <c r="F49" i="50"/>
  <c r="N49" i="50"/>
  <c r="H60" i="50"/>
  <c r="D64" i="50"/>
  <c r="J16" i="50"/>
  <c r="F30" i="50"/>
  <c r="B17" i="37"/>
  <c r="C17" i="37"/>
  <c r="E17" i="37"/>
  <c r="G17" i="37"/>
  <c r="I17" i="37"/>
  <c r="B18" i="37"/>
  <c r="C18" i="37"/>
  <c r="E18" i="37"/>
  <c r="G18" i="37"/>
  <c r="I18" i="37"/>
  <c r="B19" i="37"/>
  <c r="C19" i="37"/>
  <c r="E19" i="37"/>
  <c r="G19" i="37"/>
  <c r="I19" i="37"/>
  <c r="B20" i="37"/>
  <c r="C20" i="37"/>
  <c r="E20" i="37"/>
  <c r="G20" i="37"/>
  <c r="I20" i="37"/>
  <c r="B21" i="37"/>
  <c r="C21" i="37"/>
  <c r="E21" i="37"/>
  <c r="G21" i="37"/>
  <c r="I21" i="37"/>
  <c r="B22" i="37"/>
  <c r="C22" i="37"/>
  <c r="E22" i="37"/>
  <c r="G22" i="37"/>
  <c r="I22" i="37"/>
  <c r="B5" i="37"/>
  <c r="C5" i="37"/>
  <c r="D5" i="37"/>
  <c r="E5" i="37"/>
  <c r="F5" i="37"/>
  <c r="G5" i="37"/>
  <c r="H5" i="37"/>
  <c r="I5" i="37"/>
  <c r="J5" i="37"/>
  <c r="K5" i="37"/>
  <c r="L5" i="37"/>
  <c r="M5" i="37"/>
  <c r="N5" i="37"/>
  <c r="O5" i="37"/>
  <c r="P5" i="37"/>
  <c r="Q5" i="37"/>
  <c r="B6" i="37"/>
  <c r="C6" i="37"/>
  <c r="D6" i="37"/>
  <c r="E6" i="37"/>
  <c r="F6" i="37"/>
  <c r="G6" i="37"/>
  <c r="H6" i="37"/>
  <c r="I6" i="37"/>
  <c r="J6" i="37"/>
  <c r="K6" i="37"/>
  <c r="L6" i="37"/>
  <c r="M6" i="37"/>
  <c r="N6" i="37"/>
  <c r="O6" i="37"/>
  <c r="P6" i="37"/>
  <c r="Q6" i="37"/>
  <c r="B7" i="37"/>
  <c r="C7" i="37"/>
  <c r="D7" i="37"/>
  <c r="E7" i="37"/>
  <c r="F7" i="37"/>
  <c r="G7" i="37"/>
  <c r="H7" i="37"/>
  <c r="I7" i="37"/>
  <c r="J7" i="37"/>
  <c r="K7" i="37"/>
  <c r="L7" i="37"/>
  <c r="M7" i="37"/>
  <c r="N7" i="37"/>
  <c r="O7" i="37"/>
  <c r="P7" i="37"/>
  <c r="Q7" i="37"/>
  <c r="B8" i="37"/>
  <c r="C8" i="37"/>
  <c r="D8" i="37"/>
  <c r="E8" i="37"/>
  <c r="F8" i="37"/>
  <c r="G8" i="37"/>
  <c r="H8" i="37"/>
  <c r="I8" i="37"/>
  <c r="J8" i="37"/>
  <c r="K8" i="37"/>
  <c r="L8" i="37"/>
  <c r="M8" i="37"/>
  <c r="N8" i="37"/>
  <c r="O8" i="37"/>
  <c r="P8" i="37"/>
  <c r="Q8" i="37"/>
  <c r="B9" i="37"/>
  <c r="C9" i="37"/>
  <c r="D9" i="37"/>
  <c r="E9" i="37"/>
  <c r="F9" i="37"/>
  <c r="G9" i="37"/>
  <c r="H9" i="37"/>
  <c r="I9" i="37"/>
  <c r="J9" i="37"/>
  <c r="K9" i="37"/>
  <c r="L9" i="37"/>
  <c r="M9" i="37"/>
  <c r="N9" i="37"/>
  <c r="O9" i="37"/>
  <c r="P9" i="37"/>
  <c r="Q9" i="37"/>
  <c r="B10" i="37"/>
  <c r="C10" i="37"/>
  <c r="D10" i="37"/>
  <c r="E10" i="37"/>
  <c r="F10" i="37"/>
  <c r="G10" i="37"/>
  <c r="H10" i="37"/>
  <c r="I10" i="37"/>
  <c r="J10" i="37"/>
  <c r="K10" i="37"/>
  <c r="L10" i="37"/>
  <c r="M10" i="37"/>
  <c r="N10" i="37"/>
  <c r="O10" i="37"/>
  <c r="P10" i="37"/>
  <c r="Q10" i="37"/>
  <c r="D22" i="37" l="1"/>
  <c r="D18" i="37"/>
  <c r="D20" i="37"/>
  <c r="D21" i="37"/>
  <c r="J20" i="37"/>
  <c r="F17" i="37"/>
  <c r="F20" i="37"/>
  <c r="H20" i="37"/>
  <c r="J21" i="37"/>
  <c r="D17" i="37"/>
  <c r="H21" i="37"/>
  <c r="F18" i="37"/>
  <c r="F21" i="37"/>
  <c r="H22" i="37"/>
  <c r="H19" i="37"/>
  <c r="F19" i="37"/>
  <c r="J17" i="37"/>
  <c r="H17" i="37"/>
  <c r="J22" i="37"/>
  <c r="D19" i="37"/>
  <c r="J18" i="37"/>
  <c r="H18" i="37"/>
  <c r="F22" i="37"/>
  <c r="J19" i="37"/>
  <c r="T16" i="37"/>
  <c r="U16" i="37"/>
  <c r="V16" i="37"/>
  <c r="W16" i="37"/>
  <c r="X16" i="37"/>
  <c r="Y16" i="37"/>
  <c r="T53" i="37"/>
  <c r="U53" i="37"/>
  <c r="V53" i="37"/>
  <c r="W53" i="37"/>
  <c r="X53" i="37"/>
  <c r="Y53" i="37"/>
  <c r="T51" i="37"/>
  <c r="U51" i="37"/>
  <c r="V51" i="37"/>
  <c r="W51" i="37"/>
  <c r="X51" i="37"/>
  <c r="Y51" i="37"/>
  <c r="T49" i="37"/>
  <c r="U49" i="37"/>
  <c r="V49" i="37"/>
  <c r="W49" i="37"/>
  <c r="X49" i="37"/>
  <c r="Y49" i="37"/>
  <c r="T47" i="37"/>
  <c r="U47" i="37"/>
  <c r="V47" i="37"/>
  <c r="W47" i="37"/>
  <c r="W48" i="37" s="1"/>
  <c r="X47" i="37"/>
  <c r="X48" i="37" s="1"/>
  <c r="Y47" i="37"/>
  <c r="T45" i="37"/>
  <c r="U45" i="37"/>
  <c r="V45" i="37"/>
  <c r="W45" i="37"/>
  <c r="X45" i="37"/>
  <c r="Y45" i="37"/>
  <c r="T43" i="37"/>
  <c r="U43" i="37"/>
  <c r="V43" i="37"/>
  <c r="W43" i="37"/>
  <c r="X43" i="37"/>
  <c r="Y43" i="37"/>
  <c r="T41" i="37"/>
  <c r="U41" i="37"/>
  <c r="V41" i="37"/>
  <c r="W41" i="37"/>
  <c r="X41" i="37"/>
  <c r="Y41" i="37"/>
  <c r="T39" i="37"/>
  <c r="U39" i="37"/>
  <c r="V39" i="37"/>
  <c r="W39" i="37"/>
  <c r="W40" i="37" s="1"/>
  <c r="X39" i="37"/>
  <c r="X40" i="37" s="1"/>
  <c r="Y39" i="37"/>
  <c r="T37" i="37"/>
  <c r="U37" i="37"/>
  <c r="V37" i="37"/>
  <c r="W37" i="37"/>
  <c r="X37" i="37"/>
  <c r="Y37" i="37"/>
  <c r="T35" i="37"/>
  <c r="U35" i="37"/>
  <c r="V35" i="37"/>
  <c r="W35" i="37"/>
  <c r="X35" i="37"/>
  <c r="Y35" i="37"/>
  <c r="T33" i="37"/>
  <c r="U33" i="37"/>
  <c r="V33" i="37"/>
  <c r="W33" i="37"/>
  <c r="X33" i="37"/>
  <c r="Y33" i="37"/>
  <c r="T31" i="37"/>
  <c r="U31" i="37"/>
  <c r="V31" i="37"/>
  <c r="V32" i="37" s="1"/>
  <c r="W31" i="37"/>
  <c r="W32" i="37" s="1"/>
  <c r="X31" i="37"/>
  <c r="X32" i="37" s="1"/>
  <c r="Y31" i="37"/>
  <c r="T29" i="37"/>
  <c r="U29" i="37"/>
  <c r="V29" i="37"/>
  <c r="W29" i="37"/>
  <c r="X29" i="37"/>
  <c r="Y29" i="37"/>
  <c r="T25" i="37"/>
  <c r="U25" i="37"/>
  <c r="V25" i="37"/>
  <c r="W25" i="37"/>
  <c r="X25" i="37"/>
  <c r="Y25" i="37"/>
  <c r="Z25" i="37"/>
  <c r="T27" i="37"/>
  <c r="U27" i="37"/>
  <c r="V27" i="37"/>
  <c r="W27" i="37"/>
  <c r="X27" i="37"/>
  <c r="Y27" i="37"/>
  <c r="T23" i="37"/>
  <c r="U23" i="37"/>
  <c r="V23" i="37"/>
  <c r="W23" i="37"/>
  <c r="X23" i="37"/>
  <c r="Y23" i="37"/>
  <c r="T21" i="37"/>
  <c r="U21" i="37"/>
  <c r="V21" i="37"/>
  <c r="W21" i="37"/>
  <c r="X21" i="37"/>
  <c r="Y21" i="37"/>
  <c r="T19" i="37"/>
  <c r="U19" i="37"/>
  <c r="V19" i="37"/>
  <c r="W19" i="37"/>
  <c r="X19" i="37"/>
  <c r="Y19" i="37"/>
  <c r="T17" i="37"/>
  <c r="U17" i="37"/>
  <c r="V17" i="37"/>
  <c r="W17" i="37"/>
  <c r="X17" i="37"/>
  <c r="Y17" i="37"/>
  <c r="G61" i="37"/>
  <c r="G62" i="37"/>
  <c r="G63" i="37"/>
  <c r="G64" i="37"/>
  <c r="G65" i="37"/>
  <c r="G66" i="37"/>
  <c r="E61" i="37"/>
  <c r="E62" i="37"/>
  <c r="E63" i="37"/>
  <c r="E64" i="37"/>
  <c r="E65" i="37"/>
  <c r="E66" i="37"/>
  <c r="C61" i="37"/>
  <c r="C62" i="37"/>
  <c r="C63" i="37"/>
  <c r="C64" i="37"/>
  <c r="C65" i="37"/>
  <c r="C66" i="37"/>
  <c r="M50" i="37"/>
  <c r="M51" i="37"/>
  <c r="M52" i="37"/>
  <c r="M53" i="37"/>
  <c r="M54" i="37"/>
  <c r="M55" i="37"/>
  <c r="K50" i="37"/>
  <c r="K51" i="37"/>
  <c r="K52" i="37"/>
  <c r="K53" i="37"/>
  <c r="K54" i="37"/>
  <c r="K55" i="37"/>
  <c r="I50" i="37"/>
  <c r="I51" i="37"/>
  <c r="I52" i="37"/>
  <c r="I53" i="37"/>
  <c r="I54" i="37"/>
  <c r="I55" i="37"/>
  <c r="G50" i="37"/>
  <c r="G51" i="37"/>
  <c r="G52" i="37"/>
  <c r="G53" i="37"/>
  <c r="G54" i="37"/>
  <c r="G55" i="37"/>
  <c r="E50" i="37"/>
  <c r="E51" i="37"/>
  <c r="E52" i="37"/>
  <c r="E53" i="37"/>
  <c r="E54" i="37"/>
  <c r="E55" i="37"/>
  <c r="C50" i="37"/>
  <c r="C51" i="37"/>
  <c r="C52" i="37"/>
  <c r="C53" i="37"/>
  <c r="C54" i="37"/>
  <c r="C55" i="37"/>
  <c r="I39" i="37"/>
  <c r="I40" i="37"/>
  <c r="I41" i="37"/>
  <c r="I42" i="37"/>
  <c r="I43" i="37"/>
  <c r="I44" i="37"/>
  <c r="G39" i="37"/>
  <c r="G40" i="37"/>
  <c r="G41" i="37"/>
  <c r="G42" i="37"/>
  <c r="G43" i="37"/>
  <c r="G44" i="37"/>
  <c r="E39" i="37"/>
  <c r="E40" i="37"/>
  <c r="E41" i="37"/>
  <c r="E42" i="37"/>
  <c r="E43" i="37"/>
  <c r="E44" i="37"/>
  <c r="C39" i="37"/>
  <c r="C40" i="37"/>
  <c r="C41" i="37"/>
  <c r="C42" i="37"/>
  <c r="C43" i="37"/>
  <c r="C44" i="37"/>
  <c r="O28" i="37"/>
  <c r="O29" i="37"/>
  <c r="O30" i="37"/>
  <c r="O31" i="37"/>
  <c r="O32" i="37"/>
  <c r="O33" i="37"/>
  <c r="M29" i="37"/>
  <c r="M30" i="37"/>
  <c r="M31" i="37"/>
  <c r="K28" i="37"/>
  <c r="K29" i="37"/>
  <c r="K30" i="37"/>
  <c r="K31" i="37"/>
  <c r="K32" i="37"/>
  <c r="K33" i="37"/>
  <c r="I28" i="37"/>
  <c r="I29" i="37"/>
  <c r="I30" i="37"/>
  <c r="I31" i="37"/>
  <c r="I32" i="37"/>
  <c r="I33" i="37"/>
  <c r="G28" i="37"/>
  <c r="G29" i="37"/>
  <c r="G30" i="37"/>
  <c r="G31" i="37"/>
  <c r="G32" i="37"/>
  <c r="G33" i="37"/>
  <c r="E28" i="37"/>
  <c r="E29" i="37"/>
  <c r="E30" i="37"/>
  <c r="E31" i="37"/>
  <c r="E32" i="37"/>
  <c r="E33" i="37"/>
  <c r="C28" i="37"/>
  <c r="C29" i="37"/>
  <c r="C30" i="37"/>
  <c r="C31" i="37"/>
  <c r="C32" i="37"/>
  <c r="C33" i="37"/>
  <c r="B61" i="37"/>
  <c r="B62" i="37"/>
  <c r="B63" i="37"/>
  <c r="B64" i="37"/>
  <c r="B65" i="37"/>
  <c r="B66" i="37"/>
  <c r="B50" i="37"/>
  <c r="B51" i="37"/>
  <c r="B52" i="37"/>
  <c r="B53" i="37"/>
  <c r="B54" i="37"/>
  <c r="B55" i="37"/>
  <c r="B39" i="37"/>
  <c r="B40" i="37"/>
  <c r="B41" i="37"/>
  <c r="B42" i="37"/>
  <c r="B43" i="37"/>
  <c r="B44" i="37"/>
  <c r="B28" i="37"/>
  <c r="B29" i="37"/>
  <c r="B30" i="37"/>
  <c r="B31" i="37"/>
  <c r="B32" i="37"/>
  <c r="B33" i="37"/>
  <c r="N33" i="37" s="1"/>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0" i="15"/>
  <c r="E11" i="15"/>
  <c r="E12" i="15"/>
  <c r="E13" i="15"/>
  <c r="E14" i="15"/>
  <c r="E15" i="15"/>
  <c r="E16" i="15"/>
  <c r="E9" i="15"/>
  <c r="E8" i="15"/>
  <c r="E6" i="15"/>
  <c r="E7" i="15"/>
  <c r="E3" i="15"/>
  <c r="E4" i="15"/>
  <c r="E5" i="15"/>
  <c r="E2" i="15"/>
  <c r="U40" i="37" l="1"/>
  <c r="U48" i="37"/>
  <c r="V48" i="37"/>
  <c r="X30" i="37"/>
  <c r="X28" i="37"/>
  <c r="T40" i="37"/>
  <c r="T32" i="37"/>
  <c r="W28" i="37"/>
  <c r="T48" i="37"/>
  <c r="V24" i="37"/>
  <c r="V22" i="37"/>
  <c r="V30" i="37"/>
  <c r="V38" i="37"/>
  <c r="V40" i="37"/>
  <c r="V20" i="37"/>
  <c r="V26" i="37"/>
  <c r="V36" i="37"/>
  <c r="V44" i="37"/>
  <c r="V52" i="37"/>
  <c r="V28" i="37"/>
  <c r="V34" i="37"/>
  <c r="V42" i="37"/>
  <c r="V50" i="37"/>
  <c r="U30" i="37"/>
  <c r="U38" i="37"/>
  <c r="U46" i="37"/>
  <c r="U54" i="37"/>
  <c r="X54" i="37"/>
  <c r="X34" i="37"/>
  <c r="X42" i="37"/>
  <c r="X46" i="37"/>
  <c r="X50" i="37"/>
  <c r="X22" i="37"/>
  <c r="X20" i="37"/>
  <c r="X26" i="37"/>
  <c r="X36" i="37"/>
  <c r="X52" i="37"/>
  <c r="V54" i="37"/>
  <c r="T26" i="37"/>
  <c r="T50" i="37"/>
  <c r="T30" i="37"/>
  <c r="T38" i="37"/>
  <c r="T22" i="37"/>
  <c r="T34" i="37"/>
  <c r="T42" i="37"/>
  <c r="T20" i="37"/>
  <c r="T52" i="37"/>
  <c r="T36" i="37"/>
  <c r="T44" i="37"/>
  <c r="T28" i="37"/>
  <c r="T24" i="37"/>
  <c r="W46" i="37"/>
  <c r="U42" i="37"/>
  <c r="U50" i="37"/>
  <c r="U24" i="37"/>
  <c r="U22" i="37"/>
  <c r="W22" i="37"/>
  <c r="W26" i="37"/>
  <c r="W36" i="37"/>
  <c r="W44" i="37"/>
  <c r="W52" i="37"/>
  <c r="W42" i="37"/>
  <c r="W24" i="37"/>
  <c r="W38" i="37"/>
  <c r="W30" i="37"/>
  <c r="W20" i="37"/>
  <c r="H28" i="37"/>
  <c r="K56" i="37"/>
  <c r="Z29" i="37"/>
  <c r="Z45" i="37"/>
  <c r="Z53" i="37"/>
  <c r="W50" i="37"/>
  <c r="Y26" i="37"/>
  <c r="G56" i="37"/>
  <c r="W54" i="37"/>
  <c r="Y32" i="37"/>
  <c r="M56" i="37"/>
  <c r="G67" i="37"/>
  <c r="Z19" i="37"/>
  <c r="Y24" i="37"/>
  <c r="Y34" i="37"/>
  <c r="Y42" i="37"/>
  <c r="Y50" i="37"/>
  <c r="Y20" i="37"/>
  <c r="Y30" i="37"/>
  <c r="Y22" i="37"/>
  <c r="Z37" i="37"/>
  <c r="Y38" i="37"/>
  <c r="Y54" i="37"/>
  <c r="X38" i="37"/>
  <c r="V46" i="37"/>
  <c r="T54" i="37"/>
  <c r="Y48" i="37"/>
  <c r="E67" i="37"/>
  <c r="T46" i="37"/>
  <c r="Y18" i="37"/>
  <c r="Y36" i="37"/>
  <c r="Y44" i="37"/>
  <c r="Y52" i="37"/>
  <c r="U36" i="37"/>
  <c r="Y40" i="37"/>
  <c r="I56" i="37"/>
  <c r="Z39" i="37"/>
  <c r="U34" i="37"/>
  <c r="U26" i="37"/>
  <c r="Z33" i="37"/>
  <c r="Z35" i="37"/>
  <c r="U44" i="37"/>
  <c r="Z51" i="37"/>
  <c r="Y46" i="37"/>
  <c r="C67" i="37"/>
  <c r="Z16" i="37"/>
  <c r="U20" i="37"/>
  <c r="U28" i="37"/>
  <c r="U32" i="37"/>
  <c r="Y28" i="37"/>
  <c r="X44" i="37"/>
  <c r="Z21" i="37"/>
  <c r="Z41" i="37"/>
  <c r="U52" i="37"/>
  <c r="Z17" i="37"/>
  <c r="Z27" i="37"/>
  <c r="Z43" i="37"/>
  <c r="Z31" i="37"/>
  <c r="Z47" i="37"/>
  <c r="W34" i="37"/>
  <c r="Z49" i="37"/>
  <c r="Z23" i="37"/>
  <c r="X24" i="37"/>
  <c r="H66" i="37"/>
  <c r="L55" i="37"/>
  <c r="H44" i="37"/>
  <c r="C56" i="37"/>
  <c r="E56" i="37"/>
  <c r="F33" i="37"/>
  <c r="D40" i="37"/>
  <c r="O34" i="37"/>
  <c r="E34" i="37"/>
  <c r="I34" i="37"/>
  <c r="G34" i="37"/>
  <c r="B34" i="37"/>
  <c r="G45" i="37"/>
  <c r="B23" i="37"/>
  <c r="C34" i="37"/>
  <c r="L33" i="37"/>
  <c r="M34" i="37"/>
  <c r="B67" i="37"/>
  <c r="K34" i="37"/>
  <c r="P33" i="37"/>
  <c r="D43" i="37"/>
  <c r="N55" i="37"/>
  <c r="F28" i="37"/>
  <c r="D42" i="37"/>
  <c r="B56" i="37"/>
  <c r="D33" i="37"/>
  <c r="D41" i="37"/>
  <c r="J44" i="37"/>
  <c r="H33" i="37"/>
  <c r="E45" i="37"/>
  <c r="B45" i="37"/>
  <c r="C45" i="37"/>
  <c r="D44" i="37"/>
  <c r="D66" i="37"/>
  <c r="F44" i="37"/>
  <c r="F66" i="37"/>
  <c r="D28" i="37"/>
  <c r="D55" i="37"/>
  <c r="J33" i="37"/>
  <c r="I45" i="37"/>
  <c r="H55" i="37"/>
  <c r="J55" i="37"/>
  <c r="F55" i="37"/>
  <c r="I23" i="37"/>
  <c r="C23" i="37"/>
  <c r="G23" i="37"/>
  <c r="E23" i="37"/>
  <c r="C4" i="5"/>
  <c r="C5" i="5"/>
  <c r="C6" i="5"/>
  <c r="C7" i="5"/>
  <c r="C8" i="5"/>
  <c r="C9" i="5"/>
  <c r="Z46" i="37" l="1"/>
  <c r="Z48" i="37"/>
  <c r="Z32" i="37"/>
  <c r="Z30" i="37"/>
  <c r="Z34" i="37"/>
  <c r="Z52" i="37"/>
  <c r="Z44" i="37"/>
  <c r="Z20" i="37"/>
  <c r="Z28" i="37"/>
  <c r="Z54" i="37"/>
  <c r="Z24" i="37"/>
  <c r="Z26" i="37"/>
  <c r="Z36" i="37"/>
  <c r="D23" i="37"/>
  <c r="J23" i="37"/>
  <c r="Z40" i="37"/>
  <c r="Z50" i="37"/>
  <c r="Z42" i="37"/>
  <c r="Z22" i="37"/>
  <c r="Z38" i="37"/>
  <c r="F23" i="37"/>
  <c r="H23" i="37"/>
  <c r="Q3" i="29"/>
  <c r="Q4" i="29"/>
  <c r="Q5" i="29"/>
  <c r="Q6" i="29"/>
  <c r="Q7" i="29"/>
  <c r="Q8" i="29"/>
  <c r="Q9" i="29"/>
  <c r="Q10" i="29"/>
  <c r="Q11" i="29"/>
  <c r="Q12" i="29"/>
  <c r="Q13" i="29"/>
  <c r="Q14" i="29"/>
  <c r="Q15" i="29"/>
  <c r="Q16" i="29"/>
  <c r="Q17" i="29"/>
  <c r="Q18" i="29"/>
  <c r="Q19" i="29"/>
  <c r="Q20" i="29"/>
  <c r="Q21" i="29"/>
  <c r="Q22" i="29"/>
  <c r="Q23" i="29"/>
  <c r="Q24" i="29"/>
  <c r="Q25" i="29"/>
  <c r="Q26" i="29"/>
  <c r="Q27" i="29"/>
  <c r="Q28" i="29"/>
  <c r="Q29" i="29"/>
  <c r="Q30" i="29"/>
  <c r="Q31" i="29"/>
  <c r="Q32" i="29"/>
  <c r="Q33" i="29"/>
  <c r="Q34" i="29"/>
  <c r="Q35" i="29"/>
  <c r="Q36" i="29"/>
  <c r="Q37" i="29"/>
  <c r="Q38" i="29"/>
  <c r="Q39" i="29"/>
  <c r="Q40" i="29"/>
  <c r="Q41" i="29"/>
  <c r="Q42" i="29"/>
  <c r="Q43" i="29"/>
  <c r="Q44" i="29"/>
  <c r="Q45" i="29"/>
  <c r="Q46" i="29"/>
  <c r="Q47" i="29"/>
  <c r="Q48" i="29"/>
  <c r="Q49" i="29"/>
  <c r="Q50" i="29"/>
  <c r="Q51" i="29"/>
  <c r="Q52" i="29"/>
  <c r="Q53" i="29"/>
  <c r="Q54" i="29"/>
  <c r="Q55" i="29"/>
  <c r="Q56" i="29"/>
  <c r="Q57" i="29"/>
  <c r="Q58" i="29"/>
  <c r="Q59" i="29"/>
  <c r="Q60" i="29"/>
  <c r="Q61" i="29"/>
  <c r="Q62" i="29"/>
  <c r="Q63" i="29"/>
  <c r="Q64" i="29"/>
  <c r="Q65" i="29"/>
  <c r="Q66" i="29"/>
  <c r="Q67" i="29"/>
  <c r="Q68" i="29"/>
  <c r="Q69" i="29"/>
  <c r="Q70" i="29"/>
  <c r="Q71" i="29"/>
  <c r="Q72" i="29"/>
  <c r="Q73" i="29"/>
  <c r="Q74" i="29"/>
  <c r="Q75" i="29"/>
  <c r="Q76" i="29"/>
  <c r="Q77" i="29"/>
  <c r="Q78" i="29"/>
  <c r="Q79" i="29"/>
  <c r="Q80" i="29"/>
  <c r="Q81" i="29"/>
  <c r="Q82" i="29"/>
  <c r="Q83" i="29"/>
  <c r="Q84" i="29"/>
  <c r="Q85" i="29"/>
  <c r="Q86" i="29"/>
  <c r="Q87" i="29"/>
  <c r="Q88" i="29"/>
  <c r="Q89" i="29"/>
  <c r="Q90" i="29"/>
  <c r="Q91" i="29"/>
  <c r="Q92" i="29"/>
  <c r="Q93" i="29"/>
  <c r="Q94" i="29"/>
  <c r="Q95" i="29"/>
  <c r="Q96" i="29"/>
  <c r="Q97" i="29"/>
  <c r="Q98" i="29"/>
  <c r="Q99" i="29"/>
  <c r="Q100" i="29"/>
  <c r="Q101" i="29"/>
  <c r="Q102" i="29"/>
  <c r="Q103" i="29"/>
  <c r="Q104" i="29"/>
  <c r="Q105" i="29"/>
  <c r="Q106" i="29"/>
  <c r="Q107" i="29"/>
  <c r="Q108" i="29"/>
  <c r="Q109" i="29"/>
  <c r="Q110" i="29"/>
  <c r="Q111" i="29"/>
  <c r="Q112" i="29"/>
  <c r="Q113" i="29"/>
  <c r="Q114" i="29"/>
  <c r="Q115" i="29"/>
  <c r="Q116" i="29"/>
  <c r="Q117" i="29"/>
  <c r="Q118" i="29"/>
  <c r="Q119" i="29"/>
  <c r="Q120" i="29"/>
  <c r="Q121" i="29"/>
  <c r="Q122" i="29"/>
  <c r="Q123" i="29"/>
  <c r="Q124" i="29"/>
  <c r="Q125" i="29"/>
  <c r="Q126" i="29"/>
  <c r="Q127" i="29"/>
  <c r="Q128" i="29"/>
  <c r="Q129" i="29"/>
  <c r="Q130" i="29"/>
  <c r="Q131" i="29"/>
  <c r="Q132" i="29"/>
  <c r="Q133" i="29"/>
  <c r="Q134" i="29"/>
  <c r="Q135" i="29"/>
  <c r="Q136" i="29"/>
  <c r="Q137" i="29"/>
  <c r="Q138" i="29"/>
  <c r="Q139" i="29"/>
  <c r="Q140" i="29"/>
  <c r="Q141" i="29"/>
  <c r="Q142" i="29"/>
  <c r="Q143" i="29"/>
  <c r="Q144" i="29"/>
  <c r="Q145" i="29"/>
  <c r="Q146" i="29"/>
  <c r="Q147" i="29"/>
  <c r="Q148" i="29"/>
  <c r="Q149" i="29"/>
  <c r="Q150" i="29"/>
  <c r="Q151" i="29"/>
  <c r="Q152" i="29"/>
  <c r="Q153" i="29"/>
  <c r="Q154" i="29"/>
  <c r="Q155" i="29"/>
  <c r="Q156" i="29"/>
  <c r="Q157" i="29"/>
  <c r="Q158" i="29"/>
  <c r="Q159" i="29"/>
  <c r="Q160" i="29"/>
  <c r="Q161" i="29"/>
  <c r="Q162" i="29"/>
  <c r="Q163" i="29"/>
  <c r="Q164" i="29"/>
  <c r="Q165" i="29"/>
  <c r="Q166" i="29"/>
  <c r="Q167" i="29"/>
  <c r="Q168" i="29"/>
  <c r="Q169" i="29"/>
  <c r="Q170" i="29"/>
  <c r="Q171" i="29"/>
  <c r="Q172" i="29"/>
  <c r="Q173" i="29"/>
  <c r="Q174" i="29"/>
  <c r="Q175" i="29"/>
  <c r="N40" i="29"/>
  <c r="N97" i="29"/>
  <c r="N98" i="29"/>
  <c r="N138" i="29"/>
  <c r="N159" i="29"/>
  <c r="N92" i="29"/>
  <c r="N158" i="29"/>
  <c r="N140" i="29"/>
  <c r="N42" i="29"/>
  <c r="N121" i="29"/>
  <c r="N63" i="29"/>
  <c r="N148" i="29"/>
  <c r="N78" i="29"/>
  <c r="N85" i="29"/>
  <c r="N131" i="29"/>
  <c r="N133" i="29"/>
  <c r="N153" i="29"/>
  <c r="N81" i="29"/>
  <c r="N102" i="29"/>
  <c r="N114" i="29"/>
  <c r="N4" i="29"/>
  <c r="N80" i="29"/>
  <c r="N143" i="29"/>
  <c r="N84" i="29"/>
  <c r="N164" i="29"/>
  <c r="N33" i="29"/>
  <c r="N104" i="29"/>
  <c r="N5" i="29"/>
  <c r="N38" i="29"/>
  <c r="N113" i="29"/>
  <c r="N162" i="29"/>
  <c r="N53" i="29"/>
  <c r="N137" i="29"/>
  <c r="N16" i="29"/>
  <c r="N132" i="29"/>
  <c r="N101" i="29"/>
  <c r="N149" i="29"/>
  <c r="N44" i="29"/>
  <c r="N90" i="29"/>
  <c r="N106" i="29"/>
  <c r="N115" i="29"/>
  <c r="N129" i="29"/>
  <c r="N37" i="29"/>
  <c r="N155" i="29"/>
  <c r="N3" i="29"/>
  <c r="N82" i="29"/>
  <c r="N26" i="29"/>
  <c r="N19" i="29"/>
  <c r="N117" i="29"/>
  <c r="N119" i="29"/>
  <c r="N2" i="29"/>
  <c r="N95" i="29"/>
  <c r="N127" i="29"/>
  <c r="N35" i="29"/>
  <c r="N87" i="29"/>
  <c r="N10" i="29"/>
  <c r="N22" i="29"/>
  <c r="N46" i="29"/>
  <c r="N128" i="29"/>
  <c r="N68" i="29"/>
  <c r="N107" i="29"/>
  <c r="N111" i="29"/>
  <c r="N14" i="29"/>
  <c r="N24" i="29"/>
  <c r="N29" i="29"/>
  <c r="N51" i="29"/>
  <c r="N142" i="29"/>
  <c r="N156" i="29"/>
  <c r="N7" i="29"/>
  <c r="N52" i="29"/>
  <c r="N56" i="29"/>
  <c r="N105" i="29"/>
  <c r="N120" i="29"/>
  <c r="N125" i="29"/>
  <c r="N21" i="29"/>
  <c r="N50" i="29"/>
  <c r="N55" i="29"/>
  <c r="N86" i="29"/>
  <c r="N58" i="29"/>
  <c r="N64" i="29"/>
  <c r="N77" i="29"/>
  <c r="N83" i="29"/>
  <c r="N94" i="29"/>
  <c r="N112" i="29"/>
  <c r="N136" i="29"/>
  <c r="N147" i="29"/>
  <c r="N66" i="29"/>
  <c r="N75" i="29"/>
  <c r="N17" i="29"/>
  <c r="N30" i="29"/>
  <c r="N31" i="29"/>
  <c r="N73" i="29"/>
  <c r="N110" i="29"/>
  <c r="N150" i="29"/>
  <c r="N11" i="29"/>
  <c r="N28" i="29"/>
  <c r="N126" i="29"/>
  <c r="N139" i="29"/>
  <c r="N141" i="29"/>
  <c r="N152" i="29"/>
  <c r="N71" i="29"/>
  <c r="N72" i="29"/>
  <c r="N103" i="29"/>
  <c r="N34" i="29"/>
  <c r="N54" i="29"/>
  <c r="N70" i="29"/>
  <c r="N118" i="29"/>
  <c r="N123" i="29"/>
  <c r="N130" i="29"/>
  <c r="N154" i="29"/>
  <c r="N27" i="29"/>
  <c r="N62" i="29"/>
  <c r="N67" i="29"/>
  <c r="N151" i="29"/>
  <c r="N157" i="29"/>
  <c r="N36" i="29"/>
  <c r="N48" i="29"/>
  <c r="N18" i="29"/>
  <c r="N32" i="29"/>
  <c r="N57" i="29"/>
  <c r="N69" i="29"/>
  <c r="N74" i="29"/>
  <c r="N96" i="29"/>
  <c r="N99" i="29"/>
  <c r="N108" i="29"/>
  <c r="N134" i="29"/>
  <c r="N23" i="29"/>
  <c r="N43" i="29"/>
  <c r="N59" i="29"/>
  <c r="N8" i="29"/>
  <c r="N12" i="29"/>
  <c r="N49" i="29"/>
  <c r="N60" i="29"/>
  <c r="N61" i="29"/>
  <c r="N89" i="29"/>
  <c r="N116" i="29"/>
  <c r="N144" i="29"/>
  <c r="N47" i="29"/>
  <c r="N79" i="29"/>
  <c r="N161" i="29"/>
  <c r="N6" i="29"/>
  <c r="N9" i="29"/>
  <c r="N39" i="29"/>
  <c r="N76" i="29"/>
  <c r="N25" i="29"/>
  <c r="N109" i="29"/>
  <c r="N124" i="29"/>
  <c r="N135" i="29"/>
  <c r="N145" i="29"/>
  <c r="N20" i="29"/>
  <c r="N41" i="29"/>
  <c r="N91" i="29"/>
  <c r="N100" i="29"/>
  <c r="N88" i="29"/>
  <c r="N122" i="29"/>
  <c r="N15" i="29"/>
  <c r="N45" i="29"/>
  <c r="N165" i="29"/>
  <c r="N13" i="29"/>
  <c r="N93" i="29"/>
  <c r="N146" i="29"/>
  <c r="N160" i="29"/>
  <c r="N163" i="29"/>
  <c r="N166" i="29"/>
  <c r="N167" i="29"/>
  <c r="N168" i="29"/>
  <c r="N169" i="29"/>
  <c r="N170" i="29"/>
  <c r="N171" i="29"/>
  <c r="N172" i="29"/>
  <c r="N173" i="29"/>
  <c r="N174" i="29"/>
  <c r="N175" i="29"/>
  <c r="H65" i="37" l="1"/>
  <c r="F65" i="37"/>
  <c r="D65" i="37"/>
  <c r="H64" i="37"/>
  <c r="F64" i="37"/>
  <c r="D64" i="37"/>
  <c r="H63" i="37"/>
  <c r="F63" i="37"/>
  <c r="D63" i="37"/>
  <c r="H62" i="37"/>
  <c r="F62" i="37"/>
  <c r="D62" i="37"/>
  <c r="H61" i="37"/>
  <c r="F61" i="37"/>
  <c r="D61" i="37"/>
  <c r="N56" i="37"/>
  <c r="N54" i="37"/>
  <c r="L54" i="37"/>
  <c r="J54" i="37"/>
  <c r="H54" i="37"/>
  <c r="F54" i="37"/>
  <c r="D54" i="37"/>
  <c r="N53" i="37"/>
  <c r="L53" i="37"/>
  <c r="J53" i="37"/>
  <c r="H53" i="37"/>
  <c r="F53" i="37"/>
  <c r="D53" i="37"/>
  <c r="N52" i="37"/>
  <c r="L52" i="37"/>
  <c r="J52" i="37"/>
  <c r="H52" i="37"/>
  <c r="F52" i="37"/>
  <c r="D52" i="37"/>
  <c r="N51" i="37"/>
  <c r="L51" i="37"/>
  <c r="J51" i="37"/>
  <c r="H51" i="37"/>
  <c r="F51" i="37"/>
  <c r="D51" i="37"/>
  <c r="N50" i="37"/>
  <c r="L50" i="37"/>
  <c r="J50" i="37"/>
  <c r="H50" i="37"/>
  <c r="F50" i="37"/>
  <c r="D50" i="37"/>
  <c r="F45" i="37"/>
  <c r="J43" i="37"/>
  <c r="H43" i="37"/>
  <c r="F43" i="37"/>
  <c r="J42" i="37"/>
  <c r="H42" i="37"/>
  <c r="F42" i="37"/>
  <c r="J41" i="37"/>
  <c r="H41" i="37"/>
  <c r="F41" i="37"/>
  <c r="J40" i="37"/>
  <c r="H40" i="37"/>
  <c r="F40" i="37"/>
  <c r="J39" i="37"/>
  <c r="H39" i="37"/>
  <c r="F39" i="37"/>
  <c r="D39" i="37"/>
  <c r="H34" i="37"/>
  <c r="P32" i="37"/>
  <c r="N32" i="37"/>
  <c r="L32" i="37"/>
  <c r="J32" i="37"/>
  <c r="H32" i="37"/>
  <c r="F32" i="37"/>
  <c r="D32" i="37"/>
  <c r="P31" i="37"/>
  <c r="N31" i="37"/>
  <c r="L31" i="37"/>
  <c r="J31" i="37"/>
  <c r="H31" i="37"/>
  <c r="F31" i="37"/>
  <c r="D31" i="37"/>
  <c r="P30" i="37"/>
  <c r="N30" i="37"/>
  <c r="L30" i="37"/>
  <c r="J30" i="37"/>
  <c r="H30" i="37"/>
  <c r="F30" i="37"/>
  <c r="D30" i="37"/>
  <c r="P29" i="37"/>
  <c r="N29" i="37"/>
  <c r="L29" i="37"/>
  <c r="J29" i="37"/>
  <c r="H29" i="37"/>
  <c r="F29" i="37"/>
  <c r="D29" i="37"/>
  <c r="P28" i="37"/>
  <c r="N28" i="37"/>
  <c r="L28" i="37"/>
  <c r="J28" i="37"/>
  <c r="X18" i="37"/>
  <c r="W18" i="37"/>
  <c r="V18" i="37"/>
  <c r="U18" i="37"/>
  <c r="T18" i="37"/>
  <c r="P34" i="37" l="1"/>
  <c r="D67" i="37"/>
  <c r="D34" i="37"/>
  <c r="F67" i="37"/>
  <c r="F34" i="37"/>
  <c r="H67" i="37"/>
  <c r="Z18" i="37"/>
  <c r="D56" i="37"/>
  <c r="H56" i="37"/>
  <c r="J34" i="37"/>
  <c r="J56" i="37"/>
  <c r="L34" i="37"/>
  <c r="H45" i="37"/>
  <c r="L56" i="37"/>
  <c r="N34" i="37"/>
  <c r="D45" i="37"/>
  <c r="J45" i="37"/>
  <c r="F56" i="37"/>
  <c r="Y3" i="29"/>
  <c r="Y4" i="29"/>
  <c r="Y5" i="29"/>
  <c r="Y6" i="29"/>
  <c r="Y7" i="29"/>
  <c r="Y8" i="29"/>
  <c r="Y9" i="29"/>
  <c r="Y10" i="29"/>
  <c r="Y11" i="29"/>
  <c r="Y12" i="29"/>
  <c r="Y13" i="29"/>
  <c r="Y14" i="29"/>
  <c r="Y15" i="29"/>
  <c r="Y16" i="29"/>
  <c r="Y17" i="29"/>
  <c r="Y18" i="29"/>
  <c r="Y19" i="29"/>
  <c r="Y20" i="29"/>
  <c r="Y21" i="29"/>
  <c r="Y22" i="29"/>
  <c r="Y23" i="29"/>
  <c r="Y24" i="29"/>
  <c r="Y25" i="29"/>
  <c r="Y26" i="29"/>
  <c r="Y27" i="29"/>
  <c r="Y28" i="29"/>
  <c r="Y29" i="29"/>
  <c r="Y30" i="29"/>
  <c r="Y31" i="29"/>
  <c r="Y32" i="29"/>
  <c r="Y33" i="29"/>
  <c r="Y34" i="29"/>
  <c r="Y35" i="29"/>
  <c r="Y36" i="29"/>
  <c r="Y37" i="29"/>
  <c r="Y38" i="29"/>
  <c r="Y39" i="29"/>
  <c r="Y40" i="29"/>
  <c r="Y41" i="29"/>
  <c r="Y42" i="29"/>
  <c r="Y43" i="29"/>
  <c r="Y44" i="29"/>
  <c r="Y45" i="29"/>
  <c r="Y46" i="29"/>
  <c r="Y47" i="29"/>
  <c r="Y48" i="29"/>
  <c r="Y49" i="29"/>
  <c r="Y50" i="29"/>
  <c r="Y51" i="29"/>
  <c r="Y52" i="29"/>
  <c r="Y53" i="29"/>
  <c r="Y54" i="29"/>
  <c r="Y55" i="29"/>
  <c r="Y56" i="29"/>
  <c r="Y57" i="29"/>
  <c r="Y58" i="29"/>
  <c r="Y59" i="29"/>
  <c r="Y60" i="29"/>
  <c r="Y61" i="29"/>
  <c r="Y62" i="29"/>
  <c r="Y63" i="29"/>
  <c r="Y64" i="29"/>
  <c r="Y65" i="29"/>
  <c r="Y66" i="29"/>
  <c r="Y67" i="29"/>
  <c r="Y68" i="29"/>
  <c r="Y69" i="29"/>
  <c r="Y70" i="29"/>
  <c r="Y71" i="29"/>
  <c r="Y72" i="29"/>
  <c r="Y73" i="29"/>
  <c r="Y74" i="29"/>
  <c r="Y75" i="29"/>
  <c r="Y76" i="29"/>
  <c r="Y77" i="29"/>
  <c r="Y78" i="29"/>
  <c r="Y79" i="29"/>
  <c r="Y80" i="29"/>
  <c r="Y81" i="29"/>
  <c r="Y82" i="29"/>
  <c r="Y83" i="29"/>
  <c r="Y84" i="29"/>
  <c r="Y85" i="29"/>
  <c r="Y86" i="29"/>
  <c r="Y87" i="29"/>
  <c r="Y88" i="29"/>
  <c r="Y89" i="29"/>
  <c r="Y90" i="29"/>
  <c r="Y91" i="29"/>
  <c r="Y92" i="29"/>
  <c r="Y93" i="29"/>
  <c r="Y94" i="29"/>
  <c r="Y95" i="29"/>
  <c r="Y96" i="29"/>
  <c r="Y97" i="29"/>
  <c r="Y98" i="29"/>
  <c r="Y99" i="29"/>
  <c r="Y100" i="29"/>
  <c r="Y101" i="29"/>
  <c r="Y102" i="29"/>
  <c r="Y103" i="29"/>
  <c r="Y104" i="29"/>
  <c r="Y105" i="29"/>
  <c r="Y106" i="29"/>
  <c r="Y107" i="29"/>
  <c r="Y108" i="29"/>
  <c r="Y109" i="29"/>
  <c r="Y110" i="29"/>
  <c r="Y111" i="29"/>
  <c r="Y112" i="29"/>
  <c r="Y113" i="29"/>
  <c r="Y114" i="29"/>
  <c r="Y115" i="29"/>
  <c r="Y116" i="29"/>
  <c r="Y117" i="29"/>
  <c r="Y118" i="29"/>
  <c r="Y119" i="29"/>
  <c r="Y120" i="29"/>
  <c r="Y121" i="29"/>
  <c r="Y122" i="29"/>
  <c r="Y123" i="29"/>
  <c r="Y124" i="29"/>
  <c r="Y125" i="29"/>
  <c r="Y126" i="29"/>
  <c r="Y127" i="29"/>
  <c r="Y128" i="29"/>
  <c r="Y129" i="29"/>
  <c r="Y130" i="29"/>
  <c r="Y131" i="29"/>
  <c r="Y132" i="29"/>
  <c r="Y133" i="29"/>
  <c r="Y134" i="29"/>
  <c r="Y135" i="29"/>
  <c r="Y136" i="29"/>
  <c r="Y137" i="29"/>
  <c r="Y138" i="29"/>
  <c r="Y139" i="29"/>
  <c r="Y140" i="29"/>
  <c r="Y141" i="29"/>
  <c r="Y142" i="29"/>
  <c r="Y143" i="29"/>
  <c r="Y144" i="29"/>
  <c r="Y145" i="29"/>
  <c r="Y146" i="29"/>
  <c r="Y147" i="29"/>
  <c r="Y148" i="29"/>
  <c r="Y149" i="29"/>
  <c r="Y150" i="29"/>
  <c r="Y151" i="29"/>
  <c r="Y152" i="29"/>
  <c r="Y153" i="29"/>
  <c r="Y154" i="29"/>
  <c r="Y155" i="29"/>
  <c r="Y156" i="29"/>
  <c r="Y157" i="29"/>
  <c r="Y158" i="29"/>
  <c r="Y159" i="29"/>
  <c r="Y160" i="29"/>
  <c r="Y161" i="29"/>
  <c r="Y162" i="29"/>
  <c r="Y163" i="29"/>
  <c r="Y164" i="29"/>
  <c r="Y165" i="29"/>
  <c r="Y166" i="29"/>
  <c r="Y167" i="29"/>
  <c r="Y168" i="29"/>
  <c r="Y169" i="29"/>
  <c r="Y170" i="29"/>
  <c r="Y171" i="29"/>
  <c r="Y172" i="29"/>
  <c r="Y173" i="29"/>
  <c r="Y174" i="29"/>
  <c r="Y175" i="29"/>
  <c r="Y2" i="29"/>
  <c r="AA164" i="29" l="1"/>
  <c r="I164" i="29" s="1"/>
  <c r="AH164" i="29"/>
  <c r="AI164" i="29"/>
  <c r="Z162" i="29"/>
  <c r="AI162" i="29"/>
  <c r="AH162" i="29"/>
  <c r="Z121" i="29"/>
  <c r="AH121" i="29"/>
  <c r="AI121" i="29"/>
  <c r="Z120" i="29"/>
  <c r="AH120" i="29"/>
  <c r="AI120" i="29"/>
  <c r="Z16" i="29"/>
  <c r="AH16" i="29"/>
  <c r="AI16" i="29"/>
  <c r="Z160" i="29"/>
  <c r="AH160" i="29"/>
  <c r="AI160" i="29"/>
  <c r="Z127" i="29"/>
  <c r="AH127" i="29"/>
  <c r="AI127" i="29"/>
  <c r="Z63" i="29"/>
  <c r="AH63" i="29"/>
  <c r="AI63" i="29"/>
  <c r="AA147" i="29"/>
  <c r="I147" i="29" s="1"/>
  <c r="AH147" i="29"/>
  <c r="AI147" i="29"/>
  <c r="Z129" i="29"/>
  <c r="AH129" i="29"/>
  <c r="AI129" i="29"/>
  <c r="Z136" i="29"/>
  <c r="AH136" i="29"/>
  <c r="AI136" i="29"/>
  <c r="Z167" i="29"/>
  <c r="AH167" i="29"/>
  <c r="AI167" i="29"/>
  <c r="Z143" i="29"/>
  <c r="AH143" i="29"/>
  <c r="AI143" i="29"/>
  <c r="Z166" i="29"/>
  <c r="AI166" i="29"/>
  <c r="AH166" i="29"/>
  <c r="Z94" i="29"/>
  <c r="AI94" i="29"/>
  <c r="AH94" i="29"/>
  <c r="Z38" i="29"/>
  <c r="AI38" i="29"/>
  <c r="AH38" i="29"/>
  <c r="AA163" i="29"/>
  <c r="I163" i="29" s="1"/>
  <c r="AH163" i="29"/>
  <c r="AI163" i="29"/>
  <c r="Z170" i="29"/>
  <c r="AI170" i="29"/>
  <c r="AH170" i="29"/>
  <c r="Z137" i="29"/>
  <c r="AH137" i="29"/>
  <c r="AI137" i="29"/>
  <c r="Z113" i="29"/>
  <c r="AH113" i="29"/>
  <c r="AI113" i="29"/>
  <c r="Z104" i="29"/>
  <c r="AH104" i="29"/>
  <c r="AI104" i="29"/>
  <c r="Z111" i="29"/>
  <c r="AH111" i="29"/>
  <c r="AI111" i="29"/>
  <c r="Z95" i="29"/>
  <c r="AH95" i="29"/>
  <c r="AI95" i="29"/>
  <c r="Z149" i="29"/>
  <c r="AH149" i="29"/>
  <c r="AI149" i="29"/>
  <c r="Z133" i="29"/>
  <c r="AH133" i="29"/>
  <c r="AI133" i="29"/>
  <c r="Z125" i="29"/>
  <c r="AH125" i="29"/>
  <c r="AI125" i="29"/>
  <c r="Z117" i="29"/>
  <c r="AH117" i="29"/>
  <c r="AI117" i="29"/>
  <c r="Z85" i="29"/>
  <c r="AH85" i="29"/>
  <c r="AI85" i="29"/>
  <c r="Z53" i="29"/>
  <c r="AH53" i="29"/>
  <c r="AI53" i="29"/>
  <c r="Z37" i="29"/>
  <c r="AH37" i="29"/>
  <c r="AI37" i="29"/>
  <c r="Z29" i="29"/>
  <c r="AH29" i="29"/>
  <c r="AI29" i="29"/>
  <c r="Z5" i="29"/>
  <c r="AH5" i="29"/>
  <c r="AI5" i="29"/>
  <c r="AA68" i="29"/>
  <c r="I68" i="29" s="1"/>
  <c r="AH68" i="29"/>
  <c r="AI68" i="29"/>
  <c r="AA44" i="29"/>
  <c r="I44" i="29" s="1"/>
  <c r="AH44" i="29"/>
  <c r="AI44" i="29"/>
  <c r="AA4" i="29"/>
  <c r="I4" i="29" s="1"/>
  <c r="AH4" i="29"/>
  <c r="AI4" i="29"/>
  <c r="AA75" i="29"/>
  <c r="I75" i="29" s="1"/>
  <c r="AH75" i="29"/>
  <c r="AI75" i="29"/>
  <c r="AA3" i="29"/>
  <c r="I3" i="29" s="1"/>
  <c r="AH3" i="29"/>
  <c r="AI3" i="29"/>
  <c r="AA132" i="29"/>
  <c r="I132" i="29" s="1"/>
  <c r="AH132" i="29"/>
  <c r="AI132" i="29"/>
  <c r="Z82" i="29"/>
  <c r="AI82" i="29"/>
  <c r="AH82" i="29"/>
  <c r="Z42" i="29"/>
  <c r="AI42" i="29"/>
  <c r="AH42" i="29"/>
  <c r="Z10" i="29"/>
  <c r="AI10" i="29"/>
  <c r="AH10" i="29"/>
  <c r="AA131" i="29"/>
  <c r="I131" i="29" s="1"/>
  <c r="AH131" i="29"/>
  <c r="AI131" i="29"/>
  <c r="Z33" i="29"/>
  <c r="AH33" i="29"/>
  <c r="AI33" i="29"/>
  <c r="AA82" i="29"/>
  <c r="I82" i="29" s="1"/>
  <c r="Z164" i="29"/>
  <c r="AA42" i="29"/>
  <c r="I42" i="29" s="1"/>
  <c r="Z132" i="29"/>
  <c r="AA10" i="29"/>
  <c r="I10" i="29" s="1"/>
  <c r="Z68" i="29"/>
  <c r="Z44" i="29"/>
  <c r="Z4" i="29"/>
  <c r="AA170" i="29"/>
  <c r="I170" i="29" s="1"/>
  <c r="AA162" i="29"/>
  <c r="I162" i="29" s="1"/>
  <c r="Z163" i="29"/>
  <c r="Z147" i="29"/>
  <c r="Z131" i="29"/>
  <c r="Z75" i="29"/>
  <c r="Z3" i="29"/>
  <c r="AA137" i="29"/>
  <c r="I137" i="29" s="1"/>
  <c r="AA129" i="29"/>
  <c r="I129" i="29" s="1"/>
  <c r="AA121" i="29"/>
  <c r="I121" i="29" s="1"/>
  <c r="AA113" i="29"/>
  <c r="I113" i="29" s="1"/>
  <c r="AA33" i="29"/>
  <c r="I33" i="29" s="1"/>
  <c r="AA160" i="29"/>
  <c r="I160" i="29" s="1"/>
  <c r="AA136" i="29"/>
  <c r="I136" i="29" s="1"/>
  <c r="AA120" i="29"/>
  <c r="I120" i="29" s="1"/>
  <c r="AA104" i="29"/>
  <c r="I104" i="29" s="1"/>
  <c r="AA16" i="29"/>
  <c r="I16" i="29" s="1"/>
  <c r="AA167" i="29"/>
  <c r="I167" i="29" s="1"/>
  <c r="AA143" i="29"/>
  <c r="I143" i="29" s="1"/>
  <c r="AA127" i="29"/>
  <c r="I127" i="29" s="1"/>
  <c r="AA111" i="29"/>
  <c r="I111" i="29" s="1"/>
  <c r="AA95" i="29"/>
  <c r="I95" i="29" s="1"/>
  <c r="AA63" i="29"/>
  <c r="I63" i="29" s="1"/>
  <c r="AA166" i="29"/>
  <c r="I166" i="29" s="1"/>
  <c r="AA94" i="29"/>
  <c r="I94" i="29" s="1"/>
  <c r="AA38" i="29"/>
  <c r="I38" i="29" s="1"/>
  <c r="AA149" i="29"/>
  <c r="I149" i="29" s="1"/>
  <c r="AA133" i="29"/>
  <c r="I133" i="29" s="1"/>
  <c r="AA125" i="29"/>
  <c r="I125" i="29" s="1"/>
  <c r="AA117" i="29"/>
  <c r="I117" i="29" s="1"/>
  <c r="AA85" i="29"/>
  <c r="I85" i="29" s="1"/>
  <c r="AA53" i="29"/>
  <c r="I53" i="29" s="1"/>
  <c r="AA37" i="29"/>
  <c r="I37" i="29" s="1"/>
  <c r="AA29" i="29"/>
  <c r="I29" i="29" s="1"/>
  <c r="AA5" i="29"/>
  <c r="I5" i="29" s="1"/>
  <c r="E167" i="30"/>
  <c r="E168" i="30"/>
  <c r="E169" i="30"/>
  <c r="E170" i="30"/>
  <c r="E171" i="30"/>
  <c r="E172" i="30"/>
  <c r="E173" i="30"/>
  <c r="E174" i="30"/>
  <c r="E175" i="30"/>
  <c r="E167" i="31"/>
  <c r="E168" i="31"/>
  <c r="E169" i="31"/>
  <c r="E170" i="31"/>
  <c r="E171" i="31"/>
  <c r="E172" i="31"/>
  <c r="E173" i="31"/>
  <c r="E174" i="31"/>
  <c r="E175" i="31"/>
  <c r="E167" i="32"/>
  <c r="E168" i="32"/>
  <c r="E169" i="32"/>
  <c r="E170" i="32"/>
  <c r="E171" i="32"/>
  <c r="E172" i="32"/>
  <c r="E173" i="32"/>
  <c r="E174" i="32"/>
  <c r="E175" i="32"/>
  <c r="E167" i="33"/>
  <c r="E168" i="33"/>
  <c r="E169" i="33"/>
  <c r="E170" i="33"/>
  <c r="E171" i="33"/>
  <c r="E172" i="33"/>
  <c r="E173" i="33"/>
  <c r="E174" i="33"/>
  <c r="E175" i="33"/>
  <c r="E167" i="29"/>
  <c r="E168" i="29"/>
  <c r="E169" i="29"/>
  <c r="E170" i="29"/>
  <c r="E171" i="29"/>
  <c r="E172" i="29"/>
  <c r="E173" i="29"/>
  <c r="E174" i="29"/>
  <c r="E175" i="29"/>
  <c r="E167" i="28"/>
  <c r="E168" i="28"/>
  <c r="E169" i="28"/>
  <c r="E170" i="28"/>
  <c r="E171" i="28"/>
  <c r="E172" i="28"/>
  <c r="E173" i="28"/>
  <c r="E174" i="28"/>
  <c r="E175" i="28"/>
  <c r="B159" i="14"/>
  <c r="C159" i="14"/>
  <c r="D159" i="14"/>
  <c r="B4" i="14"/>
  <c r="C4" i="14"/>
  <c r="D4" i="14"/>
  <c r="B70" i="14"/>
  <c r="C70" i="14"/>
  <c r="D70" i="14"/>
  <c r="B107" i="14"/>
  <c r="C107" i="14"/>
  <c r="D107" i="14"/>
  <c r="B10" i="14"/>
  <c r="C10" i="14"/>
  <c r="D10" i="14"/>
  <c r="B35" i="14"/>
  <c r="C35" i="14"/>
  <c r="D35" i="14"/>
  <c r="B66" i="14"/>
  <c r="C66" i="14"/>
  <c r="D66" i="14"/>
  <c r="B11" i="14"/>
  <c r="C11" i="14"/>
  <c r="D11" i="14"/>
  <c r="B9" i="14"/>
  <c r="C9" i="14"/>
  <c r="D9" i="14"/>
  <c r="B43" i="14"/>
  <c r="C43" i="14"/>
  <c r="D43" i="14"/>
  <c r="B92" i="14"/>
  <c r="C92" i="14"/>
  <c r="D92" i="14"/>
  <c r="B55" i="14"/>
  <c r="C55" i="14"/>
  <c r="D55" i="14"/>
  <c r="B25" i="14"/>
  <c r="C25" i="14"/>
  <c r="D25" i="14"/>
  <c r="B16" i="14"/>
  <c r="C16" i="14"/>
  <c r="D16" i="14"/>
  <c r="B64" i="14"/>
  <c r="C64" i="14"/>
  <c r="D64" i="14"/>
  <c r="B67" i="14"/>
  <c r="C67" i="14"/>
  <c r="D67" i="14"/>
  <c r="B23" i="14"/>
  <c r="C23" i="14"/>
  <c r="D23" i="14"/>
  <c r="B27" i="14"/>
  <c r="C27" i="14"/>
  <c r="D27" i="14"/>
  <c r="B36" i="14"/>
  <c r="C36" i="14"/>
  <c r="D36" i="14"/>
  <c r="B31" i="14"/>
  <c r="C31" i="14"/>
  <c r="D31" i="14"/>
  <c r="B73" i="14"/>
  <c r="C73" i="14"/>
  <c r="D73" i="14"/>
  <c r="B15" i="14"/>
  <c r="C15" i="14"/>
  <c r="D15" i="14"/>
  <c r="B37" i="14"/>
  <c r="C37" i="14"/>
  <c r="D37" i="14"/>
  <c r="B135" i="14"/>
  <c r="C135" i="14"/>
  <c r="D135" i="14"/>
  <c r="B116" i="14"/>
  <c r="C116" i="14"/>
  <c r="D116" i="14"/>
  <c r="B109" i="14"/>
  <c r="C109" i="14"/>
  <c r="D109" i="14"/>
  <c r="B3" i="14"/>
  <c r="C3" i="14"/>
  <c r="D3" i="14"/>
  <c r="B160" i="14"/>
  <c r="C160" i="14"/>
  <c r="D160" i="14"/>
  <c r="B21" i="14"/>
  <c r="C21" i="14"/>
  <c r="D21" i="14"/>
  <c r="B157" i="14"/>
  <c r="C157" i="14"/>
  <c r="D157" i="14"/>
  <c r="B17" i="14"/>
  <c r="C17" i="14"/>
  <c r="D17" i="14"/>
  <c r="B156" i="14"/>
  <c r="C156" i="14"/>
  <c r="D156" i="14"/>
  <c r="B65" i="14"/>
  <c r="C65" i="14"/>
  <c r="D65" i="14"/>
  <c r="B98" i="14"/>
  <c r="C98" i="14"/>
  <c r="D98" i="14"/>
  <c r="B19" i="14"/>
  <c r="C19" i="14"/>
  <c r="D19" i="14"/>
  <c r="B141" i="14"/>
  <c r="C141" i="14"/>
  <c r="D141" i="14"/>
  <c r="B14" i="14"/>
  <c r="C14" i="14"/>
  <c r="D14" i="14"/>
  <c r="B24" i="14"/>
  <c r="C24" i="14"/>
  <c r="D24" i="14"/>
  <c r="B80" i="14"/>
  <c r="C80" i="14"/>
  <c r="D80" i="14"/>
  <c r="B95" i="14"/>
  <c r="C95" i="14"/>
  <c r="D95" i="14"/>
  <c r="B147" i="14"/>
  <c r="C147" i="14"/>
  <c r="D147" i="14"/>
  <c r="B42" i="14"/>
  <c r="C42" i="14"/>
  <c r="D42" i="14"/>
  <c r="B86" i="14"/>
  <c r="C86" i="14"/>
  <c r="D86" i="14"/>
  <c r="B87" i="14"/>
  <c r="C87" i="14"/>
  <c r="D87" i="14"/>
  <c r="B40" i="14"/>
  <c r="C40" i="14"/>
  <c r="D40" i="14"/>
  <c r="B89" i="14"/>
  <c r="C89" i="14"/>
  <c r="D89" i="14"/>
  <c r="B104" i="14"/>
  <c r="C104" i="14"/>
  <c r="D104" i="14"/>
  <c r="B46" i="14"/>
  <c r="C46" i="14"/>
  <c r="D46" i="14"/>
  <c r="B7" i="14"/>
  <c r="C7" i="14"/>
  <c r="D7" i="14"/>
  <c r="B83" i="14"/>
  <c r="C83" i="14"/>
  <c r="D83" i="14"/>
  <c r="B140" i="14"/>
  <c r="C140" i="14"/>
  <c r="D140" i="14"/>
  <c r="B101" i="14"/>
  <c r="C101" i="14"/>
  <c r="D101" i="14"/>
  <c r="B99" i="14"/>
  <c r="C99" i="14"/>
  <c r="D99" i="14"/>
  <c r="B93" i="14"/>
  <c r="C93" i="14"/>
  <c r="D93" i="14"/>
  <c r="B97" i="14"/>
  <c r="C97" i="14"/>
  <c r="D97" i="14"/>
  <c r="B112" i="14"/>
  <c r="C112" i="14"/>
  <c r="D112" i="14"/>
  <c r="B18" i="14"/>
  <c r="C18" i="14"/>
  <c r="D18" i="14"/>
  <c r="B58" i="14"/>
  <c r="C58" i="14"/>
  <c r="D58" i="14"/>
  <c r="B134" i="14"/>
  <c r="C134" i="14"/>
  <c r="D134" i="14"/>
  <c r="B154" i="14"/>
  <c r="C154" i="14"/>
  <c r="D154" i="14"/>
  <c r="B82" i="14"/>
  <c r="C82" i="14"/>
  <c r="D82" i="14"/>
  <c r="B2" i="14"/>
  <c r="C2" i="14"/>
  <c r="D2" i="14"/>
  <c r="B143" i="14"/>
  <c r="C143" i="14"/>
  <c r="D143" i="14"/>
  <c r="B68" i="14"/>
  <c r="C68" i="14"/>
  <c r="D68" i="14"/>
  <c r="B137" i="14"/>
  <c r="C137" i="14"/>
  <c r="D137" i="14"/>
  <c r="B119" i="14"/>
  <c r="C119" i="14"/>
  <c r="D119" i="14"/>
  <c r="B29" i="14"/>
  <c r="C29" i="14"/>
  <c r="D29" i="14"/>
  <c r="B139" i="14"/>
  <c r="C139" i="14"/>
  <c r="D139" i="14"/>
  <c r="B127" i="14"/>
  <c r="C127" i="14"/>
  <c r="D127" i="14"/>
  <c r="B158" i="14"/>
  <c r="C158" i="14"/>
  <c r="D158" i="14"/>
  <c r="B41" i="14"/>
  <c r="C41" i="14"/>
  <c r="D41" i="14"/>
  <c r="B145" i="14"/>
  <c r="C145" i="14"/>
  <c r="D145" i="14"/>
  <c r="B59" i="14"/>
  <c r="C59" i="14"/>
  <c r="D59" i="14"/>
  <c r="B30" i="14"/>
  <c r="C30" i="14"/>
  <c r="D30" i="14"/>
  <c r="B32" i="14"/>
  <c r="C32" i="14"/>
  <c r="D32" i="14"/>
  <c r="B52" i="14"/>
  <c r="C52" i="14"/>
  <c r="D52" i="14"/>
  <c r="B57" i="14"/>
  <c r="C57" i="14"/>
  <c r="D57" i="14"/>
  <c r="B103" i="14"/>
  <c r="C103" i="14"/>
  <c r="D103" i="14"/>
  <c r="B38" i="14"/>
  <c r="C38" i="14"/>
  <c r="D38" i="14"/>
  <c r="B90" i="14"/>
  <c r="C90" i="14"/>
  <c r="D90" i="14"/>
  <c r="B165" i="14"/>
  <c r="C165" i="14"/>
  <c r="D165" i="14"/>
  <c r="B122" i="14"/>
  <c r="C122" i="14"/>
  <c r="D122" i="14"/>
  <c r="B130" i="14"/>
  <c r="C130" i="14"/>
  <c r="D130" i="14"/>
  <c r="B26" i="14"/>
  <c r="C26" i="14"/>
  <c r="D26" i="14"/>
  <c r="B20" i="14"/>
  <c r="C20" i="14"/>
  <c r="D20" i="14"/>
  <c r="B108" i="14"/>
  <c r="C108" i="14"/>
  <c r="D108" i="14"/>
  <c r="B13" i="14"/>
  <c r="C13" i="14"/>
  <c r="D13" i="14"/>
  <c r="B39" i="14"/>
  <c r="C39" i="14"/>
  <c r="D39" i="14"/>
  <c r="B136" i="14"/>
  <c r="C136" i="14"/>
  <c r="D136" i="14"/>
  <c r="B146" i="14"/>
  <c r="C146" i="14"/>
  <c r="D146" i="14"/>
  <c r="B153" i="14"/>
  <c r="C153" i="14"/>
  <c r="D153" i="14"/>
  <c r="B79" i="14"/>
  <c r="C79" i="14"/>
  <c r="D79" i="14"/>
  <c r="B75" i="14"/>
  <c r="C75" i="14"/>
  <c r="D75" i="14"/>
  <c r="B50" i="14"/>
  <c r="C50" i="14"/>
  <c r="D50" i="14"/>
  <c r="B129" i="14"/>
  <c r="C129" i="14"/>
  <c r="D129" i="14"/>
  <c r="B53" i="14"/>
  <c r="C53" i="14"/>
  <c r="D53" i="14"/>
  <c r="B51" i="14"/>
  <c r="C51" i="14"/>
  <c r="D51" i="14"/>
  <c r="B45" i="14"/>
  <c r="C45" i="14"/>
  <c r="D45" i="14"/>
  <c r="B131" i="14"/>
  <c r="C131" i="14"/>
  <c r="D131" i="14"/>
  <c r="B105" i="14"/>
  <c r="C105" i="14"/>
  <c r="D105" i="14"/>
  <c r="B128" i="14"/>
  <c r="C128" i="14"/>
  <c r="D128" i="14"/>
  <c r="B132" i="14"/>
  <c r="C132" i="14"/>
  <c r="D132" i="14"/>
  <c r="B74" i="14"/>
  <c r="C74" i="14"/>
  <c r="D74" i="14"/>
  <c r="B28" i="14"/>
  <c r="C28" i="14"/>
  <c r="D28" i="14"/>
  <c r="B123" i="14"/>
  <c r="C123" i="14"/>
  <c r="D123" i="14"/>
  <c r="B48" i="14"/>
  <c r="C48" i="14"/>
  <c r="D48" i="14"/>
  <c r="B126" i="14"/>
  <c r="C126" i="14"/>
  <c r="D126" i="14"/>
  <c r="B124" i="14"/>
  <c r="C124" i="14"/>
  <c r="D124" i="14"/>
  <c r="B125" i="14"/>
  <c r="C125" i="14"/>
  <c r="D125" i="14"/>
  <c r="B12" i="14"/>
  <c r="C12" i="14"/>
  <c r="D12" i="14"/>
  <c r="B33" i="14"/>
  <c r="C33" i="14"/>
  <c r="D33" i="14"/>
  <c r="B22" i="14"/>
  <c r="C22" i="14"/>
  <c r="D22" i="14"/>
  <c r="B133" i="14"/>
  <c r="C133" i="14"/>
  <c r="D133" i="14"/>
  <c r="B102" i="14"/>
  <c r="C102" i="14"/>
  <c r="D102" i="14"/>
  <c r="B138" i="14"/>
  <c r="C138" i="14"/>
  <c r="D138" i="14"/>
  <c r="B81" i="14"/>
  <c r="C81" i="14"/>
  <c r="D81" i="14"/>
  <c r="B76" i="14"/>
  <c r="C76" i="14"/>
  <c r="D76" i="14"/>
  <c r="B34" i="14"/>
  <c r="C34" i="14"/>
  <c r="D34" i="14"/>
  <c r="B78" i="14"/>
  <c r="C78" i="14"/>
  <c r="D78" i="14"/>
  <c r="B71" i="14"/>
  <c r="C71" i="14"/>
  <c r="D71" i="14"/>
  <c r="B121" i="14"/>
  <c r="C121" i="14"/>
  <c r="D121" i="14"/>
  <c r="B56" i="14"/>
  <c r="C56" i="14"/>
  <c r="D56" i="14"/>
  <c r="B84" i="14"/>
  <c r="C84" i="14"/>
  <c r="D84" i="14"/>
  <c r="B113" i="14"/>
  <c r="C113" i="14"/>
  <c r="D113" i="14"/>
  <c r="B77" i="14"/>
  <c r="C77" i="14"/>
  <c r="D77" i="14"/>
  <c r="B96" i="14"/>
  <c r="C96" i="14"/>
  <c r="D96" i="14"/>
  <c r="B63" i="14"/>
  <c r="C63" i="14"/>
  <c r="D63" i="14"/>
  <c r="B106" i="14"/>
  <c r="C106" i="14"/>
  <c r="D106" i="14"/>
  <c r="B62" i="14"/>
  <c r="C62" i="14"/>
  <c r="D62" i="14"/>
  <c r="B47" i="14"/>
  <c r="C47" i="14"/>
  <c r="D47" i="14"/>
  <c r="B155" i="14"/>
  <c r="C155" i="14"/>
  <c r="D155" i="14"/>
  <c r="B6" i="14"/>
  <c r="C6" i="14"/>
  <c r="D6" i="14"/>
  <c r="B85" i="14"/>
  <c r="C85" i="14"/>
  <c r="D85" i="14"/>
  <c r="B164" i="14"/>
  <c r="C164" i="14"/>
  <c r="D164" i="14"/>
  <c r="B72" i="14"/>
  <c r="C72" i="14"/>
  <c r="D72" i="14"/>
  <c r="B120" i="14"/>
  <c r="C120" i="14"/>
  <c r="D120" i="14"/>
  <c r="B118" i="14"/>
  <c r="C118" i="14"/>
  <c r="D118" i="14"/>
  <c r="B5" i="14"/>
  <c r="C5" i="14"/>
  <c r="D5" i="14"/>
  <c r="B100" i="14"/>
  <c r="C100" i="14"/>
  <c r="D100" i="14"/>
  <c r="B61" i="14"/>
  <c r="C61" i="14"/>
  <c r="D61" i="14"/>
  <c r="B88" i="14"/>
  <c r="C88" i="14"/>
  <c r="D88" i="14"/>
  <c r="B49" i="14"/>
  <c r="C49" i="14"/>
  <c r="D49" i="14"/>
  <c r="B149" i="14"/>
  <c r="C149" i="14"/>
  <c r="D149" i="14"/>
  <c r="B8" i="14"/>
  <c r="C8" i="14"/>
  <c r="D8" i="14"/>
  <c r="B60" i="14"/>
  <c r="C60" i="14"/>
  <c r="D60" i="14"/>
  <c r="B151" i="14"/>
  <c r="C151" i="14"/>
  <c r="D151" i="14"/>
  <c r="B161" i="14"/>
  <c r="C161" i="14"/>
  <c r="D161" i="14"/>
  <c r="B162" i="14"/>
  <c r="C162" i="14"/>
  <c r="D162" i="14"/>
  <c r="B94" i="14"/>
  <c r="C94" i="14"/>
  <c r="D94" i="14"/>
  <c r="B150" i="14"/>
  <c r="C150" i="14"/>
  <c r="D150" i="14"/>
  <c r="B163" i="14"/>
  <c r="C163" i="14"/>
  <c r="D163" i="14"/>
  <c r="B152" i="14"/>
  <c r="C152" i="14"/>
  <c r="D152" i="14"/>
  <c r="B44" i="14"/>
  <c r="C44" i="14"/>
  <c r="D44" i="14"/>
  <c r="B166" i="14"/>
  <c r="C166" i="14"/>
  <c r="D166" i="14"/>
  <c r="B142" i="14"/>
  <c r="C142" i="14"/>
  <c r="D142" i="14"/>
  <c r="B114" i="14"/>
  <c r="C114" i="14"/>
  <c r="D114" i="14"/>
  <c r="B144" i="14"/>
  <c r="C144" i="14"/>
  <c r="D144" i="14"/>
  <c r="B110" i="14"/>
  <c r="C110" i="14"/>
  <c r="D110" i="14"/>
  <c r="B91" i="14"/>
  <c r="C91" i="14"/>
  <c r="D91" i="14"/>
  <c r="B115" i="14"/>
  <c r="C115" i="14"/>
  <c r="D115" i="14"/>
  <c r="B148" i="14"/>
  <c r="C148" i="14"/>
  <c r="D148" i="14"/>
  <c r="B117" i="14"/>
  <c r="C117" i="14"/>
  <c r="D117" i="14"/>
  <c r="B69" i="14"/>
  <c r="C69" i="14"/>
  <c r="D69" i="14"/>
  <c r="B54" i="14"/>
  <c r="C54" i="14"/>
  <c r="D54" i="14"/>
  <c r="M140" i="28"/>
  <c r="I142" i="14" s="1"/>
  <c r="N140" i="28"/>
  <c r="P140" i="28"/>
  <c r="Q140" i="28"/>
  <c r="K140" i="28" s="1"/>
  <c r="S140" i="28"/>
  <c r="M111" i="28"/>
  <c r="I114" i="14" s="1"/>
  <c r="N111" i="28"/>
  <c r="P111" i="28"/>
  <c r="Q111" i="28"/>
  <c r="K111" i="28" s="1"/>
  <c r="S111" i="28"/>
  <c r="M141" i="28"/>
  <c r="I144" i="14" s="1"/>
  <c r="N141" i="28"/>
  <c r="P141" i="28"/>
  <c r="Q141" i="28"/>
  <c r="K141" i="28" s="1"/>
  <c r="S141" i="28"/>
  <c r="M112" i="28"/>
  <c r="I110" i="14" s="1"/>
  <c r="N112" i="28"/>
  <c r="P112" i="28"/>
  <c r="Q112" i="28"/>
  <c r="K112" i="28" s="1"/>
  <c r="S112" i="28"/>
  <c r="M58" i="28"/>
  <c r="I91" i="14" s="1"/>
  <c r="N58" i="28"/>
  <c r="P58" i="28"/>
  <c r="Q58" i="28"/>
  <c r="K58" i="28" s="1"/>
  <c r="S58" i="28"/>
  <c r="M113" i="28"/>
  <c r="I115" i="14" s="1"/>
  <c r="N113" i="28"/>
  <c r="P113" i="28"/>
  <c r="Q113" i="28"/>
  <c r="K113" i="28" s="1"/>
  <c r="S113" i="28"/>
  <c r="M142" i="28"/>
  <c r="N142" i="28"/>
  <c r="P142" i="28"/>
  <c r="Q142" i="28"/>
  <c r="K142" i="28" s="1"/>
  <c r="S142" i="28"/>
  <c r="M114" i="28"/>
  <c r="I117" i="14" s="1"/>
  <c r="N114" i="28"/>
  <c r="P114" i="28"/>
  <c r="Q114" i="28"/>
  <c r="K114" i="28" s="1"/>
  <c r="S114" i="28"/>
  <c r="M59" i="28"/>
  <c r="I69" i="14" s="1"/>
  <c r="N59" i="28"/>
  <c r="P59" i="28"/>
  <c r="Q59" i="28"/>
  <c r="K59" i="28" s="1"/>
  <c r="S59" i="28"/>
  <c r="M5" i="28"/>
  <c r="N5" i="28"/>
  <c r="P5" i="28"/>
  <c r="Q5" i="28"/>
  <c r="K5" i="28" s="1"/>
  <c r="S5" i="28"/>
  <c r="M159" i="28"/>
  <c r="N159" i="28"/>
  <c r="P159" i="28"/>
  <c r="Q159" i="28"/>
  <c r="K159" i="28" s="1"/>
  <c r="S159" i="28"/>
  <c r="M2" i="28"/>
  <c r="N2" i="28"/>
  <c r="P2" i="28"/>
  <c r="Q2" i="28"/>
  <c r="K2" i="28" s="1"/>
  <c r="S2" i="28"/>
  <c r="M60" i="28"/>
  <c r="N60" i="28"/>
  <c r="P60" i="28"/>
  <c r="Q60" i="28"/>
  <c r="K60" i="28" s="1"/>
  <c r="S60" i="28"/>
  <c r="M61" i="28"/>
  <c r="I107" i="14" s="1"/>
  <c r="N61" i="28"/>
  <c r="P61" i="28"/>
  <c r="Q61" i="28"/>
  <c r="K61" i="28" s="1"/>
  <c r="S61" i="28"/>
  <c r="M6" i="28"/>
  <c r="N6" i="28"/>
  <c r="P6" i="28"/>
  <c r="Q6" i="28"/>
  <c r="K6" i="28" s="1"/>
  <c r="S6" i="28"/>
  <c r="M7" i="28"/>
  <c r="I35" i="14" s="1"/>
  <c r="N7" i="28"/>
  <c r="P7" i="28"/>
  <c r="Q7" i="28"/>
  <c r="K7" i="28" s="1"/>
  <c r="S7" i="28"/>
  <c r="M62" i="28"/>
  <c r="N62" i="28"/>
  <c r="P62" i="28"/>
  <c r="Q62" i="28"/>
  <c r="K62" i="28" s="1"/>
  <c r="S62" i="28"/>
  <c r="M8" i="28"/>
  <c r="N8" i="28"/>
  <c r="P8" i="28"/>
  <c r="Q8" i="28"/>
  <c r="K8" i="28" s="1"/>
  <c r="S8" i="28"/>
  <c r="M9" i="28"/>
  <c r="N9" i="28"/>
  <c r="P9" i="28"/>
  <c r="Q9" i="28"/>
  <c r="K9" i="28" s="1"/>
  <c r="S9" i="28"/>
  <c r="M10" i="28"/>
  <c r="N10" i="28"/>
  <c r="P10" i="28"/>
  <c r="Q10" i="28"/>
  <c r="K10" i="28" s="1"/>
  <c r="S10" i="28"/>
  <c r="M63" i="28"/>
  <c r="N63" i="28"/>
  <c r="P63" i="28"/>
  <c r="Q63" i="28"/>
  <c r="K63" i="28" s="1"/>
  <c r="S63" i="28"/>
  <c r="M11" i="28"/>
  <c r="I55" i="14" s="1"/>
  <c r="N11" i="28"/>
  <c r="P11" i="28"/>
  <c r="Q11" i="28"/>
  <c r="K11" i="28" s="1"/>
  <c r="S11" i="28"/>
  <c r="M12" i="28"/>
  <c r="N12" i="28"/>
  <c r="P12" i="28"/>
  <c r="Q12" i="28"/>
  <c r="K12" i="28" s="1"/>
  <c r="S12" i="28"/>
  <c r="M13" i="28"/>
  <c r="I16" i="14" s="1"/>
  <c r="N13" i="28"/>
  <c r="P13" i="28"/>
  <c r="Q13" i="28"/>
  <c r="K13" i="28" s="1"/>
  <c r="S13" i="28"/>
  <c r="M64" i="28"/>
  <c r="I64" i="14" s="1"/>
  <c r="N64" i="28"/>
  <c r="P64" i="28"/>
  <c r="Q64" i="28"/>
  <c r="K64" i="28" s="1"/>
  <c r="S64" i="28"/>
  <c r="M65" i="28"/>
  <c r="I67" i="14" s="1"/>
  <c r="N65" i="28"/>
  <c r="P65" i="28"/>
  <c r="Q65" i="28"/>
  <c r="K65" i="28" s="1"/>
  <c r="S65" i="28"/>
  <c r="M14" i="28"/>
  <c r="N14" i="28"/>
  <c r="P14" i="28"/>
  <c r="Q14" i="28"/>
  <c r="K14" i="28" s="1"/>
  <c r="S14" i="28"/>
  <c r="M15" i="28"/>
  <c r="I27" i="14" s="1"/>
  <c r="N15" i="28"/>
  <c r="P15" i="28"/>
  <c r="Q15" i="28"/>
  <c r="K15" i="28" s="1"/>
  <c r="S15" i="28"/>
  <c r="M16" i="28"/>
  <c r="N16" i="28"/>
  <c r="P16" i="28"/>
  <c r="Q16" i="28"/>
  <c r="K16" i="28" s="1"/>
  <c r="S16" i="28"/>
  <c r="M17" i="28"/>
  <c r="N17" i="28"/>
  <c r="P17" i="28"/>
  <c r="Q17" i="28"/>
  <c r="K17" i="28" s="1"/>
  <c r="S17" i="28"/>
  <c r="M66" i="28"/>
  <c r="N66" i="28"/>
  <c r="P66" i="28"/>
  <c r="Q66" i="28"/>
  <c r="K66" i="28" s="1"/>
  <c r="S66" i="28"/>
  <c r="M18" i="28"/>
  <c r="N18" i="28"/>
  <c r="P18" i="28"/>
  <c r="Q18" i="28"/>
  <c r="K18" i="28" s="1"/>
  <c r="S18" i="28"/>
  <c r="M19" i="28"/>
  <c r="N19" i="28"/>
  <c r="P19" i="28"/>
  <c r="Q19" i="28"/>
  <c r="K19" i="28" s="1"/>
  <c r="S19" i="28"/>
  <c r="M115" i="28"/>
  <c r="N115" i="28"/>
  <c r="P115" i="28"/>
  <c r="Q115" i="28"/>
  <c r="K115" i="28" s="1"/>
  <c r="S115" i="28"/>
  <c r="M116" i="28"/>
  <c r="N116" i="28"/>
  <c r="P116" i="28"/>
  <c r="Q116" i="28"/>
  <c r="K116" i="28" s="1"/>
  <c r="S116" i="28"/>
  <c r="M117" i="28"/>
  <c r="I109" i="14" s="1"/>
  <c r="N117" i="28"/>
  <c r="P117" i="28"/>
  <c r="Q117" i="28"/>
  <c r="K117" i="28" s="1"/>
  <c r="S117" i="28"/>
  <c r="M3" i="28"/>
  <c r="I3" i="14" s="1"/>
  <c r="N3" i="28"/>
  <c r="P3" i="28"/>
  <c r="Q3" i="28"/>
  <c r="K3" i="28" s="1"/>
  <c r="S3" i="28"/>
  <c r="M160" i="28"/>
  <c r="N160" i="28"/>
  <c r="P160" i="28"/>
  <c r="Q160" i="28"/>
  <c r="K160" i="28" s="1"/>
  <c r="S160" i="28"/>
  <c r="M20" i="28"/>
  <c r="N20" i="28"/>
  <c r="P20" i="28"/>
  <c r="Q20" i="28"/>
  <c r="K20" i="28" s="1"/>
  <c r="S20" i="28"/>
  <c r="M143" i="28"/>
  <c r="N143" i="28"/>
  <c r="P143" i="28"/>
  <c r="Q143" i="28"/>
  <c r="K143" i="28" s="1"/>
  <c r="S143" i="28"/>
  <c r="M21" i="28"/>
  <c r="I17" i="14" s="1"/>
  <c r="N21" i="28"/>
  <c r="P21" i="28"/>
  <c r="Q21" i="28"/>
  <c r="K21" i="28" s="1"/>
  <c r="S21" i="28"/>
  <c r="M144" i="28"/>
  <c r="N144" i="28"/>
  <c r="P144" i="28"/>
  <c r="Q144" i="28"/>
  <c r="K144" i="28" s="1"/>
  <c r="S144" i="28"/>
  <c r="M67" i="28"/>
  <c r="I65" i="14" s="1"/>
  <c r="N67" i="28"/>
  <c r="P67" i="28"/>
  <c r="Q67" i="28"/>
  <c r="K67" i="28" s="1"/>
  <c r="S67" i="28"/>
  <c r="M68" i="28"/>
  <c r="N68" i="28"/>
  <c r="P68" i="28"/>
  <c r="Q68" i="28"/>
  <c r="K68" i="28" s="1"/>
  <c r="S68" i="28"/>
  <c r="M69" i="28"/>
  <c r="N69" i="28"/>
  <c r="P69" i="28"/>
  <c r="Q69" i="28"/>
  <c r="K69" i="28" s="1"/>
  <c r="S69" i="28"/>
  <c r="M145" i="28"/>
  <c r="N145" i="28"/>
  <c r="P145" i="28"/>
  <c r="Q145" i="28"/>
  <c r="K145" i="28" s="1"/>
  <c r="S145" i="28"/>
  <c r="M22" i="28"/>
  <c r="N22" i="28"/>
  <c r="P22" i="28"/>
  <c r="Q22" i="28"/>
  <c r="K22" i="28" s="1"/>
  <c r="S22" i="28"/>
  <c r="M23" i="28"/>
  <c r="I24" i="14" s="1"/>
  <c r="N23" i="28"/>
  <c r="P23" i="28"/>
  <c r="Q23" i="28"/>
  <c r="K23" i="28" s="1"/>
  <c r="S23" i="28"/>
  <c r="M70" i="28"/>
  <c r="I80" i="14" s="1"/>
  <c r="N70" i="28"/>
  <c r="P70" i="28"/>
  <c r="Q70" i="28"/>
  <c r="K70" i="28" s="1"/>
  <c r="S70" i="28"/>
  <c r="M71" i="28"/>
  <c r="N71" i="28"/>
  <c r="P71" i="28"/>
  <c r="Q71" i="28"/>
  <c r="K71" i="28" s="1"/>
  <c r="S71" i="28"/>
  <c r="M146" i="28"/>
  <c r="N146" i="28"/>
  <c r="P146" i="28"/>
  <c r="Q146" i="28"/>
  <c r="K146" i="28" s="1"/>
  <c r="S146" i="28"/>
  <c r="M24" i="28"/>
  <c r="I42" i="14" s="1"/>
  <c r="N24" i="28"/>
  <c r="P24" i="28"/>
  <c r="Q24" i="28"/>
  <c r="K24" i="28" s="1"/>
  <c r="S24" i="28"/>
  <c r="M72" i="28"/>
  <c r="I86" i="14" s="1"/>
  <c r="N72" i="28"/>
  <c r="P72" i="28"/>
  <c r="Q72" i="28"/>
  <c r="K72" i="28" s="1"/>
  <c r="S72" i="28"/>
  <c r="M73" i="28"/>
  <c r="N73" i="28"/>
  <c r="P73" i="28"/>
  <c r="Q73" i="28"/>
  <c r="K73" i="28" s="1"/>
  <c r="S73" i="28"/>
  <c r="M25" i="28"/>
  <c r="N25" i="28"/>
  <c r="P25" i="28"/>
  <c r="Q25" i="28"/>
  <c r="K25" i="28" s="1"/>
  <c r="S25" i="28"/>
  <c r="M74" i="28"/>
  <c r="I89" i="14" s="1"/>
  <c r="N74" i="28"/>
  <c r="P74" i="28"/>
  <c r="Q74" i="28"/>
  <c r="K74" i="28" s="1"/>
  <c r="S74" i="28"/>
  <c r="M75" i="28"/>
  <c r="I104" i="14" s="1"/>
  <c r="N75" i="28"/>
  <c r="P75" i="28"/>
  <c r="Q75" i="28"/>
  <c r="K75" i="28" s="1"/>
  <c r="S75" i="28"/>
  <c r="M26" i="28"/>
  <c r="I46" i="14" s="1"/>
  <c r="N26" i="28"/>
  <c r="P26" i="28"/>
  <c r="Q26" i="28"/>
  <c r="K26" i="28" s="1"/>
  <c r="S26" i="28"/>
  <c r="M27" i="28"/>
  <c r="I7" i="14" s="1"/>
  <c r="N27" i="28"/>
  <c r="P27" i="28"/>
  <c r="Q27" i="28"/>
  <c r="K27" i="28" s="1"/>
  <c r="S27" i="28"/>
  <c r="M76" i="28"/>
  <c r="I83" i="14" s="1"/>
  <c r="N76" i="28"/>
  <c r="P76" i="28"/>
  <c r="Q76" i="28"/>
  <c r="K76" i="28" s="1"/>
  <c r="S76" i="28"/>
  <c r="M147" i="28"/>
  <c r="I140" i="14" s="1"/>
  <c r="N147" i="28"/>
  <c r="P147" i="28"/>
  <c r="Q147" i="28"/>
  <c r="K147" i="28" s="1"/>
  <c r="S147" i="28"/>
  <c r="M77" i="28"/>
  <c r="I101" i="14" s="1"/>
  <c r="N77" i="28"/>
  <c r="P77" i="28"/>
  <c r="Q77" i="28"/>
  <c r="K77" i="28" s="1"/>
  <c r="S77" i="28"/>
  <c r="M78" i="28"/>
  <c r="N78" i="28"/>
  <c r="P78" i="28"/>
  <c r="Q78" i="28"/>
  <c r="K78" i="28" s="1"/>
  <c r="S78" i="28"/>
  <c r="M79" i="28"/>
  <c r="N79" i="28"/>
  <c r="P79" i="28"/>
  <c r="Q79" i="28"/>
  <c r="K79" i="28" s="1"/>
  <c r="S79" i="28"/>
  <c r="M80" i="28"/>
  <c r="I97" i="14" s="1"/>
  <c r="N80" i="28"/>
  <c r="P80" i="28"/>
  <c r="Q80" i="28"/>
  <c r="K80" i="28" s="1"/>
  <c r="S80" i="28"/>
  <c r="M118" i="28"/>
  <c r="N118" i="28"/>
  <c r="P118" i="28"/>
  <c r="Q118" i="28"/>
  <c r="K118" i="28" s="1"/>
  <c r="S118" i="28"/>
  <c r="M28" i="28"/>
  <c r="N28" i="28"/>
  <c r="P28" i="28"/>
  <c r="Q28" i="28"/>
  <c r="K28" i="28" s="1"/>
  <c r="S28" i="28"/>
  <c r="M29" i="28"/>
  <c r="N29" i="28"/>
  <c r="P29" i="28"/>
  <c r="Q29" i="28"/>
  <c r="K29" i="28" s="1"/>
  <c r="S29" i="28"/>
  <c r="M119" i="28"/>
  <c r="I134" i="14" s="1"/>
  <c r="N119" i="28"/>
  <c r="P119" i="28"/>
  <c r="Q119" i="28"/>
  <c r="K119" i="28" s="1"/>
  <c r="S119" i="28"/>
  <c r="M148" i="28"/>
  <c r="N148" i="28"/>
  <c r="P148" i="28"/>
  <c r="Q148" i="28"/>
  <c r="K148" i="28" s="1"/>
  <c r="S148" i="28"/>
  <c r="M81" i="28"/>
  <c r="I82" i="14" s="1"/>
  <c r="N81" i="28"/>
  <c r="P81" i="28"/>
  <c r="Q81" i="28"/>
  <c r="K81" i="28" s="1"/>
  <c r="S81" i="28"/>
  <c r="M4" i="28"/>
  <c r="N4" i="28"/>
  <c r="P4" i="28"/>
  <c r="Q4" i="28"/>
  <c r="K4" i="28" s="1"/>
  <c r="S4" i="28"/>
  <c r="M120" i="28"/>
  <c r="I143" i="14" s="1"/>
  <c r="N120" i="28"/>
  <c r="P120" i="28"/>
  <c r="Q120" i="28"/>
  <c r="K120" i="28" s="1"/>
  <c r="S120" i="28"/>
  <c r="M82" i="28"/>
  <c r="I68" i="14" s="1"/>
  <c r="N82" i="28"/>
  <c r="P82" i="28"/>
  <c r="Q82" i="28"/>
  <c r="K82" i="28" s="1"/>
  <c r="S82" i="28"/>
  <c r="M121" i="28"/>
  <c r="I137" i="14" s="1"/>
  <c r="N121" i="28"/>
  <c r="P121" i="28"/>
  <c r="Q121" i="28"/>
  <c r="K121" i="28" s="1"/>
  <c r="S121" i="28"/>
  <c r="M122" i="28"/>
  <c r="N122" i="28"/>
  <c r="P122" i="28"/>
  <c r="Q122" i="28"/>
  <c r="K122" i="28" s="1"/>
  <c r="S122" i="28"/>
  <c r="M30" i="28"/>
  <c r="N30" i="28"/>
  <c r="P30" i="28"/>
  <c r="Q30" i="28"/>
  <c r="K30" i="28" s="1"/>
  <c r="S30" i="28"/>
  <c r="M149" i="28"/>
  <c r="N149" i="28"/>
  <c r="P149" i="28"/>
  <c r="Q149" i="28"/>
  <c r="K149" i="28" s="1"/>
  <c r="S149" i="28"/>
  <c r="M123" i="28"/>
  <c r="I127" i="14" s="1"/>
  <c r="N123" i="28"/>
  <c r="P123" i="28"/>
  <c r="Q123" i="28"/>
  <c r="K123" i="28" s="1"/>
  <c r="S123" i="28"/>
  <c r="M150" i="28"/>
  <c r="N150" i="28"/>
  <c r="P150" i="28"/>
  <c r="Q150" i="28"/>
  <c r="K150" i="28" s="1"/>
  <c r="S150" i="28"/>
  <c r="M31" i="28"/>
  <c r="N31" i="28"/>
  <c r="P31" i="28"/>
  <c r="Q31" i="28"/>
  <c r="K31" i="28" s="1"/>
  <c r="S31" i="28"/>
  <c r="M151" i="28"/>
  <c r="I145" i="14" s="1"/>
  <c r="N151" i="28"/>
  <c r="P151" i="28"/>
  <c r="Q151" i="28"/>
  <c r="K151" i="28" s="1"/>
  <c r="S151" i="28"/>
  <c r="M83" i="28"/>
  <c r="I59" i="14" s="1"/>
  <c r="N83" i="28"/>
  <c r="P83" i="28"/>
  <c r="Q83" i="28"/>
  <c r="K83" i="28" s="1"/>
  <c r="S83" i="28"/>
  <c r="M32" i="28"/>
  <c r="N32" i="28"/>
  <c r="P32" i="28"/>
  <c r="Q32" i="28"/>
  <c r="K32" i="28" s="1"/>
  <c r="S32" i="28"/>
  <c r="M33" i="28"/>
  <c r="N33" i="28"/>
  <c r="P33" i="28"/>
  <c r="Q33" i="28"/>
  <c r="K33" i="28" s="1"/>
  <c r="S33" i="28"/>
  <c r="M34" i="28"/>
  <c r="N34" i="28"/>
  <c r="P34" i="28"/>
  <c r="Q34" i="28"/>
  <c r="K34" i="28" s="1"/>
  <c r="S34" i="28"/>
  <c r="M35" i="28"/>
  <c r="N35" i="28"/>
  <c r="P35" i="28"/>
  <c r="Q35" i="28"/>
  <c r="K35" i="28" s="1"/>
  <c r="S35" i="28"/>
  <c r="M84" i="28"/>
  <c r="N84" i="28"/>
  <c r="P84" i="28"/>
  <c r="Q84" i="28"/>
  <c r="K84" i="28" s="1"/>
  <c r="S84" i="28"/>
  <c r="M36" i="28"/>
  <c r="I38" i="14" s="1"/>
  <c r="N36" i="28"/>
  <c r="P36" i="28"/>
  <c r="Q36" i="28"/>
  <c r="K36" i="28" s="1"/>
  <c r="S36" i="28"/>
  <c r="M85" i="28"/>
  <c r="N85" i="28"/>
  <c r="P85" i="28"/>
  <c r="Q85" i="28"/>
  <c r="K85" i="28" s="1"/>
  <c r="S85" i="28"/>
  <c r="M161" i="28"/>
  <c r="N161" i="28"/>
  <c r="P161" i="28"/>
  <c r="Q161" i="28"/>
  <c r="K161" i="28" s="1"/>
  <c r="S161" i="28"/>
  <c r="M86" i="28"/>
  <c r="N86" i="28"/>
  <c r="P86" i="28"/>
  <c r="Q86" i="28"/>
  <c r="K86" i="28" s="1"/>
  <c r="S86" i="28"/>
  <c r="M124" i="28"/>
  <c r="N124" i="28"/>
  <c r="P124" i="28"/>
  <c r="Q124" i="28"/>
  <c r="K124" i="28" s="1"/>
  <c r="S124" i="28"/>
  <c r="M37" i="28"/>
  <c r="I26" i="14" s="1"/>
  <c r="N37" i="28"/>
  <c r="P37" i="28"/>
  <c r="Q37" i="28"/>
  <c r="K37" i="28" s="1"/>
  <c r="S37" i="28"/>
  <c r="M38" i="28"/>
  <c r="N38" i="28"/>
  <c r="P38" i="28"/>
  <c r="Q38" i="28"/>
  <c r="K38" i="28" s="1"/>
  <c r="S38" i="28"/>
  <c r="M125" i="28"/>
  <c r="N125" i="28"/>
  <c r="P125" i="28"/>
  <c r="Q125" i="28"/>
  <c r="K125" i="28" s="1"/>
  <c r="S125" i="28"/>
  <c r="M39" i="28"/>
  <c r="I13" i="14" s="1"/>
  <c r="N39" i="28"/>
  <c r="P39" i="28"/>
  <c r="Q39" i="28"/>
  <c r="K39" i="28" s="1"/>
  <c r="S39" i="28"/>
  <c r="M40" i="28"/>
  <c r="N40" i="28"/>
  <c r="P40" i="28"/>
  <c r="Q40" i="28"/>
  <c r="K40" i="28" s="1"/>
  <c r="S40" i="28"/>
  <c r="M126" i="28"/>
  <c r="N126" i="28"/>
  <c r="P126" i="28"/>
  <c r="Q126" i="28"/>
  <c r="K126" i="28" s="1"/>
  <c r="S126" i="28"/>
  <c r="M127" i="28"/>
  <c r="I146" i="14" s="1"/>
  <c r="N127" i="28"/>
  <c r="P127" i="28"/>
  <c r="Q127" i="28"/>
  <c r="K127" i="28" s="1"/>
  <c r="S127" i="28"/>
  <c r="M152" i="28"/>
  <c r="N152" i="28"/>
  <c r="P152" i="28"/>
  <c r="Q152" i="28"/>
  <c r="K152" i="28" s="1"/>
  <c r="S152" i="28"/>
  <c r="M87" i="28"/>
  <c r="I79" i="14" s="1"/>
  <c r="N87" i="28"/>
  <c r="P87" i="28"/>
  <c r="Q87" i="28"/>
  <c r="K87" i="28" s="1"/>
  <c r="S87" i="28"/>
  <c r="M88" i="28"/>
  <c r="N88" i="28"/>
  <c r="P88" i="28"/>
  <c r="Q88" i="28"/>
  <c r="K88" i="28" s="1"/>
  <c r="S88" i="28"/>
  <c r="M41" i="28"/>
  <c r="N41" i="28"/>
  <c r="P41" i="28"/>
  <c r="Q41" i="28"/>
  <c r="K41" i="28" s="1"/>
  <c r="S41" i="28"/>
  <c r="M128" i="28"/>
  <c r="I129" i="14" s="1"/>
  <c r="N128" i="28"/>
  <c r="P128" i="28"/>
  <c r="Q128" i="28"/>
  <c r="K128" i="28" s="1"/>
  <c r="S128" i="28"/>
  <c r="M42" i="28"/>
  <c r="I53" i="14" s="1"/>
  <c r="N42" i="28"/>
  <c r="P42" i="28"/>
  <c r="Q42" i="28"/>
  <c r="K42" i="28" s="1"/>
  <c r="S42" i="28"/>
  <c r="M43" i="28"/>
  <c r="N43" i="28"/>
  <c r="P43" i="28"/>
  <c r="Q43" i="28"/>
  <c r="K43" i="28" s="1"/>
  <c r="S43" i="28"/>
  <c r="M44" i="28"/>
  <c r="N44" i="28"/>
  <c r="P44" i="28"/>
  <c r="Q44" i="28"/>
  <c r="K44" i="28" s="1"/>
  <c r="S44" i="28"/>
  <c r="M129" i="28"/>
  <c r="I131" i="14" s="1"/>
  <c r="N129" i="28"/>
  <c r="P129" i="28"/>
  <c r="Q129" i="28"/>
  <c r="K129" i="28" s="1"/>
  <c r="S129" i="28"/>
  <c r="M89" i="28"/>
  <c r="N89" i="28"/>
  <c r="P89" i="28"/>
  <c r="Q89" i="28"/>
  <c r="K89" i="28" s="1"/>
  <c r="S89" i="28"/>
  <c r="M130" i="28"/>
  <c r="N130" i="28"/>
  <c r="P130" i="28"/>
  <c r="Q130" i="28"/>
  <c r="K130" i="28" s="1"/>
  <c r="S130" i="28"/>
  <c r="M131" i="28"/>
  <c r="N131" i="28"/>
  <c r="P131" i="28"/>
  <c r="Q131" i="28"/>
  <c r="K131" i="28" s="1"/>
  <c r="S131" i="28"/>
  <c r="M90" i="28"/>
  <c r="N90" i="28"/>
  <c r="P90" i="28"/>
  <c r="Q90" i="28"/>
  <c r="K90" i="28" s="1"/>
  <c r="S90" i="28"/>
  <c r="M45" i="28"/>
  <c r="I28" i="14" s="1"/>
  <c r="N45" i="28"/>
  <c r="P45" i="28"/>
  <c r="Q45" i="28"/>
  <c r="K45" i="28" s="1"/>
  <c r="S45" i="28"/>
  <c r="M132" i="28"/>
  <c r="I123" i="14" s="1"/>
  <c r="N132" i="28"/>
  <c r="P132" i="28"/>
  <c r="Q132" i="28"/>
  <c r="K132" i="28" s="1"/>
  <c r="S132" i="28"/>
  <c r="M46" i="28"/>
  <c r="I48" i="14" s="1"/>
  <c r="N46" i="28"/>
  <c r="P46" i="28"/>
  <c r="Q46" i="28"/>
  <c r="K46" i="28" s="1"/>
  <c r="S46" i="28"/>
  <c r="M133" i="28"/>
  <c r="N133" i="28"/>
  <c r="P133" i="28"/>
  <c r="Q133" i="28"/>
  <c r="K133" i="28" s="1"/>
  <c r="S133" i="28"/>
  <c r="M134" i="28"/>
  <c r="I124" i="14" s="1"/>
  <c r="N134" i="28"/>
  <c r="P134" i="28"/>
  <c r="Q134" i="28"/>
  <c r="K134" i="28" s="1"/>
  <c r="S134" i="28"/>
  <c r="M135" i="28"/>
  <c r="I125" i="14" s="1"/>
  <c r="N135" i="28"/>
  <c r="P135" i="28"/>
  <c r="Q135" i="28"/>
  <c r="K135" i="28" s="1"/>
  <c r="S135" i="28"/>
  <c r="M47" i="28"/>
  <c r="I12" i="14" s="1"/>
  <c r="N47" i="28"/>
  <c r="P47" i="28"/>
  <c r="Q47" i="28"/>
  <c r="K47" i="28" s="1"/>
  <c r="S47" i="28"/>
  <c r="M48" i="28"/>
  <c r="N48" i="28"/>
  <c r="P48" i="28"/>
  <c r="Q48" i="28"/>
  <c r="K48" i="28" s="1"/>
  <c r="S48" i="28"/>
  <c r="M49" i="28"/>
  <c r="I22" i="14" s="1"/>
  <c r="N49" i="28"/>
  <c r="P49" i="28"/>
  <c r="Q49" i="28"/>
  <c r="K49" i="28" s="1"/>
  <c r="S49" i="28"/>
  <c r="M136" i="28"/>
  <c r="N136" i="28"/>
  <c r="P136" i="28"/>
  <c r="Q136" i="28"/>
  <c r="K136" i="28" s="1"/>
  <c r="S136" i="28"/>
  <c r="M91" i="28"/>
  <c r="I102" i="14" s="1"/>
  <c r="N91" i="28"/>
  <c r="P91" i="28"/>
  <c r="Q91" i="28"/>
  <c r="K91" i="28" s="1"/>
  <c r="S91" i="28"/>
  <c r="M153" i="28"/>
  <c r="N153" i="28"/>
  <c r="P153" i="28"/>
  <c r="Q153" i="28"/>
  <c r="K153" i="28" s="1"/>
  <c r="S153" i="28"/>
  <c r="M92" i="28"/>
  <c r="I81" i="14" s="1"/>
  <c r="N92" i="28"/>
  <c r="P92" i="28"/>
  <c r="Q92" i="28"/>
  <c r="K92" i="28" s="1"/>
  <c r="S92" i="28"/>
  <c r="M93" i="28"/>
  <c r="N93" i="28"/>
  <c r="P93" i="28"/>
  <c r="Q93" i="28"/>
  <c r="K93" i="28" s="1"/>
  <c r="S93" i="28"/>
  <c r="M50" i="28"/>
  <c r="I34" i="14" s="1"/>
  <c r="N50" i="28"/>
  <c r="P50" i="28"/>
  <c r="Q50" i="28"/>
  <c r="K50" i="28" s="1"/>
  <c r="S50" i="28"/>
  <c r="M94" i="28"/>
  <c r="N94" i="28"/>
  <c r="P94" i="28"/>
  <c r="Q94" i="28"/>
  <c r="K94" i="28" s="1"/>
  <c r="S94" i="28"/>
  <c r="M95" i="28"/>
  <c r="I71" i="14" s="1"/>
  <c r="N95" i="28"/>
  <c r="P95" i="28"/>
  <c r="Q95" i="28"/>
  <c r="K95" i="28" s="1"/>
  <c r="S95" i="28"/>
  <c r="M137" i="28"/>
  <c r="N137" i="28"/>
  <c r="P137" i="28"/>
  <c r="Q137" i="28"/>
  <c r="K137" i="28" s="1"/>
  <c r="S137" i="28"/>
  <c r="M51" i="28"/>
  <c r="I56" i="14" s="1"/>
  <c r="N51" i="28"/>
  <c r="P51" i="28"/>
  <c r="Q51" i="28"/>
  <c r="K51" i="28" s="1"/>
  <c r="S51" i="28"/>
  <c r="M96" i="28"/>
  <c r="N96" i="28"/>
  <c r="P96" i="28"/>
  <c r="Q96" i="28"/>
  <c r="K96" i="28" s="1"/>
  <c r="S96" i="28"/>
  <c r="M97" i="28"/>
  <c r="I113" i="14" s="1"/>
  <c r="N97" i="28"/>
  <c r="P97" i="28"/>
  <c r="Q97" i="28"/>
  <c r="K97" i="28" s="1"/>
  <c r="S97" i="28"/>
  <c r="M98" i="28"/>
  <c r="N98" i="28"/>
  <c r="P98" i="28"/>
  <c r="Q98" i="28"/>
  <c r="K98" i="28" s="1"/>
  <c r="S98" i="28"/>
  <c r="M99" i="28"/>
  <c r="I96" i="14" s="1"/>
  <c r="N99" i="28"/>
  <c r="P99" i="28"/>
  <c r="Q99" i="28"/>
  <c r="K99" i="28" s="1"/>
  <c r="S99" i="28"/>
  <c r="M100" i="28"/>
  <c r="N100" i="28"/>
  <c r="P100" i="28"/>
  <c r="Q100" i="28"/>
  <c r="K100" i="28" s="1"/>
  <c r="S100" i="28"/>
  <c r="M101" i="28"/>
  <c r="I106" i="14" s="1"/>
  <c r="N101" i="28"/>
  <c r="P101" i="28"/>
  <c r="Q101" i="28"/>
  <c r="K101" i="28" s="1"/>
  <c r="S101" i="28"/>
  <c r="M102" i="28"/>
  <c r="N102" i="28"/>
  <c r="P102" i="28"/>
  <c r="Q102" i="28"/>
  <c r="K102" i="28" s="1"/>
  <c r="S102" i="28"/>
  <c r="M52" i="28"/>
  <c r="I47" i="14" s="1"/>
  <c r="N52" i="28"/>
  <c r="P52" i="28"/>
  <c r="Q52" i="28"/>
  <c r="K52" i="28" s="1"/>
  <c r="S52" i="28"/>
  <c r="M154" i="28"/>
  <c r="N154" i="28"/>
  <c r="P154" i="28"/>
  <c r="Q154" i="28"/>
  <c r="K154" i="28" s="1"/>
  <c r="S154" i="28"/>
  <c r="M53" i="28"/>
  <c r="I6" i="14" s="1"/>
  <c r="N53" i="28"/>
  <c r="P53" i="28"/>
  <c r="Q53" i="28"/>
  <c r="K53" i="28" s="1"/>
  <c r="S53" i="28"/>
  <c r="M103" i="28"/>
  <c r="N103" i="28"/>
  <c r="P103" i="28"/>
  <c r="Q103" i="28"/>
  <c r="K103" i="28" s="1"/>
  <c r="S103" i="28"/>
  <c r="M162" i="28"/>
  <c r="I164" i="14" s="1"/>
  <c r="N162" i="28"/>
  <c r="P162" i="28"/>
  <c r="Q162" i="28"/>
  <c r="K162" i="28" s="1"/>
  <c r="S162" i="28"/>
  <c r="M104" i="28"/>
  <c r="N104" i="28"/>
  <c r="P104" i="28"/>
  <c r="Q104" i="28"/>
  <c r="K104" i="28" s="1"/>
  <c r="S104" i="28"/>
  <c r="M138" i="28"/>
  <c r="I120" i="14" s="1"/>
  <c r="N138" i="28"/>
  <c r="P138" i="28"/>
  <c r="Q138" i="28"/>
  <c r="K138" i="28" s="1"/>
  <c r="S138" i="28"/>
  <c r="M139" i="28"/>
  <c r="N139" i="28"/>
  <c r="P139" i="28"/>
  <c r="Q139" i="28"/>
  <c r="K139" i="28" s="1"/>
  <c r="S139" i="28"/>
  <c r="M54" i="28"/>
  <c r="N54" i="28"/>
  <c r="P54" i="28"/>
  <c r="Q54" i="28"/>
  <c r="K54" i="28" s="1"/>
  <c r="S54" i="28"/>
  <c r="M105" i="28"/>
  <c r="N105" i="28"/>
  <c r="P105" i="28"/>
  <c r="Q105" i="28"/>
  <c r="K105" i="28" s="1"/>
  <c r="S105" i="28"/>
  <c r="M106" i="28"/>
  <c r="I61" i="14" s="1"/>
  <c r="N106" i="28"/>
  <c r="P106" i="28"/>
  <c r="Q106" i="28"/>
  <c r="K106" i="28" s="1"/>
  <c r="S106" i="28"/>
  <c r="M107" i="28"/>
  <c r="I88" i="14" s="1"/>
  <c r="N107" i="28"/>
  <c r="P107" i="28"/>
  <c r="Q107" i="28"/>
  <c r="K107" i="28" s="1"/>
  <c r="S107" i="28"/>
  <c r="M55" i="28"/>
  <c r="N55" i="28"/>
  <c r="P55" i="28"/>
  <c r="Q55" i="28"/>
  <c r="K55" i="28" s="1"/>
  <c r="S55" i="28"/>
  <c r="M155" i="28"/>
  <c r="N155" i="28"/>
  <c r="P155" i="28"/>
  <c r="Q155" i="28"/>
  <c r="K155" i="28" s="1"/>
  <c r="S155" i="28"/>
  <c r="M56" i="28"/>
  <c r="I8" i="14" s="1"/>
  <c r="N56" i="28"/>
  <c r="P56" i="28"/>
  <c r="Q56" i="28"/>
  <c r="K56" i="28" s="1"/>
  <c r="S56" i="28"/>
  <c r="M108" i="28"/>
  <c r="N108" i="28"/>
  <c r="P108" i="28"/>
  <c r="Q108" i="28"/>
  <c r="K108" i="28" s="1"/>
  <c r="S108" i="28"/>
  <c r="M156" i="28"/>
  <c r="I151" i="14" s="1"/>
  <c r="N156" i="28"/>
  <c r="P156" i="28"/>
  <c r="Q156" i="28"/>
  <c r="K156" i="28" s="1"/>
  <c r="S156" i="28"/>
  <c r="M163" i="28"/>
  <c r="I161" i="14" s="1"/>
  <c r="N163" i="28"/>
  <c r="P163" i="28"/>
  <c r="Q163" i="28"/>
  <c r="K163" i="28" s="1"/>
  <c r="S163" i="28"/>
  <c r="M164" i="28"/>
  <c r="N164" i="28"/>
  <c r="P164" i="28"/>
  <c r="Q164" i="28"/>
  <c r="K164" i="28" s="1"/>
  <c r="S164" i="28"/>
  <c r="M109" i="28"/>
  <c r="I94" i="14" s="1"/>
  <c r="N109" i="28"/>
  <c r="P109" i="28"/>
  <c r="Q109" i="28"/>
  <c r="K109" i="28" s="1"/>
  <c r="S109" i="28"/>
  <c r="M157" i="28"/>
  <c r="I150" i="14" s="1"/>
  <c r="N157" i="28"/>
  <c r="P157" i="28"/>
  <c r="Q157" i="28"/>
  <c r="K157" i="28" s="1"/>
  <c r="S157" i="28"/>
  <c r="M165" i="28"/>
  <c r="I163" i="14" s="1"/>
  <c r="N165" i="28"/>
  <c r="P165" i="28"/>
  <c r="Q165" i="28"/>
  <c r="K165" i="28" s="1"/>
  <c r="S165" i="28"/>
  <c r="M158" i="28"/>
  <c r="N158" i="28"/>
  <c r="P158" i="28"/>
  <c r="Q158" i="28"/>
  <c r="K158" i="28" s="1"/>
  <c r="S158" i="28"/>
  <c r="M57" i="28"/>
  <c r="I44" i="14" s="1"/>
  <c r="N57" i="28"/>
  <c r="P57" i="28"/>
  <c r="Q57" i="28"/>
  <c r="K57" i="28" s="1"/>
  <c r="S57" i="28"/>
  <c r="M166" i="28"/>
  <c r="I166" i="14" s="1"/>
  <c r="N166" i="28"/>
  <c r="P166" i="28"/>
  <c r="Q166" i="28"/>
  <c r="K166" i="28" s="1"/>
  <c r="S166" i="28"/>
  <c r="M167" i="28"/>
  <c r="N167" i="28"/>
  <c r="P167" i="28"/>
  <c r="Q167" i="28"/>
  <c r="K167" i="28" s="1"/>
  <c r="S167" i="28"/>
  <c r="M168" i="28"/>
  <c r="N168" i="28"/>
  <c r="P168" i="28"/>
  <c r="Q168" i="28"/>
  <c r="K168" i="28" s="1"/>
  <c r="S168" i="28"/>
  <c r="M169" i="28"/>
  <c r="N169" i="28"/>
  <c r="P169" i="28"/>
  <c r="Q169" i="28"/>
  <c r="K169" i="28" s="1"/>
  <c r="S169" i="28"/>
  <c r="M170" i="28"/>
  <c r="N170" i="28"/>
  <c r="P170" i="28"/>
  <c r="Q170" i="28"/>
  <c r="K170" i="28" s="1"/>
  <c r="S170" i="28"/>
  <c r="M171" i="28"/>
  <c r="N171" i="28"/>
  <c r="P171" i="28"/>
  <c r="Q171" i="28"/>
  <c r="K171" i="28" s="1"/>
  <c r="S171" i="28"/>
  <c r="M172" i="28"/>
  <c r="N172" i="28"/>
  <c r="P172" i="28"/>
  <c r="Q172" i="28"/>
  <c r="K172" i="28" s="1"/>
  <c r="S172" i="28"/>
  <c r="M173" i="28"/>
  <c r="N173" i="28"/>
  <c r="P173" i="28"/>
  <c r="Q173" i="28"/>
  <c r="K173" i="28" s="1"/>
  <c r="S173" i="28"/>
  <c r="M174" i="28"/>
  <c r="N174" i="28"/>
  <c r="P174" i="28"/>
  <c r="Q174" i="28"/>
  <c r="K174" i="28" s="1"/>
  <c r="S174" i="28"/>
  <c r="M175" i="28"/>
  <c r="N175" i="28"/>
  <c r="P175" i="28"/>
  <c r="Q175" i="28"/>
  <c r="K175" i="28" s="1"/>
  <c r="S175" i="28"/>
  <c r="R3" i="29"/>
  <c r="S3" i="29"/>
  <c r="T3" i="29"/>
  <c r="W3" i="29"/>
  <c r="X3" i="29"/>
  <c r="AB3" i="29"/>
  <c r="AC3" i="29"/>
  <c r="AF3" i="29"/>
  <c r="AD3" i="29" s="1"/>
  <c r="AG3" i="29"/>
  <c r="AJ3" i="29"/>
  <c r="AK3" i="29"/>
  <c r="AN3" i="29"/>
  <c r="AO3" i="29"/>
  <c r="AR3" i="29"/>
  <c r="AS3" i="29"/>
  <c r="AT3" i="29"/>
  <c r="AU3" i="29"/>
  <c r="AV3" i="29"/>
  <c r="AW3" i="29"/>
  <c r="AX3" i="29"/>
  <c r="AY3" i="29"/>
  <c r="AZ3" i="29"/>
  <c r="BA3" i="29"/>
  <c r="BB3" i="29"/>
  <c r="BC3" i="29"/>
  <c r="BD3" i="29"/>
  <c r="BE3" i="29"/>
  <c r="BF3" i="29"/>
  <c r="BG3" i="29"/>
  <c r="R4" i="29"/>
  <c r="S4" i="29"/>
  <c r="T4" i="29"/>
  <c r="W4" i="29"/>
  <c r="X4" i="29"/>
  <c r="AB4" i="29"/>
  <c r="AC4" i="29"/>
  <c r="AF4" i="29"/>
  <c r="AG4" i="29"/>
  <c r="AJ4" i="29"/>
  <c r="AK4" i="29"/>
  <c r="AN4" i="29"/>
  <c r="AO4" i="29"/>
  <c r="AR4" i="29"/>
  <c r="AS4" i="29"/>
  <c r="AT4" i="29"/>
  <c r="AU4" i="29"/>
  <c r="AV4" i="29"/>
  <c r="AW4" i="29"/>
  <c r="AX4" i="29"/>
  <c r="AY4" i="29"/>
  <c r="AZ4" i="29"/>
  <c r="BA4" i="29"/>
  <c r="BB4" i="29"/>
  <c r="BC4" i="29"/>
  <c r="BD4" i="29"/>
  <c r="BE4" i="29"/>
  <c r="BF4" i="29"/>
  <c r="BG4" i="29"/>
  <c r="R5" i="29"/>
  <c r="S5" i="29"/>
  <c r="T5" i="29"/>
  <c r="W5" i="29"/>
  <c r="X5" i="29"/>
  <c r="AB5" i="29"/>
  <c r="AC5" i="29"/>
  <c r="AF5" i="29"/>
  <c r="AG5" i="29"/>
  <c r="AJ5" i="29"/>
  <c r="AK5" i="29"/>
  <c r="AN5" i="29"/>
  <c r="AO5" i="29"/>
  <c r="AR5" i="29"/>
  <c r="AS5" i="29"/>
  <c r="AT5" i="29"/>
  <c r="AU5" i="29"/>
  <c r="AV5" i="29"/>
  <c r="AW5" i="29"/>
  <c r="AX5" i="29"/>
  <c r="AY5" i="29"/>
  <c r="AZ5" i="29"/>
  <c r="BA5" i="29"/>
  <c r="BB5" i="29"/>
  <c r="BC5" i="29"/>
  <c r="BD5" i="29"/>
  <c r="BE5" i="29"/>
  <c r="BF5" i="29"/>
  <c r="BG5" i="29"/>
  <c r="R6" i="29"/>
  <c r="S6" i="29"/>
  <c r="T6" i="29"/>
  <c r="W6" i="29"/>
  <c r="U6" i="29" s="1"/>
  <c r="X6" i="29"/>
  <c r="V6" i="29" s="1"/>
  <c r="AB6" i="29"/>
  <c r="Z6" i="29" s="1"/>
  <c r="AC6" i="29"/>
  <c r="AA6" i="29" s="1"/>
  <c r="I6" i="29" s="1"/>
  <c r="AF6" i="29"/>
  <c r="AG6" i="29"/>
  <c r="AJ6" i="29"/>
  <c r="AH6" i="29" s="1"/>
  <c r="AK6" i="29"/>
  <c r="AI6" i="29" s="1"/>
  <c r="AN6" i="29"/>
  <c r="AO6" i="29"/>
  <c r="AM6" i="29" s="1"/>
  <c r="AR6" i="29"/>
  <c r="AS6" i="29"/>
  <c r="AT6" i="29"/>
  <c r="AU6" i="29"/>
  <c r="AV6" i="29"/>
  <c r="AW6" i="29"/>
  <c r="AX6" i="29"/>
  <c r="AY6" i="29"/>
  <c r="AZ6" i="29"/>
  <c r="BA6" i="29"/>
  <c r="BB6" i="29"/>
  <c r="BC6" i="29"/>
  <c r="BD6" i="29"/>
  <c r="BE6" i="29"/>
  <c r="BF6" i="29"/>
  <c r="BG6" i="29"/>
  <c r="R7" i="29"/>
  <c r="S7" i="29"/>
  <c r="T7" i="29"/>
  <c r="W7" i="29"/>
  <c r="X7" i="29"/>
  <c r="AB7" i="29"/>
  <c r="Z7" i="29" s="1"/>
  <c r="AC7" i="29"/>
  <c r="AA7" i="29" s="1"/>
  <c r="I7" i="29" s="1"/>
  <c r="AF7" i="29"/>
  <c r="AG7" i="29"/>
  <c r="AJ7" i="29"/>
  <c r="AH7" i="29" s="1"/>
  <c r="AK7" i="29"/>
  <c r="AI7" i="29" s="1"/>
  <c r="AN7" i="29"/>
  <c r="AO7" i="29"/>
  <c r="AR7" i="29"/>
  <c r="AS7" i="29"/>
  <c r="AT7" i="29"/>
  <c r="AU7" i="29"/>
  <c r="AV7" i="29"/>
  <c r="AW7" i="29"/>
  <c r="AX7" i="29"/>
  <c r="AY7" i="29"/>
  <c r="AZ7" i="29"/>
  <c r="BA7" i="29"/>
  <c r="BB7" i="29"/>
  <c r="BC7" i="29"/>
  <c r="BD7" i="29"/>
  <c r="BE7" i="29"/>
  <c r="BF7" i="29"/>
  <c r="BG7" i="29"/>
  <c r="R8" i="29"/>
  <c r="S8" i="29"/>
  <c r="T8" i="29"/>
  <c r="W8" i="29"/>
  <c r="X8" i="29"/>
  <c r="AB8" i="29"/>
  <c r="Z8" i="29" s="1"/>
  <c r="AC8" i="29"/>
  <c r="AA8" i="29" s="1"/>
  <c r="I8" i="29" s="1"/>
  <c r="AF8" i="29"/>
  <c r="AG8" i="29"/>
  <c r="AJ8" i="29"/>
  <c r="AH8" i="29" s="1"/>
  <c r="AK8" i="29"/>
  <c r="AI8" i="29" s="1"/>
  <c r="AN8" i="29"/>
  <c r="AO8" i="29"/>
  <c r="AR8" i="29"/>
  <c r="AS8" i="29"/>
  <c r="AT8" i="29"/>
  <c r="AU8" i="29"/>
  <c r="AV8" i="29"/>
  <c r="AW8" i="29"/>
  <c r="AX8" i="29"/>
  <c r="AY8" i="29"/>
  <c r="AZ8" i="29"/>
  <c r="BA8" i="29"/>
  <c r="BB8" i="29"/>
  <c r="BC8" i="29"/>
  <c r="BD8" i="29"/>
  <c r="BE8" i="29"/>
  <c r="BF8" i="29"/>
  <c r="BG8" i="29"/>
  <c r="R9" i="29"/>
  <c r="S9" i="29"/>
  <c r="T9" i="29"/>
  <c r="W9" i="29"/>
  <c r="X9" i="29"/>
  <c r="AB9" i="29"/>
  <c r="Z9" i="29" s="1"/>
  <c r="AC9" i="29"/>
  <c r="AA9" i="29" s="1"/>
  <c r="AF9" i="29"/>
  <c r="AG9" i="29"/>
  <c r="AJ9" i="29"/>
  <c r="AH9" i="29" s="1"/>
  <c r="AK9" i="29"/>
  <c r="AI9" i="29" s="1"/>
  <c r="AN9" i="29"/>
  <c r="AO9" i="29"/>
  <c r="AR9" i="29"/>
  <c r="AS9" i="29"/>
  <c r="AT9" i="29"/>
  <c r="AU9" i="29"/>
  <c r="AV9" i="29"/>
  <c r="AW9" i="29"/>
  <c r="AX9" i="29"/>
  <c r="AY9" i="29"/>
  <c r="AZ9" i="29"/>
  <c r="BA9" i="29"/>
  <c r="BB9" i="29"/>
  <c r="BC9" i="29"/>
  <c r="BD9" i="29"/>
  <c r="BE9" i="29"/>
  <c r="BF9" i="29"/>
  <c r="BG9" i="29"/>
  <c r="R10" i="29"/>
  <c r="S10" i="29"/>
  <c r="T10" i="29"/>
  <c r="W10" i="29"/>
  <c r="X10" i="29"/>
  <c r="AB10" i="29"/>
  <c r="AC10" i="29"/>
  <c r="AF10" i="29"/>
  <c r="AG10" i="29"/>
  <c r="AJ10" i="29"/>
  <c r="AK10" i="29"/>
  <c r="AN10" i="29"/>
  <c r="AO10" i="29"/>
  <c r="AR10" i="29"/>
  <c r="AS10" i="29"/>
  <c r="AT10" i="29"/>
  <c r="AU10" i="29"/>
  <c r="AV10" i="29"/>
  <c r="AW10" i="29"/>
  <c r="AX10" i="29"/>
  <c r="AY10" i="29"/>
  <c r="AZ10" i="29"/>
  <c r="BA10" i="29"/>
  <c r="BB10" i="29"/>
  <c r="BC10" i="29"/>
  <c r="BD10" i="29"/>
  <c r="BE10" i="29"/>
  <c r="BF10" i="29"/>
  <c r="BG10" i="29"/>
  <c r="R11" i="29"/>
  <c r="S11" i="29"/>
  <c r="T11" i="29"/>
  <c r="W11" i="29"/>
  <c r="X11" i="29"/>
  <c r="AB11" i="29"/>
  <c r="Z11" i="29" s="1"/>
  <c r="AC11" i="29"/>
  <c r="AA11" i="29" s="1"/>
  <c r="I11" i="29" s="1"/>
  <c r="AF11" i="29"/>
  <c r="AG11" i="29"/>
  <c r="AJ11" i="29"/>
  <c r="AH11" i="29" s="1"/>
  <c r="AK11" i="29"/>
  <c r="AI11" i="29" s="1"/>
  <c r="AN11" i="29"/>
  <c r="AO11" i="29"/>
  <c r="AR11" i="29"/>
  <c r="AS11" i="29"/>
  <c r="AT11" i="29"/>
  <c r="AU11" i="29"/>
  <c r="AV11" i="29"/>
  <c r="AW11" i="29"/>
  <c r="AX11" i="29"/>
  <c r="AY11" i="29"/>
  <c r="AZ11" i="29"/>
  <c r="BA11" i="29"/>
  <c r="BB11" i="29"/>
  <c r="BC11" i="29"/>
  <c r="BD11" i="29"/>
  <c r="BE11" i="29"/>
  <c r="BF11" i="29"/>
  <c r="BG11" i="29"/>
  <c r="R12" i="29"/>
  <c r="S12" i="29"/>
  <c r="T12" i="29"/>
  <c r="W12" i="29"/>
  <c r="X12" i="29"/>
  <c r="AB12" i="29"/>
  <c r="Z12" i="29" s="1"/>
  <c r="AC12" i="29"/>
  <c r="AA12" i="29" s="1"/>
  <c r="I12" i="29" s="1"/>
  <c r="AF12" i="29"/>
  <c r="AG12" i="29"/>
  <c r="AJ12" i="29"/>
  <c r="AH12" i="29" s="1"/>
  <c r="AK12" i="29"/>
  <c r="AI12" i="29" s="1"/>
  <c r="AN12" i="29"/>
  <c r="AO12" i="29"/>
  <c r="AR12" i="29"/>
  <c r="AS12" i="29"/>
  <c r="AT12" i="29"/>
  <c r="AU12" i="29"/>
  <c r="AV12" i="29"/>
  <c r="AW12" i="29"/>
  <c r="AX12" i="29"/>
  <c r="AY12" i="29"/>
  <c r="AZ12" i="29"/>
  <c r="BA12" i="29"/>
  <c r="BB12" i="29"/>
  <c r="BC12" i="29"/>
  <c r="BD12" i="29"/>
  <c r="BE12" i="29"/>
  <c r="BF12" i="29"/>
  <c r="BG12" i="29"/>
  <c r="R13" i="29"/>
  <c r="S13" i="29"/>
  <c r="T13" i="29"/>
  <c r="W13" i="29"/>
  <c r="U13" i="29" s="1"/>
  <c r="X13" i="29"/>
  <c r="AB13" i="29"/>
  <c r="Z13" i="29" s="1"/>
  <c r="AC13" i="29"/>
  <c r="AF13" i="29"/>
  <c r="AD13" i="29" s="1"/>
  <c r="AG13" i="29"/>
  <c r="AE13" i="29" s="1"/>
  <c r="J13" i="29" s="1"/>
  <c r="AJ13" i="29"/>
  <c r="AH13" i="29" s="1"/>
  <c r="AK13" i="29"/>
  <c r="AI13" i="29" s="1"/>
  <c r="AN13" i="29"/>
  <c r="AL13" i="29" s="1"/>
  <c r="AO13" i="29"/>
  <c r="AR13" i="29"/>
  <c r="AS13" i="29"/>
  <c r="AT13" i="29"/>
  <c r="AU13" i="29"/>
  <c r="AV13" i="29"/>
  <c r="AW13" i="29"/>
  <c r="AX13" i="29"/>
  <c r="AY13" i="29"/>
  <c r="AZ13" i="29"/>
  <c r="AQ13" i="29" s="1"/>
  <c r="BA13" i="29"/>
  <c r="BB13" i="29"/>
  <c r="BC13" i="29"/>
  <c r="BD13" i="29"/>
  <c r="BE13" i="29"/>
  <c r="BF13" i="29"/>
  <c r="BG13" i="29"/>
  <c r="R14" i="29"/>
  <c r="S14" i="29"/>
  <c r="T14" i="29"/>
  <c r="W14" i="29"/>
  <c r="X14" i="29"/>
  <c r="AB14" i="29"/>
  <c r="Z14" i="29" s="1"/>
  <c r="AC14" i="29"/>
  <c r="AA14" i="29" s="1"/>
  <c r="I14" i="29" s="1"/>
  <c r="AF14" i="29"/>
  <c r="AG14" i="29"/>
  <c r="AJ14" i="29"/>
  <c r="AH14" i="29" s="1"/>
  <c r="AK14" i="29"/>
  <c r="AI14" i="29" s="1"/>
  <c r="AN14" i="29"/>
  <c r="AO14" i="29"/>
  <c r="AR14" i="29"/>
  <c r="AS14" i="29"/>
  <c r="AT14" i="29"/>
  <c r="AU14" i="29"/>
  <c r="AV14" i="29"/>
  <c r="AW14" i="29"/>
  <c r="AX14" i="29"/>
  <c r="AY14" i="29"/>
  <c r="AZ14" i="29"/>
  <c r="BA14" i="29"/>
  <c r="BB14" i="29"/>
  <c r="BC14" i="29"/>
  <c r="BD14" i="29"/>
  <c r="BE14" i="29"/>
  <c r="BF14" i="29"/>
  <c r="BG14" i="29"/>
  <c r="R15" i="29"/>
  <c r="S15" i="29"/>
  <c r="T15" i="29"/>
  <c r="W15" i="29"/>
  <c r="X15" i="29"/>
  <c r="AB15" i="29"/>
  <c r="Z15" i="29" s="1"/>
  <c r="AC15" i="29"/>
  <c r="AA15" i="29" s="1"/>
  <c r="I15" i="29" s="1"/>
  <c r="AF15" i="29"/>
  <c r="AG15" i="29"/>
  <c r="AJ15" i="29"/>
  <c r="AH15" i="29" s="1"/>
  <c r="AK15" i="29"/>
  <c r="AI15" i="29" s="1"/>
  <c r="AN15" i="29"/>
  <c r="AO15" i="29"/>
  <c r="AR15" i="29"/>
  <c r="AS15" i="29"/>
  <c r="AT15" i="29"/>
  <c r="AU15" i="29"/>
  <c r="AV15" i="29"/>
  <c r="AW15" i="29"/>
  <c r="AX15" i="29"/>
  <c r="AY15" i="29"/>
  <c r="AZ15" i="29"/>
  <c r="BA15" i="29"/>
  <c r="BB15" i="29"/>
  <c r="BC15" i="29"/>
  <c r="BD15" i="29"/>
  <c r="BE15" i="29"/>
  <c r="BF15" i="29"/>
  <c r="BG15" i="29"/>
  <c r="R16" i="29"/>
  <c r="S16" i="29"/>
  <c r="T16" i="29"/>
  <c r="W16" i="29"/>
  <c r="X16" i="29"/>
  <c r="AB16" i="29"/>
  <c r="AC16" i="29"/>
  <c r="AF16" i="29"/>
  <c r="AG16" i="29"/>
  <c r="AJ16" i="29"/>
  <c r="AK16" i="29"/>
  <c r="AN16" i="29"/>
  <c r="AL16" i="29" s="1"/>
  <c r="AO16" i="29"/>
  <c r="AR16" i="29"/>
  <c r="AS16" i="29"/>
  <c r="AT16" i="29"/>
  <c r="AU16" i="29"/>
  <c r="AV16" i="29"/>
  <c r="AW16" i="29"/>
  <c r="AX16" i="29"/>
  <c r="AY16" i="29"/>
  <c r="AZ16" i="29"/>
  <c r="BA16" i="29"/>
  <c r="BB16" i="29"/>
  <c r="BC16" i="29"/>
  <c r="BD16" i="29"/>
  <c r="BE16" i="29"/>
  <c r="BF16" i="29"/>
  <c r="BG16" i="29"/>
  <c r="R17" i="29"/>
  <c r="S17" i="29"/>
  <c r="T17" i="29"/>
  <c r="W17" i="29"/>
  <c r="X17" i="29"/>
  <c r="AB17" i="29"/>
  <c r="Z17" i="29" s="1"/>
  <c r="AC17" i="29"/>
  <c r="AA17" i="29" s="1"/>
  <c r="AF17" i="29"/>
  <c r="AG17" i="29"/>
  <c r="AJ17" i="29"/>
  <c r="AH17" i="29" s="1"/>
  <c r="AK17" i="29"/>
  <c r="AI17" i="29" s="1"/>
  <c r="AN17" i="29"/>
  <c r="AO17" i="29"/>
  <c r="AR17" i="29"/>
  <c r="AS17" i="29"/>
  <c r="AT17" i="29"/>
  <c r="AU17" i="29"/>
  <c r="AV17" i="29"/>
  <c r="AW17" i="29"/>
  <c r="AX17" i="29"/>
  <c r="AY17" i="29"/>
  <c r="AZ17" i="29"/>
  <c r="BA17" i="29"/>
  <c r="BB17" i="29"/>
  <c r="BC17" i="29"/>
  <c r="BD17" i="29"/>
  <c r="BE17" i="29"/>
  <c r="BF17" i="29"/>
  <c r="BG17" i="29"/>
  <c r="R18" i="29"/>
  <c r="S18" i="29"/>
  <c r="T18" i="29"/>
  <c r="W18" i="29"/>
  <c r="X18" i="29"/>
  <c r="AB18" i="29"/>
  <c r="Z18" i="29" s="1"/>
  <c r="AC18" i="29"/>
  <c r="AF18" i="29"/>
  <c r="AG18" i="29"/>
  <c r="AJ18" i="29"/>
  <c r="AH18" i="29" s="1"/>
  <c r="AK18" i="29"/>
  <c r="AI18" i="29" s="1"/>
  <c r="AN18" i="29"/>
  <c r="AO18" i="29"/>
  <c r="AR18" i="29"/>
  <c r="AS18" i="29"/>
  <c r="AT18" i="29"/>
  <c r="AU18" i="29"/>
  <c r="AV18" i="29"/>
  <c r="AW18" i="29"/>
  <c r="AX18" i="29"/>
  <c r="AY18" i="29"/>
  <c r="AZ18" i="29"/>
  <c r="BA18" i="29"/>
  <c r="BB18" i="29"/>
  <c r="BC18" i="29"/>
  <c r="BD18" i="29"/>
  <c r="BE18" i="29"/>
  <c r="BF18" i="29"/>
  <c r="BG18" i="29"/>
  <c r="R19" i="29"/>
  <c r="S19" i="29"/>
  <c r="T19" i="29"/>
  <c r="W19" i="29"/>
  <c r="X19" i="29"/>
  <c r="AB19" i="29"/>
  <c r="Z19" i="29" s="1"/>
  <c r="AC19" i="29"/>
  <c r="AF19" i="29"/>
  <c r="AG19" i="29"/>
  <c r="AJ19" i="29"/>
  <c r="AH19" i="29" s="1"/>
  <c r="AK19" i="29"/>
  <c r="AI19" i="29" s="1"/>
  <c r="AN19" i="29"/>
  <c r="AO19" i="29"/>
  <c r="AR19" i="29"/>
  <c r="AS19" i="29"/>
  <c r="AT19" i="29"/>
  <c r="AU19" i="29"/>
  <c r="AV19" i="29"/>
  <c r="AW19" i="29"/>
  <c r="AX19" i="29"/>
  <c r="AY19" i="29"/>
  <c r="AZ19" i="29"/>
  <c r="BA19" i="29"/>
  <c r="BB19" i="29"/>
  <c r="BC19" i="29"/>
  <c r="BD19" i="29"/>
  <c r="BE19" i="29"/>
  <c r="BF19" i="29"/>
  <c r="BG19" i="29"/>
  <c r="R20" i="29"/>
  <c r="S20" i="29"/>
  <c r="T20" i="29"/>
  <c r="W20" i="29"/>
  <c r="X20" i="29"/>
  <c r="AB20" i="29"/>
  <c r="Z20" i="29" s="1"/>
  <c r="AC20" i="29"/>
  <c r="AA20" i="29" s="1"/>
  <c r="I20" i="29" s="1"/>
  <c r="AF20" i="29"/>
  <c r="AG20" i="29"/>
  <c r="AJ20" i="29"/>
  <c r="AH20" i="29" s="1"/>
  <c r="AK20" i="29"/>
  <c r="AI20" i="29" s="1"/>
  <c r="AN20" i="29"/>
  <c r="AO20" i="29"/>
  <c r="AR20" i="29"/>
  <c r="AS20" i="29"/>
  <c r="AT20" i="29"/>
  <c r="AU20" i="29"/>
  <c r="AV20" i="29"/>
  <c r="AW20" i="29"/>
  <c r="AX20" i="29"/>
  <c r="AY20" i="29"/>
  <c r="AZ20" i="29"/>
  <c r="BA20" i="29"/>
  <c r="BB20" i="29"/>
  <c r="BC20" i="29"/>
  <c r="BD20" i="29"/>
  <c r="BE20" i="29"/>
  <c r="BF20" i="29"/>
  <c r="BG20" i="29"/>
  <c r="R21" i="29"/>
  <c r="S21" i="29"/>
  <c r="T21" i="29"/>
  <c r="W21" i="29"/>
  <c r="X21" i="29"/>
  <c r="AB21" i="29"/>
  <c r="Z21" i="29" s="1"/>
  <c r="AC21" i="29"/>
  <c r="AA21" i="29" s="1"/>
  <c r="I21" i="29" s="1"/>
  <c r="AF21" i="29"/>
  <c r="AG21" i="29"/>
  <c r="AJ21" i="29"/>
  <c r="AH21" i="29" s="1"/>
  <c r="AK21" i="29"/>
  <c r="AI21" i="29" s="1"/>
  <c r="AN21" i="29"/>
  <c r="AO21" i="29"/>
  <c r="AR21" i="29"/>
  <c r="AS21" i="29"/>
  <c r="AT21" i="29"/>
  <c r="AU21" i="29"/>
  <c r="AV21" i="29"/>
  <c r="AW21" i="29"/>
  <c r="AX21" i="29"/>
  <c r="AY21" i="29"/>
  <c r="AZ21" i="29"/>
  <c r="BA21" i="29"/>
  <c r="BB21" i="29"/>
  <c r="BC21" i="29"/>
  <c r="BD21" i="29"/>
  <c r="BE21" i="29"/>
  <c r="BF21" i="29"/>
  <c r="BG21" i="29"/>
  <c r="R22" i="29"/>
  <c r="S22" i="29"/>
  <c r="T22" i="29"/>
  <c r="W22" i="29"/>
  <c r="X22" i="29"/>
  <c r="AB22" i="29"/>
  <c r="Z22" i="29" s="1"/>
  <c r="AC22" i="29"/>
  <c r="AA22" i="29" s="1"/>
  <c r="I22" i="29" s="1"/>
  <c r="AF22" i="29"/>
  <c r="AG22" i="29"/>
  <c r="AJ22" i="29"/>
  <c r="AH22" i="29" s="1"/>
  <c r="AK22" i="29"/>
  <c r="AI22" i="29" s="1"/>
  <c r="AN22" i="29"/>
  <c r="AO22" i="29"/>
  <c r="AR22" i="29"/>
  <c r="AS22" i="29"/>
  <c r="AT22" i="29"/>
  <c r="AU22" i="29"/>
  <c r="AV22" i="29"/>
  <c r="AW22" i="29"/>
  <c r="AX22" i="29"/>
  <c r="AY22" i="29"/>
  <c r="AZ22" i="29"/>
  <c r="BA22" i="29"/>
  <c r="BB22" i="29"/>
  <c r="BC22" i="29"/>
  <c r="BD22" i="29"/>
  <c r="BE22" i="29"/>
  <c r="BF22" i="29"/>
  <c r="BG22" i="29"/>
  <c r="R23" i="29"/>
  <c r="S23" i="29"/>
  <c r="T23" i="29"/>
  <c r="W23" i="29"/>
  <c r="X23" i="29"/>
  <c r="AB23" i="29"/>
  <c r="Z23" i="29" s="1"/>
  <c r="AC23" i="29"/>
  <c r="AF23" i="29"/>
  <c r="AG23" i="29"/>
  <c r="AJ23" i="29"/>
  <c r="AH23" i="29" s="1"/>
  <c r="AK23" i="29"/>
  <c r="AI23" i="29" s="1"/>
  <c r="AN23" i="29"/>
  <c r="AO23" i="29"/>
  <c r="AR23" i="29"/>
  <c r="AS23" i="29"/>
  <c r="AT23" i="29"/>
  <c r="AU23" i="29"/>
  <c r="AV23" i="29"/>
  <c r="AW23" i="29"/>
  <c r="AX23" i="29"/>
  <c r="AY23" i="29"/>
  <c r="AZ23" i="29"/>
  <c r="BA23" i="29"/>
  <c r="BB23" i="29"/>
  <c r="BC23" i="29"/>
  <c r="BD23" i="29"/>
  <c r="BE23" i="29"/>
  <c r="BF23" i="29"/>
  <c r="BG23" i="29"/>
  <c r="R24" i="29"/>
  <c r="S24" i="29"/>
  <c r="T24" i="29"/>
  <c r="W24" i="29"/>
  <c r="X24" i="29"/>
  <c r="AB24" i="29"/>
  <c r="Z24" i="29" s="1"/>
  <c r="AC24" i="29"/>
  <c r="AF24" i="29"/>
  <c r="AG24" i="29"/>
  <c r="AJ24" i="29"/>
  <c r="AH24" i="29" s="1"/>
  <c r="AK24" i="29"/>
  <c r="AI24" i="29" s="1"/>
  <c r="AN24" i="29"/>
  <c r="AO24" i="29"/>
  <c r="AR24" i="29"/>
  <c r="AS24" i="29"/>
  <c r="AT24" i="29"/>
  <c r="AU24" i="29"/>
  <c r="AV24" i="29"/>
  <c r="AW24" i="29"/>
  <c r="AX24" i="29"/>
  <c r="AY24" i="29"/>
  <c r="AZ24" i="29"/>
  <c r="BA24" i="29"/>
  <c r="BB24" i="29"/>
  <c r="BC24" i="29"/>
  <c r="BD24" i="29"/>
  <c r="BE24" i="29"/>
  <c r="BF24" i="29"/>
  <c r="BG24" i="29"/>
  <c r="R25" i="29"/>
  <c r="S25" i="29"/>
  <c r="T25" i="29"/>
  <c r="W25" i="29"/>
  <c r="X25" i="29"/>
  <c r="AB25" i="29"/>
  <c r="Z25" i="29" s="1"/>
  <c r="AC25" i="29"/>
  <c r="AA25" i="29" s="1"/>
  <c r="AF25" i="29"/>
  <c r="AG25" i="29"/>
  <c r="AJ25" i="29"/>
  <c r="AH25" i="29" s="1"/>
  <c r="AK25" i="29"/>
  <c r="AI25" i="29" s="1"/>
  <c r="AN25" i="29"/>
  <c r="AO25" i="29"/>
  <c r="AR25" i="29"/>
  <c r="AS25" i="29"/>
  <c r="AT25" i="29"/>
  <c r="AU25" i="29"/>
  <c r="AV25" i="29"/>
  <c r="AW25" i="29"/>
  <c r="AX25" i="29"/>
  <c r="AY25" i="29"/>
  <c r="AZ25" i="29"/>
  <c r="BA25" i="29"/>
  <c r="BB25" i="29"/>
  <c r="BC25" i="29"/>
  <c r="BD25" i="29"/>
  <c r="BE25" i="29"/>
  <c r="BF25" i="29"/>
  <c r="BG25" i="29"/>
  <c r="R26" i="29"/>
  <c r="S26" i="29"/>
  <c r="T26" i="29"/>
  <c r="W26" i="29"/>
  <c r="X26" i="29"/>
  <c r="AB26" i="29"/>
  <c r="Z26" i="29" s="1"/>
  <c r="AC26" i="29"/>
  <c r="AA26" i="29" s="1"/>
  <c r="I26" i="29" s="1"/>
  <c r="AF26" i="29"/>
  <c r="AG26" i="29"/>
  <c r="AJ26" i="29"/>
  <c r="AH26" i="29" s="1"/>
  <c r="AK26" i="29"/>
  <c r="AI26" i="29" s="1"/>
  <c r="AN26" i="29"/>
  <c r="AO26" i="29"/>
  <c r="AR26" i="29"/>
  <c r="AS26" i="29"/>
  <c r="AT26" i="29"/>
  <c r="AU26" i="29"/>
  <c r="AV26" i="29"/>
  <c r="AW26" i="29"/>
  <c r="AX26" i="29"/>
  <c r="AY26" i="29"/>
  <c r="AZ26" i="29"/>
  <c r="BA26" i="29"/>
  <c r="BB26" i="29"/>
  <c r="BC26" i="29"/>
  <c r="BD26" i="29"/>
  <c r="BE26" i="29"/>
  <c r="BF26" i="29"/>
  <c r="BG26" i="29"/>
  <c r="R27" i="29"/>
  <c r="S27" i="29"/>
  <c r="T27" i="29"/>
  <c r="W27" i="29"/>
  <c r="X27" i="29"/>
  <c r="AB27" i="29"/>
  <c r="Z27" i="29" s="1"/>
  <c r="AC27" i="29"/>
  <c r="AA27" i="29" s="1"/>
  <c r="I27" i="29" s="1"/>
  <c r="AF27" i="29"/>
  <c r="AG27" i="29"/>
  <c r="AJ27" i="29"/>
  <c r="AH27" i="29" s="1"/>
  <c r="AK27" i="29"/>
  <c r="AI27" i="29" s="1"/>
  <c r="AN27" i="29"/>
  <c r="AO27" i="29"/>
  <c r="AR27" i="29"/>
  <c r="AS27" i="29"/>
  <c r="AT27" i="29"/>
  <c r="AU27" i="29"/>
  <c r="AV27" i="29"/>
  <c r="AW27" i="29"/>
  <c r="AX27" i="29"/>
  <c r="AY27" i="29"/>
  <c r="AZ27" i="29"/>
  <c r="BA27" i="29"/>
  <c r="BB27" i="29"/>
  <c r="BC27" i="29"/>
  <c r="BD27" i="29"/>
  <c r="BE27" i="29"/>
  <c r="BF27" i="29"/>
  <c r="BG27" i="29"/>
  <c r="R28" i="29"/>
  <c r="S28" i="29"/>
  <c r="T28" i="29"/>
  <c r="W28" i="29"/>
  <c r="X28" i="29"/>
  <c r="AB28" i="29"/>
  <c r="Z28" i="29" s="1"/>
  <c r="AC28" i="29"/>
  <c r="AF28" i="29"/>
  <c r="AG28" i="29"/>
  <c r="AJ28" i="29"/>
  <c r="AH28" i="29" s="1"/>
  <c r="AK28" i="29"/>
  <c r="AI28" i="29" s="1"/>
  <c r="AN28" i="29"/>
  <c r="AO28" i="29"/>
  <c r="AR28" i="29"/>
  <c r="AS28" i="29"/>
  <c r="AT28" i="29"/>
  <c r="AU28" i="29"/>
  <c r="AV28" i="29"/>
  <c r="AW28" i="29"/>
  <c r="AX28" i="29"/>
  <c r="AY28" i="29"/>
  <c r="AZ28" i="29"/>
  <c r="BA28" i="29"/>
  <c r="BB28" i="29"/>
  <c r="BC28" i="29"/>
  <c r="BD28" i="29"/>
  <c r="BE28" i="29"/>
  <c r="BF28" i="29"/>
  <c r="BG28" i="29"/>
  <c r="R29" i="29"/>
  <c r="S29" i="29"/>
  <c r="T29" i="29"/>
  <c r="W29" i="29"/>
  <c r="X29" i="29"/>
  <c r="AB29" i="29"/>
  <c r="AC29" i="29"/>
  <c r="AF29" i="29"/>
  <c r="AG29" i="29"/>
  <c r="AJ29" i="29"/>
  <c r="AK29" i="29"/>
  <c r="AN29" i="29"/>
  <c r="AO29" i="29"/>
  <c r="AR29" i="29"/>
  <c r="AS29" i="29"/>
  <c r="AT29" i="29"/>
  <c r="AU29" i="29"/>
  <c r="AV29" i="29"/>
  <c r="AW29" i="29"/>
  <c r="AX29" i="29"/>
  <c r="AY29" i="29"/>
  <c r="AZ29" i="29"/>
  <c r="BA29" i="29"/>
  <c r="BB29" i="29"/>
  <c r="BC29" i="29"/>
  <c r="BD29" i="29"/>
  <c r="BE29" i="29"/>
  <c r="BF29" i="29"/>
  <c r="BG29" i="29"/>
  <c r="R30" i="29"/>
  <c r="S30" i="29"/>
  <c r="T30" i="29"/>
  <c r="W30" i="29"/>
  <c r="X30" i="29"/>
  <c r="AB30" i="29"/>
  <c r="Z30" i="29" s="1"/>
  <c r="AC30" i="29"/>
  <c r="AA30" i="29" s="1"/>
  <c r="I30" i="29" s="1"/>
  <c r="AF30" i="29"/>
  <c r="AG30" i="29"/>
  <c r="AJ30" i="29"/>
  <c r="AH30" i="29" s="1"/>
  <c r="AK30" i="29"/>
  <c r="AI30" i="29" s="1"/>
  <c r="AN30" i="29"/>
  <c r="AO30" i="29"/>
  <c r="AR30" i="29"/>
  <c r="AS30" i="29"/>
  <c r="AT30" i="29"/>
  <c r="AU30" i="29"/>
  <c r="AV30" i="29"/>
  <c r="AW30" i="29"/>
  <c r="AX30" i="29"/>
  <c r="AY30" i="29"/>
  <c r="AZ30" i="29"/>
  <c r="BA30" i="29"/>
  <c r="BB30" i="29"/>
  <c r="BC30" i="29"/>
  <c r="BD30" i="29"/>
  <c r="BE30" i="29"/>
  <c r="BF30" i="29"/>
  <c r="BG30" i="29"/>
  <c r="R31" i="29"/>
  <c r="S31" i="29"/>
  <c r="T31" i="29"/>
  <c r="W31" i="29"/>
  <c r="X31" i="29"/>
  <c r="AB31" i="29"/>
  <c r="Z31" i="29" s="1"/>
  <c r="AC31" i="29"/>
  <c r="AF31" i="29"/>
  <c r="AG31" i="29"/>
  <c r="AJ31" i="29"/>
  <c r="AH31" i="29" s="1"/>
  <c r="AK31" i="29"/>
  <c r="AI31" i="29" s="1"/>
  <c r="AN31" i="29"/>
  <c r="AO31" i="29"/>
  <c r="AR31" i="29"/>
  <c r="AS31" i="29"/>
  <c r="AT31" i="29"/>
  <c r="AU31" i="29"/>
  <c r="AV31" i="29"/>
  <c r="AW31" i="29"/>
  <c r="AX31" i="29"/>
  <c r="AY31" i="29"/>
  <c r="AZ31" i="29"/>
  <c r="BA31" i="29"/>
  <c r="BB31" i="29"/>
  <c r="BC31" i="29"/>
  <c r="BD31" i="29"/>
  <c r="BE31" i="29"/>
  <c r="BF31" i="29"/>
  <c r="BG31" i="29"/>
  <c r="R32" i="29"/>
  <c r="S32" i="29"/>
  <c r="T32" i="29"/>
  <c r="W32" i="29"/>
  <c r="X32" i="29"/>
  <c r="AB32" i="29"/>
  <c r="Z32" i="29" s="1"/>
  <c r="AC32" i="29"/>
  <c r="AA32" i="29" s="1"/>
  <c r="I32" i="29" s="1"/>
  <c r="AF32" i="29"/>
  <c r="AG32" i="29"/>
  <c r="AJ32" i="29"/>
  <c r="AH32" i="29" s="1"/>
  <c r="AK32" i="29"/>
  <c r="AI32" i="29" s="1"/>
  <c r="AN32" i="29"/>
  <c r="AL32" i="29" s="1"/>
  <c r="AO32" i="29"/>
  <c r="AR32" i="29"/>
  <c r="AS32" i="29"/>
  <c r="AT32" i="29"/>
  <c r="AU32" i="29"/>
  <c r="AV32" i="29"/>
  <c r="AW32" i="29"/>
  <c r="AX32" i="29"/>
  <c r="AY32" i="29"/>
  <c r="AZ32" i="29"/>
  <c r="BA32" i="29"/>
  <c r="BB32" i="29"/>
  <c r="BC32" i="29"/>
  <c r="BD32" i="29"/>
  <c r="BE32" i="29"/>
  <c r="BF32" i="29"/>
  <c r="BG32" i="29"/>
  <c r="R33" i="29"/>
  <c r="S33" i="29"/>
  <c r="T33" i="29"/>
  <c r="W33" i="29"/>
  <c r="X33" i="29"/>
  <c r="AB33" i="29"/>
  <c r="AC33" i="29"/>
  <c r="AF33" i="29"/>
  <c r="AG33" i="29"/>
  <c r="AJ33" i="29"/>
  <c r="AK33" i="29"/>
  <c r="AN33" i="29"/>
  <c r="AO33" i="29"/>
  <c r="AR33" i="29"/>
  <c r="AS33" i="29"/>
  <c r="AT33" i="29"/>
  <c r="AU33" i="29"/>
  <c r="AV33" i="29"/>
  <c r="AW33" i="29"/>
  <c r="AX33" i="29"/>
  <c r="AY33" i="29"/>
  <c r="AZ33" i="29"/>
  <c r="BA33" i="29"/>
  <c r="BB33" i="29"/>
  <c r="BC33" i="29"/>
  <c r="BD33" i="29"/>
  <c r="BE33" i="29"/>
  <c r="BF33" i="29"/>
  <c r="BG33" i="29"/>
  <c r="R34" i="29"/>
  <c r="S34" i="29"/>
  <c r="T34" i="29"/>
  <c r="W34" i="29"/>
  <c r="X34" i="29"/>
  <c r="AB34" i="29"/>
  <c r="Z34" i="29" s="1"/>
  <c r="AC34" i="29"/>
  <c r="AF34" i="29"/>
  <c r="AG34" i="29"/>
  <c r="AJ34" i="29"/>
  <c r="AH34" i="29" s="1"/>
  <c r="AK34" i="29"/>
  <c r="AI34" i="29" s="1"/>
  <c r="AN34" i="29"/>
  <c r="AO34" i="29"/>
  <c r="AR34" i="29"/>
  <c r="AS34" i="29"/>
  <c r="AT34" i="29"/>
  <c r="AU34" i="29"/>
  <c r="AV34" i="29"/>
  <c r="AW34" i="29"/>
  <c r="AX34" i="29"/>
  <c r="AY34" i="29"/>
  <c r="AZ34" i="29"/>
  <c r="BA34" i="29"/>
  <c r="BB34" i="29"/>
  <c r="BC34" i="29"/>
  <c r="BD34" i="29"/>
  <c r="BE34" i="29"/>
  <c r="BF34" i="29"/>
  <c r="BG34" i="29"/>
  <c r="R35" i="29"/>
  <c r="S35" i="29"/>
  <c r="T35" i="29"/>
  <c r="W35" i="29"/>
  <c r="X35" i="29"/>
  <c r="AB35" i="29"/>
  <c r="Z35" i="29" s="1"/>
  <c r="AC35" i="29"/>
  <c r="AF35" i="29"/>
  <c r="AG35" i="29"/>
  <c r="AJ35" i="29"/>
  <c r="AH35" i="29" s="1"/>
  <c r="AK35" i="29"/>
  <c r="AI35" i="29" s="1"/>
  <c r="AN35" i="29"/>
  <c r="AO35" i="29"/>
  <c r="AR35" i="29"/>
  <c r="AS35" i="29"/>
  <c r="AT35" i="29"/>
  <c r="AU35" i="29"/>
  <c r="AV35" i="29"/>
  <c r="AW35" i="29"/>
  <c r="AX35" i="29"/>
  <c r="AY35" i="29"/>
  <c r="AZ35" i="29"/>
  <c r="BA35" i="29"/>
  <c r="BB35" i="29"/>
  <c r="BC35" i="29"/>
  <c r="BD35" i="29"/>
  <c r="BE35" i="29"/>
  <c r="BF35" i="29"/>
  <c r="BG35" i="29"/>
  <c r="R36" i="29"/>
  <c r="S36" i="29"/>
  <c r="T36" i="29"/>
  <c r="W36" i="29"/>
  <c r="X36" i="29"/>
  <c r="AB36" i="29"/>
  <c r="Z36" i="29" s="1"/>
  <c r="AC36" i="29"/>
  <c r="AF36" i="29"/>
  <c r="AG36" i="29"/>
  <c r="AJ36" i="29"/>
  <c r="AH36" i="29" s="1"/>
  <c r="AK36" i="29"/>
  <c r="AI36" i="29" s="1"/>
  <c r="AN36" i="29"/>
  <c r="AO36" i="29"/>
  <c r="AR36" i="29"/>
  <c r="AS36" i="29"/>
  <c r="AT36" i="29"/>
  <c r="AU36" i="29"/>
  <c r="AV36" i="29"/>
  <c r="AW36" i="29"/>
  <c r="AX36" i="29"/>
  <c r="AY36" i="29"/>
  <c r="AZ36" i="29"/>
  <c r="BA36" i="29"/>
  <c r="BB36" i="29"/>
  <c r="BC36" i="29"/>
  <c r="BD36" i="29"/>
  <c r="BE36" i="29"/>
  <c r="BF36" i="29"/>
  <c r="BG36" i="29"/>
  <c r="R37" i="29"/>
  <c r="S37" i="29"/>
  <c r="T37" i="29"/>
  <c r="W37" i="29"/>
  <c r="X37" i="29"/>
  <c r="AB37" i="29"/>
  <c r="AC37" i="29"/>
  <c r="AF37" i="29"/>
  <c r="AG37" i="29"/>
  <c r="AJ37" i="29"/>
  <c r="AK37" i="29"/>
  <c r="AN37" i="29"/>
  <c r="AO37" i="29"/>
  <c r="AR37" i="29"/>
  <c r="AS37" i="29"/>
  <c r="AT37" i="29"/>
  <c r="AU37" i="29"/>
  <c r="AV37" i="29"/>
  <c r="AW37" i="29"/>
  <c r="AX37" i="29"/>
  <c r="AY37" i="29"/>
  <c r="AZ37" i="29"/>
  <c r="BA37" i="29"/>
  <c r="BB37" i="29"/>
  <c r="BC37" i="29"/>
  <c r="BD37" i="29"/>
  <c r="BE37" i="29"/>
  <c r="BF37" i="29"/>
  <c r="BG37" i="29"/>
  <c r="R38" i="29"/>
  <c r="S38" i="29"/>
  <c r="T38" i="29"/>
  <c r="W38" i="29"/>
  <c r="X38" i="29"/>
  <c r="AB38" i="29"/>
  <c r="AC38" i="29"/>
  <c r="AF38" i="29"/>
  <c r="AD38" i="29" s="1"/>
  <c r="AG38" i="29"/>
  <c r="AJ38" i="29"/>
  <c r="AK38" i="29"/>
  <c r="AN38" i="29"/>
  <c r="AO38" i="29"/>
  <c r="AM38" i="29" s="1"/>
  <c r="AR38" i="29"/>
  <c r="AS38" i="29"/>
  <c r="AT38" i="29"/>
  <c r="AU38" i="29"/>
  <c r="AV38" i="29"/>
  <c r="AW38" i="29"/>
  <c r="AX38" i="29"/>
  <c r="AY38" i="29"/>
  <c r="AZ38" i="29"/>
  <c r="BA38" i="29"/>
  <c r="BB38" i="29"/>
  <c r="BC38" i="29"/>
  <c r="BD38" i="29"/>
  <c r="BE38" i="29"/>
  <c r="BF38" i="29"/>
  <c r="BG38" i="29"/>
  <c r="R39" i="29"/>
  <c r="S39" i="29"/>
  <c r="T39" i="29"/>
  <c r="W39" i="29"/>
  <c r="X39" i="29"/>
  <c r="AB39" i="29"/>
  <c r="Z39" i="29" s="1"/>
  <c r="AC39" i="29"/>
  <c r="AA39" i="29" s="1"/>
  <c r="I39" i="29" s="1"/>
  <c r="AF39" i="29"/>
  <c r="AG39" i="29"/>
  <c r="AJ39" i="29"/>
  <c r="AH39" i="29" s="1"/>
  <c r="AK39" i="29"/>
  <c r="AI39" i="29" s="1"/>
  <c r="AN39" i="29"/>
  <c r="AO39" i="29"/>
  <c r="AR39" i="29"/>
  <c r="AS39" i="29"/>
  <c r="AT39" i="29"/>
  <c r="AU39" i="29"/>
  <c r="AV39" i="29"/>
  <c r="AW39" i="29"/>
  <c r="AX39" i="29"/>
  <c r="AY39" i="29"/>
  <c r="AZ39" i="29"/>
  <c r="BA39" i="29"/>
  <c r="BB39" i="29"/>
  <c r="BC39" i="29"/>
  <c r="BD39" i="29"/>
  <c r="BE39" i="29"/>
  <c r="BF39" i="29"/>
  <c r="BG39" i="29"/>
  <c r="R40" i="29"/>
  <c r="S40" i="29"/>
  <c r="T40" i="29"/>
  <c r="W40" i="29"/>
  <c r="X40" i="29"/>
  <c r="AB40" i="29"/>
  <c r="Z40" i="29" s="1"/>
  <c r="AC40" i="29"/>
  <c r="AA40" i="29" s="1"/>
  <c r="I40" i="29" s="1"/>
  <c r="AF40" i="29"/>
  <c r="AG40" i="29"/>
  <c r="AJ40" i="29"/>
  <c r="AH40" i="29" s="1"/>
  <c r="AK40" i="29"/>
  <c r="AI40" i="29" s="1"/>
  <c r="AN40" i="29"/>
  <c r="AO40" i="29"/>
  <c r="AR40" i="29"/>
  <c r="AS40" i="29"/>
  <c r="AT40" i="29"/>
  <c r="AU40" i="29"/>
  <c r="AV40" i="29"/>
  <c r="AW40" i="29"/>
  <c r="AX40" i="29"/>
  <c r="AY40" i="29"/>
  <c r="AZ40" i="29"/>
  <c r="BA40" i="29"/>
  <c r="BB40" i="29"/>
  <c r="BC40" i="29"/>
  <c r="BD40" i="29"/>
  <c r="BE40" i="29"/>
  <c r="BF40" i="29"/>
  <c r="BG40" i="29"/>
  <c r="R41" i="29"/>
  <c r="S41" i="29"/>
  <c r="T41" i="29"/>
  <c r="W41" i="29"/>
  <c r="X41" i="29"/>
  <c r="AB41" i="29"/>
  <c r="Z41" i="29" s="1"/>
  <c r="AC41" i="29"/>
  <c r="AA41" i="29" s="1"/>
  <c r="I41" i="29" s="1"/>
  <c r="AF41" i="29"/>
  <c r="AG41" i="29"/>
  <c r="AJ41" i="29"/>
  <c r="AH41" i="29" s="1"/>
  <c r="AK41" i="29"/>
  <c r="AI41" i="29" s="1"/>
  <c r="AN41" i="29"/>
  <c r="AO41" i="29"/>
  <c r="AR41" i="29"/>
  <c r="AS41" i="29"/>
  <c r="AT41" i="29"/>
  <c r="AU41" i="29"/>
  <c r="AV41" i="29"/>
  <c r="AW41" i="29"/>
  <c r="AX41" i="29"/>
  <c r="AY41" i="29"/>
  <c r="AZ41" i="29"/>
  <c r="BA41" i="29"/>
  <c r="BB41" i="29"/>
  <c r="BC41" i="29"/>
  <c r="BD41" i="29"/>
  <c r="BE41" i="29"/>
  <c r="BF41" i="29"/>
  <c r="BG41" i="29"/>
  <c r="R42" i="29"/>
  <c r="S42" i="29"/>
  <c r="T42" i="29"/>
  <c r="W42" i="29"/>
  <c r="X42" i="29"/>
  <c r="AB42" i="29"/>
  <c r="AC42" i="29"/>
  <c r="AF42" i="29"/>
  <c r="AG42" i="29"/>
  <c r="AJ42" i="29"/>
  <c r="AK42" i="29"/>
  <c r="AN42" i="29"/>
  <c r="AO42" i="29"/>
  <c r="AR42" i="29"/>
  <c r="AS42" i="29"/>
  <c r="AT42" i="29"/>
  <c r="AU42" i="29"/>
  <c r="AV42" i="29"/>
  <c r="AW42" i="29"/>
  <c r="AX42" i="29"/>
  <c r="AY42" i="29"/>
  <c r="AZ42" i="29"/>
  <c r="BA42" i="29"/>
  <c r="BB42" i="29"/>
  <c r="BC42" i="29"/>
  <c r="BD42" i="29"/>
  <c r="BE42" i="29"/>
  <c r="BF42" i="29"/>
  <c r="BG42" i="29"/>
  <c r="R43" i="29"/>
  <c r="S43" i="29"/>
  <c r="T43" i="29"/>
  <c r="W43" i="29"/>
  <c r="X43" i="29"/>
  <c r="AB43" i="29"/>
  <c r="Z43" i="29" s="1"/>
  <c r="AC43" i="29"/>
  <c r="AF43" i="29"/>
  <c r="AG43" i="29"/>
  <c r="AJ43" i="29"/>
  <c r="AH43" i="29" s="1"/>
  <c r="AK43" i="29"/>
  <c r="AI43" i="29" s="1"/>
  <c r="AN43" i="29"/>
  <c r="AO43" i="29"/>
  <c r="AR43" i="29"/>
  <c r="AS43" i="29"/>
  <c r="AT43" i="29"/>
  <c r="AU43" i="29"/>
  <c r="AV43" i="29"/>
  <c r="AW43" i="29"/>
  <c r="AX43" i="29"/>
  <c r="AY43" i="29"/>
  <c r="AZ43" i="29"/>
  <c r="BA43" i="29"/>
  <c r="BB43" i="29"/>
  <c r="BC43" i="29"/>
  <c r="BD43" i="29"/>
  <c r="BE43" i="29"/>
  <c r="BF43" i="29"/>
  <c r="BG43" i="29"/>
  <c r="R44" i="29"/>
  <c r="S44" i="29"/>
  <c r="T44" i="29"/>
  <c r="W44" i="29"/>
  <c r="X44" i="29"/>
  <c r="AB44" i="29"/>
  <c r="AC44" i="29"/>
  <c r="AF44" i="29"/>
  <c r="AG44" i="29"/>
  <c r="AJ44" i="29"/>
  <c r="AK44" i="29"/>
  <c r="AN44" i="29"/>
  <c r="AO44" i="29"/>
  <c r="AR44" i="29"/>
  <c r="AS44" i="29"/>
  <c r="AT44" i="29"/>
  <c r="AU44" i="29"/>
  <c r="AV44" i="29"/>
  <c r="AW44" i="29"/>
  <c r="AX44" i="29"/>
  <c r="AY44" i="29"/>
  <c r="AZ44" i="29"/>
  <c r="BA44" i="29"/>
  <c r="BB44" i="29"/>
  <c r="BC44" i="29"/>
  <c r="BD44" i="29"/>
  <c r="BE44" i="29"/>
  <c r="BF44" i="29"/>
  <c r="BG44" i="29"/>
  <c r="R45" i="29"/>
  <c r="S45" i="29"/>
  <c r="T45" i="29"/>
  <c r="W45" i="29"/>
  <c r="X45" i="29"/>
  <c r="AB45" i="29"/>
  <c r="Z45" i="29" s="1"/>
  <c r="AC45" i="29"/>
  <c r="AA45" i="29" s="1"/>
  <c r="I45" i="29" s="1"/>
  <c r="AF45" i="29"/>
  <c r="AG45" i="29"/>
  <c r="AJ45" i="29"/>
  <c r="AH45" i="29" s="1"/>
  <c r="AK45" i="29"/>
  <c r="AI45" i="29" s="1"/>
  <c r="AN45" i="29"/>
  <c r="AO45" i="29"/>
  <c r="AR45" i="29"/>
  <c r="AS45" i="29"/>
  <c r="AT45" i="29"/>
  <c r="AU45" i="29"/>
  <c r="AV45" i="29"/>
  <c r="AW45" i="29"/>
  <c r="AX45" i="29"/>
  <c r="AY45" i="29"/>
  <c r="AZ45" i="29"/>
  <c r="BA45" i="29"/>
  <c r="BB45" i="29"/>
  <c r="BC45" i="29"/>
  <c r="BD45" i="29"/>
  <c r="BE45" i="29"/>
  <c r="BF45" i="29"/>
  <c r="BG45" i="29"/>
  <c r="R46" i="29"/>
  <c r="S46" i="29"/>
  <c r="T46" i="29"/>
  <c r="W46" i="29"/>
  <c r="X46" i="29"/>
  <c r="AB46" i="29"/>
  <c r="Z46" i="29" s="1"/>
  <c r="AC46" i="29"/>
  <c r="AA46" i="29" s="1"/>
  <c r="I46" i="29" s="1"/>
  <c r="AF46" i="29"/>
  <c r="AG46" i="29"/>
  <c r="AJ46" i="29"/>
  <c r="AH46" i="29" s="1"/>
  <c r="AK46" i="29"/>
  <c r="AI46" i="29" s="1"/>
  <c r="AN46" i="29"/>
  <c r="AO46" i="29"/>
  <c r="AM46" i="29" s="1"/>
  <c r="AR46" i="29"/>
  <c r="AS46" i="29"/>
  <c r="AT46" i="29"/>
  <c r="AU46" i="29"/>
  <c r="AV46" i="29"/>
  <c r="AW46" i="29"/>
  <c r="AX46" i="29"/>
  <c r="AY46" i="29"/>
  <c r="AZ46" i="29"/>
  <c r="BA46" i="29"/>
  <c r="BB46" i="29"/>
  <c r="BC46" i="29"/>
  <c r="BD46" i="29"/>
  <c r="BE46" i="29"/>
  <c r="BF46" i="29"/>
  <c r="BG46" i="29"/>
  <c r="R47" i="29"/>
  <c r="S47" i="29"/>
  <c r="T47" i="29"/>
  <c r="W47" i="29"/>
  <c r="X47" i="29"/>
  <c r="AB47" i="29"/>
  <c r="Z47" i="29" s="1"/>
  <c r="AC47" i="29"/>
  <c r="AF47" i="29"/>
  <c r="AG47" i="29"/>
  <c r="AJ47" i="29"/>
  <c r="AH47" i="29" s="1"/>
  <c r="AK47" i="29"/>
  <c r="AI47" i="29" s="1"/>
  <c r="AN47" i="29"/>
  <c r="AO47" i="29"/>
  <c r="AR47" i="29"/>
  <c r="AS47" i="29"/>
  <c r="AT47" i="29"/>
  <c r="AU47" i="29"/>
  <c r="AV47" i="29"/>
  <c r="AW47" i="29"/>
  <c r="AX47" i="29"/>
  <c r="AY47" i="29"/>
  <c r="AZ47" i="29"/>
  <c r="BA47" i="29"/>
  <c r="BB47" i="29"/>
  <c r="BC47" i="29"/>
  <c r="BD47" i="29"/>
  <c r="BE47" i="29"/>
  <c r="BF47" i="29"/>
  <c r="BG47" i="29"/>
  <c r="R48" i="29"/>
  <c r="S48" i="29"/>
  <c r="T48" i="29"/>
  <c r="W48" i="29"/>
  <c r="X48" i="29"/>
  <c r="AB48" i="29"/>
  <c r="Z48" i="29" s="1"/>
  <c r="AC48" i="29"/>
  <c r="AA48" i="29" s="1"/>
  <c r="I48" i="29" s="1"/>
  <c r="AF48" i="29"/>
  <c r="AG48" i="29"/>
  <c r="AJ48" i="29"/>
  <c r="AH48" i="29" s="1"/>
  <c r="AK48" i="29"/>
  <c r="AI48" i="29" s="1"/>
  <c r="AN48" i="29"/>
  <c r="AO48" i="29"/>
  <c r="AR48" i="29"/>
  <c r="AS48" i="29"/>
  <c r="AT48" i="29"/>
  <c r="AU48" i="29"/>
  <c r="AV48" i="29"/>
  <c r="AW48" i="29"/>
  <c r="AX48" i="29"/>
  <c r="AY48" i="29"/>
  <c r="AZ48" i="29"/>
  <c r="BA48" i="29"/>
  <c r="BB48" i="29"/>
  <c r="BC48" i="29"/>
  <c r="BD48" i="29"/>
  <c r="BE48" i="29"/>
  <c r="BF48" i="29"/>
  <c r="BG48" i="29"/>
  <c r="R49" i="29"/>
  <c r="S49" i="29"/>
  <c r="T49" i="29"/>
  <c r="W49" i="29"/>
  <c r="X49" i="29"/>
  <c r="AB49" i="29"/>
  <c r="Z49" i="29" s="1"/>
  <c r="AC49" i="29"/>
  <c r="AA49" i="29" s="1"/>
  <c r="AF49" i="29"/>
  <c r="AG49" i="29"/>
  <c r="AJ49" i="29"/>
  <c r="AH49" i="29" s="1"/>
  <c r="AK49" i="29"/>
  <c r="AI49" i="29" s="1"/>
  <c r="AN49" i="29"/>
  <c r="AO49" i="29"/>
  <c r="AR49" i="29"/>
  <c r="AS49" i="29"/>
  <c r="AT49" i="29"/>
  <c r="AU49" i="29"/>
  <c r="AV49" i="29"/>
  <c r="AW49" i="29"/>
  <c r="AX49" i="29"/>
  <c r="AY49" i="29"/>
  <c r="AZ49" i="29"/>
  <c r="BA49" i="29"/>
  <c r="BB49" i="29"/>
  <c r="BC49" i="29"/>
  <c r="BD49" i="29"/>
  <c r="BE49" i="29"/>
  <c r="BF49" i="29"/>
  <c r="BG49" i="29"/>
  <c r="R50" i="29"/>
  <c r="S50" i="29"/>
  <c r="T50" i="29"/>
  <c r="W50" i="29"/>
  <c r="X50" i="29"/>
  <c r="AB50" i="29"/>
  <c r="Z50" i="29" s="1"/>
  <c r="AC50" i="29"/>
  <c r="AA50" i="29" s="1"/>
  <c r="AF50" i="29"/>
  <c r="AG50" i="29"/>
  <c r="AJ50" i="29"/>
  <c r="AH50" i="29" s="1"/>
  <c r="AK50" i="29"/>
  <c r="AI50" i="29" s="1"/>
  <c r="AN50" i="29"/>
  <c r="AO50" i="29"/>
  <c r="AR50" i="29"/>
  <c r="AS50" i="29"/>
  <c r="AT50" i="29"/>
  <c r="AU50" i="29"/>
  <c r="AV50" i="29"/>
  <c r="AW50" i="29"/>
  <c r="AX50" i="29"/>
  <c r="AY50" i="29"/>
  <c r="AZ50" i="29"/>
  <c r="BA50" i="29"/>
  <c r="BB50" i="29"/>
  <c r="BC50" i="29"/>
  <c r="BD50" i="29"/>
  <c r="BE50" i="29"/>
  <c r="BF50" i="29"/>
  <c r="BG50" i="29"/>
  <c r="R51" i="29"/>
  <c r="S51" i="29"/>
  <c r="T51" i="29"/>
  <c r="W51" i="29"/>
  <c r="X51" i="29"/>
  <c r="AB51" i="29"/>
  <c r="Z51" i="29" s="1"/>
  <c r="AC51" i="29"/>
  <c r="AA51" i="29" s="1"/>
  <c r="I51" i="29" s="1"/>
  <c r="AF51" i="29"/>
  <c r="AG51" i="29"/>
  <c r="AJ51" i="29"/>
  <c r="AH51" i="29" s="1"/>
  <c r="AK51" i="29"/>
  <c r="AI51" i="29" s="1"/>
  <c r="AN51" i="29"/>
  <c r="AO51" i="29"/>
  <c r="AR51" i="29"/>
  <c r="AS51" i="29"/>
  <c r="AT51" i="29"/>
  <c r="AU51" i="29"/>
  <c r="AV51" i="29"/>
  <c r="AW51" i="29"/>
  <c r="AX51" i="29"/>
  <c r="AY51" i="29"/>
  <c r="AZ51" i="29"/>
  <c r="BA51" i="29"/>
  <c r="BB51" i="29"/>
  <c r="BC51" i="29"/>
  <c r="BD51" i="29"/>
  <c r="BE51" i="29"/>
  <c r="BF51" i="29"/>
  <c r="BG51" i="29"/>
  <c r="R52" i="29"/>
  <c r="S52" i="29"/>
  <c r="T52" i="29"/>
  <c r="W52" i="29"/>
  <c r="X52" i="29"/>
  <c r="AB52" i="29"/>
  <c r="Z52" i="29" s="1"/>
  <c r="AC52" i="29"/>
  <c r="AA52" i="29" s="1"/>
  <c r="I52" i="29" s="1"/>
  <c r="AF52" i="29"/>
  <c r="AG52" i="29"/>
  <c r="AJ52" i="29"/>
  <c r="AH52" i="29" s="1"/>
  <c r="AK52" i="29"/>
  <c r="AI52" i="29" s="1"/>
  <c r="AN52" i="29"/>
  <c r="AO52" i="29"/>
  <c r="AR52" i="29"/>
  <c r="AS52" i="29"/>
  <c r="AT52" i="29"/>
  <c r="AU52" i="29"/>
  <c r="AV52" i="29"/>
  <c r="AW52" i="29"/>
  <c r="AX52" i="29"/>
  <c r="AY52" i="29"/>
  <c r="AZ52" i="29"/>
  <c r="BA52" i="29"/>
  <c r="BB52" i="29"/>
  <c r="BC52" i="29"/>
  <c r="BD52" i="29"/>
  <c r="BE52" i="29"/>
  <c r="BF52" i="29"/>
  <c r="BG52" i="29"/>
  <c r="R53" i="29"/>
  <c r="S53" i="29"/>
  <c r="T53" i="29"/>
  <c r="W53" i="29"/>
  <c r="X53" i="29"/>
  <c r="AB53" i="29"/>
  <c r="AC53" i="29"/>
  <c r="AF53" i="29"/>
  <c r="AG53" i="29"/>
  <c r="AJ53" i="29"/>
  <c r="AK53" i="29"/>
  <c r="AN53" i="29"/>
  <c r="AO53" i="29"/>
  <c r="AR53" i="29"/>
  <c r="AS53" i="29"/>
  <c r="AT53" i="29"/>
  <c r="AU53" i="29"/>
  <c r="AV53" i="29"/>
  <c r="AW53" i="29"/>
  <c r="AX53" i="29"/>
  <c r="AY53" i="29"/>
  <c r="AZ53" i="29"/>
  <c r="BA53" i="29"/>
  <c r="BB53" i="29"/>
  <c r="BC53" i="29"/>
  <c r="BD53" i="29"/>
  <c r="BE53" i="29"/>
  <c r="BF53" i="29"/>
  <c r="BG53" i="29"/>
  <c r="R54" i="29"/>
  <c r="S54" i="29"/>
  <c r="T54" i="29"/>
  <c r="W54" i="29"/>
  <c r="X54" i="29"/>
  <c r="AB54" i="29"/>
  <c r="Z54" i="29" s="1"/>
  <c r="AC54" i="29"/>
  <c r="AA54" i="29" s="1"/>
  <c r="I54" i="29" s="1"/>
  <c r="AF54" i="29"/>
  <c r="AG54" i="29"/>
  <c r="AJ54" i="29"/>
  <c r="AH54" i="29" s="1"/>
  <c r="AK54" i="29"/>
  <c r="AI54" i="29" s="1"/>
  <c r="AN54" i="29"/>
  <c r="AO54" i="29"/>
  <c r="AR54" i="29"/>
  <c r="AS54" i="29"/>
  <c r="AT54" i="29"/>
  <c r="AU54" i="29"/>
  <c r="AV54" i="29"/>
  <c r="AW54" i="29"/>
  <c r="AX54" i="29"/>
  <c r="AY54" i="29"/>
  <c r="AZ54" i="29"/>
  <c r="BA54" i="29"/>
  <c r="BB54" i="29"/>
  <c r="BC54" i="29"/>
  <c r="BD54" i="29"/>
  <c r="BE54" i="29"/>
  <c r="BF54" i="29"/>
  <c r="BG54" i="29"/>
  <c r="R55" i="29"/>
  <c r="S55" i="29"/>
  <c r="T55" i="29"/>
  <c r="W55" i="29"/>
  <c r="X55" i="29"/>
  <c r="AB55" i="29"/>
  <c r="Z55" i="29" s="1"/>
  <c r="AC55" i="29"/>
  <c r="AF55" i="29"/>
  <c r="AG55" i="29"/>
  <c r="AJ55" i="29"/>
  <c r="AH55" i="29" s="1"/>
  <c r="AK55" i="29"/>
  <c r="AI55" i="29" s="1"/>
  <c r="AN55" i="29"/>
  <c r="AO55" i="29"/>
  <c r="AR55" i="29"/>
  <c r="AS55" i="29"/>
  <c r="AT55" i="29"/>
  <c r="AU55" i="29"/>
  <c r="AV55" i="29"/>
  <c r="AW55" i="29"/>
  <c r="AX55" i="29"/>
  <c r="AY55" i="29"/>
  <c r="AZ55" i="29"/>
  <c r="BA55" i="29"/>
  <c r="BB55" i="29"/>
  <c r="BC55" i="29"/>
  <c r="BD55" i="29"/>
  <c r="BE55" i="29"/>
  <c r="BF55" i="29"/>
  <c r="BG55" i="29"/>
  <c r="R56" i="29"/>
  <c r="S56" i="29"/>
  <c r="T56" i="29"/>
  <c r="W56" i="29"/>
  <c r="X56" i="29"/>
  <c r="AB56" i="29"/>
  <c r="Z56" i="29" s="1"/>
  <c r="AC56" i="29"/>
  <c r="AA56" i="29" s="1"/>
  <c r="I56" i="29" s="1"/>
  <c r="AF56" i="29"/>
  <c r="AG56" i="29"/>
  <c r="AJ56" i="29"/>
  <c r="AH56" i="29" s="1"/>
  <c r="AK56" i="29"/>
  <c r="AI56" i="29" s="1"/>
  <c r="AN56" i="29"/>
  <c r="AO56" i="29"/>
  <c r="AR56" i="29"/>
  <c r="AS56" i="29"/>
  <c r="AT56" i="29"/>
  <c r="AU56" i="29"/>
  <c r="AV56" i="29"/>
  <c r="AW56" i="29"/>
  <c r="AX56" i="29"/>
  <c r="AY56" i="29"/>
  <c r="AZ56" i="29"/>
  <c r="BA56" i="29"/>
  <c r="BB56" i="29"/>
  <c r="BC56" i="29"/>
  <c r="BD56" i="29"/>
  <c r="BE56" i="29"/>
  <c r="BF56" i="29"/>
  <c r="BG56" i="29"/>
  <c r="R57" i="29"/>
  <c r="S57" i="29"/>
  <c r="T57" i="29"/>
  <c r="W57" i="29"/>
  <c r="X57" i="29"/>
  <c r="AB57" i="29"/>
  <c r="Z57" i="29" s="1"/>
  <c r="AC57" i="29"/>
  <c r="AA57" i="29" s="1"/>
  <c r="I57" i="29" s="1"/>
  <c r="AF57" i="29"/>
  <c r="AG57" i="29"/>
  <c r="AJ57" i="29"/>
  <c r="AH57" i="29" s="1"/>
  <c r="AK57" i="29"/>
  <c r="AI57" i="29" s="1"/>
  <c r="AN57" i="29"/>
  <c r="AO57" i="29"/>
  <c r="AR57" i="29"/>
  <c r="AS57" i="29"/>
  <c r="AT57" i="29"/>
  <c r="AU57" i="29"/>
  <c r="AV57" i="29"/>
  <c r="AW57" i="29"/>
  <c r="AX57" i="29"/>
  <c r="AY57" i="29"/>
  <c r="AZ57" i="29"/>
  <c r="BA57" i="29"/>
  <c r="BB57" i="29"/>
  <c r="BC57" i="29"/>
  <c r="BD57" i="29"/>
  <c r="BE57" i="29"/>
  <c r="BF57" i="29"/>
  <c r="BG57" i="29"/>
  <c r="R58" i="29"/>
  <c r="S58" i="29"/>
  <c r="T58" i="29"/>
  <c r="W58" i="29"/>
  <c r="X58" i="29"/>
  <c r="AB58" i="29"/>
  <c r="Z58" i="29" s="1"/>
  <c r="AC58" i="29"/>
  <c r="AF58" i="29"/>
  <c r="AG58" i="29"/>
  <c r="AJ58" i="29"/>
  <c r="AH58" i="29" s="1"/>
  <c r="AK58" i="29"/>
  <c r="AI58" i="29" s="1"/>
  <c r="AN58" i="29"/>
  <c r="AO58" i="29"/>
  <c r="AR58" i="29"/>
  <c r="AS58" i="29"/>
  <c r="AT58" i="29"/>
  <c r="AU58" i="29"/>
  <c r="AV58" i="29"/>
  <c r="AW58" i="29"/>
  <c r="AX58" i="29"/>
  <c r="AY58" i="29"/>
  <c r="AZ58" i="29"/>
  <c r="BA58" i="29"/>
  <c r="BB58" i="29"/>
  <c r="BC58" i="29"/>
  <c r="BD58" i="29"/>
  <c r="BE58" i="29"/>
  <c r="BF58" i="29"/>
  <c r="BG58" i="29"/>
  <c r="R59" i="29"/>
  <c r="S59" i="29"/>
  <c r="T59" i="29"/>
  <c r="W59" i="29"/>
  <c r="X59" i="29"/>
  <c r="AB59" i="29"/>
  <c r="Z59" i="29" s="1"/>
  <c r="AC59" i="29"/>
  <c r="AF59" i="29"/>
  <c r="AG59" i="29"/>
  <c r="AJ59" i="29"/>
  <c r="AH59" i="29" s="1"/>
  <c r="AK59" i="29"/>
  <c r="AI59" i="29" s="1"/>
  <c r="AN59" i="29"/>
  <c r="AO59" i="29"/>
  <c r="AR59" i="29"/>
  <c r="AS59" i="29"/>
  <c r="AT59" i="29"/>
  <c r="AU59" i="29"/>
  <c r="AV59" i="29"/>
  <c r="AW59" i="29"/>
  <c r="AX59" i="29"/>
  <c r="AY59" i="29"/>
  <c r="AZ59" i="29"/>
  <c r="BA59" i="29"/>
  <c r="BB59" i="29"/>
  <c r="BC59" i="29"/>
  <c r="BD59" i="29"/>
  <c r="BE59" i="29"/>
  <c r="BF59" i="29"/>
  <c r="BG59" i="29"/>
  <c r="R60" i="29"/>
  <c r="S60" i="29"/>
  <c r="T60" i="29"/>
  <c r="W60" i="29"/>
  <c r="X60" i="29"/>
  <c r="AB60" i="29"/>
  <c r="Z60" i="29" s="1"/>
  <c r="AC60" i="29"/>
  <c r="AF60" i="29"/>
  <c r="AG60" i="29"/>
  <c r="AJ60" i="29"/>
  <c r="AH60" i="29" s="1"/>
  <c r="AK60" i="29"/>
  <c r="AI60" i="29" s="1"/>
  <c r="AN60" i="29"/>
  <c r="AO60" i="29"/>
  <c r="AR60" i="29"/>
  <c r="AS60" i="29"/>
  <c r="AT60" i="29"/>
  <c r="AU60" i="29"/>
  <c r="AV60" i="29"/>
  <c r="AW60" i="29"/>
  <c r="AX60" i="29"/>
  <c r="AY60" i="29"/>
  <c r="AZ60" i="29"/>
  <c r="BA60" i="29"/>
  <c r="BB60" i="29"/>
  <c r="BC60" i="29"/>
  <c r="BD60" i="29"/>
  <c r="BE60" i="29"/>
  <c r="BF60" i="29"/>
  <c r="BG60" i="29"/>
  <c r="R61" i="29"/>
  <c r="S61" i="29"/>
  <c r="T61" i="29"/>
  <c r="W61" i="29"/>
  <c r="X61" i="29"/>
  <c r="AB61" i="29"/>
  <c r="Z61" i="29" s="1"/>
  <c r="AC61" i="29"/>
  <c r="AA61" i="29" s="1"/>
  <c r="I61" i="29" s="1"/>
  <c r="AF61" i="29"/>
  <c r="AG61" i="29"/>
  <c r="AJ61" i="29"/>
  <c r="AH61" i="29" s="1"/>
  <c r="AK61" i="29"/>
  <c r="AI61" i="29" s="1"/>
  <c r="AN61" i="29"/>
  <c r="AO61" i="29"/>
  <c r="AR61" i="29"/>
  <c r="AS61" i="29"/>
  <c r="AT61" i="29"/>
  <c r="AU61" i="29"/>
  <c r="AV61" i="29"/>
  <c r="AW61" i="29"/>
  <c r="AX61" i="29"/>
  <c r="AY61" i="29"/>
  <c r="AZ61" i="29"/>
  <c r="BA61" i="29"/>
  <c r="BB61" i="29"/>
  <c r="BC61" i="29"/>
  <c r="BD61" i="29"/>
  <c r="BE61" i="29"/>
  <c r="BF61" i="29"/>
  <c r="BG61" i="29"/>
  <c r="R62" i="29"/>
  <c r="S62" i="29"/>
  <c r="T62" i="29"/>
  <c r="W62" i="29"/>
  <c r="U62" i="29" s="1"/>
  <c r="X62" i="29"/>
  <c r="V62" i="29" s="1"/>
  <c r="AB62" i="29"/>
  <c r="Z62" i="29" s="1"/>
  <c r="AC62" i="29"/>
  <c r="AA62" i="29" s="1"/>
  <c r="I62" i="29" s="1"/>
  <c r="AF62" i="29"/>
  <c r="AG62" i="29"/>
  <c r="AJ62" i="29"/>
  <c r="AH62" i="29" s="1"/>
  <c r="AK62" i="29"/>
  <c r="AI62" i="29" s="1"/>
  <c r="AN62" i="29"/>
  <c r="AL62" i="29" s="1"/>
  <c r="AO62" i="29"/>
  <c r="AM62" i="29" s="1"/>
  <c r="AR62" i="29"/>
  <c r="AS62" i="29"/>
  <c r="AT62" i="29"/>
  <c r="AU62" i="29"/>
  <c r="AV62" i="29"/>
  <c r="AW62" i="29"/>
  <c r="AX62" i="29"/>
  <c r="AY62" i="29"/>
  <c r="AZ62" i="29"/>
  <c r="BA62" i="29"/>
  <c r="BB62" i="29"/>
  <c r="BC62" i="29"/>
  <c r="BD62" i="29"/>
  <c r="BE62" i="29"/>
  <c r="BF62" i="29"/>
  <c r="BG62" i="29"/>
  <c r="R63" i="29"/>
  <c r="S63" i="29"/>
  <c r="T63" i="29"/>
  <c r="W63" i="29"/>
  <c r="X63" i="29"/>
  <c r="AB63" i="29"/>
  <c r="AC63" i="29"/>
  <c r="AF63" i="29"/>
  <c r="AG63" i="29"/>
  <c r="AJ63" i="29"/>
  <c r="AK63" i="29"/>
  <c r="AN63" i="29"/>
  <c r="AO63" i="29"/>
  <c r="AR63" i="29"/>
  <c r="AS63" i="29"/>
  <c r="AT63" i="29"/>
  <c r="AU63" i="29"/>
  <c r="AV63" i="29"/>
  <c r="AW63" i="29"/>
  <c r="AX63" i="29"/>
  <c r="AY63" i="29"/>
  <c r="AZ63" i="29"/>
  <c r="BA63" i="29"/>
  <c r="BB63" i="29"/>
  <c r="BC63" i="29"/>
  <c r="BD63" i="29"/>
  <c r="BE63" i="29"/>
  <c r="BF63" i="29"/>
  <c r="BG63" i="29"/>
  <c r="R64" i="29"/>
  <c r="S64" i="29"/>
  <c r="T64" i="29"/>
  <c r="W64" i="29"/>
  <c r="X64" i="29"/>
  <c r="AB64" i="29"/>
  <c r="Z64" i="29" s="1"/>
  <c r="AC64" i="29"/>
  <c r="AA64" i="29" s="1"/>
  <c r="I64" i="29" s="1"/>
  <c r="AF64" i="29"/>
  <c r="AG64" i="29"/>
  <c r="AJ64" i="29"/>
  <c r="AH64" i="29" s="1"/>
  <c r="AK64" i="29"/>
  <c r="AI64" i="29" s="1"/>
  <c r="AN64" i="29"/>
  <c r="AO64" i="29"/>
  <c r="AR64" i="29"/>
  <c r="AS64" i="29"/>
  <c r="AT64" i="29"/>
  <c r="AU64" i="29"/>
  <c r="AV64" i="29"/>
  <c r="AW64" i="29"/>
  <c r="AX64" i="29"/>
  <c r="AY64" i="29"/>
  <c r="AZ64" i="29"/>
  <c r="BA64" i="29"/>
  <c r="BB64" i="29"/>
  <c r="BC64" i="29"/>
  <c r="BD64" i="29"/>
  <c r="BE64" i="29"/>
  <c r="BF64" i="29"/>
  <c r="BG64" i="29"/>
  <c r="N65" i="29"/>
  <c r="R65" i="29"/>
  <c r="S65" i="29"/>
  <c r="T65" i="29"/>
  <c r="W65" i="29"/>
  <c r="X65" i="29"/>
  <c r="AB65" i="29"/>
  <c r="Z65" i="29" s="1"/>
  <c r="AC65" i="29"/>
  <c r="AA65" i="29" s="1"/>
  <c r="AF65" i="29"/>
  <c r="AG65" i="29"/>
  <c r="AJ65" i="29"/>
  <c r="AH65" i="29" s="1"/>
  <c r="AK65" i="29"/>
  <c r="AI65" i="29" s="1"/>
  <c r="AN65" i="29"/>
  <c r="AO65" i="29"/>
  <c r="AR65" i="29"/>
  <c r="AS65" i="29"/>
  <c r="AT65" i="29"/>
  <c r="AU65" i="29"/>
  <c r="AV65" i="29"/>
  <c r="AW65" i="29"/>
  <c r="AX65" i="29"/>
  <c r="AY65" i="29"/>
  <c r="AZ65" i="29"/>
  <c r="BA65" i="29"/>
  <c r="BB65" i="29"/>
  <c r="BC65" i="29"/>
  <c r="BD65" i="29"/>
  <c r="BE65" i="29"/>
  <c r="BF65" i="29"/>
  <c r="BG65" i="29"/>
  <c r="R66" i="29"/>
  <c r="S66" i="29"/>
  <c r="T66" i="29"/>
  <c r="W66" i="29"/>
  <c r="X66" i="29"/>
  <c r="AB66" i="29"/>
  <c r="Z66" i="29" s="1"/>
  <c r="AC66" i="29"/>
  <c r="AA66" i="29" s="1"/>
  <c r="AF66" i="29"/>
  <c r="AG66" i="29"/>
  <c r="AJ66" i="29"/>
  <c r="AH66" i="29" s="1"/>
  <c r="AK66" i="29"/>
  <c r="AI66" i="29" s="1"/>
  <c r="AN66" i="29"/>
  <c r="AO66" i="29"/>
  <c r="AR66" i="29"/>
  <c r="AS66" i="29"/>
  <c r="AT66" i="29"/>
  <c r="AU66" i="29"/>
  <c r="AV66" i="29"/>
  <c r="AW66" i="29"/>
  <c r="AX66" i="29"/>
  <c r="AY66" i="29"/>
  <c r="AZ66" i="29"/>
  <c r="BA66" i="29"/>
  <c r="BB66" i="29"/>
  <c r="BC66" i="29"/>
  <c r="BD66" i="29"/>
  <c r="BE66" i="29"/>
  <c r="BF66" i="29"/>
  <c r="BG66" i="29"/>
  <c r="R67" i="29"/>
  <c r="S67" i="29"/>
  <c r="T67" i="29"/>
  <c r="W67" i="29"/>
  <c r="X67" i="29"/>
  <c r="AB67" i="29"/>
  <c r="Z67" i="29" s="1"/>
  <c r="AC67" i="29"/>
  <c r="AF67" i="29"/>
  <c r="AG67" i="29"/>
  <c r="AJ67" i="29"/>
  <c r="AH67" i="29" s="1"/>
  <c r="AK67" i="29"/>
  <c r="AI67" i="29" s="1"/>
  <c r="AN67" i="29"/>
  <c r="AO67" i="29"/>
  <c r="AR67" i="29"/>
  <c r="AS67" i="29"/>
  <c r="AT67" i="29"/>
  <c r="AU67" i="29"/>
  <c r="AV67" i="29"/>
  <c r="AW67" i="29"/>
  <c r="AX67" i="29"/>
  <c r="AY67" i="29"/>
  <c r="AZ67" i="29"/>
  <c r="BA67" i="29"/>
  <c r="BB67" i="29"/>
  <c r="BC67" i="29"/>
  <c r="BD67" i="29"/>
  <c r="BE67" i="29"/>
  <c r="BF67" i="29"/>
  <c r="BG67" i="29"/>
  <c r="R68" i="29"/>
  <c r="S68" i="29"/>
  <c r="T68" i="29"/>
  <c r="W68" i="29"/>
  <c r="X68" i="29"/>
  <c r="AB68" i="29"/>
  <c r="AC68" i="29"/>
  <c r="AF68" i="29"/>
  <c r="AG68" i="29"/>
  <c r="AJ68" i="29"/>
  <c r="AK68" i="29"/>
  <c r="AN68" i="29"/>
  <c r="AO68" i="29"/>
  <c r="AR68" i="29"/>
  <c r="AS68" i="29"/>
  <c r="AT68" i="29"/>
  <c r="AU68" i="29"/>
  <c r="AV68" i="29"/>
  <c r="AW68" i="29"/>
  <c r="AX68" i="29"/>
  <c r="AY68" i="29"/>
  <c r="AZ68" i="29"/>
  <c r="BA68" i="29"/>
  <c r="BB68" i="29"/>
  <c r="BC68" i="29"/>
  <c r="BD68" i="29"/>
  <c r="BE68" i="29"/>
  <c r="BF68" i="29"/>
  <c r="BG68" i="29"/>
  <c r="R69" i="29"/>
  <c r="S69" i="29"/>
  <c r="T69" i="29"/>
  <c r="W69" i="29"/>
  <c r="X69" i="29"/>
  <c r="AB69" i="29"/>
  <c r="Z69" i="29" s="1"/>
  <c r="AC69" i="29"/>
  <c r="AF69" i="29"/>
  <c r="AG69" i="29"/>
  <c r="AJ69" i="29"/>
  <c r="AH69" i="29" s="1"/>
  <c r="AK69" i="29"/>
  <c r="AI69" i="29" s="1"/>
  <c r="AN69" i="29"/>
  <c r="AO69" i="29"/>
  <c r="AR69" i="29"/>
  <c r="AS69" i="29"/>
  <c r="AT69" i="29"/>
  <c r="AU69" i="29"/>
  <c r="AV69" i="29"/>
  <c r="AW69" i="29"/>
  <c r="AX69" i="29"/>
  <c r="AY69" i="29"/>
  <c r="AZ69" i="29"/>
  <c r="BA69" i="29"/>
  <c r="BB69" i="29"/>
  <c r="BC69" i="29"/>
  <c r="BD69" i="29"/>
  <c r="BE69" i="29"/>
  <c r="BF69" i="29"/>
  <c r="BG69" i="29"/>
  <c r="R70" i="29"/>
  <c r="S70" i="29"/>
  <c r="T70" i="29"/>
  <c r="W70" i="29"/>
  <c r="X70" i="29"/>
  <c r="AB70" i="29"/>
  <c r="Z70" i="29" s="1"/>
  <c r="AC70" i="29"/>
  <c r="AF70" i="29"/>
  <c r="AG70" i="29"/>
  <c r="AJ70" i="29"/>
  <c r="AH70" i="29" s="1"/>
  <c r="AK70" i="29"/>
  <c r="AI70" i="29" s="1"/>
  <c r="AN70" i="29"/>
  <c r="AO70" i="29"/>
  <c r="AR70" i="29"/>
  <c r="AS70" i="29"/>
  <c r="AT70" i="29"/>
  <c r="AU70" i="29"/>
  <c r="AV70" i="29"/>
  <c r="AW70" i="29"/>
  <c r="AX70" i="29"/>
  <c r="AY70" i="29"/>
  <c r="AZ70" i="29"/>
  <c r="BA70" i="29"/>
  <c r="BB70" i="29"/>
  <c r="BC70" i="29"/>
  <c r="BD70" i="29"/>
  <c r="BE70" i="29"/>
  <c r="BF70" i="29"/>
  <c r="BG70" i="29"/>
  <c r="R71" i="29"/>
  <c r="S71" i="29"/>
  <c r="T71" i="29"/>
  <c r="W71" i="29"/>
  <c r="X71" i="29"/>
  <c r="AB71" i="29"/>
  <c r="Z71" i="29" s="1"/>
  <c r="AC71" i="29"/>
  <c r="AF71" i="29"/>
  <c r="AG71" i="29"/>
  <c r="AJ71" i="29"/>
  <c r="AH71" i="29" s="1"/>
  <c r="AK71" i="29"/>
  <c r="AI71" i="29" s="1"/>
  <c r="AN71" i="29"/>
  <c r="AO71" i="29"/>
  <c r="AR71" i="29"/>
  <c r="AS71" i="29"/>
  <c r="AT71" i="29"/>
  <c r="AU71" i="29"/>
  <c r="AV71" i="29"/>
  <c r="AW71" i="29"/>
  <c r="AX71" i="29"/>
  <c r="AY71" i="29"/>
  <c r="AZ71" i="29"/>
  <c r="BA71" i="29"/>
  <c r="BB71" i="29"/>
  <c r="BC71" i="29"/>
  <c r="BD71" i="29"/>
  <c r="BE71" i="29"/>
  <c r="BF71" i="29"/>
  <c r="BG71" i="29"/>
  <c r="R72" i="29"/>
  <c r="S72" i="29"/>
  <c r="T72" i="29"/>
  <c r="W72" i="29"/>
  <c r="X72" i="29"/>
  <c r="AB72" i="29"/>
  <c r="Z72" i="29" s="1"/>
  <c r="AC72" i="29"/>
  <c r="AA72" i="29" s="1"/>
  <c r="I72" i="29" s="1"/>
  <c r="AF72" i="29"/>
  <c r="AG72" i="29"/>
  <c r="AJ72" i="29"/>
  <c r="AH72" i="29" s="1"/>
  <c r="AK72" i="29"/>
  <c r="AI72" i="29" s="1"/>
  <c r="AN72" i="29"/>
  <c r="AO72" i="29"/>
  <c r="AR72" i="29"/>
  <c r="AS72" i="29"/>
  <c r="AT72" i="29"/>
  <c r="AU72" i="29"/>
  <c r="AV72" i="29"/>
  <c r="AW72" i="29"/>
  <c r="AX72" i="29"/>
  <c r="AY72" i="29"/>
  <c r="AZ72" i="29"/>
  <c r="BA72" i="29"/>
  <c r="BB72" i="29"/>
  <c r="BC72" i="29"/>
  <c r="BD72" i="29"/>
  <c r="BE72" i="29"/>
  <c r="BF72" i="29"/>
  <c r="BG72" i="29"/>
  <c r="R73" i="29"/>
  <c r="S73" i="29"/>
  <c r="T73" i="29"/>
  <c r="W73" i="29"/>
  <c r="X73" i="29"/>
  <c r="AB73" i="29"/>
  <c r="Z73" i="29" s="1"/>
  <c r="AC73" i="29"/>
  <c r="AA73" i="29" s="1"/>
  <c r="I73" i="29" s="1"/>
  <c r="AF73" i="29"/>
  <c r="AG73" i="29"/>
  <c r="AJ73" i="29"/>
  <c r="AH73" i="29" s="1"/>
  <c r="AK73" i="29"/>
  <c r="AI73" i="29" s="1"/>
  <c r="AN73" i="29"/>
  <c r="AO73" i="29"/>
  <c r="AR73" i="29"/>
  <c r="AS73" i="29"/>
  <c r="AT73" i="29"/>
  <c r="AU73" i="29"/>
  <c r="AV73" i="29"/>
  <c r="AW73" i="29"/>
  <c r="AX73" i="29"/>
  <c r="AY73" i="29"/>
  <c r="AZ73" i="29"/>
  <c r="BA73" i="29"/>
  <c r="BB73" i="29"/>
  <c r="BC73" i="29"/>
  <c r="BD73" i="29"/>
  <c r="BE73" i="29"/>
  <c r="BF73" i="29"/>
  <c r="BG73" i="29"/>
  <c r="R74" i="29"/>
  <c r="S74" i="29"/>
  <c r="T74" i="29"/>
  <c r="W74" i="29"/>
  <c r="X74" i="29"/>
  <c r="AB74" i="29"/>
  <c r="Z74" i="29" s="1"/>
  <c r="AC74" i="29"/>
  <c r="AF74" i="29"/>
  <c r="AG74" i="29"/>
  <c r="AJ74" i="29"/>
  <c r="AH74" i="29" s="1"/>
  <c r="AK74" i="29"/>
  <c r="AI74" i="29" s="1"/>
  <c r="AN74" i="29"/>
  <c r="AO74" i="29"/>
  <c r="AR74" i="29"/>
  <c r="AS74" i="29"/>
  <c r="AT74" i="29"/>
  <c r="AU74" i="29"/>
  <c r="AV74" i="29"/>
  <c r="AW74" i="29"/>
  <c r="AX74" i="29"/>
  <c r="AY74" i="29"/>
  <c r="AZ74" i="29"/>
  <c r="BA74" i="29"/>
  <c r="BB74" i="29"/>
  <c r="BC74" i="29"/>
  <c r="BD74" i="29"/>
  <c r="BE74" i="29"/>
  <c r="BF74" i="29"/>
  <c r="BG74" i="29"/>
  <c r="R75" i="29"/>
  <c r="S75" i="29"/>
  <c r="T75" i="29"/>
  <c r="W75" i="29"/>
  <c r="X75" i="29"/>
  <c r="AB75" i="29"/>
  <c r="AC75" i="29"/>
  <c r="AF75" i="29"/>
  <c r="AG75" i="29"/>
  <c r="AJ75" i="29"/>
  <c r="AK75" i="29"/>
  <c r="AN75" i="29"/>
  <c r="AO75" i="29"/>
  <c r="AR75" i="29"/>
  <c r="AS75" i="29"/>
  <c r="AT75" i="29"/>
  <c r="AU75" i="29"/>
  <c r="AV75" i="29"/>
  <c r="AW75" i="29"/>
  <c r="AX75" i="29"/>
  <c r="AY75" i="29"/>
  <c r="AZ75" i="29"/>
  <c r="BA75" i="29"/>
  <c r="BB75" i="29"/>
  <c r="BC75" i="29"/>
  <c r="BD75" i="29"/>
  <c r="BE75" i="29"/>
  <c r="BF75" i="29"/>
  <c r="BG75" i="29"/>
  <c r="R76" i="29"/>
  <c r="S76" i="29"/>
  <c r="T76" i="29"/>
  <c r="W76" i="29"/>
  <c r="X76" i="29"/>
  <c r="AB76" i="29"/>
  <c r="Z76" i="29" s="1"/>
  <c r="AC76" i="29"/>
  <c r="AF76" i="29"/>
  <c r="AG76" i="29"/>
  <c r="AJ76" i="29"/>
  <c r="AH76" i="29" s="1"/>
  <c r="AK76" i="29"/>
  <c r="AI76" i="29" s="1"/>
  <c r="AN76" i="29"/>
  <c r="AO76" i="29"/>
  <c r="AR76" i="29"/>
  <c r="AS76" i="29"/>
  <c r="AT76" i="29"/>
  <c r="AU76" i="29"/>
  <c r="AV76" i="29"/>
  <c r="AW76" i="29"/>
  <c r="AX76" i="29"/>
  <c r="AY76" i="29"/>
  <c r="AZ76" i="29"/>
  <c r="BA76" i="29"/>
  <c r="BB76" i="29"/>
  <c r="BC76" i="29"/>
  <c r="BD76" i="29"/>
  <c r="BE76" i="29"/>
  <c r="BF76" i="29"/>
  <c r="BG76" i="29"/>
  <c r="R77" i="29"/>
  <c r="S77" i="29"/>
  <c r="T77" i="29"/>
  <c r="W77" i="29"/>
  <c r="X77" i="29"/>
  <c r="AB77" i="29"/>
  <c r="Z77" i="29" s="1"/>
  <c r="AC77" i="29"/>
  <c r="AA77" i="29" s="1"/>
  <c r="I77" i="29" s="1"/>
  <c r="AF77" i="29"/>
  <c r="AG77" i="29"/>
  <c r="AJ77" i="29"/>
  <c r="AH77" i="29" s="1"/>
  <c r="AK77" i="29"/>
  <c r="AI77" i="29" s="1"/>
  <c r="AN77" i="29"/>
  <c r="AO77" i="29"/>
  <c r="AR77" i="29"/>
  <c r="AS77" i="29"/>
  <c r="AT77" i="29"/>
  <c r="AU77" i="29"/>
  <c r="AV77" i="29"/>
  <c r="AW77" i="29"/>
  <c r="AX77" i="29"/>
  <c r="AY77" i="29"/>
  <c r="AZ77" i="29"/>
  <c r="BA77" i="29"/>
  <c r="BB77" i="29"/>
  <c r="BC77" i="29"/>
  <c r="BD77" i="29"/>
  <c r="BE77" i="29"/>
  <c r="BF77" i="29"/>
  <c r="BG77" i="29"/>
  <c r="R78" i="29"/>
  <c r="S78" i="29"/>
  <c r="T78" i="29"/>
  <c r="W78" i="29"/>
  <c r="X78" i="29"/>
  <c r="AB78" i="29"/>
  <c r="Z78" i="29" s="1"/>
  <c r="AC78" i="29"/>
  <c r="AA78" i="29" s="1"/>
  <c r="I78" i="29" s="1"/>
  <c r="AF78" i="29"/>
  <c r="AG78" i="29"/>
  <c r="AJ78" i="29"/>
  <c r="AH78" i="29" s="1"/>
  <c r="AK78" i="29"/>
  <c r="AI78" i="29" s="1"/>
  <c r="AN78" i="29"/>
  <c r="AO78" i="29"/>
  <c r="AR78" i="29"/>
  <c r="AS78" i="29"/>
  <c r="AT78" i="29"/>
  <c r="AU78" i="29"/>
  <c r="AV78" i="29"/>
  <c r="AW78" i="29"/>
  <c r="AX78" i="29"/>
  <c r="AY78" i="29"/>
  <c r="AZ78" i="29"/>
  <c r="BA78" i="29"/>
  <c r="BB78" i="29"/>
  <c r="BC78" i="29"/>
  <c r="BD78" i="29"/>
  <c r="BE78" i="29"/>
  <c r="BF78" i="29"/>
  <c r="BG78" i="29"/>
  <c r="R79" i="29"/>
  <c r="S79" i="29"/>
  <c r="T79" i="29"/>
  <c r="W79" i="29"/>
  <c r="X79" i="29"/>
  <c r="AB79" i="29"/>
  <c r="Z79" i="29" s="1"/>
  <c r="AC79" i="29"/>
  <c r="AA79" i="29" s="1"/>
  <c r="I79" i="29" s="1"/>
  <c r="AF79" i="29"/>
  <c r="AG79" i="29"/>
  <c r="AJ79" i="29"/>
  <c r="AH79" i="29" s="1"/>
  <c r="AK79" i="29"/>
  <c r="AI79" i="29" s="1"/>
  <c r="AN79" i="29"/>
  <c r="AO79" i="29"/>
  <c r="AR79" i="29"/>
  <c r="AS79" i="29"/>
  <c r="AT79" i="29"/>
  <c r="AU79" i="29"/>
  <c r="AV79" i="29"/>
  <c r="AW79" i="29"/>
  <c r="AX79" i="29"/>
  <c r="AY79" i="29"/>
  <c r="AZ79" i="29"/>
  <c r="BA79" i="29"/>
  <c r="BB79" i="29"/>
  <c r="BC79" i="29"/>
  <c r="BD79" i="29"/>
  <c r="BE79" i="29"/>
  <c r="BF79" i="29"/>
  <c r="BG79" i="29"/>
  <c r="R80" i="29"/>
  <c r="S80" i="29"/>
  <c r="T80" i="29"/>
  <c r="W80" i="29"/>
  <c r="X80" i="29"/>
  <c r="AB80" i="29"/>
  <c r="Z80" i="29" s="1"/>
  <c r="AC80" i="29"/>
  <c r="AF80" i="29"/>
  <c r="AG80" i="29"/>
  <c r="AJ80" i="29"/>
  <c r="AH80" i="29" s="1"/>
  <c r="AK80" i="29"/>
  <c r="AI80" i="29" s="1"/>
  <c r="AN80" i="29"/>
  <c r="AO80" i="29"/>
  <c r="AR80" i="29"/>
  <c r="AS80" i="29"/>
  <c r="AT80" i="29"/>
  <c r="AU80" i="29"/>
  <c r="AV80" i="29"/>
  <c r="AW80" i="29"/>
  <c r="AX80" i="29"/>
  <c r="AY80" i="29"/>
  <c r="AZ80" i="29"/>
  <c r="BA80" i="29"/>
  <c r="BB80" i="29"/>
  <c r="BC80" i="29"/>
  <c r="BD80" i="29"/>
  <c r="BE80" i="29"/>
  <c r="BF80" i="29"/>
  <c r="BG80" i="29"/>
  <c r="R81" i="29"/>
  <c r="S81" i="29"/>
  <c r="T81" i="29"/>
  <c r="W81" i="29"/>
  <c r="X81" i="29"/>
  <c r="AB81" i="29"/>
  <c r="Z81" i="29" s="1"/>
  <c r="AC81" i="29"/>
  <c r="AF81" i="29"/>
  <c r="AG81" i="29"/>
  <c r="AJ81" i="29"/>
  <c r="AH81" i="29" s="1"/>
  <c r="AK81" i="29"/>
  <c r="AI81" i="29" s="1"/>
  <c r="AN81" i="29"/>
  <c r="AO81" i="29"/>
  <c r="AR81" i="29"/>
  <c r="AS81" i="29"/>
  <c r="AT81" i="29"/>
  <c r="AU81" i="29"/>
  <c r="AV81" i="29"/>
  <c r="AW81" i="29"/>
  <c r="AX81" i="29"/>
  <c r="AY81" i="29"/>
  <c r="AZ81" i="29"/>
  <c r="BA81" i="29"/>
  <c r="BB81" i="29"/>
  <c r="BC81" i="29"/>
  <c r="BD81" i="29"/>
  <c r="BE81" i="29"/>
  <c r="BF81" i="29"/>
  <c r="BG81" i="29"/>
  <c r="R82" i="29"/>
  <c r="S82" i="29"/>
  <c r="T82" i="29"/>
  <c r="W82" i="29"/>
  <c r="X82" i="29"/>
  <c r="AB82" i="29"/>
  <c r="AC82" i="29"/>
  <c r="AF82" i="29"/>
  <c r="AG82" i="29"/>
  <c r="AJ82" i="29"/>
  <c r="AK82" i="29"/>
  <c r="AN82" i="29"/>
  <c r="AO82" i="29"/>
  <c r="AR82" i="29"/>
  <c r="AS82" i="29"/>
  <c r="AT82" i="29"/>
  <c r="AU82" i="29"/>
  <c r="AV82" i="29"/>
  <c r="AW82" i="29"/>
  <c r="AX82" i="29"/>
  <c r="AY82" i="29"/>
  <c r="AZ82" i="29"/>
  <c r="BA82" i="29"/>
  <c r="BB82" i="29"/>
  <c r="BC82" i="29"/>
  <c r="BD82" i="29"/>
  <c r="BE82" i="29"/>
  <c r="BF82" i="29"/>
  <c r="BG82" i="29"/>
  <c r="R83" i="29"/>
  <c r="S83" i="29"/>
  <c r="T83" i="29"/>
  <c r="W83" i="29"/>
  <c r="X83" i="29"/>
  <c r="AB83" i="29"/>
  <c r="Z83" i="29" s="1"/>
  <c r="AC83" i="29"/>
  <c r="AA83" i="29" s="1"/>
  <c r="I83" i="29" s="1"/>
  <c r="AF83" i="29"/>
  <c r="AG83" i="29"/>
  <c r="AJ83" i="29"/>
  <c r="AH83" i="29" s="1"/>
  <c r="AK83" i="29"/>
  <c r="AI83" i="29" s="1"/>
  <c r="AN83" i="29"/>
  <c r="AO83" i="29"/>
  <c r="AR83" i="29"/>
  <c r="AS83" i="29"/>
  <c r="AT83" i="29"/>
  <c r="AU83" i="29"/>
  <c r="AV83" i="29"/>
  <c r="AW83" i="29"/>
  <c r="AX83" i="29"/>
  <c r="AY83" i="29"/>
  <c r="AZ83" i="29"/>
  <c r="BA83" i="29"/>
  <c r="BB83" i="29"/>
  <c r="BC83" i="29"/>
  <c r="BD83" i="29"/>
  <c r="BE83" i="29"/>
  <c r="BF83" i="29"/>
  <c r="BG83" i="29"/>
  <c r="R84" i="29"/>
  <c r="S84" i="29"/>
  <c r="T84" i="29"/>
  <c r="W84" i="29"/>
  <c r="X84" i="29"/>
  <c r="AB84" i="29"/>
  <c r="Z84" i="29" s="1"/>
  <c r="AC84" i="29"/>
  <c r="AA84" i="29" s="1"/>
  <c r="AF84" i="29"/>
  <c r="AG84" i="29"/>
  <c r="AJ84" i="29"/>
  <c r="AH84" i="29" s="1"/>
  <c r="AK84" i="29"/>
  <c r="AI84" i="29" s="1"/>
  <c r="AN84" i="29"/>
  <c r="AO84" i="29"/>
  <c r="AR84" i="29"/>
  <c r="AS84" i="29"/>
  <c r="AT84" i="29"/>
  <c r="AU84" i="29"/>
  <c r="AV84" i="29"/>
  <c r="AW84" i="29"/>
  <c r="AX84" i="29"/>
  <c r="AY84" i="29"/>
  <c r="AZ84" i="29"/>
  <c r="BA84" i="29"/>
  <c r="BB84" i="29"/>
  <c r="BC84" i="29"/>
  <c r="BD84" i="29"/>
  <c r="BE84" i="29"/>
  <c r="BF84" i="29"/>
  <c r="BG84" i="29"/>
  <c r="R85" i="29"/>
  <c r="S85" i="29"/>
  <c r="T85" i="29"/>
  <c r="W85" i="29"/>
  <c r="X85" i="29"/>
  <c r="AB85" i="29"/>
  <c r="AC85" i="29"/>
  <c r="AF85" i="29"/>
  <c r="AG85" i="29"/>
  <c r="AJ85" i="29"/>
  <c r="AK85" i="29"/>
  <c r="AN85" i="29"/>
  <c r="AO85" i="29"/>
  <c r="AR85" i="29"/>
  <c r="AS85" i="29"/>
  <c r="AT85" i="29"/>
  <c r="AU85" i="29"/>
  <c r="AV85" i="29"/>
  <c r="AW85" i="29"/>
  <c r="AX85" i="29"/>
  <c r="AY85" i="29"/>
  <c r="AZ85" i="29"/>
  <c r="BA85" i="29"/>
  <c r="BB85" i="29"/>
  <c r="BC85" i="29"/>
  <c r="BD85" i="29"/>
  <c r="BE85" i="29"/>
  <c r="BF85" i="29"/>
  <c r="BG85" i="29"/>
  <c r="R86" i="29"/>
  <c r="S86" i="29"/>
  <c r="T86" i="29"/>
  <c r="W86" i="29"/>
  <c r="X86" i="29"/>
  <c r="AB86" i="29"/>
  <c r="Z86" i="29" s="1"/>
  <c r="AC86" i="29"/>
  <c r="AF86" i="29"/>
  <c r="AG86" i="29"/>
  <c r="AJ86" i="29"/>
  <c r="AH86" i="29" s="1"/>
  <c r="AK86" i="29"/>
  <c r="AI86" i="29" s="1"/>
  <c r="AN86" i="29"/>
  <c r="AO86" i="29"/>
  <c r="AM86" i="29" s="1"/>
  <c r="AR86" i="29"/>
  <c r="AS86" i="29"/>
  <c r="AT86" i="29"/>
  <c r="AU86" i="29"/>
  <c r="AV86" i="29"/>
  <c r="AW86" i="29"/>
  <c r="AX86" i="29"/>
  <c r="AY86" i="29"/>
  <c r="AZ86" i="29"/>
  <c r="BA86" i="29"/>
  <c r="BB86" i="29"/>
  <c r="BC86" i="29"/>
  <c r="BD86" i="29"/>
  <c r="BE86" i="29"/>
  <c r="BF86" i="29"/>
  <c r="BG86" i="29"/>
  <c r="R87" i="29"/>
  <c r="S87" i="29"/>
  <c r="T87" i="29"/>
  <c r="W87" i="29"/>
  <c r="X87" i="29"/>
  <c r="AB87" i="29"/>
  <c r="Z87" i="29" s="1"/>
  <c r="AC87" i="29"/>
  <c r="AA87" i="29" s="1"/>
  <c r="I87" i="29" s="1"/>
  <c r="AF87" i="29"/>
  <c r="AG87" i="29"/>
  <c r="AJ87" i="29"/>
  <c r="AH87" i="29" s="1"/>
  <c r="AK87" i="29"/>
  <c r="AI87" i="29" s="1"/>
  <c r="AN87" i="29"/>
  <c r="AO87" i="29"/>
  <c r="AR87" i="29"/>
  <c r="AS87" i="29"/>
  <c r="AT87" i="29"/>
  <c r="AU87" i="29"/>
  <c r="AV87" i="29"/>
  <c r="AW87" i="29"/>
  <c r="AX87" i="29"/>
  <c r="AY87" i="29"/>
  <c r="AZ87" i="29"/>
  <c r="BA87" i="29"/>
  <c r="BB87" i="29"/>
  <c r="BC87" i="29"/>
  <c r="BD87" i="29"/>
  <c r="BE87" i="29"/>
  <c r="BF87" i="29"/>
  <c r="BG87" i="29"/>
  <c r="R88" i="29"/>
  <c r="S88" i="29"/>
  <c r="T88" i="29"/>
  <c r="W88" i="29"/>
  <c r="X88" i="29"/>
  <c r="AB88" i="29"/>
  <c r="Z88" i="29" s="1"/>
  <c r="AC88" i="29"/>
  <c r="AF88" i="29"/>
  <c r="AG88" i="29"/>
  <c r="AJ88" i="29"/>
  <c r="AH88" i="29" s="1"/>
  <c r="AK88" i="29"/>
  <c r="AI88" i="29" s="1"/>
  <c r="AN88" i="29"/>
  <c r="AO88" i="29"/>
  <c r="AR88" i="29"/>
  <c r="AS88" i="29"/>
  <c r="AT88" i="29"/>
  <c r="AU88" i="29"/>
  <c r="AV88" i="29"/>
  <c r="AW88" i="29"/>
  <c r="AX88" i="29"/>
  <c r="AY88" i="29"/>
  <c r="AZ88" i="29"/>
  <c r="BA88" i="29"/>
  <c r="BB88" i="29"/>
  <c r="BC88" i="29"/>
  <c r="BD88" i="29"/>
  <c r="BE88" i="29"/>
  <c r="BF88" i="29"/>
  <c r="BG88" i="29"/>
  <c r="R89" i="29"/>
  <c r="S89" i="29"/>
  <c r="T89" i="29"/>
  <c r="W89" i="29"/>
  <c r="X89" i="29"/>
  <c r="AB89" i="29"/>
  <c r="Z89" i="29" s="1"/>
  <c r="AC89" i="29"/>
  <c r="AF89" i="29"/>
  <c r="AG89" i="29"/>
  <c r="AJ89" i="29"/>
  <c r="AH89" i="29" s="1"/>
  <c r="AK89" i="29"/>
  <c r="AI89" i="29" s="1"/>
  <c r="AN89" i="29"/>
  <c r="AO89" i="29"/>
  <c r="AR89" i="29"/>
  <c r="AS89" i="29"/>
  <c r="AT89" i="29"/>
  <c r="AU89" i="29"/>
  <c r="AV89" i="29"/>
  <c r="AW89" i="29"/>
  <c r="AX89" i="29"/>
  <c r="AY89" i="29"/>
  <c r="AZ89" i="29"/>
  <c r="BA89" i="29"/>
  <c r="BB89" i="29"/>
  <c r="BC89" i="29"/>
  <c r="BD89" i="29"/>
  <c r="BE89" i="29"/>
  <c r="BF89" i="29"/>
  <c r="BG89" i="29"/>
  <c r="R90" i="29"/>
  <c r="S90" i="29"/>
  <c r="T90" i="29"/>
  <c r="W90" i="29"/>
  <c r="X90" i="29"/>
  <c r="AB90" i="29"/>
  <c r="Z90" i="29" s="1"/>
  <c r="AC90" i="29"/>
  <c r="AF90" i="29"/>
  <c r="AG90" i="29"/>
  <c r="AJ90" i="29"/>
  <c r="AH90" i="29" s="1"/>
  <c r="AK90" i="29"/>
  <c r="AI90" i="29" s="1"/>
  <c r="AN90" i="29"/>
  <c r="AO90" i="29"/>
  <c r="AR90" i="29"/>
  <c r="AS90" i="29"/>
  <c r="AT90" i="29"/>
  <c r="AU90" i="29"/>
  <c r="AV90" i="29"/>
  <c r="AW90" i="29"/>
  <c r="AX90" i="29"/>
  <c r="AY90" i="29"/>
  <c r="AZ90" i="29"/>
  <c r="BA90" i="29"/>
  <c r="BB90" i="29"/>
  <c r="BC90" i="29"/>
  <c r="BD90" i="29"/>
  <c r="BE90" i="29"/>
  <c r="BF90" i="29"/>
  <c r="BG90" i="29"/>
  <c r="R91" i="29"/>
  <c r="S91" i="29"/>
  <c r="T91" i="29"/>
  <c r="W91" i="29"/>
  <c r="X91" i="29"/>
  <c r="AB91" i="29"/>
  <c r="Z91" i="29" s="1"/>
  <c r="AC91" i="29"/>
  <c r="AA91" i="29" s="1"/>
  <c r="I91" i="29" s="1"/>
  <c r="AF91" i="29"/>
  <c r="AG91" i="29"/>
  <c r="AJ91" i="29"/>
  <c r="AH91" i="29" s="1"/>
  <c r="AK91" i="29"/>
  <c r="AI91" i="29" s="1"/>
  <c r="AN91" i="29"/>
  <c r="AO91" i="29"/>
  <c r="AR91" i="29"/>
  <c r="AS91" i="29"/>
  <c r="AT91" i="29"/>
  <c r="AU91" i="29"/>
  <c r="AV91" i="29"/>
  <c r="AW91" i="29"/>
  <c r="AX91" i="29"/>
  <c r="AY91" i="29"/>
  <c r="AZ91" i="29"/>
  <c r="BA91" i="29"/>
  <c r="BB91" i="29"/>
  <c r="BC91" i="29"/>
  <c r="BD91" i="29"/>
  <c r="BE91" i="29"/>
  <c r="BF91" i="29"/>
  <c r="BG91" i="29"/>
  <c r="R92" i="29"/>
  <c r="S92" i="29"/>
  <c r="T92" i="29"/>
  <c r="W92" i="29"/>
  <c r="X92" i="29"/>
  <c r="AB92" i="29"/>
  <c r="Z92" i="29" s="1"/>
  <c r="AC92" i="29"/>
  <c r="AF92" i="29"/>
  <c r="AG92" i="29"/>
  <c r="AJ92" i="29"/>
  <c r="AH92" i="29" s="1"/>
  <c r="AK92" i="29"/>
  <c r="AI92" i="29" s="1"/>
  <c r="AN92" i="29"/>
  <c r="AO92" i="29"/>
  <c r="AR92" i="29"/>
  <c r="AS92" i="29"/>
  <c r="AT92" i="29"/>
  <c r="AU92" i="29"/>
  <c r="AV92" i="29"/>
  <c r="AW92" i="29"/>
  <c r="AX92" i="29"/>
  <c r="AY92" i="29"/>
  <c r="AZ92" i="29"/>
  <c r="BA92" i="29"/>
  <c r="BB92" i="29"/>
  <c r="BC92" i="29"/>
  <c r="BD92" i="29"/>
  <c r="BE92" i="29"/>
  <c r="BF92" i="29"/>
  <c r="BG92" i="29"/>
  <c r="R93" i="29"/>
  <c r="S93" i="29"/>
  <c r="T93" i="29"/>
  <c r="W93" i="29"/>
  <c r="X93" i="29"/>
  <c r="AB93" i="29"/>
  <c r="Z93" i="29" s="1"/>
  <c r="AC93" i="29"/>
  <c r="AF93" i="29"/>
  <c r="AG93" i="29"/>
  <c r="AJ93" i="29"/>
  <c r="AH93" i="29" s="1"/>
  <c r="AK93" i="29"/>
  <c r="AI93" i="29" s="1"/>
  <c r="AN93" i="29"/>
  <c r="AO93" i="29"/>
  <c r="AR93" i="29"/>
  <c r="AS93" i="29"/>
  <c r="AT93" i="29"/>
  <c r="AU93" i="29"/>
  <c r="AV93" i="29"/>
  <c r="AW93" i="29"/>
  <c r="AX93" i="29"/>
  <c r="AY93" i="29"/>
  <c r="AZ93" i="29"/>
  <c r="AQ93" i="29" s="1"/>
  <c r="BA93" i="29"/>
  <c r="BB93" i="29"/>
  <c r="BC93" i="29"/>
  <c r="BD93" i="29"/>
  <c r="BE93" i="29"/>
  <c r="BF93" i="29"/>
  <c r="BG93" i="29"/>
  <c r="R94" i="29"/>
  <c r="S94" i="29"/>
  <c r="T94" i="29"/>
  <c r="W94" i="29"/>
  <c r="X94" i="29"/>
  <c r="V94" i="29" s="1"/>
  <c r="AB94" i="29"/>
  <c r="AC94" i="29"/>
  <c r="AF94" i="29"/>
  <c r="AG94" i="29"/>
  <c r="AJ94" i="29"/>
  <c r="AK94" i="29"/>
  <c r="AN94" i="29"/>
  <c r="AO94" i="29"/>
  <c r="AR94" i="29"/>
  <c r="AS94" i="29"/>
  <c r="AT94" i="29"/>
  <c r="AU94" i="29"/>
  <c r="AV94" i="29"/>
  <c r="AW94" i="29"/>
  <c r="AX94" i="29"/>
  <c r="AY94" i="29"/>
  <c r="AZ94" i="29"/>
  <c r="BA94" i="29"/>
  <c r="BB94" i="29"/>
  <c r="BC94" i="29"/>
  <c r="BD94" i="29"/>
  <c r="BE94" i="29"/>
  <c r="BF94" i="29"/>
  <c r="BG94" i="29"/>
  <c r="R95" i="29"/>
  <c r="S95" i="29"/>
  <c r="T95" i="29"/>
  <c r="W95" i="29"/>
  <c r="X95" i="29"/>
  <c r="AB95" i="29"/>
  <c r="AC95" i="29"/>
  <c r="AF95" i="29"/>
  <c r="AG95" i="29"/>
  <c r="AJ95" i="29"/>
  <c r="AK95" i="29"/>
  <c r="AN95" i="29"/>
  <c r="AO95" i="29"/>
  <c r="AR95" i="29"/>
  <c r="AS95" i="29"/>
  <c r="AT95" i="29"/>
  <c r="AU95" i="29"/>
  <c r="AV95" i="29"/>
  <c r="AW95" i="29"/>
  <c r="AX95" i="29"/>
  <c r="AY95" i="29"/>
  <c r="AZ95" i="29"/>
  <c r="BA95" i="29"/>
  <c r="BB95" i="29"/>
  <c r="BC95" i="29"/>
  <c r="BD95" i="29"/>
  <c r="BE95" i="29"/>
  <c r="BF95" i="29"/>
  <c r="BG95" i="29"/>
  <c r="R96" i="29"/>
  <c r="S96" i="29"/>
  <c r="T96" i="29"/>
  <c r="W96" i="29"/>
  <c r="X96" i="29"/>
  <c r="AB96" i="29"/>
  <c r="Z96" i="29" s="1"/>
  <c r="AC96" i="29"/>
  <c r="AA96" i="29" s="1"/>
  <c r="I96" i="29" s="1"/>
  <c r="AF96" i="29"/>
  <c r="AG96" i="29"/>
  <c r="AJ96" i="29"/>
  <c r="AH96" i="29" s="1"/>
  <c r="AK96" i="29"/>
  <c r="AI96" i="29" s="1"/>
  <c r="AN96" i="29"/>
  <c r="AO96" i="29"/>
  <c r="AR96" i="29"/>
  <c r="AS96" i="29"/>
  <c r="AT96" i="29"/>
  <c r="AU96" i="29"/>
  <c r="AV96" i="29"/>
  <c r="AW96" i="29"/>
  <c r="AX96" i="29"/>
  <c r="AY96" i="29"/>
  <c r="AZ96" i="29"/>
  <c r="BA96" i="29"/>
  <c r="BB96" i="29"/>
  <c r="BC96" i="29"/>
  <c r="BD96" i="29"/>
  <c r="BE96" i="29"/>
  <c r="BF96" i="29"/>
  <c r="BG96" i="29"/>
  <c r="R97" i="29"/>
  <c r="S97" i="29"/>
  <c r="T97" i="29"/>
  <c r="W97" i="29"/>
  <c r="X97" i="29"/>
  <c r="AB97" i="29"/>
  <c r="Z97" i="29" s="1"/>
  <c r="AC97" i="29"/>
  <c r="AF97" i="29"/>
  <c r="AG97" i="29"/>
  <c r="AJ97" i="29"/>
  <c r="AH97" i="29" s="1"/>
  <c r="AK97" i="29"/>
  <c r="AI97" i="29" s="1"/>
  <c r="AN97" i="29"/>
  <c r="AO97" i="29"/>
  <c r="AR97" i="29"/>
  <c r="AS97" i="29"/>
  <c r="AT97" i="29"/>
  <c r="AU97" i="29"/>
  <c r="AV97" i="29"/>
  <c r="AW97" i="29"/>
  <c r="AX97" i="29"/>
  <c r="AY97" i="29"/>
  <c r="AZ97" i="29"/>
  <c r="BA97" i="29"/>
  <c r="BB97" i="29"/>
  <c r="BC97" i="29"/>
  <c r="BD97" i="29"/>
  <c r="BE97" i="29"/>
  <c r="BF97" i="29"/>
  <c r="BG97" i="29"/>
  <c r="R98" i="29"/>
  <c r="S98" i="29"/>
  <c r="T98" i="29"/>
  <c r="W98" i="29"/>
  <c r="X98" i="29"/>
  <c r="AB98" i="29"/>
  <c r="Z98" i="29" s="1"/>
  <c r="AC98" i="29"/>
  <c r="AF98" i="29"/>
  <c r="AG98" i="29"/>
  <c r="AJ98" i="29"/>
  <c r="AH98" i="29" s="1"/>
  <c r="AK98" i="29"/>
  <c r="AI98" i="29" s="1"/>
  <c r="AN98" i="29"/>
  <c r="AO98" i="29"/>
  <c r="AR98" i="29"/>
  <c r="AS98" i="29"/>
  <c r="AT98" i="29"/>
  <c r="AU98" i="29"/>
  <c r="AV98" i="29"/>
  <c r="AW98" i="29"/>
  <c r="AX98" i="29"/>
  <c r="AY98" i="29"/>
  <c r="AZ98" i="29"/>
  <c r="BA98" i="29"/>
  <c r="BB98" i="29"/>
  <c r="BC98" i="29"/>
  <c r="BD98" i="29"/>
  <c r="BE98" i="29"/>
  <c r="BF98" i="29"/>
  <c r="BG98" i="29"/>
  <c r="R99" i="29"/>
  <c r="S99" i="29"/>
  <c r="T99" i="29"/>
  <c r="W99" i="29"/>
  <c r="X99" i="29"/>
  <c r="AB99" i="29"/>
  <c r="Z99" i="29" s="1"/>
  <c r="AC99" i="29"/>
  <c r="AF99" i="29"/>
  <c r="AG99" i="29"/>
  <c r="AJ99" i="29"/>
  <c r="AH99" i="29" s="1"/>
  <c r="AK99" i="29"/>
  <c r="AI99" i="29" s="1"/>
  <c r="AN99" i="29"/>
  <c r="AO99" i="29"/>
  <c r="AR99" i="29"/>
  <c r="AS99" i="29"/>
  <c r="AT99" i="29"/>
  <c r="AU99" i="29"/>
  <c r="AV99" i="29"/>
  <c r="AW99" i="29"/>
  <c r="AX99" i="29"/>
  <c r="AY99" i="29"/>
  <c r="AZ99" i="29"/>
  <c r="BA99" i="29"/>
  <c r="BB99" i="29"/>
  <c r="BC99" i="29"/>
  <c r="BD99" i="29"/>
  <c r="BE99" i="29"/>
  <c r="BF99" i="29"/>
  <c r="BG99" i="29"/>
  <c r="R100" i="29"/>
  <c r="S100" i="29"/>
  <c r="T100" i="29"/>
  <c r="W100" i="29"/>
  <c r="X100" i="29"/>
  <c r="AB100" i="29"/>
  <c r="Z100" i="29" s="1"/>
  <c r="AC100" i="29"/>
  <c r="AF100" i="29"/>
  <c r="AG100" i="29"/>
  <c r="AJ100" i="29"/>
  <c r="AH100" i="29" s="1"/>
  <c r="AK100" i="29"/>
  <c r="AI100" i="29" s="1"/>
  <c r="AN100" i="29"/>
  <c r="AO100" i="29"/>
  <c r="AR100" i="29"/>
  <c r="AS100" i="29"/>
  <c r="AT100" i="29"/>
  <c r="AU100" i="29"/>
  <c r="AV100" i="29"/>
  <c r="AW100" i="29"/>
  <c r="AX100" i="29"/>
  <c r="AY100" i="29"/>
  <c r="AZ100" i="29"/>
  <c r="BA100" i="29"/>
  <c r="BB100" i="29"/>
  <c r="BC100" i="29"/>
  <c r="BD100" i="29"/>
  <c r="BE100" i="29"/>
  <c r="BF100" i="29"/>
  <c r="BG100" i="29"/>
  <c r="R101" i="29"/>
  <c r="S101" i="29"/>
  <c r="T101" i="29"/>
  <c r="W101" i="29"/>
  <c r="X101" i="29"/>
  <c r="AB101" i="29"/>
  <c r="Z101" i="29" s="1"/>
  <c r="AC101" i="29"/>
  <c r="AF101" i="29"/>
  <c r="AG101" i="29"/>
  <c r="AJ101" i="29"/>
  <c r="AH101" i="29" s="1"/>
  <c r="AK101" i="29"/>
  <c r="AI101" i="29" s="1"/>
  <c r="AN101" i="29"/>
  <c r="AL101" i="29" s="1"/>
  <c r="AO101" i="29"/>
  <c r="AR101" i="29"/>
  <c r="AS101" i="29"/>
  <c r="AT101" i="29"/>
  <c r="AU101" i="29"/>
  <c r="AV101" i="29"/>
  <c r="AW101" i="29"/>
  <c r="AX101" i="29"/>
  <c r="AY101" i="29"/>
  <c r="AZ101" i="29"/>
  <c r="BA101" i="29"/>
  <c r="BB101" i="29"/>
  <c r="BC101" i="29"/>
  <c r="BD101" i="29"/>
  <c r="BE101" i="29"/>
  <c r="BF101" i="29"/>
  <c r="BG101" i="29"/>
  <c r="R102" i="29"/>
  <c r="S102" i="29"/>
  <c r="T102" i="29"/>
  <c r="W102" i="29"/>
  <c r="X102" i="29"/>
  <c r="AB102" i="29"/>
  <c r="Z102" i="29" s="1"/>
  <c r="AC102" i="29"/>
  <c r="AA102" i="29" s="1"/>
  <c r="I102" i="29" s="1"/>
  <c r="AF102" i="29"/>
  <c r="AG102" i="29"/>
  <c r="AJ102" i="29"/>
  <c r="AH102" i="29" s="1"/>
  <c r="AK102" i="29"/>
  <c r="AI102" i="29" s="1"/>
  <c r="AN102" i="29"/>
  <c r="AO102" i="29"/>
  <c r="AM102" i="29" s="1"/>
  <c r="AR102" i="29"/>
  <c r="AS102" i="29"/>
  <c r="AT102" i="29"/>
  <c r="AU102" i="29"/>
  <c r="AV102" i="29"/>
  <c r="AW102" i="29"/>
  <c r="AX102" i="29"/>
  <c r="AY102" i="29"/>
  <c r="AZ102" i="29"/>
  <c r="BA102" i="29"/>
  <c r="BB102" i="29"/>
  <c r="BC102" i="29"/>
  <c r="BD102" i="29"/>
  <c r="BE102" i="29"/>
  <c r="BF102" i="29"/>
  <c r="BG102" i="29"/>
  <c r="R103" i="29"/>
  <c r="S103" i="29"/>
  <c r="T103" i="29"/>
  <c r="W103" i="29"/>
  <c r="X103" i="29"/>
  <c r="AB103" i="29"/>
  <c r="Z103" i="29" s="1"/>
  <c r="AC103" i="29"/>
  <c r="AA103" i="29" s="1"/>
  <c r="I103" i="29" s="1"/>
  <c r="AF103" i="29"/>
  <c r="AG103" i="29"/>
  <c r="AJ103" i="29"/>
  <c r="AH103" i="29" s="1"/>
  <c r="AK103" i="29"/>
  <c r="AI103" i="29" s="1"/>
  <c r="AN103" i="29"/>
  <c r="AO103" i="29"/>
  <c r="AR103" i="29"/>
  <c r="AS103" i="29"/>
  <c r="AT103" i="29"/>
  <c r="AU103" i="29"/>
  <c r="AV103" i="29"/>
  <c r="AW103" i="29"/>
  <c r="AX103" i="29"/>
  <c r="AY103" i="29"/>
  <c r="AZ103" i="29"/>
  <c r="BA103" i="29"/>
  <c r="BB103" i="29"/>
  <c r="BC103" i="29"/>
  <c r="BD103" i="29"/>
  <c r="BE103" i="29"/>
  <c r="BF103" i="29"/>
  <c r="BG103" i="29"/>
  <c r="R104" i="29"/>
  <c r="S104" i="29"/>
  <c r="T104" i="29"/>
  <c r="W104" i="29"/>
  <c r="X104" i="29"/>
  <c r="AB104" i="29"/>
  <c r="AC104" i="29"/>
  <c r="AF104" i="29"/>
  <c r="AG104" i="29"/>
  <c r="AJ104" i="29"/>
  <c r="AK104" i="29"/>
  <c r="AN104" i="29"/>
  <c r="AO104" i="29"/>
  <c r="AR104" i="29"/>
  <c r="AS104" i="29"/>
  <c r="AT104" i="29"/>
  <c r="AU104" i="29"/>
  <c r="AV104" i="29"/>
  <c r="AW104" i="29"/>
  <c r="AX104" i="29"/>
  <c r="AY104" i="29"/>
  <c r="AZ104" i="29"/>
  <c r="BA104" i="29"/>
  <c r="BB104" i="29"/>
  <c r="BC104" i="29"/>
  <c r="BD104" i="29"/>
  <c r="BE104" i="29"/>
  <c r="BF104" i="29"/>
  <c r="BG104" i="29"/>
  <c r="R105" i="29"/>
  <c r="S105" i="29"/>
  <c r="T105" i="29"/>
  <c r="W105" i="29"/>
  <c r="X105" i="29"/>
  <c r="AB105" i="29"/>
  <c r="Z105" i="29" s="1"/>
  <c r="AC105" i="29"/>
  <c r="AA105" i="29" s="1"/>
  <c r="I105" i="29" s="1"/>
  <c r="AF105" i="29"/>
  <c r="AG105" i="29"/>
  <c r="AJ105" i="29"/>
  <c r="AH105" i="29" s="1"/>
  <c r="AK105" i="29"/>
  <c r="AI105" i="29" s="1"/>
  <c r="AN105" i="29"/>
  <c r="AO105" i="29"/>
  <c r="AR105" i="29"/>
  <c r="AS105" i="29"/>
  <c r="AT105" i="29"/>
  <c r="AU105" i="29"/>
  <c r="AV105" i="29"/>
  <c r="AW105" i="29"/>
  <c r="AX105" i="29"/>
  <c r="AY105" i="29"/>
  <c r="AZ105" i="29"/>
  <c r="BA105" i="29"/>
  <c r="BB105" i="29"/>
  <c r="BC105" i="29"/>
  <c r="BD105" i="29"/>
  <c r="BE105" i="29"/>
  <c r="BF105" i="29"/>
  <c r="BG105" i="29"/>
  <c r="R106" i="29"/>
  <c r="S106" i="29"/>
  <c r="T106" i="29"/>
  <c r="W106" i="29"/>
  <c r="X106" i="29"/>
  <c r="AB106" i="29"/>
  <c r="Z106" i="29" s="1"/>
  <c r="AC106" i="29"/>
  <c r="AF106" i="29"/>
  <c r="AG106" i="29"/>
  <c r="AJ106" i="29"/>
  <c r="AH106" i="29" s="1"/>
  <c r="AK106" i="29"/>
  <c r="AI106" i="29" s="1"/>
  <c r="AN106" i="29"/>
  <c r="AO106" i="29"/>
  <c r="AR106" i="29"/>
  <c r="AS106" i="29"/>
  <c r="AT106" i="29"/>
  <c r="AU106" i="29"/>
  <c r="AV106" i="29"/>
  <c r="AW106" i="29"/>
  <c r="AX106" i="29"/>
  <c r="AY106" i="29"/>
  <c r="AZ106" i="29"/>
  <c r="BA106" i="29"/>
  <c r="BB106" i="29"/>
  <c r="BC106" i="29"/>
  <c r="BD106" i="29"/>
  <c r="BE106" i="29"/>
  <c r="BF106" i="29"/>
  <c r="BG106" i="29"/>
  <c r="R107" i="29"/>
  <c r="S107" i="29"/>
  <c r="T107" i="29"/>
  <c r="W107" i="29"/>
  <c r="X107" i="29"/>
  <c r="AB107" i="29"/>
  <c r="Z107" i="29" s="1"/>
  <c r="AC107" i="29"/>
  <c r="AA107" i="29" s="1"/>
  <c r="I107" i="29" s="1"/>
  <c r="AF107" i="29"/>
  <c r="AG107" i="29"/>
  <c r="AJ107" i="29"/>
  <c r="AH107" i="29" s="1"/>
  <c r="AK107" i="29"/>
  <c r="AI107" i="29" s="1"/>
  <c r="AN107" i="29"/>
  <c r="AO107" i="29"/>
  <c r="AR107" i="29"/>
  <c r="AS107" i="29"/>
  <c r="AT107" i="29"/>
  <c r="AU107" i="29"/>
  <c r="AV107" i="29"/>
  <c r="AW107" i="29"/>
  <c r="AX107" i="29"/>
  <c r="AY107" i="29"/>
  <c r="AZ107" i="29"/>
  <c r="BA107" i="29"/>
  <c r="BB107" i="29"/>
  <c r="BC107" i="29"/>
  <c r="BD107" i="29"/>
  <c r="BE107" i="29"/>
  <c r="BF107" i="29"/>
  <c r="BG107" i="29"/>
  <c r="R108" i="29"/>
  <c r="S108" i="29"/>
  <c r="T108" i="29"/>
  <c r="W108" i="29"/>
  <c r="X108" i="29"/>
  <c r="AB108" i="29"/>
  <c r="Z108" i="29" s="1"/>
  <c r="AC108" i="29"/>
  <c r="AA108" i="29" s="1"/>
  <c r="I108" i="29" s="1"/>
  <c r="AF108" i="29"/>
  <c r="AG108" i="29"/>
  <c r="AJ108" i="29"/>
  <c r="AH108" i="29" s="1"/>
  <c r="AK108" i="29"/>
  <c r="AI108" i="29" s="1"/>
  <c r="AN108" i="29"/>
  <c r="AO108" i="29"/>
  <c r="AR108" i="29"/>
  <c r="AS108" i="29"/>
  <c r="AT108" i="29"/>
  <c r="AU108" i="29"/>
  <c r="AV108" i="29"/>
  <c r="AW108" i="29"/>
  <c r="AX108" i="29"/>
  <c r="AY108" i="29"/>
  <c r="AZ108" i="29"/>
  <c r="BA108" i="29"/>
  <c r="BB108" i="29"/>
  <c r="BC108" i="29"/>
  <c r="BD108" i="29"/>
  <c r="BE108" i="29"/>
  <c r="BF108" i="29"/>
  <c r="BG108" i="29"/>
  <c r="R109" i="29"/>
  <c r="S109" i="29"/>
  <c r="T109" i="29"/>
  <c r="W109" i="29"/>
  <c r="X109" i="29"/>
  <c r="AB109" i="29"/>
  <c r="Z109" i="29" s="1"/>
  <c r="AC109" i="29"/>
  <c r="AF109" i="29"/>
  <c r="AG109" i="29"/>
  <c r="AJ109" i="29"/>
  <c r="AH109" i="29" s="1"/>
  <c r="AK109" i="29"/>
  <c r="AI109" i="29" s="1"/>
  <c r="AN109" i="29"/>
  <c r="AO109" i="29"/>
  <c r="AR109" i="29"/>
  <c r="AS109" i="29"/>
  <c r="AT109" i="29"/>
  <c r="AU109" i="29"/>
  <c r="AV109" i="29"/>
  <c r="AW109" i="29"/>
  <c r="AX109" i="29"/>
  <c r="AY109" i="29"/>
  <c r="AZ109" i="29"/>
  <c r="BA109" i="29"/>
  <c r="BB109" i="29"/>
  <c r="BC109" i="29"/>
  <c r="BD109" i="29"/>
  <c r="BE109" i="29"/>
  <c r="BF109" i="29"/>
  <c r="BG109" i="29"/>
  <c r="R110" i="29"/>
  <c r="S110" i="29"/>
  <c r="T110" i="29"/>
  <c r="W110" i="29"/>
  <c r="U110" i="29" s="1"/>
  <c r="X110" i="29"/>
  <c r="AB110" i="29"/>
  <c r="Z110" i="29" s="1"/>
  <c r="AC110" i="29"/>
  <c r="AF110" i="29"/>
  <c r="AD110" i="29" s="1"/>
  <c r="AG110" i="29"/>
  <c r="AE110" i="29" s="1"/>
  <c r="AJ110" i="29"/>
  <c r="AH110" i="29" s="1"/>
  <c r="AK110" i="29"/>
  <c r="AI110" i="29" s="1"/>
  <c r="AN110" i="29"/>
  <c r="AO110" i="29"/>
  <c r="AR110" i="29"/>
  <c r="AS110" i="29"/>
  <c r="AT110" i="29"/>
  <c r="AU110" i="29"/>
  <c r="AV110" i="29"/>
  <c r="AW110" i="29"/>
  <c r="AX110" i="29"/>
  <c r="AY110" i="29"/>
  <c r="AZ110" i="29"/>
  <c r="BA110" i="29"/>
  <c r="BB110" i="29"/>
  <c r="BC110" i="29"/>
  <c r="BD110" i="29"/>
  <c r="BE110" i="29"/>
  <c r="BF110" i="29"/>
  <c r="BG110" i="29"/>
  <c r="R111" i="29"/>
  <c r="S111" i="29"/>
  <c r="T111" i="29"/>
  <c r="W111" i="29"/>
  <c r="X111" i="29"/>
  <c r="AB111" i="29"/>
  <c r="AC111" i="29"/>
  <c r="AF111" i="29"/>
  <c r="AG111" i="29"/>
  <c r="AJ111" i="29"/>
  <c r="AK111" i="29"/>
  <c r="AN111" i="29"/>
  <c r="AO111" i="29"/>
  <c r="AR111" i="29"/>
  <c r="AS111" i="29"/>
  <c r="AT111" i="29"/>
  <c r="AU111" i="29"/>
  <c r="AV111" i="29"/>
  <c r="AW111" i="29"/>
  <c r="AX111" i="29"/>
  <c r="AY111" i="29"/>
  <c r="AZ111" i="29"/>
  <c r="BA111" i="29"/>
  <c r="BB111" i="29"/>
  <c r="BC111" i="29"/>
  <c r="BD111" i="29"/>
  <c r="BE111" i="29"/>
  <c r="BF111" i="29"/>
  <c r="BG111" i="29"/>
  <c r="R112" i="29"/>
  <c r="S112" i="29"/>
  <c r="T112" i="29"/>
  <c r="W112" i="29"/>
  <c r="X112" i="29"/>
  <c r="AB112" i="29"/>
  <c r="Z112" i="29" s="1"/>
  <c r="AC112" i="29"/>
  <c r="AA112" i="29" s="1"/>
  <c r="I112" i="29" s="1"/>
  <c r="AF112" i="29"/>
  <c r="AG112" i="29"/>
  <c r="AJ112" i="29"/>
  <c r="AH112" i="29" s="1"/>
  <c r="AK112" i="29"/>
  <c r="AI112" i="29" s="1"/>
  <c r="AN112" i="29"/>
  <c r="AO112" i="29"/>
  <c r="AR112" i="29"/>
  <c r="AS112" i="29"/>
  <c r="AT112" i="29"/>
  <c r="AU112" i="29"/>
  <c r="AV112" i="29"/>
  <c r="AW112" i="29"/>
  <c r="AX112" i="29"/>
  <c r="AY112" i="29"/>
  <c r="AZ112" i="29"/>
  <c r="BA112" i="29"/>
  <c r="BB112" i="29"/>
  <c r="BC112" i="29"/>
  <c r="BD112" i="29"/>
  <c r="BE112" i="29"/>
  <c r="BF112" i="29"/>
  <c r="BG112" i="29"/>
  <c r="R113" i="29"/>
  <c r="S113" i="29"/>
  <c r="T113" i="29"/>
  <c r="W113" i="29"/>
  <c r="X113" i="29"/>
  <c r="AB113" i="29"/>
  <c r="AC113" i="29"/>
  <c r="AF113" i="29"/>
  <c r="AG113" i="29"/>
  <c r="AJ113" i="29"/>
  <c r="AK113" i="29"/>
  <c r="AN113" i="29"/>
  <c r="AO113" i="29"/>
  <c r="AR113" i="29"/>
  <c r="AS113" i="29"/>
  <c r="AT113" i="29"/>
  <c r="AU113" i="29"/>
  <c r="AV113" i="29"/>
  <c r="AW113" i="29"/>
  <c r="AX113" i="29"/>
  <c r="AY113" i="29"/>
  <c r="AZ113" i="29"/>
  <c r="BA113" i="29"/>
  <c r="BB113" i="29"/>
  <c r="BC113" i="29"/>
  <c r="BD113" i="29"/>
  <c r="BE113" i="29"/>
  <c r="BF113" i="29"/>
  <c r="BG113" i="29"/>
  <c r="R114" i="29"/>
  <c r="S114" i="29"/>
  <c r="T114" i="29"/>
  <c r="W114" i="29"/>
  <c r="X114" i="29"/>
  <c r="AB114" i="29"/>
  <c r="Z114" i="29" s="1"/>
  <c r="AC114" i="29"/>
  <c r="AA114" i="29" s="1"/>
  <c r="AF114" i="29"/>
  <c r="AG114" i="29"/>
  <c r="AJ114" i="29"/>
  <c r="AH114" i="29" s="1"/>
  <c r="AK114" i="29"/>
  <c r="AI114" i="29" s="1"/>
  <c r="AN114" i="29"/>
  <c r="AO114" i="29"/>
  <c r="AR114" i="29"/>
  <c r="AS114" i="29"/>
  <c r="AT114" i="29"/>
  <c r="AU114" i="29"/>
  <c r="AV114" i="29"/>
  <c r="AW114" i="29"/>
  <c r="AX114" i="29"/>
  <c r="AY114" i="29"/>
  <c r="AZ114" i="29"/>
  <c r="BA114" i="29"/>
  <c r="BB114" i="29"/>
  <c r="BC114" i="29"/>
  <c r="BD114" i="29"/>
  <c r="BE114" i="29"/>
  <c r="BF114" i="29"/>
  <c r="BG114" i="29"/>
  <c r="R115" i="29"/>
  <c r="S115" i="29"/>
  <c r="T115" i="29"/>
  <c r="W115" i="29"/>
  <c r="X115" i="29"/>
  <c r="AB115" i="29"/>
  <c r="Z115" i="29" s="1"/>
  <c r="AC115" i="29"/>
  <c r="AA115" i="29" s="1"/>
  <c r="I115" i="29" s="1"/>
  <c r="AF115" i="29"/>
  <c r="AG115" i="29"/>
  <c r="AJ115" i="29"/>
  <c r="AH115" i="29" s="1"/>
  <c r="AK115" i="29"/>
  <c r="AI115" i="29" s="1"/>
  <c r="AN115" i="29"/>
  <c r="AO115" i="29"/>
  <c r="AR115" i="29"/>
  <c r="AS115" i="29"/>
  <c r="AT115" i="29"/>
  <c r="AU115" i="29"/>
  <c r="AV115" i="29"/>
  <c r="AW115" i="29"/>
  <c r="AX115" i="29"/>
  <c r="AY115" i="29"/>
  <c r="AZ115" i="29"/>
  <c r="BA115" i="29"/>
  <c r="BB115" i="29"/>
  <c r="BC115" i="29"/>
  <c r="BD115" i="29"/>
  <c r="BE115" i="29"/>
  <c r="BF115" i="29"/>
  <c r="BG115" i="29"/>
  <c r="R116" i="29"/>
  <c r="S116" i="29"/>
  <c r="T116" i="29"/>
  <c r="W116" i="29"/>
  <c r="X116" i="29"/>
  <c r="AB116" i="29"/>
  <c r="Z116" i="29" s="1"/>
  <c r="AC116" i="29"/>
  <c r="AA116" i="29" s="1"/>
  <c r="I116" i="29" s="1"/>
  <c r="AF116" i="29"/>
  <c r="AG116" i="29"/>
  <c r="AJ116" i="29"/>
  <c r="AH116" i="29" s="1"/>
  <c r="AK116" i="29"/>
  <c r="AI116" i="29" s="1"/>
  <c r="AN116" i="29"/>
  <c r="AO116" i="29"/>
  <c r="AR116" i="29"/>
  <c r="AS116" i="29"/>
  <c r="AT116" i="29"/>
  <c r="AU116" i="29"/>
  <c r="AV116" i="29"/>
  <c r="AW116" i="29"/>
  <c r="AX116" i="29"/>
  <c r="AY116" i="29"/>
  <c r="AZ116" i="29"/>
  <c r="BA116" i="29"/>
  <c r="BB116" i="29"/>
  <c r="BC116" i="29"/>
  <c r="BD116" i="29"/>
  <c r="BE116" i="29"/>
  <c r="BF116" i="29"/>
  <c r="BG116" i="29"/>
  <c r="R117" i="29"/>
  <c r="S117" i="29"/>
  <c r="T117" i="29"/>
  <c r="W117" i="29"/>
  <c r="X117" i="29"/>
  <c r="AB117" i="29"/>
  <c r="AC117" i="29"/>
  <c r="AF117" i="29"/>
  <c r="AG117" i="29"/>
  <c r="AJ117" i="29"/>
  <c r="AK117" i="29"/>
  <c r="AN117" i="29"/>
  <c r="AO117" i="29"/>
  <c r="AR117" i="29"/>
  <c r="AS117" i="29"/>
  <c r="AT117" i="29"/>
  <c r="AU117" i="29"/>
  <c r="AV117" i="29"/>
  <c r="AW117" i="29"/>
  <c r="AX117" i="29"/>
  <c r="AY117" i="29"/>
  <c r="AZ117" i="29"/>
  <c r="BA117" i="29"/>
  <c r="BB117" i="29"/>
  <c r="BC117" i="29"/>
  <c r="BD117" i="29"/>
  <c r="BE117" i="29"/>
  <c r="BF117" i="29"/>
  <c r="BG117" i="29"/>
  <c r="R118" i="29"/>
  <c r="S118" i="29"/>
  <c r="T118" i="29"/>
  <c r="W118" i="29"/>
  <c r="X118" i="29"/>
  <c r="AB118" i="29"/>
  <c r="Z118" i="29" s="1"/>
  <c r="AC118" i="29"/>
  <c r="AA118" i="29" s="1"/>
  <c r="I118" i="29" s="1"/>
  <c r="AF118" i="29"/>
  <c r="AG118" i="29"/>
  <c r="AJ118" i="29"/>
  <c r="AH118" i="29" s="1"/>
  <c r="AK118" i="29"/>
  <c r="AI118" i="29" s="1"/>
  <c r="AN118" i="29"/>
  <c r="AL118" i="29" s="1"/>
  <c r="AO118" i="29"/>
  <c r="AR118" i="29"/>
  <c r="AS118" i="29"/>
  <c r="AT118" i="29"/>
  <c r="AU118" i="29"/>
  <c r="AV118" i="29"/>
  <c r="AW118" i="29"/>
  <c r="AX118" i="29"/>
  <c r="AY118" i="29"/>
  <c r="AZ118" i="29"/>
  <c r="BA118" i="29"/>
  <c r="BB118" i="29"/>
  <c r="BC118" i="29"/>
  <c r="BD118" i="29"/>
  <c r="BE118" i="29"/>
  <c r="BF118" i="29"/>
  <c r="BG118" i="29"/>
  <c r="R119" i="29"/>
  <c r="S119" i="29"/>
  <c r="T119" i="29"/>
  <c r="W119" i="29"/>
  <c r="X119" i="29"/>
  <c r="AB119" i="29"/>
  <c r="Z119" i="29" s="1"/>
  <c r="AC119" i="29"/>
  <c r="AA119" i="29" s="1"/>
  <c r="I119" i="29" s="1"/>
  <c r="AF119" i="29"/>
  <c r="AG119" i="29"/>
  <c r="AJ119" i="29"/>
  <c r="AH119" i="29" s="1"/>
  <c r="AK119" i="29"/>
  <c r="AI119" i="29" s="1"/>
  <c r="AN119" i="29"/>
  <c r="AO119" i="29"/>
  <c r="AR119" i="29"/>
  <c r="AS119" i="29"/>
  <c r="AT119" i="29"/>
  <c r="AU119" i="29"/>
  <c r="AV119" i="29"/>
  <c r="AW119" i="29"/>
  <c r="AX119" i="29"/>
  <c r="AY119" i="29"/>
  <c r="AZ119" i="29"/>
  <c r="BA119" i="29"/>
  <c r="BB119" i="29"/>
  <c r="BC119" i="29"/>
  <c r="BD119" i="29"/>
  <c r="BE119" i="29"/>
  <c r="BF119" i="29"/>
  <c r="BG119" i="29"/>
  <c r="R120" i="29"/>
  <c r="S120" i="29"/>
  <c r="T120" i="29"/>
  <c r="W120" i="29"/>
  <c r="X120" i="29"/>
  <c r="AB120" i="29"/>
  <c r="AC120" i="29"/>
  <c r="AF120" i="29"/>
  <c r="AG120" i="29"/>
  <c r="AJ120" i="29"/>
  <c r="AK120" i="29"/>
  <c r="AN120" i="29"/>
  <c r="AO120" i="29"/>
  <c r="AR120" i="29"/>
  <c r="AS120" i="29"/>
  <c r="AT120" i="29"/>
  <c r="AU120" i="29"/>
  <c r="AV120" i="29"/>
  <c r="AW120" i="29"/>
  <c r="AX120" i="29"/>
  <c r="AY120" i="29"/>
  <c r="AZ120" i="29"/>
  <c r="BA120" i="29"/>
  <c r="BB120" i="29"/>
  <c r="BC120" i="29"/>
  <c r="BD120" i="29"/>
  <c r="BE120" i="29"/>
  <c r="BF120" i="29"/>
  <c r="BG120" i="29"/>
  <c r="R121" i="29"/>
  <c r="S121" i="29"/>
  <c r="T121" i="29"/>
  <c r="W121" i="29"/>
  <c r="X121" i="29"/>
  <c r="AB121" i="29"/>
  <c r="AC121" i="29"/>
  <c r="AF121" i="29"/>
  <c r="AG121" i="29"/>
  <c r="AJ121" i="29"/>
  <c r="AK121" i="29"/>
  <c r="AN121" i="29"/>
  <c r="AO121" i="29"/>
  <c r="AR121" i="29"/>
  <c r="AS121" i="29"/>
  <c r="AT121" i="29"/>
  <c r="AU121" i="29"/>
  <c r="AV121" i="29"/>
  <c r="AW121" i="29"/>
  <c r="AX121" i="29"/>
  <c r="AY121" i="29"/>
  <c r="AZ121" i="29"/>
  <c r="BA121" i="29"/>
  <c r="BB121" i="29"/>
  <c r="BC121" i="29"/>
  <c r="BD121" i="29"/>
  <c r="BE121" i="29"/>
  <c r="BF121" i="29"/>
  <c r="BG121" i="29"/>
  <c r="R122" i="29"/>
  <c r="S122" i="29"/>
  <c r="T122" i="29"/>
  <c r="W122" i="29"/>
  <c r="X122" i="29"/>
  <c r="AB122" i="29"/>
  <c r="Z122" i="29" s="1"/>
  <c r="AC122" i="29"/>
  <c r="AF122" i="29"/>
  <c r="AG122" i="29"/>
  <c r="AJ122" i="29"/>
  <c r="AH122" i="29" s="1"/>
  <c r="AK122" i="29"/>
  <c r="AI122" i="29" s="1"/>
  <c r="AN122" i="29"/>
  <c r="AO122" i="29"/>
  <c r="AR122" i="29"/>
  <c r="AS122" i="29"/>
  <c r="AT122" i="29"/>
  <c r="AU122" i="29"/>
  <c r="AV122" i="29"/>
  <c r="AW122" i="29"/>
  <c r="AX122" i="29"/>
  <c r="AY122" i="29"/>
  <c r="AZ122" i="29"/>
  <c r="BA122" i="29"/>
  <c r="BB122" i="29"/>
  <c r="BC122" i="29"/>
  <c r="BD122" i="29"/>
  <c r="BE122" i="29"/>
  <c r="BF122" i="29"/>
  <c r="BG122" i="29"/>
  <c r="R123" i="29"/>
  <c r="S123" i="29"/>
  <c r="T123" i="29"/>
  <c r="W123" i="29"/>
  <c r="X123" i="29"/>
  <c r="AB123" i="29"/>
  <c r="Z123" i="29" s="1"/>
  <c r="AC123" i="29"/>
  <c r="AA123" i="29" s="1"/>
  <c r="I123" i="29" s="1"/>
  <c r="AF123" i="29"/>
  <c r="AG123" i="29"/>
  <c r="AJ123" i="29"/>
  <c r="AH123" i="29" s="1"/>
  <c r="AK123" i="29"/>
  <c r="AI123" i="29" s="1"/>
  <c r="AN123" i="29"/>
  <c r="AO123" i="29"/>
  <c r="AR123" i="29"/>
  <c r="AS123" i="29"/>
  <c r="AT123" i="29"/>
  <c r="AU123" i="29"/>
  <c r="AV123" i="29"/>
  <c r="AW123" i="29"/>
  <c r="AX123" i="29"/>
  <c r="AY123" i="29"/>
  <c r="AZ123" i="29"/>
  <c r="BA123" i="29"/>
  <c r="BB123" i="29"/>
  <c r="BC123" i="29"/>
  <c r="BD123" i="29"/>
  <c r="BE123" i="29"/>
  <c r="BF123" i="29"/>
  <c r="BG123" i="29"/>
  <c r="R124" i="29"/>
  <c r="S124" i="29"/>
  <c r="T124" i="29"/>
  <c r="W124" i="29"/>
  <c r="X124" i="29"/>
  <c r="AB124" i="29"/>
  <c r="Z124" i="29" s="1"/>
  <c r="AC124" i="29"/>
  <c r="AF124" i="29"/>
  <c r="AG124" i="29"/>
  <c r="AJ124" i="29"/>
  <c r="AH124" i="29" s="1"/>
  <c r="AK124" i="29"/>
  <c r="AI124" i="29" s="1"/>
  <c r="AN124" i="29"/>
  <c r="AO124" i="29"/>
  <c r="AR124" i="29"/>
  <c r="AS124" i="29"/>
  <c r="AT124" i="29"/>
  <c r="AU124" i="29"/>
  <c r="AV124" i="29"/>
  <c r="AW124" i="29"/>
  <c r="AX124" i="29"/>
  <c r="AY124" i="29"/>
  <c r="AZ124" i="29"/>
  <c r="BA124" i="29"/>
  <c r="BB124" i="29"/>
  <c r="BC124" i="29"/>
  <c r="BD124" i="29"/>
  <c r="BE124" i="29"/>
  <c r="BF124" i="29"/>
  <c r="BG124" i="29"/>
  <c r="R125" i="29"/>
  <c r="S125" i="29"/>
  <c r="T125" i="29"/>
  <c r="W125" i="29"/>
  <c r="X125" i="29"/>
  <c r="AB125" i="29"/>
  <c r="AC125" i="29"/>
  <c r="AF125" i="29"/>
  <c r="AG125" i="29"/>
  <c r="AJ125" i="29"/>
  <c r="AK125" i="29"/>
  <c r="AN125" i="29"/>
  <c r="AO125" i="29"/>
  <c r="AR125" i="29"/>
  <c r="AS125" i="29"/>
  <c r="AT125" i="29"/>
  <c r="AU125" i="29"/>
  <c r="AV125" i="29"/>
  <c r="AW125" i="29"/>
  <c r="AX125" i="29"/>
  <c r="AY125" i="29"/>
  <c r="AZ125" i="29"/>
  <c r="BA125" i="29"/>
  <c r="BB125" i="29"/>
  <c r="BC125" i="29"/>
  <c r="BD125" i="29"/>
  <c r="BE125" i="29"/>
  <c r="BF125" i="29"/>
  <c r="BG125" i="29"/>
  <c r="R126" i="29"/>
  <c r="S126" i="29"/>
  <c r="T126" i="29"/>
  <c r="W126" i="29"/>
  <c r="X126" i="29"/>
  <c r="AB126" i="29"/>
  <c r="Z126" i="29" s="1"/>
  <c r="AC126" i="29"/>
  <c r="AF126" i="29"/>
  <c r="AG126" i="29"/>
  <c r="AJ126" i="29"/>
  <c r="AH126" i="29" s="1"/>
  <c r="AK126" i="29"/>
  <c r="AI126" i="29" s="1"/>
  <c r="AN126" i="29"/>
  <c r="AO126" i="29"/>
  <c r="AR126" i="29"/>
  <c r="AS126" i="29"/>
  <c r="AT126" i="29"/>
  <c r="AU126" i="29"/>
  <c r="AV126" i="29"/>
  <c r="AW126" i="29"/>
  <c r="AX126" i="29"/>
  <c r="AY126" i="29"/>
  <c r="AZ126" i="29"/>
  <c r="BA126" i="29"/>
  <c r="BB126" i="29"/>
  <c r="BC126" i="29"/>
  <c r="BD126" i="29"/>
  <c r="BE126" i="29"/>
  <c r="BF126" i="29"/>
  <c r="BG126" i="29"/>
  <c r="R127" i="29"/>
  <c r="S127" i="29"/>
  <c r="T127" i="29"/>
  <c r="W127" i="29"/>
  <c r="X127" i="29"/>
  <c r="V127" i="29" s="1"/>
  <c r="AB127" i="29"/>
  <c r="AC127" i="29"/>
  <c r="AF127" i="29"/>
  <c r="AG127" i="29"/>
  <c r="AJ127" i="29"/>
  <c r="AK127" i="29"/>
  <c r="AN127" i="29"/>
  <c r="AO127" i="29"/>
  <c r="AR127" i="29"/>
  <c r="AS127" i="29"/>
  <c r="AT127" i="29"/>
  <c r="AU127" i="29"/>
  <c r="AV127" i="29"/>
  <c r="AW127" i="29"/>
  <c r="AX127" i="29"/>
  <c r="AY127" i="29"/>
  <c r="AZ127" i="29"/>
  <c r="BA127" i="29"/>
  <c r="BB127" i="29"/>
  <c r="BC127" i="29"/>
  <c r="BD127" i="29"/>
  <c r="BE127" i="29"/>
  <c r="BF127" i="29"/>
  <c r="BG127" i="29"/>
  <c r="R128" i="29"/>
  <c r="S128" i="29"/>
  <c r="T128" i="29"/>
  <c r="W128" i="29"/>
  <c r="X128" i="29"/>
  <c r="AB128" i="29"/>
  <c r="Z128" i="29" s="1"/>
  <c r="AC128" i="29"/>
  <c r="AA128" i="29" s="1"/>
  <c r="I128" i="29" s="1"/>
  <c r="AF128" i="29"/>
  <c r="AG128" i="29"/>
  <c r="AJ128" i="29"/>
  <c r="AH128" i="29" s="1"/>
  <c r="AK128" i="29"/>
  <c r="AI128" i="29" s="1"/>
  <c r="AN128" i="29"/>
  <c r="AO128" i="29"/>
  <c r="AR128" i="29"/>
  <c r="AS128" i="29"/>
  <c r="AT128" i="29"/>
  <c r="AU128" i="29"/>
  <c r="AV128" i="29"/>
  <c r="AW128" i="29"/>
  <c r="AX128" i="29"/>
  <c r="AY128" i="29"/>
  <c r="AZ128" i="29"/>
  <c r="BA128" i="29"/>
  <c r="BB128" i="29"/>
  <c r="BC128" i="29"/>
  <c r="BD128" i="29"/>
  <c r="BE128" i="29"/>
  <c r="BF128" i="29"/>
  <c r="BG128" i="29"/>
  <c r="R129" i="29"/>
  <c r="S129" i="29"/>
  <c r="T129" i="29"/>
  <c r="W129" i="29"/>
  <c r="X129" i="29"/>
  <c r="AB129" i="29"/>
  <c r="AC129" i="29"/>
  <c r="AF129" i="29"/>
  <c r="AG129" i="29"/>
  <c r="AJ129" i="29"/>
  <c r="AK129" i="29"/>
  <c r="AN129" i="29"/>
  <c r="AO129" i="29"/>
  <c r="AR129" i="29"/>
  <c r="AS129" i="29"/>
  <c r="AT129" i="29"/>
  <c r="AU129" i="29"/>
  <c r="AV129" i="29"/>
  <c r="AW129" i="29"/>
  <c r="AX129" i="29"/>
  <c r="AY129" i="29"/>
  <c r="AZ129" i="29"/>
  <c r="BA129" i="29"/>
  <c r="BB129" i="29"/>
  <c r="BC129" i="29"/>
  <c r="BD129" i="29"/>
  <c r="BE129" i="29"/>
  <c r="BF129" i="29"/>
  <c r="BG129" i="29"/>
  <c r="R130" i="29"/>
  <c r="S130" i="29"/>
  <c r="T130" i="29"/>
  <c r="W130" i="29"/>
  <c r="X130" i="29"/>
  <c r="AB130" i="29"/>
  <c r="Z130" i="29" s="1"/>
  <c r="AC130" i="29"/>
  <c r="AA130" i="29" s="1"/>
  <c r="I130" i="29" s="1"/>
  <c r="AF130" i="29"/>
  <c r="AG130" i="29"/>
  <c r="AJ130" i="29"/>
  <c r="AH130" i="29" s="1"/>
  <c r="AK130" i="29"/>
  <c r="AI130" i="29" s="1"/>
  <c r="AN130" i="29"/>
  <c r="AO130" i="29"/>
  <c r="AR130" i="29"/>
  <c r="AS130" i="29"/>
  <c r="AT130" i="29"/>
  <c r="AU130" i="29"/>
  <c r="AV130" i="29"/>
  <c r="AW130" i="29"/>
  <c r="AX130" i="29"/>
  <c r="AY130" i="29"/>
  <c r="AZ130" i="29"/>
  <c r="BA130" i="29"/>
  <c r="BB130" i="29"/>
  <c r="BC130" i="29"/>
  <c r="BD130" i="29"/>
  <c r="BE130" i="29"/>
  <c r="BF130" i="29"/>
  <c r="BG130" i="29"/>
  <c r="R131" i="29"/>
  <c r="S131" i="29"/>
  <c r="T131" i="29"/>
  <c r="W131" i="29"/>
  <c r="X131" i="29"/>
  <c r="AB131" i="29"/>
  <c r="AC131" i="29"/>
  <c r="AF131" i="29"/>
  <c r="AG131" i="29"/>
  <c r="AJ131" i="29"/>
  <c r="AK131" i="29"/>
  <c r="AN131" i="29"/>
  <c r="AO131" i="29"/>
  <c r="AR131" i="29"/>
  <c r="AS131" i="29"/>
  <c r="AT131" i="29"/>
  <c r="AU131" i="29"/>
  <c r="AV131" i="29"/>
  <c r="AW131" i="29"/>
  <c r="AX131" i="29"/>
  <c r="AY131" i="29"/>
  <c r="AZ131" i="29"/>
  <c r="BA131" i="29"/>
  <c r="BB131" i="29"/>
  <c r="BC131" i="29"/>
  <c r="BD131" i="29"/>
  <c r="BE131" i="29"/>
  <c r="BF131" i="29"/>
  <c r="BG131" i="29"/>
  <c r="R132" i="29"/>
  <c r="S132" i="29"/>
  <c r="T132" i="29"/>
  <c r="W132" i="29"/>
  <c r="X132" i="29"/>
  <c r="AB132" i="29"/>
  <c r="AC132" i="29"/>
  <c r="AF132" i="29"/>
  <c r="AG132" i="29"/>
  <c r="AJ132" i="29"/>
  <c r="AK132" i="29"/>
  <c r="AN132" i="29"/>
  <c r="AO132" i="29"/>
  <c r="AR132" i="29"/>
  <c r="AS132" i="29"/>
  <c r="AT132" i="29"/>
  <c r="AU132" i="29"/>
  <c r="AV132" i="29"/>
  <c r="AW132" i="29"/>
  <c r="AX132" i="29"/>
  <c r="AY132" i="29"/>
  <c r="AZ132" i="29"/>
  <c r="BA132" i="29"/>
  <c r="BB132" i="29"/>
  <c r="BC132" i="29"/>
  <c r="BD132" i="29"/>
  <c r="BE132" i="29"/>
  <c r="BF132" i="29"/>
  <c r="BG132" i="29"/>
  <c r="R133" i="29"/>
  <c r="S133" i="29"/>
  <c r="T133" i="29"/>
  <c r="W133" i="29"/>
  <c r="X133" i="29"/>
  <c r="AB133" i="29"/>
  <c r="AC133" i="29"/>
  <c r="AF133" i="29"/>
  <c r="AG133" i="29"/>
  <c r="AJ133" i="29"/>
  <c r="AK133" i="29"/>
  <c r="AN133" i="29"/>
  <c r="AO133" i="29"/>
  <c r="AR133" i="29"/>
  <c r="AS133" i="29"/>
  <c r="AT133" i="29"/>
  <c r="AU133" i="29"/>
  <c r="AV133" i="29"/>
  <c r="AW133" i="29"/>
  <c r="AX133" i="29"/>
  <c r="AY133" i="29"/>
  <c r="AZ133" i="29"/>
  <c r="BA133" i="29"/>
  <c r="BB133" i="29"/>
  <c r="BC133" i="29"/>
  <c r="BD133" i="29"/>
  <c r="BE133" i="29"/>
  <c r="BF133" i="29"/>
  <c r="BG133" i="29"/>
  <c r="R134" i="29"/>
  <c r="S134" i="29"/>
  <c r="T134" i="29"/>
  <c r="W134" i="29"/>
  <c r="X134" i="29"/>
  <c r="AB134" i="29"/>
  <c r="Z134" i="29" s="1"/>
  <c r="AC134" i="29"/>
  <c r="AF134" i="29"/>
  <c r="AG134" i="29"/>
  <c r="AJ134" i="29"/>
  <c r="AH134" i="29" s="1"/>
  <c r="AK134" i="29"/>
  <c r="AI134" i="29" s="1"/>
  <c r="AN134" i="29"/>
  <c r="AO134" i="29"/>
  <c r="AR134" i="29"/>
  <c r="AS134" i="29"/>
  <c r="AT134" i="29"/>
  <c r="AU134" i="29"/>
  <c r="AV134" i="29"/>
  <c r="AW134" i="29"/>
  <c r="AX134" i="29"/>
  <c r="AY134" i="29"/>
  <c r="AZ134" i="29"/>
  <c r="BA134" i="29"/>
  <c r="BB134" i="29"/>
  <c r="BC134" i="29"/>
  <c r="BD134" i="29"/>
  <c r="BE134" i="29"/>
  <c r="BF134" i="29"/>
  <c r="BG134" i="29"/>
  <c r="R135" i="29"/>
  <c r="S135" i="29"/>
  <c r="T135" i="29"/>
  <c r="W135" i="29"/>
  <c r="X135" i="29"/>
  <c r="AB135" i="29"/>
  <c r="Z135" i="29" s="1"/>
  <c r="AC135" i="29"/>
  <c r="AF135" i="29"/>
  <c r="AG135" i="29"/>
  <c r="AJ135" i="29"/>
  <c r="AH135" i="29" s="1"/>
  <c r="AK135" i="29"/>
  <c r="AI135" i="29" s="1"/>
  <c r="AN135" i="29"/>
  <c r="AO135" i="29"/>
  <c r="AR135" i="29"/>
  <c r="AS135" i="29"/>
  <c r="AT135" i="29"/>
  <c r="AU135" i="29"/>
  <c r="AV135" i="29"/>
  <c r="AW135" i="29"/>
  <c r="AX135" i="29"/>
  <c r="AY135" i="29"/>
  <c r="AZ135" i="29"/>
  <c r="BA135" i="29"/>
  <c r="BB135" i="29"/>
  <c r="BC135" i="29"/>
  <c r="BD135" i="29"/>
  <c r="BE135" i="29"/>
  <c r="BF135" i="29"/>
  <c r="BG135" i="29"/>
  <c r="R136" i="29"/>
  <c r="S136" i="29"/>
  <c r="T136" i="29"/>
  <c r="W136" i="29"/>
  <c r="X136" i="29"/>
  <c r="AB136" i="29"/>
  <c r="AC136" i="29"/>
  <c r="AF136" i="29"/>
  <c r="AG136" i="29"/>
  <c r="AJ136" i="29"/>
  <c r="AK136" i="29"/>
  <c r="AN136" i="29"/>
  <c r="AO136" i="29"/>
  <c r="AR136" i="29"/>
  <c r="AS136" i="29"/>
  <c r="AT136" i="29"/>
  <c r="AU136" i="29"/>
  <c r="AV136" i="29"/>
  <c r="AW136" i="29"/>
  <c r="AX136" i="29"/>
  <c r="AY136" i="29"/>
  <c r="AZ136" i="29"/>
  <c r="BA136" i="29"/>
  <c r="BB136" i="29"/>
  <c r="BC136" i="29"/>
  <c r="BD136" i="29"/>
  <c r="BE136" i="29"/>
  <c r="BF136" i="29"/>
  <c r="BG136" i="29"/>
  <c r="R137" i="29"/>
  <c r="S137" i="29"/>
  <c r="T137" i="29"/>
  <c r="W137" i="29"/>
  <c r="X137" i="29"/>
  <c r="AB137" i="29"/>
  <c r="AC137" i="29"/>
  <c r="AF137" i="29"/>
  <c r="AG137" i="29"/>
  <c r="AJ137" i="29"/>
  <c r="AK137" i="29"/>
  <c r="AN137" i="29"/>
  <c r="AO137" i="29"/>
  <c r="AR137" i="29"/>
  <c r="AS137" i="29"/>
  <c r="AT137" i="29"/>
  <c r="AU137" i="29"/>
  <c r="AV137" i="29"/>
  <c r="AW137" i="29"/>
  <c r="AX137" i="29"/>
  <c r="AY137" i="29"/>
  <c r="AZ137" i="29"/>
  <c r="BA137" i="29"/>
  <c r="BB137" i="29"/>
  <c r="BC137" i="29"/>
  <c r="BD137" i="29"/>
  <c r="BE137" i="29"/>
  <c r="BF137" i="29"/>
  <c r="BG137" i="29"/>
  <c r="R138" i="29"/>
  <c r="S138" i="29"/>
  <c r="T138" i="29"/>
  <c r="W138" i="29"/>
  <c r="X138" i="29"/>
  <c r="AB138" i="29"/>
  <c r="Z138" i="29" s="1"/>
  <c r="AC138" i="29"/>
  <c r="AA138" i="29" s="1"/>
  <c r="I138" i="29" s="1"/>
  <c r="AF138" i="29"/>
  <c r="AG138" i="29"/>
  <c r="AJ138" i="29"/>
  <c r="AH138" i="29" s="1"/>
  <c r="AK138" i="29"/>
  <c r="AI138" i="29" s="1"/>
  <c r="AN138" i="29"/>
  <c r="AO138" i="29"/>
  <c r="AR138" i="29"/>
  <c r="AS138" i="29"/>
  <c r="AT138" i="29"/>
  <c r="AU138" i="29"/>
  <c r="AV138" i="29"/>
  <c r="AW138" i="29"/>
  <c r="AX138" i="29"/>
  <c r="AY138" i="29"/>
  <c r="AZ138" i="29"/>
  <c r="BA138" i="29"/>
  <c r="BB138" i="29"/>
  <c r="BC138" i="29"/>
  <c r="BD138" i="29"/>
  <c r="BE138" i="29"/>
  <c r="BF138" i="29"/>
  <c r="BG138" i="29"/>
  <c r="R139" i="29"/>
  <c r="S139" i="29"/>
  <c r="T139" i="29"/>
  <c r="W139" i="29"/>
  <c r="X139" i="29"/>
  <c r="AB139" i="29"/>
  <c r="Z139" i="29" s="1"/>
  <c r="AC139" i="29"/>
  <c r="AF139" i="29"/>
  <c r="AG139" i="29"/>
  <c r="AJ139" i="29"/>
  <c r="AH139" i="29" s="1"/>
  <c r="AK139" i="29"/>
  <c r="AI139" i="29" s="1"/>
  <c r="AN139" i="29"/>
  <c r="AO139" i="29"/>
  <c r="AR139" i="29"/>
  <c r="AS139" i="29"/>
  <c r="AT139" i="29"/>
  <c r="AU139" i="29"/>
  <c r="AV139" i="29"/>
  <c r="AW139" i="29"/>
  <c r="AX139" i="29"/>
  <c r="AY139" i="29"/>
  <c r="AZ139" i="29"/>
  <c r="BA139" i="29"/>
  <c r="BB139" i="29"/>
  <c r="BC139" i="29"/>
  <c r="BD139" i="29"/>
  <c r="BE139" i="29"/>
  <c r="BF139" i="29"/>
  <c r="BG139" i="29"/>
  <c r="R140" i="29"/>
  <c r="S140" i="29"/>
  <c r="T140" i="29"/>
  <c r="W140" i="29"/>
  <c r="X140" i="29"/>
  <c r="AB140" i="29"/>
  <c r="Z140" i="29" s="1"/>
  <c r="AC140" i="29"/>
  <c r="AA140" i="29" s="1"/>
  <c r="I140" i="29" s="1"/>
  <c r="AF140" i="29"/>
  <c r="AG140" i="29"/>
  <c r="AJ140" i="29"/>
  <c r="AH140" i="29" s="1"/>
  <c r="AK140" i="29"/>
  <c r="AI140" i="29" s="1"/>
  <c r="AN140" i="29"/>
  <c r="AO140" i="29"/>
  <c r="AR140" i="29"/>
  <c r="AS140" i="29"/>
  <c r="AT140" i="29"/>
  <c r="AU140" i="29"/>
  <c r="AV140" i="29"/>
  <c r="AW140" i="29"/>
  <c r="AX140" i="29"/>
  <c r="AY140" i="29"/>
  <c r="AZ140" i="29"/>
  <c r="BA140" i="29"/>
  <c r="BB140" i="29"/>
  <c r="BC140" i="29"/>
  <c r="BD140" i="29"/>
  <c r="BE140" i="29"/>
  <c r="BF140" i="29"/>
  <c r="BG140" i="29"/>
  <c r="R141" i="29"/>
  <c r="S141" i="29"/>
  <c r="T141" i="29"/>
  <c r="W141" i="29"/>
  <c r="X141" i="29"/>
  <c r="AB141" i="29"/>
  <c r="Z141" i="29" s="1"/>
  <c r="AC141" i="29"/>
  <c r="AA141" i="29" s="1"/>
  <c r="I141" i="29" s="1"/>
  <c r="AF141" i="29"/>
  <c r="AG141" i="29"/>
  <c r="AJ141" i="29"/>
  <c r="AH141" i="29" s="1"/>
  <c r="AK141" i="29"/>
  <c r="AI141" i="29" s="1"/>
  <c r="AN141" i="29"/>
  <c r="AO141" i="29"/>
  <c r="AR141" i="29"/>
  <c r="AS141" i="29"/>
  <c r="AT141" i="29"/>
  <c r="AU141" i="29"/>
  <c r="AV141" i="29"/>
  <c r="AW141" i="29"/>
  <c r="AX141" i="29"/>
  <c r="AY141" i="29"/>
  <c r="AZ141" i="29"/>
  <c r="BA141" i="29"/>
  <c r="BB141" i="29"/>
  <c r="BC141" i="29"/>
  <c r="BD141" i="29"/>
  <c r="BE141" i="29"/>
  <c r="BF141" i="29"/>
  <c r="BG141" i="29"/>
  <c r="R142" i="29"/>
  <c r="S142" i="29"/>
  <c r="T142" i="29"/>
  <c r="W142" i="29"/>
  <c r="X142" i="29"/>
  <c r="AB142" i="29"/>
  <c r="Z142" i="29" s="1"/>
  <c r="AC142" i="29"/>
  <c r="AF142" i="29"/>
  <c r="AG142" i="29"/>
  <c r="AJ142" i="29"/>
  <c r="AH142" i="29" s="1"/>
  <c r="AK142" i="29"/>
  <c r="AI142" i="29" s="1"/>
  <c r="AN142" i="29"/>
  <c r="AO142" i="29"/>
  <c r="AR142" i="29"/>
  <c r="AS142" i="29"/>
  <c r="AT142" i="29"/>
  <c r="AU142" i="29"/>
  <c r="AV142" i="29"/>
  <c r="AW142" i="29"/>
  <c r="AX142" i="29"/>
  <c r="AY142" i="29"/>
  <c r="AZ142" i="29"/>
  <c r="BA142" i="29"/>
  <c r="BB142" i="29"/>
  <c r="BC142" i="29"/>
  <c r="BD142" i="29"/>
  <c r="BE142" i="29"/>
  <c r="BF142" i="29"/>
  <c r="BG142" i="29"/>
  <c r="R143" i="29"/>
  <c r="S143" i="29"/>
  <c r="T143" i="29"/>
  <c r="W143" i="29"/>
  <c r="X143" i="29"/>
  <c r="AB143" i="29"/>
  <c r="AC143" i="29"/>
  <c r="AF143" i="29"/>
  <c r="AG143" i="29"/>
  <c r="AJ143" i="29"/>
  <c r="AK143" i="29"/>
  <c r="AN143" i="29"/>
  <c r="AO143" i="29"/>
  <c r="AR143" i="29"/>
  <c r="AS143" i="29"/>
  <c r="AT143" i="29"/>
  <c r="AU143" i="29"/>
  <c r="AV143" i="29"/>
  <c r="AW143" i="29"/>
  <c r="AX143" i="29"/>
  <c r="AY143" i="29"/>
  <c r="AZ143" i="29"/>
  <c r="BA143" i="29"/>
  <c r="BB143" i="29"/>
  <c r="BC143" i="29"/>
  <c r="BD143" i="29"/>
  <c r="BE143" i="29"/>
  <c r="BF143" i="29"/>
  <c r="BG143" i="29"/>
  <c r="R144" i="29"/>
  <c r="S144" i="29"/>
  <c r="T144" i="29"/>
  <c r="W144" i="29"/>
  <c r="X144" i="29"/>
  <c r="AB144" i="29"/>
  <c r="Z144" i="29" s="1"/>
  <c r="AC144" i="29"/>
  <c r="AA144" i="29" s="1"/>
  <c r="I144" i="29" s="1"/>
  <c r="AF144" i="29"/>
  <c r="AG144" i="29"/>
  <c r="AJ144" i="29"/>
  <c r="AH144" i="29" s="1"/>
  <c r="AK144" i="29"/>
  <c r="AI144" i="29" s="1"/>
  <c r="AN144" i="29"/>
  <c r="AO144" i="29"/>
  <c r="AR144" i="29"/>
  <c r="AS144" i="29"/>
  <c r="AT144" i="29"/>
  <c r="AU144" i="29"/>
  <c r="AV144" i="29"/>
  <c r="AW144" i="29"/>
  <c r="AX144" i="29"/>
  <c r="AY144" i="29"/>
  <c r="AZ144" i="29"/>
  <c r="BA144" i="29"/>
  <c r="BB144" i="29"/>
  <c r="BC144" i="29"/>
  <c r="BD144" i="29"/>
  <c r="BE144" i="29"/>
  <c r="BF144" i="29"/>
  <c r="BG144" i="29"/>
  <c r="R145" i="29"/>
  <c r="S145" i="29"/>
  <c r="T145" i="29"/>
  <c r="W145" i="29"/>
  <c r="X145" i="29"/>
  <c r="AB145" i="29"/>
  <c r="Z145" i="29" s="1"/>
  <c r="AC145" i="29"/>
  <c r="AA145" i="29" s="1"/>
  <c r="I145" i="29" s="1"/>
  <c r="AF145" i="29"/>
  <c r="AG145" i="29"/>
  <c r="AJ145" i="29"/>
  <c r="AH145" i="29" s="1"/>
  <c r="AK145" i="29"/>
  <c r="AI145" i="29" s="1"/>
  <c r="AN145" i="29"/>
  <c r="AO145" i="29"/>
  <c r="AR145" i="29"/>
  <c r="AS145" i="29"/>
  <c r="AT145" i="29"/>
  <c r="AU145" i="29"/>
  <c r="AV145" i="29"/>
  <c r="AW145" i="29"/>
  <c r="AX145" i="29"/>
  <c r="AY145" i="29"/>
  <c r="AZ145" i="29"/>
  <c r="BA145" i="29"/>
  <c r="BB145" i="29"/>
  <c r="BC145" i="29"/>
  <c r="BD145" i="29"/>
  <c r="BE145" i="29"/>
  <c r="BF145" i="29"/>
  <c r="BG145" i="29"/>
  <c r="R146" i="29"/>
  <c r="S146" i="29"/>
  <c r="T146" i="29"/>
  <c r="W146" i="29"/>
  <c r="X146" i="29"/>
  <c r="AB146" i="29"/>
  <c r="Z146" i="29" s="1"/>
  <c r="AC146" i="29"/>
  <c r="AA146" i="29" s="1"/>
  <c r="I146" i="29" s="1"/>
  <c r="AF146" i="29"/>
  <c r="AG146" i="29"/>
  <c r="AJ146" i="29"/>
  <c r="AH146" i="29" s="1"/>
  <c r="AK146" i="29"/>
  <c r="AI146" i="29" s="1"/>
  <c r="AN146" i="29"/>
  <c r="AO146" i="29"/>
  <c r="AR146" i="29"/>
  <c r="AS146" i="29"/>
  <c r="AT146" i="29"/>
  <c r="AU146" i="29"/>
  <c r="AV146" i="29"/>
  <c r="AW146" i="29"/>
  <c r="AX146" i="29"/>
  <c r="AY146" i="29"/>
  <c r="AZ146" i="29"/>
  <c r="AQ146" i="29" s="1"/>
  <c r="BA146" i="29"/>
  <c r="BB146" i="29"/>
  <c r="BC146" i="29"/>
  <c r="BD146" i="29"/>
  <c r="BE146" i="29"/>
  <c r="BF146" i="29"/>
  <c r="BG146" i="29"/>
  <c r="R147" i="29"/>
  <c r="S147" i="29"/>
  <c r="T147" i="29"/>
  <c r="W147" i="29"/>
  <c r="X147" i="29"/>
  <c r="AB147" i="29"/>
  <c r="AC147" i="29"/>
  <c r="AF147" i="29"/>
  <c r="AG147" i="29"/>
  <c r="AJ147" i="29"/>
  <c r="AK147" i="29"/>
  <c r="AN147" i="29"/>
  <c r="AO147" i="29"/>
  <c r="AR147" i="29"/>
  <c r="AS147" i="29"/>
  <c r="AT147" i="29"/>
  <c r="AU147" i="29"/>
  <c r="AV147" i="29"/>
  <c r="AW147" i="29"/>
  <c r="AX147" i="29"/>
  <c r="AY147" i="29"/>
  <c r="AZ147" i="29"/>
  <c r="BA147" i="29"/>
  <c r="BB147" i="29"/>
  <c r="BC147" i="29"/>
  <c r="BD147" i="29"/>
  <c r="BE147" i="29"/>
  <c r="BF147" i="29"/>
  <c r="BG147" i="29"/>
  <c r="R148" i="29"/>
  <c r="S148" i="29"/>
  <c r="T148" i="29"/>
  <c r="W148" i="29"/>
  <c r="X148" i="29"/>
  <c r="AB148" i="29"/>
  <c r="Z148" i="29" s="1"/>
  <c r="AC148" i="29"/>
  <c r="AF148" i="29"/>
  <c r="AG148" i="29"/>
  <c r="AJ148" i="29"/>
  <c r="AH148" i="29" s="1"/>
  <c r="AK148" i="29"/>
  <c r="AI148" i="29" s="1"/>
  <c r="AN148" i="29"/>
  <c r="AO148" i="29"/>
  <c r="AR148" i="29"/>
  <c r="AS148" i="29"/>
  <c r="AT148" i="29"/>
  <c r="AU148" i="29"/>
  <c r="AV148" i="29"/>
  <c r="AW148" i="29"/>
  <c r="AX148" i="29"/>
  <c r="AY148" i="29"/>
  <c r="AZ148" i="29"/>
  <c r="BA148" i="29"/>
  <c r="BB148" i="29"/>
  <c r="BC148" i="29"/>
  <c r="BD148" i="29"/>
  <c r="BE148" i="29"/>
  <c r="BF148" i="29"/>
  <c r="BG148" i="29"/>
  <c r="R149" i="29"/>
  <c r="S149" i="29"/>
  <c r="T149" i="29"/>
  <c r="W149" i="29"/>
  <c r="X149" i="29"/>
  <c r="AB149" i="29"/>
  <c r="AC149" i="29"/>
  <c r="AF149" i="29"/>
  <c r="AG149" i="29"/>
  <c r="AJ149" i="29"/>
  <c r="AK149" i="29"/>
  <c r="AN149" i="29"/>
  <c r="AO149" i="29"/>
  <c r="AR149" i="29"/>
  <c r="AS149" i="29"/>
  <c r="AT149" i="29"/>
  <c r="AU149" i="29"/>
  <c r="AV149" i="29"/>
  <c r="AW149" i="29"/>
  <c r="AX149" i="29"/>
  <c r="AY149" i="29"/>
  <c r="AZ149" i="29"/>
  <c r="BA149" i="29"/>
  <c r="BB149" i="29"/>
  <c r="BC149" i="29"/>
  <c r="BD149" i="29"/>
  <c r="BE149" i="29"/>
  <c r="BF149" i="29"/>
  <c r="BG149" i="29"/>
  <c r="R150" i="29"/>
  <c r="S150" i="29"/>
  <c r="T150" i="29"/>
  <c r="W150" i="29"/>
  <c r="X150" i="29"/>
  <c r="AB150" i="29"/>
  <c r="Z150" i="29" s="1"/>
  <c r="AC150" i="29"/>
  <c r="AA150" i="29" s="1"/>
  <c r="I150" i="29" s="1"/>
  <c r="AF150" i="29"/>
  <c r="AG150" i="29"/>
  <c r="AJ150" i="29"/>
  <c r="AH150" i="29" s="1"/>
  <c r="AK150" i="29"/>
  <c r="AI150" i="29" s="1"/>
  <c r="AN150" i="29"/>
  <c r="AO150" i="29"/>
  <c r="AR150" i="29"/>
  <c r="AS150" i="29"/>
  <c r="AT150" i="29"/>
  <c r="AU150" i="29"/>
  <c r="AV150" i="29"/>
  <c r="AW150" i="29"/>
  <c r="AX150" i="29"/>
  <c r="AY150" i="29"/>
  <c r="AZ150" i="29"/>
  <c r="BA150" i="29"/>
  <c r="BB150" i="29"/>
  <c r="BC150" i="29"/>
  <c r="BD150" i="29"/>
  <c r="BE150" i="29"/>
  <c r="BF150" i="29"/>
  <c r="BG150" i="29"/>
  <c r="R151" i="29"/>
  <c r="S151" i="29"/>
  <c r="T151" i="29"/>
  <c r="W151" i="29"/>
  <c r="X151" i="29"/>
  <c r="AB151" i="29"/>
  <c r="Z151" i="29" s="1"/>
  <c r="AC151" i="29"/>
  <c r="AF151" i="29"/>
  <c r="AG151" i="29"/>
  <c r="AJ151" i="29"/>
  <c r="AH151" i="29" s="1"/>
  <c r="AK151" i="29"/>
  <c r="AI151" i="29" s="1"/>
  <c r="AN151" i="29"/>
  <c r="AO151" i="29"/>
  <c r="AR151" i="29"/>
  <c r="AS151" i="29"/>
  <c r="AT151" i="29"/>
  <c r="AU151" i="29"/>
  <c r="AV151" i="29"/>
  <c r="AW151" i="29"/>
  <c r="AX151" i="29"/>
  <c r="AY151" i="29"/>
  <c r="AZ151" i="29"/>
  <c r="BA151" i="29"/>
  <c r="BB151" i="29"/>
  <c r="BC151" i="29"/>
  <c r="BD151" i="29"/>
  <c r="BE151" i="29"/>
  <c r="BF151" i="29"/>
  <c r="BG151" i="29"/>
  <c r="R152" i="29"/>
  <c r="S152" i="29"/>
  <c r="T152" i="29"/>
  <c r="W152" i="29"/>
  <c r="X152" i="29"/>
  <c r="AB152" i="29"/>
  <c r="Z152" i="29" s="1"/>
  <c r="AC152" i="29"/>
  <c r="AF152" i="29"/>
  <c r="AG152" i="29"/>
  <c r="AJ152" i="29"/>
  <c r="AH152" i="29" s="1"/>
  <c r="AK152" i="29"/>
  <c r="AI152" i="29" s="1"/>
  <c r="AN152" i="29"/>
  <c r="AO152" i="29"/>
  <c r="AR152" i="29"/>
  <c r="AS152" i="29"/>
  <c r="AT152" i="29"/>
  <c r="AU152" i="29"/>
  <c r="AV152" i="29"/>
  <c r="AW152" i="29"/>
  <c r="AX152" i="29"/>
  <c r="AY152" i="29"/>
  <c r="AZ152" i="29"/>
  <c r="BA152" i="29"/>
  <c r="BB152" i="29"/>
  <c r="BC152" i="29"/>
  <c r="BD152" i="29"/>
  <c r="BE152" i="29"/>
  <c r="BF152" i="29"/>
  <c r="BG152" i="29"/>
  <c r="R153" i="29"/>
  <c r="S153" i="29"/>
  <c r="T153" i="29"/>
  <c r="W153" i="29"/>
  <c r="X153" i="29"/>
  <c r="AB153" i="29"/>
  <c r="Z153" i="29" s="1"/>
  <c r="AC153" i="29"/>
  <c r="AF153" i="29"/>
  <c r="AG153" i="29"/>
  <c r="AJ153" i="29"/>
  <c r="AH153" i="29" s="1"/>
  <c r="AK153" i="29"/>
  <c r="AI153" i="29" s="1"/>
  <c r="AN153" i="29"/>
  <c r="AO153" i="29"/>
  <c r="AR153" i="29"/>
  <c r="AS153" i="29"/>
  <c r="AT153" i="29"/>
  <c r="AU153" i="29"/>
  <c r="AV153" i="29"/>
  <c r="AW153" i="29"/>
  <c r="AX153" i="29"/>
  <c r="AY153" i="29"/>
  <c r="AZ153" i="29"/>
  <c r="BA153" i="29"/>
  <c r="BB153" i="29"/>
  <c r="BC153" i="29"/>
  <c r="BD153" i="29"/>
  <c r="BE153" i="29"/>
  <c r="BF153" i="29"/>
  <c r="BG153" i="29"/>
  <c r="R154" i="29"/>
  <c r="S154" i="29"/>
  <c r="T154" i="29"/>
  <c r="W154" i="29"/>
  <c r="X154" i="29"/>
  <c r="AB154" i="29"/>
  <c r="Z154" i="29" s="1"/>
  <c r="AC154" i="29"/>
  <c r="AA154" i="29" s="1"/>
  <c r="I154" i="29" s="1"/>
  <c r="AF154" i="29"/>
  <c r="AG154" i="29"/>
  <c r="AJ154" i="29"/>
  <c r="AH154" i="29" s="1"/>
  <c r="AK154" i="29"/>
  <c r="AI154" i="29" s="1"/>
  <c r="AN154" i="29"/>
  <c r="AO154" i="29"/>
  <c r="AR154" i="29"/>
  <c r="AS154" i="29"/>
  <c r="AT154" i="29"/>
  <c r="AU154" i="29"/>
  <c r="AV154" i="29"/>
  <c r="AW154" i="29"/>
  <c r="AX154" i="29"/>
  <c r="AY154" i="29"/>
  <c r="AZ154" i="29"/>
  <c r="BA154" i="29"/>
  <c r="BB154" i="29"/>
  <c r="BC154" i="29"/>
  <c r="BD154" i="29"/>
  <c r="BE154" i="29"/>
  <c r="BF154" i="29"/>
  <c r="BG154" i="29"/>
  <c r="R155" i="29"/>
  <c r="S155" i="29"/>
  <c r="T155" i="29"/>
  <c r="W155" i="29"/>
  <c r="X155" i="29"/>
  <c r="AB155" i="29"/>
  <c r="Z155" i="29" s="1"/>
  <c r="AC155" i="29"/>
  <c r="AA155" i="29" s="1"/>
  <c r="I155" i="29" s="1"/>
  <c r="AF155" i="29"/>
  <c r="AG155" i="29"/>
  <c r="AJ155" i="29"/>
  <c r="AH155" i="29" s="1"/>
  <c r="AK155" i="29"/>
  <c r="AI155" i="29" s="1"/>
  <c r="AN155" i="29"/>
  <c r="AO155" i="29"/>
  <c r="AR155" i="29"/>
  <c r="AS155" i="29"/>
  <c r="AT155" i="29"/>
  <c r="AU155" i="29"/>
  <c r="AV155" i="29"/>
  <c r="AW155" i="29"/>
  <c r="AX155" i="29"/>
  <c r="AY155" i="29"/>
  <c r="AZ155" i="29"/>
  <c r="BA155" i="29"/>
  <c r="BB155" i="29"/>
  <c r="BC155" i="29"/>
  <c r="BD155" i="29"/>
  <c r="BE155" i="29"/>
  <c r="BF155" i="29"/>
  <c r="BG155" i="29"/>
  <c r="R156" i="29"/>
  <c r="S156" i="29"/>
  <c r="T156" i="29"/>
  <c r="W156" i="29"/>
  <c r="X156" i="29"/>
  <c r="AB156" i="29"/>
  <c r="Z156" i="29" s="1"/>
  <c r="AC156" i="29"/>
  <c r="AA156" i="29" s="1"/>
  <c r="I156" i="29" s="1"/>
  <c r="AF156" i="29"/>
  <c r="AG156" i="29"/>
  <c r="AJ156" i="29"/>
  <c r="AH156" i="29" s="1"/>
  <c r="AK156" i="29"/>
  <c r="AI156" i="29" s="1"/>
  <c r="AN156" i="29"/>
  <c r="AO156" i="29"/>
  <c r="AR156" i="29"/>
  <c r="AS156" i="29"/>
  <c r="AT156" i="29"/>
  <c r="AU156" i="29"/>
  <c r="AV156" i="29"/>
  <c r="AW156" i="29"/>
  <c r="AX156" i="29"/>
  <c r="AY156" i="29"/>
  <c r="AZ156" i="29"/>
  <c r="BA156" i="29"/>
  <c r="BB156" i="29"/>
  <c r="BC156" i="29"/>
  <c r="BD156" i="29"/>
  <c r="BE156" i="29"/>
  <c r="BF156" i="29"/>
  <c r="BG156" i="29"/>
  <c r="R157" i="29"/>
  <c r="S157" i="29"/>
  <c r="T157" i="29"/>
  <c r="W157" i="29"/>
  <c r="X157" i="29"/>
  <c r="AB157" i="29"/>
  <c r="Z157" i="29" s="1"/>
  <c r="AC157" i="29"/>
  <c r="AA157" i="29" s="1"/>
  <c r="I157" i="29" s="1"/>
  <c r="AF157" i="29"/>
  <c r="AG157" i="29"/>
  <c r="AJ157" i="29"/>
  <c r="AH157" i="29" s="1"/>
  <c r="AK157" i="29"/>
  <c r="AI157" i="29" s="1"/>
  <c r="AN157" i="29"/>
  <c r="AO157" i="29"/>
  <c r="AR157" i="29"/>
  <c r="AS157" i="29"/>
  <c r="AT157" i="29"/>
  <c r="AU157" i="29"/>
  <c r="AV157" i="29"/>
  <c r="AW157" i="29"/>
  <c r="AX157" i="29"/>
  <c r="AY157" i="29"/>
  <c r="AZ157" i="29"/>
  <c r="BA157" i="29"/>
  <c r="BB157" i="29"/>
  <c r="BC157" i="29"/>
  <c r="BD157" i="29"/>
  <c r="BE157" i="29"/>
  <c r="BF157" i="29"/>
  <c r="BG157" i="29"/>
  <c r="R158" i="29"/>
  <c r="S158" i="29"/>
  <c r="T158" i="29"/>
  <c r="W158" i="29"/>
  <c r="X158" i="29"/>
  <c r="AB158" i="29"/>
  <c r="Z158" i="29" s="1"/>
  <c r="AC158" i="29"/>
  <c r="AA158" i="29" s="1"/>
  <c r="I158" i="29" s="1"/>
  <c r="AF158" i="29"/>
  <c r="AG158" i="29"/>
  <c r="AJ158" i="29"/>
  <c r="AH158" i="29" s="1"/>
  <c r="AK158" i="29"/>
  <c r="AI158" i="29" s="1"/>
  <c r="AN158" i="29"/>
  <c r="AO158" i="29"/>
  <c r="AR158" i="29"/>
  <c r="AS158" i="29"/>
  <c r="AT158" i="29"/>
  <c r="AU158" i="29"/>
  <c r="AV158" i="29"/>
  <c r="AW158" i="29"/>
  <c r="AX158" i="29"/>
  <c r="AY158" i="29"/>
  <c r="AZ158" i="29"/>
  <c r="BA158" i="29"/>
  <c r="BB158" i="29"/>
  <c r="BC158" i="29"/>
  <c r="BD158" i="29"/>
  <c r="BE158" i="29"/>
  <c r="BF158" i="29"/>
  <c r="BG158" i="29"/>
  <c r="R159" i="29"/>
  <c r="S159" i="29"/>
  <c r="T159" i="29"/>
  <c r="W159" i="29"/>
  <c r="X159" i="29"/>
  <c r="V159" i="29" s="1"/>
  <c r="AB159" i="29"/>
  <c r="Z159" i="29" s="1"/>
  <c r="AC159" i="29"/>
  <c r="AF159" i="29"/>
  <c r="AG159" i="29"/>
  <c r="AJ159" i="29"/>
  <c r="AH159" i="29" s="1"/>
  <c r="AK159" i="29"/>
  <c r="AI159" i="29" s="1"/>
  <c r="AN159" i="29"/>
  <c r="AO159" i="29"/>
  <c r="AR159" i="29"/>
  <c r="AS159" i="29"/>
  <c r="AT159" i="29"/>
  <c r="AU159" i="29"/>
  <c r="AV159" i="29"/>
  <c r="AW159" i="29"/>
  <c r="AX159" i="29"/>
  <c r="AY159" i="29"/>
  <c r="AZ159" i="29"/>
  <c r="BA159" i="29"/>
  <c r="BB159" i="29"/>
  <c r="BC159" i="29"/>
  <c r="BD159" i="29"/>
  <c r="BE159" i="29"/>
  <c r="BF159" i="29"/>
  <c r="BG159" i="29"/>
  <c r="R160" i="29"/>
  <c r="S160" i="29"/>
  <c r="T160" i="29"/>
  <c r="W160" i="29"/>
  <c r="X160" i="29"/>
  <c r="AB160" i="29"/>
  <c r="AC160" i="29"/>
  <c r="AF160" i="29"/>
  <c r="AG160" i="29"/>
  <c r="AJ160" i="29"/>
  <c r="AK160" i="29"/>
  <c r="AN160" i="29"/>
  <c r="AO160" i="29"/>
  <c r="AR160" i="29"/>
  <c r="AS160" i="29"/>
  <c r="AT160" i="29"/>
  <c r="AU160" i="29"/>
  <c r="AV160" i="29"/>
  <c r="AW160" i="29"/>
  <c r="AX160" i="29"/>
  <c r="AY160" i="29"/>
  <c r="AZ160" i="29"/>
  <c r="BA160" i="29"/>
  <c r="BB160" i="29"/>
  <c r="BC160" i="29"/>
  <c r="BD160" i="29"/>
  <c r="BE160" i="29"/>
  <c r="BF160" i="29"/>
  <c r="BG160" i="29"/>
  <c r="R161" i="29"/>
  <c r="S161" i="29"/>
  <c r="T161" i="29"/>
  <c r="W161" i="29"/>
  <c r="X161" i="29"/>
  <c r="AB161" i="29"/>
  <c r="Z161" i="29" s="1"/>
  <c r="AC161" i="29"/>
  <c r="AA161" i="29" s="1"/>
  <c r="I161" i="29" s="1"/>
  <c r="AF161" i="29"/>
  <c r="AG161" i="29"/>
  <c r="AJ161" i="29"/>
  <c r="AH161" i="29" s="1"/>
  <c r="AK161" i="29"/>
  <c r="AI161" i="29" s="1"/>
  <c r="AN161" i="29"/>
  <c r="AO161" i="29"/>
  <c r="AR161" i="29"/>
  <c r="AS161" i="29"/>
  <c r="AT161" i="29"/>
  <c r="AU161" i="29"/>
  <c r="AV161" i="29"/>
  <c r="AW161" i="29"/>
  <c r="AX161" i="29"/>
  <c r="AY161" i="29"/>
  <c r="AZ161" i="29"/>
  <c r="BA161" i="29"/>
  <c r="BB161" i="29"/>
  <c r="BC161" i="29"/>
  <c r="BD161" i="29"/>
  <c r="BE161" i="29"/>
  <c r="BF161" i="29"/>
  <c r="BG161" i="29"/>
  <c r="R162" i="29"/>
  <c r="S162" i="29"/>
  <c r="T162" i="29"/>
  <c r="W162" i="29"/>
  <c r="X162" i="29"/>
  <c r="AB162" i="29"/>
  <c r="AC162" i="29"/>
  <c r="AF162" i="29"/>
  <c r="AG162" i="29"/>
  <c r="AJ162" i="29"/>
  <c r="AK162" i="29"/>
  <c r="AN162" i="29"/>
  <c r="AO162" i="29"/>
  <c r="AR162" i="29"/>
  <c r="AS162" i="29"/>
  <c r="AT162" i="29"/>
  <c r="AU162" i="29"/>
  <c r="AV162" i="29"/>
  <c r="AW162" i="29"/>
  <c r="AX162" i="29"/>
  <c r="AY162" i="29"/>
  <c r="AZ162" i="29"/>
  <c r="BA162" i="29"/>
  <c r="BB162" i="29"/>
  <c r="BC162" i="29"/>
  <c r="BD162" i="29"/>
  <c r="BE162" i="29"/>
  <c r="BF162" i="29"/>
  <c r="BG162" i="29"/>
  <c r="R163" i="29"/>
  <c r="S163" i="29"/>
  <c r="T163" i="29"/>
  <c r="W163" i="29"/>
  <c r="X163" i="29"/>
  <c r="AB163" i="29"/>
  <c r="AC163" i="29"/>
  <c r="AF163" i="29"/>
  <c r="AG163" i="29"/>
  <c r="AJ163" i="29"/>
  <c r="AK163" i="29"/>
  <c r="AN163" i="29"/>
  <c r="AO163" i="29"/>
  <c r="AR163" i="29"/>
  <c r="AS163" i="29"/>
  <c r="AT163" i="29"/>
  <c r="AU163" i="29"/>
  <c r="AV163" i="29"/>
  <c r="AW163" i="29"/>
  <c r="AX163" i="29"/>
  <c r="AY163" i="29"/>
  <c r="AZ163" i="29"/>
  <c r="BA163" i="29"/>
  <c r="BB163" i="29"/>
  <c r="BC163" i="29"/>
  <c r="BD163" i="29"/>
  <c r="BE163" i="29"/>
  <c r="BF163" i="29"/>
  <c r="BG163" i="29"/>
  <c r="R164" i="29"/>
  <c r="S164" i="29"/>
  <c r="T164" i="29"/>
  <c r="W164" i="29"/>
  <c r="X164" i="29"/>
  <c r="AB164" i="29"/>
  <c r="AC164" i="29"/>
  <c r="AF164" i="29"/>
  <c r="AG164" i="29"/>
  <c r="AJ164" i="29"/>
  <c r="AK164" i="29"/>
  <c r="AN164" i="29"/>
  <c r="AO164" i="29"/>
  <c r="AR164" i="29"/>
  <c r="AS164" i="29"/>
  <c r="AT164" i="29"/>
  <c r="AU164" i="29"/>
  <c r="AV164" i="29"/>
  <c r="AW164" i="29"/>
  <c r="AX164" i="29"/>
  <c r="AY164" i="29"/>
  <c r="AZ164" i="29"/>
  <c r="BA164" i="29"/>
  <c r="BB164" i="29"/>
  <c r="BC164" i="29"/>
  <c r="BD164" i="29"/>
  <c r="BE164" i="29"/>
  <c r="BF164" i="29"/>
  <c r="BG164" i="29"/>
  <c r="R165" i="29"/>
  <c r="S165" i="29"/>
  <c r="T165" i="29"/>
  <c r="W165" i="29"/>
  <c r="X165" i="29"/>
  <c r="AB165" i="29"/>
  <c r="Z165" i="29" s="1"/>
  <c r="AC165" i="29"/>
  <c r="AA165" i="29" s="1"/>
  <c r="I165" i="29" s="1"/>
  <c r="AF165" i="29"/>
  <c r="AG165" i="29"/>
  <c r="AJ165" i="29"/>
  <c r="AH165" i="29" s="1"/>
  <c r="AK165" i="29"/>
  <c r="AI165" i="29" s="1"/>
  <c r="AN165" i="29"/>
  <c r="AO165" i="29"/>
  <c r="AR165" i="29"/>
  <c r="AS165" i="29"/>
  <c r="AT165" i="29"/>
  <c r="AU165" i="29"/>
  <c r="AV165" i="29"/>
  <c r="AW165" i="29"/>
  <c r="AX165" i="29"/>
  <c r="AY165" i="29"/>
  <c r="AZ165" i="29"/>
  <c r="BA165" i="29"/>
  <c r="BB165" i="29"/>
  <c r="BC165" i="29"/>
  <c r="BD165" i="29"/>
  <c r="BE165" i="29"/>
  <c r="BF165" i="29"/>
  <c r="BG165" i="29"/>
  <c r="R166" i="29"/>
  <c r="S166" i="29"/>
  <c r="T166" i="29"/>
  <c r="W166" i="29"/>
  <c r="X166" i="29"/>
  <c r="AB166" i="29"/>
  <c r="AC166" i="29"/>
  <c r="AF166" i="29"/>
  <c r="AG166" i="29"/>
  <c r="AJ166" i="29"/>
  <c r="AK166" i="29"/>
  <c r="AN166" i="29"/>
  <c r="AO166" i="29"/>
  <c r="AR166" i="29"/>
  <c r="AS166" i="29"/>
  <c r="AT166" i="29"/>
  <c r="AU166" i="29"/>
  <c r="AV166" i="29"/>
  <c r="AW166" i="29"/>
  <c r="AX166" i="29"/>
  <c r="AY166" i="29"/>
  <c r="AZ166" i="29"/>
  <c r="AQ166" i="29" s="1"/>
  <c r="BA166" i="29"/>
  <c r="BB166" i="29"/>
  <c r="BC166" i="29"/>
  <c r="BD166" i="29"/>
  <c r="BE166" i="29"/>
  <c r="BF166" i="29"/>
  <c r="BG166" i="29"/>
  <c r="R167" i="29"/>
  <c r="S167" i="29"/>
  <c r="T167" i="29"/>
  <c r="W167" i="29"/>
  <c r="X167" i="29"/>
  <c r="AB167" i="29"/>
  <c r="AC167" i="29"/>
  <c r="AF167" i="29"/>
  <c r="AG167" i="29"/>
  <c r="AJ167" i="29"/>
  <c r="AK167" i="29"/>
  <c r="AN167" i="29"/>
  <c r="AO167" i="29"/>
  <c r="AR167" i="29"/>
  <c r="AS167" i="29"/>
  <c r="AT167" i="29"/>
  <c r="AU167" i="29"/>
  <c r="AV167" i="29"/>
  <c r="AW167" i="29"/>
  <c r="AX167" i="29"/>
  <c r="AY167" i="29"/>
  <c r="AZ167" i="29"/>
  <c r="AQ167" i="29" s="1"/>
  <c r="BA167" i="29"/>
  <c r="BB167" i="29"/>
  <c r="BC167" i="29"/>
  <c r="BD167" i="29"/>
  <c r="BE167" i="29"/>
  <c r="BF167" i="29"/>
  <c r="BG167" i="29"/>
  <c r="R168" i="29"/>
  <c r="S168" i="29"/>
  <c r="T168" i="29"/>
  <c r="W168" i="29"/>
  <c r="X168" i="29"/>
  <c r="AB168" i="29"/>
  <c r="Z168" i="29" s="1"/>
  <c r="AC168" i="29"/>
  <c r="AA168" i="29" s="1"/>
  <c r="I168" i="29" s="1"/>
  <c r="AF168" i="29"/>
  <c r="AG168" i="29"/>
  <c r="AJ168" i="29"/>
  <c r="AH168" i="29" s="1"/>
  <c r="AK168" i="29"/>
  <c r="AI168" i="29" s="1"/>
  <c r="AN168" i="29"/>
  <c r="AO168" i="29"/>
  <c r="AR168" i="29"/>
  <c r="AS168" i="29"/>
  <c r="AT168" i="29"/>
  <c r="AU168" i="29"/>
  <c r="AV168" i="29"/>
  <c r="AW168" i="29"/>
  <c r="AX168" i="29"/>
  <c r="AY168" i="29"/>
  <c r="AZ168" i="29"/>
  <c r="AQ168" i="29" s="1"/>
  <c r="BA168" i="29"/>
  <c r="BB168" i="29"/>
  <c r="BC168" i="29"/>
  <c r="BD168" i="29"/>
  <c r="BE168" i="29"/>
  <c r="BF168" i="29"/>
  <c r="BG168" i="29"/>
  <c r="R169" i="29"/>
  <c r="S169" i="29"/>
  <c r="T169" i="29"/>
  <c r="W169" i="29"/>
  <c r="X169" i="29"/>
  <c r="AB169" i="29"/>
  <c r="Z169" i="29" s="1"/>
  <c r="AC169" i="29"/>
  <c r="AA169" i="29" s="1"/>
  <c r="I169" i="29" s="1"/>
  <c r="AF169" i="29"/>
  <c r="AG169" i="29"/>
  <c r="AJ169" i="29"/>
  <c r="AH169" i="29" s="1"/>
  <c r="AK169" i="29"/>
  <c r="AI169" i="29" s="1"/>
  <c r="AN169" i="29"/>
  <c r="AO169" i="29"/>
  <c r="AR169" i="29"/>
  <c r="AS169" i="29"/>
  <c r="AT169" i="29"/>
  <c r="AU169" i="29"/>
  <c r="AV169" i="29"/>
  <c r="AW169" i="29"/>
  <c r="AX169" i="29"/>
  <c r="AY169" i="29"/>
  <c r="AZ169" i="29"/>
  <c r="AQ169" i="29" s="1"/>
  <c r="BA169" i="29"/>
  <c r="BB169" i="29"/>
  <c r="BC169" i="29"/>
  <c r="BD169" i="29"/>
  <c r="BE169" i="29"/>
  <c r="BF169" i="29"/>
  <c r="BG169" i="29"/>
  <c r="R170" i="29"/>
  <c r="S170" i="29"/>
  <c r="T170" i="29"/>
  <c r="W170" i="29"/>
  <c r="X170" i="29"/>
  <c r="AB170" i="29"/>
  <c r="AC170" i="29"/>
  <c r="AF170" i="29"/>
  <c r="AG170" i="29"/>
  <c r="AJ170" i="29"/>
  <c r="AK170" i="29"/>
  <c r="AN170" i="29"/>
  <c r="AO170" i="29"/>
  <c r="AR170" i="29"/>
  <c r="AS170" i="29"/>
  <c r="AT170" i="29"/>
  <c r="AU170" i="29"/>
  <c r="AV170" i="29"/>
  <c r="AW170" i="29"/>
  <c r="AX170" i="29"/>
  <c r="AY170" i="29"/>
  <c r="AZ170" i="29"/>
  <c r="AQ170" i="29" s="1"/>
  <c r="BA170" i="29"/>
  <c r="BB170" i="29"/>
  <c r="BC170" i="29"/>
  <c r="BD170" i="29"/>
  <c r="BE170" i="29"/>
  <c r="BF170" i="29"/>
  <c r="BG170" i="29"/>
  <c r="R171" i="29"/>
  <c r="S171" i="29"/>
  <c r="T171" i="29"/>
  <c r="W171" i="29"/>
  <c r="X171" i="29"/>
  <c r="AB171" i="29"/>
  <c r="Z171" i="29" s="1"/>
  <c r="AC171" i="29"/>
  <c r="AA171" i="29" s="1"/>
  <c r="I171" i="29" s="1"/>
  <c r="AF171" i="29"/>
  <c r="AG171" i="29"/>
  <c r="AJ171" i="29"/>
  <c r="AH171" i="29" s="1"/>
  <c r="AK171" i="29"/>
  <c r="AI171" i="29" s="1"/>
  <c r="AN171" i="29"/>
  <c r="AO171" i="29"/>
  <c r="AR171" i="29"/>
  <c r="AS171" i="29"/>
  <c r="AT171" i="29"/>
  <c r="AU171" i="29"/>
  <c r="AV171" i="29"/>
  <c r="AW171" i="29"/>
  <c r="AX171" i="29"/>
  <c r="AY171" i="29"/>
  <c r="AZ171" i="29"/>
  <c r="AQ171" i="29" s="1"/>
  <c r="BA171" i="29"/>
  <c r="BB171" i="29"/>
  <c r="BC171" i="29"/>
  <c r="BD171" i="29"/>
  <c r="BE171" i="29"/>
  <c r="BF171" i="29"/>
  <c r="BG171" i="29"/>
  <c r="R172" i="29"/>
  <c r="S172" i="29"/>
  <c r="T172" i="29"/>
  <c r="W172" i="29"/>
  <c r="X172" i="29"/>
  <c r="AB172" i="29"/>
  <c r="Z172" i="29" s="1"/>
  <c r="AC172" i="29"/>
  <c r="AF172" i="29"/>
  <c r="AG172" i="29"/>
  <c r="AJ172" i="29"/>
  <c r="AH172" i="29" s="1"/>
  <c r="AK172" i="29"/>
  <c r="AI172" i="29" s="1"/>
  <c r="AN172" i="29"/>
  <c r="AO172" i="29"/>
  <c r="AR172" i="29"/>
  <c r="AS172" i="29"/>
  <c r="AT172" i="29"/>
  <c r="AU172" i="29"/>
  <c r="AV172" i="29"/>
  <c r="AW172" i="29"/>
  <c r="AX172" i="29"/>
  <c r="AY172" i="29"/>
  <c r="AZ172" i="29"/>
  <c r="AQ172" i="29" s="1"/>
  <c r="BA172" i="29"/>
  <c r="BB172" i="29"/>
  <c r="BC172" i="29"/>
  <c r="BD172" i="29"/>
  <c r="BE172" i="29"/>
  <c r="BF172" i="29"/>
  <c r="BG172" i="29"/>
  <c r="R173" i="29"/>
  <c r="S173" i="29"/>
  <c r="T173" i="29"/>
  <c r="W173" i="29"/>
  <c r="X173" i="29"/>
  <c r="AB173" i="29"/>
  <c r="Z173" i="29" s="1"/>
  <c r="AC173" i="29"/>
  <c r="AA173" i="29" s="1"/>
  <c r="I173" i="29" s="1"/>
  <c r="AF173" i="29"/>
  <c r="AG173" i="29"/>
  <c r="AJ173" i="29"/>
  <c r="AH173" i="29" s="1"/>
  <c r="AK173" i="29"/>
  <c r="AI173" i="29" s="1"/>
  <c r="AN173" i="29"/>
  <c r="AO173" i="29"/>
  <c r="AR173" i="29"/>
  <c r="AS173" i="29"/>
  <c r="AT173" i="29"/>
  <c r="AU173" i="29"/>
  <c r="AV173" i="29"/>
  <c r="AW173" i="29"/>
  <c r="AX173" i="29"/>
  <c r="AY173" i="29"/>
  <c r="AZ173" i="29"/>
  <c r="AQ173" i="29" s="1"/>
  <c r="BA173" i="29"/>
  <c r="BB173" i="29"/>
  <c r="BC173" i="29"/>
  <c r="BD173" i="29"/>
  <c r="BE173" i="29"/>
  <c r="BF173" i="29"/>
  <c r="BG173" i="29"/>
  <c r="R174" i="29"/>
  <c r="S174" i="29"/>
  <c r="T174" i="29"/>
  <c r="W174" i="29"/>
  <c r="X174" i="29"/>
  <c r="AB174" i="29"/>
  <c r="Z174" i="29" s="1"/>
  <c r="AC174" i="29"/>
  <c r="AA174" i="29" s="1"/>
  <c r="I174" i="29" s="1"/>
  <c r="AF174" i="29"/>
  <c r="AG174" i="29"/>
  <c r="AJ174" i="29"/>
  <c r="AH174" i="29" s="1"/>
  <c r="AK174" i="29"/>
  <c r="AI174" i="29" s="1"/>
  <c r="AN174" i="29"/>
  <c r="AO174" i="29"/>
  <c r="AR174" i="29"/>
  <c r="AS174" i="29"/>
  <c r="AT174" i="29"/>
  <c r="AU174" i="29"/>
  <c r="AV174" i="29"/>
  <c r="AW174" i="29"/>
  <c r="AX174" i="29"/>
  <c r="AY174" i="29"/>
  <c r="AZ174" i="29"/>
  <c r="AQ174" i="29" s="1"/>
  <c r="BA174" i="29"/>
  <c r="BB174" i="29"/>
  <c r="BC174" i="29"/>
  <c r="BD174" i="29"/>
  <c r="BE174" i="29"/>
  <c r="BF174" i="29"/>
  <c r="BG174" i="29"/>
  <c r="R175" i="29"/>
  <c r="S175" i="29"/>
  <c r="T175" i="29"/>
  <c r="W175" i="29"/>
  <c r="X175" i="29"/>
  <c r="V175" i="29" s="1"/>
  <c r="H175" i="29" s="1"/>
  <c r="AB175" i="29"/>
  <c r="Z175" i="29" s="1"/>
  <c r="AC175" i="29"/>
  <c r="AF175" i="29"/>
  <c r="AG175" i="29"/>
  <c r="AJ175" i="29"/>
  <c r="AH175" i="29" s="1"/>
  <c r="AK175" i="29"/>
  <c r="AI175" i="29" s="1"/>
  <c r="AN175" i="29"/>
  <c r="AO175" i="29"/>
  <c r="AM175" i="29" s="1"/>
  <c r="L175" i="29" s="1"/>
  <c r="AR175" i="29"/>
  <c r="AS175" i="29"/>
  <c r="AT175" i="29"/>
  <c r="AU175" i="29"/>
  <c r="AV175" i="29"/>
  <c r="AW175" i="29"/>
  <c r="AX175" i="29"/>
  <c r="AY175" i="29"/>
  <c r="AZ175" i="29"/>
  <c r="AQ175" i="29" s="1"/>
  <c r="BA175" i="29"/>
  <c r="BB175" i="29"/>
  <c r="BC175" i="29"/>
  <c r="BD175" i="29"/>
  <c r="BE175" i="29"/>
  <c r="BF175" i="29"/>
  <c r="BG175" i="29"/>
  <c r="K3" i="30"/>
  <c r="G3" i="30" s="1"/>
  <c r="L3" i="30"/>
  <c r="M3" i="30"/>
  <c r="O3" i="30"/>
  <c r="N3" i="30" s="1"/>
  <c r="I3" i="30" s="1"/>
  <c r="Q3" i="30"/>
  <c r="P3" i="30" s="1"/>
  <c r="J3" i="30" s="1"/>
  <c r="K4" i="30"/>
  <c r="G4" i="30" s="1"/>
  <c r="L4" i="30"/>
  <c r="M4" i="30"/>
  <c r="O4" i="30"/>
  <c r="N4" i="30" s="1"/>
  <c r="I4" i="30" s="1"/>
  <c r="Q4" i="30"/>
  <c r="P4" i="30" s="1"/>
  <c r="J4" i="30" s="1"/>
  <c r="K5" i="30"/>
  <c r="G5" i="30" s="1"/>
  <c r="L5" i="30"/>
  <c r="M5" i="30"/>
  <c r="O5" i="30"/>
  <c r="N5" i="30" s="1"/>
  <c r="I5" i="30" s="1"/>
  <c r="Q5" i="30"/>
  <c r="P5" i="30" s="1"/>
  <c r="J5" i="30" s="1"/>
  <c r="K6" i="30"/>
  <c r="G6" i="30" s="1"/>
  <c r="L6" i="30"/>
  <c r="M6" i="30"/>
  <c r="O6" i="30"/>
  <c r="N6" i="30" s="1"/>
  <c r="I6" i="30" s="1"/>
  <c r="Q6" i="30"/>
  <c r="P6" i="30" s="1"/>
  <c r="J6" i="30" s="1"/>
  <c r="K7" i="30"/>
  <c r="G7" i="30" s="1"/>
  <c r="L7" i="30"/>
  <c r="M7" i="30"/>
  <c r="O7" i="30"/>
  <c r="N7" i="30" s="1"/>
  <c r="I7" i="30" s="1"/>
  <c r="Q7" i="30"/>
  <c r="P7" i="30" s="1"/>
  <c r="J7" i="30" s="1"/>
  <c r="K8" i="30"/>
  <c r="G8" i="30" s="1"/>
  <c r="L8" i="30"/>
  <c r="M8" i="30"/>
  <c r="O8" i="30"/>
  <c r="N8" i="30" s="1"/>
  <c r="I8" i="30" s="1"/>
  <c r="Q8" i="30"/>
  <c r="P8" i="30" s="1"/>
  <c r="J8" i="30" s="1"/>
  <c r="K9" i="30"/>
  <c r="G9" i="30" s="1"/>
  <c r="L9" i="30"/>
  <c r="M9" i="30"/>
  <c r="O9" i="30"/>
  <c r="N9" i="30" s="1"/>
  <c r="I9" i="30" s="1"/>
  <c r="Q9" i="30"/>
  <c r="P9" i="30" s="1"/>
  <c r="J9" i="30" s="1"/>
  <c r="K10" i="30"/>
  <c r="G10" i="30" s="1"/>
  <c r="L10" i="30"/>
  <c r="M10" i="30"/>
  <c r="O10" i="30"/>
  <c r="N10" i="30" s="1"/>
  <c r="I10" i="30" s="1"/>
  <c r="Q10" i="30"/>
  <c r="P10" i="30" s="1"/>
  <c r="J10" i="30" s="1"/>
  <c r="K11" i="30"/>
  <c r="G11" i="30" s="1"/>
  <c r="L11" i="30"/>
  <c r="M11" i="30"/>
  <c r="O11" i="30"/>
  <c r="N11" i="30" s="1"/>
  <c r="I11" i="30" s="1"/>
  <c r="Q11" i="30"/>
  <c r="P11" i="30" s="1"/>
  <c r="J11" i="30" s="1"/>
  <c r="K12" i="30"/>
  <c r="G12" i="30" s="1"/>
  <c r="L12" i="30"/>
  <c r="M12" i="30"/>
  <c r="O12" i="30"/>
  <c r="N12" i="30" s="1"/>
  <c r="I12" i="30" s="1"/>
  <c r="Q12" i="30"/>
  <c r="P12" i="30" s="1"/>
  <c r="J12" i="30" s="1"/>
  <c r="K13" i="30"/>
  <c r="G13" i="30" s="1"/>
  <c r="L13" i="30"/>
  <c r="M13" i="30"/>
  <c r="O13" i="30"/>
  <c r="N13" i="30" s="1"/>
  <c r="I13" i="30" s="1"/>
  <c r="Q13" i="30"/>
  <c r="P13" i="30" s="1"/>
  <c r="J13" i="30" s="1"/>
  <c r="K14" i="30"/>
  <c r="G14" i="30" s="1"/>
  <c r="L14" i="30"/>
  <c r="M14" i="30"/>
  <c r="O14" i="30"/>
  <c r="N14" i="30" s="1"/>
  <c r="I14" i="30" s="1"/>
  <c r="Q14" i="30"/>
  <c r="P14" i="30" s="1"/>
  <c r="J14" i="30" s="1"/>
  <c r="K15" i="30"/>
  <c r="G15" i="30" s="1"/>
  <c r="L15" i="30"/>
  <c r="M15" i="30"/>
  <c r="O15" i="30"/>
  <c r="N15" i="30" s="1"/>
  <c r="I15" i="30" s="1"/>
  <c r="Q15" i="30"/>
  <c r="P15" i="30" s="1"/>
  <c r="J15" i="30" s="1"/>
  <c r="K16" i="30"/>
  <c r="G16" i="30" s="1"/>
  <c r="L16" i="30"/>
  <c r="M16" i="30"/>
  <c r="O16" i="30"/>
  <c r="N16" i="30" s="1"/>
  <c r="I16" i="30" s="1"/>
  <c r="Q16" i="30"/>
  <c r="P16" i="30" s="1"/>
  <c r="J16" i="30" s="1"/>
  <c r="K17" i="30"/>
  <c r="G17" i="30" s="1"/>
  <c r="L17" i="30"/>
  <c r="M17" i="30"/>
  <c r="O17" i="30"/>
  <c r="N17" i="30" s="1"/>
  <c r="I17" i="30" s="1"/>
  <c r="Q17" i="30"/>
  <c r="P17" i="30" s="1"/>
  <c r="J17" i="30" s="1"/>
  <c r="K18" i="30"/>
  <c r="G18" i="30" s="1"/>
  <c r="L18" i="30"/>
  <c r="M18" i="30"/>
  <c r="O18" i="30"/>
  <c r="N18" i="30" s="1"/>
  <c r="I18" i="30" s="1"/>
  <c r="Q18" i="30"/>
  <c r="P18" i="30" s="1"/>
  <c r="J18" i="30" s="1"/>
  <c r="K19" i="30"/>
  <c r="G19" i="30" s="1"/>
  <c r="L19" i="30"/>
  <c r="M19" i="30"/>
  <c r="O19" i="30"/>
  <c r="N19" i="30" s="1"/>
  <c r="I19" i="30" s="1"/>
  <c r="Q19" i="30"/>
  <c r="P19" i="30" s="1"/>
  <c r="J19" i="30" s="1"/>
  <c r="K20" i="30"/>
  <c r="G20" i="30" s="1"/>
  <c r="L20" i="30"/>
  <c r="M20" i="30"/>
  <c r="O20" i="30"/>
  <c r="N20" i="30" s="1"/>
  <c r="I20" i="30" s="1"/>
  <c r="Q20" i="30"/>
  <c r="P20" i="30" s="1"/>
  <c r="J20" i="30" s="1"/>
  <c r="K21" i="30"/>
  <c r="G21" i="30" s="1"/>
  <c r="L21" i="30"/>
  <c r="M21" i="30"/>
  <c r="O21" i="30"/>
  <c r="N21" i="30" s="1"/>
  <c r="I21" i="30" s="1"/>
  <c r="Q21" i="30"/>
  <c r="P21" i="30" s="1"/>
  <c r="J21" i="30" s="1"/>
  <c r="K22" i="30"/>
  <c r="G22" i="30" s="1"/>
  <c r="L22" i="30"/>
  <c r="M22" i="30"/>
  <c r="O22" i="30"/>
  <c r="N22" i="30" s="1"/>
  <c r="I22" i="30" s="1"/>
  <c r="Q22" i="30"/>
  <c r="P22" i="30" s="1"/>
  <c r="J22" i="30" s="1"/>
  <c r="K23" i="30"/>
  <c r="G23" i="30" s="1"/>
  <c r="L23" i="30"/>
  <c r="M23" i="30"/>
  <c r="O23" i="30"/>
  <c r="N23" i="30" s="1"/>
  <c r="I23" i="30" s="1"/>
  <c r="Q23" i="30"/>
  <c r="P23" i="30" s="1"/>
  <c r="J23" i="30" s="1"/>
  <c r="K24" i="30"/>
  <c r="G24" i="30" s="1"/>
  <c r="L24" i="30"/>
  <c r="M24" i="30"/>
  <c r="O24" i="30"/>
  <c r="N24" i="30" s="1"/>
  <c r="I24" i="30" s="1"/>
  <c r="Q24" i="30"/>
  <c r="P24" i="30" s="1"/>
  <c r="J24" i="30" s="1"/>
  <c r="I25" i="30"/>
  <c r="K25" i="30"/>
  <c r="G25" i="30" s="1"/>
  <c r="L25" i="30"/>
  <c r="M25" i="30"/>
  <c r="O25" i="30"/>
  <c r="N25" i="30" s="1"/>
  <c r="Q25" i="30"/>
  <c r="P25" i="30" s="1"/>
  <c r="J25" i="30" s="1"/>
  <c r="K26" i="30"/>
  <c r="G26" i="30" s="1"/>
  <c r="L26" i="30"/>
  <c r="M26" i="30"/>
  <c r="O26" i="30"/>
  <c r="N26" i="30" s="1"/>
  <c r="I26" i="30" s="1"/>
  <c r="Q26" i="30"/>
  <c r="P26" i="30" s="1"/>
  <c r="J26" i="30" s="1"/>
  <c r="K27" i="30"/>
  <c r="G27" i="30" s="1"/>
  <c r="L27" i="30"/>
  <c r="M27" i="30"/>
  <c r="O27" i="30"/>
  <c r="N27" i="30" s="1"/>
  <c r="I27" i="30" s="1"/>
  <c r="Q27" i="30"/>
  <c r="P27" i="30" s="1"/>
  <c r="J27" i="30" s="1"/>
  <c r="K28" i="30"/>
  <c r="G28" i="30" s="1"/>
  <c r="L28" i="30"/>
  <c r="M28" i="30"/>
  <c r="O28" i="30"/>
  <c r="N28" i="30" s="1"/>
  <c r="I28" i="30" s="1"/>
  <c r="Q28" i="30"/>
  <c r="P28" i="30" s="1"/>
  <c r="J28" i="30" s="1"/>
  <c r="K29" i="30"/>
  <c r="G29" i="30" s="1"/>
  <c r="L29" i="30"/>
  <c r="M29" i="30"/>
  <c r="O29" i="30"/>
  <c r="N29" i="30" s="1"/>
  <c r="I29" i="30" s="1"/>
  <c r="Q29" i="30"/>
  <c r="P29" i="30" s="1"/>
  <c r="J29" i="30" s="1"/>
  <c r="K30" i="30"/>
  <c r="G30" i="30" s="1"/>
  <c r="L30" i="30"/>
  <c r="M30" i="30"/>
  <c r="O30" i="30"/>
  <c r="N30" i="30" s="1"/>
  <c r="I30" i="30" s="1"/>
  <c r="Q30" i="30"/>
  <c r="P30" i="30" s="1"/>
  <c r="J30" i="30" s="1"/>
  <c r="K31" i="30"/>
  <c r="G31" i="30" s="1"/>
  <c r="L31" i="30"/>
  <c r="M31" i="30"/>
  <c r="O31" i="30"/>
  <c r="N31" i="30" s="1"/>
  <c r="I31" i="30" s="1"/>
  <c r="Q31" i="30"/>
  <c r="P31" i="30" s="1"/>
  <c r="J31" i="30" s="1"/>
  <c r="K32" i="30"/>
  <c r="G32" i="30" s="1"/>
  <c r="L32" i="30"/>
  <c r="M32" i="30"/>
  <c r="O32" i="30"/>
  <c r="N32" i="30" s="1"/>
  <c r="I32" i="30" s="1"/>
  <c r="Q32" i="30"/>
  <c r="P32" i="30" s="1"/>
  <c r="J32" i="30" s="1"/>
  <c r="K33" i="30"/>
  <c r="G33" i="30" s="1"/>
  <c r="L33" i="30"/>
  <c r="M33" i="30"/>
  <c r="O33" i="30"/>
  <c r="N33" i="30" s="1"/>
  <c r="I33" i="30" s="1"/>
  <c r="Q33" i="30"/>
  <c r="P33" i="30" s="1"/>
  <c r="J33" i="30" s="1"/>
  <c r="K34" i="30"/>
  <c r="G34" i="30" s="1"/>
  <c r="L34" i="30"/>
  <c r="M34" i="30"/>
  <c r="O34" i="30"/>
  <c r="N34" i="30" s="1"/>
  <c r="I34" i="30" s="1"/>
  <c r="Q34" i="30"/>
  <c r="P34" i="30" s="1"/>
  <c r="J34" i="30" s="1"/>
  <c r="K35" i="30"/>
  <c r="G35" i="30" s="1"/>
  <c r="L35" i="30"/>
  <c r="M35" i="30"/>
  <c r="O35" i="30"/>
  <c r="N35" i="30" s="1"/>
  <c r="I35" i="30" s="1"/>
  <c r="Q35" i="30"/>
  <c r="P35" i="30" s="1"/>
  <c r="J35" i="30" s="1"/>
  <c r="I36" i="30"/>
  <c r="K36" i="30"/>
  <c r="G36" i="30" s="1"/>
  <c r="L36" i="30"/>
  <c r="M36" i="30"/>
  <c r="O36" i="30"/>
  <c r="N36" i="30" s="1"/>
  <c r="Q36" i="30"/>
  <c r="P36" i="30" s="1"/>
  <c r="J36" i="30" s="1"/>
  <c r="K37" i="30"/>
  <c r="G37" i="30" s="1"/>
  <c r="L37" i="30"/>
  <c r="M37" i="30"/>
  <c r="O37" i="30"/>
  <c r="N37" i="30" s="1"/>
  <c r="I37" i="30" s="1"/>
  <c r="Q37" i="30"/>
  <c r="P37" i="30" s="1"/>
  <c r="J37" i="30" s="1"/>
  <c r="K38" i="30"/>
  <c r="G38" i="30" s="1"/>
  <c r="L38" i="30"/>
  <c r="M38" i="30"/>
  <c r="O38" i="30"/>
  <c r="N38" i="30" s="1"/>
  <c r="I38" i="30" s="1"/>
  <c r="Q38" i="30"/>
  <c r="P38" i="30" s="1"/>
  <c r="J38" i="30" s="1"/>
  <c r="K39" i="30"/>
  <c r="G39" i="30" s="1"/>
  <c r="L39" i="30"/>
  <c r="M39" i="30"/>
  <c r="O39" i="30"/>
  <c r="N39" i="30" s="1"/>
  <c r="I39" i="30" s="1"/>
  <c r="Q39" i="30"/>
  <c r="P39" i="30" s="1"/>
  <c r="J39" i="30" s="1"/>
  <c r="K40" i="30"/>
  <c r="G40" i="30" s="1"/>
  <c r="L40" i="30"/>
  <c r="M40" i="30"/>
  <c r="O40" i="30"/>
  <c r="N40" i="30" s="1"/>
  <c r="I40" i="30" s="1"/>
  <c r="Q40" i="30"/>
  <c r="P40" i="30" s="1"/>
  <c r="J40" i="30" s="1"/>
  <c r="K41" i="30"/>
  <c r="G41" i="30" s="1"/>
  <c r="L41" i="30"/>
  <c r="M41" i="30"/>
  <c r="O41" i="30"/>
  <c r="N41" i="30" s="1"/>
  <c r="I41" i="30" s="1"/>
  <c r="Q41" i="30"/>
  <c r="P41" i="30" s="1"/>
  <c r="J41" i="30" s="1"/>
  <c r="K42" i="30"/>
  <c r="G42" i="30" s="1"/>
  <c r="L42" i="30"/>
  <c r="M42" i="30"/>
  <c r="O42" i="30"/>
  <c r="N42" i="30" s="1"/>
  <c r="I42" i="30" s="1"/>
  <c r="Q42" i="30"/>
  <c r="P42" i="30" s="1"/>
  <c r="J42" i="30" s="1"/>
  <c r="K43" i="30"/>
  <c r="G43" i="30" s="1"/>
  <c r="L43" i="30"/>
  <c r="M43" i="30"/>
  <c r="O43" i="30"/>
  <c r="N43" i="30" s="1"/>
  <c r="I43" i="30" s="1"/>
  <c r="Q43" i="30"/>
  <c r="P43" i="30" s="1"/>
  <c r="J43" i="30" s="1"/>
  <c r="K44" i="30"/>
  <c r="G44" i="30" s="1"/>
  <c r="L44" i="30"/>
  <c r="M44" i="30"/>
  <c r="O44" i="30"/>
  <c r="N44" i="30" s="1"/>
  <c r="I44" i="30" s="1"/>
  <c r="Q44" i="30"/>
  <c r="P44" i="30" s="1"/>
  <c r="J44" i="30" s="1"/>
  <c r="K45" i="30"/>
  <c r="G45" i="30" s="1"/>
  <c r="L45" i="30"/>
  <c r="M45" i="30"/>
  <c r="O45" i="30"/>
  <c r="N45" i="30" s="1"/>
  <c r="I45" i="30" s="1"/>
  <c r="Q45" i="30"/>
  <c r="P45" i="30" s="1"/>
  <c r="J45" i="30" s="1"/>
  <c r="K46" i="30"/>
  <c r="G46" i="30" s="1"/>
  <c r="L46" i="30"/>
  <c r="M46" i="30"/>
  <c r="O46" i="30"/>
  <c r="N46" i="30" s="1"/>
  <c r="I46" i="30" s="1"/>
  <c r="Q46" i="30"/>
  <c r="P46" i="30" s="1"/>
  <c r="J46" i="30" s="1"/>
  <c r="K47" i="30"/>
  <c r="G47" i="30" s="1"/>
  <c r="L47" i="30"/>
  <c r="M47" i="30"/>
  <c r="O47" i="30"/>
  <c r="N47" i="30" s="1"/>
  <c r="I47" i="30" s="1"/>
  <c r="Q47" i="30"/>
  <c r="P47" i="30" s="1"/>
  <c r="J47" i="30" s="1"/>
  <c r="K48" i="30"/>
  <c r="G48" i="30" s="1"/>
  <c r="L48" i="30"/>
  <c r="M48" i="30"/>
  <c r="O48" i="30"/>
  <c r="N48" i="30" s="1"/>
  <c r="I48" i="30" s="1"/>
  <c r="Q48" i="30"/>
  <c r="P48" i="30" s="1"/>
  <c r="J48" i="30" s="1"/>
  <c r="K49" i="30"/>
  <c r="G49" i="30" s="1"/>
  <c r="L49" i="30"/>
  <c r="M49" i="30"/>
  <c r="O49" i="30"/>
  <c r="N49" i="30" s="1"/>
  <c r="I49" i="30" s="1"/>
  <c r="Q49" i="30"/>
  <c r="P49" i="30" s="1"/>
  <c r="J49" i="30" s="1"/>
  <c r="K50" i="30"/>
  <c r="G50" i="30" s="1"/>
  <c r="L50" i="30"/>
  <c r="M50" i="30"/>
  <c r="O50" i="30"/>
  <c r="N50" i="30" s="1"/>
  <c r="I50" i="30" s="1"/>
  <c r="Q50" i="30"/>
  <c r="P50" i="30" s="1"/>
  <c r="J50" i="30" s="1"/>
  <c r="K51" i="30"/>
  <c r="G51" i="30" s="1"/>
  <c r="L51" i="30"/>
  <c r="M51" i="30"/>
  <c r="O51" i="30"/>
  <c r="N51" i="30" s="1"/>
  <c r="I51" i="30" s="1"/>
  <c r="Q51" i="30"/>
  <c r="P51" i="30" s="1"/>
  <c r="J51" i="30" s="1"/>
  <c r="K52" i="30"/>
  <c r="G52" i="30" s="1"/>
  <c r="L52" i="30"/>
  <c r="M52" i="30"/>
  <c r="O52" i="30"/>
  <c r="N52" i="30" s="1"/>
  <c r="I52" i="30" s="1"/>
  <c r="Q52" i="30"/>
  <c r="P52" i="30" s="1"/>
  <c r="J52" i="30" s="1"/>
  <c r="K53" i="30"/>
  <c r="G53" i="30" s="1"/>
  <c r="L53" i="30"/>
  <c r="M53" i="30"/>
  <c r="O53" i="30"/>
  <c r="N53" i="30" s="1"/>
  <c r="I53" i="30" s="1"/>
  <c r="Q53" i="30"/>
  <c r="P53" i="30" s="1"/>
  <c r="J53" i="30" s="1"/>
  <c r="K54" i="30"/>
  <c r="G54" i="30" s="1"/>
  <c r="L54" i="30"/>
  <c r="M54" i="30"/>
  <c r="O54" i="30"/>
  <c r="N54" i="30" s="1"/>
  <c r="I54" i="30" s="1"/>
  <c r="Q54" i="30"/>
  <c r="P54" i="30" s="1"/>
  <c r="J54" i="30" s="1"/>
  <c r="K55" i="30"/>
  <c r="G55" i="30" s="1"/>
  <c r="L55" i="30"/>
  <c r="M55" i="30"/>
  <c r="O55" i="30"/>
  <c r="N55" i="30" s="1"/>
  <c r="I55" i="30" s="1"/>
  <c r="Q55" i="30"/>
  <c r="P55" i="30" s="1"/>
  <c r="J55" i="30" s="1"/>
  <c r="K56" i="30"/>
  <c r="G56" i="30" s="1"/>
  <c r="L56" i="30"/>
  <c r="M56" i="30"/>
  <c r="O56" i="30"/>
  <c r="N56" i="30" s="1"/>
  <c r="I56" i="30" s="1"/>
  <c r="Q56" i="30"/>
  <c r="P56" i="30" s="1"/>
  <c r="J56" i="30" s="1"/>
  <c r="K57" i="30"/>
  <c r="G57" i="30" s="1"/>
  <c r="L57" i="30"/>
  <c r="M57" i="30"/>
  <c r="O57" i="30"/>
  <c r="N57" i="30" s="1"/>
  <c r="I57" i="30" s="1"/>
  <c r="Q57" i="30"/>
  <c r="P57" i="30" s="1"/>
  <c r="J57" i="30" s="1"/>
  <c r="K58" i="30"/>
  <c r="G58" i="30" s="1"/>
  <c r="L58" i="30"/>
  <c r="M58" i="30"/>
  <c r="O58" i="30"/>
  <c r="N58" i="30" s="1"/>
  <c r="I58" i="30" s="1"/>
  <c r="Q58" i="30"/>
  <c r="P58" i="30" s="1"/>
  <c r="J58" i="30" s="1"/>
  <c r="K59" i="30"/>
  <c r="G59" i="30" s="1"/>
  <c r="L59" i="30"/>
  <c r="M59" i="30"/>
  <c r="O59" i="30"/>
  <c r="N59" i="30" s="1"/>
  <c r="I59" i="30" s="1"/>
  <c r="Q59" i="30"/>
  <c r="P59" i="30" s="1"/>
  <c r="J59" i="30" s="1"/>
  <c r="K60" i="30"/>
  <c r="G60" i="30" s="1"/>
  <c r="L60" i="30"/>
  <c r="M60" i="30"/>
  <c r="O60" i="30"/>
  <c r="N60" i="30" s="1"/>
  <c r="I60" i="30" s="1"/>
  <c r="Q60" i="30"/>
  <c r="P60" i="30" s="1"/>
  <c r="J60" i="30" s="1"/>
  <c r="K61" i="30"/>
  <c r="G61" i="30" s="1"/>
  <c r="L61" i="30"/>
  <c r="M61" i="30"/>
  <c r="O61" i="30"/>
  <c r="N61" i="30" s="1"/>
  <c r="I61" i="30" s="1"/>
  <c r="Q61" i="30"/>
  <c r="P61" i="30" s="1"/>
  <c r="J61" i="30" s="1"/>
  <c r="K62" i="30"/>
  <c r="G62" i="30" s="1"/>
  <c r="L62" i="30"/>
  <c r="M62" i="30"/>
  <c r="O62" i="30"/>
  <c r="N62" i="30" s="1"/>
  <c r="I62" i="30" s="1"/>
  <c r="Q62" i="30"/>
  <c r="P62" i="30" s="1"/>
  <c r="J62" i="30" s="1"/>
  <c r="K63" i="30"/>
  <c r="G63" i="30" s="1"/>
  <c r="L63" i="30"/>
  <c r="M63" i="30"/>
  <c r="O63" i="30"/>
  <c r="N63" i="30" s="1"/>
  <c r="I63" i="30" s="1"/>
  <c r="Q63" i="30"/>
  <c r="P63" i="30" s="1"/>
  <c r="J63" i="30" s="1"/>
  <c r="K64" i="30"/>
  <c r="G64" i="30" s="1"/>
  <c r="L64" i="30"/>
  <c r="M64" i="30"/>
  <c r="O64" i="30"/>
  <c r="N64" i="30" s="1"/>
  <c r="I64" i="30" s="1"/>
  <c r="Q64" i="30"/>
  <c r="P64" i="30" s="1"/>
  <c r="J64" i="30" s="1"/>
  <c r="K65" i="30"/>
  <c r="G65" i="30" s="1"/>
  <c r="L65" i="30"/>
  <c r="M65" i="30"/>
  <c r="O65" i="30"/>
  <c r="N65" i="30" s="1"/>
  <c r="I65" i="30" s="1"/>
  <c r="Q65" i="30"/>
  <c r="P65" i="30" s="1"/>
  <c r="J65" i="30" s="1"/>
  <c r="K66" i="30"/>
  <c r="G66" i="30" s="1"/>
  <c r="L66" i="30"/>
  <c r="M66" i="30"/>
  <c r="O66" i="30"/>
  <c r="N66" i="30" s="1"/>
  <c r="I66" i="30" s="1"/>
  <c r="Q66" i="30"/>
  <c r="P66" i="30" s="1"/>
  <c r="J66" i="30" s="1"/>
  <c r="K67" i="30"/>
  <c r="G67" i="30" s="1"/>
  <c r="L67" i="30"/>
  <c r="M67" i="30"/>
  <c r="O67" i="30"/>
  <c r="N67" i="30" s="1"/>
  <c r="I67" i="30" s="1"/>
  <c r="Q67" i="30"/>
  <c r="P67" i="30" s="1"/>
  <c r="J67" i="30" s="1"/>
  <c r="K68" i="30"/>
  <c r="G68" i="30" s="1"/>
  <c r="L68" i="30"/>
  <c r="M68" i="30"/>
  <c r="O68" i="30"/>
  <c r="N68" i="30" s="1"/>
  <c r="I68" i="30" s="1"/>
  <c r="Q68" i="30"/>
  <c r="P68" i="30" s="1"/>
  <c r="J68" i="30" s="1"/>
  <c r="K69" i="30"/>
  <c r="G69" i="30" s="1"/>
  <c r="L69" i="30"/>
  <c r="M69" i="30"/>
  <c r="O69" i="30"/>
  <c r="N69" i="30" s="1"/>
  <c r="I69" i="30" s="1"/>
  <c r="Q69" i="30"/>
  <c r="P69" i="30" s="1"/>
  <c r="J69" i="30" s="1"/>
  <c r="K70" i="30"/>
  <c r="G70" i="30" s="1"/>
  <c r="L70" i="30"/>
  <c r="M70" i="30"/>
  <c r="O70" i="30"/>
  <c r="N70" i="30" s="1"/>
  <c r="I70" i="30" s="1"/>
  <c r="Q70" i="30"/>
  <c r="P70" i="30" s="1"/>
  <c r="J70" i="30" s="1"/>
  <c r="K71" i="30"/>
  <c r="G71" i="30" s="1"/>
  <c r="L71" i="30"/>
  <c r="M71" i="30"/>
  <c r="O71" i="30"/>
  <c r="N71" i="30" s="1"/>
  <c r="I71" i="30" s="1"/>
  <c r="Q71" i="30"/>
  <c r="P71" i="30" s="1"/>
  <c r="J71" i="30" s="1"/>
  <c r="K72" i="30"/>
  <c r="G72" i="30" s="1"/>
  <c r="L72" i="30"/>
  <c r="M72" i="30"/>
  <c r="O72" i="30"/>
  <c r="N72" i="30" s="1"/>
  <c r="I72" i="30" s="1"/>
  <c r="Q72" i="30"/>
  <c r="P72" i="30" s="1"/>
  <c r="J72" i="30" s="1"/>
  <c r="K73" i="30"/>
  <c r="G73" i="30" s="1"/>
  <c r="L73" i="30"/>
  <c r="M73" i="30"/>
  <c r="O73" i="30"/>
  <c r="N73" i="30" s="1"/>
  <c r="I73" i="30" s="1"/>
  <c r="Q73" i="30"/>
  <c r="P73" i="30" s="1"/>
  <c r="J73" i="30" s="1"/>
  <c r="K74" i="30"/>
  <c r="G74" i="30" s="1"/>
  <c r="L74" i="30"/>
  <c r="M74" i="30"/>
  <c r="O74" i="30"/>
  <c r="N74" i="30" s="1"/>
  <c r="I74" i="30" s="1"/>
  <c r="Q74" i="30"/>
  <c r="P74" i="30" s="1"/>
  <c r="J74" i="30" s="1"/>
  <c r="K75" i="30"/>
  <c r="G75" i="30" s="1"/>
  <c r="L75" i="30"/>
  <c r="M75" i="30"/>
  <c r="O75" i="30"/>
  <c r="N75" i="30" s="1"/>
  <c r="I75" i="30" s="1"/>
  <c r="Q75" i="30"/>
  <c r="P75" i="30" s="1"/>
  <c r="J75" i="30" s="1"/>
  <c r="K76" i="30"/>
  <c r="G76" i="30" s="1"/>
  <c r="L76" i="30"/>
  <c r="M76" i="30"/>
  <c r="O76" i="30"/>
  <c r="N76" i="30" s="1"/>
  <c r="I76" i="30" s="1"/>
  <c r="Q76" i="30"/>
  <c r="P76" i="30" s="1"/>
  <c r="J76" i="30" s="1"/>
  <c r="K77" i="30"/>
  <c r="G77" i="30" s="1"/>
  <c r="L77" i="30"/>
  <c r="M77" i="30"/>
  <c r="O77" i="30"/>
  <c r="N77" i="30" s="1"/>
  <c r="I77" i="30" s="1"/>
  <c r="Q77" i="30"/>
  <c r="P77" i="30" s="1"/>
  <c r="J77" i="30" s="1"/>
  <c r="K78" i="30"/>
  <c r="G78" i="30" s="1"/>
  <c r="L78" i="30"/>
  <c r="M78" i="30"/>
  <c r="O78" i="30"/>
  <c r="N78" i="30" s="1"/>
  <c r="I78" i="30" s="1"/>
  <c r="Q78" i="30"/>
  <c r="P78" i="30" s="1"/>
  <c r="J78" i="30" s="1"/>
  <c r="K79" i="30"/>
  <c r="G79" i="30" s="1"/>
  <c r="L79" i="30"/>
  <c r="M79" i="30"/>
  <c r="O79" i="30"/>
  <c r="N79" i="30" s="1"/>
  <c r="I79" i="30" s="1"/>
  <c r="Q79" i="30"/>
  <c r="P79" i="30" s="1"/>
  <c r="J79" i="30" s="1"/>
  <c r="K80" i="30"/>
  <c r="G80" i="30" s="1"/>
  <c r="L80" i="30"/>
  <c r="M80" i="30"/>
  <c r="O80" i="30"/>
  <c r="N80" i="30" s="1"/>
  <c r="I80" i="30" s="1"/>
  <c r="Q80" i="30"/>
  <c r="P80" i="30" s="1"/>
  <c r="J80" i="30" s="1"/>
  <c r="K81" i="30"/>
  <c r="G81" i="30" s="1"/>
  <c r="L81" i="30"/>
  <c r="M81" i="30"/>
  <c r="O81" i="30"/>
  <c r="N81" i="30" s="1"/>
  <c r="I81" i="30" s="1"/>
  <c r="Q81" i="30"/>
  <c r="P81" i="30" s="1"/>
  <c r="J81" i="30" s="1"/>
  <c r="K82" i="30"/>
  <c r="G82" i="30" s="1"/>
  <c r="L82" i="30"/>
  <c r="M82" i="30"/>
  <c r="O82" i="30"/>
  <c r="N82" i="30" s="1"/>
  <c r="I82" i="30" s="1"/>
  <c r="Q82" i="30"/>
  <c r="P82" i="30" s="1"/>
  <c r="J82" i="30" s="1"/>
  <c r="K83" i="30"/>
  <c r="G83" i="30" s="1"/>
  <c r="L83" i="30"/>
  <c r="M83" i="30"/>
  <c r="O83" i="30"/>
  <c r="N83" i="30" s="1"/>
  <c r="I83" i="30" s="1"/>
  <c r="Q83" i="30"/>
  <c r="P83" i="30" s="1"/>
  <c r="J83" i="30" s="1"/>
  <c r="K84" i="30"/>
  <c r="G84" i="30" s="1"/>
  <c r="L84" i="30"/>
  <c r="M84" i="30"/>
  <c r="O84" i="30"/>
  <c r="N84" i="30" s="1"/>
  <c r="I84" i="30" s="1"/>
  <c r="Q84" i="30"/>
  <c r="P84" i="30" s="1"/>
  <c r="J84" i="30" s="1"/>
  <c r="K85" i="30"/>
  <c r="G85" i="30" s="1"/>
  <c r="L85" i="30"/>
  <c r="M85" i="30"/>
  <c r="O85" i="30"/>
  <c r="N85" i="30" s="1"/>
  <c r="I85" i="30" s="1"/>
  <c r="Q85" i="30"/>
  <c r="P85" i="30" s="1"/>
  <c r="J85" i="30" s="1"/>
  <c r="K86" i="30"/>
  <c r="G86" i="30" s="1"/>
  <c r="L86" i="30"/>
  <c r="M86" i="30"/>
  <c r="O86" i="30"/>
  <c r="N86" i="30" s="1"/>
  <c r="I86" i="30" s="1"/>
  <c r="Q86" i="30"/>
  <c r="P86" i="30" s="1"/>
  <c r="J86" i="30" s="1"/>
  <c r="K87" i="30"/>
  <c r="G87" i="30" s="1"/>
  <c r="L87" i="30"/>
  <c r="M87" i="30"/>
  <c r="O87" i="30"/>
  <c r="N87" i="30" s="1"/>
  <c r="I87" i="30" s="1"/>
  <c r="Q87" i="30"/>
  <c r="P87" i="30" s="1"/>
  <c r="J87" i="30" s="1"/>
  <c r="K88" i="30"/>
  <c r="G88" i="30" s="1"/>
  <c r="L88" i="30"/>
  <c r="M88" i="30"/>
  <c r="O88" i="30"/>
  <c r="N88" i="30" s="1"/>
  <c r="I88" i="30" s="1"/>
  <c r="Q88" i="30"/>
  <c r="P88" i="30" s="1"/>
  <c r="J88" i="30" s="1"/>
  <c r="K89" i="30"/>
  <c r="G89" i="30" s="1"/>
  <c r="L89" i="30"/>
  <c r="M89" i="30"/>
  <c r="O89" i="30"/>
  <c r="N89" i="30" s="1"/>
  <c r="I89" i="30" s="1"/>
  <c r="Q89" i="30"/>
  <c r="P89" i="30" s="1"/>
  <c r="J89" i="30" s="1"/>
  <c r="K90" i="30"/>
  <c r="G90" i="30" s="1"/>
  <c r="L90" i="30"/>
  <c r="M90" i="30"/>
  <c r="O90" i="30"/>
  <c r="N90" i="30" s="1"/>
  <c r="I90" i="30" s="1"/>
  <c r="Q90" i="30"/>
  <c r="P90" i="30" s="1"/>
  <c r="J90" i="30" s="1"/>
  <c r="K91" i="30"/>
  <c r="G91" i="30" s="1"/>
  <c r="L91" i="30"/>
  <c r="M91" i="30"/>
  <c r="O91" i="30"/>
  <c r="N91" i="30" s="1"/>
  <c r="I91" i="30" s="1"/>
  <c r="Q91" i="30"/>
  <c r="P91" i="30" s="1"/>
  <c r="J91" i="30" s="1"/>
  <c r="K92" i="30"/>
  <c r="G92" i="30" s="1"/>
  <c r="L92" i="30"/>
  <c r="M92" i="30"/>
  <c r="O92" i="30"/>
  <c r="N92" i="30" s="1"/>
  <c r="I92" i="30" s="1"/>
  <c r="Q92" i="30"/>
  <c r="P92" i="30" s="1"/>
  <c r="J92" i="30" s="1"/>
  <c r="K93" i="30"/>
  <c r="G93" i="30" s="1"/>
  <c r="L93" i="30"/>
  <c r="M93" i="30"/>
  <c r="O93" i="30"/>
  <c r="N93" i="30" s="1"/>
  <c r="I93" i="30" s="1"/>
  <c r="Q93" i="30"/>
  <c r="P93" i="30" s="1"/>
  <c r="J93" i="30" s="1"/>
  <c r="K94" i="30"/>
  <c r="G94" i="30" s="1"/>
  <c r="L94" i="30"/>
  <c r="M94" i="30"/>
  <c r="O94" i="30"/>
  <c r="N94" i="30" s="1"/>
  <c r="I94" i="30" s="1"/>
  <c r="Q94" i="30"/>
  <c r="P94" i="30" s="1"/>
  <c r="J94" i="30" s="1"/>
  <c r="K95" i="30"/>
  <c r="G95" i="30" s="1"/>
  <c r="L95" i="30"/>
  <c r="M95" i="30"/>
  <c r="O95" i="30"/>
  <c r="N95" i="30" s="1"/>
  <c r="I95" i="30" s="1"/>
  <c r="Q95" i="30"/>
  <c r="P95" i="30" s="1"/>
  <c r="J95" i="30" s="1"/>
  <c r="K96" i="30"/>
  <c r="G96" i="30" s="1"/>
  <c r="L96" i="30"/>
  <c r="M96" i="30"/>
  <c r="O96" i="30"/>
  <c r="N96" i="30" s="1"/>
  <c r="I96" i="30" s="1"/>
  <c r="Q96" i="30"/>
  <c r="P96" i="30" s="1"/>
  <c r="J96" i="30" s="1"/>
  <c r="K97" i="30"/>
  <c r="G97" i="30" s="1"/>
  <c r="L97" i="30"/>
  <c r="M97" i="30"/>
  <c r="O97" i="30"/>
  <c r="N97" i="30" s="1"/>
  <c r="I97" i="30" s="1"/>
  <c r="Q97" i="30"/>
  <c r="P97" i="30" s="1"/>
  <c r="J97" i="30" s="1"/>
  <c r="K98" i="30"/>
  <c r="G98" i="30" s="1"/>
  <c r="L98" i="30"/>
  <c r="M98" i="30"/>
  <c r="O98" i="30"/>
  <c r="N98" i="30" s="1"/>
  <c r="I98" i="30" s="1"/>
  <c r="Q98" i="30"/>
  <c r="P98" i="30" s="1"/>
  <c r="J98" i="30" s="1"/>
  <c r="K99" i="30"/>
  <c r="G99" i="30" s="1"/>
  <c r="L99" i="30"/>
  <c r="M99" i="30"/>
  <c r="O99" i="30"/>
  <c r="N99" i="30" s="1"/>
  <c r="I99" i="30" s="1"/>
  <c r="Q99" i="30"/>
  <c r="P99" i="30" s="1"/>
  <c r="J99" i="30" s="1"/>
  <c r="K100" i="30"/>
  <c r="G100" i="30" s="1"/>
  <c r="L100" i="30"/>
  <c r="M100" i="30"/>
  <c r="O100" i="30"/>
  <c r="N100" i="30" s="1"/>
  <c r="I100" i="30" s="1"/>
  <c r="Q100" i="30"/>
  <c r="P100" i="30" s="1"/>
  <c r="J100" i="30" s="1"/>
  <c r="K101" i="30"/>
  <c r="G101" i="30" s="1"/>
  <c r="L101" i="30"/>
  <c r="M101" i="30"/>
  <c r="O101" i="30"/>
  <c r="N101" i="30" s="1"/>
  <c r="I101" i="30" s="1"/>
  <c r="Q101" i="30"/>
  <c r="P101" i="30" s="1"/>
  <c r="J101" i="30" s="1"/>
  <c r="K102" i="30"/>
  <c r="G102" i="30" s="1"/>
  <c r="L102" i="30"/>
  <c r="M102" i="30"/>
  <c r="O102" i="30"/>
  <c r="N102" i="30" s="1"/>
  <c r="I102" i="30" s="1"/>
  <c r="Q102" i="30"/>
  <c r="P102" i="30" s="1"/>
  <c r="J102" i="30" s="1"/>
  <c r="K103" i="30"/>
  <c r="G103" i="30" s="1"/>
  <c r="L103" i="30"/>
  <c r="M103" i="30"/>
  <c r="O103" i="30"/>
  <c r="N103" i="30" s="1"/>
  <c r="I103" i="30" s="1"/>
  <c r="Q103" i="30"/>
  <c r="P103" i="30" s="1"/>
  <c r="J103" i="30" s="1"/>
  <c r="K104" i="30"/>
  <c r="G104" i="30" s="1"/>
  <c r="L104" i="30"/>
  <c r="M104" i="30"/>
  <c r="O104" i="30"/>
  <c r="N104" i="30" s="1"/>
  <c r="I104" i="30" s="1"/>
  <c r="Q104" i="30"/>
  <c r="P104" i="30" s="1"/>
  <c r="J104" i="30" s="1"/>
  <c r="K105" i="30"/>
  <c r="G105" i="30" s="1"/>
  <c r="L105" i="30"/>
  <c r="M105" i="30"/>
  <c r="O105" i="30"/>
  <c r="N105" i="30" s="1"/>
  <c r="I105" i="30" s="1"/>
  <c r="Q105" i="30"/>
  <c r="P105" i="30" s="1"/>
  <c r="J105" i="30" s="1"/>
  <c r="K106" i="30"/>
  <c r="G106" i="30" s="1"/>
  <c r="L106" i="30"/>
  <c r="M106" i="30"/>
  <c r="O106" i="30"/>
  <c r="N106" i="30" s="1"/>
  <c r="I106" i="30" s="1"/>
  <c r="Q106" i="30"/>
  <c r="P106" i="30" s="1"/>
  <c r="J106" i="30" s="1"/>
  <c r="K107" i="30"/>
  <c r="G107" i="30" s="1"/>
  <c r="L107" i="30"/>
  <c r="M107" i="30"/>
  <c r="O107" i="30"/>
  <c r="N107" i="30" s="1"/>
  <c r="I107" i="30" s="1"/>
  <c r="Q107" i="30"/>
  <c r="P107" i="30" s="1"/>
  <c r="J107" i="30" s="1"/>
  <c r="K108" i="30"/>
  <c r="G108" i="30" s="1"/>
  <c r="L108" i="30"/>
  <c r="M108" i="30"/>
  <c r="O108" i="30"/>
  <c r="N108" i="30" s="1"/>
  <c r="I108" i="30" s="1"/>
  <c r="Q108" i="30"/>
  <c r="P108" i="30" s="1"/>
  <c r="J108" i="30" s="1"/>
  <c r="K109" i="30"/>
  <c r="G109" i="30" s="1"/>
  <c r="L109" i="30"/>
  <c r="M109" i="30"/>
  <c r="O109" i="30"/>
  <c r="N109" i="30" s="1"/>
  <c r="I109" i="30" s="1"/>
  <c r="Q109" i="30"/>
  <c r="P109" i="30" s="1"/>
  <c r="J109" i="30" s="1"/>
  <c r="K110" i="30"/>
  <c r="G110" i="30" s="1"/>
  <c r="L110" i="30"/>
  <c r="M110" i="30"/>
  <c r="O110" i="30"/>
  <c r="N110" i="30" s="1"/>
  <c r="I110" i="30" s="1"/>
  <c r="Q110" i="30"/>
  <c r="P110" i="30" s="1"/>
  <c r="J110" i="30" s="1"/>
  <c r="K111" i="30"/>
  <c r="G111" i="30" s="1"/>
  <c r="L111" i="30"/>
  <c r="M111" i="30"/>
  <c r="O111" i="30"/>
  <c r="N111" i="30" s="1"/>
  <c r="I111" i="30" s="1"/>
  <c r="Q111" i="30"/>
  <c r="P111" i="30" s="1"/>
  <c r="J111" i="30" s="1"/>
  <c r="K112" i="30"/>
  <c r="G112" i="30" s="1"/>
  <c r="L112" i="30"/>
  <c r="M112" i="30"/>
  <c r="O112" i="30"/>
  <c r="N112" i="30" s="1"/>
  <c r="I112" i="30" s="1"/>
  <c r="Q112" i="30"/>
  <c r="P112" i="30" s="1"/>
  <c r="J112" i="30" s="1"/>
  <c r="K113" i="30"/>
  <c r="G113" i="30" s="1"/>
  <c r="L113" i="30"/>
  <c r="M113" i="30"/>
  <c r="O113" i="30"/>
  <c r="N113" i="30" s="1"/>
  <c r="I113" i="30" s="1"/>
  <c r="Q113" i="30"/>
  <c r="P113" i="30" s="1"/>
  <c r="J113" i="30" s="1"/>
  <c r="K114" i="30"/>
  <c r="G114" i="30" s="1"/>
  <c r="L114" i="30"/>
  <c r="M114" i="30"/>
  <c r="O114" i="30"/>
  <c r="N114" i="30" s="1"/>
  <c r="I114" i="30" s="1"/>
  <c r="Q114" i="30"/>
  <c r="P114" i="30" s="1"/>
  <c r="J114" i="30" s="1"/>
  <c r="K115" i="30"/>
  <c r="G115" i="30" s="1"/>
  <c r="L115" i="30"/>
  <c r="M115" i="30"/>
  <c r="O115" i="30"/>
  <c r="N115" i="30" s="1"/>
  <c r="I115" i="30" s="1"/>
  <c r="Q115" i="30"/>
  <c r="P115" i="30" s="1"/>
  <c r="J115" i="30" s="1"/>
  <c r="K116" i="30"/>
  <c r="G116" i="30" s="1"/>
  <c r="L116" i="30"/>
  <c r="M116" i="30"/>
  <c r="O116" i="30"/>
  <c r="N116" i="30" s="1"/>
  <c r="I116" i="30" s="1"/>
  <c r="Q116" i="30"/>
  <c r="P116" i="30" s="1"/>
  <c r="J116" i="30" s="1"/>
  <c r="K117" i="30"/>
  <c r="G117" i="30" s="1"/>
  <c r="L117" i="30"/>
  <c r="M117" i="30"/>
  <c r="O117" i="30"/>
  <c r="N117" i="30" s="1"/>
  <c r="I117" i="30" s="1"/>
  <c r="Q117" i="30"/>
  <c r="P117" i="30" s="1"/>
  <c r="J117" i="30" s="1"/>
  <c r="K118" i="30"/>
  <c r="G118" i="30" s="1"/>
  <c r="L118" i="30"/>
  <c r="M118" i="30"/>
  <c r="O118" i="30"/>
  <c r="N118" i="30" s="1"/>
  <c r="I118" i="30" s="1"/>
  <c r="Q118" i="30"/>
  <c r="P118" i="30" s="1"/>
  <c r="J118" i="30" s="1"/>
  <c r="K119" i="30"/>
  <c r="G119" i="30" s="1"/>
  <c r="L119" i="30"/>
  <c r="M119" i="30"/>
  <c r="O119" i="30"/>
  <c r="N119" i="30" s="1"/>
  <c r="I119" i="30" s="1"/>
  <c r="Q119" i="30"/>
  <c r="P119" i="30" s="1"/>
  <c r="J119" i="30" s="1"/>
  <c r="K120" i="30"/>
  <c r="G120" i="30" s="1"/>
  <c r="L120" i="30"/>
  <c r="M120" i="30"/>
  <c r="O120" i="30"/>
  <c r="N120" i="30" s="1"/>
  <c r="I120" i="30" s="1"/>
  <c r="Q120" i="30"/>
  <c r="P120" i="30" s="1"/>
  <c r="J120" i="30" s="1"/>
  <c r="K121" i="30"/>
  <c r="G121" i="30" s="1"/>
  <c r="L121" i="30"/>
  <c r="M121" i="30"/>
  <c r="O121" i="30"/>
  <c r="N121" i="30" s="1"/>
  <c r="I121" i="30" s="1"/>
  <c r="Q121" i="30"/>
  <c r="P121" i="30" s="1"/>
  <c r="J121" i="30" s="1"/>
  <c r="K122" i="30"/>
  <c r="G122" i="30" s="1"/>
  <c r="L122" i="30"/>
  <c r="M122" i="30"/>
  <c r="O122" i="30"/>
  <c r="N122" i="30" s="1"/>
  <c r="I122" i="30" s="1"/>
  <c r="Q122" i="30"/>
  <c r="P122" i="30" s="1"/>
  <c r="J122" i="30" s="1"/>
  <c r="K123" i="30"/>
  <c r="G123" i="30" s="1"/>
  <c r="L123" i="30"/>
  <c r="M123" i="30"/>
  <c r="O123" i="30"/>
  <c r="N123" i="30" s="1"/>
  <c r="I123" i="30" s="1"/>
  <c r="Q123" i="30"/>
  <c r="P123" i="30" s="1"/>
  <c r="J123" i="30" s="1"/>
  <c r="K124" i="30"/>
  <c r="G124" i="30" s="1"/>
  <c r="L124" i="30"/>
  <c r="M124" i="30"/>
  <c r="O124" i="30"/>
  <c r="N124" i="30" s="1"/>
  <c r="I124" i="30" s="1"/>
  <c r="Q124" i="30"/>
  <c r="P124" i="30" s="1"/>
  <c r="J124" i="30" s="1"/>
  <c r="K125" i="30"/>
  <c r="G125" i="30" s="1"/>
  <c r="L125" i="30"/>
  <c r="M125" i="30"/>
  <c r="O125" i="30"/>
  <c r="N125" i="30" s="1"/>
  <c r="I125" i="30" s="1"/>
  <c r="Q125" i="30"/>
  <c r="P125" i="30" s="1"/>
  <c r="J125" i="30" s="1"/>
  <c r="K126" i="30"/>
  <c r="G126" i="30" s="1"/>
  <c r="L126" i="30"/>
  <c r="M126" i="30"/>
  <c r="O126" i="30"/>
  <c r="N126" i="30" s="1"/>
  <c r="I126" i="30" s="1"/>
  <c r="Q126" i="30"/>
  <c r="P126" i="30" s="1"/>
  <c r="J126" i="30" s="1"/>
  <c r="K127" i="30"/>
  <c r="G127" i="30" s="1"/>
  <c r="L127" i="30"/>
  <c r="M127" i="30"/>
  <c r="O127" i="30"/>
  <c r="N127" i="30" s="1"/>
  <c r="I127" i="30" s="1"/>
  <c r="Q127" i="30"/>
  <c r="P127" i="30" s="1"/>
  <c r="J127" i="30" s="1"/>
  <c r="K128" i="30"/>
  <c r="G128" i="30" s="1"/>
  <c r="L128" i="30"/>
  <c r="M128" i="30"/>
  <c r="O128" i="30"/>
  <c r="N128" i="30" s="1"/>
  <c r="I128" i="30" s="1"/>
  <c r="Q128" i="30"/>
  <c r="P128" i="30" s="1"/>
  <c r="J128" i="30" s="1"/>
  <c r="K129" i="30"/>
  <c r="G129" i="30" s="1"/>
  <c r="L129" i="30"/>
  <c r="M129" i="30"/>
  <c r="O129" i="30"/>
  <c r="N129" i="30" s="1"/>
  <c r="I129" i="30" s="1"/>
  <c r="Q129" i="30"/>
  <c r="P129" i="30" s="1"/>
  <c r="J129" i="30" s="1"/>
  <c r="K130" i="30"/>
  <c r="G130" i="30" s="1"/>
  <c r="L130" i="30"/>
  <c r="M130" i="30"/>
  <c r="O130" i="30"/>
  <c r="N130" i="30" s="1"/>
  <c r="I130" i="30" s="1"/>
  <c r="Q130" i="30"/>
  <c r="P130" i="30" s="1"/>
  <c r="J130" i="30" s="1"/>
  <c r="K131" i="30"/>
  <c r="G131" i="30" s="1"/>
  <c r="L131" i="30"/>
  <c r="M131" i="30"/>
  <c r="O131" i="30"/>
  <c r="N131" i="30" s="1"/>
  <c r="I131" i="30" s="1"/>
  <c r="Q131" i="30"/>
  <c r="P131" i="30" s="1"/>
  <c r="J131" i="30" s="1"/>
  <c r="K132" i="30"/>
  <c r="G132" i="30" s="1"/>
  <c r="L132" i="30"/>
  <c r="M132" i="30"/>
  <c r="O132" i="30"/>
  <c r="N132" i="30" s="1"/>
  <c r="I132" i="30" s="1"/>
  <c r="Q132" i="30"/>
  <c r="P132" i="30" s="1"/>
  <c r="J132" i="30" s="1"/>
  <c r="K133" i="30"/>
  <c r="G133" i="30" s="1"/>
  <c r="L133" i="30"/>
  <c r="M133" i="30"/>
  <c r="O133" i="30"/>
  <c r="N133" i="30" s="1"/>
  <c r="I133" i="30" s="1"/>
  <c r="Q133" i="30"/>
  <c r="P133" i="30" s="1"/>
  <c r="J133" i="30" s="1"/>
  <c r="K134" i="30"/>
  <c r="G134" i="30" s="1"/>
  <c r="L134" i="30"/>
  <c r="M134" i="30"/>
  <c r="O134" i="30"/>
  <c r="N134" i="30" s="1"/>
  <c r="I134" i="30" s="1"/>
  <c r="Q134" i="30"/>
  <c r="P134" i="30" s="1"/>
  <c r="J134" i="30" s="1"/>
  <c r="K135" i="30"/>
  <c r="G135" i="30" s="1"/>
  <c r="L135" i="30"/>
  <c r="M135" i="30"/>
  <c r="O135" i="30"/>
  <c r="N135" i="30" s="1"/>
  <c r="I135" i="30" s="1"/>
  <c r="Q135" i="30"/>
  <c r="P135" i="30" s="1"/>
  <c r="J135" i="30" s="1"/>
  <c r="K136" i="30"/>
  <c r="G136" i="30" s="1"/>
  <c r="L136" i="30"/>
  <c r="M136" i="30"/>
  <c r="O136" i="30"/>
  <c r="N136" i="30" s="1"/>
  <c r="I136" i="30" s="1"/>
  <c r="Q136" i="30"/>
  <c r="P136" i="30" s="1"/>
  <c r="J136" i="30" s="1"/>
  <c r="K137" i="30"/>
  <c r="G137" i="30" s="1"/>
  <c r="L137" i="30"/>
  <c r="M137" i="30"/>
  <c r="O137" i="30"/>
  <c r="N137" i="30" s="1"/>
  <c r="I137" i="30" s="1"/>
  <c r="Q137" i="30"/>
  <c r="P137" i="30" s="1"/>
  <c r="J137" i="30" s="1"/>
  <c r="K138" i="30"/>
  <c r="G138" i="30" s="1"/>
  <c r="L138" i="30"/>
  <c r="M138" i="30"/>
  <c r="O138" i="30"/>
  <c r="N138" i="30" s="1"/>
  <c r="I138" i="30" s="1"/>
  <c r="Q138" i="30"/>
  <c r="P138" i="30" s="1"/>
  <c r="J138" i="30" s="1"/>
  <c r="K139" i="30"/>
  <c r="G139" i="30" s="1"/>
  <c r="L139" i="30"/>
  <c r="M139" i="30"/>
  <c r="O139" i="30"/>
  <c r="N139" i="30" s="1"/>
  <c r="I139" i="30" s="1"/>
  <c r="Q139" i="30"/>
  <c r="P139" i="30" s="1"/>
  <c r="J139" i="30" s="1"/>
  <c r="K140" i="30"/>
  <c r="G140" i="30" s="1"/>
  <c r="L140" i="30"/>
  <c r="M140" i="30"/>
  <c r="O140" i="30"/>
  <c r="N140" i="30" s="1"/>
  <c r="I140" i="30" s="1"/>
  <c r="Q140" i="30"/>
  <c r="P140" i="30" s="1"/>
  <c r="J140" i="30" s="1"/>
  <c r="K141" i="30"/>
  <c r="G141" i="30" s="1"/>
  <c r="L141" i="30"/>
  <c r="M141" i="30"/>
  <c r="O141" i="30"/>
  <c r="N141" i="30" s="1"/>
  <c r="I141" i="30" s="1"/>
  <c r="Q141" i="30"/>
  <c r="P141" i="30" s="1"/>
  <c r="J141" i="30" s="1"/>
  <c r="K142" i="30"/>
  <c r="G142" i="30" s="1"/>
  <c r="L142" i="30"/>
  <c r="M142" i="30"/>
  <c r="O142" i="30"/>
  <c r="N142" i="30" s="1"/>
  <c r="I142" i="30" s="1"/>
  <c r="Q142" i="30"/>
  <c r="P142" i="30" s="1"/>
  <c r="J142" i="30" s="1"/>
  <c r="K143" i="30"/>
  <c r="G143" i="30" s="1"/>
  <c r="L143" i="30"/>
  <c r="M143" i="30"/>
  <c r="O143" i="30"/>
  <c r="N143" i="30" s="1"/>
  <c r="I143" i="30" s="1"/>
  <c r="Q143" i="30"/>
  <c r="P143" i="30" s="1"/>
  <c r="J143" i="30" s="1"/>
  <c r="K144" i="30"/>
  <c r="G144" i="30" s="1"/>
  <c r="L144" i="30"/>
  <c r="M144" i="30"/>
  <c r="O144" i="30"/>
  <c r="N144" i="30" s="1"/>
  <c r="I144" i="30" s="1"/>
  <c r="Q144" i="30"/>
  <c r="P144" i="30" s="1"/>
  <c r="J144" i="30" s="1"/>
  <c r="K145" i="30"/>
  <c r="G145" i="30" s="1"/>
  <c r="L145" i="30"/>
  <c r="M145" i="30"/>
  <c r="O145" i="30"/>
  <c r="N145" i="30" s="1"/>
  <c r="I145" i="30" s="1"/>
  <c r="Q145" i="30"/>
  <c r="P145" i="30" s="1"/>
  <c r="J145" i="30" s="1"/>
  <c r="K146" i="30"/>
  <c r="G146" i="30" s="1"/>
  <c r="L146" i="30"/>
  <c r="M146" i="30"/>
  <c r="O146" i="30"/>
  <c r="N146" i="30" s="1"/>
  <c r="I146" i="30" s="1"/>
  <c r="Q146" i="30"/>
  <c r="P146" i="30" s="1"/>
  <c r="J146" i="30" s="1"/>
  <c r="K147" i="30"/>
  <c r="G147" i="30" s="1"/>
  <c r="L147" i="30"/>
  <c r="M147" i="30"/>
  <c r="O147" i="30"/>
  <c r="N147" i="30" s="1"/>
  <c r="I147" i="30" s="1"/>
  <c r="Q147" i="30"/>
  <c r="P147" i="30" s="1"/>
  <c r="J147" i="30" s="1"/>
  <c r="K148" i="30"/>
  <c r="G148" i="30" s="1"/>
  <c r="L148" i="30"/>
  <c r="M148" i="30"/>
  <c r="O148" i="30"/>
  <c r="N148" i="30" s="1"/>
  <c r="I148" i="30" s="1"/>
  <c r="Q148" i="30"/>
  <c r="P148" i="30" s="1"/>
  <c r="J148" i="30" s="1"/>
  <c r="K149" i="30"/>
  <c r="G149" i="30" s="1"/>
  <c r="L149" i="30"/>
  <c r="M149" i="30"/>
  <c r="O149" i="30"/>
  <c r="N149" i="30" s="1"/>
  <c r="I149" i="30" s="1"/>
  <c r="Q149" i="30"/>
  <c r="P149" i="30" s="1"/>
  <c r="J149" i="30" s="1"/>
  <c r="K150" i="30"/>
  <c r="G150" i="30" s="1"/>
  <c r="L150" i="30"/>
  <c r="M150" i="30"/>
  <c r="O150" i="30"/>
  <c r="N150" i="30" s="1"/>
  <c r="I150" i="30" s="1"/>
  <c r="Q150" i="30"/>
  <c r="P150" i="30" s="1"/>
  <c r="J150" i="30" s="1"/>
  <c r="K151" i="30"/>
  <c r="G151" i="30" s="1"/>
  <c r="L151" i="30"/>
  <c r="M151" i="30"/>
  <c r="O151" i="30"/>
  <c r="N151" i="30" s="1"/>
  <c r="I151" i="30" s="1"/>
  <c r="Q151" i="30"/>
  <c r="P151" i="30" s="1"/>
  <c r="J151" i="30" s="1"/>
  <c r="K152" i="30"/>
  <c r="G152" i="30" s="1"/>
  <c r="L152" i="30"/>
  <c r="M152" i="30"/>
  <c r="O152" i="30"/>
  <c r="N152" i="30" s="1"/>
  <c r="I152" i="30" s="1"/>
  <c r="Q152" i="30"/>
  <c r="P152" i="30" s="1"/>
  <c r="J152" i="30" s="1"/>
  <c r="K153" i="30"/>
  <c r="G153" i="30" s="1"/>
  <c r="L153" i="30"/>
  <c r="M153" i="30"/>
  <c r="O153" i="30"/>
  <c r="N153" i="30" s="1"/>
  <c r="I153" i="30" s="1"/>
  <c r="Q153" i="30"/>
  <c r="P153" i="30" s="1"/>
  <c r="J153" i="30" s="1"/>
  <c r="K154" i="30"/>
  <c r="G154" i="30" s="1"/>
  <c r="L154" i="30"/>
  <c r="M154" i="30"/>
  <c r="O154" i="30"/>
  <c r="N154" i="30" s="1"/>
  <c r="I154" i="30" s="1"/>
  <c r="Q154" i="30"/>
  <c r="P154" i="30" s="1"/>
  <c r="J154" i="30" s="1"/>
  <c r="K155" i="30"/>
  <c r="G155" i="30" s="1"/>
  <c r="L155" i="30"/>
  <c r="M155" i="30"/>
  <c r="O155" i="30"/>
  <c r="N155" i="30" s="1"/>
  <c r="I155" i="30" s="1"/>
  <c r="Q155" i="30"/>
  <c r="P155" i="30" s="1"/>
  <c r="J155" i="30" s="1"/>
  <c r="K156" i="30"/>
  <c r="G156" i="30" s="1"/>
  <c r="L156" i="30"/>
  <c r="M156" i="30"/>
  <c r="O156" i="30"/>
  <c r="N156" i="30" s="1"/>
  <c r="I156" i="30" s="1"/>
  <c r="Q156" i="30"/>
  <c r="P156" i="30" s="1"/>
  <c r="J156" i="30" s="1"/>
  <c r="K157" i="30"/>
  <c r="G157" i="30" s="1"/>
  <c r="L157" i="30"/>
  <c r="M157" i="30"/>
  <c r="O157" i="30"/>
  <c r="N157" i="30" s="1"/>
  <c r="I157" i="30" s="1"/>
  <c r="Q157" i="30"/>
  <c r="P157" i="30" s="1"/>
  <c r="J157" i="30" s="1"/>
  <c r="K158" i="30"/>
  <c r="G158" i="30" s="1"/>
  <c r="L158" i="30"/>
  <c r="M158" i="30"/>
  <c r="O158" i="30"/>
  <c r="N158" i="30" s="1"/>
  <c r="I158" i="30" s="1"/>
  <c r="Q158" i="30"/>
  <c r="P158" i="30" s="1"/>
  <c r="J158" i="30" s="1"/>
  <c r="K159" i="30"/>
  <c r="G159" i="30" s="1"/>
  <c r="L159" i="30"/>
  <c r="M159" i="30"/>
  <c r="O159" i="30"/>
  <c r="N159" i="30" s="1"/>
  <c r="I159" i="30" s="1"/>
  <c r="Q159" i="30"/>
  <c r="P159" i="30" s="1"/>
  <c r="J159" i="30" s="1"/>
  <c r="K160" i="30"/>
  <c r="G160" i="30" s="1"/>
  <c r="L160" i="30"/>
  <c r="M160" i="30"/>
  <c r="O160" i="30"/>
  <c r="N160" i="30" s="1"/>
  <c r="I160" i="30" s="1"/>
  <c r="Q160" i="30"/>
  <c r="P160" i="30" s="1"/>
  <c r="J160" i="30" s="1"/>
  <c r="K161" i="30"/>
  <c r="G161" i="30" s="1"/>
  <c r="L161" i="30"/>
  <c r="M161" i="30"/>
  <c r="O161" i="30"/>
  <c r="N161" i="30" s="1"/>
  <c r="I161" i="30" s="1"/>
  <c r="Q161" i="30"/>
  <c r="P161" i="30" s="1"/>
  <c r="J161" i="30" s="1"/>
  <c r="K162" i="30"/>
  <c r="G162" i="30" s="1"/>
  <c r="L162" i="30"/>
  <c r="M162" i="30"/>
  <c r="O162" i="30"/>
  <c r="N162" i="30" s="1"/>
  <c r="I162" i="30" s="1"/>
  <c r="Q162" i="30"/>
  <c r="P162" i="30" s="1"/>
  <c r="J162" i="30" s="1"/>
  <c r="K163" i="30"/>
  <c r="G163" i="30" s="1"/>
  <c r="L163" i="30"/>
  <c r="M163" i="30"/>
  <c r="O163" i="30"/>
  <c r="N163" i="30" s="1"/>
  <c r="I163" i="30" s="1"/>
  <c r="Q163" i="30"/>
  <c r="P163" i="30" s="1"/>
  <c r="J163" i="30" s="1"/>
  <c r="K164" i="30"/>
  <c r="G164" i="30" s="1"/>
  <c r="L164" i="30"/>
  <c r="M164" i="30"/>
  <c r="O164" i="30"/>
  <c r="N164" i="30" s="1"/>
  <c r="I164" i="30" s="1"/>
  <c r="Q164" i="30"/>
  <c r="P164" i="30" s="1"/>
  <c r="J164" i="30" s="1"/>
  <c r="K165" i="30"/>
  <c r="G165" i="30" s="1"/>
  <c r="L165" i="30"/>
  <c r="M165" i="30"/>
  <c r="O165" i="30"/>
  <c r="N165" i="30" s="1"/>
  <c r="I165" i="30" s="1"/>
  <c r="Q165" i="30"/>
  <c r="P165" i="30" s="1"/>
  <c r="J165" i="30" s="1"/>
  <c r="K166" i="30"/>
  <c r="G166" i="30" s="1"/>
  <c r="L166" i="30"/>
  <c r="M166" i="30"/>
  <c r="O166" i="30"/>
  <c r="N166" i="30" s="1"/>
  <c r="I166" i="30" s="1"/>
  <c r="Q166" i="30"/>
  <c r="P166" i="30" s="1"/>
  <c r="J166" i="30" s="1"/>
  <c r="K167" i="30"/>
  <c r="G167" i="30" s="1"/>
  <c r="F167" i="30" s="1"/>
  <c r="L167" i="30"/>
  <c r="M167" i="30"/>
  <c r="O167" i="30"/>
  <c r="N167" i="30" s="1"/>
  <c r="I167" i="30" s="1"/>
  <c r="Q167" i="30"/>
  <c r="P167" i="30" s="1"/>
  <c r="J167" i="30" s="1"/>
  <c r="K168" i="30"/>
  <c r="G168" i="30" s="1"/>
  <c r="F168" i="30" s="1"/>
  <c r="L168" i="30"/>
  <c r="M168" i="30"/>
  <c r="O168" i="30"/>
  <c r="N168" i="30" s="1"/>
  <c r="I168" i="30" s="1"/>
  <c r="Q168" i="30"/>
  <c r="P168" i="30" s="1"/>
  <c r="J168" i="30" s="1"/>
  <c r="K169" i="30"/>
  <c r="G169" i="30" s="1"/>
  <c r="F169" i="30" s="1"/>
  <c r="L169" i="30"/>
  <c r="M169" i="30"/>
  <c r="O169" i="30"/>
  <c r="N169" i="30" s="1"/>
  <c r="I169" i="30" s="1"/>
  <c r="Q169" i="30"/>
  <c r="P169" i="30" s="1"/>
  <c r="J169" i="30" s="1"/>
  <c r="K170" i="30"/>
  <c r="G170" i="30" s="1"/>
  <c r="F170" i="30" s="1"/>
  <c r="L170" i="30"/>
  <c r="M170" i="30"/>
  <c r="O170" i="30"/>
  <c r="N170" i="30" s="1"/>
  <c r="I170" i="30" s="1"/>
  <c r="Q170" i="30"/>
  <c r="P170" i="30" s="1"/>
  <c r="J170" i="30" s="1"/>
  <c r="K171" i="30"/>
  <c r="G171" i="30" s="1"/>
  <c r="F171" i="30" s="1"/>
  <c r="L171" i="30"/>
  <c r="M171" i="30"/>
  <c r="O171" i="30"/>
  <c r="N171" i="30" s="1"/>
  <c r="I171" i="30" s="1"/>
  <c r="Q171" i="30"/>
  <c r="P171" i="30" s="1"/>
  <c r="J171" i="30" s="1"/>
  <c r="K172" i="30"/>
  <c r="G172" i="30" s="1"/>
  <c r="F172" i="30" s="1"/>
  <c r="L172" i="30"/>
  <c r="M172" i="30"/>
  <c r="O172" i="30"/>
  <c r="N172" i="30" s="1"/>
  <c r="I172" i="30" s="1"/>
  <c r="Q172" i="30"/>
  <c r="P172" i="30" s="1"/>
  <c r="J172" i="30" s="1"/>
  <c r="K173" i="30"/>
  <c r="G173" i="30" s="1"/>
  <c r="F173" i="30" s="1"/>
  <c r="L173" i="30"/>
  <c r="M173" i="30"/>
  <c r="O173" i="30"/>
  <c r="N173" i="30" s="1"/>
  <c r="I173" i="30" s="1"/>
  <c r="Q173" i="30"/>
  <c r="P173" i="30" s="1"/>
  <c r="J173" i="30" s="1"/>
  <c r="K174" i="30"/>
  <c r="G174" i="30" s="1"/>
  <c r="F174" i="30" s="1"/>
  <c r="L174" i="30"/>
  <c r="M174" i="30"/>
  <c r="O174" i="30"/>
  <c r="N174" i="30" s="1"/>
  <c r="I174" i="30" s="1"/>
  <c r="Q174" i="30"/>
  <c r="P174" i="30" s="1"/>
  <c r="J174" i="30" s="1"/>
  <c r="K175" i="30"/>
  <c r="G175" i="30" s="1"/>
  <c r="F175" i="30" s="1"/>
  <c r="L175" i="30"/>
  <c r="M175" i="30"/>
  <c r="O175" i="30"/>
  <c r="N175" i="30" s="1"/>
  <c r="I175" i="30" s="1"/>
  <c r="Q175" i="30"/>
  <c r="P175" i="30" s="1"/>
  <c r="J175" i="30" s="1"/>
  <c r="AZ175" i="31"/>
  <c r="Y175" i="31" s="1"/>
  <c r="AY175" i="31"/>
  <c r="X175" i="31" s="1"/>
  <c r="AX175" i="31"/>
  <c r="W175" i="31" s="1"/>
  <c r="AW175" i="31"/>
  <c r="V175" i="31" s="1"/>
  <c r="AV175" i="31"/>
  <c r="U175" i="31" s="1"/>
  <c r="AU175" i="31"/>
  <c r="T175" i="31" s="1"/>
  <c r="AT175" i="31"/>
  <c r="AS175" i="31"/>
  <c r="AR175" i="31"/>
  <c r="AQ175" i="31"/>
  <c r="AP175" i="31" s="1"/>
  <c r="S175" i="31" s="1"/>
  <c r="AO175" i="31"/>
  <c r="AN175" i="31"/>
  <c r="AM175" i="31"/>
  <c r="AL175" i="31"/>
  <c r="AK175" i="31"/>
  <c r="AJ175" i="31"/>
  <c r="P175" i="31" s="1"/>
  <c r="AI175" i="31"/>
  <c r="O175" i="31" s="1"/>
  <c r="AH175" i="31"/>
  <c r="N175" i="31" s="1"/>
  <c r="AG175" i="31"/>
  <c r="M175" i="31" s="1"/>
  <c r="AF175" i="31"/>
  <c r="L175" i="31" s="1"/>
  <c r="AE175" i="31"/>
  <c r="K175" i="31" s="1"/>
  <c r="AD175" i="31"/>
  <c r="J175" i="31" s="1"/>
  <c r="AC175" i="31"/>
  <c r="AA175" i="31"/>
  <c r="G175" i="31" s="1"/>
  <c r="Z175" i="31"/>
  <c r="H175" i="31" s="1"/>
  <c r="AZ174" i="31"/>
  <c r="Y174" i="31" s="1"/>
  <c r="AY174" i="31"/>
  <c r="X174" i="31" s="1"/>
  <c r="AX174" i="31"/>
  <c r="W174" i="31" s="1"/>
  <c r="AW174" i="31"/>
  <c r="V174" i="31" s="1"/>
  <c r="AV174" i="31"/>
  <c r="U174" i="31" s="1"/>
  <c r="AU174" i="31"/>
  <c r="T174" i="31" s="1"/>
  <c r="AT174" i="31"/>
  <c r="AS174" i="31"/>
  <c r="AR174" i="31"/>
  <c r="AQ174" i="31"/>
  <c r="AP174" i="31" s="1"/>
  <c r="S174" i="31" s="1"/>
  <c r="AO174" i="31"/>
  <c r="AN174" i="31"/>
  <c r="AM174" i="31"/>
  <c r="AL174" i="31"/>
  <c r="AK174" i="31"/>
  <c r="AJ174" i="31"/>
  <c r="P174" i="31" s="1"/>
  <c r="AI174" i="31"/>
  <c r="O174" i="31" s="1"/>
  <c r="AH174" i="31"/>
  <c r="N174" i="31" s="1"/>
  <c r="AG174" i="31"/>
  <c r="M174" i="31" s="1"/>
  <c r="AF174" i="31"/>
  <c r="L174" i="31" s="1"/>
  <c r="AE174" i="31"/>
  <c r="K174" i="31" s="1"/>
  <c r="AD174" i="31"/>
  <c r="J174" i="31" s="1"/>
  <c r="AC174" i="31"/>
  <c r="AA174" i="31"/>
  <c r="G174" i="31" s="1"/>
  <c r="Z174" i="31"/>
  <c r="H174" i="31" s="1"/>
  <c r="AZ173" i="31"/>
  <c r="Y173" i="31" s="1"/>
  <c r="AY173" i="31"/>
  <c r="X173" i="31" s="1"/>
  <c r="AX173" i="31"/>
  <c r="W173" i="31" s="1"/>
  <c r="AW173" i="31"/>
  <c r="V173" i="31" s="1"/>
  <c r="AV173" i="31"/>
  <c r="U173" i="31" s="1"/>
  <c r="AU173" i="31"/>
  <c r="T173" i="31" s="1"/>
  <c r="AT173" i="31"/>
  <c r="AS173" i="31"/>
  <c r="AR173" i="31"/>
  <c r="AQ173" i="31"/>
  <c r="AP173" i="31" s="1"/>
  <c r="S173" i="31" s="1"/>
  <c r="AO173" i="31"/>
  <c r="AN173" i="31"/>
  <c r="AM173" i="31"/>
  <c r="AL173" i="31"/>
  <c r="AK173" i="31"/>
  <c r="AJ173" i="31"/>
  <c r="P173" i="31" s="1"/>
  <c r="AI173" i="31"/>
  <c r="O173" i="31" s="1"/>
  <c r="AH173" i="31"/>
  <c r="N173" i="31" s="1"/>
  <c r="AG173" i="31"/>
  <c r="M173" i="31" s="1"/>
  <c r="AF173" i="31"/>
  <c r="L173" i="31" s="1"/>
  <c r="AE173" i="31"/>
  <c r="K173" i="31" s="1"/>
  <c r="AD173" i="31"/>
  <c r="J173" i="31" s="1"/>
  <c r="AC173" i="31"/>
  <c r="AA173" i="31"/>
  <c r="G173" i="31" s="1"/>
  <c r="Z173" i="31"/>
  <c r="H173" i="31" s="1"/>
  <c r="AZ172" i="31"/>
  <c r="Y172" i="31" s="1"/>
  <c r="AY172" i="31"/>
  <c r="X172" i="31" s="1"/>
  <c r="AX172" i="31"/>
  <c r="W172" i="31" s="1"/>
  <c r="AW172" i="31"/>
  <c r="V172" i="31" s="1"/>
  <c r="AV172" i="31"/>
  <c r="U172" i="31" s="1"/>
  <c r="AU172" i="31"/>
  <c r="T172" i="31" s="1"/>
  <c r="AT172" i="31"/>
  <c r="AS172" i="31"/>
  <c r="AR172" i="31"/>
  <c r="AQ172" i="31"/>
  <c r="AP172" i="31" s="1"/>
  <c r="S172" i="31" s="1"/>
  <c r="AO172" i="31"/>
  <c r="AN172" i="31"/>
  <c r="AM172" i="31"/>
  <c r="AL172" i="31"/>
  <c r="AK172" i="31"/>
  <c r="AJ172" i="31"/>
  <c r="P172" i="31" s="1"/>
  <c r="AI172" i="31"/>
  <c r="O172" i="31" s="1"/>
  <c r="AH172" i="31"/>
  <c r="N172" i="31" s="1"/>
  <c r="AG172" i="31"/>
  <c r="M172" i="31" s="1"/>
  <c r="AF172" i="31"/>
  <c r="L172" i="31" s="1"/>
  <c r="AE172" i="31"/>
  <c r="K172" i="31" s="1"/>
  <c r="AD172" i="31"/>
  <c r="J172" i="31" s="1"/>
  <c r="AC172" i="31"/>
  <c r="AA172" i="31"/>
  <c r="G172" i="31" s="1"/>
  <c r="Z172" i="31"/>
  <c r="H172" i="31" s="1"/>
  <c r="AZ171" i="31"/>
  <c r="Y171" i="31" s="1"/>
  <c r="AY171" i="31"/>
  <c r="X171" i="31" s="1"/>
  <c r="AX171" i="31"/>
  <c r="W171" i="31" s="1"/>
  <c r="AW171" i="31"/>
  <c r="V171" i="31" s="1"/>
  <c r="AV171" i="31"/>
  <c r="U171" i="31" s="1"/>
  <c r="AU171" i="31"/>
  <c r="T171" i="31" s="1"/>
  <c r="AT171" i="31"/>
  <c r="AS171" i="31"/>
  <c r="AR171" i="31"/>
  <c r="AQ171" i="31"/>
  <c r="AP171" i="31" s="1"/>
  <c r="S171" i="31" s="1"/>
  <c r="AO171" i="31"/>
  <c r="AN171" i="31"/>
  <c r="AM171" i="31"/>
  <c r="AL171" i="31"/>
  <c r="AK171" i="31"/>
  <c r="AJ171" i="31"/>
  <c r="P171" i="31" s="1"/>
  <c r="AI171" i="31"/>
  <c r="O171" i="31" s="1"/>
  <c r="AH171" i="31"/>
  <c r="N171" i="31" s="1"/>
  <c r="AG171" i="31"/>
  <c r="M171" i="31" s="1"/>
  <c r="AF171" i="31"/>
  <c r="L171" i="31" s="1"/>
  <c r="AE171" i="31"/>
  <c r="K171" i="31" s="1"/>
  <c r="AD171" i="31"/>
  <c r="J171" i="31" s="1"/>
  <c r="AC171" i="31"/>
  <c r="AA171" i="31"/>
  <c r="G171" i="31" s="1"/>
  <c r="Z171" i="31"/>
  <c r="H171" i="31" s="1"/>
  <c r="AZ170" i="31"/>
  <c r="Y170" i="31" s="1"/>
  <c r="AY170" i="31"/>
  <c r="X170" i="31" s="1"/>
  <c r="AX170" i="31"/>
  <c r="W170" i="31" s="1"/>
  <c r="AW170" i="31"/>
  <c r="V170" i="31" s="1"/>
  <c r="AV170" i="31"/>
  <c r="U170" i="31" s="1"/>
  <c r="AU170" i="31"/>
  <c r="T170" i="31" s="1"/>
  <c r="AT170" i="31"/>
  <c r="AS170" i="31"/>
  <c r="AR170" i="31"/>
  <c r="AQ170" i="31"/>
  <c r="AP170" i="31" s="1"/>
  <c r="S170" i="31" s="1"/>
  <c r="AO170" i="31"/>
  <c r="AN170" i="31"/>
  <c r="AM170" i="31"/>
  <c r="AL170" i="31"/>
  <c r="AK170" i="31"/>
  <c r="AJ170" i="31"/>
  <c r="P170" i="31" s="1"/>
  <c r="AI170" i="31"/>
  <c r="O170" i="31" s="1"/>
  <c r="AH170" i="31"/>
  <c r="N170" i="31" s="1"/>
  <c r="AG170" i="31"/>
  <c r="M170" i="31" s="1"/>
  <c r="AF170" i="31"/>
  <c r="L170" i="31" s="1"/>
  <c r="AE170" i="31"/>
  <c r="K170" i="31" s="1"/>
  <c r="AD170" i="31"/>
  <c r="J170" i="31" s="1"/>
  <c r="AC170" i="31"/>
  <c r="AA170" i="31"/>
  <c r="G170" i="31" s="1"/>
  <c r="Z170" i="31"/>
  <c r="AZ169" i="31"/>
  <c r="Y169" i="31" s="1"/>
  <c r="AY169" i="31"/>
  <c r="X169" i="31" s="1"/>
  <c r="AX169" i="31"/>
  <c r="W169" i="31" s="1"/>
  <c r="AW169" i="31"/>
  <c r="V169" i="31" s="1"/>
  <c r="AV169" i="31"/>
  <c r="U169" i="31" s="1"/>
  <c r="AU169" i="31"/>
  <c r="T169" i="31" s="1"/>
  <c r="AT169" i="31"/>
  <c r="AS169" i="31"/>
  <c r="AR169" i="31"/>
  <c r="AQ169" i="31"/>
  <c r="AP169" i="31" s="1"/>
  <c r="S169" i="31" s="1"/>
  <c r="AO169" i="31"/>
  <c r="AN169" i="31"/>
  <c r="AM169" i="31"/>
  <c r="AL169" i="31"/>
  <c r="AK169" i="31"/>
  <c r="AJ169" i="31"/>
  <c r="P169" i="31" s="1"/>
  <c r="AI169" i="31"/>
  <c r="O169" i="31" s="1"/>
  <c r="AH169" i="31"/>
  <c r="N169" i="31" s="1"/>
  <c r="AG169" i="31"/>
  <c r="M169" i="31" s="1"/>
  <c r="AF169" i="31"/>
  <c r="L169" i="31" s="1"/>
  <c r="AE169" i="31"/>
  <c r="K169" i="31" s="1"/>
  <c r="AD169" i="31"/>
  <c r="J169" i="31" s="1"/>
  <c r="AC169" i="31"/>
  <c r="AA169" i="31"/>
  <c r="G169" i="31" s="1"/>
  <c r="Z169" i="31"/>
  <c r="H169" i="31" s="1"/>
  <c r="AZ168" i="31"/>
  <c r="Y168" i="31" s="1"/>
  <c r="AY168" i="31"/>
  <c r="X168" i="31" s="1"/>
  <c r="AX168" i="31"/>
  <c r="W168" i="31" s="1"/>
  <c r="AW168" i="31"/>
  <c r="V168" i="31" s="1"/>
  <c r="AV168" i="31"/>
  <c r="U168" i="31" s="1"/>
  <c r="AU168" i="31"/>
  <c r="T168" i="31" s="1"/>
  <c r="AT168" i="31"/>
  <c r="AS168" i="31"/>
  <c r="AR168" i="31"/>
  <c r="AQ168" i="31"/>
  <c r="AP168" i="31" s="1"/>
  <c r="S168" i="31" s="1"/>
  <c r="AO168" i="31"/>
  <c r="AN168" i="31"/>
  <c r="AM168" i="31"/>
  <c r="AL168" i="31"/>
  <c r="AK168" i="31"/>
  <c r="AJ168" i="31"/>
  <c r="P168" i="31" s="1"/>
  <c r="AI168" i="31"/>
  <c r="O168" i="31" s="1"/>
  <c r="AH168" i="31"/>
  <c r="N168" i="31" s="1"/>
  <c r="AG168" i="31"/>
  <c r="M168" i="31" s="1"/>
  <c r="AF168" i="31"/>
  <c r="L168" i="31" s="1"/>
  <c r="AE168" i="31"/>
  <c r="K168" i="31" s="1"/>
  <c r="AD168" i="31"/>
  <c r="J168" i="31" s="1"/>
  <c r="AC168" i="31"/>
  <c r="AA168" i="31"/>
  <c r="G168" i="31" s="1"/>
  <c r="Z168" i="31"/>
  <c r="H168" i="31" s="1"/>
  <c r="AZ167" i="31"/>
  <c r="Y167" i="31" s="1"/>
  <c r="AY167" i="31"/>
  <c r="X167" i="31" s="1"/>
  <c r="AX167" i="31"/>
  <c r="W167" i="31" s="1"/>
  <c r="AW167" i="31"/>
  <c r="V167" i="31" s="1"/>
  <c r="AV167" i="31"/>
  <c r="U167" i="31" s="1"/>
  <c r="AU167" i="31"/>
  <c r="T167" i="31" s="1"/>
  <c r="AT167" i="31"/>
  <c r="AS167" i="31"/>
  <c r="AR167" i="31"/>
  <c r="AQ167" i="31"/>
  <c r="AP167" i="31" s="1"/>
  <c r="S167" i="31" s="1"/>
  <c r="AO167" i="31"/>
  <c r="AN167" i="31"/>
  <c r="AM167" i="31"/>
  <c r="AL167" i="31"/>
  <c r="AK167" i="31"/>
  <c r="AJ167" i="31"/>
  <c r="P167" i="31" s="1"/>
  <c r="AI167" i="31"/>
  <c r="O167" i="31" s="1"/>
  <c r="AH167" i="31"/>
  <c r="N167" i="31" s="1"/>
  <c r="AG167" i="31"/>
  <c r="M167" i="31" s="1"/>
  <c r="AF167" i="31"/>
  <c r="L167" i="31" s="1"/>
  <c r="AE167" i="31"/>
  <c r="K167" i="31" s="1"/>
  <c r="AD167" i="31"/>
  <c r="J167" i="31" s="1"/>
  <c r="AC167" i="31"/>
  <c r="AA167" i="31"/>
  <c r="G167" i="31" s="1"/>
  <c r="Z167" i="31"/>
  <c r="H167" i="31" s="1"/>
  <c r="AZ166" i="31"/>
  <c r="Y166" i="31" s="1"/>
  <c r="AY166" i="31"/>
  <c r="X166" i="31" s="1"/>
  <c r="AX166" i="31"/>
  <c r="W166" i="31" s="1"/>
  <c r="AW166" i="31"/>
  <c r="V166" i="31" s="1"/>
  <c r="AV166" i="31"/>
  <c r="U166" i="31" s="1"/>
  <c r="AU166" i="31"/>
  <c r="T166" i="31" s="1"/>
  <c r="AT166" i="31"/>
  <c r="AS166" i="31"/>
  <c r="AR166" i="31"/>
  <c r="AQ166" i="31"/>
  <c r="AO166" i="31"/>
  <c r="AN166" i="31"/>
  <c r="AM166" i="31"/>
  <c r="AL166" i="31"/>
  <c r="AK166" i="31"/>
  <c r="AJ166" i="31"/>
  <c r="P166" i="31" s="1"/>
  <c r="AI166" i="31"/>
  <c r="O166" i="31" s="1"/>
  <c r="AH166" i="31"/>
  <c r="N166" i="31" s="1"/>
  <c r="AG166" i="31"/>
  <c r="M166" i="31" s="1"/>
  <c r="AF166" i="31"/>
  <c r="L166" i="31" s="1"/>
  <c r="AE166" i="31"/>
  <c r="K166" i="31" s="1"/>
  <c r="AD166" i="31"/>
  <c r="J166" i="31" s="1"/>
  <c r="AC166" i="31"/>
  <c r="AA166" i="31"/>
  <c r="Z166" i="31"/>
  <c r="AZ165" i="31"/>
  <c r="Y165" i="31" s="1"/>
  <c r="AY165" i="31"/>
  <c r="X165" i="31" s="1"/>
  <c r="AX165" i="31"/>
  <c r="W165" i="31" s="1"/>
  <c r="AW165" i="31"/>
  <c r="V165" i="31" s="1"/>
  <c r="AV165" i="31"/>
  <c r="U165" i="31" s="1"/>
  <c r="AU165" i="31"/>
  <c r="T165" i="31" s="1"/>
  <c r="AT165" i="31"/>
  <c r="AS165" i="31"/>
  <c r="AR165" i="31"/>
  <c r="AQ165" i="31"/>
  <c r="AO165" i="31"/>
  <c r="AN165" i="31"/>
  <c r="AM165" i="31"/>
  <c r="AL165" i="31"/>
  <c r="AK165" i="31"/>
  <c r="AJ165" i="31"/>
  <c r="P165" i="31" s="1"/>
  <c r="AI165" i="31"/>
  <c r="O165" i="31" s="1"/>
  <c r="AH165" i="31"/>
  <c r="N165" i="31" s="1"/>
  <c r="AG165" i="31"/>
  <c r="M165" i="31" s="1"/>
  <c r="AF165" i="31"/>
  <c r="L165" i="31" s="1"/>
  <c r="AE165" i="31"/>
  <c r="K165" i="31" s="1"/>
  <c r="AD165" i="31"/>
  <c r="J165" i="31" s="1"/>
  <c r="AC165" i="31"/>
  <c r="AA165" i="31"/>
  <c r="Z165" i="31"/>
  <c r="AZ164" i="31"/>
  <c r="Y164" i="31" s="1"/>
  <c r="AY164" i="31"/>
  <c r="X164" i="31" s="1"/>
  <c r="AX164" i="31"/>
  <c r="W164" i="31" s="1"/>
  <c r="AW164" i="31"/>
  <c r="V164" i="31" s="1"/>
  <c r="AV164" i="31"/>
  <c r="U164" i="31" s="1"/>
  <c r="AU164" i="31"/>
  <c r="T164" i="31" s="1"/>
  <c r="AT164" i="31"/>
  <c r="AS164" i="31"/>
  <c r="AR164" i="31"/>
  <c r="AQ164" i="31"/>
  <c r="AO164" i="31"/>
  <c r="AN164" i="31"/>
  <c r="AM164" i="31"/>
  <c r="AL164" i="31"/>
  <c r="AK164" i="31"/>
  <c r="AJ164" i="31"/>
  <c r="P164" i="31" s="1"/>
  <c r="AI164" i="31"/>
  <c r="O164" i="31" s="1"/>
  <c r="AH164" i="31"/>
  <c r="N164" i="31" s="1"/>
  <c r="AG164" i="31"/>
  <c r="M164" i="31" s="1"/>
  <c r="AF164" i="31"/>
  <c r="L164" i="31" s="1"/>
  <c r="AE164" i="31"/>
  <c r="K164" i="31" s="1"/>
  <c r="AD164" i="31"/>
  <c r="J164" i="31" s="1"/>
  <c r="AC164" i="31"/>
  <c r="AA164" i="31"/>
  <c r="Z164" i="31"/>
  <c r="H164" i="31" s="1"/>
  <c r="AZ163" i="31"/>
  <c r="Y163" i="31" s="1"/>
  <c r="AY163" i="31"/>
  <c r="X163" i="31" s="1"/>
  <c r="AX163" i="31"/>
  <c r="W163" i="31" s="1"/>
  <c r="AW163" i="31"/>
  <c r="V163" i="31" s="1"/>
  <c r="AV163" i="31"/>
  <c r="U163" i="31" s="1"/>
  <c r="AU163" i="31"/>
  <c r="T163" i="31" s="1"/>
  <c r="AT163" i="31"/>
  <c r="AS163" i="31"/>
  <c r="AR163" i="31"/>
  <c r="AQ163" i="31"/>
  <c r="AO163" i="31"/>
  <c r="AN163" i="31"/>
  <c r="AM163" i="31"/>
  <c r="AL163" i="31"/>
  <c r="AK163" i="31"/>
  <c r="AJ163" i="31"/>
  <c r="P163" i="31" s="1"/>
  <c r="AI163" i="31"/>
  <c r="O163" i="31" s="1"/>
  <c r="AH163" i="31"/>
  <c r="N163" i="31" s="1"/>
  <c r="AG163" i="31"/>
  <c r="M163" i="31" s="1"/>
  <c r="AF163" i="31"/>
  <c r="L163" i="31" s="1"/>
  <c r="AE163" i="31"/>
  <c r="K163" i="31" s="1"/>
  <c r="AD163" i="31"/>
  <c r="J163" i="31" s="1"/>
  <c r="AC163" i="31"/>
  <c r="AA163" i="31"/>
  <c r="Z163" i="31"/>
  <c r="H163" i="31" s="1"/>
  <c r="AZ162" i="31"/>
  <c r="Y162" i="31" s="1"/>
  <c r="AY162" i="31"/>
  <c r="X162" i="31" s="1"/>
  <c r="AX162" i="31"/>
  <c r="W162" i="31" s="1"/>
  <c r="AW162" i="31"/>
  <c r="V162" i="31" s="1"/>
  <c r="AV162" i="31"/>
  <c r="U162" i="31" s="1"/>
  <c r="AU162" i="31"/>
  <c r="T162" i="31" s="1"/>
  <c r="AT162" i="31"/>
  <c r="AS162" i="31"/>
  <c r="AR162" i="31"/>
  <c r="AQ162" i="31"/>
  <c r="AO162" i="31"/>
  <c r="AN162" i="31"/>
  <c r="AM162" i="31"/>
  <c r="AL162" i="31"/>
  <c r="AK162" i="31"/>
  <c r="AJ162" i="31"/>
  <c r="P162" i="31" s="1"/>
  <c r="AI162" i="31"/>
  <c r="O162" i="31" s="1"/>
  <c r="AH162" i="31"/>
  <c r="N162" i="31" s="1"/>
  <c r="AG162" i="31"/>
  <c r="M162" i="31" s="1"/>
  <c r="AF162" i="31"/>
  <c r="L162" i="31" s="1"/>
  <c r="AE162" i="31"/>
  <c r="K162" i="31" s="1"/>
  <c r="AD162" i="31"/>
  <c r="J162" i="31" s="1"/>
  <c r="AC162" i="31"/>
  <c r="AA162" i="31"/>
  <c r="Z162" i="31"/>
  <c r="H162" i="31" s="1"/>
  <c r="AZ161" i="31"/>
  <c r="Y161" i="31" s="1"/>
  <c r="AY161" i="31"/>
  <c r="X161" i="31" s="1"/>
  <c r="AX161" i="31"/>
  <c r="W161" i="31" s="1"/>
  <c r="AW161" i="31"/>
  <c r="V161" i="31" s="1"/>
  <c r="AV161" i="31"/>
  <c r="U161" i="31" s="1"/>
  <c r="AU161" i="31"/>
  <c r="T161" i="31" s="1"/>
  <c r="AT161" i="31"/>
  <c r="AS161" i="31"/>
  <c r="AR161" i="31"/>
  <c r="AQ161" i="31"/>
  <c r="AO161" i="31"/>
  <c r="AN161" i="31"/>
  <c r="AM161" i="31"/>
  <c r="AL161" i="31"/>
  <c r="AK161" i="31"/>
  <c r="AJ161" i="31"/>
  <c r="P161" i="31" s="1"/>
  <c r="AI161" i="31"/>
  <c r="O161" i="31" s="1"/>
  <c r="AH161" i="31"/>
  <c r="N161" i="31" s="1"/>
  <c r="AG161" i="31"/>
  <c r="M161" i="31" s="1"/>
  <c r="AF161" i="31"/>
  <c r="L161" i="31" s="1"/>
  <c r="AE161" i="31"/>
  <c r="K161" i="31" s="1"/>
  <c r="AD161" i="31"/>
  <c r="J161" i="31" s="1"/>
  <c r="AC161" i="31"/>
  <c r="AA161" i="31"/>
  <c r="Z161" i="31"/>
  <c r="H161" i="31" s="1"/>
  <c r="AZ160" i="31"/>
  <c r="Y160" i="31" s="1"/>
  <c r="AY160" i="31"/>
  <c r="X160" i="31" s="1"/>
  <c r="AX160" i="31"/>
  <c r="W160" i="31" s="1"/>
  <c r="AW160" i="31"/>
  <c r="V160" i="31" s="1"/>
  <c r="AV160" i="31"/>
  <c r="U160" i="31" s="1"/>
  <c r="AU160" i="31"/>
  <c r="T160" i="31" s="1"/>
  <c r="AT160" i="31"/>
  <c r="AS160" i="31"/>
  <c r="AR160" i="31"/>
  <c r="AQ160" i="31"/>
  <c r="AO160" i="31"/>
  <c r="AN160" i="31"/>
  <c r="AM160" i="31"/>
  <c r="AL160" i="31"/>
  <c r="AK160" i="31"/>
  <c r="AJ160" i="31"/>
  <c r="P160" i="31" s="1"/>
  <c r="AI160" i="31"/>
  <c r="O160" i="31" s="1"/>
  <c r="AH160" i="31"/>
  <c r="N160" i="31" s="1"/>
  <c r="AG160" i="31"/>
  <c r="M160" i="31" s="1"/>
  <c r="AF160" i="31"/>
  <c r="L160" i="31" s="1"/>
  <c r="AE160" i="31"/>
  <c r="K160" i="31" s="1"/>
  <c r="AD160" i="31"/>
  <c r="J160" i="31" s="1"/>
  <c r="AC160" i="31"/>
  <c r="AA160" i="31"/>
  <c r="Z160" i="31"/>
  <c r="H160" i="31" s="1"/>
  <c r="AZ159" i="31"/>
  <c r="Y159" i="31" s="1"/>
  <c r="AY159" i="31"/>
  <c r="X159" i="31" s="1"/>
  <c r="AX159" i="31"/>
  <c r="W159" i="31" s="1"/>
  <c r="AW159" i="31"/>
  <c r="V159" i="31" s="1"/>
  <c r="AV159" i="31"/>
  <c r="U159" i="31" s="1"/>
  <c r="AU159" i="31"/>
  <c r="T159" i="31" s="1"/>
  <c r="AT159" i="31"/>
  <c r="AS159" i="31"/>
  <c r="AR159" i="31"/>
  <c r="AQ159" i="31"/>
  <c r="AO159" i="31"/>
  <c r="AN159" i="31"/>
  <c r="AM159" i="31"/>
  <c r="AL159" i="31"/>
  <c r="AK159" i="31"/>
  <c r="AJ159" i="31"/>
  <c r="P159" i="31" s="1"/>
  <c r="AI159" i="31"/>
  <c r="O159" i="31" s="1"/>
  <c r="AH159" i="31"/>
  <c r="N159" i="31" s="1"/>
  <c r="AG159" i="31"/>
  <c r="M159" i="31" s="1"/>
  <c r="AF159" i="31"/>
  <c r="L159" i="31" s="1"/>
  <c r="AE159" i="31"/>
  <c r="K159" i="31" s="1"/>
  <c r="AD159" i="31"/>
  <c r="J159" i="31" s="1"/>
  <c r="AC159" i="31"/>
  <c r="AA159" i="31"/>
  <c r="Z159" i="31"/>
  <c r="H159" i="31" s="1"/>
  <c r="AZ158" i="31"/>
  <c r="Y158" i="31" s="1"/>
  <c r="AY158" i="31"/>
  <c r="X158" i="31" s="1"/>
  <c r="AX158" i="31"/>
  <c r="W158" i="31" s="1"/>
  <c r="AW158" i="31"/>
  <c r="V158" i="31" s="1"/>
  <c r="AV158" i="31"/>
  <c r="U158" i="31" s="1"/>
  <c r="AU158" i="31"/>
  <c r="T158" i="31" s="1"/>
  <c r="AT158" i="31"/>
  <c r="AS158" i="31"/>
  <c r="AR158" i="31"/>
  <c r="AQ158" i="31"/>
  <c r="AO158" i="31"/>
  <c r="AN158" i="31"/>
  <c r="AM158" i="31"/>
  <c r="AL158" i="31"/>
  <c r="AK158" i="31"/>
  <c r="AJ158" i="31"/>
  <c r="P158" i="31" s="1"/>
  <c r="AI158" i="31"/>
  <c r="O158" i="31" s="1"/>
  <c r="AH158" i="31"/>
  <c r="N158" i="31" s="1"/>
  <c r="AG158" i="31"/>
  <c r="M158" i="31" s="1"/>
  <c r="AF158" i="31"/>
  <c r="L158" i="31" s="1"/>
  <c r="AE158" i="31"/>
  <c r="K158" i="31" s="1"/>
  <c r="AD158" i="31"/>
  <c r="J158" i="31" s="1"/>
  <c r="AC158" i="31"/>
  <c r="AA158" i="31"/>
  <c r="Z158" i="31"/>
  <c r="H158" i="31" s="1"/>
  <c r="AZ157" i="31"/>
  <c r="Y157" i="31" s="1"/>
  <c r="AY157" i="31"/>
  <c r="X157" i="31" s="1"/>
  <c r="AX157" i="31"/>
  <c r="W157" i="31" s="1"/>
  <c r="AW157" i="31"/>
  <c r="V157" i="31" s="1"/>
  <c r="AV157" i="31"/>
  <c r="U157" i="31" s="1"/>
  <c r="AU157" i="31"/>
  <c r="T157" i="31" s="1"/>
  <c r="AT157" i="31"/>
  <c r="AS157" i="31"/>
  <c r="AR157" i="31"/>
  <c r="AQ157" i="31"/>
  <c r="AO157" i="31"/>
  <c r="AN157" i="31"/>
  <c r="AM157" i="31"/>
  <c r="AL157" i="31"/>
  <c r="AK157" i="31"/>
  <c r="AJ157" i="31"/>
  <c r="P157" i="31" s="1"/>
  <c r="AI157" i="31"/>
  <c r="O157" i="31" s="1"/>
  <c r="AH157" i="31"/>
  <c r="N157" i="31" s="1"/>
  <c r="AG157" i="31"/>
  <c r="M157" i="31" s="1"/>
  <c r="AF157" i="31"/>
  <c r="L157" i="31" s="1"/>
  <c r="AE157" i="31"/>
  <c r="K157" i="31" s="1"/>
  <c r="AD157" i="31"/>
  <c r="J157" i="31" s="1"/>
  <c r="AC157" i="31"/>
  <c r="AA157" i="31"/>
  <c r="Z157" i="31"/>
  <c r="H157" i="31" s="1"/>
  <c r="AZ156" i="31"/>
  <c r="Y156" i="31" s="1"/>
  <c r="AY156" i="31"/>
  <c r="X156" i="31" s="1"/>
  <c r="AX156" i="31"/>
  <c r="W156" i="31" s="1"/>
  <c r="AW156" i="31"/>
  <c r="V156" i="31" s="1"/>
  <c r="AV156" i="31"/>
  <c r="U156" i="31" s="1"/>
  <c r="AU156" i="31"/>
  <c r="T156" i="31" s="1"/>
  <c r="AT156" i="31"/>
  <c r="AS156" i="31"/>
  <c r="AR156" i="31"/>
  <c r="AQ156" i="31"/>
  <c r="AO156" i="31"/>
  <c r="AN156" i="31"/>
  <c r="AM156" i="31"/>
  <c r="AL156" i="31"/>
  <c r="AK156" i="31"/>
  <c r="AJ156" i="31"/>
  <c r="P156" i="31" s="1"/>
  <c r="AI156" i="31"/>
  <c r="O156" i="31" s="1"/>
  <c r="AH156" i="31"/>
  <c r="N156" i="31" s="1"/>
  <c r="AG156" i="31"/>
  <c r="M156" i="31" s="1"/>
  <c r="AF156" i="31"/>
  <c r="L156" i="31" s="1"/>
  <c r="AE156" i="31"/>
  <c r="K156" i="31" s="1"/>
  <c r="AD156" i="31"/>
  <c r="J156" i="31" s="1"/>
  <c r="AC156" i="31"/>
  <c r="AA156" i="31"/>
  <c r="Z156" i="31"/>
  <c r="H156" i="31" s="1"/>
  <c r="AZ155" i="31"/>
  <c r="Y155" i="31" s="1"/>
  <c r="AY155" i="31"/>
  <c r="X155" i="31" s="1"/>
  <c r="AX155" i="31"/>
  <c r="W155" i="31" s="1"/>
  <c r="AW155" i="31"/>
  <c r="V155" i="31" s="1"/>
  <c r="AV155" i="31"/>
  <c r="U155" i="31" s="1"/>
  <c r="AU155" i="31"/>
  <c r="T155" i="31" s="1"/>
  <c r="AT155" i="31"/>
  <c r="AS155" i="31"/>
  <c r="AR155" i="31"/>
  <c r="AQ155" i="31"/>
  <c r="AO155" i="31"/>
  <c r="AN155" i="31"/>
  <c r="AM155" i="31"/>
  <c r="AL155" i="31"/>
  <c r="AK155" i="31"/>
  <c r="AJ155" i="31"/>
  <c r="P155" i="31" s="1"/>
  <c r="AI155" i="31"/>
  <c r="O155" i="31" s="1"/>
  <c r="AH155" i="31"/>
  <c r="N155" i="31" s="1"/>
  <c r="AG155" i="31"/>
  <c r="M155" i="31" s="1"/>
  <c r="AF155" i="31"/>
  <c r="L155" i="31" s="1"/>
  <c r="AE155" i="31"/>
  <c r="K155" i="31" s="1"/>
  <c r="AD155" i="31"/>
  <c r="J155" i="31" s="1"/>
  <c r="AC155" i="31"/>
  <c r="AA155" i="31"/>
  <c r="Z155" i="31"/>
  <c r="H155" i="31" s="1"/>
  <c r="AZ154" i="31"/>
  <c r="Y154" i="31" s="1"/>
  <c r="AY154" i="31"/>
  <c r="X154" i="31" s="1"/>
  <c r="AX154" i="31"/>
  <c r="W154" i="31" s="1"/>
  <c r="AW154" i="31"/>
  <c r="V154" i="31" s="1"/>
  <c r="AV154" i="31"/>
  <c r="U154" i="31" s="1"/>
  <c r="AU154" i="31"/>
  <c r="T154" i="31" s="1"/>
  <c r="AT154" i="31"/>
  <c r="AS154" i="31"/>
  <c r="AR154" i="31"/>
  <c r="AQ154" i="31"/>
  <c r="AO154" i="31"/>
  <c r="AN154" i="31"/>
  <c r="AM154" i="31"/>
  <c r="AL154" i="31"/>
  <c r="AK154" i="31"/>
  <c r="AJ154" i="31"/>
  <c r="P154" i="31" s="1"/>
  <c r="AI154" i="31"/>
  <c r="O154" i="31" s="1"/>
  <c r="AH154" i="31"/>
  <c r="N154" i="31" s="1"/>
  <c r="AG154" i="31"/>
  <c r="M154" i="31" s="1"/>
  <c r="AF154" i="31"/>
  <c r="L154" i="31" s="1"/>
  <c r="AE154" i="31"/>
  <c r="K154" i="31" s="1"/>
  <c r="AD154" i="31"/>
  <c r="J154" i="31" s="1"/>
  <c r="AC154" i="31"/>
  <c r="AA154" i="31"/>
  <c r="Z154" i="31"/>
  <c r="H154" i="31" s="1"/>
  <c r="AZ153" i="31"/>
  <c r="Y153" i="31" s="1"/>
  <c r="AY153" i="31"/>
  <c r="X153" i="31" s="1"/>
  <c r="AX153" i="31"/>
  <c r="W153" i="31" s="1"/>
  <c r="AW153" i="31"/>
  <c r="V153" i="31" s="1"/>
  <c r="AV153" i="31"/>
  <c r="U153" i="31" s="1"/>
  <c r="AU153" i="31"/>
  <c r="T153" i="31" s="1"/>
  <c r="AT153" i="31"/>
  <c r="AS153" i="31"/>
  <c r="AR153" i="31"/>
  <c r="AQ153" i="31"/>
  <c r="AO153" i="31"/>
  <c r="AN153" i="31"/>
  <c r="AM153" i="31"/>
  <c r="AL153" i="31"/>
  <c r="AK153" i="31"/>
  <c r="AJ153" i="31"/>
  <c r="P153" i="31" s="1"/>
  <c r="AI153" i="31"/>
  <c r="O153" i="31" s="1"/>
  <c r="AH153" i="31"/>
  <c r="N153" i="31" s="1"/>
  <c r="AG153" i="31"/>
  <c r="M153" i="31" s="1"/>
  <c r="AF153" i="31"/>
  <c r="L153" i="31" s="1"/>
  <c r="AE153" i="31"/>
  <c r="K153" i="31" s="1"/>
  <c r="AD153" i="31"/>
  <c r="J153" i="31" s="1"/>
  <c r="AC153" i="31"/>
  <c r="AA153" i="31"/>
  <c r="Z153" i="31"/>
  <c r="H153" i="31" s="1"/>
  <c r="AZ152" i="31"/>
  <c r="Y152" i="31" s="1"/>
  <c r="AY152" i="31"/>
  <c r="X152" i="31" s="1"/>
  <c r="AX152" i="31"/>
  <c r="W152" i="31" s="1"/>
  <c r="AW152" i="31"/>
  <c r="V152" i="31" s="1"/>
  <c r="AV152" i="31"/>
  <c r="U152" i="31" s="1"/>
  <c r="AU152" i="31"/>
  <c r="T152" i="31" s="1"/>
  <c r="AT152" i="31"/>
  <c r="AS152" i="31"/>
  <c r="AR152" i="31"/>
  <c r="AQ152" i="31"/>
  <c r="AO152" i="31"/>
  <c r="AN152" i="31"/>
  <c r="AM152" i="31"/>
  <c r="AL152" i="31"/>
  <c r="AK152" i="31"/>
  <c r="AJ152" i="31"/>
  <c r="P152" i="31" s="1"/>
  <c r="AI152" i="31"/>
  <c r="O152" i="31" s="1"/>
  <c r="AH152" i="31"/>
  <c r="N152" i="31" s="1"/>
  <c r="AG152" i="31"/>
  <c r="M152" i="31" s="1"/>
  <c r="AF152" i="31"/>
  <c r="L152" i="31" s="1"/>
  <c r="AE152" i="31"/>
  <c r="K152" i="31" s="1"/>
  <c r="AD152" i="31"/>
  <c r="J152" i="31" s="1"/>
  <c r="AC152" i="31"/>
  <c r="AA152" i="31"/>
  <c r="Z152" i="31"/>
  <c r="H152" i="31" s="1"/>
  <c r="AZ151" i="31"/>
  <c r="Y151" i="31" s="1"/>
  <c r="AY151" i="31"/>
  <c r="X151" i="31" s="1"/>
  <c r="AX151" i="31"/>
  <c r="W151" i="31" s="1"/>
  <c r="AW151" i="31"/>
  <c r="V151" i="31" s="1"/>
  <c r="AV151" i="31"/>
  <c r="U151" i="31" s="1"/>
  <c r="AU151" i="31"/>
  <c r="T151" i="31" s="1"/>
  <c r="AT151" i="31"/>
  <c r="AS151" i="31"/>
  <c r="AR151" i="31"/>
  <c r="AQ151" i="31"/>
  <c r="AO151" i="31"/>
  <c r="AN151" i="31"/>
  <c r="AM151" i="31"/>
  <c r="AL151" i="31"/>
  <c r="AK151" i="31"/>
  <c r="AJ151" i="31"/>
  <c r="P151" i="31" s="1"/>
  <c r="AI151" i="31"/>
  <c r="O151" i="31" s="1"/>
  <c r="AH151" i="31"/>
  <c r="N151" i="31" s="1"/>
  <c r="AG151" i="31"/>
  <c r="M151" i="31" s="1"/>
  <c r="AF151" i="31"/>
  <c r="L151" i="31" s="1"/>
  <c r="AE151" i="31"/>
  <c r="K151" i="31" s="1"/>
  <c r="AD151" i="31"/>
  <c r="J151" i="31" s="1"/>
  <c r="AC151" i="31"/>
  <c r="AA151" i="31"/>
  <c r="Z151" i="31"/>
  <c r="H151" i="31" s="1"/>
  <c r="AZ150" i="31"/>
  <c r="Y150" i="31" s="1"/>
  <c r="AY150" i="31"/>
  <c r="X150" i="31" s="1"/>
  <c r="AX150" i="31"/>
  <c r="W150" i="31" s="1"/>
  <c r="AW150" i="31"/>
  <c r="V150" i="31" s="1"/>
  <c r="AV150" i="31"/>
  <c r="U150" i="31" s="1"/>
  <c r="AU150" i="31"/>
  <c r="T150" i="31" s="1"/>
  <c r="AT150" i="31"/>
  <c r="AS150" i="31"/>
  <c r="AR150" i="31"/>
  <c r="AQ150" i="31"/>
  <c r="AO150" i="31"/>
  <c r="AN150" i="31"/>
  <c r="AM150" i="31"/>
  <c r="AL150" i="31"/>
  <c r="AK150" i="31"/>
  <c r="AJ150" i="31"/>
  <c r="P150" i="31" s="1"/>
  <c r="AI150" i="31"/>
  <c r="O150" i="31" s="1"/>
  <c r="AH150" i="31"/>
  <c r="N150" i="31" s="1"/>
  <c r="AG150" i="31"/>
  <c r="M150" i="31" s="1"/>
  <c r="AF150" i="31"/>
  <c r="L150" i="31" s="1"/>
  <c r="AE150" i="31"/>
  <c r="K150" i="31" s="1"/>
  <c r="AD150" i="31"/>
  <c r="J150" i="31" s="1"/>
  <c r="AC150" i="31"/>
  <c r="AA150" i="31"/>
  <c r="Z150" i="31"/>
  <c r="H150" i="31" s="1"/>
  <c r="AZ149" i="31"/>
  <c r="Y149" i="31" s="1"/>
  <c r="AY149" i="31"/>
  <c r="X149" i="31" s="1"/>
  <c r="AX149" i="31"/>
  <c r="W149" i="31" s="1"/>
  <c r="AW149" i="31"/>
  <c r="V149" i="31" s="1"/>
  <c r="AV149" i="31"/>
  <c r="U149" i="31" s="1"/>
  <c r="AU149" i="31"/>
  <c r="T149" i="31" s="1"/>
  <c r="AT149" i="31"/>
  <c r="AS149" i="31"/>
  <c r="AR149" i="31"/>
  <c r="AQ149" i="31"/>
  <c r="AO149" i="31"/>
  <c r="AN149" i="31"/>
  <c r="AM149" i="31"/>
  <c r="AL149" i="31"/>
  <c r="AK149" i="31"/>
  <c r="AJ149" i="31"/>
  <c r="P149" i="31" s="1"/>
  <c r="AI149" i="31"/>
  <c r="O149" i="31" s="1"/>
  <c r="AH149" i="31"/>
  <c r="N149" i="31" s="1"/>
  <c r="AG149" i="31"/>
  <c r="M149" i="31" s="1"/>
  <c r="AF149" i="31"/>
  <c r="L149" i="31" s="1"/>
  <c r="AE149" i="31"/>
  <c r="K149" i="31" s="1"/>
  <c r="AD149" i="31"/>
  <c r="J149" i="31" s="1"/>
  <c r="AC149" i="31"/>
  <c r="AA149" i="31"/>
  <c r="Z149" i="31"/>
  <c r="H149" i="31" s="1"/>
  <c r="AZ148" i="31"/>
  <c r="Y148" i="31" s="1"/>
  <c r="AY148" i="31"/>
  <c r="X148" i="31" s="1"/>
  <c r="AX148" i="31"/>
  <c r="W148" i="31" s="1"/>
  <c r="AW148" i="31"/>
  <c r="V148" i="31" s="1"/>
  <c r="AV148" i="31"/>
  <c r="U148" i="31" s="1"/>
  <c r="AU148" i="31"/>
  <c r="T148" i="31" s="1"/>
  <c r="AT148" i="31"/>
  <c r="AS148" i="31"/>
  <c r="AR148" i="31"/>
  <c r="AQ148" i="31"/>
  <c r="AO148" i="31"/>
  <c r="AN148" i="31"/>
  <c r="AM148" i="31"/>
  <c r="AL148" i="31"/>
  <c r="AK148" i="31"/>
  <c r="AJ148" i="31"/>
  <c r="P148" i="31" s="1"/>
  <c r="AI148" i="31"/>
  <c r="O148" i="31" s="1"/>
  <c r="AH148" i="31"/>
  <c r="N148" i="31" s="1"/>
  <c r="AG148" i="31"/>
  <c r="M148" i="31" s="1"/>
  <c r="AF148" i="31"/>
  <c r="L148" i="31" s="1"/>
  <c r="AE148" i="31"/>
  <c r="K148" i="31" s="1"/>
  <c r="AD148" i="31"/>
  <c r="J148" i="31" s="1"/>
  <c r="AC148" i="31"/>
  <c r="AA148" i="31"/>
  <c r="Z148" i="31"/>
  <c r="AZ147" i="31"/>
  <c r="Y147" i="31" s="1"/>
  <c r="AY147" i="31"/>
  <c r="X147" i="31" s="1"/>
  <c r="AX147" i="31"/>
  <c r="W147" i="31" s="1"/>
  <c r="AW147" i="31"/>
  <c r="V147" i="31" s="1"/>
  <c r="AV147" i="31"/>
  <c r="U147" i="31" s="1"/>
  <c r="AU147" i="31"/>
  <c r="T147" i="31" s="1"/>
  <c r="AT147" i="31"/>
  <c r="AS147" i="31"/>
  <c r="AR147" i="31"/>
  <c r="AQ147" i="31"/>
  <c r="AO147" i="31"/>
  <c r="AN147" i="31"/>
  <c r="AM147" i="31"/>
  <c r="AL147" i="31"/>
  <c r="AK147" i="31"/>
  <c r="AJ147" i="31"/>
  <c r="P147" i="31" s="1"/>
  <c r="AI147" i="31"/>
  <c r="O147" i="31" s="1"/>
  <c r="AH147" i="31"/>
  <c r="N147" i="31" s="1"/>
  <c r="AG147" i="31"/>
  <c r="M147" i="31" s="1"/>
  <c r="AF147" i="31"/>
  <c r="L147" i="31" s="1"/>
  <c r="AE147" i="31"/>
  <c r="K147" i="31" s="1"/>
  <c r="AD147" i="31"/>
  <c r="J147" i="31" s="1"/>
  <c r="AC147" i="31"/>
  <c r="AA147" i="31"/>
  <c r="Z147" i="31"/>
  <c r="AZ146" i="31"/>
  <c r="Y146" i="31" s="1"/>
  <c r="AY146" i="31"/>
  <c r="X146" i="31" s="1"/>
  <c r="AX146" i="31"/>
  <c r="W146" i="31" s="1"/>
  <c r="AW146" i="31"/>
  <c r="V146" i="31" s="1"/>
  <c r="AV146" i="31"/>
  <c r="U146" i="31" s="1"/>
  <c r="AU146" i="31"/>
  <c r="T146" i="31" s="1"/>
  <c r="AT146" i="31"/>
  <c r="AS146" i="31"/>
  <c r="AR146" i="31"/>
  <c r="AQ146" i="31"/>
  <c r="AO146" i="31"/>
  <c r="AN146" i="31"/>
  <c r="AM146" i="31"/>
  <c r="AL146" i="31"/>
  <c r="AK146" i="31"/>
  <c r="AJ146" i="31"/>
  <c r="P146" i="31" s="1"/>
  <c r="AI146" i="31"/>
  <c r="O146" i="31" s="1"/>
  <c r="AH146" i="31"/>
  <c r="N146" i="31" s="1"/>
  <c r="AG146" i="31"/>
  <c r="M146" i="31" s="1"/>
  <c r="AF146" i="31"/>
  <c r="L146" i="31" s="1"/>
  <c r="AE146" i="31"/>
  <c r="K146" i="31" s="1"/>
  <c r="AD146" i="31"/>
  <c r="J146" i="31" s="1"/>
  <c r="AC146" i="31"/>
  <c r="AA146" i="31"/>
  <c r="Z146" i="31"/>
  <c r="H146" i="31" s="1"/>
  <c r="AZ145" i="31"/>
  <c r="Y145" i="31" s="1"/>
  <c r="AY145" i="31"/>
  <c r="X145" i="31" s="1"/>
  <c r="AX145" i="31"/>
  <c r="W145" i="31" s="1"/>
  <c r="AW145" i="31"/>
  <c r="V145" i="31" s="1"/>
  <c r="AV145" i="31"/>
  <c r="U145" i="31" s="1"/>
  <c r="AU145" i="31"/>
  <c r="T145" i="31" s="1"/>
  <c r="AT145" i="31"/>
  <c r="AS145" i="31"/>
  <c r="AR145" i="31"/>
  <c r="AQ145" i="31"/>
  <c r="AO145" i="31"/>
  <c r="AN145" i="31"/>
  <c r="AM145" i="31"/>
  <c r="AL145" i="31"/>
  <c r="AK145" i="31"/>
  <c r="AJ145" i="31"/>
  <c r="P145" i="31" s="1"/>
  <c r="AI145" i="31"/>
  <c r="O145" i="31" s="1"/>
  <c r="AH145" i="31"/>
  <c r="N145" i="31" s="1"/>
  <c r="AG145" i="31"/>
  <c r="M145" i="31" s="1"/>
  <c r="AF145" i="31"/>
  <c r="L145" i="31" s="1"/>
  <c r="AE145" i="31"/>
  <c r="K145" i="31" s="1"/>
  <c r="AD145" i="31"/>
  <c r="J145" i="31" s="1"/>
  <c r="AC145" i="31"/>
  <c r="AA145" i="31"/>
  <c r="Z145" i="31"/>
  <c r="H145" i="31" s="1"/>
  <c r="AZ144" i="31"/>
  <c r="Y144" i="31" s="1"/>
  <c r="AY144" i="31"/>
  <c r="X144" i="31" s="1"/>
  <c r="AX144" i="31"/>
  <c r="W144" i="31" s="1"/>
  <c r="AW144" i="31"/>
  <c r="V144" i="31" s="1"/>
  <c r="AV144" i="31"/>
  <c r="U144" i="31" s="1"/>
  <c r="AU144" i="31"/>
  <c r="T144" i="31" s="1"/>
  <c r="AT144" i="31"/>
  <c r="AS144" i="31"/>
  <c r="AR144" i="31"/>
  <c r="AQ144" i="31"/>
  <c r="AO144" i="31"/>
  <c r="AN144" i="31"/>
  <c r="AM144" i="31"/>
  <c r="AL144" i="31"/>
  <c r="AK144" i="31"/>
  <c r="AJ144" i="31"/>
  <c r="P144" i="31" s="1"/>
  <c r="AI144" i="31"/>
  <c r="O144" i="31" s="1"/>
  <c r="AH144" i="31"/>
  <c r="N144" i="31" s="1"/>
  <c r="AG144" i="31"/>
  <c r="M144" i="31" s="1"/>
  <c r="AF144" i="31"/>
  <c r="L144" i="31" s="1"/>
  <c r="AE144" i="31"/>
  <c r="K144" i="31" s="1"/>
  <c r="AD144" i="31"/>
  <c r="J144" i="31" s="1"/>
  <c r="AC144" i="31"/>
  <c r="AA144" i="31"/>
  <c r="Z144" i="31"/>
  <c r="H144" i="31" s="1"/>
  <c r="AZ143" i="31"/>
  <c r="Y143" i="31" s="1"/>
  <c r="AY143" i="31"/>
  <c r="X143" i="31" s="1"/>
  <c r="AX143" i="31"/>
  <c r="W143" i="31" s="1"/>
  <c r="AW143" i="31"/>
  <c r="V143" i="31" s="1"/>
  <c r="AV143" i="31"/>
  <c r="U143" i="31" s="1"/>
  <c r="AU143" i="31"/>
  <c r="T143" i="31" s="1"/>
  <c r="AT143" i="31"/>
  <c r="AS143" i="31"/>
  <c r="AR143" i="31"/>
  <c r="AQ143" i="31"/>
  <c r="AO143" i="31"/>
  <c r="AN143" i="31"/>
  <c r="AM143" i="31"/>
  <c r="AL143" i="31"/>
  <c r="AK143" i="31"/>
  <c r="AJ143" i="31"/>
  <c r="P143" i="31" s="1"/>
  <c r="AI143" i="31"/>
  <c r="O143" i="31" s="1"/>
  <c r="AH143" i="31"/>
  <c r="N143" i="31" s="1"/>
  <c r="AG143" i="31"/>
  <c r="M143" i="31" s="1"/>
  <c r="AF143" i="31"/>
  <c r="L143" i="31" s="1"/>
  <c r="AE143" i="31"/>
  <c r="K143" i="31" s="1"/>
  <c r="AD143" i="31"/>
  <c r="J143" i="31" s="1"/>
  <c r="AC143" i="31"/>
  <c r="AA143" i="31"/>
  <c r="Z143" i="31"/>
  <c r="H143" i="31" s="1"/>
  <c r="AZ142" i="31"/>
  <c r="Y142" i="31" s="1"/>
  <c r="AY142" i="31"/>
  <c r="X142" i="31" s="1"/>
  <c r="AX142" i="31"/>
  <c r="W142" i="31" s="1"/>
  <c r="AW142" i="31"/>
  <c r="V142" i="31" s="1"/>
  <c r="AV142" i="31"/>
  <c r="U142" i="31" s="1"/>
  <c r="AU142" i="31"/>
  <c r="T142" i="31" s="1"/>
  <c r="AT142" i="31"/>
  <c r="AS142" i="31"/>
  <c r="AR142" i="31"/>
  <c r="AQ142" i="31"/>
  <c r="AO142" i="31"/>
  <c r="AN142" i="31"/>
  <c r="AM142" i="31"/>
  <c r="AL142" i="31"/>
  <c r="AK142" i="31"/>
  <c r="AJ142" i="31"/>
  <c r="P142" i="31" s="1"/>
  <c r="AI142" i="31"/>
  <c r="O142" i="31" s="1"/>
  <c r="AH142" i="31"/>
  <c r="N142" i="31" s="1"/>
  <c r="AG142" i="31"/>
  <c r="M142" i="31" s="1"/>
  <c r="AF142" i="31"/>
  <c r="L142" i="31" s="1"/>
  <c r="AE142" i="31"/>
  <c r="K142" i="31" s="1"/>
  <c r="AD142" i="31"/>
  <c r="J142" i="31" s="1"/>
  <c r="AC142" i="31"/>
  <c r="AA142" i="31"/>
  <c r="Z142" i="31"/>
  <c r="H142" i="31" s="1"/>
  <c r="AZ141" i="31"/>
  <c r="Y141" i="31" s="1"/>
  <c r="AY141" i="31"/>
  <c r="X141" i="31" s="1"/>
  <c r="AX141" i="31"/>
  <c r="W141" i="31" s="1"/>
  <c r="AW141" i="31"/>
  <c r="V141" i="31" s="1"/>
  <c r="AV141" i="31"/>
  <c r="U141" i="31" s="1"/>
  <c r="AU141" i="31"/>
  <c r="T141" i="31" s="1"/>
  <c r="AT141" i="31"/>
  <c r="AS141" i="31"/>
  <c r="AR141" i="31"/>
  <c r="AQ141" i="31"/>
  <c r="AO141" i="31"/>
  <c r="AN141" i="31"/>
  <c r="AM141" i="31"/>
  <c r="AL141" i="31"/>
  <c r="AK141" i="31"/>
  <c r="AJ141" i="31"/>
  <c r="P141" i="31" s="1"/>
  <c r="AI141" i="31"/>
  <c r="O141" i="31" s="1"/>
  <c r="AH141" i="31"/>
  <c r="N141" i="31" s="1"/>
  <c r="AG141" i="31"/>
  <c r="M141" i="31" s="1"/>
  <c r="AF141" i="31"/>
  <c r="L141" i="31" s="1"/>
  <c r="AE141" i="31"/>
  <c r="K141" i="31" s="1"/>
  <c r="AD141" i="31"/>
  <c r="J141" i="31" s="1"/>
  <c r="AC141" i="31"/>
  <c r="AA141" i="31"/>
  <c r="Z141" i="31"/>
  <c r="H141" i="31" s="1"/>
  <c r="AZ140" i="31"/>
  <c r="Y140" i="31" s="1"/>
  <c r="AY140" i="31"/>
  <c r="X140" i="31" s="1"/>
  <c r="AX140" i="31"/>
  <c r="W140" i="31" s="1"/>
  <c r="AW140" i="31"/>
  <c r="V140" i="31" s="1"/>
  <c r="AV140" i="31"/>
  <c r="U140" i="31" s="1"/>
  <c r="AU140" i="31"/>
  <c r="T140" i="31" s="1"/>
  <c r="AT140" i="31"/>
  <c r="AS140" i="31"/>
  <c r="AR140" i="31"/>
  <c r="AQ140" i="31"/>
  <c r="AO140" i="31"/>
  <c r="AN140" i="31"/>
  <c r="AM140" i="31"/>
  <c r="AL140" i="31"/>
  <c r="AK140" i="31"/>
  <c r="AJ140" i="31"/>
  <c r="P140" i="31" s="1"/>
  <c r="AI140" i="31"/>
  <c r="O140" i="31" s="1"/>
  <c r="AH140" i="31"/>
  <c r="N140" i="31" s="1"/>
  <c r="AG140" i="31"/>
  <c r="M140" i="31" s="1"/>
  <c r="AF140" i="31"/>
  <c r="L140" i="31" s="1"/>
  <c r="AE140" i="31"/>
  <c r="K140" i="31" s="1"/>
  <c r="AD140" i="31"/>
  <c r="J140" i="31" s="1"/>
  <c r="AC140" i="31"/>
  <c r="AA140" i="31"/>
  <c r="Z140" i="31"/>
  <c r="H140" i="31" s="1"/>
  <c r="AZ139" i="31"/>
  <c r="Y139" i="31" s="1"/>
  <c r="AY139" i="31"/>
  <c r="AX139" i="31"/>
  <c r="AW139" i="31"/>
  <c r="AV139" i="31"/>
  <c r="U139" i="31" s="1"/>
  <c r="AU139" i="31"/>
  <c r="T139" i="31" s="1"/>
  <c r="AT139" i="31"/>
  <c r="AS139" i="31"/>
  <c r="AR139" i="31"/>
  <c r="AQ139" i="31"/>
  <c r="AO139" i="31"/>
  <c r="AN139" i="31"/>
  <c r="AM139" i="31"/>
  <c r="AL139" i="31"/>
  <c r="AK139" i="31"/>
  <c r="AJ139" i="31"/>
  <c r="P139" i="31" s="1"/>
  <c r="AI139" i="31"/>
  <c r="O139" i="31" s="1"/>
  <c r="AH139" i="31"/>
  <c r="N139" i="31" s="1"/>
  <c r="AG139" i="31"/>
  <c r="M139" i="31" s="1"/>
  <c r="AF139" i="31"/>
  <c r="L139" i="31" s="1"/>
  <c r="AE139" i="31"/>
  <c r="K139" i="31" s="1"/>
  <c r="AD139" i="31"/>
  <c r="J139" i="31" s="1"/>
  <c r="AC139" i="31"/>
  <c r="AA139" i="31"/>
  <c r="Z139" i="31"/>
  <c r="H139" i="31" s="1"/>
  <c r="X139" i="31"/>
  <c r="W139" i="31"/>
  <c r="V139" i="31"/>
  <c r="AZ138" i="31"/>
  <c r="Y138" i="31" s="1"/>
  <c r="AY138" i="31"/>
  <c r="X138" i="31" s="1"/>
  <c r="AX138" i="31"/>
  <c r="W138" i="31" s="1"/>
  <c r="AW138" i="31"/>
  <c r="V138" i="31" s="1"/>
  <c r="AV138" i="31"/>
  <c r="U138" i="31" s="1"/>
  <c r="AU138" i="31"/>
  <c r="T138" i="31" s="1"/>
  <c r="AT138" i="31"/>
  <c r="AS138" i="31"/>
  <c r="AR138" i="31"/>
  <c r="AQ138" i="31"/>
  <c r="AO138" i="31"/>
  <c r="AN138" i="31"/>
  <c r="AM138" i="31"/>
  <c r="AL138" i="31"/>
  <c r="AK138" i="31"/>
  <c r="AJ138" i="31"/>
  <c r="P138" i="31" s="1"/>
  <c r="AI138" i="31"/>
  <c r="O138" i="31" s="1"/>
  <c r="AH138" i="31"/>
  <c r="N138" i="31" s="1"/>
  <c r="AG138" i="31"/>
  <c r="M138" i="31" s="1"/>
  <c r="AF138" i="31"/>
  <c r="L138" i="31" s="1"/>
  <c r="AE138" i="31"/>
  <c r="K138" i="31" s="1"/>
  <c r="AD138" i="31"/>
  <c r="J138" i="31" s="1"/>
  <c r="AC138" i="31"/>
  <c r="AA138" i="31"/>
  <c r="Z138" i="31"/>
  <c r="H138" i="31" s="1"/>
  <c r="AZ137" i="31"/>
  <c r="Y137" i="31" s="1"/>
  <c r="AY137" i="31"/>
  <c r="X137" i="31" s="1"/>
  <c r="AX137" i="31"/>
  <c r="W137" i="31" s="1"/>
  <c r="AW137" i="31"/>
  <c r="V137" i="31" s="1"/>
  <c r="AV137" i="31"/>
  <c r="U137" i="31" s="1"/>
  <c r="AU137" i="31"/>
  <c r="T137" i="31" s="1"/>
  <c r="AT137" i="31"/>
  <c r="AS137" i="31"/>
  <c r="AR137" i="31"/>
  <c r="AQ137" i="31"/>
  <c r="AO137" i="31"/>
  <c r="AN137" i="31"/>
  <c r="AM137" i="31"/>
  <c r="AL137" i="31"/>
  <c r="AK137" i="31"/>
  <c r="AJ137" i="31"/>
  <c r="P137" i="31" s="1"/>
  <c r="AI137" i="31"/>
  <c r="O137" i="31" s="1"/>
  <c r="AH137" i="31"/>
  <c r="N137" i="31" s="1"/>
  <c r="AG137" i="31"/>
  <c r="M137" i="31" s="1"/>
  <c r="AF137" i="31"/>
  <c r="L137" i="31" s="1"/>
  <c r="AE137" i="31"/>
  <c r="K137" i="31" s="1"/>
  <c r="AD137" i="31"/>
  <c r="J137" i="31" s="1"/>
  <c r="AC137" i="31"/>
  <c r="AA137" i="31"/>
  <c r="Z137" i="31"/>
  <c r="H137" i="31" s="1"/>
  <c r="AZ136" i="31"/>
  <c r="Y136" i="31" s="1"/>
  <c r="AY136" i="31"/>
  <c r="X136" i="31" s="1"/>
  <c r="AX136" i="31"/>
  <c r="W136" i="31" s="1"/>
  <c r="AW136" i="31"/>
  <c r="V136" i="31" s="1"/>
  <c r="AV136" i="31"/>
  <c r="U136" i="31" s="1"/>
  <c r="AU136" i="31"/>
  <c r="T136" i="31" s="1"/>
  <c r="AT136" i="31"/>
  <c r="AS136" i="31"/>
  <c r="AR136" i="31"/>
  <c r="AQ136" i="31"/>
  <c r="AO136" i="31"/>
  <c r="AN136" i="31"/>
  <c r="AM136" i="31"/>
  <c r="AL136" i="31"/>
  <c r="AK136" i="31"/>
  <c r="AJ136" i="31"/>
  <c r="P136" i="31" s="1"/>
  <c r="AI136" i="31"/>
  <c r="O136" i="31" s="1"/>
  <c r="AH136" i="31"/>
  <c r="N136" i="31" s="1"/>
  <c r="AG136" i="31"/>
  <c r="M136" i="31" s="1"/>
  <c r="AF136" i="31"/>
  <c r="L136" i="31" s="1"/>
  <c r="AE136" i="31"/>
  <c r="K136" i="31" s="1"/>
  <c r="AD136" i="31"/>
  <c r="J136" i="31" s="1"/>
  <c r="AC136" i="31"/>
  <c r="AA136" i="31"/>
  <c r="Z136" i="31"/>
  <c r="H136" i="31" s="1"/>
  <c r="AZ135" i="31"/>
  <c r="Y135" i="31" s="1"/>
  <c r="AY135" i="31"/>
  <c r="X135" i="31" s="1"/>
  <c r="AX135" i="31"/>
  <c r="W135" i="31" s="1"/>
  <c r="AW135" i="31"/>
  <c r="V135" i="31" s="1"/>
  <c r="AV135" i="31"/>
  <c r="U135" i="31" s="1"/>
  <c r="AU135" i="31"/>
  <c r="T135" i="31" s="1"/>
  <c r="AT135" i="31"/>
  <c r="AS135" i="31"/>
  <c r="AR135" i="31"/>
  <c r="AQ135" i="31"/>
  <c r="AO135" i="31"/>
  <c r="AN135" i="31"/>
  <c r="AM135" i="31"/>
  <c r="AL135" i="31"/>
  <c r="AK135" i="31"/>
  <c r="AJ135" i="31"/>
  <c r="P135" i="31" s="1"/>
  <c r="AI135" i="31"/>
  <c r="O135" i="31" s="1"/>
  <c r="AH135" i="31"/>
  <c r="N135" i="31" s="1"/>
  <c r="AG135" i="31"/>
  <c r="M135" i="31" s="1"/>
  <c r="AF135" i="31"/>
  <c r="L135" i="31" s="1"/>
  <c r="AE135" i="31"/>
  <c r="K135" i="31" s="1"/>
  <c r="AD135" i="31"/>
  <c r="J135" i="31" s="1"/>
  <c r="AC135" i="31"/>
  <c r="AA135" i="31"/>
  <c r="Z135" i="31"/>
  <c r="H135" i="31" s="1"/>
  <c r="AZ134" i="31"/>
  <c r="Y134" i="31" s="1"/>
  <c r="AY134" i="31"/>
  <c r="X134" i="31" s="1"/>
  <c r="AX134" i="31"/>
  <c r="W134" i="31" s="1"/>
  <c r="AW134" i="31"/>
  <c r="V134" i="31" s="1"/>
  <c r="AV134" i="31"/>
  <c r="U134" i="31" s="1"/>
  <c r="AU134" i="31"/>
  <c r="T134" i="31" s="1"/>
  <c r="AT134" i="31"/>
  <c r="AS134" i="31"/>
  <c r="AR134" i="31"/>
  <c r="AQ134" i="31"/>
  <c r="AO134" i="31"/>
  <c r="AN134" i="31"/>
  <c r="AM134" i="31"/>
  <c r="AL134" i="31"/>
  <c r="AK134" i="31"/>
  <c r="AJ134" i="31"/>
  <c r="P134" i="31" s="1"/>
  <c r="AI134" i="31"/>
  <c r="O134" i="31" s="1"/>
  <c r="AH134" i="31"/>
  <c r="N134" i="31" s="1"/>
  <c r="AG134" i="31"/>
  <c r="M134" i="31" s="1"/>
  <c r="AF134" i="31"/>
  <c r="L134" i="31" s="1"/>
  <c r="AE134" i="31"/>
  <c r="K134" i="31" s="1"/>
  <c r="AD134" i="31"/>
  <c r="J134" i="31" s="1"/>
  <c r="AC134" i="31"/>
  <c r="AA134" i="31"/>
  <c r="Z134" i="31"/>
  <c r="H134" i="31" s="1"/>
  <c r="AZ133" i="31"/>
  <c r="Y133" i="31" s="1"/>
  <c r="AY133" i="31"/>
  <c r="X133" i="31" s="1"/>
  <c r="AX133" i="31"/>
  <c r="W133" i="31" s="1"/>
  <c r="AW133" i="31"/>
  <c r="V133" i="31" s="1"/>
  <c r="AV133" i="31"/>
  <c r="U133" i="31" s="1"/>
  <c r="AU133" i="31"/>
  <c r="T133" i="31" s="1"/>
  <c r="AT133" i="31"/>
  <c r="AS133" i="31"/>
  <c r="AR133" i="31"/>
  <c r="AQ133" i="31"/>
  <c r="AO133" i="31"/>
  <c r="AN133" i="31"/>
  <c r="AM133" i="31"/>
  <c r="AL133" i="31"/>
  <c r="AK133" i="31"/>
  <c r="AJ133" i="31"/>
  <c r="P133" i="31" s="1"/>
  <c r="AI133" i="31"/>
  <c r="O133" i="31" s="1"/>
  <c r="AH133" i="31"/>
  <c r="N133" i="31" s="1"/>
  <c r="AG133" i="31"/>
  <c r="M133" i="31" s="1"/>
  <c r="AF133" i="31"/>
  <c r="L133" i="31" s="1"/>
  <c r="AE133" i="31"/>
  <c r="K133" i="31" s="1"/>
  <c r="AD133" i="31"/>
  <c r="J133" i="31" s="1"/>
  <c r="AC133" i="31"/>
  <c r="AA133" i="31"/>
  <c r="Z133" i="31"/>
  <c r="H133" i="31" s="1"/>
  <c r="AZ132" i="31"/>
  <c r="Y132" i="31" s="1"/>
  <c r="AY132" i="31"/>
  <c r="AX132" i="31"/>
  <c r="AW132" i="31"/>
  <c r="AV132" i="31"/>
  <c r="AU132" i="31"/>
  <c r="AT132" i="31"/>
  <c r="AS132" i="31"/>
  <c r="AR132" i="31"/>
  <c r="AQ132" i="31"/>
  <c r="AO132" i="31"/>
  <c r="AN132" i="31"/>
  <c r="AM132" i="31"/>
  <c r="AL132" i="31"/>
  <c r="AK132" i="31"/>
  <c r="AJ132" i="31"/>
  <c r="P132" i="31" s="1"/>
  <c r="AI132" i="31"/>
  <c r="O132" i="31" s="1"/>
  <c r="AH132" i="31"/>
  <c r="N132" i="31" s="1"/>
  <c r="AG132" i="31"/>
  <c r="M132" i="31" s="1"/>
  <c r="AF132" i="31"/>
  <c r="L132" i="31" s="1"/>
  <c r="AE132" i="31"/>
  <c r="K132" i="31" s="1"/>
  <c r="AD132" i="31"/>
  <c r="J132" i="31" s="1"/>
  <c r="AC132" i="31"/>
  <c r="AA132" i="31"/>
  <c r="Z132" i="31"/>
  <c r="H132" i="31" s="1"/>
  <c r="X132" i="31"/>
  <c r="W132" i="31"/>
  <c r="V132" i="31"/>
  <c r="U132" i="31"/>
  <c r="T132" i="31"/>
  <c r="AZ131" i="31"/>
  <c r="Y131" i="31" s="1"/>
  <c r="AY131" i="31"/>
  <c r="X131" i="31" s="1"/>
  <c r="AX131" i="31"/>
  <c r="W131" i="31" s="1"/>
  <c r="AW131" i="31"/>
  <c r="V131" i="31" s="1"/>
  <c r="AV131" i="31"/>
  <c r="U131" i="31" s="1"/>
  <c r="AU131" i="31"/>
  <c r="T131" i="31" s="1"/>
  <c r="AT131" i="31"/>
  <c r="AS131" i="31"/>
  <c r="AR131" i="31"/>
  <c r="AQ131" i="31"/>
  <c r="AO131" i="31"/>
  <c r="AN131" i="31"/>
  <c r="AM131" i="31"/>
  <c r="AL131" i="31"/>
  <c r="AK131" i="31"/>
  <c r="AJ131" i="31"/>
  <c r="P131" i="31" s="1"/>
  <c r="AI131" i="31"/>
  <c r="O131" i="31" s="1"/>
  <c r="AH131" i="31"/>
  <c r="N131" i="31" s="1"/>
  <c r="AG131" i="31"/>
  <c r="M131" i="31" s="1"/>
  <c r="AF131" i="31"/>
  <c r="L131" i="31" s="1"/>
  <c r="AE131" i="31"/>
  <c r="K131" i="31" s="1"/>
  <c r="AD131" i="31"/>
  <c r="J131" i="31" s="1"/>
  <c r="AC131" i="31"/>
  <c r="AA131" i="31"/>
  <c r="Z131" i="31"/>
  <c r="H131" i="31" s="1"/>
  <c r="AZ130" i="31"/>
  <c r="Y130" i="31" s="1"/>
  <c r="AY130" i="31"/>
  <c r="X130" i="31" s="1"/>
  <c r="AX130" i="31"/>
  <c r="W130" i="31" s="1"/>
  <c r="AW130" i="31"/>
  <c r="V130" i="31" s="1"/>
  <c r="AV130" i="31"/>
  <c r="U130" i="31" s="1"/>
  <c r="AU130" i="31"/>
  <c r="T130" i="31" s="1"/>
  <c r="AT130" i="31"/>
  <c r="AS130" i="31"/>
  <c r="AR130" i="31"/>
  <c r="AQ130" i="31"/>
  <c r="AO130" i="31"/>
  <c r="AN130" i="31"/>
  <c r="AM130" i="31"/>
  <c r="AL130" i="31"/>
  <c r="AK130" i="31"/>
  <c r="AJ130" i="31"/>
  <c r="P130" i="31" s="1"/>
  <c r="AI130" i="31"/>
  <c r="O130" i="31" s="1"/>
  <c r="AH130" i="31"/>
  <c r="N130" i="31" s="1"/>
  <c r="AG130" i="31"/>
  <c r="M130" i="31" s="1"/>
  <c r="AF130" i="31"/>
  <c r="L130" i="31" s="1"/>
  <c r="AE130" i="31"/>
  <c r="K130" i="31" s="1"/>
  <c r="AD130" i="31"/>
  <c r="J130" i="31" s="1"/>
  <c r="AC130" i="31"/>
  <c r="AA130" i="31"/>
  <c r="Z130" i="31"/>
  <c r="H130" i="31" s="1"/>
  <c r="AZ129" i="31"/>
  <c r="Y129" i="31" s="1"/>
  <c r="AY129" i="31"/>
  <c r="X129" i="31" s="1"/>
  <c r="AX129" i="31"/>
  <c r="W129" i="31" s="1"/>
  <c r="AW129" i="31"/>
  <c r="V129" i="31" s="1"/>
  <c r="AV129" i="31"/>
  <c r="U129" i="31" s="1"/>
  <c r="AU129" i="31"/>
  <c r="T129" i="31" s="1"/>
  <c r="AT129" i="31"/>
  <c r="AS129" i="31"/>
  <c r="AR129" i="31"/>
  <c r="AQ129" i="31"/>
  <c r="AO129" i="31"/>
  <c r="AN129" i="31"/>
  <c r="AM129" i="31"/>
  <c r="AL129" i="31"/>
  <c r="AK129" i="31"/>
  <c r="AJ129" i="31"/>
  <c r="P129" i="31" s="1"/>
  <c r="AI129" i="31"/>
  <c r="O129" i="31" s="1"/>
  <c r="AH129" i="31"/>
  <c r="N129" i="31" s="1"/>
  <c r="AG129" i="31"/>
  <c r="M129" i="31" s="1"/>
  <c r="AF129" i="31"/>
  <c r="L129" i="31" s="1"/>
  <c r="AE129" i="31"/>
  <c r="K129" i="31" s="1"/>
  <c r="AD129" i="31"/>
  <c r="J129" i="31" s="1"/>
  <c r="AC129" i="31"/>
  <c r="AA129" i="31"/>
  <c r="Z129" i="31"/>
  <c r="AZ128" i="31"/>
  <c r="Y128" i="31" s="1"/>
  <c r="AY128" i="31"/>
  <c r="X128" i="31" s="1"/>
  <c r="AX128" i="31"/>
  <c r="W128" i="31" s="1"/>
  <c r="AW128" i="31"/>
  <c r="V128" i="31" s="1"/>
  <c r="AV128" i="31"/>
  <c r="U128" i="31" s="1"/>
  <c r="AU128" i="31"/>
  <c r="T128" i="31" s="1"/>
  <c r="AT128" i="31"/>
  <c r="AS128" i="31"/>
  <c r="AR128" i="31"/>
  <c r="AQ128" i="31"/>
  <c r="AO128" i="31"/>
  <c r="AN128" i="31"/>
  <c r="AM128" i="31"/>
  <c r="AL128" i="31"/>
  <c r="AK128" i="31"/>
  <c r="AJ128" i="31"/>
  <c r="P128" i="31" s="1"/>
  <c r="AI128" i="31"/>
  <c r="O128" i="31" s="1"/>
  <c r="AH128" i="31"/>
  <c r="N128" i="31" s="1"/>
  <c r="AG128" i="31"/>
  <c r="M128" i="31" s="1"/>
  <c r="AF128" i="31"/>
  <c r="L128" i="31" s="1"/>
  <c r="AE128" i="31"/>
  <c r="K128" i="31" s="1"/>
  <c r="AD128" i="31"/>
  <c r="J128" i="31" s="1"/>
  <c r="AC128" i="31"/>
  <c r="AA128" i="31"/>
  <c r="Z128" i="31"/>
  <c r="H128" i="31" s="1"/>
  <c r="AZ127" i="31"/>
  <c r="Y127" i="31" s="1"/>
  <c r="AY127" i="31"/>
  <c r="X127" i="31" s="1"/>
  <c r="AX127" i="31"/>
  <c r="W127" i="31" s="1"/>
  <c r="AW127" i="31"/>
  <c r="V127" i="31" s="1"/>
  <c r="AV127" i="31"/>
  <c r="U127" i="31" s="1"/>
  <c r="AU127" i="31"/>
  <c r="T127" i="31" s="1"/>
  <c r="AT127" i="31"/>
  <c r="AS127" i="31"/>
  <c r="AR127" i="31"/>
  <c r="AQ127" i="31"/>
  <c r="AO127" i="31"/>
  <c r="AN127" i="31"/>
  <c r="AM127" i="31"/>
  <c r="AL127" i="31"/>
  <c r="AK127" i="31"/>
  <c r="AJ127" i="31"/>
  <c r="P127" i="31" s="1"/>
  <c r="AI127" i="31"/>
  <c r="O127" i="31" s="1"/>
  <c r="AH127" i="31"/>
  <c r="N127" i="31" s="1"/>
  <c r="AG127" i="31"/>
  <c r="M127" i="31" s="1"/>
  <c r="AF127" i="31"/>
  <c r="L127" i="31" s="1"/>
  <c r="AE127" i="31"/>
  <c r="K127" i="31" s="1"/>
  <c r="AD127" i="31"/>
  <c r="J127" i="31" s="1"/>
  <c r="AC127" i="31"/>
  <c r="AA127" i="31"/>
  <c r="Z127" i="31"/>
  <c r="AZ126" i="31"/>
  <c r="Y126" i="31" s="1"/>
  <c r="AY126" i="31"/>
  <c r="X126" i="31" s="1"/>
  <c r="AX126" i="31"/>
  <c r="W126" i="31" s="1"/>
  <c r="AW126" i="31"/>
  <c r="V126" i="31" s="1"/>
  <c r="AV126" i="31"/>
  <c r="U126" i="31" s="1"/>
  <c r="AU126" i="31"/>
  <c r="T126" i="31" s="1"/>
  <c r="AT126" i="31"/>
  <c r="AS126" i="31"/>
  <c r="AR126" i="31"/>
  <c r="AQ126" i="31"/>
  <c r="AO126" i="31"/>
  <c r="AN126" i="31"/>
  <c r="AM126" i="31"/>
  <c r="AL126" i="31"/>
  <c r="AK126" i="31"/>
  <c r="AJ126" i="31"/>
  <c r="P126" i="31" s="1"/>
  <c r="AI126" i="31"/>
  <c r="O126" i="31" s="1"/>
  <c r="AH126" i="31"/>
  <c r="N126" i="31" s="1"/>
  <c r="AG126" i="31"/>
  <c r="M126" i="31" s="1"/>
  <c r="AF126" i="31"/>
  <c r="L126" i="31" s="1"/>
  <c r="AE126" i="31"/>
  <c r="K126" i="31" s="1"/>
  <c r="AD126" i="31"/>
  <c r="J126" i="31" s="1"/>
  <c r="AC126" i="31"/>
  <c r="AA126" i="31"/>
  <c r="Z126" i="31"/>
  <c r="H126" i="31" s="1"/>
  <c r="AZ125" i="31"/>
  <c r="Y125" i="31" s="1"/>
  <c r="AY125" i="31"/>
  <c r="X125" i="31" s="1"/>
  <c r="AX125" i="31"/>
  <c r="W125" i="31" s="1"/>
  <c r="AW125" i="31"/>
  <c r="V125" i="31" s="1"/>
  <c r="AV125" i="31"/>
  <c r="U125" i="31" s="1"/>
  <c r="AU125" i="31"/>
  <c r="T125" i="31" s="1"/>
  <c r="AT125" i="31"/>
  <c r="AS125" i="31"/>
  <c r="AR125" i="31"/>
  <c r="AQ125" i="31"/>
  <c r="AO125" i="31"/>
  <c r="AN125" i="31"/>
  <c r="AM125" i="31"/>
  <c r="AL125" i="31"/>
  <c r="AK125" i="31"/>
  <c r="AJ125" i="31"/>
  <c r="P125" i="31" s="1"/>
  <c r="AI125" i="31"/>
  <c r="O125" i="31" s="1"/>
  <c r="AH125" i="31"/>
  <c r="N125" i="31" s="1"/>
  <c r="AG125" i="31"/>
  <c r="M125" i="31" s="1"/>
  <c r="AF125" i="31"/>
  <c r="L125" i="31" s="1"/>
  <c r="AE125" i="31"/>
  <c r="K125" i="31" s="1"/>
  <c r="AD125" i="31"/>
  <c r="J125" i="31" s="1"/>
  <c r="AC125" i="31"/>
  <c r="AA125" i="31"/>
  <c r="Z125" i="31"/>
  <c r="H125" i="31" s="1"/>
  <c r="AZ124" i="31"/>
  <c r="Y124" i="31" s="1"/>
  <c r="AY124" i="31"/>
  <c r="X124" i="31" s="1"/>
  <c r="AX124" i="31"/>
  <c r="W124" i="31" s="1"/>
  <c r="AW124" i="31"/>
  <c r="V124" i="31" s="1"/>
  <c r="AV124" i="31"/>
  <c r="U124" i="31" s="1"/>
  <c r="AU124" i="31"/>
  <c r="T124" i="31" s="1"/>
  <c r="AT124" i="31"/>
  <c r="AS124" i="31"/>
  <c r="AR124" i="31"/>
  <c r="AQ124" i="31"/>
  <c r="AO124" i="31"/>
  <c r="AN124" i="31"/>
  <c r="AM124" i="31"/>
  <c r="AL124" i="31"/>
  <c r="AK124" i="31"/>
  <c r="AJ124" i="31"/>
  <c r="P124" i="31" s="1"/>
  <c r="AI124" i="31"/>
  <c r="O124" i="31" s="1"/>
  <c r="AH124" i="31"/>
  <c r="N124" i="31" s="1"/>
  <c r="AG124" i="31"/>
  <c r="M124" i="31" s="1"/>
  <c r="AF124" i="31"/>
  <c r="L124" i="31" s="1"/>
  <c r="AE124" i="31"/>
  <c r="K124" i="31" s="1"/>
  <c r="AD124" i="31"/>
  <c r="J124" i="31" s="1"/>
  <c r="AC124" i="31"/>
  <c r="AA124" i="31"/>
  <c r="Z124" i="31"/>
  <c r="H124" i="31" s="1"/>
  <c r="AZ123" i="31"/>
  <c r="Y123" i="31" s="1"/>
  <c r="AY123" i="31"/>
  <c r="X123" i="31" s="1"/>
  <c r="AX123" i="31"/>
  <c r="W123" i="31" s="1"/>
  <c r="AW123" i="31"/>
  <c r="V123" i="31" s="1"/>
  <c r="AV123" i="31"/>
  <c r="U123" i="31" s="1"/>
  <c r="AU123" i="31"/>
  <c r="T123" i="31" s="1"/>
  <c r="AT123" i="31"/>
  <c r="AS123" i="31"/>
  <c r="AR123" i="31"/>
  <c r="AQ123" i="31"/>
  <c r="AO123" i="31"/>
  <c r="AN123" i="31"/>
  <c r="AM123" i="31"/>
  <c r="AL123" i="31"/>
  <c r="AK123" i="31"/>
  <c r="AJ123" i="31"/>
  <c r="P123" i="31" s="1"/>
  <c r="AI123" i="31"/>
  <c r="O123" i="31" s="1"/>
  <c r="AH123" i="31"/>
  <c r="N123" i="31" s="1"/>
  <c r="AG123" i="31"/>
  <c r="M123" i="31" s="1"/>
  <c r="AF123" i="31"/>
  <c r="L123" i="31" s="1"/>
  <c r="AE123" i="31"/>
  <c r="K123" i="31" s="1"/>
  <c r="AD123" i="31"/>
  <c r="J123" i="31" s="1"/>
  <c r="AC123" i="31"/>
  <c r="AA123" i="31"/>
  <c r="Z123" i="31"/>
  <c r="H123" i="31" s="1"/>
  <c r="AZ122" i="31"/>
  <c r="Y122" i="31" s="1"/>
  <c r="AY122" i="31"/>
  <c r="X122" i="31" s="1"/>
  <c r="AX122" i="31"/>
  <c r="W122" i="31" s="1"/>
  <c r="AW122" i="31"/>
  <c r="V122" i="31" s="1"/>
  <c r="AV122" i="31"/>
  <c r="U122" i="31" s="1"/>
  <c r="AU122" i="31"/>
  <c r="T122" i="31" s="1"/>
  <c r="AT122" i="31"/>
  <c r="AS122" i="31"/>
  <c r="AR122" i="31"/>
  <c r="AQ122" i="31"/>
  <c r="AO122" i="31"/>
  <c r="AN122" i="31"/>
  <c r="AM122" i="31"/>
  <c r="AL122" i="31"/>
  <c r="AK122" i="31"/>
  <c r="AJ122" i="31"/>
  <c r="P122" i="31" s="1"/>
  <c r="AI122" i="31"/>
  <c r="O122" i="31" s="1"/>
  <c r="AH122" i="31"/>
  <c r="N122" i="31" s="1"/>
  <c r="AG122" i="31"/>
  <c r="M122" i="31" s="1"/>
  <c r="AF122" i="31"/>
  <c r="L122" i="31" s="1"/>
  <c r="AE122" i="31"/>
  <c r="K122" i="31" s="1"/>
  <c r="AD122" i="31"/>
  <c r="J122" i="31" s="1"/>
  <c r="AC122" i="31"/>
  <c r="AA122" i="31"/>
  <c r="Z122" i="31"/>
  <c r="H122" i="31" s="1"/>
  <c r="AZ121" i="31"/>
  <c r="Y121" i="31" s="1"/>
  <c r="AY121" i="31"/>
  <c r="X121" i="31" s="1"/>
  <c r="AX121" i="31"/>
  <c r="W121" i="31" s="1"/>
  <c r="AW121" i="31"/>
  <c r="V121" i="31" s="1"/>
  <c r="AV121" i="31"/>
  <c r="U121" i="31" s="1"/>
  <c r="AU121" i="31"/>
  <c r="T121" i="31" s="1"/>
  <c r="AT121" i="31"/>
  <c r="AS121" i="31"/>
  <c r="AR121" i="31"/>
  <c r="AQ121" i="31"/>
  <c r="AO121" i="31"/>
  <c r="AN121" i="31"/>
  <c r="AM121" i="31"/>
  <c r="AL121" i="31"/>
  <c r="AK121" i="31"/>
  <c r="AJ121" i="31"/>
  <c r="P121" i="31" s="1"/>
  <c r="AI121" i="31"/>
  <c r="O121" i="31" s="1"/>
  <c r="AH121" i="31"/>
  <c r="N121" i="31" s="1"/>
  <c r="AG121" i="31"/>
  <c r="M121" i="31" s="1"/>
  <c r="AF121" i="31"/>
  <c r="L121" i="31" s="1"/>
  <c r="AE121" i="31"/>
  <c r="K121" i="31" s="1"/>
  <c r="AD121" i="31"/>
  <c r="J121" i="31" s="1"/>
  <c r="AC121" i="31"/>
  <c r="AA121" i="31"/>
  <c r="Z121" i="31"/>
  <c r="AZ120" i="31"/>
  <c r="Y120" i="31" s="1"/>
  <c r="AY120" i="31"/>
  <c r="X120" i="31" s="1"/>
  <c r="AX120" i="31"/>
  <c r="W120" i="31" s="1"/>
  <c r="AW120" i="31"/>
  <c r="V120" i="31" s="1"/>
  <c r="AV120" i="31"/>
  <c r="U120" i="31" s="1"/>
  <c r="AU120" i="31"/>
  <c r="T120" i="31" s="1"/>
  <c r="AT120" i="31"/>
  <c r="AS120" i="31"/>
  <c r="AR120" i="31"/>
  <c r="AQ120" i="31"/>
  <c r="AO120" i="31"/>
  <c r="AN120" i="31"/>
  <c r="AM120" i="31"/>
  <c r="AL120" i="31"/>
  <c r="AK120" i="31"/>
  <c r="AJ120" i="31"/>
  <c r="P120" i="31" s="1"/>
  <c r="AI120" i="31"/>
  <c r="O120" i="31" s="1"/>
  <c r="AH120" i="31"/>
  <c r="N120" i="31" s="1"/>
  <c r="AG120" i="31"/>
  <c r="M120" i="31" s="1"/>
  <c r="AF120" i="31"/>
  <c r="L120" i="31" s="1"/>
  <c r="AE120" i="31"/>
  <c r="K120" i="31" s="1"/>
  <c r="AD120" i="31"/>
  <c r="J120" i="31" s="1"/>
  <c r="AC120" i="31"/>
  <c r="AA120" i="31"/>
  <c r="Z120" i="31"/>
  <c r="H120" i="31" s="1"/>
  <c r="AZ119" i="31"/>
  <c r="Y119" i="31" s="1"/>
  <c r="AY119" i="31"/>
  <c r="X119" i="31" s="1"/>
  <c r="AX119" i="31"/>
  <c r="W119" i="31" s="1"/>
  <c r="AW119" i="31"/>
  <c r="V119" i="31" s="1"/>
  <c r="AV119" i="31"/>
  <c r="U119" i="31" s="1"/>
  <c r="AU119" i="31"/>
  <c r="T119" i="31" s="1"/>
  <c r="AT119" i="31"/>
  <c r="AS119" i="31"/>
  <c r="AR119" i="31"/>
  <c r="AQ119" i="31"/>
  <c r="AO119" i="31"/>
  <c r="AN119" i="31"/>
  <c r="AM119" i="31"/>
  <c r="AL119" i="31"/>
  <c r="AK119" i="31"/>
  <c r="AJ119" i="31"/>
  <c r="P119" i="31" s="1"/>
  <c r="AI119" i="31"/>
  <c r="O119" i="31" s="1"/>
  <c r="AH119" i="31"/>
  <c r="N119" i="31" s="1"/>
  <c r="AG119" i="31"/>
  <c r="M119" i="31" s="1"/>
  <c r="AF119" i="31"/>
  <c r="L119" i="31" s="1"/>
  <c r="AE119" i="31"/>
  <c r="K119" i="31" s="1"/>
  <c r="AD119" i="31"/>
  <c r="J119" i="31" s="1"/>
  <c r="AC119" i="31"/>
  <c r="AA119" i="31"/>
  <c r="Z119" i="31"/>
  <c r="AZ118" i="31"/>
  <c r="Y118" i="31" s="1"/>
  <c r="AY118" i="31"/>
  <c r="X118" i="31" s="1"/>
  <c r="AX118" i="31"/>
  <c r="W118" i="31" s="1"/>
  <c r="AW118" i="31"/>
  <c r="V118" i="31" s="1"/>
  <c r="AV118" i="31"/>
  <c r="U118" i="31" s="1"/>
  <c r="AU118" i="31"/>
  <c r="T118" i="31" s="1"/>
  <c r="AT118" i="31"/>
  <c r="AS118" i="31"/>
  <c r="AR118" i="31"/>
  <c r="AQ118" i="31"/>
  <c r="AO118" i="31"/>
  <c r="AN118" i="31"/>
  <c r="AM118" i="31"/>
  <c r="AL118" i="31"/>
  <c r="AK118" i="31"/>
  <c r="AJ118" i="31"/>
  <c r="P118" i="31" s="1"/>
  <c r="AI118" i="31"/>
  <c r="O118" i="31" s="1"/>
  <c r="AH118" i="31"/>
  <c r="N118" i="31" s="1"/>
  <c r="AG118" i="31"/>
  <c r="M118" i="31" s="1"/>
  <c r="AF118" i="31"/>
  <c r="L118" i="31" s="1"/>
  <c r="AE118" i="31"/>
  <c r="K118" i="31" s="1"/>
  <c r="AD118" i="31"/>
  <c r="J118" i="31" s="1"/>
  <c r="AC118" i="31"/>
  <c r="AA118" i="31"/>
  <c r="Z118" i="31"/>
  <c r="H118" i="31" s="1"/>
  <c r="AZ117" i="31"/>
  <c r="Y117" i="31" s="1"/>
  <c r="AY117" i="31"/>
  <c r="X117" i="31" s="1"/>
  <c r="AX117" i="31"/>
  <c r="W117" i="31" s="1"/>
  <c r="AW117" i="31"/>
  <c r="V117" i="31" s="1"/>
  <c r="AV117" i="31"/>
  <c r="U117" i="31" s="1"/>
  <c r="AU117" i="31"/>
  <c r="T117" i="31" s="1"/>
  <c r="AT117" i="31"/>
  <c r="AS117" i="31"/>
  <c r="AR117" i="31"/>
  <c r="AQ117" i="31"/>
  <c r="AO117" i="31"/>
  <c r="AN117" i="31"/>
  <c r="AM117" i="31"/>
  <c r="AL117" i="31"/>
  <c r="AK117" i="31"/>
  <c r="AJ117" i="31"/>
  <c r="P117" i="31" s="1"/>
  <c r="AI117" i="31"/>
  <c r="O117" i="31" s="1"/>
  <c r="AH117" i="31"/>
  <c r="N117" i="31" s="1"/>
  <c r="AG117" i="31"/>
  <c r="M117" i="31" s="1"/>
  <c r="AF117" i="31"/>
  <c r="L117" i="31" s="1"/>
  <c r="AE117" i="31"/>
  <c r="K117" i="31" s="1"/>
  <c r="AD117" i="31"/>
  <c r="J117" i="31" s="1"/>
  <c r="AC117" i="31"/>
  <c r="AA117" i="31"/>
  <c r="Z117" i="31"/>
  <c r="H117" i="31" s="1"/>
  <c r="AZ116" i="31"/>
  <c r="Y116" i="31" s="1"/>
  <c r="AY116" i="31"/>
  <c r="X116" i="31" s="1"/>
  <c r="AX116" i="31"/>
  <c r="W116" i="31" s="1"/>
  <c r="AW116" i="31"/>
  <c r="V116" i="31" s="1"/>
  <c r="AV116" i="31"/>
  <c r="U116" i="31" s="1"/>
  <c r="AU116" i="31"/>
  <c r="T116" i="31" s="1"/>
  <c r="AT116" i="31"/>
  <c r="AS116" i="31"/>
  <c r="AR116" i="31"/>
  <c r="AQ116" i="31"/>
  <c r="AO116" i="31"/>
  <c r="AN116" i="31"/>
  <c r="AM116" i="31"/>
  <c r="AL116" i="31"/>
  <c r="AK116" i="31"/>
  <c r="AJ116" i="31"/>
  <c r="P116" i="31" s="1"/>
  <c r="AI116" i="31"/>
  <c r="O116" i="31" s="1"/>
  <c r="AH116" i="31"/>
  <c r="N116" i="31" s="1"/>
  <c r="AG116" i="31"/>
  <c r="M116" i="31" s="1"/>
  <c r="AF116" i="31"/>
  <c r="L116" i="31" s="1"/>
  <c r="AE116" i="31"/>
  <c r="K116" i="31" s="1"/>
  <c r="AD116" i="31"/>
  <c r="J116" i="31" s="1"/>
  <c r="AC116" i="31"/>
  <c r="AA116" i="31"/>
  <c r="Z116" i="31"/>
  <c r="H116" i="31" s="1"/>
  <c r="AZ115" i="31"/>
  <c r="Y115" i="31" s="1"/>
  <c r="AY115" i="31"/>
  <c r="X115" i="31" s="1"/>
  <c r="AX115" i="31"/>
  <c r="W115" i="31" s="1"/>
  <c r="AW115" i="31"/>
  <c r="V115" i="31" s="1"/>
  <c r="AV115" i="31"/>
  <c r="U115" i="31" s="1"/>
  <c r="AU115" i="31"/>
  <c r="T115" i="31" s="1"/>
  <c r="AT115" i="31"/>
  <c r="AS115" i="31"/>
  <c r="AR115" i="31"/>
  <c r="AQ115" i="31"/>
  <c r="AO115" i="31"/>
  <c r="AN115" i="31"/>
  <c r="AM115" i="31"/>
  <c r="AL115" i="31"/>
  <c r="AK115" i="31"/>
  <c r="AJ115" i="31"/>
  <c r="P115" i="31" s="1"/>
  <c r="AI115" i="31"/>
  <c r="O115" i="31" s="1"/>
  <c r="AH115" i="31"/>
  <c r="N115" i="31" s="1"/>
  <c r="AG115" i="31"/>
  <c r="M115" i="31" s="1"/>
  <c r="AF115" i="31"/>
  <c r="L115" i="31" s="1"/>
  <c r="AE115" i="31"/>
  <c r="K115" i="31" s="1"/>
  <c r="AD115" i="31"/>
  <c r="J115" i="31" s="1"/>
  <c r="AC115" i="31"/>
  <c r="AA115" i="31"/>
  <c r="Z115" i="31"/>
  <c r="AZ114" i="31"/>
  <c r="Y114" i="31" s="1"/>
  <c r="AY114" i="31"/>
  <c r="X114" i="31" s="1"/>
  <c r="AX114" i="31"/>
  <c r="W114" i="31" s="1"/>
  <c r="AW114" i="31"/>
  <c r="V114" i="31" s="1"/>
  <c r="AV114" i="31"/>
  <c r="U114" i="31" s="1"/>
  <c r="AU114" i="31"/>
  <c r="T114" i="31" s="1"/>
  <c r="AT114" i="31"/>
  <c r="AS114" i="31"/>
  <c r="AR114" i="31"/>
  <c r="AQ114" i="31"/>
  <c r="AO114" i="31"/>
  <c r="AN114" i="31"/>
  <c r="AM114" i="31"/>
  <c r="AL114" i="31"/>
  <c r="AK114" i="31"/>
  <c r="AJ114" i="31"/>
  <c r="P114" i="31" s="1"/>
  <c r="AI114" i="31"/>
  <c r="O114" i="31" s="1"/>
  <c r="AH114" i="31"/>
  <c r="N114" i="31" s="1"/>
  <c r="AG114" i="31"/>
  <c r="M114" i="31" s="1"/>
  <c r="AF114" i="31"/>
  <c r="L114" i="31" s="1"/>
  <c r="AE114" i="31"/>
  <c r="K114" i="31" s="1"/>
  <c r="AD114" i="31"/>
  <c r="J114" i="31" s="1"/>
  <c r="AC114" i="31"/>
  <c r="AA114" i="31"/>
  <c r="Z114" i="31"/>
  <c r="H114" i="31" s="1"/>
  <c r="AZ113" i="31"/>
  <c r="Y113" i="31" s="1"/>
  <c r="AY113" i="31"/>
  <c r="X113" i="31" s="1"/>
  <c r="AX113" i="31"/>
  <c r="W113" i="31" s="1"/>
  <c r="AW113" i="31"/>
  <c r="V113" i="31" s="1"/>
  <c r="AV113" i="31"/>
  <c r="U113" i="31" s="1"/>
  <c r="AU113" i="31"/>
  <c r="T113" i="31" s="1"/>
  <c r="AT113" i="31"/>
  <c r="AS113" i="31"/>
  <c r="AR113" i="31"/>
  <c r="AQ113" i="31"/>
  <c r="AO113" i="31"/>
  <c r="AN113" i="31"/>
  <c r="AM113" i="31"/>
  <c r="AL113" i="31"/>
  <c r="AK113" i="31"/>
  <c r="AJ113" i="31"/>
  <c r="P113" i="31" s="1"/>
  <c r="AI113" i="31"/>
  <c r="O113" i="31" s="1"/>
  <c r="AH113" i="31"/>
  <c r="N113" i="31" s="1"/>
  <c r="AG113" i="31"/>
  <c r="M113" i="31" s="1"/>
  <c r="AF113" i="31"/>
  <c r="L113" i="31" s="1"/>
  <c r="AE113" i="31"/>
  <c r="K113" i="31" s="1"/>
  <c r="AD113" i="31"/>
  <c r="J113" i="31" s="1"/>
  <c r="AC113" i="31"/>
  <c r="AA113" i="31"/>
  <c r="Z113" i="31"/>
  <c r="H113" i="31" s="1"/>
  <c r="AZ112" i="31"/>
  <c r="Y112" i="31" s="1"/>
  <c r="AY112" i="31"/>
  <c r="X112" i="31" s="1"/>
  <c r="AX112" i="31"/>
  <c r="W112" i="31" s="1"/>
  <c r="AW112" i="31"/>
  <c r="V112" i="31" s="1"/>
  <c r="AV112" i="31"/>
  <c r="U112" i="31" s="1"/>
  <c r="AU112" i="31"/>
  <c r="T112" i="31" s="1"/>
  <c r="AT112" i="31"/>
  <c r="AS112" i="31"/>
  <c r="AR112" i="31"/>
  <c r="AQ112" i="31"/>
  <c r="AO112" i="31"/>
  <c r="AN112" i="31"/>
  <c r="AM112" i="31"/>
  <c r="AL112" i="31"/>
  <c r="AK112" i="31"/>
  <c r="AJ112" i="31"/>
  <c r="P112" i="31" s="1"/>
  <c r="AI112" i="31"/>
  <c r="O112" i="31" s="1"/>
  <c r="AH112" i="31"/>
  <c r="N112" i="31" s="1"/>
  <c r="AG112" i="31"/>
  <c r="M112" i="31" s="1"/>
  <c r="AF112" i="31"/>
  <c r="L112" i="31" s="1"/>
  <c r="AE112" i="31"/>
  <c r="K112" i="31" s="1"/>
  <c r="AD112" i="31"/>
  <c r="J112" i="31" s="1"/>
  <c r="AC112" i="31"/>
  <c r="AA112" i="31"/>
  <c r="Z112" i="31"/>
  <c r="H112" i="31" s="1"/>
  <c r="AZ111" i="31"/>
  <c r="Y111" i="31" s="1"/>
  <c r="AY111" i="31"/>
  <c r="X111" i="31" s="1"/>
  <c r="AX111" i="31"/>
  <c r="W111" i="31" s="1"/>
  <c r="AW111" i="31"/>
  <c r="V111" i="31" s="1"/>
  <c r="AV111" i="31"/>
  <c r="U111" i="31" s="1"/>
  <c r="AU111" i="31"/>
  <c r="T111" i="31" s="1"/>
  <c r="AT111" i="31"/>
  <c r="AS111" i="31"/>
  <c r="AR111" i="31"/>
  <c r="AQ111" i="31"/>
  <c r="AO111" i="31"/>
  <c r="AN111" i="31"/>
  <c r="AM111" i="31"/>
  <c r="AL111" i="31"/>
  <c r="AK111" i="31"/>
  <c r="AJ111" i="31"/>
  <c r="P111" i="31" s="1"/>
  <c r="AI111" i="31"/>
  <c r="O111" i="31" s="1"/>
  <c r="AH111" i="31"/>
  <c r="N111" i="31" s="1"/>
  <c r="AG111" i="31"/>
  <c r="M111" i="31" s="1"/>
  <c r="AF111" i="31"/>
  <c r="L111" i="31" s="1"/>
  <c r="AE111" i="31"/>
  <c r="K111" i="31" s="1"/>
  <c r="AD111" i="31"/>
  <c r="J111" i="31" s="1"/>
  <c r="AC111" i="31"/>
  <c r="AA111" i="31"/>
  <c r="Z111" i="31"/>
  <c r="AZ110" i="31"/>
  <c r="Y110" i="31" s="1"/>
  <c r="AY110" i="31"/>
  <c r="AX110" i="31"/>
  <c r="W110" i="31" s="1"/>
  <c r="AW110" i="31"/>
  <c r="V110" i="31" s="1"/>
  <c r="AV110" i="31"/>
  <c r="U110" i="31" s="1"/>
  <c r="AU110" i="31"/>
  <c r="T110" i="31" s="1"/>
  <c r="AT110" i="31"/>
  <c r="AS110" i="31"/>
  <c r="AR110" i="31"/>
  <c r="AQ110" i="31"/>
  <c r="AO110" i="31"/>
  <c r="AN110" i="31"/>
  <c r="AM110" i="31"/>
  <c r="AL110" i="31"/>
  <c r="AK110" i="31"/>
  <c r="AJ110" i="31"/>
  <c r="P110" i="31" s="1"/>
  <c r="AI110" i="31"/>
  <c r="O110" i="31" s="1"/>
  <c r="AH110" i="31"/>
  <c r="N110" i="31" s="1"/>
  <c r="AG110" i="31"/>
  <c r="M110" i="31" s="1"/>
  <c r="AF110" i="31"/>
  <c r="L110" i="31" s="1"/>
  <c r="AE110" i="31"/>
  <c r="K110" i="31" s="1"/>
  <c r="AD110" i="31"/>
  <c r="J110" i="31" s="1"/>
  <c r="AC110" i="31"/>
  <c r="AA110" i="31"/>
  <c r="Z110" i="31"/>
  <c r="H110" i="31" s="1"/>
  <c r="X110" i="31"/>
  <c r="AZ109" i="31"/>
  <c r="Y109" i="31" s="1"/>
  <c r="AY109" i="31"/>
  <c r="X109" i="31" s="1"/>
  <c r="AX109" i="31"/>
  <c r="W109" i="31" s="1"/>
  <c r="AW109" i="31"/>
  <c r="V109" i="31" s="1"/>
  <c r="AV109" i="31"/>
  <c r="U109" i="31" s="1"/>
  <c r="AU109" i="31"/>
  <c r="T109" i="31" s="1"/>
  <c r="AT109" i="31"/>
  <c r="AS109" i="31"/>
  <c r="AR109" i="31"/>
  <c r="AQ109" i="31"/>
  <c r="AO109" i="31"/>
  <c r="AN109" i="31"/>
  <c r="AM109" i="31"/>
  <c r="AL109" i="31"/>
  <c r="AK109" i="31"/>
  <c r="AJ109" i="31"/>
  <c r="P109" i="31" s="1"/>
  <c r="AI109" i="31"/>
  <c r="O109" i="31" s="1"/>
  <c r="AH109" i="31"/>
  <c r="N109" i="31" s="1"/>
  <c r="AG109" i="31"/>
  <c r="M109" i="31" s="1"/>
  <c r="AF109" i="31"/>
  <c r="L109" i="31" s="1"/>
  <c r="AE109" i="31"/>
  <c r="K109" i="31" s="1"/>
  <c r="AD109" i="31"/>
  <c r="J109" i="31" s="1"/>
  <c r="AC109" i="31"/>
  <c r="AA109" i="31"/>
  <c r="Z109" i="31"/>
  <c r="AZ108" i="31"/>
  <c r="Y108" i="31" s="1"/>
  <c r="AY108" i="31"/>
  <c r="X108" i="31" s="1"/>
  <c r="AX108" i="31"/>
  <c r="W108" i="31" s="1"/>
  <c r="AW108" i="31"/>
  <c r="V108" i="31" s="1"/>
  <c r="AV108" i="31"/>
  <c r="U108" i="31" s="1"/>
  <c r="AU108" i="31"/>
  <c r="T108" i="31" s="1"/>
  <c r="AT108" i="31"/>
  <c r="AS108" i="31"/>
  <c r="AR108" i="31"/>
  <c r="AQ108" i="31"/>
  <c r="AO108" i="31"/>
  <c r="AN108" i="31"/>
  <c r="AM108" i="31"/>
  <c r="AL108" i="31"/>
  <c r="AK108" i="31"/>
  <c r="AJ108" i="31"/>
  <c r="P108" i="31" s="1"/>
  <c r="AI108" i="31"/>
  <c r="O108" i="31" s="1"/>
  <c r="AH108" i="31"/>
  <c r="N108" i="31" s="1"/>
  <c r="AG108" i="31"/>
  <c r="M108" i="31" s="1"/>
  <c r="AF108" i="31"/>
  <c r="L108" i="31" s="1"/>
  <c r="AE108" i="31"/>
  <c r="K108" i="31" s="1"/>
  <c r="AD108" i="31"/>
  <c r="J108" i="31" s="1"/>
  <c r="AC108" i="31"/>
  <c r="AA108" i="31"/>
  <c r="Z108" i="31"/>
  <c r="H108" i="31" s="1"/>
  <c r="AZ107" i="31"/>
  <c r="Y107" i="31" s="1"/>
  <c r="AY107" i="31"/>
  <c r="AX107" i="31"/>
  <c r="W107" i="31" s="1"/>
  <c r="AW107" i="31"/>
  <c r="V107" i="31" s="1"/>
  <c r="AV107" i="31"/>
  <c r="U107" i="31" s="1"/>
  <c r="AU107" i="31"/>
  <c r="T107" i="31" s="1"/>
  <c r="AT107" i="31"/>
  <c r="AS107" i="31"/>
  <c r="AR107" i="31"/>
  <c r="AQ107" i="31"/>
  <c r="AO107" i="31"/>
  <c r="AN107" i="31"/>
  <c r="AM107" i="31"/>
  <c r="AL107" i="31"/>
  <c r="AK107" i="31"/>
  <c r="AJ107" i="31"/>
  <c r="P107" i="31" s="1"/>
  <c r="AI107" i="31"/>
  <c r="O107" i="31" s="1"/>
  <c r="AH107" i="31"/>
  <c r="N107" i="31" s="1"/>
  <c r="AG107" i="31"/>
  <c r="M107" i="31" s="1"/>
  <c r="AF107" i="31"/>
  <c r="L107" i="31" s="1"/>
  <c r="AE107" i="31"/>
  <c r="K107" i="31" s="1"/>
  <c r="AD107" i="31"/>
  <c r="J107" i="31" s="1"/>
  <c r="AC107" i="31"/>
  <c r="AA107" i="31"/>
  <c r="Z107" i="31"/>
  <c r="H107" i="31" s="1"/>
  <c r="X107" i="31"/>
  <c r="AZ106" i="31"/>
  <c r="Y106" i="31" s="1"/>
  <c r="AY106" i="31"/>
  <c r="X106" i="31" s="1"/>
  <c r="AX106" i="31"/>
  <c r="W106" i="31" s="1"/>
  <c r="AW106" i="31"/>
  <c r="V106" i="31" s="1"/>
  <c r="AV106" i="31"/>
  <c r="U106" i="31" s="1"/>
  <c r="AU106" i="31"/>
  <c r="T106" i="31" s="1"/>
  <c r="AT106" i="31"/>
  <c r="AS106" i="31"/>
  <c r="AR106" i="31"/>
  <c r="AQ106" i="31"/>
  <c r="AO106" i="31"/>
  <c r="AN106" i="31"/>
  <c r="AM106" i="31"/>
  <c r="AL106" i="31"/>
  <c r="AK106" i="31"/>
  <c r="AJ106" i="31"/>
  <c r="P106" i="31" s="1"/>
  <c r="AI106" i="31"/>
  <c r="O106" i="31" s="1"/>
  <c r="AH106" i="31"/>
  <c r="N106" i="31" s="1"/>
  <c r="AG106" i="31"/>
  <c r="M106" i="31" s="1"/>
  <c r="AF106" i="31"/>
  <c r="L106" i="31" s="1"/>
  <c r="AE106" i="31"/>
  <c r="K106" i="31" s="1"/>
  <c r="AD106" i="31"/>
  <c r="J106" i="31" s="1"/>
  <c r="AC106" i="31"/>
  <c r="AA106" i="31"/>
  <c r="Z106" i="31"/>
  <c r="H106" i="31" s="1"/>
  <c r="AZ105" i="31"/>
  <c r="Y105" i="31" s="1"/>
  <c r="AY105" i="31"/>
  <c r="X105" i="31" s="1"/>
  <c r="AX105" i="31"/>
  <c r="W105" i="31" s="1"/>
  <c r="AW105" i="31"/>
  <c r="V105" i="31" s="1"/>
  <c r="AV105" i="31"/>
  <c r="U105" i="31" s="1"/>
  <c r="AU105" i="31"/>
  <c r="T105" i="31" s="1"/>
  <c r="AT105" i="31"/>
  <c r="AS105" i="31"/>
  <c r="AR105" i="31"/>
  <c r="AQ105" i="31"/>
  <c r="AO105" i="31"/>
  <c r="AN105" i="31"/>
  <c r="AM105" i="31"/>
  <c r="AL105" i="31"/>
  <c r="AK105" i="31"/>
  <c r="AJ105" i="31"/>
  <c r="P105" i="31" s="1"/>
  <c r="AI105" i="31"/>
  <c r="O105" i="31" s="1"/>
  <c r="AH105" i="31"/>
  <c r="N105" i="31" s="1"/>
  <c r="AG105" i="31"/>
  <c r="M105" i="31" s="1"/>
  <c r="AF105" i="31"/>
  <c r="L105" i="31" s="1"/>
  <c r="AE105" i="31"/>
  <c r="K105" i="31" s="1"/>
  <c r="AD105" i="31"/>
  <c r="J105" i="31" s="1"/>
  <c r="AC105" i="31"/>
  <c r="AA105" i="31"/>
  <c r="Z105" i="31"/>
  <c r="H105" i="31" s="1"/>
  <c r="AZ104" i="31"/>
  <c r="Y104" i="31" s="1"/>
  <c r="AY104" i="31"/>
  <c r="X104" i="31" s="1"/>
  <c r="AX104" i="31"/>
  <c r="W104" i="31" s="1"/>
  <c r="AW104" i="31"/>
  <c r="V104" i="31" s="1"/>
  <c r="AV104" i="31"/>
  <c r="U104" i="31" s="1"/>
  <c r="AU104" i="31"/>
  <c r="T104" i="31" s="1"/>
  <c r="AT104" i="31"/>
  <c r="AS104" i="31"/>
  <c r="AR104" i="31"/>
  <c r="AQ104" i="31"/>
  <c r="AO104" i="31"/>
  <c r="AN104" i="31"/>
  <c r="AM104" i="31"/>
  <c r="AL104" i="31"/>
  <c r="AK104" i="31"/>
  <c r="AJ104" i="31"/>
  <c r="P104" i="31" s="1"/>
  <c r="AI104" i="31"/>
  <c r="O104" i="31" s="1"/>
  <c r="AH104" i="31"/>
  <c r="N104" i="31" s="1"/>
  <c r="AG104" i="31"/>
  <c r="M104" i="31" s="1"/>
  <c r="AF104" i="31"/>
  <c r="L104" i="31" s="1"/>
  <c r="AE104" i="31"/>
  <c r="K104" i="31" s="1"/>
  <c r="AD104" i="31"/>
  <c r="J104" i="31" s="1"/>
  <c r="AC104" i="31"/>
  <c r="AA104" i="31"/>
  <c r="Z104" i="31"/>
  <c r="H104" i="31" s="1"/>
  <c r="AZ103" i="31"/>
  <c r="Y103" i="31" s="1"/>
  <c r="AY103" i="31"/>
  <c r="X103" i="31" s="1"/>
  <c r="AX103" i="31"/>
  <c r="W103" i="31" s="1"/>
  <c r="AW103" i="31"/>
  <c r="V103" i="31" s="1"/>
  <c r="AV103" i="31"/>
  <c r="U103" i="31" s="1"/>
  <c r="AU103" i="31"/>
  <c r="T103" i="31" s="1"/>
  <c r="AT103" i="31"/>
  <c r="AS103" i="31"/>
  <c r="AR103" i="31"/>
  <c r="AQ103" i="31"/>
  <c r="AO103" i="31"/>
  <c r="AN103" i="31"/>
  <c r="AM103" i="31"/>
  <c r="AL103" i="31"/>
  <c r="AK103" i="31"/>
  <c r="AJ103" i="31"/>
  <c r="P103" i="31" s="1"/>
  <c r="AI103" i="31"/>
  <c r="O103" i="31" s="1"/>
  <c r="AH103" i="31"/>
  <c r="N103" i="31" s="1"/>
  <c r="AG103" i="31"/>
  <c r="M103" i="31" s="1"/>
  <c r="AF103" i="31"/>
  <c r="L103" i="31" s="1"/>
  <c r="AE103" i="31"/>
  <c r="K103" i="31" s="1"/>
  <c r="AD103" i="31"/>
  <c r="J103" i="31" s="1"/>
  <c r="AC103" i="31"/>
  <c r="AA103" i="31"/>
  <c r="Z103" i="31"/>
  <c r="AZ102" i="31"/>
  <c r="Y102" i="31" s="1"/>
  <c r="AY102" i="31"/>
  <c r="X102" i="31" s="1"/>
  <c r="AX102" i="31"/>
  <c r="W102" i="31" s="1"/>
  <c r="AW102" i="31"/>
  <c r="V102" i="31" s="1"/>
  <c r="AV102" i="31"/>
  <c r="U102" i="31" s="1"/>
  <c r="AU102" i="31"/>
  <c r="T102" i="31" s="1"/>
  <c r="AT102" i="31"/>
  <c r="AS102" i="31"/>
  <c r="AR102" i="31"/>
  <c r="AQ102" i="31"/>
  <c r="AO102" i="31"/>
  <c r="AN102" i="31"/>
  <c r="AM102" i="31"/>
  <c r="AL102" i="31"/>
  <c r="AK102" i="31"/>
  <c r="AJ102" i="31"/>
  <c r="P102" i="31" s="1"/>
  <c r="AI102" i="31"/>
  <c r="O102" i="31" s="1"/>
  <c r="AH102" i="31"/>
  <c r="N102" i="31" s="1"/>
  <c r="AG102" i="31"/>
  <c r="M102" i="31" s="1"/>
  <c r="AF102" i="31"/>
  <c r="L102" i="31" s="1"/>
  <c r="AE102" i="31"/>
  <c r="K102" i="31" s="1"/>
  <c r="AD102" i="31"/>
  <c r="J102" i="31" s="1"/>
  <c r="AC102" i="31"/>
  <c r="AA102" i="31"/>
  <c r="Z102" i="31"/>
  <c r="H102" i="31" s="1"/>
  <c r="AZ101" i="31"/>
  <c r="Y101" i="31" s="1"/>
  <c r="AY101" i="31"/>
  <c r="X101" i="31" s="1"/>
  <c r="AX101" i="31"/>
  <c r="W101" i="31" s="1"/>
  <c r="AW101" i="31"/>
  <c r="V101" i="31" s="1"/>
  <c r="AV101" i="31"/>
  <c r="U101" i="31" s="1"/>
  <c r="AU101" i="31"/>
  <c r="T101" i="31" s="1"/>
  <c r="AT101" i="31"/>
  <c r="AS101" i="31"/>
  <c r="AR101" i="31"/>
  <c r="AQ101" i="31"/>
  <c r="AO101" i="31"/>
  <c r="AN101" i="31"/>
  <c r="AM101" i="31"/>
  <c r="AL101" i="31"/>
  <c r="AK101" i="31"/>
  <c r="AJ101" i="31"/>
  <c r="P101" i="31" s="1"/>
  <c r="AI101" i="31"/>
  <c r="O101" i="31" s="1"/>
  <c r="AH101" i="31"/>
  <c r="N101" i="31" s="1"/>
  <c r="AG101" i="31"/>
  <c r="M101" i="31" s="1"/>
  <c r="AF101" i="31"/>
  <c r="L101" i="31" s="1"/>
  <c r="AE101" i="31"/>
  <c r="K101" i="31" s="1"/>
  <c r="AD101" i="31"/>
  <c r="J101" i="31" s="1"/>
  <c r="AC101" i="31"/>
  <c r="AA101" i="31"/>
  <c r="Z101" i="31"/>
  <c r="AZ100" i="31"/>
  <c r="Y100" i="31" s="1"/>
  <c r="AY100" i="31"/>
  <c r="X100" i="31" s="1"/>
  <c r="AX100" i="31"/>
  <c r="W100" i="31" s="1"/>
  <c r="AW100" i="31"/>
  <c r="V100" i="31" s="1"/>
  <c r="AV100" i="31"/>
  <c r="U100" i="31" s="1"/>
  <c r="AU100" i="31"/>
  <c r="T100" i="31" s="1"/>
  <c r="AT100" i="31"/>
  <c r="AS100" i="31"/>
  <c r="AR100" i="31"/>
  <c r="AQ100" i="31"/>
  <c r="AO100" i="31"/>
  <c r="AN100" i="31"/>
  <c r="AM100" i="31"/>
  <c r="AL100" i="31"/>
  <c r="AK100" i="31"/>
  <c r="AJ100" i="31"/>
  <c r="P100" i="31" s="1"/>
  <c r="AI100" i="31"/>
  <c r="O100" i="31" s="1"/>
  <c r="AH100" i="31"/>
  <c r="N100" i="31" s="1"/>
  <c r="AG100" i="31"/>
  <c r="M100" i="31" s="1"/>
  <c r="AF100" i="31"/>
  <c r="L100" i="31" s="1"/>
  <c r="AE100" i="31"/>
  <c r="K100" i="31" s="1"/>
  <c r="AD100" i="31"/>
  <c r="J100" i="31" s="1"/>
  <c r="AC100" i="31"/>
  <c r="AA100" i="31"/>
  <c r="Z100" i="31"/>
  <c r="H100" i="31" s="1"/>
  <c r="AZ99" i="31"/>
  <c r="Y99" i="31" s="1"/>
  <c r="AY99" i="31"/>
  <c r="X99" i="31" s="1"/>
  <c r="AX99" i="31"/>
  <c r="W99" i="31" s="1"/>
  <c r="AW99" i="31"/>
  <c r="V99" i="31" s="1"/>
  <c r="AV99" i="31"/>
  <c r="U99" i="31" s="1"/>
  <c r="AU99" i="31"/>
  <c r="T99" i="31" s="1"/>
  <c r="AT99" i="31"/>
  <c r="AS99" i="31"/>
  <c r="AR99" i="31"/>
  <c r="AQ99" i="31"/>
  <c r="AO99" i="31"/>
  <c r="AN99" i="31"/>
  <c r="AM99" i="31"/>
  <c r="AL99" i="31"/>
  <c r="AK99" i="31"/>
  <c r="AJ99" i="31"/>
  <c r="P99" i="31" s="1"/>
  <c r="AI99" i="31"/>
  <c r="O99" i="31" s="1"/>
  <c r="AH99" i="31"/>
  <c r="N99" i="31" s="1"/>
  <c r="AG99" i="31"/>
  <c r="M99" i="31" s="1"/>
  <c r="AF99" i="31"/>
  <c r="L99" i="31" s="1"/>
  <c r="AE99" i="31"/>
  <c r="K99" i="31" s="1"/>
  <c r="AD99" i="31"/>
  <c r="J99" i="31" s="1"/>
  <c r="AC99" i="31"/>
  <c r="AA99" i="31"/>
  <c r="Z99" i="31"/>
  <c r="H99" i="31" s="1"/>
  <c r="AZ98" i="31"/>
  <c r="Y98" i="31" s="1"/>
  <c r="AY98" i="31"/>
  <c r="X98" i="31" s="1"/>
  <c r="AX98" i="31"/>
  <c r="W98" i="31" s="1"/>
  <c r="AW98" i="31"/>
  <c r="V98" i="31" s="1"/>
  <c r="AV98" i="31"/>
  <c r="U98" i="31" s="1"/>
  <c r="AU98" i="31"/>
  <c r="T98" i="31" s="1"/>
  <c r="AT98" i="31"/>
  <c r="AS98" i="31"/>
  <c r="AR98" i="31"/>
  <c r="AQ98" i="31"/>
  <c r="AO98" i="31"/>
  <c r="AN98" i="31"/>
  <c r="AM98" i="31"/>
  <c r="AL98" i="31"/>
  <c r="AK98" i="31"/>
  <c r="AJ98" i="31"/>
  <c r="P98" i="31" s="1"/>
  <c r="AI98" i="31"/>
  <c r="O98" i="31" s="1"/>
  <c r="AH98" i="31"/>
  <c r="N98" i="31" s="1"/>
  <c r="AG98" i="31"/>
  <c r="M98" i="31" s="1"/>
  <c r="AF98" i="31"/>
  <c r="L98" i="31" s="1"/>
  <c r="AE98" i="31"/>
  <c r="K98" i="31" s="1"/>
  <c r="AD98" i="31"/>
  <c r="J98" i="31" s="1"/>
  <c r="AC98" i="31"/>
  <c r="AA98" i="31"/>
  <c r="Z98" i="31"/>
  <c r="H98" i="31" s="1"/>
  <c r="AZ97" i="31"/>
  <c r="Y97" i="31" s="1"/>
  <c r="AY97" i="31"/>
  <c r="X97" i="31" s="1"/>
  <c r="AX97" i="31"/>
  <c r="W97" i="31" s="1"/>
  <c r="AW97" i="31"/>
  <c r="V97" i="31" s="1"/>
  <c r="AV97" i="31"/>
  <c r="U97" i="31" s="1"/>
  <c r="AU97" i="31"/>
  <c r="T97" i="31" s="1"/>
  <c r="AT97" i="31"/>
  <c r="AS97" i="31"/>
  <c r="AR97" i="31"/>
  <c r="AQ97" i="31"/>
  <c r="AO97" i="31"/>
  <c r="AN97" i="31"/>
  <c r="AM97" i="31"/>
  <c r="AL97" i="31"/>
  <c r="AK97" i="31"/>
  <c r="AJ97" i="31"/>
  <c r="P97" i="31" s="1"/>
  <c r="AI97" i="31"/>
  <c r="O97" i="31" s="1"/>
  <c r="AH97" i="31"/>
  <c r="N97" i="31" s="1"/>
  <c r="AG97" i="31"/>
  <c r="M97" i="31" s="1"/>
  <c r="AF97" i="31"/>
  <c r="L97" i="31" s="1"/>
  <c r="AE97" i="31"/>
  <c r="K97" i="31" s="1"/>
  <c r="AD97" i="31"/>
  <c r="J97" i="31" s="1"/>
  <c r="AC97" i="31"/>
  <c r="AA97" i="31"/>
  <c r="Z97" i="31"/>
  <c r="AZ96" i="31"/>
  <c r="Y96" i="31" s="1"/>
  <c r="AY96" i="31"/>
  <c r="X96" i="31" s="1"/>
  <c r="AX96" i="31"/>
  <c r="W96" i="31" s="1"/>
  <c r="AW96" i="31"/>
  <c r="V96" i="31" s="1"/>
  <c r="AV96" i="31"/>
  <c r="U96" i="31" s="1"/>
  <c r="AU96" i="31"/>
  <c r="T96" i="31" s="1"/>
  <c r="AT96" i="31"/>
  <c r="AS96" i="31"/>
  <c r="AR96" i="31"/>
  <c r="AQ96" i="31"/>
  <c r="AO96" i="31"/>
  <c r="AN96" i="31"/>
  <c r="AM96" i="31"/>
  <c r="AL96" i="31"/>
  <c r="AK96" i="31"/>
  <c r="AJ96" i="31"/>
  <c r="P96" i="31" s="1"/>
  <c r="AI96" i="31"/>
  <c r="O96" i="31" s="1"/>
  <c r="AH96" i="31"/>
  <c r="N96" i="31" s="1"/>
  <c r="AG96" i="31"/>
  <c r="M96" i="31" s="1"/>
  <c r="AF96" i="31"/>
  <c r="L96" i="31" s="1"/>
  <c r="AE96" i="31"/>
  <c r="K96" i="31" s="1"/>
  <c r="AD96" i="31"/>
  <c r="J96" i="31" s="1"/>
  <c r="AC96" i="31"/>
  <c r="AA96" i="31"/>
  <c r="Z96" i="31"/>
  <c r="H96" i="31" s="1"/>
  <c r="AZ95" i="31"/>
  <c r="Y95" i="31" s="1"/>
  <c r="AY95" i="31"/>
  <c r="X95" i="31" s="1"/>
  <c r="AX95" i="31"/>
  <c r="W95" i="31" s="1"/>
  <c r="AW95" i="31"/>
  <c r="V95" i="31" s="1"/>
  <c r="AV95" i="31"/>
  <c r="U95" i="31" s="1"/>
  <c r="AU95" i="31"/>
  <c r="T95" i="31" s="1"/>
  <c r="AT95" i="31"/>
  <c r="AS95" i="31"/>
  <c r="AR95" i="31"/>
  <c r="AQ95" i="31"/>
  <c r="AO95" i="31"/>
  <c r="AN95" i="31"/>
  <c r="AM95" i="31"/>
  <c r="AL95" i="31"/>
  <c r="AK95" i="31"/>
  <c r="AJ95" i="31"/>
  <c r="P95" i="31" s="1"/>
  <c r="AI95" i="31"/>
  <c r="O95" i="31" s="1"/>
  <c r="AH95" i="31"/>
  <c r="N95" i="31" s="1"/>
  <c r="AG95" i="31"/>
  <c r="M95" i="31" s="1"/>
  <c r="AF95" i="31"/>
  <c r="L95" i="31" s="1"/>
  <c r="AE95" i="31"/>
  <c r="K95" i="31" s="1"/>
  <c r="AD95" i="31"/>
  <c r="J95" i="31" s="1"/>
  <c r="AC95" i="31"/>
  <c r="AA95" i="31"/>
  <c r="Z95" i="31"/>
  <c r="AZ94" i="31"/>
  <c r="Y94" i="31" s="1"/>
  <c r="AY94" i="31"/>
  <c r="X94" i="31" s="1"/>
  <c r="AX94" i="31"/>
  <c r="W94" i="31" s="1"/>
  <c r="AW94" i="31"/>
  <c r="V94" i="31" s="1"/>
  <c r="AV94" i="31"/>
  <c r="U94" i="31" s="1"/>
  <c r="AU94" i="31"/>
  <c r="T94" i="31" s="1"/>
  <c r="AT94" i="31"/>
  <c r="AS94" i="31"/>
  <c r="AR94" i="31"/>
  <c r="AQ94" i="31"/>
  <c r="AO94" i="31"/>
  <c r="AN94" i="31"/>
  <c r="AM94" i="31"/>
  <c r="AL94" i="31"/>
  <c r="AK94" i="31"/>
  <c r="AJ94" i="31"/>
  <c r="P94" i="31" s="1"/>
  <c r="AI94" i="31"/>
  <c r="O94" i="31" s="1"/>
  <c r="AH94" i="31"/>
  <c r="N94" i="31" s="1"/>
  <c r="AG94" i="31"/>
  <c r="M94" i="31" s="1"/>
  <c r="AF94" i="31"/>
  <c r="L94" i="31" s="1"/>
  <c r="AE94" i="31"/>
  <c r="K94" i="31" s="1"/>
  <c r="AD94" i="31"/>
  <c r="J94" i="31" s="1"/>
  <c r="AC94" i="31"/>
  <c r="AA94" i="31"/>
  <c r="Z94" i="31"/>
  <c r="H94" i="31" s="1"/>
  <c r="AZ93" i="31"/>
  <c r="Y93" i="31" s="1"/>
  <c r="AY93" i="31"/>
  <c r="X93" i="31" s="1"/>
  <c r="AX93" i="31"/>
  <c r="W93" i="31" s="1"/>
  <c r="AW93" i="31"/>
  <c r="V93" i="31" s="1"/>
  <c r="AV93" i="31"/>
  <c r="U93" i="31" s="1"/>
  <c r="AU93" i="31"/>
  <c r="T93" i="31" s="1"/>
  <c r="AT93" i="31"/>
  <c r="AS93" i="31"/>
  <c r="AR93" i="31"/>
  <c r="AQ93" i="31"/>
  <c r="AO93" i="31"/>
  <c r="AN93" i="31"/>
  <c r="AM93" i="31"/>
  <c r="AL93" i="31"/>
  <c r="AK93" i="31"/>
  <c r="AJ93" i="31"/>
  <c r="P93" i="31" s="1"/>
  <c r="AI93" i="31"/>
  <c r="O93" i="31" s="1"/>
  <c r="AH93" i="31"/>
  <c r="N93" i="31" s="1"/>
  <c r="AG93" i="31"/>
  <c r="M93" i="31" s="1"/>
  <c r="AF93" i="31"/>
  <c r="L93" i="31" s="1"/>
  <c r="AE93" i="31"/>
  <c r="K93" i="31" s="1"/>
  <c r="AD93" i="31"/>
  <c r="J93" i="31" s="1"/>
  <c r="AC93" i="31"/>
  <c r="AA93" i="31"/>
  <c r="Z93" i="31"/>
  <c r="AZ92" i="31"/>
  <c r="Y92" i="31" s="1"/>
  <c r="AY92" i="31"/>
  <c r="X92" i="31" s="1"/>
  <c r="AX92" i="31"/>
  <c r="W92" i="31" s="1"/>
  <c r="AW92" i="31"/>
  <c r="V92" i="31" s="1"/>
  <c r="AV92" i="31"/>
  <c r="U92" i="31" s="1"/>
  <c r="AU92" i="31"/>
  <c r="T92" i="31" s="1"/>
  <c r="AT92" i="31"/>
  <c r="AS92" i="31"/>
  <c r="AR92" i="31"/>
  <c r="AQ92" i="31"/>
  <c r="AO92" i="31"/>
  <c r="AN92" i="31"/>
  <c r="AM92" i="31"/>
  <c r="AL92" i="31"/>
  <c r="AK92" i="31"/>
  <c r="AJ92" i="31"/>
  <c r="P92" i="31" s="1"/>
  <c r="AI92" i="31"/>
  <c r="O92" i="31" s="1"/>
  <c r="AH92" i="31"/>
  <c r="N92" i="31" s="1"/>
  <c r="AG92" i="31"/>
  <c r="M92" i="31" s="1"/>
  <c r="AF92" i="31"/>
  <c r="L92" i="31" s="1"/>
  <c r="AE92" i="31"/>
  <c r="K92" i="31" s="1"/>
  <c r="AD92" i="31"/>
  <c r="J92" i="31" s="1"/>
  <c r="AC92" i="31"/>
  <c r="AA92" i="31"/>
  <c r="Z92" i="31"/>
  <c r="H92" i="31" s="1"/>
  <c r="AZ91" i="31"/>
  <c r="Y91" i="31" s="1"/>
  <c r="AY91" i="31"/>
  <c r="X91" i="31" s="1"/>
  <c r="AX91" i="31"/>
  <c r="W91" i="31" s="1"/>
  <c r="AW91" i="31"/>
  <c r="V91" i="31" s="1"/>
  <c r="AV91" i="31"/>
  <c r="U91" i="31" s="1"/>
  <c r="AU91" i="31"/>
  <c r="T91" i="31" s="1"/>
  <c r="AT91" i="31"/>
  <c r="AS91" i="31"/>
  <c r="AR91" i="31"/>
  <c r="AQ91" i="31"/>
  <c r="AO91" i="31"/>
  <c r="AN91" i="31"/>
  <c r="AM91" i="31"/>
  <c r="AL91" i="31"/>
  <c r="AK91" i="31"/>
  <c r="AJ91" i="31"/>
  <c r="P91" i="31" s="1"/>
  <c r="AI91" i="31"/>
  <c r="O91" i="31" s="1"/>
  <c r="AH91" i="31"/>
  <c r="N91" i="31" s="1"/>
  <c r="AG91" i="31"/>
  <c r="M91" i="31" s="1"/>
  <c r="AF91" i="31"/>
  <c r="L91" i="31" s="1"/>
  <c r="AE91" i="31"/>
  <c r="K91" i="31" s="1"/>
  <c r="AD91" i="31"/>
  <c r="J91" i="31" s="1"/>
  <c r="AC91" i="31"/>
  <c r="AA91" i="31"/>
  <c r="Z91" i="31"/>
  <c r="H91" i="31" s="1"/>
  <c r="AZ90" i="31"/>
  <c r="Y90" i="31" s="1"/>
  <c r="AY90" i="31"/>
  <c r="X90" i="31" s="1"/>
  <c r="AX90" i="31"/>
  <c r="W90" i="31" s="1"/>
  <c r="AW90" i="31"/>
  <c r="V90" i="31" s="1"/>
  <c r="AV90" i="31"/>
  <c r="U90" i="31" s="1"/>
  <c r="AU90" i="31"/>
  <c r="T90" i="31" s="1"/>
  <c r="AT90" i="31"/>
  <c r="AS90" i="31"/>
  <c r="AR90" i="31"/>
  <c r="AQ90" i="31"/>
  <c r="AO90" i="31"/>
  <c r="AN90" i="31"/>
  <c r="AM90" i="31"/>
  <c r="AL90" i="31"/>
  <c r="AK90" i="31"/>
  <c r="AJ90" i="31"/>
  <c r="P90" i="31" s="1"/>
  <c r="AI90" i="31"/>
  <c r="O90" i="31" s="1"/>
  <c r="AH90" i="31"/>
  <c r="N90" i="31" s="1"/>
  <c r="AG90" i="31"/>
  <c r="M90" i="31" s="1"/>
  <c r="AF90" i="31"/>
  <c r="L90" i="31" s="1"/>
  <c r="AE90" i="31"/>
  <c r="K90" i="31" s="1"/>
  <c r="AD90" i="31"/>
  <c r="J90" i="31" s="1"/>
  <c r="AC90" i="31"/>
  <c r="AA90" i="31"/>
  <c r="Z90" i="31"/>
  <c r="AZ89" i="31"/>
  <c r="Y89" i="31" s="1"/>
  <c r="AY89" i="31"/>
  <c r="X89" i="31" s="1"/>
  <c r="AX89" i="31"/>
  <c r="W89" i="31" s="1"/>
  <c r="AW89" i="31"/>
  <c r="V89" i="31" s="1"/>
  <c r="AV89" i="31"/>
  <c r="U89" i="31" s="1"/>
  <c r="AU89" i="31"/>
  <c r="T89" i="31" s="1"/>
  <c r="AT89" i="31"/>
  <c r="AS89" i="31"/>
  <c r="AR89" i="31"/>
  <c r="AQ89" i="31"/>
  <c r="AO89" i="31"/>
  <c r="AN89" i="31"/>
  <c r="AM89" i="31"/>
  <c r="AL89" i="31"/>
  <c r="AK89" i="31"/>
  <c r="AJ89" i="31"/>
  <c r="P89" i="31" s="1"/>
  <c r="AI89" i="31"/>
  <c r="O89" i="31" s="1"/>
  <c r="AH89" i="31"/>
  <c r="N89" i="31" s="1"/>
  <c r="AG89" i="31"/>
  <c r="M89" i="31" s="1"/>
  <c r="AF89" i="31"/>
  <c r="L89" i="31" s="1"/>
  <c r="AE89" i="31"/>
  <c r="K89" i="31" s="1"/>
  <c r="AD89" i="31"/>
  <c r="J89" i="31" s="1"/>
  <c r="AC89" i="31"/>
  <c r="AA89" i="31"/>
  <c r="Z89" i="31"/>
  <c r="H89" i="31" s="1"/>
  <c r="AZ88" i="31"/>
  <c r="Y88" i="31" s="1"/>
  <c r="AY88" i="31"/>
  <c r="X88" i="31" s="1"/>
  <c r="AX88" i="31"/>
  <c r="W88" i="31" s="1"/>
  <c r="AW88" i="31"/>
  <c r="V88" i="31" s="1"/>
  <c r="AV88" i="31"/>
  <c r="U88" i="31" s="1"/>
  <c r="AU88" i="31"/>
  <c r="T88" i="31" s="1"/>
  <c r="AT88" i="31"/>
  <c r="AS88" i="31"/>
  <c r="AR88" i="31"/>
  <c r="AQ88" i="31"/>
  <c r="AO88" i="31"/>
  <c r="AN88" i="31"/>
  <c r="AM88" i="31"/>
  <c r="AL88" i="31"/>
  <c r="AK88" i="31"/>
  <c r="AJ88" i="31"/>
  <c r="P88" i="31" s="1"/>
  <c r="AI88" i="31"/>
  <c r="O88" i="31" s="1"/>
  <c r="AH88" i="31"/>
  <c r="N88" i="31" s="1"/>
  <c r="AG88" i="31"/>
  <c r="M88" i="31" s="1"/>
  <c r="AF88" i="31"/>
  <c r="L88" i="31" s="1"/>
  <c r="AE88" i="31"/>
  <c r="K88" i="31" s="1"/>
  <c r="AD88" i="31"/>
  <c r="J88" i="31" s="1"/>
  <c r="AC88" i="31"/>
  <c r="AA88" i="31"/>
  <c r="Z88" i="31"/>
  <c r="H88" i="31" s="1"/>
  <c r="AZ87" i="31"/>
  <c r="Y87" i="31" s="1"/>
  <c r="AY87" i="31"/>
  <c r="X87" i="31" s="1"/>
  <c r="AX87" i="31"/>
  <c r="W87" i="31" s="1"/>
  <c r="AW87" i="31"/>
  <c r="V87" i="31" s="1"/>
  <c r="AV87" i="31"/>
  <c r="U87" i="31" s="1"/>
  <c r="AU87" i="31"/>
  <c r="T87" i="31" s="1"/>
  <c r="AT87" i="31"/>
  <c r="AS87" i="31"/>
  <c r="AR87" i="31"/>
  <c r="AQ87" i="31"/>
  <c r="AO87" i="31"/>
  <c r="AN87" i="31"/>
  <c r="AM87" i="31"/>
  <c r="AL87" i="31"/>
  <c r="AK87" i="31"/>
  <c r="AJ87" i="31"/>
  <c r="P87" i="31" s="1"/>
  <c r="AI87" i="31"/>
  <c r="O87" i="31" s="1"/>
  <c r="AH87" i="31"/>
  <c r="N87" i="31" s="1"/>
  <c r="AG87" i="31"/>
  <c r="M87" i="31" s="1"/>
  <c r="AF87" i="31"/>
  <c r="L87" i="31" s="1"/>
  <c r="AE87" i="31"/>
  <c r="K87" i="31" s="1"/>
  <c r="AD87" i="31"/>
  <c r="J87" i="31" s="1"/>
  <c r="AC87" i="31"/>
  <c r="AA87" i="31"/>
  <c r="Z87" i="31"/>
  <c r="AZ86" i="31"/>
  <c r="Y86" i="31" s="1"/>
  <c r="AY86" i="31"/>
  <c r="X86" i="31" s="1"/>
  <c r="AX86" i="31"/>
  <c r="W86" i="31" s="1"/>
  <c r="AW86" i="31"/>
  <c r="V86" i="31" s="1"/>
  <c r="AV86" i="31"/>
  <c r="U86" i="31" s="1"/>
  <c r="AU86" i="31"/>
  <c r="T86" i="31" s="1"/>
  <c r="AT86" i="31"/>
  <c r="AS86" i="31"/>
  <c r="AR86" i="31"/>
  <c r="AQ86" i="31"/>
  <c r="AO86" i="31"/>
  <c r="AN86" i="31"/>
  <c r="AM86" i="31"/>
  <c r="AL86" i="31"/>
  <c r="AK86" i="31"/>
  <c r="AJ86" i="31"/>
  <c r="P86" i="31" s="1"/>
  <c r="AI86" i="31"/>
  <c r="O86" i="31" s="1"/>
  <c r="AH86" i="31"/>
  <c r="N86" i="31" s="1"/>
  <c r="AG86" i="31"/>
  <c r="M86" i="31" s="1"/>
  <c r="AF86" i="31"/>
  <c r="L86" i="31" s="1"/>
  <c r="AE86" i="31"/>
  <c r="K86" i="31" s="1"/>
  <c r="AD86" i="31"/>
  <c r="J86" i="31" s="1"/>
  <c r="AC86" i="31"/>
  <c r="AA86" i="31"/>
  <c r="Z86" i="31"/>
  <c r="H86" i="31" s="1"/>
  <c r="AZ85" i="31"/>
  <c r="Y85" i="31" s="1"/>
  <c r="AY85" i="31"/>
  <c r="X85" i="31" s="1"/>
  <c r="AX85" i="31"/>
  <c r="W85" i="31" s="1"/>
  <c r="AW85" i="31"/>
  <c r="V85" i="31" s="1"/>
  <c r="AV85" i="31"/>
  <c r="U85" i="31" s="1"/>
  <c r="AU85" i="31"/>
  <c r="T85" i="31" s="1"/>
  <c r="AT85" i="31"/>
  <c r="AS85" i="31"/>
  <c r="AR85" i="31"/>
  <c r="AQ85" i="31"/>
  <c r="AO85" i="31"/>
  <c r="AN85" i="31"/>
  <c r="AM85" i="31"/>
  <c r="AL85" i="31"/>
  <c r="AK85" i="31"/>
  <c r="AJ85" i="31"/>
  <c r="P85" i="31" s="1"/>
  <c r="AI85" i="31"/>
  <c r="O85" i="31" s="1"/>
  <c r="AH85" i="31"/>
  <c r="N85" i="31" s="1"/>
  <c r="AG85" i="31"/>
  <c r="M85" i="31" s="1"/>
  <c r="AF85" i="31"/>
  <c r="L85" i="31" s="1"/>
  <c r="AE85" i="31"/>
  <c r="K85" i="31" s="1"/>
  <c r="AD85" i="31"/>
  <c r="J85" i="31" s="1"/>
  <c r="AC85" i="31"/>
  <c r="AA85" i="31"/>
  <c r="Z85" i="31"/>
  <c r="AZ84" i="31"/>
  <c r="Y84" i="31" s="1"/>
  <c r="AY84" i="31"/>
  <c r="X84" i="31" s="1"/>
  <c r="AX84" i="31"/>
  <c r="W84" i="31" s="1"/>
  <c r="AW84" i="31"/>
  <c r="V84" i="31" s="1"/>
  <c r="AV84" i="31"/>
  <c r="U84" i="31" s="1"/>
  <c r="AU84" i="31"/>
  <c r="T84" i="31" s="1"/>
  <c r="AT84" i="31"/>
  <c r="AS84" i="31"/>
  <c r="AR84" i="31"/>
  <c r="AQ84" i="31"/>
  <c r="AO84" i="31"/>
  <c r="AN84" i="31"/>
  <c r="AM84" i="31"/>
  <c r="AL84" i="31"/>
  <c r="AK84" i="31"/>
  <c r="AJ84" i="31"/>
  <c r="P84" i="31" s="1"/>
  <c r="AI84" i="31"/>
  <c r="O84" i="31" s="1"/>
  <c r="AH84" i="31"/>
  <c r="N84" i="31" s="1"/>
  <c r="AG84" i="31"/>
  <c r="M84" i="31" s="1"/>
  <c r="AF84" i="31"/>
  <c r="L84" i="31" s="1"/>
  <c r="AE84" i="31"/>
  <c r="K84" i="31" s="1"/>
  <c r="AD84" i="31"/>
  <c r="J84" i="31" s="1"/>
  <c r="AC84" i="31"/>
  <c r="AA84" i="31"/>
  <c r="Z84" i="31"/>
  <c r="H84" i="31" s="1"/>
  <c r="AZ83" i="31"/>
  <c r="Y83" i="31" s="1"/>
  <c r="AY83" i="31"/>
  <c r="X83" i="31" s="1"/>
  <c r="AX83" i="31"/>
  <c r="W83" i="31" s="1"/>
  <c r="AW83" i="31"/>
  <c r="V83" i="31" s="1"/>
  <c r="AV83" i="31"/>
  <c r="U83" i="31" s="1"/>
  <c r="AU83" i="31"/>
  <c r="T83" i="31" s="1"/>
  <c r="AT83" i="31"/>
  <c r="AS83" i="31"/>
  <c r="AR83" i="31"/>
  <c r="AQ83" i="31"/>
  <c r="AO83" i="31"/>
  <c r="AN83" i="31"/>
  <c r="AM83" i="31"/>
  <c r="AL83" i="31"/>
  <c r="AK83" i="31"/>
  <c r="AJ83" i="31"/>
  <c r="P83" i="31" s="1"/>
  <c r="AI83" i="31"/>
  <c r="O83" i="31" s="1"/>
  <c r="AH83" i="31"/>
  <c r="N83" i="31" s="1"/>
  <c r="AG83" i="31"/>
  <c r="M83" i="31" s="1"/>
  <c r="AF83" i="31"/>
  <c r="L83" i="31" s="1"/>
  <c r="AE83" i="31"/>
  <c r="K83" i="31" s="1"/>
  <c r="AD83" i="31"/>
  <c r="J83" i="31" s="1"/>
  <c r="AC83" i="31"/>
  <c r="AA83" i="31"/>
  <c r="Z83" i="31"/>
  <c r="H83" i="31" s="1"/>
  <c r="AZ82" i="31"/>
  <c r="Y82" i="31" s="1"/>
  <c r="AY82" i="31"/>
  <c r="X82" i="31" s="1"/>
  <c r="AX82" i="31"/>
  <c r="W82" i="31" s="1"/>
  <c r="AW82" i="31"/>
  <c r="V82" i="31" s="1"/>
  <c r="AV82" i="31"/>
  <c r="U82" i="31" s="1"/>
  <c r="AU82" i="31"/>
  <c r="T82" i="31" s="1"/>
  <c r="AT82" i="31"/>
  <c r="AS82" i="31"/>
  <c r="AR82" i="31"/>
  <c r="AQ82" i="31"/>
  <c r="AO82" i="31"/>
  <c r="AN82" i="31"/>
  <c r="AM82" i="31"/>
  <c r="AL82" i="31"/>
  <c r="AK82" i="31"/>
  <c r="AJ82" i="31"/>
  <c r="P82" i="31" s="1"/>
  <c r="AI82" i="31"/>
  <c r="O82" i="31" s="1"/>
  <c r="AH82" i="31"/>
  <c r="N82" i="31" s="1"/>
  <c r="AG82" i="31"/>
  <c r="M82" i="31" s="1"/>
  <c r="AF82" i="31"/>
  <c r="L82" i="31" s="1"/>
  <c r="AE82" i="31"/>
  <c r="K82" i="31" s="1"/>
  <c r="AD82" i="31"/>
  <c r="J82" i="31" s="1"/>
  <c r="AC82" i="31"/>
  <c r="AA82" i="31"/>
  <c r="Z82" i="31"/>
  <c r="H82" i="31" s="1"/>
  <c r="AZ81" i="31"/>
  <c r="Y81" i="31" s="1"/>
  <c r="AY81" i="31"/>
  <c r="X81" i="31" s="1"/>
  <c r="AX81" i="31"/>
  <c r="W81" i="31" s="1"/>
  <c r="AW81" i="31"/>
  <c r="V81" i="31" s="1"/>
  <c r="AV81" i="31"/>
  <c r="U81" i="31" s="1"/>
  <c r="AU81" i="31"/>
  <c r="T81" i="31" s="1"/>
  <c r="AT81" i="31"/>
  <c r="AS81" i="31"/>
  <c r="AR81" i="31"/>
  <c r="AQ81" i="31"/>
  <c r="AO81" i="31"/>
  <c r="AN81" i="31"/>
  <c r="AM81" i="31"/>
  <c r="AL81" i="31"/>
  <c r="AK81" i="31"/>
  <c r="AJ81" i="31"/>
  <c r="P81" i="31" s="1"/>
  <c r="AI81" i="31"/>
  <c r="O81" i="31" s="1"/>
  <c r="AH81" i="31"/>
  <c r="N81" i="31" s="1"/>
  <c r="AG81" i="31"/>
  <c r="M81" i="31" s="1"/>
  <c r="AF81" i="31"/>
  <c r="L81" i="31" s="1"/>
  <c r="AE81" i="31"/>
  <c r="K81" i="31" s="1"/>
  <c r="AD81" i="31"/>
  <c r="J81" i="31" s="1"/>
  <c r="AC81" i="31"/>
  <c r="AA81" i="31"/>
  <c r="Z81" i="31"/>
  <c r="H81" i="31" s="1"/>
  <c r="AZ80" i="31"/>
  <c r="Y80" i="31" s="1"/>
  <c r="AY80" i="31"/>
  <c r="X80" i="31" s="1"/>
  <c r="AX80" i="31"/>
  <c r="W80" i="31" s="1"/>
  <c r="AW80" i="31"/>
  <c r="V80" i="31" s="1"/>
  <c r="AV80" i="31"/>
  <c r="U80" i="31" s="1"/>
  <c r="AU80" i="31"/>
  <c r="T80" i="31" s="1"/>
  <c r="AT80" i="31"/>
  <c r="AS80" i="31"/>
  <c r="AR80" i="31"/>
  <c r="AQ80" i="31"/>
  <c r="AO80" i="31"/>
  <c r="AN80" i="31"/>
  <c r="AM80" i="31"/>
  <c r="AL80" i="31"/>
  <c r="AK80" i="31"/>
  <c r="AJ80" i="31"/>
  <c r="P80" i="31" s="1"/>
  <c r="AI80" i="31"/>
  <c r="O80" i="31" s="1"/>
  <c r="AH80" i="31"/>
  <c r="N80" i="31" s="1"/>
  <c r="AG80" i="31"/>
  <c r="M80" i="31" s="1"/>
  <c r="AF80" i="31"/>
  <c r="L80" i="31" s="1"/>
  <c r="AE80" i="31"/>
  <c r="K80" i="31" s="1"/>
  <c r="AD80" i="31"/>
  <c r="J80" i="31" s="1"/>
  <c r="AC80" i="31"/>
  <c r="AA80" i="31"/>
  <c r="Z80" i="31"/>
  <c r="H80" i="31" s="1"/>
  <c r="AZ79" i="31"/>
  <c r="Y79" i="31" s="1"/>
  <c r="AY79" i="31"/>
  <c r="X79" i="31" s="1"/>
  <c r="AX79" i="31"/>
  <c r="W79" i="31" s="1"/>
  <c r="AW79" i="31"/>
  <c r="V79" i="31" s="1"/>
  <c r="AV79" i="31"/>
  <c r="U79" i="31" s="1"/>
  <c r="AU79" i="31"/>
  <c r="T79" i="31" s="1"/>
  <c r="AT79" i="31"/>
  <c r="AS79" i="31"/>
  <c r="AR79" i="31"/>
  <c r="AQ79" i="31"/>
  <c r="AO79" i="31"/>
  <c r="AN79" i="31"/>
  <c r="AM79" i="31"/>
  <c r="AL79" i="31"/>
  <c r="AK79" i="31"/>
  <c r="AJ79" i="31"/>
  <c r="P79" i="31" s="1"/>
  <c r="AI79" i="31"/>
  <c r="O79" i="31" s="1"/>
  <c r="AH79" i="31"/>
  <c r="N79" i="31" s="1"/>
  <c r="AG79" i="31"/>
  <c r="M79" i="31" s="1"/>
  <c r="AF79" i="31"/>
  <c r="L79" i="31" s="1"/>
  <c r="AE79" i="31"/>
  <c r="K79" i="31" s="1"/>
  <c r="AD79" i="31"/>
  <c r="J79" i="31" s="1"/>
  <c r="AC79" i="31"/>
  <c r="AA79" i="31"/>
  <c r="Z79" i="31"/>
  <c r="H79" i="31" s="1"/>
  <c r="AZ78" i="31"/>
  <c r="Y78" i="31" s="1"/>
  <c r="AY78" i="31"/>
  <c r="X78" i="31" s="1"/>
  <c r="AX78" i="31"/>
  <c r="W78" i="31" s="1"/>
  <c r="AW78" i="31"/>
  <c r="V78" i="31" s="1"/>
  <c r="AV78" i="31"/>
  <c r="U78" i="31" s="1"/>
  <c r="AU78" i="31"/>
  <c r="T78" i="31" s="1"/>
  <c r="AT78" i="31"/>
  <c r="AS78" i="31"/>
  <c r="AR78" i="31"/>
  <c r="AQ78" i="31"/>
  <c r="AO78" i="31"/>
  <c r="AN78" i="31"/>
  <c r="AM78" i="31"/>
  <c r="AL78" i="31"/>
  <c r="AK78" i="31"/>
  <c r="AJ78" i="31"/>
  <c r="P78" i="31" s="1"/>
  <c r="AI78" i="31"/>
  <c r="O78" i="31" s="1"/>
  <c r="AH78" i="31"/>
  <c r="N78" i="31" s="1"/>
  <c r="AG78" i="31"/>
  <c r="M78" i="31" s="1"/>
  <c r="AF78" i="31"/>
  <c r="L78" i="31" s="1"/>
  <c r="AE78" i="31"/>
  <c r="K78" i="31" s="1"/>
  <c r="AD78" i="31"/>
  <c r="J78" i="31" s="1"/>
  <c r="AC78" i="31"/>
  <c r="AA78" i="31"/>
  <c r="Z78" i="31"/>
  <c r="H78" i="31" s="1"/>
  <c r="AZ77" i="31"/>
  <c r="Y77" i="31" s="1"/>
  <c r="AY77" i="31"/>
  <c r="X77" i="31" s="1"/>
  <c r="AX77" i="31"/>
  <c r="W77" i="31" s="1"/>
  <c r="AW77" i="31"/>
  <c r="V77" i="31" s="1"/>
  <c r="AV77" i="31"/>
  <c r="U77" i="31" s="1"/>
  <c r="AU77" i="31"/>
  <c r="T77" i="31" s="1"/>
  <c r="AT77" i="31"/>
  <c r="AS77" i="31"/>
  <c r="AR77" i="31"/>
  <c r="AQ77" i="31"/>
  <c r="AO77" i="31"/>
  <c r="AN77" i="31"/>
  <c r="AM77" i="31"/>
  <c r="AL77" i="31"/>
  <c r="AK77" i="31"/>
  <c r="AJ77" i="31"/>
  <c r="P77" i="31" s="1"/>
  <c r="AI77" i="31"/>
  <c r="O77" i="31" s="1"/>
  <c r="AH77" i="31"/>
  <c r="N77" i="31" s="1"/>
  <c r="AG77" i="31"/>
  <c r="M77" i="31" s="1"/>
  <c r="AF77" i="31"/>
  <c r="L77" i="31" s="1"/>
  <c r="AE77" i="31"/>
  <c r="K77" i="31" s="1"/>
  <c r="AD77" i="31"/>
  <c r="J77" i="31" s="1"/>
  <c r="AC77" i="31"/>
  <c r="AA77" i="31"/>
  <c r="Z77" i="31"/>
  <c r="AZ76" i="31"/>
  <c r="Y76" i="31" s="1"/>
  <c r="AY76" i="31"/>
  <c r="X76" i="31" s="1"/>
  <c r="AX76" i="31"/>
  <c r="W76" i="31" s="1"/>
  <c r="AW76" i="31"/>
  <c r="V76" i="31" s="1"/>
  <c r="AV76" i="31"/>
  <c r="U76" i="31" s="1"/>
  <c r="AU76" i="31"/>
  <c r="T76" i="31" s="1"/>
  <c r="AT76" i="31"/>
  <c r="AS76" i="31"/>
  <c r="AR76" i="31"/>
  <c r="AQ76" i="31"/>
  <c r="AO76" i="31"/>
  <c r="AN76" i="31"/>
  <c r="AM76" i="31"/>
  <c r="AL76" i="31"/>
  <c r="AK76" i="31"/>
  <c r="AJ76" i="31"/>
  <c r="P76" i="31" s="1"/>
  <c r="AI76" i="31"/>
  <c r="O76" i="31" s="1"/>
  <c r="AH76" i="31"/>
  <c r="N76" i="31" s="1"/>
  <c r="AG76" i="31"/>
  <c r="M76" i="31" s="1"/>
  <c r="AF76" i="31"/>
  <c r="L76" i="31" s="1"/>
  <c r="AE76" i="31"/>
  <c r="K76" i="31" s="1"/>
  <c r="AD76" i="31"/>
  <c r="J76" i="31" s="1"/>
  <c r="AC76" i="31"/>
  <c r="AA76" i="31"/>
  <c r="Z76" i="31"/>
  <c r="H76" i="31" s="1"/>
  <c r="AZ75" i="31"/>
  <c r="Y75" i="31" s="1"/>
  <c r="AY75" i="31"/>
  <c r="X75" i="31" s="1"/>
  <c r="AX75" i="31"/>
  <c r="W75" i="31" s="1"/>
  <c r="AW75" i="31"/>
  <c r="V75" i="31" s="1"/>
  <c r="AV75" i="31"/>
  <c r="U75" i="31" s="1"/>
  <c r="AU75" i="31"/>
  <c r="T75" i="31" s="1"/>
  <c r="AT75" i="31"/>
  <c r="AS75" i="31"/>
  <c r="AR75" i="31"/>
  <c r="AQ75" i="31"/>
  <c r="AO75" i="31"/>
  <c r="AN75" i="31"/>
  <c r="AM75" i="31"/>
  <c r="AL75" i="31"/>
  <c r="AK75" i="31"/>
  <c r="AJ75" i="31"/>
  <c r="P75" i="31" s="1"/>
  <c r="AI75" i="31"/>
  <c r="O75" i="31" s="1"/>
  <c r="AH75" i="31"/>
  <c r="N75" i="31" s="1"/>
  <c r="AG75" i="31"/>
  <c r="M75" i="31" s="1"/>
  <c r="AF75" i="31"/>
  <c r="L75" i="31" s="1"/>
  <c r="AE75" i="31"/>
  <c r="K75" i="31" s="1"/>
  <c r="AD75" i="31"/>
  <c r="J75" i="31" s="1"/>
  <c r="AC75" i="31"/>
  <c r="AA75" i="31"/>
  <c r="Z75" i="31"/>
  <c r="H75" i="31" s="1"/>
  <c r="AZ74" i="31"/>
  <c r="Y74" i="31" s="1"/>
  <c r="AY74" i="31"/>
  <c r="X74" i="31" s="1"/>
  <c r="AX74" i="31"/>
  <c r="W74" i="31" s="1"/>
  <c r="AW74" i="31"/>
  <c r="V74" i="31" s="1"/>
  <c r="AV74" i="31"/>
  <c r="U74" i="31" s="1"/>
  <c r="AU74" i="31"/>
  <c r="T74" i="31" s="1"/>
  <c r="AT74" i="31"/>
  <c r="AS74" i="31"/>
  <c r="AR74" i="31"/>
  <c r="AQ74" i="31"/>
  <c r="AO74" i="31"/>
  <c r="AN74" i="31"/>
  <c r="AM74" i="31"/>
  <c r="AL74" i="31"/>
  <c r="AK74" i="31"/>
  <c r="AJ74" i="31"/>
  <c r="P74" i="31" s="1"/>
  <c r="AI74" i="31"/>
  <c r="O74" i="31" s="1"/>
  <c r="AH74" i="31"/>
  <c r="N74" i="31" s="1"/>
  <c r="AG74" i="31"/>
  <c r="M74" i="31" s="1"/>
  <c r="AF74" i="31"/>
  <c r="L74" i="31" s="1"/>
  <c r="AE74" i="31"/>
  <c r="K74" i="31" s="1"/>
  <c r="AD74" i="31"/>
  <c r="J74" i="31" s="1"/>
  <c r="AC74" i="31"/>
  <c r="AA74" i="31"/>
  <c r="Z74" i="31"/>
  <c r="H74" i="31" s="1"/>
  <c r="AZ73" i="31"/>
  <c r="Y73" i="31" s="1"/>
  <c r="AY73" i="31"/>
  <c r="X73" i="31" s="1"/>
  <c r="AX73" i="31"/>
  <c r="W73" i="31" s="1"/>
  <c r="AW73" i="31"/>
  <c r="V73" i="31" s="1"/>
  <c r="AV73" i="31"/>
  <c r="U73" i="31" s="1"/>
  <c r="AU73" i="31"/>
  <c r="T73" i="31" s="1"/>
  <c r="AT73" i="31"/>
  <c r="AS73" i="31"/>
  <c r="AR73" i="31"/>
  <c r="AQ73" i="31"/>
  <c r="AO73" i="31"/>
  <c r="AN73" i="31"/>
  <c r="AM73" i="31"/>
  <c r="AL73" i="31"/>
  <c r="AK73" i="31"/>
  <c r="AJ73" i="31"/>
  <c r="P73" i="31" s="1"/>
  <c r="AI73" i="31"/>
  <c r="O73" i="31" s="1"/>
  <c r="AH73" i="31"/>
  <c r="N73" i="31" s="1"/>
  <c r="AG73" i="31"/>
  <c r="M73" i="31" s="1"/>
  <c r="AF73" i="31"/>
  <c r="L73" i="31" s="1"/>
  <c r="AE73" i="31"/>
  <c r="K73" i="31" s="1"/>
  <c r="AD73" i="31"/>
  <c r="J73" i="31" s="1"/>
  <c r="AC73" i="31"/>
  <c r="AA73" i="31"/>
  <c r="Z73" i="31"/>
  <c r="H73" i="31" s="1"/>
  <c r="AZ72" i="31"/>
  <c r="Y72" i="31" s="1"/>
  <c r="AY72" i="31"/>
  <c r="X72" i="31" s="1"/>
  <c r="AX72" i="31"/>
  <c r="W72" i="31" s="1"/>
  <c r="AW72" i="31"/>
  <c r="V72" i="31" s="1"/>
  <c r="AV72" i="31"/>
  <c r="U72" i="31" s="1"/>
  <c r="AU72" i="31"/>
  <c r="T72" i="31" s="1"/>
  <c r="AT72" i="31"/>
  <c r="AS72" i="31"/>
  <c r="AR72" i="31"/>
  <c r="AQ72" i="31"/>
  <c r="AO72" i="31"/>
  <c r="AN72" i="31"/>
  <c r="AM72" i="31"/>
  <c r="AL72" i="31"/>
  <c r="AK72" i="31"/>
  <c r="AJ72" i="31"/>
  <c r="P72" i="31" s="1"/>
  <c r="AI72" i="31"/>
  <c r="O72" i="31" s="1"/>
  <c r="AH72" i="31"/>
  <c r="N72" i="31" s="1"/>
  <c r="AG72" i="31"/>
  <c r="M72" i="31" s="1"/>
  <c r="AF72" i="31"/>
  <c r="L72" i="31" s="1"/>
  <c r="AE72" i="31"/>
  <c r="K72" i="31" s="1"/>
  <c r="AD72" i="31"/>
  <c r="J72" i="31" s="1"/>
  <c r="AC72" i="31"/>
  <c r="AA72" i="31"/>
  <c r="Z72" i="31"/>
  <c r="H72" i="31" s="1"/>
  <c r="AZ71" i="31"/>
  <c r="Y71" i="31" s="1"/>
  <c r="AY71" i="31"/>
  <c r="X71" i="31" s="1"/>
  <c r="AX71" i="31"/>
  <c r="W71" i="31" s="1"/>
  <c r="AW71" i="31"/>
  <c r="V71" i="31" s="1"/>
  <c r="AV71" i="31"/>
  <c r="U71" i="31" s="1"/>
  <c r="AU71" i="31"/>
  <c r="T71" i="31" s="1"/>
  <c r="AT71" i="31"/>
  <c r="AS71" i="31"/>
  <c r="AR71" i="31"/>
  <c r="AQ71" i="31"/>
  <c r="AO71" i="31"/>
  <c r="AN71" i="31"/>
  <c r="AM71" i="31"/>
  <c r="AL71" i="31"/>
  <c r="AK71" i="31"/>
  <c r="AJ71" i="31"/>
  <c r="P71" i="31" s="1"/>
  <c r="AI71" i="31"/>
  <c r="O71" i="31" s="1"/>
  <c r="AH71" i="31"/>
  <c r="N71" i="31" s="1"/>
  <c r="AG71" i="31"/>
  <c r="M71" i="31" s="1"/>
  <c r="AF71" i="31"/>
  <c r="L71" i="31" s="1"/>
  <c r="AE71" i="31"/>
  <c r="K71" i="31" s="1"/>
  <c r="AD71" i="31"/>
  <c r="J71" i="31" s="1"/>
  <c r="AC71" i="31"/>
  <c r="AA71" i="31"/>
  <c r="Z71" i="31"/>
  <c r="H71" i="31" s="1"/>
  <c r="AZ70" i="31"/>
  <c r="Y70" i="31" s="1"/>
  <c r="AY70" i="31"/>
  <c r="X70" i="31" s="1"/>
  <c r="AX70" i="31"/>
  <c r="W70" i="31" s="1"/>
  <c r="AW70" i="31"/>
  <c r="V70" i="31" s="1"/>
  <c r="AV70" i="31"/>
  <c r="U70" i="31" s="1"/>
  <c r="AU70" i="31"/>
  <c r="T70" i="31" s="1"/>
  <c r="AT70" i="31"/>
  <c r="AS70" i="31"/>
  <c r="AR70" i="31"/>
  <c r="AQ70" i="31"/>
  <c r="AO70" i="31"/>
  <c r="AN70" i="31"/>
  <c r="AM70" i="31"/>
  <c r="AL70" i="31"/>
  <c r="AK70" i="31"/>
  <c r="AJ70" i="31"/>
  <c r="P70" i="31" s="1"/>
  <c r="AI70" i="31"/>
  <c r="O70" i="31" s="1"/>
  <c r="AH70" i="31"/>
  <c r="N70" i="31" s="1"/>
  <c r="AG70" i="31"/>
  <c r="M70" i="31" s="1"/>
  <c r="AF70" i="31"/>
  <c r="L70" i="31" s="1"/>
  <c r="AE70" i="31"/>
  <c r="K70" i="31" s="1"/>
  <c r="AD70" i="31"/>
  <c r="J70" i="31" s="1"/>
  <c r="AC70" i="31"/>
  <c r="AA70" i="31"/>
  <c r="Z70" i="31"/>
  <c r="H70" i="31" s="1"/>
  <c r="AZ69" i="31"/>
  <c r="Y69" i="31" s="1"/>
  <c r="AY69" i="31"/>
  <c r="X69" i="31" s="1"/>
  <c r="AX69" i="31"/>
  <c r="W69" i="31" s="1"/>
  <c r="AW69" i="31"/>
  <c r="V69" i="31" s="1"/>
  <c r="AV69" i="31"/>
  <c r="U69" i="31" s="1"/>
  <c r="AU69" i="31"/>
  <c r="T69" i="31" s="1"/>
  <c r="AT69" i="31"/>
  <c r="AS69" i="31"/>
  <c r="AR69" i="31"/>
  <c r="AQ69" i="31"/>
  <c r="AO69" i="31"/>
  <c r="AN69" i="31"/>
  <c r="AM69" i="31"/>
  <c r="AL69" i="31"/>
  <c r="AK69" i="31"/>
  <c r="AJ69" i="31"/>
  <c r="P69" i="31" s="1"/>
  <c r="AI69" i="31"/>
  <c r="O69" i="31" s="1"/>
  <c r="AH69" i="31"/>
  <c r="N69" i="31" s="1"/>
  <c r="AG69" i="31"/>
  <c r="M69" i="31" s="1"/>
  <c r="AF69" i="31"/>
  <c r="L69" i="31" s="1"/>
  <c r="AE69" i="31"/>
  <c r="K69" i="31" s="1"/>
  <c r="AD69" i="31"/>
  <c r="J69" i="31" s="1"/>
  <c r="AC69" i="31"/>
  <c r="AA69" i="31"/>
  <c r="Z69" i="31"/>
  <c r="AZ68" i="31"/>
  <c r="Y68" i="31" s="1"/>
  <c r="AY68" i="31"/>
  <c r="X68" i="31" s="1"/>
  <c r="AX68" i="31"/>
  <c r="W68" i="31" s="1"/>
  <c r="AW68" i="31"/>
  <c r="V68" i="31" s="1"/>
  <c r="AV68" i="31"/>
  <c r="U68" i="31" s="1"/>
  <c r="AU68" i="31"/>
  <c r="T68" i="31" s="1"/>
  <c r="AT68" i="31"/>
  <c r="AS68" i="31"/>
  <c r="AR68" i="31"/>
  <c r="AQ68" i="31"/>
  <c r="AO68" i="31"/>
  <c r="AN68" i="31"/>
  <c r="AM68" i="31"/>
  <c r="AL68" i="31"/>
  <c r="AK68" i="31"/>
  <c r="AJ68" i="31"/>
  <c r="P68" i="31" s="1"/>
  <c r="AI68" i="31"/>
  <c r="O68" i="31" s="1"/>
  <c r="AH68" i="31"/>
  <c r="N68" i="31" s="1"/>
  <c r="AG68" i="31"/>
  <c r="M68" i="31" s="1"/>
  <c r="AF68" i="31"/>
  <c r="L68" i="31" s="1"/>
  <c r="AE68" i="31"/>
  <c r="K68" i="31" s="1"/>
  <c r="AD68" i="31"/>
  <c r="J68" i="31" s="1"/>
  <c r="AC68" i="31"/>
  <c r="AA68" i="31"/>
  <c r="Z68" i="31"/>
  <c r="H68" i="31" s="1"/>
  <c r="AZ67" i="31"/>
  <c r="Y67" i="31" s="1"/>
  <c r="AY67" i="31"/>
  <c r="X67" i="31" s="1"/>
  <c r="AX67" i="31"/>
  <c r="W67" i="31" s="1"/>
  <c r="AW67" i="31"/>
  <c r="V67" i="31" s="1"/>
  <c r="AV67" i="31"/>
  <c r="U67" i="31" s="1"/>
  <c r="AU67" i="31"/>
  <c r="T67" i="31" s="1"/>
  <c r="AT67" i="31"/>
  <c r="AS67" i="31"/>
  <c r="AR67" i="31"/>
  <c r="AQ67" i="31"/>
  <c r="AO67" i="31"/>
  <c r="AN67" i="31"/>
  <c r="AM67" i="31"/>
  <c r="AL67" i="31"/>
  <c r="AK67" i="31"/>
  <c r="AJ67" i="31"/>
  <c r="P67" i="31" s="1"/>
  <c r="AI67" i="31"/>
  <c r="O67" i="31" s="1"/>
  <c r="AH67" i="31"/>
  <c r="N67" i="31" s="1"/>
  <c r="AG67" i="31"/>
  <c r="M67" i="31" s="1"/>
  <c r="AF67" i="31"/>
  <c r="L67" i="31" s="1"/>
  <c r="AE67" i="31"/>
  <c r="K67" i="31" s="1"/>
  <c r="AD67" i="31"/>
  <c r="J67" i="31" s="1"/>
  <c r="AC67" i="31"/>
  <c r="AA67" i="31"/>
  <c r="Z67" i="31"/>
  <c r="H67" i="31" s="1"/>
  <c r="AZ66" i="31"/>
  <c r="Y66" i="31" s="1"/>
  <c r="AY66" i="31"/>
  <c r="X66" i="31" s="1"/>
  <c r="AX66" i="31"/>
  <c r="W66" i="31" s="1"/>
  <c r="AW66" i="31"/>
  <c r="V66" i="31" s="1"/>
  <c r="AV66" i="31"/>
  <c r="U66" i="31" s="1"/>
  <c r="AU66" i="31"/>
  <c r="T66" i="31" s="1"/>
  <c r="AT66" i="31"/>
  <c r="AS66" i="31"/>
  <c r="AR66" i="31"/>
  <c r="AQ66" i="31"/>
  <c r="AO66" i="31"/>
  <c r="AN66" i="31"/>
  <c r="AM66" i="31"/>
  <c r="AL66" i="31"/>
  <c r="AK66" i="31"/>
  <c r="AJ66" i="31"/>
  <c r="P66" i="31" s="1"/>
  <c r="AI66" i="31"/>
  <c r="O66" i="31" s="1"/>
  <c r="AH66" i="31"/>
  <c r="N66" i="31" s="1"/>
  <c r="AG66" i="31"/>
  <c r="M66" i="31" s="1"/>
  <c r="AF66" i="31"/>
  <c r="L66" i="31" s="1"/>
  <c r="AE66" i="31"/>
  <c r="K66" i="31" s="1"/>
  <c r="AD66" i="31"/>
  <c r="J66" i="31" s="1"/>
  <c r="AC66" i="31"/>
  <c r="AA66" i="31"/>
  <c r="Z66" i="31"/>
  <c r="H66" i="31" s="1"/>
  <c r="AZ65" i="31"/>
  <c r="Y65" i="31" s="1"/>
  <c r="AY65" i="31"/>
  <c r="X65" i="31" s="1"/>
  <c r="AX65" i="31"/>
  <c r="W65" i="31" s="1"/>
  <c r="AW65" i="31"/>
  <c r="V65" i="31" s="1"/>
  <c r="AV65" i="31"/>
  <c r="U65" i="31" s="1"/>
  <c r="AU65" i="31"/>
  <c r="T65" i="31" s="1"/>
  <c r="AT65" i="31"/>
  <c r="AS65" i="31"/>
  <c r="AR65" i="31"/>
  <c r="AQ65" i="31"/>
  <c r="AO65" i="31"/>
  <c r="AN65" i="31"/>
  <c r="AM65" i="31"/>
  <c r="AL65" i="31"/>
  <c r="AK65" i="31"/>
  <c r="AJ65" i="31"/>
  <c r="P65" i="31" s="1"/>
  <c r="AI65" i="31"/>
  <c r="O65" i="31" s="1"/>
  <c r="AH65" i="31"/>
  <c r="N65" i="31" s="1"/>
  <c r="AG65" i="31"/>
  <c r="M65" i="31" s="1"/>
  <c r="AF65" i="31"/>
  <c r="L65" i="31" s="1"/>
  <c r="AE65" i="31"/>
  <c r="K65" i="31" s="1"/>
  <c r="AD65" i="31"/>
  <c r="J65" i="31" s="1"/>
  <c r="AC65" i="31"/>
  <c r="AA65" i="31"/>
  <c r="Z65" i="31"/>
  <c r="H65" i="31" s="1"/>
  <c r="AZ64" i="31"/>
  <c r="Y64" i="31" s="1"/>
  <c r="AY64" i="31"/>
  <c r="X64" i="31" s="1"/>
  <c r="AX64" i="31"/>
  <c r="W64" i="31" s="1"/>
  <c r="AW64" i="31"/>
  <c r="V64" i="31" s="1"/>
  <c r="AV64" i="31"/>
  <c r="U64" i="31" s="1"/>
  <c r="AU64" i="31"/>
  <c r="T64" i="31" s="1"/>
  <c r="AT64" i="31"/>
  <c r="AS64" i="31"/>
  <c r="AR64" i="31"/>
  <c r="AQ64" i="31"/>
  <c r="AO64" i="31"/>
  <c r="AN64" i="31"/>
  <c r="AM64" i="31"/>
  <c r="AL64" i="31"/>
  <c r="AK64" i="31"/>
  <c r="AJ64" i="31"/>
  <c r="P64" i="31" s="1"/>
  <c r="AI64" i="31"/>
  <c r="O64" i="31" s="1"/>
  <c r="AH64" i="31"/>
  <c r="N64" i="31" s="1"/>
  <c r="AG64" i="31"/>
  <c r="M64" i="31" s="1"/>
  <c r="AF64" i="31"/>
  <c r="L64" i="31" s="1"/>
  <c r="AE64" i="31"/>
  <c r="K64" i="31" s="1"/>
  <c r="AD64" i="31"/>
  <c r="J64" i="31" s="1"/>
  <c r="AC64" i="31"/>
  <c r="AA64" i="31"/>
  <c r="Z64" i="31"/>
  <c r="AZ63" i="31"/>
  <c r="Y63" i="31" s="1"/>
  <c r="AY63" i="31"/>
  <c r="X63" i="31" s="1"/>
  <c r="AX63" i="31"/>
  <c r="W63" i="31" s="1"/>
  <c r="AW63" i="31"/>
  <c r="V63" i="31" s="1"/>
  <c r="AV63" i="31"/>
  <c r="U63" i="31" s="1"/>
  <c r="AU63" i="31"/>
  <c r="T63" i="31" s="1"/>
  <c r="AT63" i="31"/>
  <c r="AS63" i="31"/>
  <c r="AR63" i="31"/>
  <c r="AQ63" i="31"/>
  <c r="AO63" i="31"/>
  <c r="AN63" i="31"/>
  <c r="AM63" i="31"/>
  <c r="AL63" i="31"/>
  <c r="AK63" i="31"/>
  <c r="AJ63" i="31"/>
  <c r="P63" i="31" s="1"/>
  <c r="AI63" i="31"/>
  <c r="O63" i="31" s="1"/>
  <c r="AH63" i="31"/>
  <c r="N63" i="31" s="1"/>
  <c r="AG63" i="31"/>
  <c r="M63" i="31" s="1"/>
  <c r="AF63" i="31"/>
  <c r="L63" i="31" s="1"/>
  <c r="AE63" i="31"/>
  <c r="K63" i="31" s="1"/>
  <c r="AD63" i="31"/>
  <c r="J63" i="31" s="1"/>
  <c r="AC63" i="31"/>
  <c r="AA63" i="31"/>
  <c r="Z63" i="31"/>
  <c r="AZ62" i="31"/>
  <c r="Y62" i="31" s="1"/>
  <c r="AY62" i="31"/>
  <c r="X62" i="31" s="1"/>
  <c r="AX62" i="31"/>
  <c r="W62" i="31" s="1"/>
  <c r="AW62" i="31"/>
  <c r="V62" i="31" s="1"/>
  <c r="AV62" i="31"/>
  <c r="U62" i="31" s="1"/>
  <c r="AU62" i="31"/>
  <c r="T62" i="31" s="1"/>
  <c r="AT62" i="31"/>
  <c r="AS62" i="31"/>
  <c r="AR62" i="31"/>
  <c r="AQ62" i="31"/>
  <c r="AO62" i="31"/>
  <c r="AN62" i="31"/>
  <c r="AM62" i="31"/>
  <c r="AL62" i="31"/>
  <c r="AK62" i="31"/>
  <c r="AJ62" i="31"/>
  <c r="P62" i="31" s="1"/>
  <c r="AI62" i="31"/>
  <c r="O62" i="31" s="1"/>
  <c r="AH62" i="31"/>
  <c r="N62" i="31" s="1"/>
  <c r="AG62" i="31"/>
  <c r="M62" i="31" s="1"/>
  <c r="AF62" i="31"/>
  <c r="L62" i="31" s="1"/>
  <c r="AE62" i="31"/>
  <c r="K62" i="31" s="1"/>
  <c r="AD62" i="31"/>
  <c r="J62" i="31" s="1"/>
  <c r="AC62" i="31"/>
  <c r="AA62" i="31"/>
  <c r="Z62" i="31"/>
  <c r="H62" i="31" s="1"/>
  <c r="AZ61" i="31"/>
  <c r="Y61" i="31" s="1"/>
  <c r="AY61" i="31"/>
  <c r="X61" i="31" s="1"/>
  <c r="AX61" i="31"/>
  <c r="W61" i="31" s="1"/>
  <c r="AW61" i="31"/>
  <c r="V61" i="31" s="1"/>
  <c r="AV61" i="31"/>
  <c r="U61" i="31" s="1"/>
  <c r="AU61" i="31"/>
  <c r="T61" i="31" s="1"/>
  <c r="AT61" i="31"/>
  <c r="AS61" i="31"/>
  <c r="AR61" i="31"/>
  <c r="AQ61" i="31"/>
  <c r="AO61" i="31"/>
  <c r="AN61" i="31"/>
  <c r="AM61" i="31"/>
  <c r="AL61" i="31"/>
  <c r="AK61" i="31"/>
  <c r="AJ61" i="31"/>
  <c r="P61" i="31" s="1"/>
  <c r="AI61" i="31"/>
  <c r="O61" i="31" s="1"/>
  <c r="AH61" i="31"/>
  <c r="N61" i="31" s="1"/>
  <c r="AG61" i="31"/>
  <c r="M61" i="31" s="1"/>
  <c r="AF61" i="31"/>
  <c r="L61" i="31" s="1"/>
  <c r="AE61" i="31"/>
  <c r="K61" i="31" s="1"/>
  <c r="AD61" i="31"/>
  <c r="J61" i="31" s="1"/>
  <c r="AC61" i="31"/>
  <c r="AA61" i="31"/>
  <c r="Z61" i="31"/>
  <c r="AZ60" i="31"/>
  <c r="Y60" i="31" s="1"/>
  <c r="AY60" i="31"/>
  <c r="X60" i="31" s="1"/>
  <c r="AX60" i="31"/>
  <c r="W60" i="31" s="1"/>
  <c r="AW60" i="31"/>
  <c r="V60" i="31" s="1"/>
  <c r="AV60" i="31"/>
  <c r="U60" i="31" s="1"/>
  <c r="AU60" i="31"/>
  <c r="T60" i="31" s="1"/>
  <c r="AT60" i="31"/>
  <c r="AS60" i="31"/>
  <c r="AR60" i="31"/>
  <c r="AQ60" i="31"/>
  <c r="AO60" i="31"/>
  <c r="AN60" i="31"/>
  <c r="AM60" i="31"/>
  <c r="AL60" i="31"/>
  <c r="AK60" i="31"/>
  <c r="AJ60" i="31"/>
  <c r="P60" i="31" s="1"/>
  <c r="AI60" i="31"/>
  <c r="O60" i="31" s="1"/>
  <c r="AH60" i="31"/>
  <c r="N60" i="31" s="1"/>
  <c r="AG60" i="31"/>
  <c r="M60" i="31" s="1"/>
  <c r="AF60" i="31"/>
  <c r="L60" i="31" s="1"/>
  <c r="AE60" i="31"/>
  <c r="K60" i="31" s="1"/>
  <c r="AD60" i="31"/>
  <c r="J60" i="31" s="1"/>
  <c r="AC60" i="31"/>
  <c r="AA60" i="31"/>
  <c r="Z60" i="31"/>
  <c r="H60" i="31" s="1"/>
  <c r="AZ59" i="31"/>
  <c r="Y59" i="31" s="1"/>
  <c r="AY59" i="31"/>
  <c r="X59" i="31" s="1"/>
  <c r="AX59" i="31"/>
  <c r="W59" i="31" s="1"/>
  <c r="AW59" i="31"/>
  <c r="V59" i="31" s="1"/>
  <c r="AV59" i="31"/>
  <c r="U59" i="31" s="1"/>
  <c r="AU59" i="31"/>
  <c r="T59" i="31" s="1"/>
  <c r="AT59" i="31"/>
  <c r="AS59" i="31"/>
  <c r="AR59" i="31"/>
  <c r="AQ59" i="31"/>
  <c r="AO59" i="31"/>
  <c r="AN59" i="31"/>
  <c r="AM59" i="31"/>
  <c r="AL59" i="31"/>
  <c r="AK59" i="31"/>
  <c r="AJ59" i="31"/>
  <c r="P59" i="31" s="1"/>
  <c r="AI59" i="31"/>
  <c r="O59" i="31" s="1"/>
  <c r="AH59" i="31"/>
  <c r="N59" i="31" s="1"/>
  <c r="AG59" i="31"/>
  <c r="M59" i="31" s="1"/>
  <c r="AF59" i="31"/>
  <c r="L59" i="31" s="1"/>
  <c r="AE59" i="31"/>
  <c r="K59" i="31" s="1"/>
  <c r="AD59" i="31"/>
  <c r="J59" i="31" s="1"/>
  <c r="AC59" i="31"/>
  <c r="AA59" i="31"/>
  <c r="Z59" i="31"/>
  <c r="H59" i="31" s="1"/>
  <c r="AZ58" i="31"/>
  <c r="Y58" i="31" s="1"/>
  <c r="AY58" i="31"/>
  <c r="X58" i="31" s="1"/>
  <c r="AX58" i="31"/>
  <c r="W58" i="31" s="1"/>
  <c r="AW58" i="31"/>
  <c r="V58" i="31" s="1"/>
  <c r="AV58" i="31"/>
  <c r="U58" i="31" s="1"/>
  <c r="AU58" i="31"/>
  <c r="T58" i="31" s="1"/>
  <c r="AT58" i="31"/>
  <c r="AS58" i="31"/>
  <c r="AR58" i="31"/>
  <c r="AQ58" i="31"/>
  <c r="AO58" i="31"/>
  <c r="AN58" i="31"/>
  <c r="AM58" i="31"/>
  <c r="AL58" i="31"/>
  <c r="AK58" i="31"/>
  <c r="AJ58" i="31"/>
  <c r="P58" i="31" s="1"/>
  <c r="AI58" i="31"/>
  <c r="O58" i="31" s="1"/>
  <c r="AH58" i="31"/>
  <c r="N58" i="31" s="1"/>
  <c r="AG58" i="31"/>
  <c r="M58" i="31" s="1"/>
  <c r="AF58" i="31"/>
  <c r="L58" i="31" s="1"/>
  <c r="AE58" i="31"/>
  <c r="K58" i="31" s="1"/>
  <c r="AD58" i="31"/>
  <c r="J58" i="31" s="1"/>
  <c r="AC58" i="31"/>
  <c r="AA58" i="31"/>
  <c r="Z58" i="31"/>
  <c r="H58" i="31" s="1"/>
  <c r="AZ57" i="31"/>
  <c r="Y57" i="31" s="1"/>
  <c r="AY57" i="31"/>
  <c r="X57" i="31" s="1"/>
  <c r="AX57" i="31"/>
  <c r="W57" i="31" s="1"/>
  <c r="AW57" i="31"/>
  <c r="V57" i="31" s="1"/>
  <c r="AV57" i="31"/>
  <c r="U57" i="31" s="1"/>
  <c r="AU57" i="31"/>
  <c r="T57" i="31" s="1"/>
  <c r="AT57" i="31"/>
  <c r="AS57" i="31"/>
  <c r="AR57" i="31"/>
  <c r="AQ57" i="31"/>
  <c r="AO57" i="31"/>
  <c r="AN57" i="31"/>
  <c r="AM57" i="31"/>
  <c r="AL57" i="31"/>
  <c r="AK57" i="31"/>
  <c r="AJ57" i="31"/>
  <c r="P57" i="31" s="1"/>
  <c r="AI57" i="31"/>
  <c r="O57" i="31" s="1"/>
  <c r="AH57" i="31"/>
  <c r="N57" i="31" s="1"/>
  <c r="AG57" i="31"/>
  <c r="M57" i="31" s="1"/>
  <c r="AF57" i="31"/>
  <c r="L57" i="31" s="1"/>
  <c r="AE57" i="31"/>
  <c r="K57" i="31" s="1"/>
  <c r="AD57" i="31"/>
  <c r="J57" i="31" s="1"/>
  <c r="AC57" i="31"/>
  <c r="AA57" i="31"/>
  <c r="Z57" i="31"/>
  <c r="H57" i="31" s="1"/>
  <c r="AZ56" i="31"/>
  <c r="Y56" i="31" s="1"/>
  <c r="AY56" i="31"/>
  <c r="X56" i="31" s="1"/>
  <c r="AX56" i="31"/>
  <c r="W56" i="31" s="1"/>
  <c r="AW56" i="31"/>
  <c r="V56" i="31" s="1"/>
  <c r="AV56" i="31"/>
  <c r="U56" i="31" s="1"/>
  <c r="AU56" i="31"/>
  <c r="T56" i="31" s="1"/>
  <c r="AT56" i="31"/>
  <c r="AS56" i="31"/>
  <c r="AR56" i="31"/>
  <c r="AQ56" i="31"/>
  <c r="AO56" i="31"/>
  <c r="AN56" i="31"/>
  <c r="AM56" i="31"/>
  <c r="AL56" i="31"/>
  <c r="AK56" i="31"/>
  <c r="AJ56" i="31"/>
  <c r="P56" i="31" s="1"/>
  <c r="AI56" i="31"/>
  <c r="O56" i="31" s="1"/>
  <c r="AH56" i="31"/>
  <c r="N56" i="31" s="1"/>
  <c r="AG56" i="31"/>
  <c r="M56" i="31" s="1"/>
  <c r="AF56" i="31"/>
  <c r="L56" i="31" s="1"/>
  <c r="AE56" i="31"/>
  <c r="K56" i="31" s="1"/>
  <c r="AD56" i="31"/>
  <c r="J56" i="31" s="1"/>
  <c r="AC56" i="31"/>
  <c r="AA56" i="31"/>
  <c r="Z56" i="31"/>
  <c r="H56" i="31" s="1"/>
  <c r="AZ55" i="31"/>
  <c r="Y55" i="31" s="1"/>
  <c r="AY55" i="31"/>
  <c r="X55" i="31" s="1"/>
  <c r="AX55" i="31"/>
  <c r="W55" i="31" s="1"/>
  <c r="AW55" i="31"/>
  <c r="V55" i="31" s="1"/>
  <c r="AV55" i="31"/>
  <c r="U55" i="31" s="1"/>
  <c r="AU55" i="31"/>
  <c r="T55" i="31" s="1"/>
  <c r="AT55" i="31"/>
  <c r="AS55" i="31"/>
  <c r="AR55" i="31"/>
  <c r="AQ55" i="31"/>
  <c r="AO55" i="31"/>
  <c r="AN55" i="31"/>
  <c r="AM55" i="31"/>
  <c r="AL55" i="31"/>
  <c r="AK55" i="31"/>
  <c r="AJ55" i="31"/>
  <c r="P55" i="31" s="1"/>
  <c r="AI55" i="31"/>
  <c r="O55" i="31" s="1"/>
  <c r="AH55" i="31"/>
  <c r="N55" i="31" s="1"/>
  <c r="AG55" i="31"/>
  <c r="M55" i="31" s="1"/>
  <c r="AF55" i="31"/>
  <c r="L55" i="31" s="1"/>
  <c r="AE55" i="31"/>
  <c r="K55" i="31" s="1"/>
  <c r="AD55" i="31"/>
  <c r="J55" i="31" s="1"/>
  <c r="AC55" i="31"/>
  <c r="AA55" i="31"/>
  <c r="Z55" i="31"/>
  <c r="H55" i="31" s="1"/>
  <c r="AZ54" i="31"/>
  <c r="Y54" i="31" s="1"/>
  <c r="AY54" i="31"/>
  <c r="X54" i="31" s="1"/>
  <c r="AX54" i="31"/>
  <c r="W54" i="31" s="1"/>
  <c r="AW54" i="31"/>
  <c r="V54" i="31" s="1"/>
  <c r="AV54" i="31"/>
  <c r="U54" i="31" s="1"/>
  <c r="AU54" i="31"/>
  <c r="T54" i="31" s="1"/>
  <c r="AT54" i="31"/>
  <c r="AS54" i="31"/>
  <c r="AR54" i="31"/>
  <c r="AQ54" i="31"/>
  <c r="AO54" i="31"/>
  <c r="AN54" i="31"/>
  <c r="AM54" i="31"/>
  <c r="AL54" i="31"/>
  <c r="AK54" i="31"/>
  <c r="AJ54" i="31"/>
  <c r="P54" i="31" s="1"/>
  <c r="AI54" i="31"/>
  <c r="O54" i="31" s="1"/>
  <c r="AH54" i="31"/>
  <c r="N54" i="31" s="1"/>
  <c r="AG54" i="31"/>
  <c r="M54" i="31" s="1"/>
  <c r="AF54" i="31"/>
  <c r="L54" i="31" s="1"/>
  <c r="AE54" i="31"/>
  <c r="K54" i="31" s="1"/>
  <c r="AD54" i="31"/>
  <c r="J54" i="31" s="1"/>
  <c r="AC54" i="31"/>
  <c r="AA54" i="31"/>
  <c r="Z54" i="31"/>
  <c r="AZ53" i="31"/>
  <c r="Y53" i="31" s="1"/>
  <c r="AY53" i="31"/>
  <c r="X53" i="31" s="1"/>
  <c r="AX53" i="31"/>
  <c r="W53" i="31" s="1"/>
  <c r="AW53" i="31"/>
  <c r="V53" i="31" s="1"/>
  <c r="AV53" i="31"/>
  <c r="U53" i="31" s="1"/>
  <c r="AU53" i="31"/>
  <c r="T53" i="31" s="1"/>
  <c r="AT53" i="31"/>
  <c r="AS53" i="31"/>
  <c r="AR53" i="31"/>
  <c r="AQ53" i="31"/>
  <c r="AO53" i="31"/>
  <c r="AN53" i="31"/>
  <c r="AM53" i="31"/>
  <c r="AL53" i="31"/>
  <c r="AK53" i="31"/>
  <c r="AJ53" i="31"/>
  <c r="P53" i="31" s="1"/>
  <c r="AI53" i="31"/>
  <c r="O53" i="31" s="1"/>
  <c r="AH53" i="31"/>
  <c r="N53" i="31" s="1"/>
  <c r="AG53" i="31"/>
  <c r="M53" i="31" s="1"/>
  <c r="AF53" i="31"/>
  <c r="L53" i="31" s="1"/>
  <c r="AE53" i="31"/>
  <c r="K53" i="31" s="1"/>
  <c r="AD53" i="31"/>
  <c r="J53" i="31" s="1"/>
  <c r="AC53" i="31"/>
  <c r="AA53" i="31"/>
  <c r="Z53" i="31"/>
  <c r="AZ52" i="31"/>
  <c r="Y52" i="31" s="1"/>
  <c r="AY52" i="31"/>
  <c r="X52" i="31" s="1"/>
  <c r="AX52" i="31"/>
  <c r="W52" i="31" s="1"/>
  <c r="AW52" i="31"/>
  <c r="V52" i="31" s="1"/>
  <c r="AV52" i="31"/>
  <c r="U52" i="31" s="1"/>
  <c r="AU52" i="31"/>
  <c r="T52" i="31" s="1"/>
  <c r="AT52" i="31"/>
  <c r="AS52" i="31"/>
  <c r="AR52" i="31"/>
  <c r="AQ52" i="31"/>
  <c r="AO52" i="31"/>
  <c r="AN52" i="31"/>
  <c r="AM52" i="31"/>
  <c r="AL52" i="31"/>
  <c r="AK52" i="31"/>
  <c r="AJ52" i="31"/>
  <c r="P52" i="31" s="1"/>
  <c r="AI52" i="31"/>
  <c r="O52" i="31" s="1"/>
  <c r="AH52" i="31"/>
  <c r="N52" i="31" s="1"/>
  <c r="AG52" i="31"/>
  <c r="M52" i="31" s="1"/>
  <c r="AF52" i="31"/>
  <c r="L52" i="31" s="1"/>
  <c r="AE52" i="31"/>
  <c r="K52" i="31" s="1"/>
  <c r="AD52" i="31"/>
  <c r="J52" i="31" s="1"/>
  <c r="AC52" i="31"/>
  <c r="AA52" i="31"/>
  <c r="Z52" i="31"/>
  <c r="H52" i="31" s="1"/>
  <c r="AZ51" i="31"/>
  <c r="Y51" i="31" s="1"/>
  <c r="AY51" i="31"/>
  <c r="X51" i="31" s="1"/>
  <c r="AX51" i="31"/>
  <c r="W51" i="31" s="1"/>
  <c r="AW51" i="31"/>
  <c r="V51" i="31" s="1"/>
  <c r="AV51" i="31"/>
  <c r="U51" i="31" s="1"/>
  <c r="AU51" i="31"/>
  <c r="T51" i="31" s="1"/>
  <c r="AT51" i="31"/>
  <c r="AS51" i="31"/>
  <c r="AR51" i="31"/>
  <c r="AQ51" i="31"/>
  <c r="AO51" i="31"/>
  <c r="AN51" i="31"/>
  <c r="AM51" i="31"/>
  <c r="AL51" i="31"/>
  <c r="AK51" i="31"/>
  <c r="AJ51" i="31"/>
  <c r="P51" i="31" s="1"/>
  <c r="AI51" i="31"/>
  <c r="O51" i="31" s="1"/>
  <c r="AH51" i="31"/>
  <c r="N51" i="31" s="1"/>
  <c r="AG51" i="31"/>
  <c r="M51" i="31" s="1"/>
  <c r="AF51" i="31"/>
  <c r="L51" i="31" s="1"/>
  <c r="AE51" i="31"/>
  <c r="K51" i="31" s="1"/>
  <c r="AD51" i="31"/>
  <c r="J51" i="31" s="1"/>
  <c r="AC51" i="31"/>
  <c r="AA51" i="31"/>
  <c r="Z51" i="31"/>
  <c r="H51" i="31" s="1"/>
  <c r="AZ50" i="31"/>
  <c r="Y50" i="31" s="1"/>
  <c r="AY50" i="31"/>
  <c r="X50" i="31" s="1"/>
  <c r="AX50" i="31"/>
  <c r="W50" i="31" s="1"/>
  <c r="AW50" i="31"/>
  <c r="V50" i="31" s="1"/>
  <c r="AV50" i="31"/>
  <c r="U50" i="31" s="1"/>
  <c r="AU50" i="31"/>
  <c r="T50" i="31" s="1"/>
  <c r="AT50" i="31"/>
  <c r="AS50" i="31"/>
  <c r="AR50" i="31"/>
  <c r="AQ50" i="31"/>
  <c r="AO50" i="31"/>
  <c r="AN50" i="31"/>
  <c r="AM50" i="31"/>
  <c r="AL50" i="31"/>
  <c r="AK50" i="31"/>
  <c r="AJ50" i="31"/>
  <c r="P50" i="31" s="1"/>
  <c r="AI50" i="31"/>
  <c r="O50" i="31" s="1"/>
  <c r="AH50" i="31"/>
  <c r="N50" i="31" s="1"/>
  <c r="AG50" i="31"/>
  <c r="M50" i="31" s="1"/>
  <c r="AF50" i="31"/>
  <c r="L50" i="31" s="1"/>
  <c r="AE50" i="31"/>
  <c r="K50" i="31" s="1"/>
  <c r="AD50" i="31"/>
  <c r="J50" i="31" s="1"/>
  <c r="AC50" i="31"/>
  <c r="AA50" i="31"/>
  <c r="Z50" i="31"/>
  <c r="H50" i="31" s="1"/>
  <c r="AZ49" i="31"/>
  <c r="Y49" i="31" s="1"/>
  <c r="AY49" i="31"/>
  <c r="X49" i="31" s="1"/>
  <c r="AX49" i="31"/>
  <c r="W49" i="31" s="1"/>
  <c r="AW49" i="31"/>
  <c r="V49" i="31" s="1"/>
  <c r="AV49" i="31"/>
  <c r="U49" i="31" s="1"/>
  <c r="AU49" i="31"/>
  <c r="T49" i="31" s="1"/>
  <c r="AT49" i="31"/>
  <c r="AS49" i="31"/>
  <c r="AR49" i="31"/>
  <c r="AQ49" i="31"/>
  <c r="AO49" i="31"/>
  <c r="AN49" i="31"/>
  <c r="AM49" i="31"/>
  <c r="AL49" i="31"/>
  <c r="AK49" i="31"/>
  <c r="AJ49" i="31"/>
  <c r="P49" i="31" s="1"/>
  <c r="AI49" i="31"/>
  <c r="O49" i="31" s="1"/>
  <c r="AH49" i="31"/>
  <c r="N49" i="31" s="1"/>
  <c r="AG49" i="31"/>
  <c r="M49" i="31" s="1"/>
  <c r="AF49" i="31"/>
  <c r="L49" i="31" s="1"/>
  <c r="AE49" i="31"/>
  <c r="K49" i="31" s="1"/>
  <c r="AD49" i="31"/>
  <c r="J49" i="31" s="1"/>
  <c r="AC49" i="31"/>
  <c r="AA49" i="31"/>
  <c r="Z49" i="31"/>
  <c r="H49" i="31" s="1"/>
  <c r="AZ48" i="31"/>
  <c r="Y48" i="31" s="1"/>
  <c r="AY48" i="31"/>
  <c r="X48" i="31" s="1"/>
  <c r="AX48" i="31"/>
  <c r="W48" i="31" s="1"/>
  <c r="AW48" i="31"/>
  <c r="V48" i="31" s="1"/>
  <c r="AV48" i="31"/>
  <c r="U48" i="31" s="1"/>
  <c r="AU48" i="31"/>
  <c r="T48" i="31" s="1"/>
  <c r="AT48" i="31"/>
  <c r="AS48" i="31"/>
  <c r="AR48" i="31"/>
  <c r="AQ48" i="31"/>
  <c r="AO48" i="31"/>
  <c r="AN48" i="31"/>
  <c r="AM48" i="31"/>
  <c r="AL48" i="31"/>
  <c r="AK48" i="31"/>
  <c r="AJ48" i="31"/>
  <c r="P48" i="31" s="1"/>
  <c r="AI48" i="31"/>
  <c r="O48" i="31" s="1"/>
  <c r="AH48" i="31"/>
  <c r="N48" i="31" s="1"/>
  <c r="AG48" i="31"/>
  <c r="M48" i="31" s="1"/>
  <c r="AF48" i="31"/>
  <c r="L48" i="31" s="1"/>
  <c r="AE48" i="31"/>
  <c r="K48" i="31" s="1"/>
  <c r="AD48" i="31"/>
  <c r="J48" i="31" s="1"/>
  <c r="AC48" i="31"/>
  <c r="AA48" i="31"/>
  <c r="Z48" i="31"/>
  <c r="H48" i="31" s="1"/>
  <c r="AZ47" i="31"/>
  <c r="Y47" i="31" s="1"/>
  <c r="AY47" i="31"/>
  <c r="X47" i="31" s="1"/>
  <c r="AX47" i="31"/>
  <c r="W47" i="31" s="1"/>
  <c r="AW47" i="31"/>
  <c r="V47" i="31" s="1"/>
  <c r="AV47" i="31"/>
  <c r="U47" i="31" s="1"/>
  <c r="AU47" i="31"/>
  <c r="T47" i="31" s="1"/>
  <c r="AT47" i="31"/>
  <c r="AS47" i="31"/>
  <c r="AR47" i="31"/>
  <c r="AQ47" i="31"/>
  <c r="AO47" i="31"/>
  <c r="AN47" i="31"/>
  <c r="AM47" i="31"/>
  <c r="AL47" i="31"/>
  <c r="AK47" i="31"/>
  <c r="AJ47" i="31"/>
  <c r="P47" i="31" s="1"/>
  <c r="AI47" i="31"/>
  <c r="O47" i="31" s="1"/>
  <c r="AH47" i="31"/>
  <c r="N47" i="31" s="1"/>
  <c r="AG47" i="31"/>
  <c r="M47" i="31" s="1"/>
  <c r="AF47" i="31"/>
  <c r="L47" i="31" s="1"/>
  <c r="AE47" i="31"/>
  <c r="K47" i="31" s="1"/>
  <c r="AD47" i="31"/>
  <c r="J47" i="31" s="1"/>
  <c r="AC47" i="31"/>
  <c r="AA47" i="31"/>
  <c r="Z47" i="31"/>
  <c r="H47" i="31" s="1"/>
  <c r="AZ46" i="31"/>
  <c r="Y46" i="31" s="1"/>
  <c r="AY46" i="31"/>
  <c r="X46" i="31" s="1"/>
  <c r="AX46" i="31"/>
  <c r="W46" i="31" s="1"/>
  <c r="AW46" i="31"/>
  <c r="V46" i="31" s="1"/>
  <c r="AV46" i="31"/>
  <c r="U46" i="31" s="1"/>
  <c r="AU46" i="31"/>
  <c r="T46" i="31" s="1"/>
  <c r="AT46" i="31"/>
  <c r="AS46" i="31"/>
  <c r="AR46" i="31"/>
  <c r="AQ46" i="31"/>
  <c r="AO46" i="31"/>
  <c r="AN46" i="31"/>
  <c r="AM46" i="31"/>
  <c r="AL46" i="31"/>
  <c r="AK46" i="31"/>
  <c r="AJ46" i="31"/>
  <c r="P46" i="31" s="1"/>
  <c r="AI46" i="31"/>
  <c r="O46" i="31" s="1"/>
  <c r="AH46" i="31"/>
  <c r="N46" i="31" s="1"/>
  <c r="AG46" i="31"/>
  <c r="M46" i="31" s="1"/>
  <c r="AF46" i="31"/>
  <c r="L46" i="31" s="1"/>
  <c r="AE46" i="31"/>
  <c r="K46" i="31" s="1"/>
  <c r="AD46" i="31"/>
  <c r="J46" i="31" s="1"/>
  <c r="AC46" i="31"/>
  <c r="AA46" i="31"/>
  <c r="Z46" i="31"/>
  <c r="AZ45" i="31"/>
  <c r="Y45" i="31" s="1"/>
  <c r="AY45" i="31"/>
  <c r="X45" i="31" s="1"/>
  <c r="AX45" i="31"/>
  <c r="W45" i="31" s="1"/>
  <c r="AW45" i="31"/>
  <c r="V45" i="31" s="1"/>
  <c r="AV45" i="31"/>
  <c r="U45" i="31" s="1"/>
  <c r="AU45" i="31"/>
  <c r="T45" i="31" s="1"/>
  <c r="AT45" i="31"/>
  <c r="AS45" i="31"/>
  <c r="AR45" i="31"/>
  <c r="AQ45" i="31"/>
  <c r="AO45" i="31"/>
  <c r="AN45" i="31"/>
  <c r="AM45" i="31"/>
  <c r="AL45" i="31"/>
  <c r="AK45" i="31"/>
  <c r="AJ45" i="31"/>
  <c r="P45" i="31" s="1"/>
  <c r="AI45" i="31"/>
  <c r="O45" i="31" s="1"/>
  <c r="AH45" i="31"/>
  <c r="N45" i="31" s="1"/>
  <c r="AG45" i="31"/>
  <c r="M45" i="31" s="1"/>
  <c r="AF45" i="31"/>
  <c r="L45" i="31" s="1"/>
  <c r="AE45" i="31"/>
  <c r="K45" i="31" s="1"/>
  <c r="AD45" i="31"/>
  <c r="J45" i="31" s="1"/>
  <c r="AC45" i="31"/>
  <c r="AA45" i="31"/>
  <c r="Z45" i="31"/>
  <c r="AZ44" i="31"/>
  <c r="Y44" i="31" s="1"/>
  <c r="AY44" i="31"/>
  <c r="X44" i="31" s="1"/>
  <c r="AX44" i="31"/>
  <c r="W44" i="31" s="1"/>
  <c r="AW44" i="31"/>
  <c r="V44" i="31" s="1"/>
  <c r="AV44" i="31"/>
  <c r="U44" i="31" s="1"/>
  <c r="AU44" i="31"/>
  <c r="T44" i="31" s="1"/>
  <c r="AT44" i="31"/>
  <c r="AS44" i="31"/>
  <c r="AR44" i="31"/>
  <c r="AQ44" i="31"/>
  <c r="AO44" i="31"/>
  <c r="AN44" i="31"/>
  <c r="AM44" i="31"/>
  <c r="AL44" i="31"/>
  <c r="AK44" i="31"/>
  <c r="AJ44" i="31"/>
  <c r="P44" i="31" s="1"/>
  <c r="AI44" i="31"/>
  <c r="O44" i="31" s="1"/>
  <c r="AH44" i="31"/>
  <c r="N44" i="31" s="1"/>
  <c r="AG44" i="31"/>
  <c r="M44" i="31" s="1"/>
  <c r="AF44" i="31"/>
  <c r="L44" i="31" s="1"/>
  <c r="AE44" i="31"/>
  <c r="K44" i="31" s="1"/>
  <c r="AD44" i="31"/>
  <c r="J44" i="31" s="1"/>
  <c r="AC44" i="31"/>
  <c r="AA44" i="31"/>
  <c r="Z44" i="31"/>
  <c r="H44" i="31" s="1"/>
  <c r="AZ43" i="31"/>
  <c r="Y43" i="31" s="1"/>
  <c r="AY43" i="31"/>
  <c r="X43" i="31" s="1"/>
  <c r="AX43" i="31"/>
  <c r="W43" i="31" s="1"/>
  <c r="AW43" i="31"/>
  <c r="V43" i="31" s="1"/>
  <c r="AV43" i="31"/>
  <c r="U43" i="31" s="1"/>
  <c r="AU43" i="31"/>
  <c r="T43" i="31" s="1"/>
  <c r="AT43" i="31"/>
  <c r="AS43" i="31"/>
  <c r="AR43" i="31"/>
  <c r="AQ43" i="31"/>
  <c r="AO43" i="31"/>
  <c r="AN43" i="31"/>
  <c r="AM43" i="31"/>
  <c r="AL43" i="31"/>
  <c r="AK43" i="31"/>
  <c r="AJ43" i="31"/>
  <c r="P43" i="31" s="1"/>
  <c r="AI43" i="31"/>
  <c r="O43" i="31" s="1"/>
  <c r="AH43" i="31"/>
  <c r="N43" i="31" s="1"/>
  <c r="AG43" i="31"/>
  <c r="M43" i="31" s="1"/>
  <c r="AF43" i="31"/>
  <c r="L43" i="31" s="1"/>
  <c r="AE43" i="31"/>
  <c r="K43" i="31" s="1"/>
  <c r="AD43" i="31"/>
  <c r="J43" i="31" s="1"/>
  <c r="AC43" i="31"/>
  <c r="AA43" i="31"/>
  <c r="Z43" i="31"/>
  <c r="H43" i="31" s="1"/>
  <c r="AZ42" i="31"/>
  <c r="Y42" i="31" s="1"/>
  <c r="AY42" i="31"/>
  <c r="X42" i="31" s="1"/>
  <c r="AX42" i="31"/>
  <c r="W42" i="31" s="1"/>
  <c r="AW42" i="31"/>
  <c r="V42" i="31" s="1"/>
  <c r="AV42" i="31"/>
  <c r="U42" i="31" s="1"/>
  <c r="AU42" i="31"/>
  <c r="T42" i="31" s="1"/>
  <c r="AT42" i="31"/>
  <c r="AS42" i="31"/>
  <c r="AR42" i="31"/>
  <c r="AQ42" i="31"/>
  <c r="AO42" i="31"/>
  <c r="AN42" i="31"/>
  <c r="AM42" i="31"/>
  <c r="AL42" i="31"/>
  <c r="AK42" i="31"/>
  <c r="AJ42" i="31"/>
  <c r="P42" i="31" s="1"/>
  <c r="AI42" i="31"/>
  <c r="O42" i="31" s="1"/>
  <c r="AH42" i="31"/>
  <c r="N42" i="31" s="1"/>
  <c r="AG42" i="31"/>
  <c r="M42" i="31" s="1"/>
  <c r="AF42" i="31"/>
  <c r="L42" i="31" s="1"/>
  <c r="AE42" i="31"/>
  <c r="K42" i="31" s="1"/>
  <c r="AD42" i="31"/>
  <c r="J42" i="31" s="1"/>
  <c r="AC42" i="31"/>
  <c r="AA42" i="31"/>
  <c r="Z42" i="31"/>
  <c r="H42" i="31" s="1"/>
  <c r="AZ41" i="31"/>
  <c r="Y41" i="31" s="1"/>
  <c r="AY41" i="31"/>
  <c r="X41" i="31" s="1"/>
  <c r="AX41" i="31"/>
  <c r="W41" i="31" s="1"/>
  <c r="AW41" i="31"/>
  <c r="V41" i="31" s="1"/>
  <c r="AV41" i="31"/>
  <c r="U41" i="31" s="1"/>
  <c r="AU41" i="31"/>
  <c r="T41" i="31" s="1"/>
  <c r="AT41" i="31"/>
  <c r="AS41" i="31"/>
  <c r="AR41" i="31"/>
  <c r="AQ41" i="31"/>
  <c r="AO41" i="31"/>
  <c r="AN41" i="31"/>
  <c r="AM41" i="31"/>
  <c r="AL41" i="31"/>
  <c r="AK41" i="31"/>
  <c r="AJ41" i="31"/>
  <c r="P41" i="31" s="1"/>
  <c r="AI41" i="31"/>
  <c r="O41" i="31" s="1"/>
  <c r="AH41" i="31"/>
  <c r="N41" i="31" s="1"/>
  <c r="AG41" i="31"/>
  <c r="M41" i="31" s="1"/>
  <c r="AF41" i="31"/>
  <c r="L41" i="31" s="1"/>
  <c r="AE41" i="31"/>
  <c r="K41" i="31" s="1"/>
  <c r="AD41" i="31"/>
  <c r="J41" i="31" s="1"/>
  <c r="AC41" i="31"/>
  <c r="AA41" i="31"/>
  <c r="Z41" i="31"/>
  <c r="H41" i="31" s="1"/>
  <c r="AZ40" i="31"/>
  <c r="Y40" i="31" s="1"/>
  <c r="AY40" i="31"/>
  <c r="X40" i="31" s="1"/>
  <c r="AX40" i="31"/>
  <c r="W40" i="31" s="1"/>
  <c r="AW40" i="31"/>
  <c r="V40" i="31" s="1"/>
  <c r="AV40" i="31"/>
  <c r="U40" i="31" s="1"/>
  <c r="AU40" i="31"/>
  <c r="T40" i="31" s="1"/>
  <c r="AT40" i="31"/>
  <c r="AS40" i="31"/>
  <c r="AR40" i="31"/>
  <c r="AQ40" i="31"/>
  <c r="AO40" i="31"/>
  <c r="AN40" i="31"/>
  <c r="AM40" i="31"/>
  <c r="AL40" i="31"/>
  <c r="AK40" i="31"/>
  <c r="AJ40" i="31"/>
  <c r="P40" i="31" s="1"/>
  <c r="AI40" i="31"/>
  <c r="O40" i="31" s="1"/>
  <c r="AH40" i="31"/>
  <c r="N40" i="31" s="1"/>
  <c r="AG40" i="31"/>
  <c r="M40" i="31" s="1"/>
  <c r="AF40" i="31"/>
  <c r="L40" i="31" s="1"/>
  <c r="AE40" i="31"/>
  <c r="K40" i="31" s="1"/>
  <c r="AD40" i="31"/>
  <c r="J40" i="31" s="1"/>
  <c r="AC40" i="31"/>
  <c r="AA40" i="31"/>
  <c r="Z40" i="31"/>
  <c r="H40" i="31" s="1"/>
  <c r="AZ39" i="31"/>
  <c r="Y39" i="31" s="1"/>
  <c r="AY39" i="31"/>
  <c r="X39" i="31" s="1"/>
  <c r="AX39" i="31"/>
  <c r="W39" i="31" s="1"/>
  <c r="AW39" i="31"/>
  <c r="V39" i="31" s="1"/>
  <c r="AV39" i="31"/>
  <c r="U39" i="31" s="1"/>
  <c r="AU39" i="31"/>
  <c r="T39" i="31" s="1"/>
  <c r="AT39" i="31"/>
  <c r="AS39" i="31"/>
  <c r="AR39" i="31"/>
  <c r="AQ39" i="31"/>
  <c r="AO39" i="31"/>
  <c r="AN39" i="31"/>
  <c r="AM39" i="31"/>
  <c r="AL39" i="31"/>
  <c r="AK39" i="31"/>
  <c r="AJ39" i="31"/>
  <c r="P39" i="31" s="1"/>
  <c r="AI39" i="31"/>
  <c r="O39" i="31" s="1"/>
  <c r="AH39" i="31"/>
  <c r="N39" i="31" s="1"/>
  <c r="AG39" i="31"/>
  <c r="M39" i="31" s="1"/>
  <c r="AF39" i="31"/>
  <c r="L39" i="31" s="1"/>
  <c r="AE39" i="31"/>
  <c r="K39" i="31" s="1"/>
  <c r="AD39" i="31"/>
  <c r="J39" i="31" s="1"/>
  <c r="AC39" i="31"/>
  <c r="AA39" i="31"/>
  <c r="Z39" i="31"/>
  <c r="H39" i="31" s="1"/>
  <c r="AZ38" i="31"/>
  <c r="Y38" i="31" s="1"/>
  <c r="AY38" i="31"/>
  <c r="X38" i="31" s="1"/>
  <c r="AX38" i="31"/>
  <c r="W38" i="31" s="1"/>
  <c r="AW38" i="31"/>
  <c r="V38" i="31" s="1"/>
  <c r="AV38" i="31"/>
  <c r="U38" i="31" s="1"/>
  <c r="AU38" i="31"/>
  <c r="T38" i="31" s="1"/>
  <c r="AT38" i="31"/>
  <c r="AS38" i="31"/>
  <c r="AR38" i="31"/>
  <c r="AQ38" i="31"/>
  <c r="AO38" i="31"/>
  <c r="AN38" i="31"/>
  <c r="AM38" i="31"/>
  <c r="AL38" i="31"/>
  <c r="AK38" i="31"/>
  <c r="AJ38" i="31"/>
  <c r="P38" i="31" s="1"/>
  <c r="AI38" i="31"/>
  <c r="O38" i="31" s="1"/>
  <c r="AH38" i="31"/>
  <c r="N38" i="31" s="1"/>
  <c r="AG38" i="31"/>
  <c r="M38" i="31" s="1"/>
  <c r="AF38" i="31"/>
  <c r="L38" i="31" s="1"/>
  <c r="AE38" i="31"/>
  <c r="K38" i="31" s="1"/>
  <c r="AD38" i="31"/>
  <c r="J38" i="31" s="1"/>
  <c r="AC38" i="31"/>
  <c r="AA38" i="31"/>
  <c r="Z38" i="31"/>
  <c r="H38" i="31" s="1"/>
  <c r="AZ37" i="31"/>
  <c r="Y37" i="31" s="1"/>
  <c r="AY37" i="31"/>
  <c r="X37" i="31" s="1"/>
  <c r="AX37" i="31"/>
  <c r="W37" i="31" s="1"/>
  <c r="AW37" i="31"/>
  <c r="V37" i="31" s="1"/>
  <c r="AV37" i="31"/>
  <c r="U37" i="31" s="1"/>
  <c r="AU37" i="31"/>
  <c r="T37" i="31" s="1"/>
  <c r="AT37" i="31"/>
  <c r="AS37" i="31"/>
  <c r="AR37" i="31"/>
  <c r="AQ37" i="31"/>
  <c r="AO37" i="31"/>
  <c r="AN37" i="31"/>
  <c r="AM37" i="31"/>
  <c r="AL37" i="31"/>
  <c r="AK37" i="31"/>
  <c r="AJ37" i="31"/>
  <c r="P37" i="31" s="1"/>
  <c r="AI37" i="31"/>
  <c r="O37" i="31" s="1"/>
  <c r="AH37" i="31"/>
  <c r="N37" i="31" s="1"/>
  <c r="AG37" i="31"/>
  <c r="M37" i="31" s="1"/>
  <c r="AF37" i="31"/>
  <c r="L37" i="31" s="1"/>
  <c r="AE37" i="31"/>
  <c r="K37" i="31" s="1"/>
  <c r="AD37" i="31"/>
  <c r="J37" i="31" s="1"/>
  <c r="AC37" i="31"/>
  <c r="AA37" i="31"/>
  <c r="Z37" i="31"/>
  <c r="H37" i="31" s="1"/>
  <c r="AZ36" i="31"/>
  <c r="Y36" i="31" s="1"/>
  <c r="AY36" i="31"/>
  <c r="X36" i="31" s="1"/>
  <c r="AX36" i="31"/>
  <c r="W36" i="31" s="1"/>
  <c r="AW36" i="31"/>
  <c r="V36" i="31" s="1"/>
  <c r="AV36" i="31"/>
  <c r="U36" i="31" s="1"/>
  <c r="AU36" i="31"/>
  <c r="T36" i="31" s="1"/>
  <c r="AT36" i="31"/>
  <c r="AS36" i="31"/>
  <c r="AR36" i="31"/>
  <c r="AQ36" i="31"/>
  <c r="AO36" i="31"/>
  <c r="AN36" i="31"/>
  <c r="AM36" i="31"/>
  <c r="AL36" i="31"/>
  <c r="AK36" i="31"/>
  <c r="AJ36" i="31"/>
  <c r="P36" i="31" s="1"/>
  <c r="AI36" i="31"/>
  <c r="O36" i="31" s="1"/>
  <c r="AH36" i="31"/>
  <c r="N36" i="31" s="1"/>
  <c r="AG36" i="31"/>
  <c r="M36" i="31" s="1"/>
  <c r="AF36" i="31"/>
  <c r="L36" i="31" s="1"/>
  <c r="AE36" i="31"/>
  <c r="K36" i="31" s="1"/>
  <c r="AD36" i="31"/>
  <c r="J36" i="31" s="1"/>
  <c r="AC36" i="31"/>
  <c r="AA36" i="31"/>
  <c r="Z36" i="31"/>
  <c r="H36" i="31" s="1"/>
  <c r="AZ35" i="31"/>
  <c r="Y35" i="31" s="1"/>
  <c r="AY35" i="31"/>
  <c r="X35" i="31" s="1"/>
  <c r="AX35" i="31"/>
  <c r="W35" i="31" s="1"/>
  <c r="AW35" i="31"/>
  <c r="V35" i="31" s="1"/>
  <c r="AV35" i="31"/>
  <c r="U35" i="31" s="1"/>
  <c r="AU35" i="31"/>
  <c r="T35" i="31" s="1"/>
  <c r="AT35" i="31"/>
  <c r="AS35" i="31"/>
  <c r="AR35" i="31"/>
  <c r="AQ35" i="31"/>
  <c r="AO35" i="31"/>
  <c r="AN35" i="31"/>
  <c r="AM35" i="31"/>
  <c r="AL35" i="31"/>
  <c r="AK35" i="31"/>
  <c r="AJ35" i="31"/>
  <c r="P35" i="31" s="1"/>
  <c r="AI35" i="31"/>
  <c r="O35" i="31" s="1"/>
  <c r="AH35" i="31"/>
  <c r="N35" i="31" s="1"/>
  <c r="AG35" i="31"/>
  <c r="M35" i="31" s="1"/>
  <c r="AF35" i="31"/>
  <c r="L35" i="31" s="1"/>
  <c r="AE35" i="31"/>
  <c r="K35" i="31" s="1"/>
  <c r="AD35" i="31"/>
  <c r="J35" i="31" s="1"/>
  <c r="AC35" i="31"/>
  <c r="AA35" i="31"/>
  <c r="Z35" i="31"/>
  <c r="H35" i="31" s="1"/>
  <c r="AZ34" i="31"/>
  <c r="Y34" i="31" s="1"/>
  <c r="AY34" i="31"/>
  <c r="X34" i="31" s="1"/>
  <c r="AX34" i="31"/>
  <c r="W34" i="31" s="1"/>
  <c r="AW34" i="31"/>
  <c r="V34" i="31" s="1"/>
  <c r="AV34" i="31"/>
  <c r="U34" i="31" s="1"/>
  <c r="AU34" i="31"/>
  <c r="T34" i="31" s="1"/>
  <c r="AT34" i="31"/>
  <c r="AS34" i="31"/>
  <c r="AR34" i="31"/>
  <c r="AQ34" i="31"/>
  <c r="AO34" i="31"/>
  <c r="AN34" i="31"/>
  <c r="AM34" i="31"/>
  <c r="AL34" i="31"/>
  <c r="AK34" i="31"/>
  <c r="AJ34" i="31"/>
  <c r="P34" i="31" s="1"/>
  <c r="AI34" i="31"/>
  <c r="O34" i="31" s="1"/>
  <c r="AH34" i="31"/>
  <c r="N34" i="31" s="1"/>
  <c r="AG34" i="31"/>
  <c r="M34" i="31" s="1"/>
  <c r="AF34" i="31"/>
  <c r="L34" i="31" s="1"/>
  <c r="AE34" i="31"/>
  <c r="K34" i="31" s="1"/>
  <c r="AD34" i="31"/>
  <c r="J34" i="31" s="1"/>
  <c r="AC34" i="31"/>
  <c r="AA34" i="31"/>
  <c r="Z34" i="31"/>
  <c r="H34" i="31" s="1"/>
  <c r="AZ33" i="31"/>
  <c r="Y33" i="31" s="1"/>
  <c r="AY33" i="31"/>
  <c r="X33" i="31" s="1"/>
  <c r="AX33" i="31"/>
  <c r="W33" i="31" s="1"/>
  <c r="AW33" i="31"/>
  <c r="V33" i="31" s="1"/>
  <c r="AV33" i="31"/>
  <c r="U33" i="31" s="1"/>
  <c r="AU33" i="31"/>
  <c r="T33" i="31" s="1"/>
  <c r="AT33" i="31"/>
  <c r="AS33" i="31"/>
  <c r="AR33" i="31"/>
  <c r="AQ33" i="31"/>
  <c r="AO33" i="31"/>
  <c r="AN33" i="31"/>
  <c r="AM33" i="31"/>
  <c r="AL33" i="31"/>
  <c r="AK33" i="31"/>
  <c r="AJ33" i="31"/>
  <c r="P33" i="31" s="1"/>
  <c r="AI33" i="31"/>
  <c r="O33" i="31" s="1"/>
  <c r="AH33" i="31"/>
  <c r="N33" i="31" s="1"/>
  <c r="AG33" i="31"/>
  <c r="M33" i="31" s="1"/>
  <c r="AF33" i="31"/>
  <c r="L33" i="31" s="1"/>
  <c r="AE33" i="31"/>
  <c r="K33" i="31" s="1"/>
  <c r="AD33" i="31"/>
  <c r="J33" i="31" s="1"/>
  <c r="AC33" i="31"/>
  <c r="AA33" i="31"/>
  <c r="Z33" i="31"/>
  <c r="H33" i="31" s="1"/>
  <c r="AZ32" i="31"/>
  <c r="Y32" i="31" s="1"/>
  <c r="AY32" i="31"/>
  <c r="X32" i="31" s="1"/>
  <c r="AX32" i="31"/>
  <c r="W32" i="31" s="1"/>
  <c r="AW32" i="31"/>
  <c r="V32" i="31" s="1"/>
  <c r="AV32" i="31"/>
  <c r="U32" i="31" s="1"/>
  <c r="AU32" i="31"/>
  <c r="T32" i="31" s="1"/>
  <c r="AT32" i="31"/>
  <c r="AS32" i="31"/>
  <c r="AR32" i="31"/>
  <c r="AQ32" i="31"/>
  <c r="AO32" i="31"/>
  <c r="AN32" i="31"/>
  <c r="AM32" i="31"/>
  <c r="AL32" i="31"/>
  <c r="AK32" i="31"/>
  <c r="AJ32" i="31"/>
  <c r="P32" i="31" s="1"/>
  <c r="AI32" i="31"/>
  <c r="O32" i="31" s="1"/>
  <c r="AH32" i="31"/>
  <c r="N32" i="31" s="1"/>
  <c r="AG32" i="31"/>
  <c r="M32" i="31" s="1"/>
  <c r="AF32" i="31"/>
  <c r="L32" i="31" s="1"/>
  <c r="AE32" i="31"/>
  <c r="K32" i="31" s="1"/>
  <c r="AD32" i="31"/>
  <c r="J32" i="31" s="1"/>
  <c r="AC32" i="31"/>
  <c r="AA32" i="31"/>
  <c r="Z32" i="31"/>
  <c r="H32" i="31" s="1"/>
  <c r="AZ31" i="31"/>
  <c r="Y31" i="31" s="1"/>
  <c r="AY31" i="31"/>
  <c r="X31" i="31" s="1"/>
  <c r="AX31" i="31"/>
  <c r="W31" i="31" s="1"/>
  <c r="AW31" i="31"/>
  <c r="V31" i="31" s="1"/>
  <c r="AV31" i="31"/>
  <c r="U31" i="31" s="1"/>
  <c r="AU31" i="31"/>
  <c r="T31" i="31" s="1"/>
  <c r="AT31" i="31"/>
  <c r="AS31" i="31"/>
  <c r="AR31" i="31"/>
  <c r="AQ31" i="31"/>
  <c r="AO31" i="31"/>
  <c r="AN31" i="31"/>
  <c r="AM31" i="31"/>
  <c r="AL31" i="31"/>
  <c r="AK31" i="31"/>
  <c r="AJ31" i="31"/>
  <c r="P31" i="31" s="1"/>
  <c r="AI31" i="31"/>
  <c r="O31" i="31" s="1"/>
  <c r="AH31" i="31"/>
  <c r="N31" i="31" s="1"/>
  <c r="AG31" i="31"/>
  <c r="M31" i="31" s="1"/>
  <c r="AF31" i="31"/>
  <c r="L31" i="31" s="1"/>
  <c r="AE31" i="31"/>
  <c r="K31" i="31" s="1"/>
  <c r="AD31" i="31"/>
  <c r="J31" i="31" s="1"/>
  <c r="AC31" i="31"/>
  <c r="AA31" i="31"/>
  <c r="Z31" i="31"/>
  <c r="H31" i="31" s="1"/>
  <c r="AZ30" i="31"/>
  <c r="Y30" i="31" s="1"/>
  <c r="AY30" i="31"/>
  <c r="X30" i="31" s="1"/>
  <c r="AX30" i="31"/>
  <c r="W30" i="31" s="1"/>
  <c r="AW30" i="31"/>
  <c r="V30" i="31" s="1"/>
  <c r="AV30" i="31"/>
  <c r="U30" i="31" s="1"/>
  <c r="AU30" i="31"/>
  <c r="T30" i="31" s="1"/>
  <c r="AT30" i="31"/>
  <c r="AS30" i="31"/>
  <c r="AR30" i="31"/>
  <c r="AQ30" i="31"/>
  <c r="AO30" i="31"/>
  <c r="AN30" i="31"/>
  <c r="AM30" i="31"/>
  <c r="AL30" i="31"/>
  <c r="AK30" i="31"/>
  <c r="AJ30" i="31"/>
  <c r="P30" i="31" s="1"/>
  <c r="AI30" i="31"/>
  <c r="O30" i="31" s="1"/>
  <c r="AH30" i="31"/>
  <c r="N30" i="31" s="1"/>
  <c r="AG30" i="31"/>
  <c r="M30" i="31" s="1"/>
  <c r="AF30" i="31"/>
  <c r="L30" i="31" s="1"/>
  <c r="AE30" i="31"/>
  <c r="K30" i="31" s="1"/>
  <c r="AD30" i="31"/>
  <c r="J30" i="31" s="1"/>
  <c r="AC30" i="31"/>
  <c r="AA30" i="31"/>
  <c r="Z30" i="31"/>
  <c r="H30" i="31" s="1"/>
  <c r="AZ29" i="31"/>
  <c r="Y29" i="31" s="1"/>
  <c r="AY29" i="31"/>
  <c r="X29" i="31" s="1"/>
  <c r="AX29" i="31"/>
  <c r="W29" i="31" s="1"/>
  <c r="AW29" i="31"/>
  <c r="V29" i="31" s="1"/>
  <c r="AV29" i="31"/>
  <c r="U29" i="31" s="1"/>
  <c r="AU29" i="31"/>
  <c r="T29" i="31" s="1"/>
  <c r="AT29" i="31"/>
  <c r="AS29" i="31"/>
  <c r="AR29" i="31"/>
  <c r="AQ29" i="31"/>
  <c r="AO29" i="31"/>
  <c r="AN29" i="31"/>
  <c r="AM29" i="31"/>
  <c r="AL29" i="31"/>
  <c r="AK29" i="31"/>
  <c r="AJ29" i="31"/>
  <c r="P29" i="31" s="1"/>
  <c r="AI29" i="31"/>
  <c r="O29" i="31" s="1"/>
  <c r="AH29" i="31"/>
  <c r="N29" i="31" s="1"/>
  <c r="AG29" i="31"/>
  <c r="M29" i="31" s="1"/>
  <c r="AF29" i="31"/>
  <c r="L29" i="31" s="1"/>
  <c r="AE29" i="31"/>
  <c r="K29" i="31" s="1"/>
  <c r="AD29" i="31"/>
  <c r="J29" i="31" s="1"/>
  <c r="AC29" i="31"/>
  <c r="AA29" i="31"/>
  <c r="Z29" i="31"/>
  <c r="H29" i="31" s="1"/>
  <c r="AZ28" i="31"/>
  <c r="Y28" i="31" s="1"/>
  <c r="AY28" i="31"/>
  <c r="X28" i="31" s="1"/>
  <c r="AX28" i="31"/>
  <c r="W28" i="31" s="1"/>
  <c r="AW28" i="31"/>
  <c r="V28" i="31" s="1"/>
  <c r="AV28" i="31"/>
  <c r="U28" i="31" s="1"/>
  <c r="AU28" i="31"/>
  <c r="T28" i="31" s="1"/>
  <c r="AT28" i="31"/>
  <c r="AS28" i="31"/>
  <c r="AR28" i="31"/>
  <c r="AQ28" i="31"/>
  <c r="AO28" i="31"/>
  <c r="AN28" i="31"/>
  <c r="AM28" i="31"/>
  <c r="AL28" i="31"/>
  <c r="AK28" i="31"/>
  <c r="AJ28" i="31"/>
  <c r="P28" i="31" s="1"/>
  <c r="AI28" i="31"/>
  <c r="O28" i="31" s="1"/>
  <c r="AH28" i="31"/>
  <c r="N28" i="31" s="1"/>
  <c r="AG28" i="31"/>
  <c r="M28" i="31" s="1"/>
  <c r="AF28" i="31"/>
  <c r="L28" i="31" s="1"/>
  <c r="AE28" i="31"/>
  <c r="K28" i="31" s="1"/>
  <c r="AD28" i="31"/>
  <c r="J28" i="31" s="1"/>
  <c r="AC28" i="31"/>
  <c r="AA28" i="31"/>
  <c r="Z28" i="31"/>
  <c r="H28" i="31" s="1"/>
  <c r="AZ27" i="31"/>
  <c r="Y27" i="31" s="1"/>
  <c r="AY27" i="31"/>
  <c r="X27" i="31" s="1"/>
  <c r="AX27" i="31"/>
  <c r="W27" i="31" s="1"/>
  <c r="AW27" i="31"/>
  <c r="V27" i="31" s="1"/>
  <c r="AV27" i="31"/>
  <c r="U27" i="31" s="1"/>
  <c r="AU27" i="31"/>
  <c r="T27" i="31" s="1"/>
  <c r="AT27" i="31"/>
  <c r="AS27" i="31"/>
  <c r="AR27" i="31"/>
  <c r="AQ27" i="31"/>
  <c r="AO27" i="31"/>
  <c r="AN27" i="31"/>
  <c r="AM27" i="31"/>
  <c r="AL27" i="31"/>
  <c r="AK27" i="31"/>
  <c r="AJ27" i="31"/>
  <c r="P27" i="31" s="1"/>
  <c r="AI27" i="31"/>
  <c r="O27" i="31" s="1"/>
  <c r="AH27" i="31"/>
  <c r="N27" i="31" s="1"/>
  <c r="AG27" i="31"/>
  <c r="M27" i="31" s="1"/>
  <c r="AF27" i="31"/>
  <c r="L27" i="31" s="1"/>
  <c r="AE27" i="31"/>
  <c r="K27" i="31" s="1"/>
  <c r="AD27" i="31"/>
  <c r="J27" i="31" s="1"/>
  <c r="AC27" i="31"/>
  <c r="AA27" i="31"/>
  <c r="Z27" i="31"/>
  <c r="H27" i="31" s="1"/>
  <c r="AZ26" i="31"/>
  <c r="Y26" i="31" s="1"/>
  <c r="AY26" i="31"/>
  <c r="X26" i="31" s="1"/>
  <c r="AX26" i="31"/>
  <c r="W26" i="31" s="1"/>
  <c r="AW26" i="31"/>
  <c r="V26" i="31" s="1"/>
  <c r="AV26" i="31"/>
  <c r="U26" i="31" s="1"/>
  <c r="AU26" i="31"/>
  <c r="T26" i="31" s="1"/>
  <c r="AT26" i="31"/>
  <c r="AS26" i="31"/>
  <c r="AR26" i="31"/>
  <c r="AQ26" i="31"/>
  <c r="AO26" i="31"/>
  <c r="AN26" i="31"/>
  <c r="AM26" i="31"/>
  <c r="AL26" i="31"/>
  <c r="AK26" i="31"/>
  <c r="AJ26" i="31"/>
  <c r="P26" i="31" s="1"/>
  <c r="AI26" i="31"/>
  <c r="O26" i="31" s="1"/>
  <c r="AH26" i="31"/>
  <c r="N26" i="31" s="1"/>
  <c r="AG26" i="31"/>
  <c r="M26" i="31" s="1"/>
  <c r="AF26" i="31"/>
  <c r="L26" i="31" s="1"/>
  <c r="AE26" i="31"/>
  <c r="K26" i="31" s="1"/>
  <c r="AD26" i="31"/>
  <c r="J26" i="31" s="1"/>
  <c r="AC26" i="31"/>
  <c r="AA26" i="31"/>
  <c r="Z26" i="31"/>
  <c r="H26" i="31" s="1"/>
  <c r="AZ25" i="31"/>
  <c r="Y25" i="31" s="1"/>
  <c r="AY25" i="31"/>
  <c r="X25" i="31" s="1"/>
  <c r="AX25" i="31"/>
  <c r="W25" i="31" s="1"/>
  <c r="AW25" i="31"/>
  <c r="V25" i="31" s="1"/>
  <c r="AV25" i="31"/>
  <c r="U25" i="31" s="1"/>
  <c r="AU25" i="31"/>
  <c r="T25" i="31" s="1"/>
  <c r="AT25" i="31"/>
  <c r="AS25" i="31"/>
  <c r="AR25" i="31"/>
  <c r="AQ25" i="31"/>
  <c r="AO25" i="31"/>
  <c r="AN25" i="31"/>
  <c r="AM25" i="31"/>
  <c r="AL25" i="31"/>
  <c r="AK25" i="31"/>
  <c r="AJ25" i="31"/>
  <c r="P25" i="31" s="1"/>
  <c r="AI25" i="31"/>
  <c r="O25" i="31" s="1"/>
  <c r="AH25" i="31"/>
  <c r="N25" i="31" s="1"/>
  <c r="AG25" i="31"/>
  <c r="M25" i="31" s="1"/>
  <c r="AF25" i="31"/>
  <c r="L25" i="31" s="1"/>
  <c r="AE25" i="31"/>
  <c r="K25" i="31" s="1"/>
  <c r="AD25" i="31"/>
  <c r="J25" i="31" s="1"/>
  <c r="AC25" i="31"/>
  <c r="AA25" i="31"/>
  <c r="Z25" i="31"/>
  <c r="H25" i="31" s="1"/>
  <c r="AZ24" i="31"/>
  <c r="Y24" i="31" s="1"/>
  <c r="AY24" i="31"/>
  <c r="X24" i="31" s="1"/>
  <c r="AX24" i="31"/>
  <c r="W24" i="31" s="1"/>
  <c r="AW24" i="31"/>
  <c r="V24" i="31" s="1"/>
  <c r="AV24" i="31"/>
  <c r="U24" i="31" s="1"/>
  <c r="AU24" i="31"/>
  <c r="T24" i="31" s="1"/>
  <c r="AT24" i="31"/>
  <c r="AS24" i="31"/>
  <c r="AR24" i="31"/>
  <c r="AQ24" i="31"/>
  <c r="AO24" i="31"/>
  <c r="AN24" i="31"/>
  <c r="AM24" i="31"/>
  <c r="AL24" i="31"/>
  <c r="AK24" i="31"/>
  <c r="AJ24" i="31"/>
  <c r="P24" i="31" s="1"/>
  <c r="AI24" i="31"/>
  <c r="O24" i="31" s="1"/>
  <c r="AH24" i="31"/>
  <c r="N24" i="31" s="1"/>
  <c r="AG24" i="31"/>
  <c r="M24" i="31" s="1"/>
  <c r="AF24" i="31"/>
  <c r="L24" i="31" s="1"/>
  <c r="AE24" i="31"/>
  <c r="K24" i="31" s="1"/>
  <c r="AD24" i="31"/>
  <c r="J24" i="31" s="1"/>
  <c r="AC24" i="31"/>
  <c r="AA24" i="31"/>
  <c r="Z24" i="31"/>
  <c r="H24" i="31" s="1"/>
  <c r="AZ23" i="31"/>
  <c r="Y23" i="31" s="1"/>
  <c r="AY23" i="31"/>
  <c r="X23" i="31" s="1"/>
  <c r="AX23" i="31"/>
  <c r="W23" i="31" s="1"/>
  <c r="AW23" i="31"/>
  <c r="V23" i="31" s="1"/>
  <c r="AV23" i="31"/>
  <c r="U23" i="31" s="1"/>
  <c r="AU23" i="31"/>
  <c r="T23" i="31" s="1"/>
  <c r="AT23" i="31"/>
  <c r="AS23" i="31"/>
  <c r="AR23" i="31"/>
  <c r="AQ23" i="31"/>
  <c r="AO23" i="31"/>
  <c r="AN23" i="31"/>
  <c r="AM23" i="31"/>
  <c r="AL23" i="31"/>
  <c r="AK23" i="31"/>
  <c r="AJ23" i="31"/>
  <c r="P23" i="31" s="1"/>
  <c r="AI23" i="31"/>
  <c r="O23" i="31" s="1"/>
  <c r="AH23" i="31"/>
  <c r="N23" i="31" s="1"/>
  <c r="AG23" i="31"/>
  <c r="M23" i="31" s="1"/>
  <c r="AF23" i="31"/>
  <c r="L23" i="31" s="1"/>
  <c r="AE23" i="31"/>
  <c r="K23" i="31" s="1"/>
  <c r="AD23" i="31"/>
  <c r="J23" i="31" s="1"/>
  <c r="AC23" i="31"/>
  <c r="AA23" i="31"/>
  <c r="Z23" i="31"/>
  <c r="H23" i="31" s="1"/>
  <c r="AZ22" i="31"/>
  <c r="Y22" i="31" s="1"/>
  <c r="AY22" i="31"/>
  <c r="X22" i="31" s="1"/>
  <c r="AX22" i="31"/>
  <c r="W22" i="31" s="1"/>
  <c r="AW22" i="31"/>
  <c r="V22" i="31" s="1"/>
  <c r="AV22" i="31"/>
  <c r="U22" i="31" s="1"/>
  <c r="AU22" i="31"/>
  <c r="T22" i="31" s="1"/>
  <c r="AT22" i="31"/>
  <c r="AS22" i="31"/>
  <c r="AR22" i="31"/>
  <c r="AQ22" i="31"/>
  <c r="AO22" i="31"/>
  <c r="AN22" i="31"/>
  <c r="AM22" i="31"/>
  <c r="AL22" i="31"/>
  <c r="AK22" i="31"/>
  <c r="AJ22" i="31"/>
  <c r="P22" i="31" s="1"/>
  <c r="AI22" i="31"/>
  <c r="O22" i="31" s="1"/>
  <c r="AH22" i="31"/>
  <c r="N22" i="31" s="1"/>
  <c r="AG22" i="31"/>
  <c r="M22" i="31" s="1"/>
  <c r="AF22" i="31"/>
  <c r="L22" i="31" s="1"/>
  <c r="AE22" i="31"/>
  <c r="K22" i="31" s="1"/>
  <c r="AD22" i="31"/>
  <c r="J22" i="31" s="1"/>
  <c r="AC22" i="31"/>
  <c r="AA22" i="31"/>
  <c r="Z22" i="31"/>
  <c r="H22" i="31" s="1"/>
  <c r="AZ21" i="31"/>
  <c r="Y21" i="31" s="1"/>
  <c r="AY21" i="31"/>
  <c r="X21" i="31" s="1"/>
  <c r="AX21" i="31"/>
  <c r="W21" i="31" s="1"/>
  <c r="AW21" i="31"/>
  <c r="V21" i="31" s="1"/>
  <c r="AV21" i="31"/>
  <c r="U21" i="31" s="1"/>
  <c r="AU21" i="31"/>
  <c r="T21" i="31" s="1"/>
  <c r="AT21" i="31"/>
  <c r="AS21" i="31"/>
  <c r="AR21" i="31"/>
  <c r="AQ21" i="31"/>
  <c r="AO21" i="31"/>
  <c r="AN21" i="31"/>
  <c r="AM21" i="31"/>
  <c r="AL21" i="31"/>
  <c r="AK21" i="31"/>
  <c r="AJ21" i="31"/>
  <c r="P21" i="31" s="1"/>
  <c r="AI21" i="31"/>
  <c r="O21" i="31" s="1"/>
  <c r="AH21" i="31"/>
  <c r="N21" i="31" s="1"/>
  <c r="AG21" i="31"/>
  <c r="M21" i="31" s="1"/>
  <c r="AF21" i="31"/>
  <c r="L21" i="31" s="1"/>
  <c r="AE21" i="31"/>
  <c r="K21" i="31" s="1"/>
  <c r="AD21" i="31"/>
  <c r="J21" i="31" s="1"/>
  <c r="AC21" i="31"/>
  <c r="AA21" i="31"/>
  <c r="Z21" i="31"/>
  <c r="H21" i="31" s="1"/>
  <c r="AZ20" i="31"/>
  <c r="Y20" i="31" s="1"/>
  <c r="AY20" i="31"/>
  <c r="X20" i="31" s="1"/>
  <c r="AX20" i="31"/>
  <c r="W20" i="31" s="1"/>
  <c r="AW20" i="31"/>
  <c r="V20" i="31" s="1"/>
  <c r="AV20" i="31"/>
  <c r="U20" i="31" s="1"/>
  <c r="AU20" i="31"/>
  <c r="T20" i="31" s="1"/>
  <c r="AT20" i="31"/>
  <c r="AS20" i="31"/>
  <c r="AR20" i="31"/>
  <c r="AQ20" i="31"/>
  <c r="AO20" i="31"/>
  <c r="AN20" i="31"/>
  <c r="AM20" i="31"/>
  <c r="AL20" i="31"/>
  <c r="AK20" i="31"/>
  <c r="AJ20" i="31"/>
  <c r="P20" i="31" s="1"/>
  <c r="AI20" i="31"/>
  <c r="O20" i="31" s="1"/>
  <c r="AH20" i="31"/>
  <c r="N20" i="31" s="1"/>
  <c r="AG20" i="31"/>
  <c r="M20" i="31" s="1"/>
  <c r="AF20" i="31"/>
  <c r="L20" i="31" s="1"/>
  <c r="AE20" i="31"/>
  <c r="K20" i="31" s="1"/>
  <c r="AD20" i="31"/>
  <c r="J20" i="31" s="1"/>
  <c r="AC20" i="31"/>
  <c r="AA20" i="31"/>
  <c r="Z20" i="31"/>
  <c r="H20" i="31" s="1"/>
  <c r="AZ19" i="31"/>
  <c r="Y19" i="31" s="1"/>
  <c r="AY19" i="31"/>
  <c r="X19" i="31" s="1"/>
  <c r="AX19" i="31"/>
  <c r="W19" i="31" s="1"/>
  <c r="AW19" i="31"/>
  <c r="V19" i="31" s="1"/>
  <c r="AV19" i="31"/>
  <c r="U19" i="31" s="1"/>
  <c r="AU19" i="31"/>
  <c r="T19" i="31" s="1"/>
  <c r="AT19" i="31"/>
  <c r="AS19" i="31"/>
  <c r="AR19" i="31"/>
  <c r="AQ19" i="31"/>
  <c r="AO19" i="31"/>
  <c r="AN19" i="31"/>
  <c r="AM19" i="31"/>
  <c r="AL19" i="31"/>
  <c r="AK19" i="31"/>
  <c r="AJ19" i="31"/>
  <c r="P19" i="31" s="1"/>
  <c r="AI19" i="31"/>
  <c r="O19" i="31" s="1"/>
  <c r="AH19" i="31"/>
  <c r="N19" i="31" s="1"/>
  <c r="AG19" i="31"/>
  <c r="M19" i="31" s="1"/>
  <c r="AF19" i="31"/>
  <c r="L19" i="31" s="1"/>
  <c r="AE19" i="31"/>
  <c r="K19" i="31" s="1"/>
  <c r="AD19" i="31"/>
  <c r="J19" i="31" s="1"/>
  <c r="AC19" i="31"/>
  <c r="AA19" i="31"/>
  <c r="Z19" i="31"/>
  <c r="H19" i="31" s="1"/>
  <c r="AZ18" i="31"/>
  <c r="Y18" i="31" s="1"/>
  <c r="AY18" i="31"/>
  <c r="X18" i="31" s="1"/>
  <c r="AX18" i="31"/>
  <c r="W18" i="31" s="1"/>
  <c r="AW18" i="31"/>
  <c r="V18" i="31" s="1"/>
  <c r="AV18" i="31"/>
  <c r="U18" i="31" s="1"/>
  <c r="AU18" i="31"/>
  <c r="T18" i="31" s="1"/>
  <c r="AT18" i="31"/>
  <c r="AS18" i="31"/>
  <c r="AR18" i="31"/>
  <c r="AQ18" i="31"/>
  <c r="AO18" i="31"/>
  <c r="AN18" i="31"/>
  <c r="AM18" i="31"/>
  <c r="AL18" i="31"/>
  <c r="AK18" i="31"/>
  <c r="AJ18" i="31"/>
  <c r="P18" i="31" s="1"/>
  <c r="AI18" i="31"/>
  <c r="O18" i="31" s="1"/>
  <c r="AH18" i="31"/>
  <c r="N18" i="31" s="1"/>
  <c r="AG18" i="31"/>
  <c r="M18" i="31" s="1"/>
  <c r="AF18" i="31"/>
  <c r="L18" i="31" s="1"/>
  <c r="AE18" i="31"/>
  <c r="K18" i="31" s="1"/>
  <c r="AD18" i="31"/>
  <c r="J18" i="31" s="1"/>
  <c r="AC18" i="31"/>
  <c r="AA18" i="31"/>
  <c r="Z18" i="31"/>
  <c r="H18" i="31" s="1"/>
  <c r="AZ17" i="31"/>
  <c r="Y17" i="31" s="1"/>
  <c r="AY17" i="31"/>
  <c r="X17" i="31" s="1"/>
  <c r="AX17" i="31"/>
  <c r="W17" i="31" s="1"/>
  <c r="AW17" i="31"/>
  <c r="V17" i="31" s="1"/>
  <c r="AV17" i="31"/>
  <c r="U17" i="31" s="1"/>
  <c r="AU17" i="31"/>
  <c r="T17" i="31" s="1"/>
  <c r="AT17" i="31"/>
  <c r="AS17" i="31"/>
  <c r="AR17" i="31"/>
  <c r="AQ17" i="31"/>
  <c r="AO17" i="31"/>
  <c r="AN17" i="31"/>
  <c r="AM17" i="31"/>
  <c r="AL17" i="31"/>
  <c r="AK17" i="31"/>
  <c r="AJ17" i="31"/>
  <c r="P17" i="31" s="1"/>
  <c r="AI17" i="31"/>
  <c r="O17" i="31" s="1"/>
  <c r="AH17" i="31"/>
  <c r="N17" i="31" s="1"/>
  <c r="AG17" i="31"/>
  <c r="M17" i="31" s="1"/>
  <c r="AF17" i="31"/>
  <c r="L17" i="31" s="1"/>
  <c r="AE17" i="31"/>
  <c r="K17" i="31" s="1"/>
  <c r="AD17" i="31"/>
  <c r="J17" i="31" s="1"/>
  <c r="AC17" i="31"/>
  <c r="AA17" i="31"/>
  <c r="Z17" i="31"/>
  <c r="H17" i="31" s="1"/>
  <c r="AZ16" i="31"/>
  <c r="Y16" i="31" s="1"/>
  <c r="AY16" i="31"/>
  <c r="X16" i="31" s="1"/>
  <c r="AX16" i="31"/>
  <c r="W16" i="31" s="1"/>
  <c r="AW16" i="31"/>
  <c r="V16" i="31" s="1"/>
  <c r="AV16" i="31"/>
  <c r="U16" i="31" s="1"/>
  <c r="AU16" i="31"/>
  <c r="T16" i="31" s="1"/>
  <c r="AT16" i="31"/>
  <c r="AS16" i="31"/>
  <c r="AR16" i="31"/>
  <c r="AQ16" i="31"/>
  <c r="AO16" i="31"/>
  <c r="AN16" i="31"/>
  <c r="AM16" i="31"/>
  <c r="AL16" i="31"/>
  <c r="AK16" i="31"/>
  <c r="AJ16" i="31"/>
  <c r="P16" i="31" s="1"/>
  <c r="AI16" i="31"/>
  <c r="O16" i="31" s="1"/>
  <c r="AH16" i="31"/>
  <c r="N16" i="31" s="1"/>
  <c r="AG16" i="31"/>
  <c r="M16" i="31" s="1"/>
  <c r="AF16" i="31"/>
  <c r="L16" i="31" s="1"/>
  <c r="AE16" i="31"/>
  <c r="K16" i="31" s="1"/>
  <c r="AD16" i="31"/>
  <c r="J16" i="31" s="1"/>
  <c r="AC16" i="31"/>
  <c r="AA16" i="31"/>
  <c r="Z16" i="31"/>
  <c r="AZ15" i="31"/>
  <c r="Y15" i="31" s="1"/>
  <c r="AY15" i="31"/>
  <c r="X15" i="31" s="1"/>
  <c r="AX15" i="31"/>
  <c r="W15" i="31" s="1"/>
  <c r="AW15" i="31"/>
  <c r="V15" i="31" s="1"/>
  <c r="AV15" i="31"/>
  <c r="U15" i="31" s="1"/>
  <c r="AU15" i="31"/>
  <c r="T15" i="31" s="1"/>
  <c r="AT15" i="31"/>
  <c r="AS15" i="31"/>
  <c r="AR15" i="31"/>
  <c r="AQ15" i="31"/>
  <c r="AO15" i="31"/>
  <c r="AN15" i="31"/>
  <c r="AM15" i="31"/>
  <c r="AL15" i="31"/>
  <c r="AK15" i="31"/>
  <c r="AJ15" i="31"/>
  <c r="P15" i="31" s="1"/>
  <c r="AI15" i="31"/>
  <c r="O15" i="31" s="1"/>
  <c r="AH15" i="31"/>
  <c r="N15" i="31" s="1"/>
  <c r="AG15" i="31"/>
  <c r="M15" i="31" s="1"/>
  <c r="AF15" i="31"/>
  <c r="L15" i="31" s="1"/>
  <c r="AE15" i="31"/>
  <c r="K15" i="31" s="1"/>
  <c r="AD15" i="31"/>
  <c r="J15" i="31" s="1"/>
  <c r="AC15" i="31"/>
  <c r="AA15" i="31"/>
  <c r="Z15" i="31"/>
  <c r="H15" i="31" s="1"/>
  <c r="AZ14" i="31"/>
  <c r="Y14" i="31" s="1"/>
  <c r="AY14" i="31"/>
  <c r="X14" i="31" s="1"/>
  <c r="AX14" i="31"/>
  <c r="W14" i="31" s="1"/>
  <c r="AW14" i="31"/>
  <c r="V14" i="31" s="1"/>
  <c r="AV14" i="31"/>
  <c r="U14" i="31" s="1"/>
  <c r="AU14" i="31"/>
  <c r="T14" i="31" s="1"/>
  <c r="AT14" i="31"/>
  <c r="AS14" i="31"/>
  <c r="AR14" i="31"/>
  <c r="AQ14" i="31"/>
  <c r="AO14" i="31"/>
  <c r="AN14" i="31"/>
  <c r="AM14" i="31"/>
  <c r="AL14" i="31"/>
  <c r="AK14" i="31"/>
  <c r="AJ14" i="31"/>
  <c r="P14" i="31" s="1"/>
  <c r="AI14" i="31"/>
  <c r="O14" i="31" s="1"/>
  <c r="AH14" i="31"/>
  <c r="N14" i="31" s="1"/>
  <c r="AG14" i="31"/>
  <c r="M14" i="31" s="1"/>
  <c r="AF14" i="31"/>
  <c r="L14" i="31" s="1"/>
  <c r="AE14" i="31"/>
  <c r="K14" i="31" s="1"/>
  <c r="AD14" i="31"/>
  <c r="J14" i="31" s="1"/>
  <c r="AC14" i="31"/>
  <c r="AA14" i="31"/>
  <c r="Z14" i="31"/>
  <c r="H14" i="31" s="1"/>
  <c r="AZ13" i="31"/>
  <c r="Y13" i="31" s="1"/>
  <c r="AY13" i="31"/>
  <c r="X13" i="31" s="1"/>
  <c r="AX13" i="31"/>
  <c r="W13" i="31" s="1"/>
  <c r="AW13" i="31"/>
  <c r="V13" i="31" s="1"/>
  <c r="AV13" i="31"/>
  <c r="U13" i="31" s="1"/>
  <c r="AU13" i="31"/>
  <c r="T13" i="31" s="1"/>
  <c r="AT13" i="31"/>
  <c r="AS13" i="31"/>
  <c r="AR13" i="31"/>
  <c r="AQ13" i="31"/>
  <c r="AO13" i="31"/>
  <c r="AN13" i="31"/>
  <c r="AM13" i="31"/>
  <c r="AL13" i="31"/>
  <c r="AK13" i="31"/>
  <c r="AJ13" i="31"/>
  <c r="P13" i="31" s="1"/>
  <c r="AI13" i="31"/>
  <c r="O13" i="31" s="1"/>
  <c r="AH13" i="31"/>
  <c r="N13" i="31" s="1"/>
  <c r="AG13" i="31"/>
  <c r="M13" i="31" s="1"/>
  <c r="AF13" i="31"/>
  <c r="L13" i="31" s="1"/>
  <c r="AE13" i="31"/>
  <c r="K13" i="31" s="1"/>
  <c r="AD13" i="31"/>
  <c r="J13" i="31" s="1"/>
  <c r="AC13" i="31"/>
  <c r="AA13" i="31"/>
  <c r="Z13" i="31"/>
  <c r="H13" i="31" s="1"/>
  <c r="AZ12" i="31"/>
  <c r="Y12" i="31" s="1"/>
  <c r="AY12" i="31"/>
  <c r="X12" i="31" s="1"/>
  <c r="AX12" i="31"/>
  <c r="W12" i="31" s="1"/>
  <c r="AW12" i="31"/>
  <c r="V12" i="31" s="1"/>
  <c r="AV12" i="31"/>
  <c r="U12" i="31" s="1"/>
  <c r="AU12" i="31"/>
  <c r="T12" i="31" s="1"/>
  <c r="AT12" i="31"/>
  <c r="AS12" i="31"/>
  <c r="AR12" i="31"/>
  <c r="AQ12" i="31"/>
  <c r="AO12" i="31"/>
  <c r="AN12" i="31"/>
  <c r="AM12" i="31"/>
  <c r="AL12" i="31"/>
  <c r="AK12" i="31"/>
  <c r="AJ12" i="31"/>
  <c r="P12" i="31" s="1"/>
  <c r="AI12" i="31"/>
  <c r="O12" i="31" s="1"/>
  <c r="AH12" i="31"/>
  <c r="N12" i="31" s="1"/>
  <c r="AG12" i="31"/>
  <c r="M12" i="31" s="1"/>
  <c r="AF12" i="31"/>
  <c r="L12" i="31" s="1"/>
  <c r="AE12" i="31"/>
  <c r="K12" i="31" s="1"/>
  <c r="AD12" i="31"/>
  <c r="J12" i="31" s="1"/>
  <c r="AC12" i="31"/>
  <c r="AA12" i="31"/>
  <c r="Z12" i="31"/>
  <c r="H12" i="31" s="1"/>
  <c r="AZ11" i="31"/>
  <c r="Y11" i="31" s="1"/>
  <c r="AY11" i="31"/>
  <c r="X11" i="31" s="1"/>
  <c r="AX11" i="31"/>
  <c r="W11" i="31" s="1"/>
  <c r="AW11" i="31"/>
  <c r="V11" i="31" s="1"/>
  <c r="AV11" i="31"/>
  <c r="U11" i="31" s="1"/>
  <c r="AU11" i="31"/>
  <c r="T11" i="31" s="1"/>
  <c r="AT11" i="31"/>
  <c r="AS11" i="31"/>
  <c r="AR11" i="31"/>
  <c r="AQ11" i="31"/>
  <c r="AO11" i="31"/>
  <c r="AN11" i="31"/>
  <c r="AM11" i="31"/>
  <c r="AL11" i="31"/>
  <c r="AK11" i="31"/>
  <c r="AJ11" i="31"/>
  <c r="P11" i="31" s="1"/>
  <c r="AI11" i="31"/>
  <c r="O11" i="31" s="1"/>
  <c r="AH11" i="31"/>
  <c r="N11" i="31" s="1"/>
  <c r="AG11" i="31"/>
  <c r="M11" i="31" s="1"/>
  <c r="AF11" i="31"/>
  <c r="L11" i="31" s="1"/>
  <c r="AE11" i="31"/>
  <c r="K11" i="31" s="1"/>
  <c r="AD11" i="31"/>
  <c r="J11" i="31" s="1"/>
  <c r="AC11" i="31"/>
  <c r="AA11" i="31"/>
  <c r="Z11" i="31"/>
  <c r="H11" i="31" s="1"/>
  <c r="AZ10" i="31"/>
  <c r="Y10" i="31" s="1"/>
  <c r="AY10" i="31"/>
  <c r="X10" i="31" s="1"/>
  <c r="AX10" i="31"/>
  <c r="W10" i="31" s="1"/>
  <c r="AW10" i="31"/>
  <c r="V10" i="31" s="1"/>
  <c r="AV10" i="31"/>
  <c r="U10" i="31" s="1"/>
  <c r="AU10" i="31"/>
  <c r="T10" i="31" s="1"/>
  <c r="AT10" i="31"/>
  <c r="AS10" i="31"/>
  <c r="AR10" i="31"/>
  <c r="AQ10" i="31"/>
  <c r="AO10" i="31"/>
  <c r="AN10" i="31"/>
  <c r="AM10" i="31"/>
  <c r="AL10" i="31"/>
  <c r="AK10" i="31"/>
  <c r="AJ10" i="31"/>
  <c r="P10" i="31" s="1"/>
  <c r="AI10" i="31"/>
  <c r="O10" i="31" s="1"/>
  <c r="AH10" i="31"/>
  <c r="N10" i="31" s="1"/>
  <c r="AG10" i="31"/>
  <c r="M10" i="31" s="1"/>
  <c r="AF10" i="31"/>
  <c r="L10" i="31" s="1"/>
  <c r="AE10" i="31"/>
  <c r="K10" i="31" s="1"/>
  <c r="AD10" i="31"/>
  <c r="J10" i="31" s="1"/>
  <c r="AC10" i="31"/>
  <c r="AA10" i="31"/>
  <c r="Z10" i="31"/>
  <c r="H10" i="31" s="1"/>
  <c r="AZ9" i="31"/>
  <c r="Y9" i="31" s="1"/>
  <c r="AY9" i="31"/>
  <c r="X9" i="31" s="1"/>
  <c r="AX9" i="31"/>
  <c r="W9" i="31" s="1"/>
  <c r="AW9" i="31"/>
  <c r="V9" i="31" s="1"/>
  <c r="AV9" i="31"/>
  <c r="U9" i="31" s="1"/>
  <c r="AU9" i="31"/>
  <c r="T9" i="31" s="1"/>
  <c r="AT9" i="31"/>
  <c r="AS9" i="31"/>
  <c r="AR9" i="31"/>
  <c r="AQ9" i="31"/>
  <c r="AO9" i="31"/>
  <c r="AN9" i="31"/>
  <c r="AM9" i="31"/>
  <c r="AL9" i="31"/>
  <c r="AK9" i="31"/>
  <c r="AJ9" i="31"/>
  <c r="P9" i="31" s="1"/>
  <c r="AI9" i="31"/>
  <c r="O9" i="31" s="1"/>
  <c r="AH9" i="31"/>
  <c r="N9" i="31" s="1"/>
  <c r="AG9" i="31"/>
  <c r="M9" i="31" s="1"/>
  <c r="AF9" i="31"/>
  <c r="L9" i="31" s="1"/>
  <c r="AE9" i="31"/>
  <c r="K9" i="31" s="1"/>
  <c r="AD9" i="31"/>
  <c r="J9" i="31" s="1"/>
  <c r="AC9" i="31"/>
  <c r="AA9" i="31"/>
  <c r="Z9" i="31"/>
  <c r="H9" i="31" s="1"/>
  <c r="AZ8" i="31"/>
  <c r="Y8" i="31" s="1"/>
  <c r="AY8" i="31"/>
  <c r="X8" i="31" s="1"/>
  <c r="AX8" i="31"/>
  <c r="W8" i="31" s="1"/>
  <c r="AW8" i="31"/>
  <c r="V8" i="31" s="1"/>
  <c r="AV8" i="31"/>
  <c r="U8" i="31" s="1"/>
  <c r="AU8" i="31"/>
  <c r="T8" i="31" s="1"/>
  <c r="AT8" i="31"/>
  <c r="AS8" i="31"/>
  <c r="AR8" i="31"/>
  <c r="AQ8" i="31"/>
  <c r="AO8" i="31"/>
  <c r="AN8" i="31"/>
  <c r="AM8" i="31"/>
  <c r="AL8" i="31"/>
  <c r="AK8" i="31"/>
  <c r="AJ8" i="31"/>
  <c r="P8" i="31" s="1"/>
  <c r="AI8" i="31"/>
  <c r="O8" i="31" s="1"/>
  <c r="AH8" i="31"/>
  <c r="N8" i="31" s="1"/>
  <c r="AG8" i="31"/>
  <c r="M8" i="31" s="1"/>
  <c r="AF8" i="31"/>
  <c r="L8" i="31" s="1"/>
  <c r="AE8" i="31"/>
  <c r="K8" i="31" s="1"/>
  <c r="AD8" i="31"/>
  <c r="J8" i="31" s="1"/>
  <c r="AC8" i="31"/>
  <c r="AA8" i="31"/>
  <c r="Z8" i="31"/>
  <c r="H8" i="31" s="1"/>
  <c r="AZ7" i="31"/>
  <c r="Y7" i="31" s="1"/>
  <c r="AY7" i="31"/>
  <c r="X7" i="31" s="1"/>
  <c r="AX7" i="31"/>
  <c r="W7" i="31" s="1"/>
  <c r="AW7" i="31"/>
  <c r="V7" i="31" s="1"/>
  <c r="AV7" i="31"/>
  <c r="U7" i="31" s="1"/>
  <c r="AU7" i="31"/>
  <c r="T7" i="31" s="1"/>
  <c r="AT7" i="31"/>
  <c r="AS7" i="31"/>
  <c r="AR7" i="31"/>
  <c r="AQ7" i="31"/>
  <c r="AO7" i="31"/>
  <c r="AN7" i="31"/>
  <c r="AM7" i="31"/>
  <c r="AL7" i="31"/>
  <c r="AK7" i="31"/>
  <c r="AJ7" i="31"/>
  <c r="P7" i="31" s="1"/>
  <c r="AI7" i="31"/>
  <c r="O7" i="31" s="1"/>
  <c r="AH7" i="31"/>
  <c r="N7" i="31" s="1"/>
  <c r="AG7" i="31"/>
  <c r="M7" i="31" s="1"/>
  <c r="AF7" i="31"/>
  <c r="L7" i="31" s="1"/>
  <c r="AE7" i="31"/>
  <c r="K7" i="31" s="1"/>
  <c r="AD7" i="31"/>
  <c r="J7" i="31" s="1"/>
  <c r="AC7" i="31"/>
  <c r="AA7" i="31"/>
  <c r="Z7" i="31"/>
  <c r="H7" i="31" s="1"/>
  <c r="AZ6" i="31"/>
  <c r="Y6" i="31" s="1"/>
  <c r="AY6" i="31"/>
  <c r="X6" i="31" s="1"/>
  <c r="AX6" i="31"/>
  <c r="W6" i="31" s="1"/>
  <c r="AW6" i="31"/>
  <c r="V6" i="31" s="1"/>
  <c r="AV6" i="31"/>
  <c r="U6" i="31" s="1"/>
  <c r="AU6" i="31"/>
  <c r="T6" i="31" s="1"/>
  <c r="AT6" i="31"/>
  <c r="AS6" i="31"/>
  <c r="AR6" i="31"/>
  <c r="AQ6" i="31"/>
  <c r="AO6" i="31"/>
  <c r="AN6" i="31"/>
  <c r="AM6" i="31"/>
  <c r="AL6" i="31"/>
  <c r="AK6" i="31"/>
  <c r="AJ6" i="31"/>
  <c r="P6" i="31" s="1"/>
  <c r="AI6" i="31"/>
  <c r="O6" i="31" s="1"/>
  <c r="AH6" i="31"/>
  <c r="N6" i="31" s="1"/>
  <c r="AG6" i="31"/>
  <c r="M6" i="31" s="1"/>
  <c r="AF6" i="31"/>
  <c r="L6" i="31" s="1"/>
  <c r="AE6" i="31"/>
  <c r="K6" i="31" s="1"/>
  <c r="AD6" i="31"/>
  <c r="J6" i="31" s="1"/>
  <c r="AC6" i="31"/>
  <c r="AA6" i="31"/>
  <c r="Z6" i="31"/>
  <c r="AZ5" i="31"/>
  <c r="Y5" i="31" s="1"/>
  <c r="AY5" i="31"/>
  <c r="X5" i="31" s="1"/>
  <c r="AX5" i="31"/>
  <c r="W5" i="31" s="1"/>
  <c r="AW5" i="31"/>
  <c r="V5" i="31" s="1"/>
  <c r="AV5" i="31"/>
  <c r="U5" i="31" s="1"/>
  <c r="AU5" i="31"/>
  <c r="T5" i="31" s="1"/>
  <c r="AT5" i="31"/>
  <c r="AS5" i="31"/>
  <c r="AR5" i="31"/>
  <c r="AQ5" i="31"/>
  <c r="AO5" i="31"/>
  <c r="AN5" i="31"/>
  <c r="AM5" i="31"/>
  <c r="AL5" i="31"/>
  <c r="AK5" i="31"/>
  <c r="AJ5" i="31"/>
  <c r="P5" i="31" s="1"/>
  <c r="AI5" i="31"/>
  <c r="O5" i="31" s="1"/>
  <c r="AH5" i="31"/>
  <c r="N5" i="31" s="1"/>
  <c r="AG5" i="31"/>
  <c r="M5" i="31" s="1"/>
  <c r="AF5" i="31"/>
  <c r="L5" i="31" s="1"/>
  <c r="AE5" i="31"/>
  <c r="K5" i="31" s="1"/>
  <c r="AD5" i="31"/>
  <c r="J5" i="31" s="1"/>
  <c r="AC5" i="31"/>
  <c r="AA5" i="31"/>
  <c r="Z5" i="31"/>
  <c r="H5" i="31" s="1"/>
  <c r="AZ4" i="31"/>
  <c r="Y4" i="31" s="1"/>
  <c r="AY4" i="31"/>
  <c r="X4" i="31" s="1"/>
  <c r="AX4" i="31"/>
  <c r="W4" i="31" s="1"/>
  <c r="AW4" i="31"/>
  <c r="V4" i="31" s="1"/>
  <c r="AV4" i="31"/>
  <c r="U4" i="31" s="1"/>
  <c r="AU4" i="31"/>
  <c r="T4" i="31" s="1"/>
  <c r="AT4" i="31"/>
  <c r="AS4" i="31"/>
  <c r="AR4" i="31"/>
  <c r="AQ4" i="31"/>
  <c r="AO4" i="31"/>
  <c r="AN4" i="31"/>
  <c r="AM4" i="31"/>
  <c r="AL4" i="31"/>
  <c r="AK4" i="31"/>
  <c r="AJ4" i="31"/>
  <c r="P4" i="31" s="1"/>
  <c r="AI4" i="31"/>
  <c r="O4" i="31" s="1"/>
  <c r="AH4" i="31"/>
  <c r="N4" i="31" s="1"/>
  <c r="AG4" i="31"/>
  <c r="M4" i="31" s="1"/>
  <c r="AF4" i="31"/>
  <c r="L4" i="31" s="1"/>
  <c r="AE4" i="31"/>
  <c r="K4" i="31" s="1"/>
  <c r="AD4" i="31"/>
  <c r="J4" i="31" s="1"/>
  <c r="AC4" i="31"/>
  <c r="AA4" i="31"/>
  <c r="Z4" i="31"/>
  <c r="H4" i="31" s="1"/>
  <c r="AZ3" i="31"/>
  <c r="Y3" i="31" s="1"/>
  <c r="AY3" i="31"/>
  <c r="X3" i="31" s="1"/>
  <c r="AX3" i="31"/>
  <c r="W3" i="31" s="1"/>
  <c r="AW3" i="31"/>
  <c r="V3" i="31" s="1"/>
  <c r="AV3" i="31"/>
  <c r="U3" i="31" s="1"/>
  <c r="AU3" i="31"/>
  <c r="T3" i="31" s="1"/>
  <c r="AT3" i="31"/>
  <c r="AS3" i="31"/>
  <c r="AR3" i="31"/>
  <c r="AQ3" i="31"/>
  <c r="AO3" i="31"/>
  <c r="AN3" i="31"/>
  <c r="AM3" i="31"/>
  <c r="AL3" i="31"/>
  <c r="AK3" i="31"/>
  <c r="AJ3" i="31"/>
  <c r="P3" i="31" s="1"/>
  <c r="AI3" i="31"/>
  <c r="O3" i="31" s="1"/>
  <c r="AH3" i="31"/>
  <c r="N3" i="31" s="1"/>
  <c r="AG3" i="31"/>
  <c r="M3" i="31" s="1"/>
  <c r="AF3" i="31"/>
  <c r="L3" i="31" s="1"/>
  <c r="AE3" i="31"/>
  <c r="K3" i="31" s="1"/>
  <c r="AD3" i="31"/>
  <c r="J3" i="31" s="1"/>
  <c r="AC3" i="31"/>
  <c r="AA3" i="31"/>
  <c r="Z3" i="31"/>
  <c r="H3" i="31" s="1"/>
  <c r="M3" i="32"/>
  <c r="N3" i="32"/>
  <c r="O3" i="32"/>
  <c r="P3" i="32"/>
  <c r="H3" i="32" s="1"/>
  <c r="Q3" i="32"/>
  <c r="R3" i="32"/>
  <c r="S3" i="32"/>
  <c r="T3" i="32"/>
  <c r="U3" i="32"/>
  <c r="K3" i="32" s="1"/>
  <c r="V3" i="32"/>
  <c r="L3" i="32" s="1"/>
  <c r="M4" i="32"/>
  <c r="N4" i="32"/>
  <c r="O4" i="32"/>
  <c r="P4" i="32"/>
  <c r="H4" i="32" s="1"/>
  <c r="Q4" i="32"/>
  <c r="R4" i="32"/>
  <c r="S4" i="32"/>
  <c r="T4" i="32"/>
  <c r="U4" i="32"/>
  <c r="K4" i="32" s="1"/>
  <c r="V4" i="32"/>
  <c r="L4" i="32" s="1"/>
  <c r="M5" i="32"/>
  <c r="N5" i="32"/>
  <c r="O5" i="32"/>
  <c r="P5" i="32"/>
  <c r="H5" i="32" s="1"/>
  <c r="Q5" i="32"/>
  <c r="R5" i="32"/>
  <c r="S5" i="32"/>
  <c r="T5" i="32"/>
  <c r="U5" i="32"/>
  <c r="K5" i="32" s="1"/>
  <c r="V5" i="32"/>
  <c r="L5" i="32" s="1"/>
  <c r="M6" i="32"/>
  <c r="N6" i="32"/>
  <c r="O6" i="32"/>
  <c r="P6" i="32"/>
  <c r="H6" i="32" s="1"/>
  <c r="Q6" i="32"/>
  <c r="R6" i="32"/>
  <c r="S6" i="32"/>
  <c r="T6" i="32"/>
  <c r="U6" i="32"/>
  <c r="K6" i="32" s="1"/>
  <c r="V6" i="32"/>
  <c r="L6" i="32" s="1"/>
  <c r="M7" i="32"/>
  <c r="N7" i="32"/>
  <c r="O7" i="32"/>
  <c r="P7" i="32"/>
  <c r="H7" i="32" s="1"/>
  <c r="Q7" i="32"/>
  <c r="R7" i="32"/>
  <c r="S7" i="32"/>
  <c r="T7" i="32"/>
  <c r="U7" i="32"/>
  <c r="K7" i="32" s="1"/>
  <c r="V7" i="32"/>
  <c r="L7" i="32" s="1"/>
  <c r="M8" i="32"/>
  <c r="N8" i="32"/>
  <c r="O8" i="32"/>
  <c r="P8" i="32"/>
  <c r="H8" i="32" s="1"/>
  <c r="Q8" i="32"/>
  <c r="R8" i="32"/>
  <c r="S8" i="32"/>
  <c r="T8" i="32"/>
  <c r="U8" i="32"/>
  <c r="K8" i="32" s="1"/>
  <c r="V8" i="32"/>
  <c r="L8" i="32" s="1"/>
  <c r="M9" i="32"/>
  <c r="N9" i="32"/>
  <c r="O9" i="32"/>
  <c r="P9" i="32"/>
  <c r="H9" i="32" s="1"/>
  <c r="Q9" i="32"/>
  <c r="R9" i="32"/>
  <c r="S9" i="32"/>
  <c r="T9" i="32"/>
  <c r="U9" i="32"/>
  <c r="K9" i="32" s="1"/>
  <c r="V9" i="32"/>
  <c r="L9" i="32" s="1"/>
  <c r="M10" i="32"/>
  <c r="N10" i="32"/>
  <c r="O10" i="32"/>
  <c r="P10" i="32"/>
  <c r="H10" i="32" s="1"/>
  <c r="Q10" i="32"/>
  <c r="R10" i="32"/>
  <c r="S10" i="32"/>
  <c r="T10" i="32"/>
  <c r="U10" i="32"/>
  <c r="K10" i="32" s="1"/>
  <c r="V10" i="32"/>
  <c r="L10" i="32" s="1"/>
  <c r="M11" i="32"/>
  <c r="N11" i="32"/>
  <c r="O11" i="32"/>
  <c r="P11" i="32"/>
  <c r="H11" i="32" s="1"/>
  <c r="Q11" i="32"/>
  <c r="R11" i="32"/>
  <c r="S11" i="32"/>
  <c r="T11" i="32"/>
  <c r="U11" i="32"/>
  <c r="K11" i="32" s="1"/>
  <c r="V11" i="32"/>
  <c r="L11" i="32" s="1"/>
  <c r="M12" i="32"/>
  <c r="N12" i="32"/>
  <c r="O12" i="32"/>
  <c r="P12" i="32"/>
  <c r="H12" i="32" s="1"/>
  <c r="Q12" i="32"/>
  <c r="R12" i="32"/>
  <c r="S12" i="32"/>
  <c r="T12" i="32"/>
  <c r="U12" i="32"/>
  <c r="K12" i="32" s="1"/>
  <c r="V12" i="32"/>
  <c r="L12" i="32" s="1"/>
  <c r="M13" i="32"/>
  <c r="N13" i="32"/>
  <c r="O13" i="32"/>
  <c r="P13" i="32"/>
  <c r="H13" i="32" s="1"/>
  <c r="Q13" i="32"/>
  <c r="R13" i="32"/>
  <c r="S13" i="32"/>
  <c r="T13" i="32"/>
  <c r="U13" i="32"/>
  <c r="K13" i="32" s="1"/>
  <c r="V13" i="32"/>
  <c r="L13" i="32" s="1"/>
  <c r="M14" i="32"/>
  <c r="N14" i="32"/>
  <c r="O14" i="32"/>
  <c r="P14" i="32"/>
  <c r="H14" i="32" s="1"/>
  <c r="Q14" i="32"/>
  <c r="R14" i="32"/>
  <c r="S14" i="32"/>
  <c r="T14" i="32"/>
  <c r="U14" i="32"/>
  <c r="K14" i="32" s="1"/>
  <c r="V14" i="32"/>
  <c r="L14" i="32" s="1"/>
  <c r="M15" i="32"/>
  <c r="N15" i="32"/>
  <c r="O15" i="32"/>
  <c r="P15" i="32"/>
  <c r="H15" i="32" s="1"/>
  <c r="Q15" i="32"/>
  <c r="R15" i="32"/>
  <c r="S15" i="32"/>
  <c r="T15" i="32"/>
  <c r="U15" i="32"/>
  <c r="K15" i="32" s="1"/>
  <c r="V15" i="32"/>
  <c r="L15" i="32" s="1"/>
  <c r="M16" i="32"/>
  <c r="N16" i="32"/>
  <c r="O16" i="32"/>
  <c r="P16" i="32"/>
  <c r="H16" i="32" s="1"/>
  <c r="Q16" i="32"/>
  <c r="R16" i="32"/>
  <c r="S16" i="32"/>
  <c r="T16" i="32"/>
  <c r="U16" i="32"/>
  <c r="K16" i="32" s="1"/>
  <c r="V16" i="32"/>
  <c r="L16" i="32" s="1"/>
  <c r="M17" i="32"/>
  <c r="N17" i="32"/>
  <c r="O17" i="32"/>
  <c r="P17" i="32"/>
  <c r="H17" i="32" s="1"/>
  <c r="Q17" i="32"/>
  <c r="R17" i="32"/>
  <c r="S17" i="32"/>
  <c r="T17" i="32"/>
  <c r="U17" i="32"/>
  <c r="K17" i="32" s="1"/>
  <c r="V17" i="32"/>
  <c r="L17" i="32" s="1"/>
  <c r="M18" i="32"/>
  <c r="N18" i="32"/>
  <c r="O18" i="32"/>
  <c r="P18" i="32"/>
  <c r="H18" i="32" s="1"/>
  <c r="Q18" i="32"/>
  <c r="R18" i="32"/>
  <c r="S18" i="32"/>
  <c r="T18" i="32"/>
  <c r="U18" i="32"/>
  <c r="K18" i="32" s="1"/>
  <c r="V18" i="32"/>
  <c r="L18" i="32" s="1"/>
  <c r="M19" i="32"/>
  <c r="N19" i="32"/>
  <c r="O19" i="32"/>
  <c r="P19" i="32"/>
  <c r="H19" i="32" s="1"/>
  <c r="Q19" i="32"/>
  <c r="R19" i="32"/>
  <c r="S19" i="32"/>
  <c r="T19" i="32"/>
  <c r="U19" i="32"/>
  <c r="K19" i="32" s="1"/>
  <c r="V19" i="32"/>
  <c r="L19" i="32" s="1"/>
  <c r="M20" i="32"/>
  <c r="N20" i="32"/>
  <c r="O20" i="32"/>
  <c r="P20" i="32"/>
  <c r="H20" i="32" s="1"/>
  <c r="Q20" i="32"/>
  <c r="R20" i="32"/>
  <c r="S20" i="32"/>
  <c r="T20" i="32"/>
  <c r="U20" i="32"/>
  <c r="K20" i="32" s="1"/>
  <c r="V20" i="32"/>
  <c r="L20" i="32" s="1"/>
  <c r="M21" i="32"/>
  <c r="N21" i="32"/>
  <c r="O21" i="32"/>
  <c r="P21" i="32"/>
  <c r="H21" i="32" s="1"/>
  <c r="Q21" i="32"/>
  <c r="R21" i="32"/>
  <c r="S21" i="32"/>
  <c r="T21" i="32"/>
  <c r="U21" i="32"/>
  <c r="K21" i="32" s="1"/>
  <c r="V21" i="32"/>
  <c r="L21" i="32" s="1"/>
  <c r="M22" i="32"/>
  <c r="N22" i="32"/>
  <c r="O22" i="32"/>
  <c r="P22" i="32"/>
  <c r="H22" i="32" s="1"/>
  <c r="Q22" i="32"/>
  <c r="R22" i="32"/>
  <c r="S22" i="32"/>
  <c r="T22" i="32"/>
  <c r="U22" i="32"/>
  <c r="K22" i="32" s="1"/>
  <c r="V22" i="32"/>
  <c r="L22" i="32" s="1"/>
  <c r="M23" i="32"/>
  <c r="N23" i="32"/>
  <c r="O23" i="32"/>
  <c r="P23" i="32"/>
  <c r="H23" i="32" s="1"/>
  <c r="Q23" i="32"/>
  <c r="R23" i="32"/>
  <c r="S23" i="32"/>
  <c r="T23" i="32"/>
  <c r="U23" i="32"/>
  <c r="K23" i="32" s="1"/>
  <c r="V23" i="32"/>
  <c r="L23" i="32" s="1"/>
  <c r="M24" i="32"/>
  <c r="N24" i="32"/>
  <c r="O24" i="32"/>
  <c r="P24" i="32"/>
  <c r="H24" i="32" s="1"/>
  <c r="Q24" i="32"/>
  <c r="R24" i="32"/>
  <c r="S24" i="32"/>
  <c r="T24" i="32"/>
  <c r="U24" i="32"/>
  <c r="K24" i="32" s="1"/>
  <c r="V24" i="32"/>
  <c r="L24" i="32" s="1"/>
  <c r="M25" i="32"/>
  <c r="N25" i="32"/>
  <c r="O25" i="32"/>
  <c r="P25" i="32"/>
  <c r="H25" i="32" s="1"/>
  <c r="Q25" i="32"/>
  <c r="R25" i="32"/>
  <c r="S25" i="32"/>
  <c r="T25" i="32"/>
  <c r="U25" i="32"/>
  <c r="K25" i="32" s="1"/>
  <c r="V25" i="32"/>
  <c r="L25" i="32" s="1"/>
  <c r="M26" i="32"/>
  <c r="N26" i="32"/>
  <c r="O26" i="32"/>
  <c r="P26" i="32"/>
  <c r="H26" i="32" s="1"/>
  <c r="Q26" i="32"/>
  <c r="R26" i="32"/>
  <c r="S26" i="32"/>
  <c r="T26" i="32"/>
  <c r="U26" i="32"/>
  <c r="K26" i="32" s="1"/>
  <c r="V26" i="32"/>
  <c r="L26" i="32" s="1"/>
  <c r="M27" i="32"/>
  <c r="N27" i="32"/>
  <c r="O27" i="32"/>
  <c r="P27" i="32"/>
  <c r="H27" i="32" s="1"/>
  <c r="Q27" i="32"/>
  <c r="R27" i="32"/>
  <c r="S27" i="32"/>
  <c r="T27" i="32"/>
  <c r="U27" i="32"/>
  <c r="K27" i="32" s="1"/>
  <c r="V27" i="32"/>
  <c r="L27" i="32" s="1"/>
  <c r="M28" i="32"/>
  <c r="N28" i="32"/>
  <c r="O28" i="32"/>
  <c r="P28" i="32"/>
  <c r="H28" i="32" s="1"/>
  <c r="Q28" i="32"/>
  <c r="R28" i="32"/>
  <c r="S28" i="32"/>
  <c r="T28" i="32"/>
  <c r="U28" i="32"/>
  <c r="K28" i="32" s="1"/>
  <c r="V28" i="32"/>
  <c r="L28" i="32" s="1"/>
  <c r="M29" i="32"/>
  <c r="N29" i="32"/>
  <c r="O29" i="32"/>
  <c r="P29" i="32"/>
  <c r="H29" i="32" s="1"/>
  <c r="Q29" i="32"/>
  <c r="R29" i="32"/>
  <c r="S29" i="32"/>
  <c r="T29" i="32"/>
  <c r="U29" i="32"/>
  <c r="K29" i="32" s="1"/>
  <c r="V29" i="32"/>
  <c r="L29" i="32" s="1"/>
  <c r="M30" i="32"/>
  <c r="N30" i="32"/>
  <c r="O30" i="32"/>
  <c r="P30" i="32"/>
  <c r="H30" i="32" s="1"/>
  <c r="Q30" i="32"/>
  <c r="R30" i="32"/>
  <c r="S30" i="32"/>
  <c r="T30" i="32"/>
  <c r="U30" i="32"/>
  <c r="K30" i="32" s="1"/>
  <c r="V30" i="32"/>
  <c r="L30" i="32" s="1"/>
  <c r="M31" i="32"/>
  <c r="N31" i="32"/>
  <c r="O31" i="32"/>
  <c r="P31" i="32"/>
  <c r="H31" i="32" s="1"/>
  <c r="Q31" i="32"/>
  <c r="R31" i="32"/>
  <c r="S31" i="32"/>
  <c r="T31" i="32"/>
  <c r="U31" i="32"/>
  <c r="K31" i="32" s="1"/>
  <c r="V31" i="32"/>
  <c r="L31" i="32" s="1"/>
  <c r="M32" i="32"/>
  <c r="N32" i="32"/>
  <c r="O32" i="32"/>
  <c r="P32" i="32"/>
  <c r="H32" i="32" s="1"/>
  <c r="Q32" i="32"/>
  <c r="R32" i="32"/>
  <c r="S32" i="32"/>
  <c r="T32" i="32"/>
  <c r="U32" i="32"/>
  <c r="K32" i="32" s="1"/>
  <c r="V32" i="32"/>
  <c r="L32" i="32" s="1"/>
  <c r="M33" i="32"/>
  <c r="N33" i="32"/>
  <c r="O33" i="32"/>
  <c r="P33" i="32"/>
  <c r="H33" i="32" s="1"/>
  <c r="Q33" i="32"/>
  <c r="R33" i="32"/>
  <c r="S33" i="32"/>
  <c r="T33" i="32"/>
  <c r="U33" i="32"/>
  <c r="K33" i="32" s="1"/>
  <c r="V33" i="32"/>
  <c r="L33" i="32" s="1"/>
  <c r="M34" i="32"/>
  <c r="N34" i="32"/>
  <c r="O34" i="32"/>
  <c r="P34" i="32"/>
  <c r="H34" i="32" s="1"/>
  <c r="Q34" i="32"/>
  <c r="R34" i="32"/>
  <c r="S34" i="32"/>
  <c r="T34" i="32"/>
  <c r="U34" i="32"/>
  <c r="K34" i="32" s="1"/>
  <c r="V34" i="32"/>
  <c r="L34" i="32" s="1"/>
  <c r="M35" i="32"/>
  <c r="N35" i="32"/>
  <c r="O35" i="32"/>
  <c r="P35" i="32"/>
  <c r="H35" i="32" s="1"/>
  <c r="Q35" i="32"/>
  <c r="R35" i="32"/>
  <c r="S35" i="32"/>
  <c r="T35" i="32"/>
  <c r="U35" i="32"/>
  <c r="K35" i="32" s="1"/>
  <c r="V35" i="32"/>
  <c r="L35" i="32" s="1"/>
  <c r="M36" i="32"/>
  <c r="N36" i="32"/>
  <c r="O36" i="32"/>
  <c r="P36" i="32"/>
  <c r="H36" i="32" s="1"/>
  <c r="Q36" i="32"/>
  <c r="R36" i="32"/>
  <c r="S36" i="32"/>
  <c r="T36" i="32"/>
  <c r="U36" i="32"/>
  <c r="K36" i="32" s="1"/>
  <c r="V36" i="32"/>
  <c r="L36" i="32" s="1"/>
  <c r="M37" i="32"/>
  <c r="N37" i="32"/>
  <c r="O37" i="32"/>
  <c r="P37" i="32"/>
  <c r="H37" i="32" s="1"/>
  <c r="Q37" i="32"/>
  <c r="R37" i="32"/>
  <c r="S37" i="32"/>
  <c r="T37" i="32"/>
  <c r="U37" i="32"/>
  <c r="K37" i="32" s="1"/>
  <c r="V37" i="32"/>
  <c r="L37" i="32" s="1"/>
  <c r="M38" i="32"/>
  <c r="N38" i="32"/>
  <c r="O38" i="32"/>
  <c r="P38" i="32"/>
  <c r="H38" i="32" s="1"/>
  <c r="Q38" i="32"/>
  <c r="R38" i="32"/>
  <c r="S38" i="32"/>
  <c r="T38" i="32"/>
  <c r="U38" i="32"/>
  <c r="K38" i="32" s="1"/>
  <c r="V38" i="32"/>
  <c r="L38" i="32" s="1"/>
  <c r="M39" i="32"/>
  <c r="N39" i="32"/>
  <c r="O39" i="32"/>
  <c r="P39" i="32"/>
  <c r="H39" i="32" s="1"/>
  <c r="Q39" i="32"/>
  <c r="R39" i="32"/>
  <c r="S39" i="32"/>
  <c r="T39" i="32"/>
  <c r="U39" i="32"/>
  <c r="K39" i="32" s="1"/>
  <c r="V39" i="32"/>
  <c r="L39" i="32" s="1"/>
  <c r="M40" i="32"/>
  <c r="N40" i="32"/>
  <c r="O40" i="32"/>
  <c r="P40" i="32"/>
  <c r="H40" i="32" s="1"/>
  <c r="Q40" i="32"/>
  <c r="R40" i="32"/>
  <c r="S40" i="32"/>
  <c r="T40" i="32"/>
  <c r="U40" i="32"/>
  <c r="K40" i="32" s="1"/>
  <c r="V40" i="32"/>
  <c r="L40" i="32" s="1"/>
  <c r="M41" i="32"/>
  <c r="N41" i="32"/>
  <c r="O41" i="32"/>
  <c r="P41" i="32"/>
  <c r="H41" i="32" s="1"/>
  <c r="Q41" i="32"/>
  <c r="R41" i="32"/>
  <c r="S41" i="32"/>
  <c r="T41" i="32"/>
  <c r="U41" i="32"/>
  <c r="K41" i="32" s="1"/>
  <c r="V41" i="32"/>
  <c r="L41" i="32" s="1"/>
  <c r="M42" i="32"/>
  <c r="N42" i="32"/>
  <c r="O42" i="32"/>
  <c r="P42" i="32"/>
  <c r="H42" i="32" s="1"/>
  <c r="Q42" i="32"/>
  <c r="R42" i="32"/>
  <c r="S42" i="32"/>
  <c r="T42" i="32"/>
  <c r="U42" i="32"/>
  <c r="K42" i="32" s="1"/>
  <c r="V42" i="32"/>
  <c r="L42" i="32" s="1"/>
  <c r="M43" i="32"/>
  <c r="N43" i="32"/>
  <c r="O43" i="32"/>
  <c r="P43" i="32"/>
  <c r="H43" i="32" s="1"/>
  <c r="Q43" i="32"/>
  <c r="R43" i="32"/>
  <c r="S43" i="32"/>
  <c r="T43" i="32"/>
  <c r="U43" i="32"/>
  <c r="K43" i="32" s="1"/>
  <c r="V43" i="32"/>
  <c r="L43" i="32" s="1"/>
  <c r="M44" i="32"/>
  <c r="N44" i="32"/>
  <c r="O44" i="32"/>
  <c r="P44" i="32"/>
  <c r="H44" i="32" s="1"/>
  <c r="Q44" i="32"/>
  <c r="R44" i="32"/>
  <c r="S44" i="32"/>
  <c r="T44" i="32"/>
  <c r="U44" i="32"/>
  <c r="K44" i="32" s="1"/>
  <c r="V44" i="32"/>
  <c r="L44" i="32" s="1"/>
  <c r="M45" i="32"/>
  <c r="N45" i="32"/>
  <c r="O45" i="32"/>
  <c r="P45" i="32"/>
  <c r="H45" i="32" s="1"/>
  <c r="Q45" i="32"/>
  <c r="R45" i="32"/>
  <c r="S45" i="32"/>
  <c r="T45" i="32"/>
  <c r="U45" i="32"/>
  <c r="K45" i="32" s="1"/>
  <c r="V45" i="32"/>
  <c r="L45" i="32" s="1"/>
  <c r="M46" i="32"/>
  <c r="N46" i="32"/>
  <c r="O46" i="32"/>
  <c r="P46" i="32"/>
  <c r="H46" i="32" s="1"/>
  <c r="Q46" i="32"/>
  <c r="R46" i="32"/>
  <c r="S46" i="32"/>
  <c r="T46" i="32"/>
  <c r="U46" i="32"/>
  <c r="K46" i="32" s="1"/>
  <c r="V46" i="32"/>
  <c r="L46" i="32" s="1"/>
  <c r="M47" i="32"/>
  <c r="N47" i="32"/>
  <c r="O47" i="32"/>
  <c r="P47" i="32"/>
  <c r="H47" i="32" s="1"/>
  <c r="Q47" i="32"/>
  <c r="R47" i="32"/>
  <c r="S47" i="32"/>
  <c r="T47" i="32"/>
  <c r="U47" i="32"/>
  <c r="K47" i="32" s="1"/>
  <c r="V47" i="32"/>
  <c r="L47" i="32" s="1"/>
  <c r="M48" i="32"/>
  <c r="N48" i="32"/>
  <c r="O48" i="32"/>
  <c r="P48" i="32"/>
  <c r="H48" i="32" s="1"/>
  <c r="Q48" i="32"/>
  <c r="R48" i="32"/>
  <c r="S48" i="32"/>
  <c r="T48" i="32"/>
  <c r="U48" i="32"/>
  <c r="K48" i="32" s="1"/>
  <c r="V48" i="32"/>
  <c r="L48" i="32" s="1"/>
  <c r="M49" i="32"/>
  <c r="N49" i="32"/>
  <c r="O49" i="32"/>
  <c r="P49" i="32"/>
  <c r="H49" i="32" s="1"/>
  <c r="Q49" i="32"/>
  <c r="R49" i="32"/>
  <c r="S49" i="32"/>
  <c r="T49" i="32"/>
  <c r="U49" i="32"/>
  <c r="K49" i="32" s="1"/>
  <c r="V49" i="32"/>
  <c r="L49" i="32" s="1"/>
  <c r="M50" i="32"/>
  <c r="N50" i="32"/>
  <c r="O50" i="32"/>
  <c r="P50" i="32"/>
  <c r="H50" i="32" s="1"/>
  <c r="Q50" i="32"/>
  <c r="R50" i="32"/>
  <c r="S50" i="32"/>
  <c r="T50" i="32"/>
  <c r="U50" i="32"/>
  <c r="K50" i="32" s="1"/>
  <c r="V50" i="32"/>
  <c r="L50" i="32" s="1"/>
  <c r="M51" i="32"/>
  <c r="N51" i="32"/>
  <c r="O51" i="32"/>
  <c r="P51" i="32"/>
  <c r="H51" i="32" s="1"/>
  <c r="Q51" i="32"/>
  <c r="R51" i="32"/>
  <c r="S51" i="32"/>
  <c r="T51" i="32"/>
  <c r="U51" i="32"/>
  <c r="K51" i="32" s="1"/>
  <c r="V51" i="32"/>
  <c r="L51" i="32" s="1"/>
  <c r="M52" i="32"/>
  <c r="N52" i="32"/>
  <c r="O52" i="32"/>
  <c r="P52" i="32"/>
  <c r="H52" i="32" s="1"/>
  <c r="Q52" i="32"/>
  <c r="R52" i="32"/>
  <c r="S52" i="32"/>
  <c r="T52" i="32"/>
  <c r="U52" i="32"/>
  <c r="K52" i="32" s="1"/>
  <c r="V52" i="32"/>
  <c r="L52" i="32" s="1"/>
  <c r="M53" i="32"/>
  <c r="N53" i="32"/>
  <c r="O53" i="32"/>
  <c r="P53" i="32"/>
  <c r="H53" i="32" s="1"/>
  <c r="Q53" i="32"/>
  <c r="R53" i="32"/>
  <c r="S53" i="32"/>
  <c r="T53" i="32"/>
  <c r="U53" i="32"/>
  <c r="K53" i="32" s="1"/>
  <c r="V53" i="32"/>
  <c r="L53" i="32" s="1"/>
  <c r="M54" i="32"/>
  <c r="N54" i="32"/>
  <c r="O54" i="32"/>
  <c r="P54" i="32"/>
  <c r="H54" i="32" s="1"/>
  <c r="Q54" i="32"/>
  <c r="R54" i="32"/>
  <c r="S54" i="32"/>
  <c r="T54" i="32"/>
  <c r="U54" i="32"/>
  <c r="K54" i="32" s="1"/>
  <c r="V54" i="32"/>
  <c r="L54" i="32" s="1"/>
  <c r="M55" i="32"/>
  <c r="N55" i="32"/>
  <c r="O55" i="32"/>
  <c r="P55" i="32"/>
  <c r="H55" i="32" s="1"/>
  <c r="Q55" i="32"/>
  <c r="R55" i="32"/>
  <c r="S55" i="32"/>
  <c r="T55" i="32"/>
  <c r="U55" i="32"/>
  <c r="K55" i="32" s="1"/>
  <c r="V55" i="32"/>
  <c r="L55" i="32" s="1"/>
  <c r="M56" i="32"/>
  <c r="N56" i="32"/>
  <c r="O56" i="32"/>
  <c r="P56" i="32"/>
  <c r="H56" i="32" s="1"/>
  <c r="Q56" i="32"/>
  <c r="R56" i="32"/>
  <c r="S56" i="32"/>
  <c r="T56" i="32"/>
  <c r="U56" i="32"/>
  <c r="K56" i="32" s="1"/>
  <c r="V56" i="32"/>
  <c r="L56" i="32" s="1"/>
  <c r="M57" i="32"/>
  <c r="N57" i="32"/>
  <c r="O57" i="32"/>
  <c r="P57" i="32"/>
  <c r="H57" i="32" s="1"/>
  <c r="Q57" i="32"/>
  <c r="R57" i="32"/>
  <c r="S57" i="32"/>
  <c r="T57" i="32"/>
  <c r="U57" i="32"/>
  <c r="K57" i="32" s="1"/>
  <c r="V57" i="32"/>
  <c r="L57" i="32" s="1"/>
  <c r="M58" i="32"/>
  <c r="N58" i="32"/>
  <c r="O58" i="32"/>
  <c r="P58" i="32"/>
  <c r="H58" i="32" s="1"/>
  <c r="Q58" i="32"/>
  <c r="R58" i="32"/>
  <c r="S58" i="32"/>
  <c r="T58" i="32"/>
  <c r="U58" i="32"/>
  <c r="K58" i="32" s="1"/>
  <c r="V58" i="32"/>
  <c r="L58" i="32" s="1"/>
  <c r="M59" i="32"/>
  <c r="N59" i="32"/>
  <c r="O59" i="32"/>
  <c r="P59" i="32"/>
  <c r="H59" i="32" s="1"/>
  <c r="Q59" i="32"/>
  <c r="R59" i="32"/>
  <c r="S59" i="32"/>
  <c r="T59" i="32"/>
  <c r="U59" i="32"/>
  <c r="K59" i="32" s="1"/>
  <c r="V59" i="32"/>
  <c r="L59" i="32" s="1"/>
  <c r="M60" i="32"/>
  <c r="N60" i="32"/>
  <c r="O60" i="32"/>
  <c r="P60" i="32"/>
  <c r="H60" i="32" s="1"/>
  <c r="Q60" i="32"/>
  <c r="R60" i="32"/>
  <c r="S60" i="32"/>
  <c r="T60" i="32"/>
  <c r="U60" i="32"/>
  <c r="K60" i="32" s="1"/>
  <c r="V60" i="32"/>
  <c r="L60" i="32" s="1"/>
  <c r="M61" i="32"/>
  <c r="N61" i="32"/>
  <c r="O61" i="32"/>
  <c r="P61" i="32"/>
  <c r="H61" i="32" s="1"/>
  <c r="Q61" i="32"/>
  <c r="R61" i="32"/>
  <c r="S61" i="32"/>
  <c r="T61" i="32"/>
  <c r="U61" i="32"/>
  <c r="K61" i="32" s="1"/>
  <c r="V61" i="32"/>
  <c r="L61" i="32" s="1"/>
  <c r="M62" i="32"/>
  <c r="N62" i="32"/>
  <c r="O62" i="32"/>
  <c r="P62" i="32"/>
  <c r="H62" i="32" s="1"/>
  <c r="Q62" i="32"/>
  <c r="R62" i="32"/>
  <c r="S62" i="32"/>
  <c r="T62" i="32"/>
  <c r="U62" i="32"/>
  <c r="K62" i="32" s="1"/>
  <c r="V62" i="32"/>
  <c r="L62" i="32" s="1"/>
  <c r="M63" i="32"/>
  <c r="N63" i="32"/>
  <c r="O63" i="32"/>
  <c r="P63" i="32"/>
  <c r="H63" i="32" s="1"/>
  <c r="Q63" i="32"/>
  <c r="R63" i="32"/>
  <c r="S63" i="32"/>
  <c r="T63" i="32"/>
  <c r="U63" i="32"/>
  <c r="K63" i="32" s="1"/>
  <c r="V63" i="32"/>
  <c r="L63" i="32" s="1"/>
  <c r="M64" i="32"/>
  <c r="N64" i="32"/>
  <c r="O64" i="32"/>
  <c r="P64" i="32"/>
  <c r="H64" i="32" s="1"/>
  <c r="Q64" i="32"/>
  <c r="R64" i="32"/>
  <c r="S64" i="32"/>
  <c r="T64" i="32"/>
  <c r="U64" i="32"/>
  <c r="K64" i="32" s="1"/>
  <c r="V64" i="32"/>
  <c r="L64" i="32" s="1"/>
  <c r="M65" i="32"/>
  <c r="N65" i="32"/>
  <c r="O65" i="32"/>
  <c r="P65" i="32"/>
  <c r="H65" i="32" s="1"/>
  <c r="Q65" i="32"/>
  <c r="R65" i="32"/>
  <c r="S65" i="32"/>
  <c r="T65" i="32"/>
  <c r="U65" i="32"/>
  <c r="K65" i="32" s="1"/>
  <c r="V65" i="32"/>
  <c r="L65" i="32" s="1"/>
  <c r="M66" i="32"/>
  <c r="N66" i="32"/>
  <c r="O66" i="32"/>
  <c r="P66" i="32"/>
  <c r="H66" i="32" s="1"/>
  <c r="Q66" i="32"/>
  <c r="R66" i="32"/>
  <c r="S66" i="32"/>
  <c r="T66" i="32"/>
  <c r="U66" i="32"/>
  <c r="K66" i="32" s="1"/>
  <c r="V66" i="32"/>
  <c r="L66" i="32" s="1"/>
  <c r="M67" i="32"/>
  <c r="N67" i="32"/>
  <c r="O67" i="32"/>
  <c r="P67" i="32"/>
  <c r="H67" i="32" s="1"/>
  <c r="Q67" i="32"/>
  <c r="R67" i="32"/>
  <c r="S67" i="32"/>
  <c r="T67" i="32"/>
  <c r="U67" i="32"/>
  <c r="K67" i="32" s="1"/>
  <c r="V67" i="32"/>
  <c r="L67" i="32" s="1"/>
  <c r="M68" i="32"/>
  <c r="N68" i="32"/>
  <c r="O68" i="32"/>
  <c r="P68" i="32"/>
  <c r="H68" i="32" s="1"/>
  <c r="Q68" i="32"/>
  <c r="R68" i="32"/>
  <c r="S68" i="32"/>
  <c r="T68" i="32"/>
  <c r="U68" i="32"/>
  <c r="K68" i="32" s="1"/>
  <c r="V68" i="32"/>
  <c r="L68" i="32" s="1"/>
  <c r="M69" i="32"/>
  <c r="N69" i="32"/>
  <c r="O69" i="32"/>
  <c r="P69" i="32"/>
  <c r="H69" i="32" s="1"/>
  <c r="Q69" i="32"/>
  <c r="R69" i="32"/>
  <c r="S69" i="32"/>
  <c r="T69" i="32"/>
  <c r="U69" i="32"/>
  <c r="K69" i="32" s="1"/>
  <c r="V69" i="32"/>
  <c r="L69" i="32" s="1"/>
  <c r="M70" i="32"/>
  <c r="N70" i="32"/>
  <c r="O70" i="32"/>
  <c r="P70" i="32"/>
  <c r="H70" i="32" s="1"/>
  <c r="Q70" i="32"/>
  <c r="R70" i="32"/>
  <c r="S70" i="32"/>
  <c r="T70" i="32"/>
  <c r="U70" i="32"/>
  <c r="K70" i="32" s="1"/>
  <c r="V70" i="32"/>
  <c r="L70" i="32" s="1"/>
  <c r="M71" i="32"/>
  <c r="N71" i="32"/>
  <c r="O71" i="32"/>
  <c r="P71" i="32"/>
  <c r="H71" i="32" s="1"/>
  <c r="Q71" i="32"/>
  <c r="R71" i="32"/>
  <c r="S71" i="32"/>
  <c r="T71" i="32"/>
  <c r="U71" i="32"/>
  <c r="K71" i="32" s="1"/>
  <c r="V71" i="32"/>
  <c r="L71" i="32" s="1"/>
  <c r="M72" i="32"/>
  <c r="N72" i="32"/>
  <c r="O72" i="32"/>
  <c r="P72" i="32"/>
  <c r="H72" i="32" s="1"/>
  <c r="Q72" i="32"/>
  <c r="R72" i="32"/>
  <c r="S72" i="32"/>
  <c r="T72" i="32"/>
  <c r="U72" i="32"/>
  <c r="K72" i="32" s="1"/>
  <c r="V72" i="32"/>
  <c r="L72" i="32" s="1"/>
  <c r="M73" i="32"/>
  <c r="N73" i="32"/>
  <c r="O73" i="32"/>
  <c r="P73" i="32"/>
  <c r="H73" i="32" s="1"/>
  <c r="Q73" i="32"/>
  <c r="R73" i="32"/>
  <c r="S73" i="32"/>
  <c r="T73" i="32"/>
  <c r="U73" i="32"/>
  <c r="K73" i="32" s="1"/>
  <c r="V73" i="32"/>
  <c r="L73" i="32" s="1"/>
  <c r="M74" i="32"/>
  <c r="N74" i="32"/>
  <c r="O74" i="32"/>
  <c r="P74" i="32"/>
  <c r="H74" i="32" s="1"/>
  <c r="Q74" i="32"/>
  <c r="R74" i="32"/>
  <c r="S74" i="32"/>
  <c r="T74" i="32"/>
  <c r="U74" i="32"/>
  <c r="K74" i="32" s="1"/>
  <c r="V74" i="32"/>
  <c r="L74" i="32" s="1"/>
  <c r="M75" i="32"/>
  <c r="N75" i="32"/>
  <c r="O75" i="32"/>
  <c r="P75" i="32"/>
  <c r="H75" i="32" s="1"/>
  <c r="Q75" i="32"/>
  <c r="R75" i="32"/>
  <c r="S75" i="32"/>
  <c r="T75" i="32"/>
  <c r="U75" i="32"/>
  <c r="K75" i="32" s="1"/>
  <c r="V75" i="32"/>
  <c r="L75" i="32" s="1"/>
  <c r="M76" i="32"/>
  <c r="N76" i="32"/>
  <c r="O76" i="32"/>
  <c r="P76" i="32"/>
  <c r="H76" i="32" s="1"/>
  <c r="Q76" i="32"/>
  <c r="R76" i="32"/>
  <c r="S76" i="32"/>
  <c r="T76" i="32"/>
  <c r="U76" i="32"/>
  <c r="K76" i="32" s="1"/>
  <c r="V76" i="32"/>
  <c r="L76" i="32" s="1"/>
  <c r="M77" i="32"/>
  <c r="N77" i="32"/>
  <c r="O77" i="32"/>
  <c r="P77" i="32"/>
  <c r="H77" i="32" s="1"/>
  <c r="Q77" i="32"/>
  <c r="R77" i="32"/>
  <c r="S77" i="32"/>
  <c r="T77" i="32"/>
  <c r="U77" i="32"/>
  <c r="K77" i="32" s="1"/>
  <c r="V77" i="32"/>
  <c r="L77" i="32" s="1"/>
  <c r="M78" i="32"/>
  <c r="N78" i="32"/>
  <c r="O78" i="32"/>
  <c r="P78" i="32"/>
  <c r="H78" i="32" s="1"/>
  <c r="Q78" i="32"/>
  <c r="R78" i="32"/>
  <c r="S78" i="32"/>
  <c r="T78" i="32"/>
  <c r="U78" i="32"/>
  <c r="K78" i="32" s="1"/>
  <c r="V78" i="32"/>
  <c r="L78" i="32" s="1"/>
  <c r="M79" i="32"/>
  <c r="N79" i="32"/>
  <c r="O79" i="32"/>
  <c r="P79" i="32"/>
  <c r="H79" i="32" s="1"/>
  <c r="Q79" i="32"/>
  <c r="R79" i="32"/>
  <c r="S79" i="32"/>
  <c r="T79" i="32"/>
  <c r="U79" i="32"/>
  <c r="K79" i="32" s="1"/>
  <c r="V79" i="32"/>
  <c r="L79" i="32" s="1"/>
  <c r="M80" i="32"/>
  <c r="N80" i="32"/>
  <c r="O80" i="32"/>
  <c r="P80" i="32"/>
  <c r="H80" i="32" s="1"/>
  <c r="Q80" i="32"/>
  <c r="R80" i="32"/>
  <c r="S80" i="32"/>
  <c r="T80" i="32"/>
  <c r="U80" i="32"/>
  <c r="K80" i="32" s="1"/>
  <c r="V80" i="32"/>
  <c r="L80" i="32" s="1"/>
  <c r="M81" i="32"/>
  <c r="N81" i="32"/>
  <c r="O81" i="32"/>
  <c r="P81" i="32"/>
  <c r="H81" i="32" s="1"/>
  <c r="Q81" i="32"/>
  <c r="R81" i="32"/>
  <c r="S81" i="32"/>
  <c r="T81" i="32"/>
  <c r="U81" i="32"/>
  <c r="K81" i="32" s="1"/>
  <c r="V81" i="32"/>
  <c r="L81" i="32" s="1"/>
  <c r="M82" i="32"/>
  <c r="N82" i="32"/>
  <c r="O82" i="32"/>
  <c r="P82" i="32"/>
  <c r="H82" i="32" s="1"/>
  <c r="Q82" i="32"/>
  <c r="R82" i="32"/>
  <c r="S82" i="32"/>
  <c r="T82" i="32"/>
  <c r="U82" i="32"/>
  <c r="K82" i="32" s="1"/>
  <c r="V82" i="32"/>
  <c r="L82" i="32" s="1"/>
  <c r="M83" i="32"/>
  <c r="N83" i="32"/>
  <c r="O83" i="32"/>
  <c r="P83" i="32"/>
  <c r="H83" i="32" s="1"/>
  <c r="Q83" i="32"/>
  <c r="R83" i="32"/>
  <c r="S83" i="32"/>
  <c r="T83" i="32"/>
  <c r="U83" i="32"/>
  <c r="K83" i="32" s="1"/>
  <c r="V83" i="32"/>
  <c r="L83" i="32" s="1"/>
  <c r="M84" i="32"/>
  <c r="N84" i="32"/>
  <c r="O84" i="32"/>
  <c r="P84" i="32"/>
  <c r="H84" i="32" s="1"/>
  <c r="Q84" i="32"/>
  <c r="R84" i="32"/>
  <c r="S84" i="32"/>
  <c r="T84" i="32"/>
  <c r="U84" i="32"/>
  <c r="K84" i="32" s="1"/>
  <c r="V84" i="32"/>
  <c r="L84" i="32" s="1"/>
  <c r="M85" i="32"/>
  <c r="N85" i="32"/>
  <c r="O85" i="32"/>
  <c r="P85" i="32"/>
  <c r="H85" i="32" s="1"/>
  <c r="Q85" i="32"/>
  <c r="R85" i="32"/>
  <c r="S85" i="32"/>
  <c r="T85" i="32"/>
  <c r="U85" i="32"/>
  <c r="K85" i="32" s="1"/>
  <c r="V85" i="32"/>
  <c r="L85" i="32" s="1"/>
  <c r="M86" i="32"/>
  <c r="N86" i="32"/>
  <c r="O86" i="32"/>
  <c r="P86" i="32"/>
  <c r="H86" i="32" s="1"/>
  <c r="Q86" i="32"/>
  <c r="R86" i="32"/>
  <c r="S86" i="32"/>
  <c r="T86" i="32"/>
  <c r="U86" i="32"/>
  <c r="K86" i="32" s="1"/>
  <c r="V86" i="32"/>
  <c r="L86" i="32" s="1"/>
  <c r="M87" i="32"/>
  <c r="N87" i="32"/>
  <c r="O87" i="32"/>
  <c r="P87" i="32"/>
  <c r="H87" i="32" s="1"/>
  <c r="Q87" i="32"/>
  <c r="R87" i="32"/>
  <c r="S87" i="32"/>
  <c r="T87" i="32"/>
  <c r="U87" i="32"/>
  <c r="K87" i="32" s="1"/>
  <c r="V87" i="32"/>
  <c r="L87" i="32" s="1"/>
  <c r="M88" i="32"/>
  <c r="N88" i="32"/>
  <c r="O88" i="32"/>
  <c r="P88" i="32"/>
  <c r="H88" i="32" s="1"/>
  <c r="Q88" i="32"/>
  <c r="R88" i="32"/>
  <c r="S88" i="32"/>
  <c r="T88" i="32"/>
  <c r="U88" i="32"/>
  <c r="K88" i="32" s="1"/>
  <c r="V88" i="32"/>
  <c r="L88" i="32" s="1"/>
  <c r="M89" i="32"/>
  <c r="N89" i="32"/>
  <c r="O89" i="32"/>
  <c r="P89" i="32"/>
  <c r="H89" i="32" s="1"/>
  <c r="Q89" i="32"/>
  <c r="R89" i="32"/>
  <c r="S89" i="32"/>
  <c r="T89" i="32"/>
  <c r="U89" i="32"/>
  <c r="K89" i="32" s="1"/>
  <c r="V89" i="32"/>
  <c r="L89" i="32" s="1"/>
  <c r="M90" i="32"/>
  <c r="N90" i="32"/>
  <c r="O90" i="32"/>
  <c r="P90" i="32"/>
  <c r="H90" i="32" s="1"/>
  <c r="Q90" i="32"/>
  <c r="R90" i="32"/>
  <c r="S90" i="32"/>
  <c r="T90" i="32"/>
  <c r="U90" i="32"/>
  <c r="K90" i="32" s="1"/>
  <c r="V90" i="32"/>
  <c r="L90" i="32" s="1"/>
  <c r="M91" i="32"/>
  <c r="N91" i="32"/>
  <c r="O91" i="32"/>
  <c r="P91" i="32"/>
  <c r="H91" i="32" s="1"/>
  <c r="Q91" i="32"/>
  <c r="R91" i="32"/>
  <c r="S91" i="32"/>
  <c r="T91" i="32"/>
  <c r="U91" i="32"/>
  <c r="K91" i="32" s="1"/>
  <c r="V91" i="32"/>
  <c r="L91" i="32" s="1"/>
  <c r="M92" i="32"/>
  <c r="N92" i="32"/>
  <c r="O92" i="32"/>
  <c r="P92" i="32"/>
  <c r="H92" i="32" s="1"/>
  <c r="Q92" i="32"/>
  <c r="R92" i="32"/>
  <c r="S92" i="32"/>
  <c r="T92" i="32"/>
  <c r="U92" i="32"/>
  <c r="K92" i="32" s="1"/>
  <c r="V92" i="32"/>
  <c r="L92" i="32" s="1"/>
  <c r="M93" i="32"/>
  <c r="N93" i="32"/>
  <c r="O93" i="32"/>
  <c r="P93" i="32"/>
  <c r="H93" i="32" s="1"/>
  <c r="Q93" i="32"/>
  <c r="R93" i="32"/>
  <c r="S93" i="32"/>
  <c r="T93" i="32"/>
  <c r="U93" i="32"/>
  <c r="K93" i="32" s="1"/>
  <c r="V93" i="32"/>
  <c r="L93" i="32" s="1"/>
  <c r="M94" i="32"/>
  <c r="N94" i="32"/>
  <c r="O94" i="32"/>
  <c r="P94" i="32"/>
  <c r="H94" i="32" s="1"/>
  <c r="Q94" i="32"/>
  <c r="R94" i="32"/>
  <c r="S94" i="32"/>
  <c r="T94" i="32"/>
  <c r="U94" i="32"/>
  <c r="K94" i="32" s="1"/>
  <c r="V94" i="32"/>
  <c r="L94" i="32" s="1"/>
  <c r="M95" i="32"/>
  <c r="N95" i="32"/>
  <c r="O95" i="32"/>
  <c r="P95" i="32"/>
  <c r="H95" i="32" s="1"/>
  <c r="Q95" i="32"/>
  <c r="R95" i="32"/>
  <c r="S95" i="32"/>
  <c r="T95" i="32"/>
  <c r="U95" i="32"/>
  <c r="K95" i="32" s="1"/>
  <c r="V95" i="32"/>
  <c r="L95" i="32" s="1"/>
  <c r="M96" i="32"/>
  <c r="N96" i="32"/>
  <c r="O96" i="32"/>
  <c r="P96" i="32"/>
  <c r="H96" i="32" s="1"/>
  <c r="Q96" i="32"/>
  <c r="R96" i="32"/>
  <c r="S96" i="32"/>
  <c r="T96" i="32"/>
  <c r="U96" i="32"/>
  <c r="K96" i="32" s="1"/>
  <c r="V96" i="32"/>
  <c r="L96" i="32" s="1"/>
  <c r="M97" i="32"/>
  <c r="N97" i="32"/>
  <c r="O97" i="32"/>
  <c r="P97" i="32"/>
  <c r="H97" i="32" s="1"/>
  <c r="Q97" i="32"/>
  <c r="R97" i="32"/>
  <c r="S97" i="32"/>
  <c r="T97" i="32"/>
  <c r="U97" i="32"/>
  <c r="K97" i="32" s="1"/>
  <c r="V97" i="32"/>
  <c r="L97" i="32" s="1"/>
  <c r="M98" i="32"/>
  <c r="N98" i="32"/>
  <c r="O98" i="32"/>
  <c r="P98" i="32"/>
  <c r="H98" i="32" s="1"/>
  <c r="Q98" i="32"/>
  <c r="R98" i="32"/>
  <c r="S98" i="32"/>
  <c r="T98" i="32"/>
  <c r="U98" i="32"/>
  <c r="K98" i="32" s="1"/>
  <c r="V98" i="32"/>
  <c r="L98" i="32" s="1"/>
  <c r="M99" i="32"/>
  <c r="N99" i="32"/>
  <c r="O99" i="32"/>
  <c r="P99" i="32"/>
  <c r="H99" i="32" s="1"/>
  <c r="Q99" i="32"/>
  <c r="R99" i="32"/>
  <c r="S99" i="32"/>
  <c r="T99" i="32"/>
  <c r="U99" i="32"/>
  <c r="K99" i="32" s="1"/>
  <c r="V99" i="32"/>
  <c r="L99" i="32" s="1"/>
  <c r="M100" i="32"/>
  <c r="N100" i="32"/>
  <c r="O100" i="32"/>
  <c r="P100" i="32"/>
  <c r="H100" i="32" s="1"/>
  <c r="Q100" i="32"/>
  <c r="R100" i="32"/>
  <c r="S100" i="32"/>
  <c r="T100" i="32"/>
  <c r="U100" i="32"/>
  <c r="K100" i="32" s="1"/>
  <c r="V100" i="32"/>
  <c r="L100" i="32" s="1"/>
  <c r="M101" i="32"/>
  <c r="N101" i="32"/>
  <c r="O101" i="32"/>
  <c r="P101" i="32"/>
  <c r="H101" i="32" s="1"/>
  <c r="Q101" i="32"/>
  <c r="R101" i="32"/>
  <c r="S101" i="32"/>
  <c r="T101" i="32"/>
  <c r="U101" i="32"/>
  <c r="K101" i="32" s="1"/>
  <c r="V101" i="32"/>
  <c r="L101" i="32" s="1"/>
  <c r="M102" i="32"/>
  <c r="N102" i="32"/>
  <c r="O102" i="32"/>
  <c r="P102" i="32"/>
  <c r="H102" i="32" s="1"/>
  <c r="Q102" i="32"/>
  <c r="R102" i="32"/>
  <c r="S102" i="32"/>
  <c r="T102" i="32"/>
  <c r="U102" i="32"/>
  <c r="K102" i="32" s="1"/>
  <c r="V102" i="32"/>
  <c r="L102" i="32" s="1"/>
  <c r="M103" i="32"/>
  <c r="N103" i="32"/>
  <c r="O103" i="32"/>
  <c r="P103" i="32"/>
  <c r="H103" i="32" s="1"/>
  <c r="Q103" i="32"/>
  <c r="R103" i="32"/>
  <c r="S103" i="32"/>
  <c r="T103" i="32"/>
  <c r="U103" i="32"/>
  <c r="K103" i="32" s="1"/>
  <c r="V103" i="32"/>
  <c r="L103" i="32" s="1"/>
  <c r="M104" i="32"/>
  <c r="N104" i="32"/>
  <c r="O104" i="32"/>
  <c r="P104" i="32"/>
  <c r="H104" i="32" s="1"/>
  <c r="Q104" i="32"/>
  <c r="R104" i="32"/>
  <c r="S104" i="32"/>
  <c r="T104" i="32"/>
  <c r="U104" i="32"/>
  <c r="K104" i="32" s="1"/>
  <c r="V104" i="32"/>
  <c r="L104" i="32" s="1"/>
  <c r="M105" i="32"/>
  <c r="N105" i="32"/>
  <c r="O105" i="32"/>
  <c r="P105" i="32"/>
  <c r="H105" i="32" s="1"/>
  <c r="Q105" i="32"/>
  <c r="R105" i="32"/>
  <c r="S105" i="32"/>
  <c r="T105" i="32"/>
  <c r="U105" i="32"/>
  <c r="K105" i="32" s="1"/>
  <c r="V105" i="32"/>
  <c r="L105" i="32" s="1"/>
  <c r="M106" i="32"/>
  <c r="N106" i="32"/>
  <c r="O106" i="32"/>
  <c r="P106" i="32"/>
  <c r="H106" i="32" s="1"/>
  <c r="Q106" i="32"/>
  <c r="R106" i="32"/>
  <c r="S106" i="32"/>
  <c r="T106" i="32"/>
  <c r="U106" i="32"/>
  <c r="K106" i="32" s="1"/>
  <c r="V106" i="32"/>
  <c r="L106" i="32" s="1"/>
  <c r="M107" i="32"/>
  <c r="N107" i="32"/>
  <c r="O107" i="32"/>
  <c r="P107" i="32"/>
  <c r="H107" i="32" s="1"/>
  <c r="Q107" i="32"/>
  <c r="R107" i="32"/>
  <c r="S107" i="32"/>
  <c r="T107" i="32"/>
  <c r="U107" i="32"/>
  <c r="K107" i="32" s="1"/>
  <c r="V107" i="32"/>
  <c r="L107" i="32" s="1"/>
  <c r="M108" i="32"/>
  <c r="N108" i="32"/>
  <c r="O108" i="32"/>
  <c r="P108" i="32"/>
  <c r="H108" i="32" s="1"/>
  <c r="Q108" i="32"/>
  <c r="R108" i="32"/>
  <c r="S108" i="32"/>
  <c r="T108" i="32"/>
  <c r="U108" i="32"/>
  <c r="K108" i="32" s="1"/>
  <c r="V108" i="32"/>
  <c r="L108" i="32" s="1"/>
  <c r="M109" i="32"/>
  <c r="N109" i="32"/>
  <c r="O109" i="32"/>
  <c r="P109" i="32"/>
  <c r="H109" i="32" s="1"/>
  <c r="Q109" i="32"/>
  <c r="R109" i="32"/>
  <c r="S109" i="32"/>
  <c r="T109" i="32"/>
  <c r="U109" i="32"/>
  <c r="K109" i="32" s="1"/>
  <c r="V109" i="32"/>
  <c r="L109" i="32" s="1"/>
  <c r="M110" i="32"/>
  <c r="N110" i="32"/>
  <c r="O110" i="32"/>
  <c r="P110" i="32"/>
  <c r="H110" i="32" s="1"/>
  <c r="Q110" i="32"/>
  <c r="R110" i="32"/>
  <c r="S110" i="32"/>
  <c r="T110" i="32"/>
  <c r="U110" i="32"/>
  <c r="K110" i="32" s="1"/>
  <c r="V110" i="32"/>
  <c r="L110" i="32" s="1"/>
  <c r="M111" i="32"/>
  <c r="N111" i="32"/>
  <c r="O111" i="32"/>
  <c r="P111" i="32"/>
  <c r="H111" i="32" s="1"/>
  <c r="Q111" i="32"/>
  <c r="R111" i="32"/>
  <c r="S111" i="32"/>
  <c r="T111" i="32"/>
  <c r="U111" i="32"/>
  <c r="K111" i="32" s="1"/>
  <c r="V111" i="32"/>
  <c r="L111" i="32" s="1"/>
  <c r="M112" i="32"/>
  <c r="N112" i="32"/>
  <c r="O112" i="32"/>
  <c r="P112" i="32"/>
  <c r="H112" i="32" s="1"/>
  <c r="Q112" i="32"/>
  <c r="R112" i="32"/>
  <c r="S112" i="32"/>
  <c r="T112" i="32"/>
  <c r="U112" i="32"/>
  <c r="K112" i="32" s="1"/>
  <c r="V112" i="32"/>
  <c r="L112" i="32" s="1"/>
  <c r="M113" i="32"/>
  <c r="N113" i="32"/>
  <c r="O113" i="32"/>
  <c r="P113" i="32"/>
  <c r="H113" i="32" s="1"/>
  <c r="Q113" i="32"/>
  <c r="R113" i="32"/>
  <c r="S113" i="32"/>
  <c r="T113" i="32"/>
  <c r="U113" i="32"/>
  <c r="K113" i="32" s="1"/>
  <c r="V113" i="32"/>
  <c r="L113" i="32" s="1"/>
  <c r="M114" i="32"/>
  <c r="N114" i="32"/>
  <c r="O114" i="32"/>
  <c r="P114" i="32"/>
  <c r="H114" i="32" s="1"/>
  <c r="Q114" i="32"/>
  <c r="R114" i="32"/>
  <c r="S114" i="32"/>
  <c r="T114" i="32"/>
  <c r="U114" i="32"/>
  <c r="K114" i="32" s="1"/>
  <c r="V114" i="32"/>
  <c r="L114" i="32" s="1"/>
  <c r="M115" i="32"/>
  <c r="N115" i="32"/>
  <c r="O115" i="32"/>
  <c r="P115" i="32"/>
  <c r="H115" i="32" s="1"/>
  <c r="Q115" i="32"/>
  <c r="R115" i="32"/>
  <c r="S115" i="32"/>
  <c r="T115" i="32"/>
  <c r="U115" i="32"/>
  <c r="K115" i="32" s="1"/>
  <c r="V115" i="32"/>
  <c r="L115" i="32" s="1"/>
  <c r="M116" i="32"/>
  <c r="N116" i="32"/>
  <c r="O116" i="32"/>
  <c r="P116" i="32"/>
  <c r="H116" i="32" s="1"/>
  <c r="Q116" i="32"/>
  <c r="R116" i="32"/>
  <c r="S116" i="32"/>
  <c r="T116" i="32"/>
  <c r="U116" i="32"/>
  <c r="K116" i="32" s="1"/>
  <c r="V116" i="32"/>
  <c r="L116" i="32" s="1"/>
  <c r="M117" i="32"/>
  <c r="N117" i="32"/>
  <c r="O117" i="32"/>
  <c r="P117" i="32"/>
  <c r="H117" i="32" s="1"/>
  <c r="Q117" i="32"/>
  <c r="R117" i="32"/>
  <c r="S117" i="32"/>
  <c r="T117" i="32"/>
  <c r="U117" i="32"/>
  <c r="K117" i="32" s="1"/>
  <c r="V117" i="32"/>
  <c r="L117" i="32" s="1"/>
  <c r="M118" i="32"/>
  <c r="N118" i="32"/>
  <c r="O118" i="32"/>
  <c r="P118" i="32"/>
  <c r="H118" i="32" s="1"/>
  <c r="Q118" i="32"/>
  <c r="R118" i="32"/>
  <c r="S118" i="32"/>
  <c r="T118" i="32"/>
  <c r="U118" i="32"/>
  <c r="K118" i="32" s="1"/>
  <c r="V118" i="32"/>
  <c r="L118" i="32" s="1"/>
  <c r="M119" i="32"/>
  <c r="N119" i="32"/>
  <c r="O119" i="32"/>
  <c r="P119" i="32"/>
  <c r="H119" i="32" s="1"/>
  <c r="Q119" i="32"/>
  <c r="R119" i="32"/>
  <c r="S119" i="32"/>
  <c r="T119" i="32"/>
  <c r="U119" i="32"/>
  <c r="K119" i="32" s="1"/>
  <c r="V119" i="32"/>
  <c r="L119" i="32" s="1"/>
  <c r="M120" i="32"/>
  <c r="N120" i="32"/>
  <c r="O120" i="32"/>
  <c r="P120" i="32"/>
  <c r="H120" i="32" s="1"/>
  <c r="Q120" i="32"/>
  <c r="R120" i="32"/>
  <c r="S120" i="32"/>
  <c r="T120" i="32"/>
  <c r="U120" i="32"/>
  <c r="K120" i="32" s="1"/>
  <c r="V120" i="32"/>
  <c r="L120" i="32" s="1"/>
  <c r="M121" i="32"/>
  <c r="N121" i="32"/>
  <c r="O121" i="32"/>
  <c r="P121" i="32"/>
  <c r="H121" i="32" s="1"/>
  <c r="Q121" i="32"/>
  <c r="R121" i="32"/>
  <c r="S121" i="32"/>
  <c r="T121" i="32"/>
  <c r="U121" i="32"/>
  <c r="K121" i="32" s="1"/>
  <c r="V121" i="32"/>
  <c r="L121" i="32" s="1"/>
  <c r="M122" i="32"/>
  <c r="N122" i="32"/>
  <c r="O122" i="32"/>
  <c r="P122" i="32"/>
  <c r="H122" i="32" s="1"/>
  <c r="Q122" i="32"/>
  <c r="R122" i="32"/>
  <c r="S122" i="32"/>
  <c r="T122" i="32"/>
  <c r="U122" i="32"/>
  <c r="K122" i="32" s="1"/>
  <c r="V122" i="32"/>
  <c r="L122" i="32" s="1"/>
  <c r="M123" i="32"/>
  <c r="N123" i="32"/>
  <c r="O123" i="32"/>
  <c r="P123" i="32"/>
  <c r="H123" i="32" s="1"/>
  <c r="Q123" i="32"/>
  <c r="R123" i="32"/>
  <c r="S123" i="32"/>
  <c r="T123" i="32"/>
  <c r="U123" i="32"/>
  <c r="K123" i="32" s="1"/>
  <c r="V123" i="32"/>
  <c r="L123" i="32" s="1"/>
  <c r="M124" i="32"/>
  <c r="N124" i="32"/>
  <c r="O124" i="32"/>
  <c r="P124" i="32"/>
  <c r="H124" i="32" s="1"/>
  <c r="Q124" i="32"/>
  <c r="R124" i="32"/>
  <c r="S124" i="32"/>
  <c r="T124" i="32"/>
  <c r="U124" i="32"/>
  <c r="K124" i="32" s="1"/>
  <c r="V124" i="32"/>
  <c r="L124" i="32" s="1"/>
  <c r="M125" i="32"/>
  <c r="N125" i="32"/>
  <c r="O125" i="32"/>
  <c r="P125" i="32"/>
  <c r="H125" i="32" s="1"/>
  <c r="Q125" i="32"/>
  <c r="R125" i="32"/>
  <c r="S125" i="32"/>
  <c r="T125" i="32"/>
  <c r="U125" i="32"/>
  <c r="K125" i="32" s="1"/>
  <c r="V125" i="32"/>
  <c r="L125" i="32" s="1"/>
  <c r="M126" i="32"/>
  <c r="N126" i="32"/>
  <c r="O126" i="32"/>
  <c r="P126" i="32"/>
  <c r="H126" i="32" s="1"/>
  <c r="Q126" i="32"/>
  <c r="R126" i="32"/>
  <c r="S126" i="32"/>
  <c r="T126" i="32"/>
  <c r="U126" i="32"/>
  <c r="K126" i="32" s="1"/>
  <c r="V126" i="32"/>
  <c r="L126" i="32" s="1"/>
  <c r="M127" i="32"/>
  <c r="N127" i="32"/>
  <c r="O127" i="32"/>
  <c r="P127" i="32"/>
  <c r="H127" i="32" s="1"/>
  <c r="Q127" i="32"/>
  <c r="R127" i="32"/>
  <c r="S127" i="32"/>
  <c r="T127" i="32"/>
  <c r="U127" i="32"/>
  <c r="K127" i="32" s="1"/>
  <c r="V127" i="32"/>
  <c r="L127" i="32" s="1"/>
  <c r="M128" i="32"/>
  <c r="N128" i="32"/>
  <c r="O128" i="32"/>
  <c r="P128" i="32"/>
  <c r="H128" i="32" s="1"/>
  <c r="Q128" i="32"/>
  <c r="R128" i="32"/>
  <c r="S128" i="32"/>
  <c r="T128" i="32"/>
  <c r="U128" i="32"/>
  <c r="K128" i="32" s="1"/>
  <c r="V128" i="32"/>
  <c r="L128" i="32" s="1"/>
  <c r="M129" i="32"/>
  <c r="N129" i="32"/>
  <c r="O129" i="32"/>
  <c r="P129" i="32"/>
  <c r="H129" i="32" s="1"/>
  <c r="Q129" i="32"/>
  <c r="R129" i="32"/>
  <c r="S129" i="32"/>
  <c r="T129" i="32"/>
  <c r="U129" i="32"/>
  <c r="K129" i="32" s="1"/>
  <c r="V129" i="32"/>
  <c r="L129" i="32" s="1"/>
  <c r="M130" i="32"/>
  <c r="N130" i="32"/>
  <c r="O130" i="32"/>
  <c r="P130" i="32"/>
  <c r="H130" i="32" s="1"/>
  <c r="Q130" i="32"/>
  <c r="R130" i="32"/>
  <c r="S130" i="32"/>
  <c r="T130" i="32"/>
  <c r="U130" i="32"/>
  <c r="K130" i="32" s="1"/>
  <c r="V130" i="32"/>
  <c r="L130" i="32" s="1"/>
  <c r="M131" i="32"/>
  <c r="N131" i="32"/>
  <c r="O131" i="32"/>
  <c r="P131" i="32"/>
  <c r="H131" i="32" s="1"/>
  <c r="Q131" i="32"/>
  <c r="R131" i="32"/>
  <c r="S131" i="32"/>
  <c r="T131" i="32"/>
  <c r="U131" i="32"/>
  <c r="K131" i="32" s="1"/>
  <c r="V131" i="32"/>
  <c r="L131" i="32" s="1"/>
  <c r="M132" i="32"/>
  <c r="N132" i="32"/>
  <c r="O132" i="32"/>
  <c r="P132" i="32"/>
  <c r="H132" i="32" s="1"/>
  <c r="Q132" i="32"/>
  <c r="R132" i="32"/>
  <c r="S132" i="32"/>
  <c r="T132" i="32"/>
  <c r="U132" i="32"/>
  <c r="K132" i="32" s="1"/>
  <c r="V132" i="32"/>
  <c r="L132" i="32" s="1"/>
  <c r="M133" i="32"/>
  <c r="N133" i="32"/>
  <c r="O133" i="32"/>
  <c r="P133" i="32"/>
  <c r="H133" i="32" s="1"/>
  <c r="Q133" i="32"/>
  <c r="R133" i="32"/>
  <c r="S133" i="32"/>
  <c r="T133" i="32"/>
  <c r="U133" i="32"/>
  <c r="K133" i="32" s="1"/>
  <c r="V133" i="32"/>
  <c r="L133" i="32" s="1"/>
  <c r="M134" i="32"/>
  <c r="N134" i="32"/>
  <c r="O134" i="32"/>
  <c r="P134" i="32"/>
  <c r="H134" i="32" s="1"/>
  <c r="Q134" i="32"/>
  <c r="R134" i="32"/>
  <c r="S134" i="32"/>
  <c r="T134" i="32"/>
  <c r="U134" i="32"/>
  <c r="K134" i="32" s="1"/>
  <c r="V134" i="32"/>
  <c r="L134" i="32" s="1"/>
  <c r="M135" i="32"/>
  <c r="N135" i="32"/>
  <c r="O135" i="32"/>
  <c r="P135" i="32"/>
  <c r="H135" i="32" s="1"/>
  <c r="Q135" i="32"/>
  <c r="R135" i="32"/>
  <c r="S135" i="32"/>
  <c r="T135" i="32"/>
  <c r="U135" i="32"/>
  <c r="K135" i="32" s="1"/>
  <c r="V135" i="32"/>
  <c r="L135" i="32" s="1"/>
  <c r="M136" i="32"/>
  <c r="N136" i="32"/>
  <c r="O136" i="32"/>
  <c r="P136" i="32"/>
  <c r="H136" i="32" s="1"/>
  <c r="Q136" i="32"/>
  <c r="R136" i="32"/>
  <c r="S136" i="32"/>
  <c r="T136" i="32"/>
  <c r="U136" i="32"/>
  <c r="K136" i="32" s="1"/>
  <c r="V136" i="32"/>
  <c r="L136" i="32" s="1"/>
  <c r="M137" i="32"/>
  <c r="N137" i="32"/>
  <c r="O137" i="32"/>
  <c r="P137" i="32"/>
  <c r="H137" i="32" s="1"/>
  <c r="Q137" i="32"/>
  <c r="R137" i="32"/>
  <c r="S137" i="32"/>
  <c r="T137" i="32"/>
  <c r="U137" i="32"/>
  <c r="K137" i="32" s="1"/>
  <c r="V137" i="32"/>
  <c r="L137" i="32" s="1"/>
  <c r="M138" i="32"/>
  <c r="N138" i="32"/>
  <c r="O138" i="32"/>
  <c r="P138" i="32"/>
  <c r="H138" i="32" s="1"/>
  <c r="Q138" i="32"/>
  <c r="R138" i="32"/>
  <c r="S138" i="32"/>
  <c r="T138" i="32"/>
  <c r="U138" i="32"/>
  <c r="K138" i="32" s="1"/>
  <c r="V138" i="32"/>
  <c r="L138" i="32" s="1"/>
  <c r="M139" i="32"/>
  <c r="N139" i="32"/>
  <c r="O139" i="32"/>
  <c r="P139" i="32"/>
  <c r="H139" i="32" s="1"/>
  <c r="Q139" i="32"/>
  <c r="R139" i="32"/>
  <c r="S139" i="32"/>
  <c r="T139" i="32"/>
  <c r="U139" i="32"/>
  <c r="K139" i="32" s="1"/>
  <c r="V139" i="32"/>
  <c r="L139" i="32" s="1"/>
  <c r="M140" i="32"/>
  <c r="N140" i="32"/>
  <c r="O140" i="32"/>
  <c r="P140" i="32"/>
  <c r="H140" i="32" s="1"/>
  <c r="Q140" i="32"/>
  <c r="R140" i="32"/>
  <c r="S140" i="32"/>
  <c r="T140" i="32"/>
  <c r="U140" i="32"/>
  <c r="K140" i="32" s="1"/>
  <c r="V140" i="32"/>
  <c r="L140" i="32" s="1"/>
  <c r="M141" i="32"/>
  <c r="N141" i="32"/>
  <c r="O141" i="32"/>
  <c r="P141" i="32"/>
  <c r="H141" i="32" s="1"/>
  <c r="Q141" i="32"/>
  <c r="R141" i="32"/>
  <c r="S141" i="32"/>
  <c r="T141" i="32"/>
  <c r="U141" i="32"/>
  <c r="K141" i="32" s="1"/>
  <c r="V141" i="32"/>
  <c r="L141" i="32" s="1"/>
  <c r="M142" i="32"/>
  <c r="N142" i="32"/>
  <c r="O142" i="32"/>
  <c r="P142" i="32"/>
  <c r="H142" i="32" s="1"/>
  <c r="Q142" i="32"/>
  <c r="R142" i="32"/>
  <c r="S142" i="32"/>
  <c r="T142" i="32"/>
  <c r="U142" i="32"/>
  <c r="K142" i="32" s="1"/>
  <c r="V142" i="32"/>
  <c r="L142" i="32" s="1"/>
  <c r="M143" i="32"/>
  <c r="N143" i="32"/>
  <c r="O143" i="32"/>
  <c r="P143" i="32"/>
  <c r="H143" i="32" s="1"/>
  <c r="Q143" i="32"/>
  <c r="R143" i="32"/>
  <c r="S143" i="32"/>
  <c r="T143" i="32"/>
  <c r="U143" i="32"/>
  <c r="K143" i="32" s="1"/>
  <c r="V143" i="32"/>
  <c r="L143" i="32" s="1"/>
  <c r="M144" i="32"/>
  <c r="N144" i="32"/>
  <c r="O144" i="32"/>
  <c r="P144" i="32"/>
  <c r="H144" i="32" s="1"/>
  <c r="Q144" i="32"/>
  <c r="R144" i="32"/>
  <c r="S144" i="32"/>
  <c r="T144" i="32"/>
  <c r="U144" i="32"/>
  <c r="K144" i="32" s="1"/>
  <c r="V144" i="32"/>
  <c r="L144" i="32" s="1"/>
  <c r="M145" i="32"/>
  <c r="N145" i="32"/>
  <c r="O145" i="32"/>
  <c r="P145" i="32"/>
  <c r="H145" i="32" s="1"/>
  <c r="Q145" i="32"/>
  <c r="R145" i="32"/>
  <c r="S145" i="32"/>
  <c r="T145" i="32"/>
  <c r="U145" i="32"/>
  <c r="K145" i="32" s="1"/>
  <c r="V145" i="32"/>
  <c r="L145" i="32" s="1"/>
  <c r="M146" i="32"/>
  <c r="N146" i="32"/>
  <c r="O146" i="32"/>
  <c r="P146" i="32"/>
  <c r="H146" i="32" s="1"/>
  <c r="Q146" i="32"/>
  <c r="R146" i="32"/>
  <c r="S146" i="32"/>
  <c r="T146" i="32"/>
  <c r="U146" i="32"/>
  <c r="K146" i="32" s="1"/>
  <c r="V146" i="32"/>
  <c r="L146" i="32" s="1"/>
  <c r="M147" i="32"/>
  <c r="N147" i="32"/>
  <c r="O147" i="32"/>
  <c r="P147" i="32"/>
  <c r="H147" i="32" s="1"/>
  <c r="Q147" i="32"/>
  <c r="R147" i="32"/>
  <c r="S147" i="32"/>
  <c r="T147" i="32"/>
  <c r="U147" i="32"/>
  <c r="K147" i="32" s="1"/>
  <c r="V147" i="32"/>
  <c r="L147" i="32" s="1"/>
  <c r="M148" i="32"/>
  <c r="N148" i="32"/>
  <c r="O148" i="32"/>
  <c r="P148" i="32"/>
  <c r="H148" i="32" s="1"/>
  <c r="Q148" i="32"/>
  <c r="R148" i="32"/>
  <c r="S148" i="32"/>
  <c r="T148" i="32"/>
  <c r="U148" i="32"/>
  <c r="K148" i="32" s="1"/>
  <c r="V148" i="32"/>
  <c r="L148" i="32" s="1"/>
  <c r="M149" i="32"/>
  <c r="N149" i="32"/>
  <c r="O149" i="32"/>
  <c r="P149" i="32"/>
  <c r="H149" i="32" s="1"/>
  <c r="Q149" i="32"/>
  <c r="R149" i="32"/>
  <c r="S149" i="32"/>
  <c r="T149" i="32"/>
  <c r="U149" i="32"/>
  <c r="K149" i="32" s="1"/>
  <c r="V149" i="32"/>
  <c r="L149" i="32" s="1"/>
  <c r="M150" i="32"/>
  <c r="N150" i="32"/>
  <c r="O150" i="32"/>
  <c r="P150" i="32"/>
  <c r="H150" i="32" s="1"/>
  <c r="Q150" i="32"/>
  <c r="R150" i="32"/>
  <c r="S150" i="32"/>
  <c r="T150" i="32"/>
  <c r="U150" i="32"/>
  <c r="K150" i="32" s="1"/>
  <c r="V150" i="32"/>
  <c r="L150" i="32" s="1"/>
  <c r="M151" i="32"/>
  <c r="N151" i="32"/>
  <c r="O151" i="32"/>
  <c r="P151" i="32"/>
  <c r="H151" i="32" s="1"/>
  <c r="Q151" i="32"/>
  <c r="R151" i="32"/>
  <c r="S151" i="32"/>
  <c r="T151" i="32"/>
  <c r="U151" i="32"/>
  <c r="K151" i="32" s="1"/>
  <c r="V151" i="32"/>
  <c r="L151" i="32" s="1"/>
  <c r="M152" i="32"/>
  <c r="N152" i="32"/>
  <c r="O152" i="32"/>
  <c r="P152" i="32"/>
  <c r="H152" i="32" s="1"/>
  <c r="Q152" i="32"/>
  <c r="R152" i="32"/>
  <c r="S152" i="32"/>
  <c r="T152" i="32"/>
  <c r="U152" i="32"/>
  <c r="K152" i="32" s="1"/>
  <c r="V152" i="32"/>
  <c r="L152" i="32" s="1"/>
  <c r="M153" i="32"/>
  <c r="N153" i="32"/>
  <c r="O153" i="32"/>
  <c r="P153" i="32"/>
  <c r="H153" i="32" s="1"/>
  <c r="Q153" i="32"/>
  <c r="R153" i="32"/>
  <c r="S153" i="32"/>
  <c r="T153" i="32"/>
  <c r="U153" i="32"/>
  <c r="K153" i="32" s="1"/>
  <c r="V153" i="32"/>
  <c r="L153" i="32" s="1"/>
  <c r="M154" i="32"/>
  <c r="N154" i="32"/>
  <c r="O154" i="32"/>
  <c r="P154" i="32"/>
  <c r="H154" i="32" s="1"/>
  <c r="Q154" i="32"/>
  <c r="R154" i="32"/>
  <c r="S154" i="32"/>
  <c r="T154" i="32"/>
  <c r="U154" i="32"/>
  <c r="K154" i="32" s="1"/>
  <c r="V154" i="32"/>
  <c r="L154" i="32" s="1"/>
  <c r="M155" i="32"/>
  <c r="N155" i="32"/>
  <c r="O155" i="32"/>
  <c r="P155" i="32"/>
  <c r="H155" i="32" s="1"/>
  <c r="Q155" i="32"/>
  <c r="R155" i="32"/>
  <c r="S155" i="32"/>
  <c r="T155" i="32"/>
  <c r="U155" i="32"/>
  <c r="K155" i="32" s="1"/>
  <c r="V155" i="32"/>
  <c r="L155" i="32" s="1"/>
  <c r="M156" i="32"/>
  <c r="N156" i="32"/>
  <c r="O156" i="32"/>
  <c r="P156" i="32"/>
  <c r="H156" i="32" s="1"/>
  <c r="Q156" i="32"/>
  <c r="R156" i="32"/>
  <c r="S156" i="32"/>
  <c r="T156" i="32"/>
  <c r="U156" i="32"/>
  <c r="K156" i="32" s="1"/>
  <c r="V156" i="32"/>
  <c r="L156" i="32" s="1"/>
  <c r="M157" i="32"/>
  <c r="N157" i="32"/>
  <c r="O157" i="32"/>
  <c r="P157" i="32"/>
  <c r="H157" i="32" s="1"/>
  <c r="Q157" i="32"/>
  <c r="R157" i="32"/>
  <c r="S157" i="32"/>
  <c r="T157" i="32"/>
  <c r="U157" i="32"/>
  <c r="K157" i="32" s="1"/>
  <c r="V157" i="32"/>
  <c r="L157" i="32" s="1"/>
  <c r="M158" i="32"/>
  <c r="N158" i="32"/>
  <c r="O158" i="32"/>
  <c r="P158" i="32"/>
  <c r="H158" i="32" s="1"/>
  <c r="Q158" i="32"/>
  <c r="R158" i="32"/>
  <c r="S158" i="32"/>
  <c r="T158" i="32"/>
  <c r="U158" i="32"/>
  <c r="K158" i="32" s="1"/>
  <c r="V158" i="32"/>
  <c r="L158" i="32" s="1"/>
  <c r="M159" i="32"/>
  <c r="N159" i="32"/>
  <c r="O159" i="32"/>
  <c r="P159" i="32"/>
  <c r="H159" i="32" s="1"/>
  <c r="Q159" i="32"/>
  <c r="R159" i="32"/>
  <c r="S159" i="32"/>
  <c r="T159" i="32"/>
  <c r="U159" i="32"/>
  <c r="K159" i="32" s="1"/>
  <c r="V159" i="32"/>
  <c r="L159" i="32" s="1"/>
  <c r="M160" i="32"/>
  <c r="N160" i="32"/>
  <c r="O160" i="32"/>
  <c r="P160" i="32"/>
  <c r="H160" i="32" s="1"/>
  <c r="Q160" i="32"/>
  <c r="R160" i="32"/>
  <c r="S160" i="32"/>
  <c r="T160" i="32"/>
  <c r="U160" i="32"/>
  <c r="K160" i="32" s="1"/>
  <c r="V160" i="32"/>
  <c r="L160" i="32" s="1"/>
  <c r="M161" i="32"/>
  <c r="N161" i="32"/>
  <c r="O161" i="32"/>
  <c r="P161" i="32"/>
  <c r="H161" i="32" s="1"/>
  <c r="Q161" i="32"/>
  <c r="R161" i="32"/>
  <c r="S161" i="32"/>
  <c r="T161" i="32"/>
  <c r="U161" i="32"/>
  <c r="K161" i="32" s="1"/>
  <c r="V161" i="32"/>
  <c r="L161" i="32" s="1"/>
  <c r="M162" i="32"/>
  <c r="N162" i="32"/>
  <c r="O162" i="32"/>
  <c r="P162" i="32"/>
  <c r="H162" i="32" s="1"/>
  <c r="Q162" i="32"/>
  <c r="R162" i="32"/>
  <c r="S162" i="32"/>
  <c r="T162" i="32"/>
  <c r="U162" i="32"/>
  <c r="K162" i="32" s="1"/>
  <c r="V162" i="32"/>
  <c r="L162" i="32" s="1"/>
  <c r="M163" i="32"/>
  <c r="N163" i="32"/>
  <c r="O163" i="32"/>
  <c r="P163" i="32"/>
  <c r="H163" i="32" s="1"/>
  <c r="Q163" i="32"/>
  <c r="R163" i="32"/>
  <c r="S163" i="32"/>
  <c r="T163" i="32"/>
  <c r="U163" i="32"/>
  <c r="K163" i="32" s="1"/>
  <c r="V163" i="32"/>
  <c r="L163" i="32" s="1"/>
  <c r="M164" i="32"/>
  <c r="N164" i="32"/>
  <c r="O164" i="32"/>
  <c r="P164" i="32"/>
  <c r="H164" i="32" s="1"/>
  <c r="Q164" i="32"/>
  <c r="R164" i="32"/>
  <c r="S164" i="32"/>
  <c r="T164" i="32"/>
  <c r="U164" i="32"/>
  <c r="K164" i="32" s="1"/>
  <c r="V164" i="32"/>
  <c r="L164" i="32" s="1"/>
  <c r="M165" i="32"/>
  <c r="N165" i="32"/>
  <c r="O165" i="32"/>
  <c r="P165" i="32"/>
  <c r="H165" i="32" s="1"/>
  <c r="Q165" i="32"/>
  <c r="R165" i="32"/>
  <c r="S165" i="32"/>
  <c r="T165" i="32"/>
  <c r="U165" i="32"/>
  <c r="K165" i="32" s="1"/>
  <c r="V165" i="32"/>
  <c r="L165" i="32" s="1"/>
  <c r="M166" i="32"/>
  <c r="N166" i="32"/>
  <c r="O166" i="32"/>
  <c r="P166" i="32"/>
  <c r="H166" i="32" s="1"/>
  <c r="Q166" i="32"/>
  <c r="R166" i="32"/>
  <c r="S166" i="32"/>
  <c r="T166" i="32"/>
  <c r="U166" i="32"/>
  <c r="K166" i="32" s="1"/>
  <c r="V166" i="32"/>
  <c r="L166" i="32" s="1"/>
  <c r="M167" i="32"/>
  <c r="N167" i="32"/>
  <c r="O167" i="32"/>
  <c r="P167" i="32"/>
  <c r="H167" i="32" s="1"/>
  <c r="Q167" i="32"/>
  <c r="R167" i="32"/>
  <c r="S167" i="32"/>
  <c r="T167" i="32"/>
  <c r="U167" i="32"/>
  <c r="K167" i="32" s="1"/>
  <c r="V167" i="32"/>
  <c r="L167" i="32" s="1"/>
  <c r="M168" i="32"/>
  <c r="N168" i="32"/>
  <c r="O168" i="32"/>
  <c r="P168" i="32"/>
  <c r="H168" i="32" s="1"/>
  <c r="Q168" i="32"/>
  <c r="R168" i="32"/>
  <c r="S168" i="32"/>
  <c r="T168" i="32"/>
  <c r="U168" i="32"/>
  <c r="K168" i="32" s="1"/>
  <c r="V168" i="32"/>
  <c r="L168" i="32" s="1"/>
  <c r="M169" i="32"/>
  <c r="N169" i="32"/>
  <c r="O169" i="32"/>
  <c r="P169" i="32"/>
  <c r="H169" i="32" s="1"/>
  <c r="Q169" i="32"/>
  <c r="R169" i="32"/>
  <c r="S169" i="32"/>
  <c r="T169" i="32"/>
  <c r="U169" i="32"/>
  <c r="K169" i="32" s="1"/>
  <c r="V169" i="32"/>
  <c r="L169" i="32" s="1"/>
  <c r="M170" i="32"/>
  <c r="N170" i="32"/>
  <c r="O170" i="32"/>
  <c r="P170" i="32"/>
  <c r="H170" i="32" s="1"/>
  <c r="Q170" i="32"/>
  <c r="R170" i="32"/>
  <c r="S170" i="32"/>
  <c r="T170" i="32"/>
  <c r="U170" i="32"/>
  <c r="K170" i="32" s="1"/>
  <c r="V170" i="32"/>
  <c r="L170" i="32" s="1"/>
  <c r="M171" i="32"/>
  <c r="N171" i="32"/>
  <c r="O171" i="32"/>
  <c r="P171" i="32"/>
  <c r="H171" i="32" s="1"/>
  <c r="Q171" i="32"/>
  <c r="R171" i="32"/>
  <c r="S171" i="32"/>
  <c r="T171" i="32"/>
  <c r="U171" i="32"/>
  <c r="K171" i="32" s="1"/>
  <c r="V171" i="32"/>
  <c r="L171" i="32" s="1"/>
  <c r="M172" i="32"/>
  <c r="N172" i="32"/>
  <c r="O172" i="32"/>
  <c r="P172" i="32"/>
  <c r="H172" i="32" s="1"/>
  <c r="Q172" i="32"/>
  <c r="R172" i="32"/>
  <c r="S172" i="32"/>
  <c r="T172" i="32"/>
  <c r="U172" i="32"/>
  <c r="K172" i="32" s="1"/>
  <c r="V172" i="32"/>
  <c r="L172" i="32" s="1"/>
  <c r="M173" i="32"/>
  <c r="N173" i="32"/>
  <c r="O173" i="32"/>
  <c r="P173" i="32"/>
  <c r="H173" i="32" s="1"/>
  <c r="Q173" i="32"/>
  <c r="R173" i="32"/>
  <c r="S173" i="32"/>
  <c r="T173" i="32"/>
  <c r="U173" i="32"/>
  <c r="K173" i="32" s="1"/>
  <c r="V173" i="32"/>
  <c r="L173" i="32" s="1"/>
  <c r="M174" i="32"/>
  <c r="N174" i="32"/>
  <c r="O174" i="32"/>
  <c r="P174" i="32"/>
  <c r="H174" i="32" s="1"/>
  <c r="Q174" i="32"/>
  <c r="R174" i="32"/>
  <c r="S174" i="32"/>
  <c r="T174" i="32"/>
  <c r="U174" i="32"/>
  <c r="K174" i="32" s="1"/>
  <c r="V174" i="32"/>
  <c r="L174" i="32" s="1"/>
  <c r="M175" i="32"/>
  <c r="N175" i="32"/>
  <c r="O175" i="32"/>
  <c r="P175" i="32"/>
  <c r="H175" i="32" s="1"/>
  <c r="Q175" i="32"/>
  <c r="R175" i="32"/>
  <c r="S175" i="32"/>
  <c r="T175" i="32"/>
  <c r="U175" i="32"/>
  <c r="K175" i="32" s="1"/>
  <c r="V175" i="32"/>
  <c r="L175" i="32" s="1"/>
  <c r="J3" i="33"/>
  <c r="G3" i="33" s="1"/>
  <c r="K3" i="33"/>
  <c r="I3" i="33" s="1"/>
  <c r="L3" i="33"/>
  <c r="H3" i="33" s="1"/>
  <c r="J4" i="33"/>
  <c r="G4" i="33" s="1"/>
  <c r="K4" i="33"/>
  <c r="I4" i="33" s="1"/>
  <c r="L4" i="33"/>
  <c r="H4" i="33" s="1"/>
  <c r="J5" i="33"/>
  <c r="G5" i="33" s="1"/>
  <c r="K5" i="33"/>
  <c r="I5" i="33" s="1"/>
  <c r="L5" i="33"/>
  <c r="H5" i="33" s="1"/>
  <c r="J6" i="33"/>
  <c r="G6" i="33" s="1"/>
  <c r="K6" i="33"/>
  <c r="I6" i="33" s="1"/>
  <c r="L6" i="33"/>
  <c r="H6" i="33" s="1"/>
  <c r="J7" i="33"/>
  <c r="G7" i="33" s="1"/>
  <c r="K7" i="33"/>
  <c r="I7" i="33" s="1"/>
  <c r="L7" i="33"/>
  <c r="H7" i="33" s="1"/>
  <c r="J8" i="33"/>
  <c r="G8" i="33" s="1"/>
  <c r="K8" i="33"/>
  <c r="I8" i="33" s="1"/>
  <c r="L8" i="33"/>
  <c r="H8" i="33" s="1"/>
  <c r="J9" i="33"/>
  <c r="G9" i="33" s="1"/>
  <c r="K9" i="33"/>
  <c r="I9" i="33" s="1"/>
  <c r="L9" i="33"/>
  <c r="H9" i="33" s="1"/>
  <c r="J10" i="33"/>
  <c r="G10" i="33" s="1"/>
  <c r="K10" i="33"/>
  <c r="I10" i="33" s="1"/>
  <c r="L10" i="33"/>
  <c r="H10" i="33" s="1"/>
  <c r="J11" i="33"/>
  <c r="G11" i="33" s="1"/>
  <c r="K11" i="33"/>
  <c r="I11" i="33" s="1"/>
  <c r="L11" i="33"/>
  <c r="H11" i="33" s="1"/>
  <c r="J12" i="33"/>
  <c r="G12" i="33" s="1"/>
  <c r="K12" i="33"/>
  <c r="I12" i="33" s="1"/>
  <c r="L12" i="33"/>
  <c r="H12" i="33" s="1"/>
  <c r="J13" i="33"/>
  <c r="G13" i="33" s="1"/>
  <c r="K13" i="33"/>
  <c r="I13" i="33" s="1"/>
  <c r="L13" i="33"/>
  <c r="H13" i="33" s="1"/>
  <c r="J14" i="33"/>
  <c r="G14" i="33" s="1"/>
  <c r="K14" i="33"/>
  <c r="I14" i="33" s="1"/>
  <c r="L14" i="33"/>
  <c r="H14" i="33" s="1"/>
  <c r="J15" i="33"/>
  <c r="G15" i="33" s="1"/>
  <c r="K15" i="33"/>
  <c r="I15" i="33" s="1"/>
  <c r="L15" i="33"/>
  <c r="H15" i="33" s="1"/>
  <c r="J16" i="33"/>
  <c r="G16" i="33" s="1"/>
  <c r="K16" i="33"/>
  <c r="I16" i="33" s="1"/>
  <c r="L16" i="33"/>
  <c r="H16" i="33" s="1"/>
  <c r="J17" i="33"/>
  <c r="G17" i="33" s="1"/>
  <c r="K17" i="33"/>
  <c r="I17" i="33" s="1"/>
  <c r="L17" i="33"/>
  <c r="H17" i="33" s="1"/>
  <c r="J18" i="33"/>
  <c r="G18" i="33" s="1"/>
  <c r="K18" i="33"/>
  <c r="I18" i="33" s="1"/>
  <c r="L18" i="33"/>
  <c r="H18" i="33" s="1"/>
  <c r="J19" i="33"/>
  <c r="G19" i="33" s="1"/>
  <c r="K19" i="33"/>
  <c r="I19" i="33" s="1"/>
  <c r="L19" i="33"/>
  <c r="H19" i="33" s="1"/>
  <c r="J20" i="33"/>
  <c r="G20" i="33" s="1"/>
  <c r="K20" i="33"/>
  <c r="I20" i="33" s="1"/>
  <c r="L20" i="33"/>
  <c r="H20" i="33" s="1"/>
  <c r="J21" i="33"/>
  <c r="G21" i="33" s="1"/>
  <c r="K21" i="33"/>
  <c r="I21" i="33" s="1"/>
  <c r="L21" i="33"/>
  <c r="H21" i="33" s="1"/>
  <c r="J22" i="33"/>
  <c r="G22" i="33" s="1"/>
  <c r="K22" i="33"/>
  <c r="I22" i="33" s="1"/>
  <c r="L22" i="33"/>
  <c r="H22" i="33" s="1"/>
  <c r="J23" i="33"/>
  <c r="G23" i="33" s="1"/>
  <c r="K23" i="33"/>
  <c r="I23" i="33" s="1"/>
  <c r="L23" i="33"/>
  <c r="H23" i="33" s="1"/>
  <c r="J24" i="33"/>
  <c r="G24" i="33" s="1"/>
  <c r="K24" i="33"/>
  <c r="I24" i="33" s="1"/>
  <c r="L24" i="33"/>
  <c r="H24" i="33" s="1"/>
  <c r="J25" i="33"/>
  <c r="G25" i="33" s="1"/>
  <c r="K25" i="33"/>
  <c r="I25" i="33" s="1"/>
  <c r="L25" i="33"/>
  <c r="H25" i="33" s="1"/>
  <c r="J26" i="33"/>
  <c r="G26" i="33" s="1"/>
  <c r="K26" i="33"/>
  <c r="I26" i="33" s="1"/>
  <c r="L26" i="33"/>
  <c r="H26" i="33" s="1"/>
  <c r="J27" i="33"/>
  <c r="G27" i="33" s="1"/>
  <c r="K27" i="33"/>
  <c r="I27" i="33" s="1"/>
  <c r="L27" i="33"/>
  <c r="H27" i="33" s="1"/>
  <c r="J28" i="33"/>
  <c r="G28" i="33" s="1"/>
  <c r="K28" i="33"/>
  <c r="I28" i="33" s="1"/>
  <c r="L28" i="33"/>
  <c r="H28" i="33" s="1"/>
  <c r="J29" i="33"/>
  <c r="G29" i="33" s="1"/>
  <c r="K29" i="33"/>
  <c r="I29" i="33" s="1"/>
  <c r="L29" i="33"/>
  <c r="H29" i="33" s="1"/>
  <c r="J30" i="33"/>
  <c r="G30" i="33" s="1"/>
  <c r="K30" i="33"/>
  <c r="I30" i="33" s="1"/>
  <c r="L30" i="33"/>
  <c r="H30" i="33" s="1"/>
  <c r="J31" i="33"/>
  <c r="G31" i="33" s="1"/>
  <c r="K31" i="33"/>
  <c r="I31" i="33" s="1"/>
  <c r="L31" i="33"/>
  <c r="H31" i="33" s="1"/>
  <c r="J32" i="33"/>
  <c r="G32" i="33" s="1"/>
  <c r="K32" i="33"/>
  <c r="I32" i="33" s="1"/>
  <c r="L32" i="33"/>
  <c r="H32" i="33" s="1"/>
  <c r="J33" i="33"/>
  <c r="G33" i="33" s="1"/>
  <c r="K33" i="33"/>
  <c r="I33" i="33" s="1"/>
  <c r="L33" i="33"/>
  <c r="H33" i="33" s="1"/>
  <c r="J34" i="33"/>
  <c r="G34" i="33" s="1"/>
  <c r="K34" i="33"/>
  <c r="I34" i="33" s="1"/>
  <c r="L34" i="33"/>
  <c r="H34" i="33" s="1"/>
  <c r="J35" i="33"/>
  <c r="G35" i="33" s="1"/>
  <c r="K35" i="33"/>
  <c r="I35" i="33" s="1"/>
  <c r="L35" i="33"/>
  <c r="H35" i="33" s="1"/>
  <c r="J36" i="33"/>
  <c r="G36" i="33" s="1"/>
  <c r="K36" i="33"/>
  <c r="I36" i="33" s="1"/>
  <c r="L36" i="33"/>
  <c r="H36" i="33" s="1"/>
  <c r="J37" i="33"/>
  <c r="G37" i="33" s="1"/>
  <c r="K37" i="33"/>
  <c r="I37" i="33" s="1"/>
  <c r="L37" i="33"/>
  <c r="H37" i="33" s="1"/>
  <c r="J38" i="33"/>
  <c r="G38" i="33" s="1"/>
  <c r="K38" i="33"/>
  <c r="I38" i="33" s="1"/>
  <c r="L38" i="33"/>
  <c r="H38" i="33" s="1"/>
  <c r="J39" i="33"/>
  <c r="G39" i="33" s="1"/>
  <c r="K39" i="33"/>
  <c r="I39" i="33" s="1"/>
  <c r="L39" i="33"/>
  <c r="H39" i="33" s="1"/>
  <c r="J40" i="33"/>
  <c r="G40" i="33" s="1"/>
  <c r="K40" i="33"/>
  <c r="I40" i="33" s="1"/>
  <c r="L40" i="33"/>
  <c r="H40" i="33" s="1"/>
  <c r="J41" i="33"/>
  <c r="G41" i="33" s="1"/>
  <c r="K41" i="33"/>
  <c r="I41" i="33" s="1"/>
  <c r="L41" i="33"/>
  <c r="H41" i="33" s="1"/>
  <c r="J42" i="33"/>
  <c r="G42" i="33" s="1"/>
  <c r="K42" i="33"/>
  <c r="I42" i="33" s="1"/>
  <c r="L42" i="33"/>
  <c r="H42" i="33" s="1"/>
  <c r="J43" i="33"/>
  <c r="G43" i="33" s="1"/>
  <c r="K43" i="33"/>
  <c r="I43" i="33" s="1"/>
  <c r="L43" i="33"/>
  <c r="H43" i="33" s="1"/>
  <c r="J44" i="33"/>
  <c r="G44" i="33" s="1"/>
  <c r="K44" i="33"/>
  <c r="I44" i="33" s="1"/>
  <c r="L44" i="33"/>
  <c r="H44" i="33" s="1"/>
  <c r="J45" i="33"/>
  <c r="G45" i="33" s="1"/>
  <c r="K45" i="33"/>
  <c r="I45" i="33" s="1"/>
  <c r="L45" i="33"/>
  <c r="H45" i="33" s="1"/>
  <c r="J46" i="33"/>
  <c r="G46" i="33" s="1"/>
  <c r="K46" i="33"/>
  <c r="I46" i="33" s="1"/>
  <c r="L46" i="33"/>
  <c r="H46" i="33" s="1"/>
  <c r="J47" i="33"/>
  <c r="G47" i="33" s="1"/>
  <c r="K47" i="33"/>
  <c r="I47" i="33" s="1"/>
  <c r="L47" i="33"/>
  <c r="H47" i="33" s="1"/>
  <c r="J48" i="33"/>
  <c r="G48" i="33" s="1"/>
  <c r="K48" i="33"/>
  <c r="I48" i="33" s="1"/>
  <c r="L48" i="33"/>
  <c r="H48" i="33" s="1"/>
  <c r="J49" i="33"/>
  <c r="G49" i="33" s="1"/>
  <c r="K49" i="33"/>
  <c r="I49" i="33" s="1"/>
  <c r="L49" i="33"/>
  <c r="H49" i="33" s="1"/>
  <c r="J50" i="33"/>
  <c r="G50" i="33" s="1"/>
  <c r="K50" i="33"/>
  <c r="I50" i="33" s="1"/>
  <c r="L50" i="33"/>
  <c r="H50" i="33" s="1"/>
  <c r="J51" i="33"/>
  <c r="G51" i="33" s="1"/>
  <c r="K51" i="33"/>
  <c r="I51" i="33" s="1"/>
  <c r="L51" i="33"/>
  <c r="H51" i="33" s="1"/>
  <c r="J52" i="33"/>
  <c r="G52" i="33" s="1"/>
  <c r="K52" i="33"/>
  <c r="I52" i="33" s="1"/>
  <c r="L52" i="33"/>
  <c r="H52" i="33" s="1"/>
  <c r="J53" i="33"/>
  <c r="G53" i="33" s="1"/>
  <c r="K53" i="33"/>
  <c r="I53" i="33" s="1"/>
  <c r="L53" i="33"/>
  <c r="H53" i="33" s="1"/>
  <c r="J54" i="33"/>
  <c r="G54" i="33" s="1"/>
  <c r="K54" i="33"/>
  <c r="I54" i="33" s="1"/>
  <c r="L54" i="33"/>
  <c r="H54" i="33" s="1"/>
  <c r="J55" i="33"/>
  <c r="G55" i="33" s="1"/>
  <c r="K55" i="33"/>
  <c r="I55" i="33" s="1"/>
  <c r="L55" i="33"/>
  <c r="H55" i="33" s="1"/>
  <c r="J56" i="33"/>
  <c r="G56" i="33" s="1"/>
  <c r="K56" i="33"/>
  <c r="I56" i="33" s="1"/>
  <c r="L56" i="33"/>
  <c r="H56" i="33" s="1"/>
  <c r="J57" i="33"/>
  <c r="G57" i="33" s="1"/>
  <c r="K57" i="33"/>
  <c r="I57" i="33" s="1"/>
  <c r="L57" i="33"/>
  <c r="H57" i="33" s="1"/>
  <c r="J58" i="33"/>
  <c r="G58" i="33" s="1"/>
  <c r="K58" i="33"/>
  <c r="I58" i="33" s="1"/>
  <c r="L58" i="33"/>
  <c r="H58" i="33" s="1"/>
  <c r="J59" i="33"/>
  <c r="G59" i="33" s="1"/>
  <c r="K59" i="33"/>
  <c r="I59" i="33" s="1"/>
  <c r="L59" i="33"/>
  <c r="H59" i="33" s="1"/>
  <c r="J60" i="33"/>
  <c r="G60" i="33" s="1"/>
  <c r="K60" i="33"/>
  <c r="I60" i="33" s="1"/>
  <c r="L60" i="33"/>
  <c r="H60" i="33" s="1"/>
  <c r="J61" i="33"/>
  <c r="G61" i="33" s="1"/>
  <c r="K61" i="33"/>
  <c r="I61" i="33" s="1"/>
  <c r="L61" i="33"/>
  <c r="H61" i="33" s="1"/>
  <c r="J62" i="33"/>
  <c r="G62" i="33" s="1"/>
  <c r="K62" i="33"/>
  <c r="I62" i="33" s="1"/>
  <c r="L62" i="33"/>
  <c r="H62" i="33" s="1"/>
  <c r="J63" i="33"/>
  <c r="G63" i="33" s="1"/>
  <c r="K63" i="33"/>
  <c r="I63" i="33" s="1"/>
  <c r="L63" i="33"/>
  <c r="H63" i="33" s="1"/>
  <c r="J64" i="33"/>
  <c r="G64" i="33" s="1"/>
  <c r="K64" i="33"/>
  <c r="I64" i="33" s="1"/>
  <c r="L64" i="33"/>
  <c r="H64" i="33" s="1"/>
  <c r="J65" i="33"/>
  <c r="G65" i="33" s="1"/>
  <c r="K65" i="33"/>
  <c r="I65" i="33" s="1"/>
  <c r="L65" i="33"/>
  <c r="H65" i="33" s="1"/>
  <c r="J66" i="33"/>
  <c r="G66" i="33" s="1"/>
  <c r="K66" i="33"/>
  <c r="I66" i="33" s="1"/>
  <c r="L66" i="33"/>
  <c r="H66" i="33" s="1"/>
  <c r="J67" i="33"/>
  <c r="G67" i="33" s="1"/>
  <c r="K67" i="33"/>
  <c r="I67" i="33" s="1"/>
  <c r="L67" i="33"/>
  <c r="H67" i="33" s="1"/>
  <c r="J68" i="33"/>
  <c r="G68" i="33" s="1"/>
  <c r="K68" i="33"/>
  <c r="I68" i="33" s="1"/>
  <c r="L68" i="33"/>
  <c r="H68" i="33" s="1"/>
  <c r="J69" i="33"/>
  <c r="G69" i="33" s="1"/>
  <c r="K69" i="33"/>
  <c r="I69" i="33" s="1"/>
  <c r="L69" i="33"/>
  <c r="H69" i="33" s="1"/>
  <c r="J70" i="33"/>
  <c r="G70" i="33" s="1"/>
  <c r="K70" i="33"/>
  <c r="I70" i="33" s="1"/>
  <c r="L70" i="33"/>
  <c r="H70" i="33" s="1"/>
  <c r="J71" i="33"/>
  <c r="G71" i="33" s="1"/>
  <c r="K71" i="33"/>
  <c r="I71" i="33" s="1"/>
  <c r="L71" i="33"/>
  <c r="H71" i="33" s="1"/>
  <c r="J72" i="33"/>
  <c r="G72" i="33" s="1"/>
  <c r="K72" i="33"/>
  <c r="I72" i="33" s="1"/>
  <c r="L72" i="33"/>
  <c r="H72" i="33" s="1"/>
  <c r="J73" i="33"/>
  <c r="G73" i="33" s="1"/>
  <c r="K73" i="33"/>
  <c r="I73" i="33" s="1"/>
  <c r="L73" i="33"/>
  <c r="H73" i="33" s="1"/>
  <c r="J74" i="33"/>
  <c r="G74" i="33" s="1"/>
  <c r="K74" i="33"/>
  <c r="I74" i="33" s="1"/>
  <c r="L74" i="33"/>
  <c r="H74" i="33" s="1"/>
  <c r="J75" i="33"/>
  <c r="G75" i="33" s="1"/>
  <c r="K75" i="33"/>
  <c r="I75" i="33" s="1"/>
  <c r="L75" i="33"/>
  <c r="H75" i="33" s="1"/>
  <c r="J76" i="33"/>
  <c r="G76" i="33" s="1"/>
  <c r="K76" i="33"/>
  <c r="I76" i="33" s="1"/>
  <c r="L76" i="33"/>
  <c r="H76" i="33" s="1"/>
  <c r="J77" i="33"/>
  <c r="G77" i="33" s="1"/>
  <c r="K77" i="33"/>
  <c r="I77" i="33" s="1"/>
  <c r="L77" i="33"/>
  <c r="H77" i="33" s="1"/>
  <c r="J78" i="33"/>
  <c r="G78" i="33" s="1"/>
  <c r="K78" i="33"/>
  <c r="I78" i="33" s="1"/>
  <c r="L78" i="33"/>
  <c r="H78" i="33" s="1"/>
  <c r="J79" i="33"/>
  <c r="G79" i="33" s="1"/>
  <c r="K79" i="33"/>
  <c r="I79" i="33" s="1"/>
  <c r="L79" i="33"/>
  <c r="H79" i="33" s="1"/>
  <c r="J80" i="33"/>
  <c r="G80" i="33" s="1"/>
  <c r="K80" i="33"/>
  <c r="I80" i="33" s="1"/>
  <c r="L80" i="33"/>
  <c r="H80" i="33" s="1"/>
  <c r="J81" i="33"/>
  <c r="G81" i="33" s="1"/>
  <c r="K81" i="33"/>
  <c r="I81" i="33" s="1"/>
  <c r="L81" i="33"/>
  <c r="H81" i="33" s="1"/>
  <c r="J82" i="33"/>
  <c r="G82" i="33" s="1"/>
  <c r="K82" i="33"/>
  <c r="I82" i="33" s="1"/>
  <c r="L82" i="33"/>
  <c r="H82" i="33" s="1"/>
  <c r="J83" i="33"/>
  <c r="G83" i="33" s="1"/>
  <c r="K83" i="33"/>
  <c r="I83" i="33" s="1"/>
  <c r="L83" i="33"/>
  <c r="H83" i="33" s="1"/>
  <c r="J84" i="33"/>
  <c r="G84" i="33" s="1"/>
  <c r="K84" i="33"/>
  <c r="I84" i="33" s="1"/>
  <c r="L84" i="33"/>
  <c r="H84" i="33" s="1"/>
  <c r="J85" i="33"/>
  <c r="G85" i="33" s="1"/>
  <c r="K85" i="33"/>
  <c r="I85" i="33" s="1"/>
  <c r="L85" i="33"/>
  <c r="H85" i="33" s="1"/>
  <c r="J86" i="33"/>
  <c r="G86" i="33" s="1"/>
  <c r="K86" i="33"/>
  <c r="I86" i="33" s="1"/>
  <c r="L86" i="33"/>
  <c r="H86" i="33" s="1"/>
  <c r="J87" i="33"/>
  <c r="G87" i="33" s="1"/>
  <c r="K87" i="33"/>
  <c r="I87" i="33" s="1"/>
  <c r="L87" i="33"/>
  <c r="H87" i="33" s="1"/>
  <c r="J88" i="33"/>
  <c r="G88" i="33" s="1"/>
  <c r="K88" i="33"/>
  <c r="I88" i="33" s="1"/>
  <c r="L88" i="33"/>
  <c r="H88" i="33" s="1"/>
  <c r="J89" i="33"/>
  <c r="G89" i="33" s="1"/>
  <c r="K89" i="33"/>
  <c r="I89" i="33" s="1"/>
  <c r="L89" i="33"/>
  <c r="H89" i="33" s="1"/>
  <c r="J90" i="33"/>
  <c r="G90" i="33" s="1"/>
  <c r="K90" i="33"/>
  <c r="I90" i="33" s="1"/>
  <c r="L90" i="33"/>
  <c r="H90" i="33" s="1"/>
  <c r="J91" i="33"/>
  <c r="G91" i="33" s="1"/>
  <c r="K91" i="33"/>
  <c r="I91" i="33" s="1"/>
  <c r="L91" i="33"/>
  <c r="H91" i="33" s="1"/>
  <c r="J92" i="33"/>
  <c r="G92" i="33" s="1"/>
  <c r="K92" i="33"/>
  <c r="I92" i="33" s="1"/>
  <c r="L92" i="33"/>
  <c r="H92" i="33" s="1"/>
  <c r="J93" i="33"/>
  <c r="G93" i="33" s="1"/>
  <c r="K93" i="33"/>
  <c r="I93" i="33" s="1"/>
  <c r="L93" i="33"/>
  <c r="H93" i="33" s="1"/>
  <c r="J94" i="33"/>
  <c r="G94" i="33" s="1"/>
  <c r="K94" i="33"/>
  <c r="I94" i="33" s="1"/>
  <c r="L94" i="33"/>
  <c r="H94" i="33" s="1"/>
  <c r="J95" i="33"/>
  <c r="G95" i="33" s="1"/>
  <c r="K95" i="33"/>
  <c r="I95" i="33" s="1"/>
  <c r="L95" i="33"/>
  <c r="H95" i="33" s="1"/>
  <c r="J96" i="33"/>
  <c r="G96" i="33" s="1"/>
  <c r="K96" i="33"/>
  <c r="I96" i="33" s="1"/>
  <c r="L96" i="33"/>
  <c r="H96" i="33" s="1"/>
  <c r="J97" i="33"/>
  <c r="G97" i="33" s="1"/>
  <c r="K97" i="33"/>
  <c r="I97" i="33" s="1"/>
  <c r="L97" i="33"/>
  <c r="H97" i="33" s="1"/>
  <c r="J98" i="33"/>
  <c r="G98" i="33" s="1"/>
  <c r="K98" i="33"/>
  <c r="I98" i="33" s="1"/>
  <c r="L98" i="33"/>
  <c r="H98" i="33" s="1"/>
  <c r="J99" i="33"/>
  <c r="G99" i="33" s="1"/>
  <c r="K99" i="33"/>
  <c r="I99" i="33" s="1"/>
  <c r="L99" i="33"/>
  <c r="H99" i="33" s="1"/>
  <c r="J100" i="33"/>
  <c r="G100" i="33" s="1"/>
  <c r="K100" i="33"/>
  <c r="I100" i="33" s="1"/>
  <c r="L100" i="33"/>
  <c r="H100" i="33" s="1"/>
  <c r="J101" i="33"/>
  <c r="G101" i="33" s="1"/>
  <c r="K101" i="33"/>
  <c r="I101" i="33" s="1"/>
  <c r="L101" i="33"/>
  <c r="H101" i="33" s="1"/>
  <c r="J102" i="33"/>
  <c r="G102" i="33" s="1"/>
  <c r="K102" i="33"/>
  <c r="I102" i="33" s="1"/>
  <c r="L102" i="33"/>
  <c r="H102" i="33" s="1"/>
  <c r="J103" i="33"/>
  <c r="G103" i="33" s="1"/>
  <c r="K103" i="33"/>
  <c r="I103" i="33" s="1"/>
  <c r="L103" i="33"/>
  <c r="H103" i="33" s="1"/>
  <c r="J104" i="33"/>
  <c r="G104" i="33" s="1"/>
  <c r="K104" i="33"/>
  <c r="I104" i="33" s="1"/>
  <c r="L104" i="33"/>
  <c r="H104" i="33" s="1"/>
  <c r="J105" i="33"/>
  <c r="G105" i="33" s="1"/>
  <c r="K105" i="33"/>
  <c r="I105" i="33" s="1"/>
  <c r="L105" i="33"/>
  <c r="H105" i="33" s="1"/>
  <c r="J106" i="33"/>
  <c r="G106" i="33" s="1"/>
  <c r="K106" i="33"/>
  <c r="I106" i="33" s="1"/>
  <c r="L106" i="33"/>
  <c r="H106" i="33" s="1"/>
  <c r="J107" i="33"/>
  <c r="G107" i="33" s="1"/>
  <c r="K107" i="33"/>
  <c r="I107" i="33" s="1"/>
  <c r="L107" i="33"/>
  <c r="H107" i="33" s="1"/>
  <c r="J108" i="33"/>
  <c r="G108" i="33" s="1"/>
  <c r="K108" i="33"/>
  <c r="I108" i="33" s="1"/>
  <c r="L108" i="33"/>
  <c r="H108" i="33" s="1"/>
  <c r="J109" i="33"/>
  <c r="G109" i="33" s="1"/>
  <c r="K109" i="33"/>
  <c r="I109" i="33" s="1"/>
  <c r="L109" i="33"/>
  <c r="H109" i="33" s="1"/>
  <c r="J110" i="33"/>
  <c r="G110" i="33" s="1"/>
  <c r="K110" i="33"/>
  <c r="I110" i="33" s="1"/>
  <c r="L110" i="33"/>
  <c r="H110" i="33" s="1"/>
  <c r="J111" i="33"/>
  <c r="G111" i="33" s="1"/>
  <c r="K111" i="33"/>
  <c r="I111" i="33" s="1"/>
  <c r="L111" i="33"/>
  <c r="H111" i="33" s="1"/>
  <c r="J112" i="33"/>
  <c r="G112" i="33" s="1"/>
  <c r="K112" i="33"/>
  <c r="I112" i="33" s="1"/>
  <c r="L112" i="33"/>
  <c r="H112" i="33" s="1"/>
  <c r="J113" i="33"/>
  <c r="G113" i="33" s="1"/>
  <c r="K113" i="33"/>
  <c r="I113" i="33" s="1"/>
  <c r="L113" i="33"/>
  <c r="H113" i="33" s="1"/>
  <c r="J114" i="33"/>
  <c r="G114" i="33" s="1"/>
  <c r="K114" i="33"/>
  <c r="I114" i="33" s="1"/>
  <c r="L114" i="33"/>
  <c r="H114" i="33" s="1"/>
  <c r="J115" i="33"/>
  <c r="G115" i="33" s="1"/>
  <c r="K115" i="33"/>
  <c r="I115" i="33" s="1"/>
  <c r="L115" i="33"/>
  <c r="H115" i="33" s="1"/>
  <c r="J116" i="33"/>
  <c r="G116" i="33" s="1"/>
  <c r="K116" i="33"/>
  <c r="I116" i="33" s="1"/>
  <c r="L116" i="33"/>
  <c r="H116" i="33" s="1"/>
  <c r="J117" i="33"/>
  <c r="G117" i="33" s="1"/>
  <c r="K117" i="33"/>
  <c r="I117" i="33" s="1"/>
  <c r="L117" i="33"/>
  <c r="H117" i="33" s="1"/>
  <c r="J118" i="33"/>
  <c r="G118" i="33" s="1"/>
  <c r="K118" i="33"/>
  <c r="I118" i="33" s="1"/>
  <c r="L118" i="33"/>
  <c r="H118" i="33" s="1"/>
  <c r="J119" i="33"/>
  <c r="G119" i="33" s="1"/>
  <c r="K119" i="33"/>
  <c r="I119" i="33" s="1"/>
  <c r="L119" i="33"/>
  <c r="H119" i="33" s="1"/>
  <c r="J120" i="33"/>
  <c r="G120" i="33" s="1"/>
  <c r="K120" i="33"/>
  <c r="I120" i="33" s="1"/>
  <c r="L120" i="33"/>
  <c r="H120" i="33" s="1"/>
  <c r="J121" i="33"/>
  <c r="G121" i="33" s="1"/>
  <c r="K121" i="33"/>
  <c r="I121" i="33" s="1"/>
  <c r="L121" i="33"/>
  <c r="H121" i="33" s="1"/>
  <c r="J122" i="33"/>
  <c r="G122" i="33" s="1"/>
  <c r="K122" i="33"/>
  <c r="I122" i="33" s="1"/>
  <c r="L122" i="33"/>
  <c r="H122" i="33" s="1"/>
  <c r="J123" i="33"/>
  <c r="G123" i="33" s="1"/>
  <c r="K123" i="33"/>
  <c r="I123" i="33" s="1"/>
  <c r="L123" i="33"/>
  <c r="H123" i="33" s="1"/>
  <c r="J124" i="33"/>
  <c r="G124" i="33" s="1"/>
  <c r="K124" i="33"/>
  <c r="I124" i="33" s="1"/>
  <c r="L124" i="33"/>
  <c r="H124" i="33" s="1"/>
  <c r="J125" i="33"/>
  <c r="G125" i="33" s="1"/>
  <c r="K125" i="33"/>
  <c r="I125" i="33" s="1"/>
  <c r="L125" i="33"/>
  <c r="H125" i="33" s="1"/>
  <c r="J126" i="33"/>
  <c r="G126" i="33" s="1"/>
  <c r="K126" i="33"/>
  <c r="I126" i="33" s="1"/>
  <c r="L126" i="33"/>
  <c r="H126" i="33" s="1"/>
  <c r="J127" i="33"/>
  <c r="G127" i="33" s="1"/>
  <c r="K127" i="33"/>
  <c r="I127" i="33" s="1"/>
  <c r="L127" i="33"/>
  <c r="H127" i="33" s="1"/>
  <c r="J128" i="33"/>
  <c r="G128" i="33" s="1"/>
  <c r="K128" i="33"/>
  <c r="I128" i="33" s="1"/>
  <c r="L128" i="33"/>
  <c r="H128" i="33" s="1"/>
  <c r="J129" i="33"/>
  <c r="G129" i="33" s="1"/>
  <c r="K129" i="33"/>
  <c r="I129" i="33" s="1"/>
  <c r="L129" i="33"/>
  <c r="H129" i="33" s="1"/>
  <c r="J130" i="33"/>
  <c r="G130" i="33" s="1"/>
  <c r="K130" i="33"/>
  <c r="I130" i="33" s="1"/>
  <c r="L130" i="33"/>
  <c r="H130" i="33" s="1"/>
  <c r="J131" i="33"/>
  <c r="G131" i="33" s="1"/>
  <c r="K131" i="33"/>
  <c r="I131" i="33" s="1"/>
  <c r="L131" i="33"/>
  <c r="H131" i="33" s="1"/>
  <c r="J132" i="33"/>
  <c r="G132" i="33" s="1"/>
  <c r="K132" i="33"/>
  <c r="I132" i="33" s="1"/>
  <c r="L132" i="33"/>
  <c r="H132" i="33" s="1"/>
  <c r="J133" i="33"/>
  <c r="G133" i="33" s="1"/>
  <c r="K133" i="33"/>
  <c r="I133" i="33" s="1"/>
  <c r="L133" i="33"/>
  <c r="H133" i="33" s="1"/>
  <c r="J134" i="33"/>
  <c r="G134" i="33" s="1"/>
  <c r="K134" i="33"/>
  <c r="I134" i="33" s="1"/>
  <c r="L134" i="33"/>
  <c r="H134" i="33" s="1"/>
  <c r="J135" i="33"/>
  <c r="G135" i="33" s="1"/>
  <c r="K135" i="33"/>
  <c r="I135" i="33" s="1"/>
  <c r="L135" i="33"/>
  <c r="H135" i="33" s="1"/>
  <c r="J136" i="33"/>
  <c r="G136" i="33" s="1"/>
  <c r="K136" i="33"/>
  <c r="I136" i="33" s="1"/>
  <c r="L136" i="33"/>
  <c r="H136" i="33" s="1"/>
  <c r="J137" i="33"/>
  <c r="G137" i="33" s="1"/>
  <c r="K137" i="33"/>
  <c r="I137" i="33" s="1"/>
  <c r="L137" i="33"/>
  <c r="H137" i="33" s="1"/>
  <c r="J138" i="33"/>
  <c r="G138" i="33" s="1"/>
  <c r="K138" i="33"/>
  <c r="I138" i="33" s="1"/>
  <c r="L138" i="33"/>
  <c r="H138" i="33" s="1"/>
  <c r="J139" i="33"/>
  <c r="G139" i="33" s="1"/>
  <c r="K139" i="33"/>
  <c r="I139" i="33" s="1"/>
  <c r="L139" i="33"/>
  <c r="H139" i="33" s="1"/>
  <c r="J140" i="33"/>
  <c r="G140" i="33" s="1"/>
  <c r="K140" i="33"/>
  <c r="I140" i="33" s="1"/>
  <c r="L140" i="33"/>
  <c r="H140" i="33" s="1"/>
  <c r="J141" i="33"/>
  <c r="G141" i="33" s="1"/>
  <c r="K141" i="33"/>
  <c r="I141" i="33" s="1"/>
  <c r="L141" i="33"/>
  <c r="H141" i="33" s="1"/>
  <c r="J142" i="33"/>
  <c r="G142" i="33" s="1"/>
  <c r="K142" i="33"/>
  <c r="I142" i="33" s="1"/>
  <c r="L142" i="33"/>
  <c r="H142" i="33" s="1"/>
  <c r="J143" i="33"/>
  <c r="G143" i="33" s="1"/>
  <c r="K143" i="33"/>
  <c r="I143" i="33" s="1"/>
  <c r="L143" i="33"/>
  <c r="H143" i="33" s="1"/>
  <c r="J144" i="33"/>
  <c r="G144" i="33" s="1"/>
  <c r="K144" i="33"/>
  <c r="I144" i="33" s="1"/>
  <c r="L144" i="33"/>
  <c r="H144" i="33" s="1"/>
  <c r="J145" i="33"/>
  <c r="G145" i="33" s="1"/>
  <c r="K145" i="33"/>
  <c r="I145" i="33" s="1"/>
  <c r="L145" i="33"/>
  <c r="H145" i="33" s="1"/>
  <c r="J146" i="33"/>
  <c r="G146" i="33" s="1"/>
  <c r="K146" i="33"/>
  <c r="I146" i="33" s="1"/>
  <c r="L146" i="33"/>
  <c r="H146" i="33" s="1"/>
  <c r="J147" i="33"/>
  <c r="G147" i="33" s="1"/>
  <c r="K147" i="33"/>
  <c r="I147" i="33" s="1"/>
  <c r="L147" i="33"/>
  <c r="H147" i="33" s="1"/>
  <c r="J148" i="33"/>
  <c r="G148" i="33" s="1"/>
  <c r="K148" i="33"/>
  <c r="I148" i="33" s="1"/>
  <c r="L148" i="33"/>
  <c r="H148" i="33" s="1"/>
  <c r="J149" i="33"/>
  <c r="G149" i="33" s="1"/>
  <c r="K149" i="33"/>
  <c r="I149" i="33" s="1"/>
  <c r="L149" i="33"/>
  <c r="H149" i="33" s="1"/>
  <c r="J150" i="33"/>
  <c r="G150" i="33" s="1"/>
  <c r="K150" i="33"/>
  <c r="I150" i="33" s="1"/>
  <c r="L150" i="33"/>
  <c r="H150" i="33" s="1"/>
  <c r="J151" i="33"/>
  <c r="G151" i="33" s="1"/>
  <c r="K151" i="33"/>
  <c r="I151" i="33" s="1"/>
  <c r="L151" i="33"/>
  <c r="H151" i="33" s="1"/>
  <c r="J152" i="33"/>
  <c r="G152" i="33" s="1"/>
  <c r="K152" i="33"/>
  <c r="I152" i="33" s="1"/>
  <c r="L152" i="33"/>
  <c r="H152" i="33" s="1"/>
  <c r="J153" i="33"/>
  <c r="G153" i="33" s="1"/>
  <c r="K153" i="33"/>
  <c r="I153" i="33" s="1"/>
  <c r="L153" i="33"/>
  <c r="H153" i="33" s="1"/>
  <c r="J154" i="33"/>
  <c r="G154" i="33" s="1"/>
  <c r="K154" i="33"/>
  <c r="I154" i="33" s="1"/>
  <c r="L154" i="33"/>
  <c r="H154" i="33" s="1"/>
  <c r="J155" i="33"/>
  <c r="G155" i="33" s="1"/>
  <c r="K155" i="33"/>
  <c r="I155" i="33" s="1"/>
  <c r="L155" i="33"/>
  <c r="H155" i="33" s="1"/>
  <c r="J156" i="33"/>
  <c r="G156" i="33" s="1"/>
  <c r="K156" i="33"/>
  <c r="I156" i="33" s="1"/>
  <c r="L156" i="33"/>
  <c r="H156" i="33" s="1"/>
  <c r="J157" i="33"/>
  <c r="G157" i="33" s="1"/>
  <c r="K157" i="33"/>
  <c r="I157" i="33" s="1"/>
  <c r="L157" i="33"/>
  <c r="H157" i="33" s="1"/>
  <c r="J158" i="33"/>
  <c r="G158" i="33" s="1"/>
  <c r="K158" i="33"/>
  <c r="I158" i="33" s="1"/>
  <c r="L158" i="33"/>
  <c r="H158" i="33" s="1"/>
  <c r="J159" i="33"/>
  <c r="G159" i="33" s="1"/>
  <c r="K159" i="33"/>
  <c r="I159" i="33" s="1"/>
  <c r="L159" i="33"/>
  <c r="H159" i="33" s="1"/>
  <c r="J160" i="33"/>
  <c r="G160" i="33" s="1"/>
  <c r="K160" i="33"/>
  <c r="I160" i="33" s="1"/>
  <c r="L160" i="33"/>
  <c r="H160" i="33" s="1"/>
  <c r="J161" i="33"/>
  <c r="G161" i="33" s="1"/>
  <c r="K161" i="33"/>
  <c r="I161" i="33" s="1"/>
  <c r="L161" i="33"/>
  <c r="H161" i="33" s="1"/>
  <c r="J162" i="33"/>
  <c r="G162" i="33" s="1"/>
  <c r="K162" i="33"/>
  <c r="I162" i="33" s="1"/>
  <c r="L162" i="33"/>
  <c r="H162" i="33" s="1"/>
  <c r="J163" i="33"/>
  <c r="G163" i="33" s="1"/>
  <c r="K163" i="33"/>
  <c r="I163" i="33" s="1"/>
  <c r="L163" i="33"/>
  <c r="H163" i="33" s="1"/>
  <c r="J164" i="33"/>
  <c r="G164" i="33" s="1"/>
  <c r="K164" i="33"/>
  <c r="I164" i="33" s="1"/>
  <c r="L164" i="33"/>
  <c r="H164" i="33" s="1"/>
  <c r="J165" i="33"/>
  <c r="G165" i="33" s="1"/>
  <c r="K165" i="33"/>
  <c r="I165" i="33" s="1"/>
  <c r="L165" i="33"/>
  <c r="H165" i="33" s="1"/>
  <c r="J166" i="33"/>
  <c r="G166" i="33" s="1"/>
  <c r="K166" i="33"/>
  <c r="I166" i="33" s="1"/>
  <c r="L166" i="33"/>
  <c r="H166" i="33" s="1"/>
  <c r="J167" i="33"/>
  <c r="G167" i="33" s="1"/>
  <c r="F167" i="33" s="1"/>
  <c r="K167" i="33"/>
  <c r="I167" i="33" s="1"/>
  <c r="L167" i="33"/>
  <c r="H167" i="33" s="1"/>
  <c r="J168" i="33"/>
  <c r="G168" i="33" s="1"/>
  <c r="F168" i="33" s="1"/>
  <c r="K168" i="33"/>
  <c r="I168" i="33" s="1"/>
  <c r="L168" i="33"/>
  <c r="H168" i="33" s="1"/>
  <c r="J169" i="33"/>
  <c r="G169" i="33" s="1"/>
  <c r="F169" i="33" s="1"/>
  <c r="K169" i="33"/>
  <c r="I169" i="33" s="1"/>
  <c r="L169" i="33"/>
  <c r="H169" i="33" s="1"/>
  <c r="J170" i="33"/>
  <c r="G170" i="33" s="1"/>
  <c r="F170" i="33" s="1"/>
  <c r="K170" i="33"/>
  <c r="I170" i="33" s="1"/>
  <c r="L170" i="33"/>
  <c r="H170" i="33" s="1"/>
  <c r="J171" i="33"/>
  <c r="G171" i="33" s="1"/>
  <c r="F171" i="33" s="1"/>
  <c r="K171" i="33"/>
  <c r="I171" i="33" s="1"/>
  <c r="L171" i="33"/>
  <c r="H171" i="33" s="1"/>
  <c r="J172" i="33"/>
  <c r="G172" i="33" s="1"/>
  <c r="F172" i="33" s="1"/>
  <c r="K172" i="33"/>
  <c r="I172" i="33" s="1"/>
  <c r="L172" i="33"/>
  <c r="H172" i="33" s="1"/>
  <c r="J173" i="33"/>
  <c r="G173" i="33" s="1"/>
  <c r="F173" i="33" s="1"/>
  <c r="K173" i="33"/>
  <c r="I173" i="33" s="1"/>
  <c r="L173" i="33"/>
  <c r="H173" i="33" s="1"/>
  <c r="J174" i="33"/>
  <c r="G174" i="33" s="1"/>
  <c r="F174" i="33" s="1"/>
  <c r="K174" i="33"/>
  <c r="I174" i="33" s="1"/>
  <c r="L174" i="33"/>
  <c r="H174" i="33" s="1"/>
  <c r="J175" i="33"/>
  <c r="G175" i="33" s="1"/>
  <c r="F175" i="33" s="1"/>
  <c r="K175" i="33"/>
  <c r="I175" i="33" s="1"/>
  <c r="L175" i="33"/>
  <c r="H175" i="33" s="1"/>
  <c r="E3" i="34"/>
  <c r="E4" i="34"/>
  <c r="E5" i="34"/>
  <c r="E6" i="34"/>
  <c r="E7" i="34"/>
  <c r="E8" i="34"/>
  <c r="E9" i="34"/>
  <c r="E10" i="34"/>
  <c r="E11" i="34"/>
  <c r="E12" i="34"/>
  <c r="E13" i="34"/>
  <c r="E14" i="34"/>
  <c r="E15" i="34"/>
  <c r="E16" i="34"/>
  <c r="E17" i="34"/>
  <c r="E18" i="34"/>
  <c r="E19" i="34"/>
  <c r="E20" i="34"/>
  <c r="E21" i="34"/>
  <c r="E22" i="34"/>
  <c r="E23" i="34"/>
  <c r="E24" i="34"/>
  <c r="E25" i="34"/>
  <c r="E26" i="34"/>
  <c r="E27" i="34"/>
  <c r="E28" i="34"/>
  <c r="E29" i="34"/>
  <c r="E30" i="34"/>
  <c r="E31" i="34"/>
  <c r="E32" i="34"/>
  <c r="E33" i="34"/>
  <c r="E34" i="34"/>
  <c r="E35" i="34"/>
  <c r="E36" i="34"/>
  <c r="E37" i="34"/>
  <c r="E38" i="34"/>
  <c r="E39" i="34"/>
  <c r="E40" i="34"/>
  <c r="E41" i="34"/>
  <c r="E42" i="34"/>
  <c r="E43" i="34"/>
  <c r="E44" i="34"/>
  <c r="E45" i="34"/>
  <c r="E46" i="34"/>
  <c r="E47" i="34"/>
  <c r="E48" i="34"/>
  <c r="E49" i="34"/>
  <c r="E50" i="34"/>
  <c r="E51" i="34"/>
  <c r="E52" i="34"/>
  <c r="E53" i="34"/>
  <c r="E54" i="34"/>
  <c r="E55" i="34"/>
  <c r="E56" i="34"/>
  <c r="E57" i="34"/>
  <c r="E58" i="34"/>
  <c r="E59" i="34"/>
  <c r="E60" i="34"/>
  <c r="E61" i="34"/>
  <c r="E62" i="34"/>
  <c r="E63" i="34"/>
  <c r="E64" i="34"/>
  <c r="E65" i="34"/>
  <c r="E66" i="34"/>
  <c r="E67" i="34"/>
  <c r="E68" i="34"/>
  <c r="E69" i="34"/>
  <c r="E70" i="34"/>
  <c r="E71" i="34"/>
  <c r="E72" i="34"/>
  <c r="E73" i="34"/>
  <c r="E74" i="34"/>
  <c r="E75" i="34"/>
  <c r="E76" i="34"/>
  <c r="E77" i="34"/>
  <c r="E78" i="34"/>
  <c r="E79" i="34"/>
  <c r="E80" i="34"/>
  <c r="E81" i="34"/>
  <c r="E82" i="34"/>
  <c r="E83" i="34"/>
  <c r="E84" i="34"/>
  <c r="E85" i="34"/>
  <c r="E86" i="34"/>
  <c r="E87" i="34"/>
  <c r="E88" i="34"/>
  <c r="E89" i="34"/>
  <c r="E90" i="34"/>
  <c r="E91" i="34"/>
  <c r="E92" i="34"/>
  <c r="E93" i="34"/>
  <c r="E94" i="34"/>
  <c r="E95" i="34"/>
  <c r="E96" i="34"/>
  <c r="E97" i="34"/>
  <c r="E98" i="34"/>
  <c r="E99" i="34"/>
  <c r="E100" i="34"/>
  <c r="E101" i="34"/>
  <c r="E102" i="34"/>
  <c r="E103" i="34"/>
  <c r="E104" i="34"/>
  <c r="E105" i="34"/>
  <c r="E106" i="34"/>
  <c r="E107" i="34"/>
  <c r="E108" i="34"/>
  <c r="E109" i="34"/>
  <c r="E110" i="34"/>
  <c r="E111" i="34"/>
  <c r="E112" i="34"/>
  <c r="E113" i="34"/>
  <c r="E114" i="34"/>
  <c r="E115" i="34"/>
  <c r="E116" i="34"/>
  <c r="E117" i="34"/>
  <c r="E118" i="34"/>
  <c r="E119" i="34"/>
  <c r="E120" i="34"/>
  <c r="E121" i="34"/>
  <c r="E122" i="34"/>
  <c r="E123" i="34"/>
  <c r="E124" i="34"/>
  <c r="E125" i="34"/>
  <c r="E126" i="34"/>
  <c r="E127" i="34"/>
  <c r="E128" i="34"/>
  <c r="E129" i="34"/>
  <c r="E130" i="34"/>
  <c r="E131" i="34"/>
  <c r="E132" i="34"/>
  <c r="E133" i="34"/>
  <c r="E134" i="34"/>
  <c r="E135" i="34"/>
  <c r="E136" i="34"/>
  <c r="E137" i="34"/>
  <c r="E138" i="34"/>
  <c r="E139" i="34"/>
  <c r="E140" i="34"/>
  <c r="E141" i="34"/>
  <c r="E142" i="34"/>
  <c r="E143" i="34"/>
  <c r="E144" i="34"/>
  <c r="E145" i="34"/>
  <c r="E146" i="34"/>
  <c r="E147" i="34"/>
  <c r="E148" i="34"/>
  <c r="E149" i="34"/>
  <c r="E150" i="34"/>
  <c r="E151" i="34"/>
  <c r="E152" i="34"/>
  <c r="E153" i="34"/>
  <c r="E154" i="34"/>
  <c r="E155" i="34"/>
  <c r="E156" i="34"/>
  <c r="E157" i="34"/>
  <c r="E158" i="34"/>
  <c r="E159" i="34"/>
  <c r="E160" i="34"/>
  <c r="E161" i="34"/>
  <c r="E162" i="34"/>
  <c r="E163" i="34"/>
  <c r="E164" i="34"/>
  <c r="E165" i="34"/>
  <c r="E166" i="34"/>
  <c r="E167" i="34"/>
  <c r="E168" i="34"/>
  <c r="E169" i="34"/>
  <c r="E170" i="34"/>
  <c r="E171" i="34"/>
  <c r="E172" i="34"/>
  <c r="E173" i="34"/>
  <c r="E174" i="34"/>
  <c r="E175" i="34"/>
  <c r="E2" i="34"/>
  <c r="O148" i="28" l="1"/>
  <c r="J148" i="28" s="1"/>
  <c r="O77" i="28"/>
  <c r="J77" i="28" s="1"/>
  <c r="H166" i="14"/>
  <c r="F166" i="14" s="1"/>
  <c r="O101" i="28"/>
  <c r="J101" i="28" s="1"/>
  <c r="H164" i="14"/>
  <c r="H152" i="30"/>
  <c r="H18" i="30"/>
  <c r="G32" i="31"/>
  <c r="G16" i="31"/>
  <c r="G24" i="31"/>
  <c r="G8" i="31"/>
  <c r="G40" i="31"/>
  <c r="G48" i="31"/>
  <c r="G55" i="31"/>
  <c r="G63" i="31"/>
  <c r="G70" i="31"/>
  <c r="G78" i="31"/>
  <c r="G86" i="31"/>
  <c r="G94" i="31"/>
  <c r="G102" i="31"/>
  <c r="G108" i="31"/>
  <c r="G115" i="31"/>
  <c r="G123" i="31"/>
  <c r="G131" i="31"/>
  <c r="G134" i="31"/>
  <c r="G139" i="31"/>
  <c r="G147" i="31"/>
  <c r="G155" i="31"/>
  <c r="G163" i="31"/>
  <c r="G9" i="31"/>
  <c r="G17" i="31"/>
  <c r="G25" i="31"/>
  <c r="G33" i="31"/>
  <c r="G41" i="31"/>
  <c r="G49" i="31"/>
  <c r="G56" i="31"/>
  <c r="G64" i="31"/>
  <c r="G71" i="31"/>
  <c r="G79" i="31"/>
  <c r="G87" i="31"/>
  <c r="G95" i="31"/>
  <c r="G103" i="31"/>
  <c r="G109" i="31"/>
  <c r="G116" i="31"/>
  <c r="G124" i="31"/>
  <c r="G135" i="31"/>
  <c r="G140" i="31"/>
  <c r="G148" i="31"/>
  <c r="G156" i="31"/>
  <c r="G164" i="31"/>
  <c r="G10" i="31"/>
  <c r="G18" i="31"/>
  <c r="G26" i="31"/>
  <c r="G34" i="31"/>
  <c r="G42" i="31"/>
  <c r="G50" i="31"/>
  <c r="G57" i="31"/>
  <c r="G65" i="31"/>
  <c r="G72" i="31"/>
  <c r="G80" i="31"/>
  <c r="G88" i="31"/>
  <c r="G96" i="31"/>
  <c r="G104" i="31"/>
  <c r="G117" i="31"/>
  <c r="G125" i="31"/>
  <c r="G136" i="31"/>
  <c r="G141" i="31"/>
  <c r="G149" i="31"/>
  <c r="G157" i="31"/>
  <c r="G165" i="31"/>
  <c r="G3" i="31"/>
  <c r="G11" i="31"/>
  <c r="G19" i="31"/>
  <c r="G27" i="31"/>
  <c r="G35" i="31"/>
  <c r="G43" i="31"/>
  <c r="G51" i="31"/>
  <c r="G58" i="31"/>
  <c r="G66" i="31"/>
  <c r="G73" i="31"/>
  <c r="G81" i="31"/>
  <c r="G89" i="31"/>
  <c r="G97" i="31"/>
  <c r="G105" i="31"/>
  <c r="G110" i="31"/>
  <c r="G118" i="31"/>
  <c r="G126" i="31"/>
  <c r="G137" i="31"/>
  <c r="G142" i="31"/>
  <c r="G150" i="31"/>
  <c r="G158" i="31"/>
  <c r="G166" i="31"/>
  <c r="G4" i="31"/>
  <c r="G12" i="31"/>
  <c r="G20" i="31"/>
  <c r="G28" i="31"/>
  <c r="G36" i="31"/>
  <c r="G44" i="31"/>
  <c r="G59" i="31"/>
  <c r="G67" i="31"/>
  <c r="G74" i="31"/>
  <c r="G82" i="31"/>
  <c r="G90" i="31"/>
  <c r="G98" i="31"/>
  <c r="G106" i="31"/>
  <c r="G111" i="31"/>
  <c r="G119" i="31"/>
  <c r="G127" i="31"/>
  <c r="G138" i="31"/>
  <c r="G143" i="31"/>
  <c r="G151" i="31"/>
  <c r="G159" i="31"/>
  <c r="G5" i="31"/>
  <c r="G13" i="31"/>
  <c r="G21" i="31"/>
  <c r="G29" i="31"/>
  <c r="G37" i="31"/>
  <c r="G45" i="31"/>
  <c r="G52" i="31"/>
  <c r="G60" i="31"/>
  <c r="G75" i="31"/>
  <c r="G83" i="31"/>
  <c r="G91" i="31"/>
  <c r="G99" i="31"/>
  <c r="G112" i="31"/>
  <c r="G120" i="31"/>
  <c r="G128" i="31"/>
  <c r="G144" i="31"/>
  <c r="G152" i="31"/>
  <c r="G160" i="31"/>
  <c r="G6" i="31"/>
  <c r="G14" i="31"/>
  <c r="G22" i="31"/>
  <c r="G30" i="31"/>
  <c r="G38" i="31"/>
  <c r="G46" i="31"/>
  <c r="G53" i="31"/>
  <c r="G61" i="31"/>
  <c r="G68" i="31"/>
  <c r="G76" i="31"/>
  <c r="G84" i="31"/>
  <c r="G92" i="31"/>
  <c r="G100" i="31"/>
  <c r="G107" i="31"/>
  <c r="G113" i="31"/>
  <c r="G121" i="31"/>
  <c r="G129" i="31"/>
  <c r="G132" i="31"/>
  <c r="G145" i="31"/>
  <c r="G153" i="31"/>
  <c r="G161" i="31"/>
  <c r="G7" i="31"/>
  <c r="G15" i="31"/>
  <c r="G23" i="31"/>
  <c r="G31" i="31"/>
  <c r="G39" i="31"/>
  <c r="G47" i="31"/>
  <c r="G54" i="31"/>
  <c r="G62" i="31"/>
  <c r="G69" i="31"/>
  <c r="G77" i="31"/>
  <c r="G85" i="31"/>
  <c r="G93" i="31"/>
  <c r="G101" i="31"/>
  <c r="G114" i="31"/>
  <c r="G122" i="31"/>
  <c r="G130" i="31"/>
  <c r="G133" i="31"/>
  <c r="G146" i="31"/>
  <c r="G154" i="31"/>
  <c r="G162" i="31"/>
  <c r="R171" i="31"/>
  <c r="H165" i="30"/>
  <c r="G143" i="32"/>
  <c r="O157" i="28"/>
  <c r="J157" i="28" s="1"/>
  <c r="L106" i="28"/>
  <c r="H106" i="28" s="1"/>
  <c r="O128" i="28"/>
  <c r="J128" i="28" s="1"/>
  <c r="O39" i="28"/>
  <c r="J39" i="28" s="1"/>
  <c r="O135" i="28"/>
  <c r="J135" i="28" s="1"/>
  <c r="O138" i="28"/>
  <c r="J138" i="28" s="1"/>
  <c r="G122" i="32"/>
  <c r="G118" i="32"/>
  <c r="F166" i="30"/>
  <c r="X166" i="14" s="1"/>
  <c r="R166" i="14" s="1"/>
  <c r="L28" i="28"/>
  <c r="H28" i="28" s="1"/>
  <c r="F166" i="33"/>
  <c r="F93" i="33"/>
  <c r="AA165" i="14" s="1"/>
  <c r="U165" i="14" s="1"/>
  <c r="F146" i="33"/>
  <c r="AA164" i="14" s="1"/>
  <c r="U164" i="14" s="1"/>
  <c r="F13" i="33"/>
  <c r="AA159" i="14" s="1"/>
  <c r="U159" i="14" s="1"/>
  <c r="G115" i="32"/>
  <c r="G107" i="32"/>
  <c r="G59" i="32"/>
  <c r="G117" i="32"/>
  <c r="H100" i="30"/>
  <c r="H43" i="30"/>
  <c r="R95" i="28"/>
  <c r="I95" i="28" s="1"/>
  <c r="O91" i="28"/>
  <c r="J91" i="28" s="1"/>
  <c r="R49" i="28"/>
  <c r="I49" i="28" s="1"/>
  <c r="O46" i="28"/>
  <c r="J46" i="28" s="1"/>
  <c r="R42" i="28"/>
  <c r="I42" i="28" s="1"/>
  <c r="R82" i="28"/>
  <c r="I82" i="28" s="1"/>
  <c r="AB74" i="31"/>
  <c r="I74" i="31" s="1"/>
  <c r="R162" i="28"/>
  <c r="I162" i="28" s="1"/>
  <c r="H106" i="30"/>
  <c r="F13" i="30"/>
  <c r="K13" i="29"/>
  <c r="L138" i="28"/>
  <c r="H138" i="28" s="1"/>
  <c r="L123" i="28"/>
  <c r="H123" i="28" s="1"/>
  <c r="L81" i="28"/>
  <c r="H81" i="28" s="1"/>
  <c r="F146" i="30"/>
  <c r="X164" i="14" s="1"/>
  <c r="R164" i="14" s="1"/>
  <c r="G116" i="32"/>
  <c r="G24" i="32"/>
  <c r="F93" i="30"/>
  <c r="X165" i="14" s="1"/>
  <c r="R165" i="14" s="1"/>
  <c r="O171" i="28"/>
  <c r="J171" i="28" s="1"/>
  <c r="L128" i="28"/>
  <c r="H128" i="28" s="1"/>
  <c r="L39" i="28"/>
  <c r="H39" i="28" s="1"/>
  <c r="L80" i="28"/>
  <c r="H80" i="28" s="1"/>
  <c r="L140" i="28"/>
  <c r="H140" i="28" s="1"/>
  <c r="H135" i="30"/>
  <c r="H58" i="30"/>
  <c r="H42" i="30"/>
  <c r="AB27" i="31"/>
  <c r="I27" i="31" s="1"/>
  <c r="AB3" i="31"/>
  <c r="I3" i="31" s="1"/>
  <c r="AB79" i="31"/>
  <c r="I79" i="31" s="1"/>
  <c r="AB98" i="31"/>
  <c r="I98" i="31" s="1"/>
  <c r="AB152" i="31"/>
  <c r="I152" i="31" s="1"/>
  <c r="R164" i="28"/>
  <c r="I164" i="28" s="1"/>
  <c r="H47" i="30"/>
  <c r="O173" i="28"/>
  <c r="J173" i="28" s="1"/>
  <c r="O57" i="28"/>
  <c r="J57" i="28" s="1"/>
  <c r="L157" i="28"/>
  <c r="H157" i="28" s="1"/>
  <c r="O162" i="28"/>
  <c r="J162" i="28" s="1"/>
  <c r="L101" i="28"/>
  <c r="H101" i="28" s="1"/>
  <c r="L49" i="28"/>
  <c r="H49" i="28" s="1"/>
  <c r="L25" i="28"/>
  <c r="H25" i="28" s="1"/>
  <c r="R9" i="28"/>
  <c r="I9" i="28" s="1"/>
  <c r="R160" i="28"/>
  <c r="I160" i="28" s="1"/>
  <c r="R17" i="28"/>
  <c r="I17" i="28" s="1"/>
  <c r="R36" i="28"/>
  <c r="I36" i="28" s="1"/>
  <c r="R70" i="28"/>
  <c r="I70" i="28" s="1"/>
  <c r="L23" i="28"/>
  <c r="H23" i="28" s="1"/>
  <c r="L143" i="28"/>
  <c r="H143" i="28" s="1"/>
  <c r="AB4" i="31"/>
  <c r="I4" i="31" s="1"/>
  <c r="H150" i="30"/>
  <c r="H79" i="30"/>
  <c r="F164" i="28"/>
  <c r="H88" i="30"/>
  <c r="H85" i="30"/>
  <c r="H141" i="30"/>
  <c r="H102" i="30"/>
  <c r="H120" i="30"/>
  <c r="H114" i="30"/>
  <c r="H12" i="30"/>
  <c r="AA166" i="14"/>
  <c r="U166" i="14" s="1"/>
  <c r="AB94" i="31"/>
  <c r="I94" i="31" s="1"/>
  <c r="AB160" i="31"/>
  <c r="I160" i="31" s="1"/>
  <c r="H153" i="30"/>
  <c r="H117" i="30"/>
  <c r="F165" i="28"/>
  <c r="AB10" i="31"/>
  <c r="I10" i="31" s="1"/>
  <c r="AB123" i="31"/>
  <c r="I123" i="31" s="1"/>
  <c r="H127" i="30"/>
  <c r="H94" i="30"/>
  <c r="H74" i="30"/>
  <c r="H71" i="30"/>
  <c r="H60" i="30"/>
  <c r="AB137" i="31"/>
  <c r="I137" i="31" s="1"/>
  <c r="H142" i="30"/>
  <c r="H136" i="30"/>
  <c r="H103" i="30"/>
  <c r="H32" i="30"/>
  <c r="H10" i="30"/>
  <c r="AB15" i="31"/>
  <c r="I15" i="31" s="1"/>
  <c r="AB21" i="31"/>
  <c r="I21" i="31" s="1"/>
  <c r="H157" i="30"/>
  <c r="AB61" i="31"/>
  <c r="I61" i="31" s="1"/>
  <c r="AB107" i="31"/>
  <c r="I107" i="31" s="1"/>
  <c r="H128" i="30"/>
  <c r="H101" i="30"/>
  <c r="H50" i="30"/>
  <c r="L174" i="28"/>
  <c r="H174" i="28" s="1"/>
  <c r="R157" i="28"/>
  <c r="I157" i="28" s="1"/>
  <c r="O43" i="28"/>
  <c r="J43" i="28" s="1"/>
  <c r="R128" i="28"/>
  <c r="I128" i="28" s="1"/>
  <c r="O126" i="28"/>
  <c r="J126" i="28" s="1"/>
  <c r="O147" i="28"/>
  <c r="J147" i="28" s="1"/>
  <c r="O72" i="28"/>
  <c r="J72" i="28" s="1"/>
  <c r="R114" i="28"/>
  <c r="I114" i="28" s="1"/>
  <c r="O111" i="28"/>
  <c r="J111" i="28" s="1"/>
  <c r="AB82" i="31"/>
  <c r="I82" i="31" s="1"/>
  <c r="F163" i="31"/>
  <c r="H119" i="30"/>
  <c r="H116" i="30"/>
  <c r="H110" i="30"/>
  <c r="H39" i="30"/>
  <c r="H25" i="30"/>
  <c r="H11" i="30"/>
  <c r="O103" i="28"/>
  <c r="J103" i="28" s="1"/>
  <c r="L137" i="28"/>
  <c r="H137" i="28" s="1"/>
  <c r="O87" i="28"/>
  <c r="J87" i="28" s="1"/>
  <c r="O161" i="28"/>
  <c r="J161" i="28" s="1"/>
  <c r="L150" i="28"/>
  <c r="H150" i="28" s="1"/>
  <c r="L147" i="28"/>
  <c r="H147" i="28" s="1"/>
  <c r="O74" i="28"/>
  <c r="J74" i="28" s="1"/>
  <c r="L72" i="28"/>
  <c r="H72" i="28" s="1"/>
  <c r="L69" i="28"/>
  <c r="H69" i="28" s="1"/>
  <c r="O18" i="28"/>
  <c r="J18" i="28" s="1"/>
  <c r="L111" i="28"/>
  <c r="H111" i="28" s="1"/>
  <c r="R30" i="28"/>
  <c r="I30" i="28" s="1"/>
  <c r="R119" i="28"/>
  <c r="I119" i="28" s="1"/>
  <c r="L14" i="28"/>
  <c r="H14" i="28" s="1"/>
  <c r="L159" i="28"/>
  <c r="H159" i="28" s="1"/>
  <c r="O82" i="28"/>
  <c r="J82" i="28" s="1"/>
  <c r="R72" i="28"/>
  <c r="I72" i="28" s="1"/>
  <c r="O15" i="28"/>
  <c r="J15" i="28" s="1"/>
  <c r="O10" i="28"/>
  <c r="J10" i="28" s="1"/>
  <c r="O112" i="28"/>
  <c r="J112" i="28" s="1"/>
  <c r="R111" i="28"/>
  <c r="I111" i="28" s="1"/>
  <c r="R87" i="28"/>
  <c r="I87" i="28" s="1"/>
  <c r="L78" i="28"/>
  <c r="H78" i="28" s="1"/>
  <c r="R143" i="28"/>
  <c r="I143" i="28" s="1"/>
  <c r="R16" i="28"/>
  <c r="I16" i="28" s="1"/>
  <c r="L15" i="28"/>
  <c r="H15" i="28" s="1"/>
  <c r="R170" i="31"/>
  <c r="R14" i="31"/>
  <c r="R112" i="31"/>
  <c r="R25" i="31"/>
  <c r="R104" i="31"/>
  <c r="AP103" i="31"/>
  <c r="S103" i="31" s="1"/>
  <c r="AP104" i="31"/>
  <c r="S104" i="31" s="1"/>
  <c r="R89" i="31"/>
  <c r="AP26" i="31"/>
  <c r="S26" i="31" s="1"/>
  <c r="AP25" i="31"/>
  <c r="S25" i="31" s="1"/>
  <c r="R27" i="31"/>
  <c r="R123" i="31"/>
  <c r="R88" i="31"/>
  <c r="R96" i="31"/>
  <c r="R54" i="31"/>
  <c r="AP81" i="31"/>
  <c r="S81" i="31" s="1"/>
  <c r="R87" i="31"/>
  <c r="AP55" i="31"/>
  <c r="S55" i="31" s="1"/>
  <c r="R172" i="31"/>
  <c r="AP143" i="31"/>
  <c r="S143" i="31" s="1"/>
  <c r="AP29" i="31"/>
  <c r="S29" i="31" s="1"/>
  <c r="J47" i="32"/>
  <c r="J175" i="32"/>
  <c r="J54" i="32"/>
  <c r="Q30" i="31"/>
  <c r="J108" i="32"/>
  <c r="F160" i="33"/>
  <c r="G108" i="32"/>
  <c r="R125" i="31"/>
  <c r="G80" i="32"/>
  <c r="AP24" i="31"/>
  <c r="S24" i="31" s="1"/>
  <c r="R31" i="31"/>
  <c r="G152" i="32"/>
  <c r="AP77" i="31"/>
  <c r="S77" i="31" s="1"/>
  <c r="R26" i="31"/>
  <c r="G126" i="32"/>
  <c r="H175" i="30"/>
  <c r="H156" i="30"/>
  <c r="H55" i="30"/>
  <c r="R173" i="28"/>
  <c r="I173" i="28" s="1"/>
  <c r="L172" i="28"/>
  <c r="H172" i="28" s="1"/>
  <c r="R57" i="28"/>
  <c r="I57" i="28" s="1"/>
  <c r="O163" i="28"/>
  <c r="J163" i="28" s="1"/>
  <c r="L56" i="28"/>
  <c r="H56" i="28" s="1"/>
  <c r="L107" i="28"/>
  <c r="H107" i="28" s="1"/>
  <c r="L104" i="28"/>
  <c r="H104" i="28" s="1"/>
  <c r="R52" i="28"/>
  <c r="I52" i="28" s="1"/>
  <c r="O97" i="28"/>
  <c r="J97" i="28" s="1"/>
  <c r="O92" i="28"/>
  <c r="J92" i="28" s="1"/>
  <c r="R46" i="28"/>
  <c r="I46" i="28" s="1"/>
  <c r="L129" i="28"/>
  <c r="H129" i="28" s="1"/>
  <c r="O35" i="28"/>
  <c r="J35" i="28" s="1"/>
  <c r="O28" i="28"/>
  <c r="J28" i="28" s="1"/>
  <c r="R12" i="28"/>
  <c r="I12" i="28" s="1"/>
  <c r="L11" i="28"/>
  <c r="H11" i="28" s="1"/>
  <c r="L61" i="28"/>
  <c r="H61" i="28" s="1"/>
  <c r="R112" i="28"/>
  <c r="I112" i="28" s="1"/>
  <c r="H132" i="30"/>
  <c r="H16" i="30"/>
  <c r="L92" i="28"/>
  <c r="H92" i="28" s="1"/>
  <c r="L152" i="28"/>
  <c r="H152" i="28" s="1"/>
  <c r="L120" i="28"/>
  <c r="H120" i="28" s="1"/>
  <c r="L64" i="28"/>
  <c r="H64" i="28" s="1"/>
  <c r="L62" i="28"/>
  <c r="H62" i="28" s="1"/>
  <c r="G90" i="32"/>
  <c r="J80" i="32"/>
  <c r="AP17" i="31"/>
  <c r="S17" i="31" s="1"/>
  <c r="AB22" i="31"/>
  <c r="I22" i="31" s="1"/>
  <c r="AB25" i="31"/>
  <c r="I25" i="31" s="1"/>
  <c r="AB35" i="31"/>
  <c r="I35" i="31" s="1"/>
  <c r="R62" i="31"/>
  <c r="AB100" i="31"/>
  <c r="I100" i="31" s="1"/>
  <c r="AB116" i="31"/>
  <c r="I116" i="31" s="1"/>
  <c r="AB139" i="31"/>
  <c r="I139" i="31" s="1"/>
  <c r="AB158" i="31"/>
  <c r="I158" i="31" s="1"/>
  <c r="AB168" i="31"/>
  <c r="I168" i="31" s="1"/>
  <c r="F168" i="31" s="1"/>
  <c r="H173" i="30"/>
  <c r="H145" i="30"/>
  <c r="H123" i="30"/>
  <c r="H98" i="30"/>
  <c r="H7" i="30"/>
  <c r="O168" i="28"/>
  <c r="J168" i="28" s="1"/>
  <c r="L57" i="28"/>
  <c r="H57" i="28" s="1"/>
  <c r="L52" i="28"/>
  <c r="H52" i="28" s="1"/>
  <c r="L51" i="28"/>
  <c r="H51" i="28" s="1"/>
  <c r="R153" i="28"/>
  <c r="I153" i="28" s="1"/>
  <c r="L91" i="28"/>
  <c r="H91" i="28" s="1"/>
  <c r="R130" i="28"/>
  <c r="I130" i="28" s="1"/>
  <c r="R83" i="28"/>
  <c r="I83" i="28" s="1"/>
  <c r="L151" i="28"/>
  <c r="H151" i="28" s="1"/>
  <c r="R67" i="28"/>
  <c r="I67" i="28" s="1"/>
  <c r="L20" i="28"/>
  <c r="H20" i="28" s="1"/>
  <c r="R2" i="28"/>
  <c r="I2" i="28" s="1"/>
  <c r="R58" i="28"/>
  <c r="I58" i="28" s="1"/>
  <c r="L112" i="28"/>
  <c r="H112" i="28" s="1"/>
  <c r="H171" i="30"/>
  <c r="H149" i="30"/>
  <c r="H133" i="30"/>
  <c r="H124" i="30"/>
  <c r="H99" i="30"/>
  <c r="H66" i="30"/>
  <c r="H26" i="30"/>
  <c r="R104" i="28"/>
  <c r="I104" i="28" s="1"/>
  <c r="R102" i="28"/>
  <c r="I102" i="28" s="1"/>
  <c r="O130" i="28"/>
  <c r="J130" i="28" s="1"/>
  <c r="O127" i="28"/>
  <c r="J127" i="28" s="1"/>
  <c r="R86" i="28"/>
  <c r="I86" i="28" s="1"/>
  <c r="O83" i="28"/>
  <c r="J83" i="28" s="1"/>
  <c r="R24" i="28"/>
  <c r="I24" i="28" s="1"/>
  <c r="O67" i="28"/>
  <c r="J67" i="28" s="1"/>
  <c r="O7" i="28"/>
  <c r="J7" i="28" s="1"/>
  <c r="R61" i="28"/>
  <c r="I61" i="28" s="1"/>
  <c r="O58" i="28"/>
  <c r="J58" i="28" s="1"/>
  <c r="R105" i="31"/>
  <c r="AB118" i="31"/>
  <c r="I118" i="31" s="1"/>
  <c r="AP164" i="31"/>
  <c r="S164" i="31" s="1"/>
  <c r="G97" i="32"/>
  <c r="AB8" i="31"/>
  <c r="I8" i="31" s="1"/>
  <c r="AB51" i="31"/>
  <c r="I51" i="31" s="1"/>
  <c r="AB135" i="31"/>
  <c r="I135" i="31" s="1"/>
  <c r="AB150" i="31"/>
  <c r="I150" i="31" s="1"/>
  <c r="AB162" i="31"/>
  <c r="I162" i="31" s="1"/>
  <c r="G104" i="32"/>
  <c r="AB5" i="31"/>
  <c r="I5" i="31" s="1"/>
  <c r="R39" i="31"/>
  <c r="AB42" i="31"/>
  <c r="I42" i="31" s="1"/>
  <c r="AP47" i="31"/>
  <c r="S47" i="31" s="1"/>
  <c r="R53" i="31"/>
  <c r="AB96" i="31"/>
  <c r="I96" i="31" s="1"/>
  <c r="AB108" i="31"/>
  <c r="I108" i="31" s="1"/>
  <c r="R113" i="31"/>
  <c r="AB131" i="31"/>
  <c r="I131" i="31" s="1"/>
  <c r="AB138" i="31"/>
  <c r="I138" i="31" s="1"/>
  <c r="AB141" i="31"/>
  <c r="I141" i="31" s="1"/>
  <c r="G100" i="32"/>
  <c r="G5" i="32"/>
  <c r="AB6" i="31"/>
  <c r="I6" i="31" s="1"/>
  <c r="AB40" i="31"/>
  <c r="I40" i="31" s="1"/>
  <c r="AP45" i="31"/>
  <c r="S45" i="31" s="1"/>
  <c r="AB57" i="31"/>
  <c r="I57" i="31" s="1"/>
  <c r="AB68" i="31"/>
  <c r="I68" i="31" s="1"/>
  <c r="R70" i="31"/>
  <c r="AB71" i="31"/>
  <c r="I71" i="31" s="1"/>
  <c r="AP112" i="31"/>
  <c r="S112" i="31" s="1"/>
  <c r="AB115" i="31"/>
  <c r="I115" i="31" s="1"/>
  <c r="R135" i="31"/>
  <c r="R165" i="31"/>
  <c r="H137" i="30"/>
  <c r="H121" i="30"/>
  <c r="H93" i="30"/>
  <c r="H87" i="30"/>
  <c r="H72" i="30"/>
  <c r="H8" i="30"/>
  <c r="R163" i="28"/>
  <c r="I163" i="28" s="1"/>
  <c r="R97" i="28"/>
  <c r="I97" i="28" s="1"/>
  <c r="R131" i="28"/>
  <c r="I131" i="28" s="1"/>
  <c r="O42" i="28"/>
  <c r="J42" i="28" s="1"/>
  <c r="R32" i="28"/>
  <c r="I32" i="28" s="1"/>
  <c r="L83" i="28"/>
  <c r="H83" i="28" s="1"/>
  <c r="O119" i="28"/>
  <c r="J119" i="28" s="1"/>
  <c r="R79" i="28"/>
  <c r="I79" i="28" s="1"/>
  <c r="O70" i="28"/>
  <c r="J70" i="28" s="1"/>
  <c r="R22" i="28"/>
  <c r="I22" i="28" s="1"/>
  <c r="L145" i="28"/>
  <c r="H145" i="28" s="1"/>
  <c r="R64" i="28"/>
  <c r="I64" i="28" s="1"/>
  <c r="L13" i="28"/>
  <c r="H13" i="28" s="1"/>
  <c r="O9" i="28"/>
  <c r="J9" i="28" s="1"/>
  <c r="O159" i="28"/>
  <c r="J159" i="28" s="1"/>
  <c r="O114" i="28"/>
  <c r="J114" i="28" s="1"/>
  <c r="L58" i="28"/>
  <c r="H58" i="28" s="1"/>
  <c r="G120" i="32"/>
  <c r="G110" i="32"/>
  <c r="G63" i="32"/>
  <c r="R5" i="31"/>
  <c r="AB14" i="31"/>
  <c r="I14" i="31" s="1"/>
  <c r="AB28" i="31"/>
  <c r="I28" i="31" s="1"/>
  <c r="AB43" i="31"/>
  <c r="I43" i="31" s="1"/>
  <c r="AB48" i="31"/>
  <c r="I48" i="31" s="1"/>
  <c r="R61" i="31"/>
  <c r="AP65" i="31"/>
  <c r="S65" i="31" s="1"/>
  <c r="R78" i="31"/>
  <c r="AP105" i="31"/>
  <c r="S105" i="31" s="1"/>
  <c r="AB140" i="31"/>
  <c r="I140" i="31" s="1"/>
  <c r="AB151" i="31"/>
  <c r="I151" i="31" s="1"/>
  <c r="AB163" i="31"/>
  <c r="I163" i="31" s="1"/>
  <c r="R173" i="31"/>
  <c r="H97" i="30"/>
  <c r="H24" i="30"/>
  <c r="L169" i="28"/>
  <c r="H169" i="28" s="1"/>
  <c r="L99" i="28"/>
  <c r="H99" i="28" s="1"/>
  <c r="O137" i="28"/>
  <c r="J137" i="28" s="1"/>
  <c r="O132" i="28"/>
  <c r="J132" i="28" s="1"/>
  <c r="O129" i="28"/>
  <c r="J129" i="28" s="1"/>
  <c r="L36" i="28"/>
  <c r="H36" i="28" s="1"/>
  <c r="L119" i="28"/>
  <c r="H119" i="28" s="1"/>
  <c r="O25" i="28"/>
  <c r="J25" i="28" s="1"/>
  <c r="L70" i="28"/>
  <c r="H70" i="28" s="1"/>
  <c r="L160" i="28"/>
  <c r="H160" i="28" s="1"/>
  <c r="Q95" i="31"/>
  <c r="Q116" i="31"/>
  <c r="Q76" i="31"/>
  <c r="Q162" i="31"/>
  <c r="Q22" i="31"/>
  <c r="Q140" i="31"/>
  <c r="Q148" i="31"/>
  <c r="Q172" i="31"/>
  <c r="Q71" i="31"/>
  <c r="Q127" i="31"/>
  <c r="Q133" i="31"/>
  <c r="L38" i="29"/>
  <c r="H6" i="29"/>
  <c r="H62" i="29"/>
  <c r="K60" i="29"/>
  <c r="K29" i="29"/>
  <c r="I17" i="29"/>
  <c r="I49" i="29"/>
  <c r="K6" i="29"/>
  <c r="H127" i="29"/>
  <c r="L102" i="29"/>
  <c r="K70" i="29"/>
  <c r="I66" i="29"/>
  <c r="I50" i="29"/>
  <c r="K31" i="29"/>
  <c r="I114" i="29"/>
  <c r="H159" i="29"/>
  <c r="I84" i="29"/>
  <c r="Q126" i="31"/>
  <c r="Q171" i="31"/>
  <c r="L6" i="29"/>
  <c r="H94" i="29"/>
  <c r="L86" i="29"/>
  <c r="L62" i="29"/>
  <c r="L46" i="29"/>
  <c r="I25" i="29"/>
  <c r="I9" i="29"/>
  <c r="Q12" i="31"/>
  <c r="Q169" i="31"/>
  <c r="Q173" i="31"/>
  <c r="J110" i="29"/>
  <c r="AD60" i="29"/>
  <c r="AM158" i="29"/>
  <c r="AM118" i="29"/>
  <c r="AM101" i="29"/>
  <c r="V101" i="29"/>
  <c r="AM61" i="29"/>
  <c r="V61" i="29"/>
  <c r="AM29" i="29"/>
  <c r="Q114" i="31"/>
  <c r="J15" i="32"/>
  <c r="Q44" i="31"/>
  <c r="Q46" i="31"/>
  <c r="Q83" i="31"/>
  <c r="I107" i="32"/>
  <c r="Q39" i="31"/>
  <c r="Q152" i="31"/>
  <c r="Q170" i="31"/>
  <c r="J99" i="32"/>
  <c r="I96" i="32"/>
  <c r="Q36" i="31"/>
  <c r="Q106" i="31"/>
  <c r="Q38" i="31"/>
  <c r="Q49" i="31"/>
  <c r="Q122" i="31"/>
  <c r="Q136" i="31"/>
  <c r="Q142" i="31"/>
  <c r="O19" i="28"/>
  <c r="J19" i="28" s="1"/>
  <c r="O79" i="28"/>
  <c r="J79" i="28" s="1"/>
  <c r="I88" i="32"/>
  <c r="I122" i="32"/>
  <c r="I7" i="32"/>
  <c r="Q93" i="31"/>
  <c r="Q96" i="31"/>
  <c r="Q158" i="31"/>
  <c r="J68" i="32"/>
  <c r="Q62" i="31"/>
  <c r="Q124" i="31"/>
  <c r="AE164" i="29"/>
  <c r="V162" i="29"/>
  <c r="V95" i="29"/>
  <c r="AM15" i="29"/>
  <c r="AD158" i="29"/>
  <c r="AD101" i="29"/>
  <c r="AE107" i="29"/>
  <c r="AE91" i="29"/>
  <c r="AD66" i="29"/>
  <c r="AE51" i="29"/>
  <c r="AM98" i="29"/>
  <c r="AM10" i="29"/>
  <c r="AM154" i="29"/>
  <c r="AM107" i="29"/>
  <c r="AL42" i="29"/>
  <c r="U42" i="29"/>
  <c r="AM11" i="29"/>
  <c r="V11" i="29"/>
  <c r="V107" i="29"/>
  <c r="V157" i="29"/>
  <c r="AE153" i="29"/>
  <c r="AE154" i="29"/>
  <c r="AD96" i="29"/>
  <c r="AL60" i="29"/>
  <c r="U60" i="29"/>
  <c r="AL52" i="29"/>
  <c r="AE98" i="29"/>
  <c r="AD9" i="29"/>
  <c r="P60" i="29"/>
  <c r="I80" i="32"/>
  <c r="Q11" i="31"/>
  <c r="I123" i="32"/>
  <c r="J112" i="32"/>
  <c r="J56" i="32"/>
  <c r="Q31" i="31"/>
  <c r="Q70" i="31"/>
  <c r="Q112" i="31"/>
  <c r="Q141" i="31"/>
  <c r="O60" i="28"/>
  <c r="J60" i="28" s="1"/>
  <c r="O29" i="28"/>
  <c r="J29" i="28" s="1"/>
  <c r="O69" i="28"/>
  <c r="J69" i="28" s="1"/>
  <c r="I132" i="32"/>
  <c r="I172" i="32"/>
  <c r="J167" i="32"/>
  <c r="J156" i="32"/>
  <c r="I153" i="32"/>
  <c r="J152" i="32"/>
  <c r="J149" i="32"/>
  <c r="O8" i="28"/>
  <c r="J8" i="28" s="1"/>
  <c r="O5" i="28"/>
  <c r="J5" i="28" s="1"/>
  <c r="Q29" i="31"/>
  <c r="Q47" i="31"/>
  <c r="J128" i="32"/>
  <c r="J124" i="32"/>
  <c r="J113" i="32"/>
  <c r="J23" i="32"/>
  <c r="Q37" i="31"/>
  <c r="Q45" i="31"/>
  <c r="Q80" i="31"/>
  <c r="Q85" i="31"/>
  <c r="Q87" i="31"/>
  <c r="Q102" i="31"/>
  <c r="F81" i="33"/>
  <c r="F97" i="33"/>
  <c r="F46" i="33"/>
  <c r="F15" i="33"/>
  <c r="O136" i="28"/>
  <c r="J136" i="28" s="1"/>
  <c r="O84" i="28"/>
  <c r="J84" i="28" s="1"/>
  <c r="F65" i="33"/>
  <c r="J123" i="32"/>
  <c r="J76" i="32"/>
  <c r="J35" i="32"/>
  <c r="J24" i="32"/>
  <c r="Q78" i="31"/>
  <c r="F137" i="33"/>
  <c r="I152" i="32"/>
  <c r="I145" i="32"/>
  <c r="J137" i="32"/>
  <c r="I131" i="32"/>
  <c r="J130" i="32"/>
  <c r="J106" i="32"/>
  <c r="I59" i="32"/>
  <c r="J58" i="32"/>
  <c r="Q111" i="31"/>
  <c r="O101" i="29"/>
  <c r="J95" i="32"/>
  <c r="I79" i="32"/>
  <c r="I21" i="32"/>
  <c r="Q88" i="31"/>
  <c r="Q104" i="31"/>
  <c r="Q129" i="31"/>
  <c r="Q164" i="31"/>
  <c r="AD26" i="29"/>
  <c r="F57" i="33"/>
  <c r="I166" i="32"/>
  <c r="J143" i="32"/>
  <c r="I99" i="32"/>
  <c r="I72" i="32"/>
  <c r="J71" i="32"/>
  <c r="I17" i="32"/>
  <c r="I10" i="32"/>
  <c r="J9" i="32"/>
  <c r="F105" i="33"/>
  <c r="I160" i="32"/>
  <c r="J159" i="32"/>
  <c r="I124" i="32"/>
  <c r="I67" i="32"/>
  <c r="J55" i="32"/>
  <c r="J45" i="32"/>
  <c r="I25" i="32"/>
  <c r="J14" i="32"/>
  <c r="J166" i="32"/>
  <c r="J109" i="32"/>
  <c r="I100" i="32"/>
  <c r="J82" i="32"/>
  <c r="J52" i="32"/>
  <c r="I76" i="32"/>
  <c r="J61" i="32"/>
  <c r="J20" i="32"/>
  <c r="F10" i="33"/>
  <c r="I103" i="32"/>
  <c r="AE121" i="29"/>
  <c r="O3" i="29"/>
  <c r="F98" i="33"/>
  <c r="I162" i="32"/>
  <c r="J161" i="32"/>
  <c r="I158" i="32"/>
  <c r="J94" i="32"/>
  <c r="J16" i="32"/>
  <c r="I13" i="32"/>
  <c r="Q121" i="31"/>
  <c r="AE87" i="29"/>
  <c r="F143" i="33"/>
  <c r="F110" i="33"/>
  <c r="J146" i="32"/>
  <c r="J142" i="32"/>
  <c r="I133" i="32"/>
  <c r="J111" i="32"/>
  <c r="I102" i="32"/>
  <c r="I71" i="32"/>
  <c r="I68" i="32"/>
  <c r="I9" i="32"/>
  <c r="J8" i="32"/>
  <c r="AM163" i="29"/>
  <c r="L163" i="29" s="1"/>
  <c r="U104" i="29"/>
  <c r="AE88" i="29"/>
  <c r="J164" i="32"/>
  <c r="J160" i="32"/>
  <c r="J63" i="32"/>
  <c r="I47" i="32"/>
  <c r="J46" i="32"/>
  <c r="I19" i="32"/>
  <c r="Q8" i="31"/>
  <c r="Q17" i="31"/>
  <c r="Q19" i="31"/>
  <c r="Q66" i="31"/>
  <c r="Q125" i="31"/>
  <c r="Q143" i="31"/>
  <c r="Q174" i="31"/>
  <c r="P118" i="29"/>
  <c r="O108" i="29"/>
  <c r="AM105" i="29"/>
  <c r="O90" i="28"/>
  <c r="J90" i="28" s="1"/>
  <c r="AL158" i="29"/>
  <c r="V158" i="29"/>
  <c r="V96" i="29"/>
  <c r="AL95" i="29"/>
  <c r="U70" i="29"/>
  <c r="AM54" i="29"/>
  <c r="V54" i="29"/>
  <c r="AM18" i="29"/>
  <c r="V18" i="29"/>
  <c r="V17" i="29"/>
  <c r="AL169" i="29"/>
  <c r="U169" i="29"/>
  <c r="AQ163" i="29"/>
  <c r="AP163" i="29"/>
  <c r="U158" i="29"/>
  <c r="AM80" i="29"/>
  <c r="V80" i="29"/>
  <c r="V72" i="29"/>
  <c r="V46" i="29"/>
  <c r="AM28" i="29"/>
  <c r="V28" i="29"/>
  <c r="AM19" i="29"/>
  <c r="V19" i="29"/>
  <c r="AL80" i="29"/>
  <c r="U66" i="29"/>
  <c r="AL63" i="29"/>
  <c r="U50" i="29"/>
  <c r="U19" i="29"/>
  <c r="AE130" i="29"/>
  <c r="AM128" i="29"/>
  <c r="U98" i="29"/>
  <c r="V65" i="29"/>
  <c r="H65" i="29" s="1"/>
  <c r="AE61" i="29"/>
  <c r="V59" i="29"/>
  <c r="AE53" i="29"/>
  <c r="AL9" i="29"/>
  <c r="AE173" i="29"/>
  <c r="J173" i="29" s="1"/>
  <c r="AE159" i="29"/>
  <c r="V128" i="29"/>
  <c r="AE122" i="29"/>
  <c r="P95" i="29"/>
  <c r="V91" i="29"/>
  <c r="P169" i="29"/>
  <c r="G169" i="29" s="1"/>
  <c r="F169" i="29" s="1"/>
  <c r="AE155" i="29"/>
  <c r="AE139" i="29"/>
  <c r="AM110" i="29"/>
  <c r="AM92" i="29"/>
  <c r="AM75" i="29"/>
  <c r="V75" i="29"/>
  <c r="AE71" i="29"/>
  <c r="AE18" i="29"/>
  <c r="AD17" i="29"/>
  <c r="O82" i="29"/>
  <c r="AE80" i="29"/>
  <c r="AE72" i="29"/>
  <c r="AE46" i="29"/>
  <c r="AE37" i="29"/>
  <c r="AE28" i="29"/>
  <c r="P28" i="29"/>
  <c r="O26" i="29"/>
  <c r="P21" i="29"/>
  <c r="O20" i="29"/>
  <c r="AE19" i="29"/>
  <c r="AD80" i="29"/>
  <c r="AE11" i="29"/>
  <c r="AM153" i="29"/>
  <c r="AD146" i="29"/>
  <c r="AM116" i="29"/>
  <c r="AE108" i="29"/>
  <c r="AD107" i="29"/>
  <c r="AD98" i="29"/>
  <c r="U56" i="29"/>
  <c r="AD48" i="29"/>
  <c r="AE29" i="29"/>
  <c r="AD28" i="29"/>
  <c r="AE20" i="29"/>
  <c r="AD19" i="29"/>
  <c r="V152" i="29"/>
  <c r="AM117" i="29"/>
  <c r="V117" i="29"/>
  <c r="AL116" i="29"/>
  <c r="P111" i="29"/>
  <c r="AM93" i="29"/>
  <c r="L93" i="29" s="1"/>
  <c r="V93" i="29"/>
  <c r="H93" i="29" s="1"/>
  <c r="AM74" i="29"/>
  <c r="V74" i="29"/>
  <c r="U152" i="29"/>
  <c r="AD148" i="29"/>
  <c r="O139" i="29"/>
  <c r="U117" i="29"/>
  <c r="AM96" i="29"/>
  <c r="AL93" i="29"/>
  <c r="O88" i="29"/>
  <c r="AL74" i="29"/>
  <c r="U74" i="29"/>
  <c r="AM66" i="29"/>
  <c r="U63" i="29"/>
  <c r="O59" i="29"/>
  <c r="AL55" i="29"/>
  <c r="AD31" i="29"/>
  <c r="K93" i="29"/>
  <c r="AM48" i="29"/>
  <c r="V48" i="29"/>
  <c r="V15" i="29"/>
  <c r="O4" i="29"/>
  <c r="AD156" i="29"/>
  <c r="AM139" i="29"/>
  <c r="AM138" i="29"/>
  <c r="AL128" i="29"/>
  <c r="U128" i="29"/>
  <c r="V123" i="29"/>
  <c r="AM108" i="29"/>
  <c r="V108" i="29"/>
  <c r="V99" i="29"/>
  <c r="AL98" i="29"/>
  <c r="U96" i="29"/>
  <c r="U95" i="29"/>
  <c r="AM88" i="29"/>
  <c r="AE82" i="29"/>
  <c r="V79" i="29"/>
  <c r="AL48" i="29"/>
  <c r="U48" i="29"/>
  <c r="P14" i="29"/>
  <c r="AE10" i="29"/>
  <c r="P9" i="29"/>
  <c r="AM4" i="29"/>
  <c r="AM155" i="29"/>
  <c r="AM159" i="29"/>
  <c r="AM157" i="29"/>
  <c r="V156" i="29"/>
  <c r="AE152" i="29"/>
  <c r="AM148" i="29"/>
  <c r="V139" i="29"/>
  <c r="V138" i="29"/>
  <c r="AM130" i="29"/>
  <c r="U115" i="29"/>
  <c r="AM114" i="29"/>
  <c r="AL110" i="29"/>
  <c r="U108" i="29"/>
  <c r="AD102" i="29"/>
  <c r="AM72" i="29"/>
  <c r="AD62" i="29"/>
  <c r="AD54" i="29"/>
  <c r="V40" i="29"/>
  <c r="AM31" i="29"/>
  <c r="U16" i="29"/>
  <c r="P13" i="29"/>
  <c r="O11" i="29"/>
  <c r="U156" i="29"/>
  <c r="AD152" i="29"/>
  <c r="AL148" i="29"/>
  <c r="AD117" i="29"/>
  <c r="AE96" i="29"/>
  <c r="AD93" i="29"/>
  <c r="AD83" i="29"/>
  <c r="AD74" i="29"/>
  <c r="V60" i="29"/>
  <c r="AE54" i="29"/>
  <c r="AM52" i="29"/>
  <c r="AL31" i="29"/>
  <c r="U31" i="29"/>
  <c r="F41" i="33"/>
  <c r="F120" i="33"/>
  <c r="F112" i="33"/>
  <c r="F48" i="33"/>
  <c r="F153" i="33"/>
  <c r="F33" i="33"/>
  <c r="F113" i="33"/>
  <c r="F34" i="33"/>
  <c r="G162" i="32"/>
  <c r="J157" i="32"/>
  <c r="J153" i="32"/>
  <c r="J148" i="32"/>
  <c r="J144" i="32"/>
  <c r="J138" i="32"/>
  <c r="J135" i="32"/>
  <c r="J131" i="32"/>
  <c r="G127" i="32"/>
  <c r="I125" i="32"/>
  <c r="I121" i="32"/>
  <c r="G114" i="32"/>
  <c r="I55" i="32"/>
  <c r="I49" i="32"/>
  <c r="R10" i="31"/>
  <c r="AB33" i="31"/>
  <c r="I33" i="31" s="1"/>
  <c r="Q77" i="31"/>
  <c r="Q99" i="31"/>
  <c r="R106" i="31"/>
  <c r="R136" i="31"/>
  <c r="G156" i="32"/>
  <c r="G155" i="32"/>
  <c r="J140" i="32"/>
  <c r="G102" i="32"/>
  <c r="AP28" i="31"/>
  <c r="S28" i="31" s="1"/>
  <c r="AP30" i="31"/>
  <c r="S30" i="31" s="1"/>
  <c r="R63" i="31"/>
  <c r="H64" i="31"/>
  <c r="AB64" i="31"/>
  <c r="I64" i="31" s="1"/>
  <c r="AB88" i="31"/>
  <c r="I88" i="31" s="1"/>
  <c r="H90" i="31"/>
  <c r="AB90" i="31"/>
  <c r="I90" i="31" s="1"/>
  <c r="Q135" i="31"/>
  <c r="G151" i="32"/>
  <c r="R43" i="31"/>
  <c r="Q55" i="31"/>
  <c r="R65" i="31"/>
  <c r="AP97" i="31"/>
  <c r="S97" i="31" s="1"/>
  <c r="AP134" i="31"/>
  <c r="S134" i="31" s="1"/>
  <c r="F136" i="33"/>
  <c r="F89" i="33"/>
  <c r="F75" i="33"/>
  <c r="F64" i="33"/>
  <c r="J169" i="32"/>
  <c r="J165" i="32"/>
  <c r="G154" i="32"/>
  <c r="I150" i="32"/>
  <c r="I140" i="32"/>
  <c r="G138" i="32"/>
  <c r="I137" i="32"/>
  <c r="I127" i="32"/>
  <c r="J126" i="32"/>
  <c r="G125" i="32"/>
  <c r="J107" i="32"/>
  <c r="I89" i="32"/>
  <c r="G75" i="32"/>
  <c r="G61" i="32"/>
  <c r="G39" i="32"/>
  <c r="I34" i="32"/>
  <c r="J33" i="32"/>
  <c r="AB7" i="31"/>
  <c r="I7" i="31" s="1"/>
  <c r="AP54" i="31"/>
  <c r="S54" i="31" s="1"/>
  <c r="AB66" i="31"/>
  <c r="I66" i="31" s="1"/>
  <c r="AB80" i="31"/>
  <c r="I80" i="31" s="1"/>
  <c r="AP87" i="31"/>
  <c r="S87" i="31" s="1"/>
  <c r="AP122" i="31"/>
  <c r="S122" i="31" s="1"/>
  <c r="F49" i="33"/>
  <c r="F38" i="33"/>
  <c r="F71" i="33"/>
  <c r="G168" i="32"/>
  <c r="F168" i="32" s="1"/>
  <c r="G164" i="32"/>
  <c r="G163" i="32"/>
  <c r="G159" i="32"/>
  <c r="G54" i="32"/>
  <c r="G11" i="32"/>
  <c r="AB36" i="31"/>
  <c r="I36" i="31" s="1"/>
  <c r="AP37" i="31"/>
  <c r="S37" i="31" s="1"/>
  <c r="AB54" i="31"/>
  <c r="I54" i="31" s="1"/>
  <c r="H54" i="31"/>
  <c r="AB73" i="31"/>
  <c r="I73" i="31" s="1"/>
  <c r="AP94" i="31"/>
  <c r="S94" i="31" s="1"/>
  <c r="AB102" i="31"/>
  <c r="I102" i="31" s="1"/>
  <c r="R117" i="31"/>
  <c r="AB146" i="31"/>
  <c r="I146" i="31" s="1"/>
  <c r="F56" i="33"/>
  <c r="F124" i="33"/>
  <c r="F128" i="33"/>
  <c r="F144" i="33"/>
  <c r="F129" i="33"/>
  <c r="F121" i="33"/>
  <c r="F102" i="33"/>
  <c r="F161" i="33"/>
  <c r="F148" i="33"/>
  <c r="F79" i="33"/>
  <c r="F42" i="33"/>
  <c r="J171" i="32"/>
  <c r="J151" i="32"/>
  <c r="J145" i="32"/>
  <c r="G137" i="32"/>
  <c r="J136" i="32"/>
  <c r="J121" i="32"/>
  <c r="J115" i="32"/>
  <c r="I113" i="32"/>
  <c r="G112" i="32"/>
  <c r="G105" i="32"/>
  <c r="J104" i="32"/>
  <c r="J100" i="32"/>
  <c r="I98" i="32"/>
  <c r="I50" i="32"/>
  <c r="G48" i="32"/>
  <c r="R6" i="31"/>
  <c r="R32" i="31"/>
  <c r="Q48" i="31"/>
  <c r="Q52" i="31"/>
  <c r="AP117" i="31"/>
  <c r="S117" i="31" s="1"/>
  <c r="J116" i="32"/>
  <c r="J105" i="32"/>
  <c r="J102" i="32"/>
  <c r="G98" i="32"/>
  <c r="I93" i="32"/>
  <c r="I87" i="32"/>
  <c r="J86" i="32"/>
  <c r="I84" i="32"/>
  <c r="G83" i="32"/>
  <c r="G79" i="32"/>
  <c r="I39" i="32"/>
  <c r="J31" i="32"/>
  <c r="G30" i="32"/>
  <c r="G26" i="32"/>
  <c r="J21" i="32"/>
  <c r="G20" i="32"/>
  <c r="I12" i="32"/>
  <c r="G4" i="32"/>
  <c r="R41" i="31"/>
  <c r="AB46" i="31"/>
  <c r="I46" i="31" s="1"/>
  <c r="R49" i="31"/>
  <c r="AP69" i="31"/>
  <c r="S69" i="31" s="1"/>
  <c r="R72" i="31"/>
  <c r="R114" i="31"/>
  <c r="AP148" i="31"/>
  <c r="S148" i="31" s="1"/>
  <c r="G106" i="32"/>
  <c r="J98" i="32"/>
  <c r="G94" i="32"/>
  <c r="G67" i="32"/>
  <c r="J64" i="32"/>
  <c r="J41" i="32"/>
  <c r="I35" i="32"/>
  <c r="J34" i="32"/>
  <c r="G33" i="32"/>
  <c r="I28" i="32"/>
  <c r="J27" i="32"/>
  <c r="I24" i="32"/>
  <c r="G23" i="32"/>
  <c r="I18" i="32"/>
  <c r="I15" i="32"/>
  <c r="I8" i="32"/>
  <c r="Q10" i="31"/>
  <c r="AB13" i="31"/>
  <c r="I13" i="31" s="1"/>
  <c r="Q60" i="31"/>
  <c r="AP61" i="31"/>
  <c r="S61" i="31" s="1"/>
  <c r="AP63" i="31"/>
  <c r="S63" i="31" s="1"/>
  <c r="R79" i="31"/>
  <c r="AP85" i="31"/>
  <c r="S85" i="31" s="1"/>
  <c r="R94" i="31"/>
  <c r="R102" i="31"/>
  <c r="AB106" i="31"/>
  <c r="I106" i="31" s="1"/>
  <c r="Q110" i="31"/>
  <c r="AB113" i="31"/>
  <c r="I113" i="31" s="1"/>
  <c r="AB120" i="31"/>
  <c r="I120" i="31" s="1"/>
  <c r="Q120" i="31"/>
  <c r="R121" i="31"/>
  <c r="AP125" i="31"/>
  <c r="S125" i="31" s="1"/>
  <c r="Q150" i="31"/>
  <c r="AP163" i="31"/>
  <c r="S163" i="31" s="1"/>
  <c r="I115" i="32"/>
  <c r="G113" i="32"/>
  <c r="I106" i="32"/>
  <c r="I104" i="32"/>
  <c r="J103" i="32"/>
  <c r="G99" i="32"/>
  <c r="I97" i="32"/>
  <c r="G95" i="32"/>
  <c r="J93" i="32"/>
  <c r="J87" i="32"/>
  <c r="J78" i="32"/>
  <c r="G77" i="32"/>
  <c r="J28" i="32"/>
  <c r="G17" i="32"/>
  <c r="AP6" i="31"/>
  <c r="S6" i="31" s="1"/>
  <c r="AB11" i="31"/>
  <c r="I11" i="31" s="1"/>
  <c r="AP13" i="31"/>
  <c r="S13" i="31" s="1"/>
  <c r="AB16" i="31"/>
  <c r="I16" i="31" s="1"/>
  <c r="R28" i="31"/>
  <c r="AB41" i="31"/>
  <c r="I41" i="31" s="1"/>
  <c r="AB49" i="31"/>
  <c r="I49" i="31" s="1"/>
  <c r="AP53" i="31"/>
  <c r="S53" i="31" s="1"/>
  <c r="AP70" i="31"/>
  <c r="S70" i="31" s="1"/>
  <c r="AB72" i="31"/>
  <c r="I72" i="31" s="1"/>
  <c r="Q72" i="31"/>
  <c r="R74" i="31"/>
  <c r="AB76" i="31"/>
  <c r="I76" i="31" s="1"/>
  <c r="AP76" i="31"/>
  <c r="S76" i="31" s="1"/>
  <c r="R77" i="31"/>
  <c r="AP78" i="31"/>
  <c r="S78" i="31" s="1"/>
  <c r="Q81" i="31"/>
  <c r="Q97" i="31"/>
  <c r="AP109" i="31"/>
  <c r="S109" i="31" s="1"/>
  <c r="Q156" i="31"/>
  <c r="Q160" i="31"/>
  <c r="G87" i="32"/>
  <c r="J79" i="32"/>
  <c r="J70" i="32"/>
  <c r="G69" i="32"/>
  <c r="I65" i="32"/>
  <c r="G64" i="32"/>
  <c r="I60" i="32"/>
  <c r="J53" i="32"/>
  <c r="I51" i="32"/>
  <c r="G46" i="32"/>
  <c r="J39" i="32"/>
  <c r="J19" i="32"/>
  <c r="J6" i="32"/>
  <c r="J3" i="32"/>
  <c r="Q15" i="31"/>
  <c r="R16" i="31"/>
  <c r="Q27" i="31"/>
  <c r="AP31" i="31"/>
  <c r="S31" i="31" s="1"/>
  <c r="R46" i="31"/>
  <c r="R59" i="31"/>
  <c r="Q68" i="31"/>
  <c r="R69" i="31"/>
  <c r="Q74" i="31"/>
  <c r="AB77" i="31"/>
  <c r="I77" i="31" s="1"/>
  <c r="AP84" i="31"/>
  <c r="S84" i="31" s="1"/>
  <c r="R86" i="31"/>
  <c r="Q94" i="31"/>
  <c r="AP102" i="31"/>
  <c r="S102" i="31" s="1"/>
  <c r="AP120" i="31"/>
  <c r="S120" i="31" s="1"/>
  <c r="R128" i="31"/>
  <c r="AP133" i="31"/>
  <c r="S133" i="31" s="1"/>
  <c r="R150" i="31"/>
  <c r="AP151" i="31"/>
  <c r="S151" i="31" s="1"/>
  <c r="R162" i="31"/>
  <c r="R163" i="31"/>
  <c r="J83" i="32"/>
  <c r="I78" i="32"/>
  <c r="J74" i="32"/>
  <c r="J60" i="32"/>
  <c r="J57" i="32"/>
  <c r="G55" i="32"/>
  <c r="G53" i="32"/>
  <c r="I52" i="32"/>
  <c r="J51" i="32"/>
  <c r="G47" i="32"/>
  <c r="I43" i="32"/>
  <c r="I37" i="32"/>
  <c r="G31" i="32"/>
  <c r="I30" i="32"/>
  <c r="J29" i="32"/>
  <c r="J26" i="32"/>
  <c r="G3" i="32"/>
  <c r="Q4" i="31"/>
  <c r="AB9" i="31"/>
  <c r="I9" i="31" s="1"/>
  <c r="R13" i="31"/>
  <c r="Q16" i="31"/>
  <c r="R21" i="31"/>
  <c r="Q25" i="31"/>
  <c r="R48" i="31"/>
  <c r="Q54" i="31"/>
  <c r="Q61" i="31"/>
  <c r="AP64" i="31"/>
  <c r="S64" i="31" s="1"/>
  <c r="AP79" i="31"/>
  <c r="S79" i="31" s="1"/>
  <c r="AP89" i="31"/>
  <c r="S89" i="31" s="1"/>
  <c r="R97" i="31"/>
  <c r="Q101" i="31"/>
  <c r="Q105" i="31"/>
  <c r="Q128" i="31"/>
  <c r="Q147" i="31"/>
  <c r="Q149" i="31"/>
  <c r="Q165" i="31"/>
  <c r="R166" i="31"/>
  <c r="Q175" i="31"/>
  <c r="H167" i="30"/>
  <c r="H161" i="30"/>
  <c r="H146" i="30"/>
  <c r="H107" i="30"/>
  <c r="H104" i="30"/>
  <c r="H92" i="30"/>
  <c r="H89" i="30"/>
  <c r="AA172" i="29"/>
  <c r="I172" i="29" s="1"/>
  <c r="AA151" i="29"/>
  <c r="O133" i="29"/>
  <c r="AA109" i="29"/>
  <c r="AA100" i="29"/>
  <c r="AD90" i="29"/>
  <c r="AA89" i="29"/>
  <c r="AA88" i="29"/>
  <c r="O70" i="29"/>
  <c r="AQ69" i="29"/>
  <c r="AA69" i="29"/>
  <c r="AM67" i="29"/>
  <c r="O60" i="29"/>
  <c r="AA59" i="29"/>
  <c r="AA36" i="29"/>
  <c r="AD25" i="29"/>
  <c r="AA24" i="29"/>
  <c r="U21" i="29"/>
  <c r="AE17" i="29"/>
  <c r="O13" i="29"/>
  <c r="Q163" i="31"/>
  <c r="AP165" i="31"/>
  <c r="S165" i="31" s="1"/>
  <c r="Q166" i="31"/>
  <c r="AA126" i="29"/>
  <c r="AA90" i="29"/>
  <c r="AM87" i="29"/>
  <c r="P81" i="29"/>
  <c r="V58" i="29"/>
  <c r="AM23" i="29"/>
  <c r="R169" i="31"/>
  <c r="H147" i="30"/>
  <c r="H143" i="30"/>
  <c r="H138" i="30"/>
  <c r="H129" i="30"/>
  <c r="H126" i="30"/>
  <c r="H111" i="30"/>
  <c r="H20" i="30"/>
  <c r="AA175" i="29"/>
  <c r="I175" i="29" s="1"/>
  <c r="AM173" i="29"/>
  <c r="L173" i="29" s="1"/>
  <c r="K169" i="29"/>
  <c r="AE165" i="29"/>
  <c r="AM162" i="29"/>
  <c r="AA153" i="29"/>
  <c r="O146" i="29"/>
  <c r="P145" i="29"/>
  <c r="AM143" i="29"/>
  <c r="AL142" i="29"/>
  <c r="AA135" i="29"/>
  <c r="V114" i="29"/>
  <c r="AE104" i="29"/>
  <c r="AP101" i="29"/>
  <c r="AL99" i="29"/>
  <c r="AA71" i="29"/>
  <c r="P63" i="29"/>
  <c r="O62" i="29"/>
  <c r="AM59" i="29"/>
  <c r="AL58" i="29"/>
  <c r="V51" i="29"/>
  <c r="AA28" i="29"/>
  <c r="AE16" i="29"/>
  <c r="P16" i="29"/>
  <c r="H172" i="30"/>
  <c r="H159" i="30"/>
  <c r="H155" i="30"/>
  <c r="H151" i="30"/>
  <c r="H148" i="30"/>
  <c r="H139" i="30"/>
  <c r="H134" i="30"/>
  <c r="H80" i="30"/>
  <c r="H76" i="30"/>
  <c r="H73" i="30"/>
  <c r="H70" i="30"/>
  <c r="H64" i="30"/>
  <c r="H56" i="30"/>
  <c r="H40" i="30"/>
  <c r="H37" i="30"/>
  <c r="H34" i="30"/>
  <c r="AP159" i="29"/>
  <c r="V154" i="29"/>
  <c r="AM126" i="29"/>
  <c r="AE94" i="29"/>
  <c r="AA92" i="29"/>
  <c r="U88" i="29"/>
  <c r="P84" i="29"/>
  <c r="AA81" i="29"/>
  <c r="AE75" i="29"/>
  <c r="P75" i="29"/>
  <c r="AL49" i="29"/>
  <c r="V49" i="29"/>
  <c r="AD42" i="29"/>
  <c r="AL36" i="29"/>
  <c r="AE33" i="29"/>
  <c r="P23" i="29"/>
  <c r="AE21" i="29"/>
  <c r="AA19" i="29"/>
  <c r="AA18" i="29"/>
  <c r="AA55" i="29"/>
  <c r="U49" i="29"/>
  <c r="AL37" i="29"/>
  <c r="U37" i="29"/>
  <c r="AL25" i="29"/>
  <c r="AB174" i="31"/>
  <c r="I174" i="31" s="1"/>
  <c r="F174" i="31" s="1"/>
  <c r="H169" i="30"/>
  <c r="H144" i="30"/>
  <c r="H140" i="30"/>
  <c r="H112" i="30"/>
  <c r="H91" i="30"/>
  <c r="H77" i="30"/>
  <c r="H45" i="30"/>
  <c r="AA159" i="29"/>
  <c r="AA122" i="29"/>
  <c r="AE114" i="29"/>
  <c r="AA106" i="29"/>
  <c r="AE99" i="29"/>
  <c r="U84" i="29"/>
  <c r="AE50" i="29"/>
  <c r="AA43" i="29"/>
  <c r="AE23" i="29"/>
  <c r="AL17" i="29"/>
  <c r="O9" i="29"/>
  <c r="AB170" i="31"/>
  <c r="I170" i="31" s="1"/>
  <c r="AE172" i="29"/>
  <c r="J172" i="29" s="1"/>
  <c r="AE162" i="29"/>
  <c r="AE151" i="29"/>
  <c r="O142" i="29"/>
  <c r="O132" i="29"/>
  <c r="AQ130" i="29"/>
  <c r="AP130" i="29"/>
  <c r="AM121" i="29"/>
  <c r="V121" i="29"/>
  <c r="AQ110" i="29"/>
  <c r="O110" i="29"/>
  <c r="AD99" i="29"/>
  <c r="AA98" i="29"/>
  <c r="O98" i="29"/>
  <c r="AA97" i="29"/>
  <c r="AA67" i="29"/>
  <c r="V63" i="29"/>
  <c r="V55" i="29"/>
  <c r="AD50" i="29"/>
  <c r="AD35" i="29"/>
  <c r="V16" i="29"/>
  <c r="AD7" i="29"/>
  <c r="O5" i="29"/>
  <c r="AP62" i="31"/>
  <c r="S62" i="31" s="1"/>
  <c r="Q63" i="31"/>
  <c r="R66" i="31"/>
  <c r="Q69" i="31"/>
  <c r="R73" i="31"/>
  <c r="R80" i="31"/>
  <c r="Q86" i="31"/>
  <c r="AP95" i="31"/>
  <c r="S95" i="31" s="1"/>
  <c r="Q103" i="31"/>
  <c r="Q123" i="31"/>
  <c r="AP124" i="31"/>
  <c r="S124" i="31" s="1"/>
  <c r="R131" i="31"/>
  <c r="R142" i="31"/>
  <c r="Q146" i="31"/>
  <c r="R148" i="31"/>
  <c r="AP166" i="31"/>
  <c r="S166" i="31" s="1"/>
  <c r="AB167" i="31"/>
  <c r="I167" i="31" s="1"/>
  <c r="F167" i="31" s="1"/>
  <c r="Q167" i="31"/>
  <c r="R174" i="31"/>
  <c r="V161" i="29"/>
  <c r="AE161" i="29"/>
  <c r="AA142" i="29"/>
  <c r="I142" i="29" s="1"/>
  <c r="AA124" i="29"/>
  <c r="AA99" i="29"/>
  <c r="AA58" i="29"/>
  <c r="AA47" i="29"/>
  <c r="AA35" i="29"/>
  <c r="AA23" i="29"/>
  <c r="H49" i="30"/>
  <c r="H44" i="30"/>
  <c r="H36" i="30"/>
  <c r="H4" i="30"/>
  <c r="K174" i="29"/>
  <c r="O171" i="29"/>
  <c r="AD169" i="29"/>
  <c r="V168" i="29"/>
  <c r="H168" i="29" s="1"/>
  <c r="AE158" i="29"/>
  <c r="AE148" i="29"/>
  <c r="P139" i="29"/>
  <c r="AE138" i="29"/>
  <c r="AD137" i="29"/>
  <c r="O128" i="29"/>
  <c r="U127" i="29"/>
  <c r="AD118" i="29"/>
  <c r="V116" i="29"/>
  <c r="AA110" i="29"/>
  <c r="I110" i="29" s="1"/>
  <c r="AL107" i="29"/>
  <c r="U107" i="29"/>
  <c r="AA101" i="29"/>
  <c r="I101" i="29" s="1"/>
  <c r="AM99" i="29"/>
  <c r="AA93" i="29"/>
  <c r="I93" i="29" s="1"/>
  <c r="U90" i="29"/>
  <c r="AM81" i="29"/>
  <c r="AD75" i="29"/>
  <c r="AA74" i="29"/>
  <c r="AM71" i="29"/>
  <c r="AE65" i="29"/>
  <c r="J65" i="29" s="1"/>
  <c r="P65" i="29"/>
  <c r="G65" i="29" s="1"/>
  <c r="AD63" i="29"/>
  <c r="O63" i="29"/>
  <c r="U58" i="29"/>
  <c r="AM50" i="29"/>
  <c r="O49" i="29"/>
  <c r="AD37" i="29"/>
  <c r="AA34" i="29"/>
  <c r="U7" i="29"/>
  <c r="L175" i="28"/>
  <c r="H175" i="28" s="1"/>
  <c r="O172" i="28"/>
  <c r="J172" i="28" s="1"/>
  <c r="L166" i="28"/>
  <c r="H166" i="28" s="1"/>
  <c r="AD173" i="29"/>
  <c r="AD172" i="29"/>
  <c r="V160" i="29"/>
  <c r="H160" i="29" s="1"/>
  <c r="AL154" i="29"/>
  <c r="U153" i="29"/>
  <c r="AA148" i="29"/>
  <c r="P142" i="29"/>
  <c r="AD141" i="29"/>
  <c r="O141" i="29"/>
  <c r="AA139" i="29"/>
  <c r="AL126" i="29"/>
  <c r="O122" i="29"/>
  <c r="O121" i="29"/>
  <c r="AM120" i="29"/>
  <c r="AE105" i="29"/>
  <c r="AL100" i="29"/>
  <c r="U99" i="29"/>
  <c r="AM94" i="29"/>
  <c r="U92" i="29"/>
  <c r="P88" i="29"/>
  <c r="AA86" i="29"/>
  <c r="AM84" i="29"/>
  <c r="AL82" i="29"/>
  <c r="AA76" i="29"/>
  <c r="U71" i="29"/>
  <c r="AM63" i="29"/>
  <c r="AL61" i="29"/>
  <c r="O56" i="29"/>
  <c r="AL47" i="29"/>
  <c r="AL45" i="29"/>
  <c r="AE42" i="29"/>
  <c r="AM36" i="29"/>
  <c r="AM35" i="29"/>
  <c r="AL33" i="29"/>
  <c r="U33" i="29"/>
  <c r="U32" i="29"/>
  <c r="AE25" i="29"/>
  <c r="O25" i="29"/>
  <c r="O23" i="29"/>
  <c r="AL18" i="29"/>
  <c r="U18" i="29"/>
  <c r="AM16" i="29"/>
  <c r="O7" i="29"/>
  <c r="AE3" i="29"/>
  <c r="P3" i="29"/>
  <c r="H122" i="30"/>
  <c r="H115" i="30"/>
  <c r="H86" i="30"/>
  <c r="H82" i="30"/>
  <c r="H78" i="30"/>
  <c r="H69" i="30"/>
  <c r="H52" i="30"/>
  <c r="H48" i="30"/>
  <c r="H38" i="30"/>
  <c r="H31" i="30"/>
  <c r="H17" i="30"/>
  <c r="H13" i="30"/>
  <c r="AL173" i="29"/>
  <c r="AL171" i="29"/>
  <c r="U171" i="29"/>
  <c r="O167" i="29"/>
  <c r="AL162" i="29"/>
  <c r="O156" i="29"/>
  <c r="AD154" i="29"/>
  <c r="AD153" i="29"/>
  <c r="AA152" i="29"/>
  <c r="AM142" i="29"/>
  <c r="V142" i="29"/>
  <c r="O135" i="29"/>
  <c r="AA134" i="29"/>
  <c r="AM132" i="29"/>
  <c r="V132" i="29"/>
  <c r="P127" i="29"/>
  <c r="AM123" i="29"/>
  <c r="O118" i="29"/>
  <c r="AE117" i="29"/>
  <c r="P117" i="29"/>
  <c r="AE113" i="29"/>
  <c r="AL105" i="29"/>
  <c r="V105" i="29"/>
  <c r="AL104" i="29"/>
  <c r="AD97" i="29"/>
  <c r="O94" i="29"/>
  <c r="AE93" i="29"/>
  <c r="J93" i="29" s="1"/>
  <c r="V88" i="29"/>
  <c r="AE84" i="29"/>
  <c r="P83" i="29"/>
  <c r="AA80" i="29"/>
  <c r="AE74" i="29"/>
  <c r="AA70" i="29"/>
  <c r="AD61" i="29"/>
  <c r="AA60" i="29"/>
  <c r="U55" i="29"/>
  <c r="AE52" i="29"/>
  <c r="P52" i="29"/>
  <c r="AE48" i="29"/>
  <c r="AD46" i="29"/>
  <c r="P46" i="29"/>
  <c r="AM42" i="29"/>
  <c r="V42" i="29"/>
  <c r="AA31" i="29"/>
  <c r="AM26" i="29"/>
  <c r="AM25" i="29"/>
  <c r="AL23" i="29"/>
  <c r="U23" i="29"/>
  <c r="P22" i="29"/>
  <c r="P19" i="29"/>
  <c r="AD18" i="29"/>
  <c r="AA13" i="29"/>
  <c r="I13" i="29" s="1"/>
  <c r="L86" i="28"/>
  <c r="H86" i="28" s="1"/>
  <c r="R81" i="28"/>
  <c r="I81" i="28" s="1"/>
  <c r="O143" i="28"/>
  <c r="J143" i="28" s="1"/>
  <c r="R117" i="28"/>
  <c r="I117" i="28" s="1"/>
  <c r="R19" i="28"/>
  <c r="I19" i="28" s="1"/>
  <c r="L18" i="28"/>
  <c r="H18" i="28" s="1"/>
  <c r="L16" i="28"/>
  <c r="H16" i="28" s="1"/>
  <c r="L142" i="28"/>
  <c r="H142" i="28" s="1"/>
  <c r="O102" i="28"/>
  <c r="J102" i="28" s="1"/>
  <c r="O93" i="28"/>
  <c r="J93" i="28" s="1"/>
  <c r="R133" i="28"/>
  <c r="I133" i="28" s="1"/>
  <c r="R127" i="28"/>
  <c r="I127" i="28" s="1"/>
  <c r="R84" i="28"/>
  <c r="I84" i="28" s="1"/>
  <c r="O30" i="28"/>
  <c r="J30" i="28" s="1"/>
  <c r="R29" i="28"/>
  <c r="I29" i="28" s="1"/>
  <c r="R75" i="28"/>
  <c r="I75" i="28" s="1"/>
  <c r="R20" i="28"/>
  <c r="I20" i="28" s="1"/>
  <c r="R18" i="28"/>
  <c r="I18" i="28" s="1"/>
  <c r="R8" i="28"/>
  <c r="I8" i="28" s="1"/>
  <c r="I54" i="14"/>
  <c r="V12" i="29"/>
  <c r="AM3" i="29"/>
  <c r="V3" i="29"/>
  <c r="L171" i="28"/>
  <c r="H171" i="28" s="1"/>
  <c r="R169" i="28"/>
  <c r="I169" i="28" s="1"/>
  <c r="L163" i="28"/>
  <c r="H163" i="28" s="1"/>
  <c r="R138" i="28"/>
  <c r="I138" i="28" s="1"/>
  <c r="L162" i="28"/>
  <c r="H162" i="28" s="1"/>
  <c r="R101" i="28"/>
  <c r="I101" i="28" s="1"/>
  <c r="O50" i="28"/>
  <c r="J50" i="28" s="1"/>
  <c r="R92" i="28"/>
  <c r="I92" i="28" s="1"/>
  <c r="L153" i="28"/>
  <c r="H153" i="28" s="1"/>
  <c r="O47" i="28"/>
  <c r="J47" i="28" s="1"/>
  <c r="L46" i="28"/>
  <c r="H46" i="28" s="1"/>
  <c r="L38" i="28"/>
  <c r="H38" i="28" s="1"/>
  <c r="L85" i="28"/>
  <c r="H85" i="28" s="1"/>
  <c r="O32" i="28"/>
  <c r="J32" i="28" s="1"/>
  <c r="O149" i="28"/>
  <c r="J149" i="28" s="1"/>
  <c r="O121" i="28"/>
  <c r="J121" i="28" s="1"/>
  <c r="L82" i="28"/>
  <c r="H82" i="28" s="1"/>
  <c r="O81" i="28"/>
  <c r="J81" i="28" s="1"/>
  <c r="L77" i="28"/>
  <c r="H77" i="28" s="1"/>
  <c r="L71" i="28"/>
  <c r="H71" i="28" s="1"/>
  <c r="R23" i="28"/>
  <c r="I23" i="28" s="1"/>
  <c r="L21" i="28"/>
  <c r="H21" i="28" s="1"/>
  <c r="O160" i="28"/>
  <c r="J160" i="28" s="1"/>
  <c r="O65" i="28"/>
  <c r="J65" i="28" s="1"/>
  <c r="R13" i="28"/>
  <c r="I13" i="28" s="1"/>
  <c r="R5" i="28"/>
  <c r="I5" i="28" s="1"/>
  <c r="O59" i="28"/>
  <c r="J59" i="28" s="1"/>
  <c r="L114" i="28"/>
  <c r="H114" i="28" s="1"/>
  <c r="I11" i="14"/>
  <c r="V31" i="29"/>
  <c r="V29" i="29"/>
  <c r="U28" i="29"/>
  <c r="U26" i="29"/>
  <c r="AM17" i="29"/>
  <c r="O17" i="29"/>
  <c r="AD16" i="29"/>
  <c r="AM13" i="29"/>
  <c r="L13" i="29" s="1"/>
  <c r="V13" i="29"/>
  <c r="H13" i="29" s="1"/>
  <c r="V10" i="29"/>
  <c r="V7" i="29"/>
  <c r="AM5" i="29"/>
  <c r="AL4" i="29"/>
  <c r="V4" i="29"/>
  <c r="AL3" i="29"/>
  <c r="U3" i="29"/>
  <c r="O166" i="28"/>
  <c r="J166" i="28" s="1"/>
  <c r="R109" i="28"/>
  <c r="I109" i="28" s="1"/>
  <c r="R106" i="28"/>
  <c r="I106" i="28" s="1"/>
  <c r="O51" i="28"/>
  <c r="J51" i="28" s="1"/>
  <c r="R94" i="28"/>
  <c r="I94" i="28" s="1"/>
  <c r="L50" i="28"/>
  <c r="H50" i="28" s="1"/>
  <c r="R48" i="28"/>
  <c r="I48" i="28" s="1"/>
  <c r="L47" i="28"/>
  <c r="H47" i="28" s="1"/>
  <c r="R134" i="28"/>
  <c r="I134" i="28" s="1"/>
  <c r="O89" i="28"/>
  <c r="J89" i="28" s="1"/>
  <c r="O31" i="28"/>
  <c r="J31" i="28" s="1"/>
  <c r="R122" i="28"/>
  <c r="I122" i="28" s="1"/>
  <c r="L121" i="28"/>
  <c r="H121" i="28" s="1"/>
  <c r="O78" i="28"/>
  <c r="J78" i="28" s="1"/>
  <c r="O75" i="28"/>
  <c r="J75" i="28" s="1"/>
  <c r="L74" i="28"/>
  <c r="H74" i="28" s="1"/>
  <c r="O21" i="28"/>
  <c r="J21" i="28" s="1"/>
  <c r="O117" i="28"/>
  <c r="J117" i="28" s="1"/>
  <c r="R115" i="28"/>
  <c r="I115" i="28" s="1"/>
  <c r="L19" i="28"/>
  <c r="H19" i="28" s="1"/>
  <c r="O17" i="28"/>
  <c r="J17" i="28" s="1"/>
  <c r="R15" i="28"/>
  <c r="I15" i="28" s="1"/>
  <c r="O14" i="28"/>
  <c r="J14" i="28" s="1"/>
  <c r="R7" i="28"/>
  <c r="I7" i="28" s="1"/>
  <c r="R60" i="28"/>
  <c r="I60" i="28" s="1"/>
  <c r="L2" i="28"/>
  <c r="H2" i="28" s="1"/>
  <c r="L59" i="28"/>
  <c r="H59" i="28" s="1"/>
  <c r="L84" i="28"/>
  <c r="H84" i="28" s="1"/>
  <c r="O151" i="28"/>
  <c r="J151" i="28" s="1"/>
  <c r="O123" i="28"/>
  <c r="J123" i="28" s="1"/>
  <c r="L29" i="28"/>
  <c r="H29" i="28" s="1"/>
  <c r="O146" i="28"/>
  <c r="J146" i="28" s="1"/>
  <c r="L117" i="28"/>
  <c r="H117" i="28" s="1"/>
  <c r="O66" i="28"/>
  <c r="J66" i="28" s="1"/>
  <c r="O13" i="28"/>
  <c r="J13" i="28" s="1"/>
  <c r="L8" i="28"/>
  <c r="H8" i="28" s="1"/>
  <c r="O109" i="28"/>
  <c r="J109" i="28" s="1"/>
  <c r="O155" i="28"/>
  <c r="J155" i="28" s="1"/>
  <c r="O106" i="28"/>
  <c r="J106" i="28" s="1"/>
  <c r="O34" i="28"/>
  <c r="J34" i="28" s="1"/>
  <c r="L109" i="28"/>
  <c r="H109" i="28" s="1"/>
  <c r="L48" i="28"/>
  <c r="H48" i="28" s="1"/>
  <c r="L122" i="28"/>
  <c r="H122" i="28" s="1"/>
  <c r="L75" i="28"/>
  <c r="H75" i="28" s="1"/>
  <c r="L146" i="28"/>
  <c r="H146" i="28" s="1"/>
  <c r="L3" i="28"/>
  <c r="H3" i="28" s="1"/>
  <c r="L115" i="28"/>
  <c r="H115" i="28" s="1"/>
  <c r="L60" i="28"/>
  <c r="H60" i="28" s="1"/>
  <c r="L170" i="28"/>
  <c r="H170" i="28" s="1"/>
  <c r="L167" i="28"/>
  <c r="H167" i="28" s="1"/>
  <c r="K175" i="29"/>
  <c r="U174" i="29"/>
  <c r="U173" i="29"/>
  <c r="AE170" i="29"/>
  <c r="J170" i="29" s="1"/>
  <c r="AM167" i="29"/>
  <c r="L167" i="29" s="1"/>
  <c r="V167" i="29"/>
  <c r="H167" i="29" s="1"/>
  <c r="V164" i="29"/>
  <c r="AM161" i="29"/>
  <c r="U159" i="29"/>
  <c r="AM152" i="29"/>
  <c r="AM151" i="29"/>
  <c r="V151" i="29"/>
  <c r="AL150" i="29"/>
  <c r="U150" i="29"/>
  <c r="U148" i="29"/>
  <c r="O143" i="29"/>
  <c r="K172" i="29"/>
  <c r="AE171" i="29"/>
  <c r="J171" i="29" s="1"/>
  <c r="AM169" i="29"/>
  <c r="L169" i="29" s="1"/>
  <c r="V169" i="29"/>
  <c r="H169" i="29" s="1"/>
  <c r="U164" i="29"/>
  <c r="AL153" i="29"/>
  <c r="V153" i="29"/>
  <c r="AE175" i="29"/>
  <c r="J175" i="29" s="1"/>
  <c r="P175" i="29"/>
  <c r="G175" i="29" s="1"/>
  <c r="F175" i="29" s="1"/>
  <c r="O174" i="29"/>
  <c r="AP172" i="29"/>
  <c r="M172" i="29" s="1"/>
  <c r="AM172" i="29"/>
  <c r="L172" i="29" s="1"/>
  <c r="K167" i="29"/>
  <c r="K166" i="29"/>
  <c r="AQ155" i="29"/>
  <c r="AP155" i="29"/>
  <c r="P155" i="29"/>
  <c r="AD145" i="29"/>
  <c r="AD144" i="29"/>
  <c r="AP165" i="29"/>
  <c r="O175" i="29"/>
  <c r="AD174" i="29"/>
  <c r="U175" i="29"/>
  <c r="AE167" i="29"/>
  <c r="J167" i="29" s="1"/>
  <c r="P164" i="29"/>
  <c r="AD162" i="29"/>
  <c r="AD150" i="29"/>
  <c r="O148" i="29"/>
  <c r="O147" i="29"/>
  <c r="AE146" i="29"/>
  <c r="J146" i="29" s="1"/>
  <c r="P162" i="29"/>
  <c r="AE156" i="29"/>
  <c r="AL155" i="29"/>
  <c r="P154" i="29"/>
  <c r="O151" i="29"/>
  <c r="P159" i="29"/>
  <c r="V155" i="29"/>
  <c r="AM147" i="29"/>
  <c r="AM146" i="29"/>
  <c r="L146" i="29" s="1"/>
  <c r="AM164" i="29"/>
  <c r="V174" i="29"/>
  <c r="H174" i="29" s="1"/>
  <c r="AP167" i="29"/>
  <c r="M167" i="29" s="1"/>
  <c r="AL164" i="29"/>
  <c r="O159" i="29"/>
  <c r="O158" i="29"/>
  <c r="AM150" i="29"/>
  <c r="V148" i="29"/>
  <c r="O134" i="29"/>
  <c r="AE116" i="29"/>
  <c r="V104" i="29"/>
  <c r="AL92" i="29"/>
  <c r="AL90" i="29"/>
  <c r="P87" i="29"/>
  <c r="AD64" i="29"/>
  <c r="V56" i="29"/>
  <c r="AD55" i="29"/>
  <c r="P54" i="29"/>
  <c r="AP52" i="29"/>
  <c r="U46" i="29"/>
  <c r="O43" i="29"/>
  <c r="AE40" i="29"/>
  <c r="AE39" i="29"/>
  <c r="O39" i="29"/>
  <c r="V37" i="29"/>
  <c r="P33" i="29"/>
  <c r="O32" i="29"/>
  <c r="AQ31" i="29"/>
  <c r="AP31" i="29"/>
  <c r="AL130" i="29"/>
  <c r="AM129" i="29"/>
  <c r="V129" i="29"/>
  <c r="AM124" i="29"/>
  <c r="V124" i="29"/>
  <c r="AL123" i="29"/>
  <c r="AD116" i="29"/>
  <c r="AE115" i="29"/>
  <c r="U114" i="29"/>
  <c r="V102" i="29"/>
  <c r="AE97" i="29"/>
  <c r="P97" i="29"/>
  <c r="O96" i="29"/>
  <c r="U94" i="29"/>
  <c r="U93" i="29"/>
  <c r="V90" i="29"/>
  <c r="AE86" i="29"/>
  <c r="O85" i="29"/>
  <c r="AD82" i="29"/>
  <c r="AD81" i="29"/>
  <c r="O81" i="29"/>
  <c r="AM78" i="29"/>
  <c r="AM77" i="29"/>
  <c r="AP70" i="29"/>
  <c r="AM69" i="29"/>
  <c r="V67" i="29"/>
  <c r="AL66" i="29"/>
  <c r="I65" i="29"/>
  <c r="AL56" i="29"/>
  <c r="O54" i="29"/>
  <c r="V53" i="29"/>
  <c r="V50" i="29"/>
  <c r="AM49" i="29"/>
  <c r="O48" i="29"/>
  <c r="AE44" i="29"/>
  <c r="P44" i="29"/>
  <c r="AD40" i="29"/>
  <c r="AD39" i="29"/>
  <c r="P39" i="29"/>
  <c r="AM34" i="29"/>
  <c r="V34" i="29"/>
  <c r="V30" i="29"/>
  <c r="AL21" i="29"/>
  <c r="AL20" i="29"/>
  <c r="U20" i="29"/>
  <c r="AP16" i="29"/>
  <c r="V143" i="29"/>
  <c r="AM140" i="29"/>
  <c r="AL139" i="29"/>
  <c r="O138" i="29"/>
  <c r="AP137" i="29"/>
  <c r="P137" i="29"/>
  <c r="AM135" i="29"/>
  <c r="V135" i="29"/>
  <c r="AL134" i="29"/>
  <c r="V130" i="29"/>
  <c r="AL129" i="29"/>
  <c r="AM127" i="29"/>
  <c r="AL124" i="29"/>
  <c r="U123" i="29"/>
  <c r="AP122" i="29"/>
  <c r="AL122" i="29"/>
  <c r="O116" i="29"/>
  <c r="AD115" i="29"/>
  <c r="AP86" i="29"/>
  <c r="O86" i="29"/>
  <c r="V78" i="29"/>
  <c r="V71" i="29"/>
  <c r="AL70" i="29"/>
  <c r="AL69" i="29"/>
  <c r="AE45" i="29"/>
  <c r="AD44" i="29"/>
  <c r="O44" i="29"/>
  <c r="V36" i="29"/>
  <c r="V35" i="29"/>
  <c r="AL34" i="29"/>
  <c r="U34" i="29"/>
  <c r="V33" i="29"/>
  <c r="AL28" i="29"/>
  <c r="AL26" i="29"/>
  <c r="V23" i="29"/>
  <c r="AM145" i="29"/>
  <c r="U142" i="29"/>
  <c r="AM141" i="29"/>
  <c r="V141" i="29"/>
  <c r="U130" i="29"/>
  <c r="AM122" i="29"/>
  <c r="AQ117" i="29"/>
  <c r="AD114" i="29"/>
  <c r="AE111" i="29"/>
  <c r="AL87" i="29"/>
  <c r="AL147" i="29"/>
  <c r="AL146" i="29"/>
  <c r="V146" i="29"/>
  <c r="H146" i="29" s="1"/>
  <c r="AL145" i="29"/>
  <c r="U145" i="29"/>
  <c r="V137" i="29"/>
  <c r="AL136" i="29"/>
  <c r="AP124" i="29"/>
  <c r="V118" i="29"/>
  <c r="AD111" i="29"/>
  <c r="AD104" i="29"/>
  <c r="AE103" i="29"/>
  <c r="P93" i="29"/>
  <c r="AE90" i="29"/>
  <c r="V87" i="29"/>
  <c r="AL86" i="29"/>
  <c r="AM85" i="29"/>
  <c r="V82" i="29"/>
  <c r="AL81" i="29"/>
  <c r="V81" i="29"/>
  <c r="P74" i="29"/>
  <c r="P72" i="29"/>
  <c r="O69" i="29"/>
  <c r="V66" i="29"/>
  <c r="AE56" i="29"/>
  <c r="U54" i="29"/>
  <c r="AM40" i="29"/>
  <c r="AM39" i="29"/>
  <c r="U147" i="29"/>
  <c r="U146" i="29"/>
  <c r="AE142" i="29"/>
  <c r="U138" i="29"/>
  <c r="AL137" i="29"/>
  <c r="AE133" i="29"/>
  <c r="P133" i="29"/>
  <c r="AE129" i="29"/>
  <c r="AE128" i="29"/>
  <c r="O125" i="29"/>
  <c r="AE124" i="29"/>
  <c r="P124" i="29"/>
  <c r="AE123" i="29"/>
  <c r="U116" i="29"/>
  <c r="AL114" i="29"/>
  <c r="P114" i="29"/>
  <c r="V110" i="29"/>
  <c r="O107" i="29"/>
  <c r="AE102" i="29"/>
  <c r="AE101" i="29"/>
  <c r="O100" i="29"/>
  <c r="V98" i="29"/>
  <c r="V97" i="29"/>
  <c r="AL96" i="29"/>
  <c r="AD95" i="29"/>
  <c r="V86" i="29"/>
  <c r="U82" i="29"/>
  <c r="U81" i="29"/>
  <c r="AE78" i="29"/>
  <c r="AQ72" i="29"/>
  <c r="AP72" i="29"/>
  <c r="AD71" i="29"/>
  <c r="AE69" i="29"/>
  <c r="AE67" i="29"/>
  <c r="K65" i="29"/>
  <c r="AD56" i="29"/>
  <c r="AL50" i="29"/>
  <c r="P49" i="29"/>
  <c r="AM44" i="29"/>
  <c r="V44" i="29"/>
  <c r="AP42" i="29"/>
  <c r="AL40" i="29"/>
  <c r="AL39" i="29"/>
  <c r="V39" i="29"/>
  <c r="P37" i="29"/>
  <c r="P34" i="29"/>
  <c r="AD21" i="29"/>
  <c r="AD142" i="29"/>
  <c r="AE140" i="29"/>
  <c r="AD139" i="29"/>
  <c r="AD134" i="29"/>
  <c r="P134" i="29"/>
  <c r="AD132" i="29"/>
  <c r="P132" i="29"/>
  <c r="P130" i="29"/>
  <c r="O129" i="29"/>
  <c r="AD128" i="29"/>
  <c r="AE126" i="29"/>
  <c r="O126" i="29"/>
  <c r="AD124" i="29"/>
  <c r="AD123" i="29"/>
  <c r="AE118" i="29"/>
  <c r="AM115" i="29"/>
  <c r="AM104" i="29"/>
  <c r="AP103" i="29"/>
  <c r="AL97" i="29"/>
  <c r="U97" i="29"/>
  <c r="AD92" i="29"/>
  <c r="O92" i="29"/>
  <c r="AD89" i="29"/>
  <c r="AD88" i="29"/>
  <c r="U86" i="29"/>
  <c r="O80" i="29"/>
  <c r="AP78" i="29"/>
  <c r="AD78" i="29"/>
  <c r="O72" i="29"/>
  <c r="AD69" i="29"/>
  <c r="O65" i="29"/>
  <c r="AE63" i="29"/>
  <c r="AE62" i="29"/>
  <c r="O61" i="29"/>
  <c r="AE59" i="29"/>
  <c r="AE58" i="29"/>
  <c r="AE55" i="29"/>
  <c r="P55" i="29"/>
  <c r="AE49" i="29"/>
  <c r="P48" i="29"/>
  <c r="AL46" i="29"/>
  <c r="AM45" i="29"/>
  <c r="AL44" i="29"/>
  <c r="U44" i="29"/>
  <c r="U39" i="29"/>
  <c r="AM37" i="29"/>
  <c r="AD34" i="29"/>
  <c r="P31" i="29"/>
  <c r="AD30" i="29"/>
  <c r="P29" i="29"/>
  <c r="O21" i="29"/>
  <c r="P17" i="29"/>
  <c r="P15" i="29"/>
  <c r="P43" i="29"/>
  <c r="AQ34" i="29"/>
  <c r="AP34" i="29"/>
  <c r="AP33" i="29"/>
  <c r="AQ25" i="29"/>
  <c r="AL14" i="29"/>
  <c r="AP12" i="29"/>
  <c r="O10" i="29"/>
  <c r="U8" i="29"/>
  <c r="AL5" i="29"/>
  <c r="V5" i="29"/>
  <c r="U12" i="29"/>
  <c r="U17" i="29"/>
  <c r="AP11" i="29"/>
  <c r="AQ8" i="29"/>
  <c r="AE6" i="29"/>
  <c r="O6" i="29"/>
  <c r="AM9" i="29"/>
  <c r="O8" i="29"/>
  <c r="AD6" i="29"/>
  <c r="P6" i="29"/>
  <c r="AE12" i="29"/>
  <c r="U9" i="29"/>
  <c r="P8" i="29"/>
  <c r="AD5" i="29"/>
  <c r="AE4" i="29"/>
  <c r="V9" i="29"/>
  <c r="F40" i="33"/>
  <c r="F25" i="33"/>
  <c r="F16" i="33"/>
  <c r="F73" i="33"/>
  <c r="F104" i="33"/>
  <c r="F88" i="33"/>
  <c r="F72" i="33"/>
  <c r="F32" i="33"/>
  <c r="F24" i="33"/>
  <c r="F17" i="33"/>
  <c r="F152" i="33"/>
  <c r="F145" i="33"/>
  <c r="F130" i="33"/>
  <c r="F96" i="33"/>
  <c r="F80" i="33"/>
  <c r="F155" i="33"/>
  <c r="F106" i="33"/>
  <c r="F99" i="33"/>
  <c r="F35" i="33"/>
  <c r="F7" i="33"/>
  <c r="F107" i="33"/>
  <c r="F43" i="33"/>
  <c r="F115" i="33"/>
  <c r="F84" i="33"/>
  <c r="F51" i="33"/>
  <c r="F142" i="33"/>
  <c r="F123" i="33"/>
  <c r="F92" i="33"/>
  <c r="F78" i="33"/>
  <c r="F59" i="33"/>
  <c r="F9" i="33"/>
  <c r="F8" i="33"/>
  <c r="F138" i="33"/>
  <c r="F131" i="33"/>
  <c r="F74" i="33"/>
  <c r="F67" i="33"/>
  <c r="F3" i="33"/>
  <c r="F154" i="33"/>
  <c r="F147" i="33"/>
  <c r="F162" i="33"/>
  <c r="F156" i="33"/>
  <c r="F139" i="33"/>
  <c r="F141" i="33"/>
  <c r="F116" i="33"/>
  <c r="F90" i="33"/>
  <c r="F83" i="33"/>
  <c r="F77" i="33"/>
  <c r="F52" i="33"/>
  <c r="F26" i="33"/>
  <c r="F19" i="33"/>
  <c r="F91" i="33"/>
  <c r="F85" i="33"/>
  <c r="F60" i="33"/>
  <c r="F27" i="33"/>
  <c r="G170" i="32"/>
  <c r="F170" i="32" s="1"/>
  <c r="J168" i="32"/>
  <c r="I164" i="32"/>
  <c r="J163" i="32"/>
  <c r="G134" i="32"/>
  <c r="I128" i="32"/>
  <c r="J120" i="32"/>
  <c r="J114" i="32"/>
  <c r="I101" i="32"/>
  <c r="J88" i="32"/>
  <c r="I86" i="32"/>
  <c r="G85" i="32"/>
  <c r="J77" i="32"/>
  <c r="J69" i="32"/>
  <c r="I58" i="32"/>
  <c r="G40" i="32"/>
  <c r="G165" i="32"/>
  <c r="G157" i="32"/>
  <c r="G149" i="32"/>
  <c r="G146" i="32"/>
  <c r="G145" i="32"/>
  <c r="G140" i="32"/>
  <c r="G136" i="32"/>
  <c r="I135" i="32"/>
  <c r="J134" i="32"/>
  <c r="J129" i="32"/>
  <c r="J127" i="32"/>
  <c r="J125" i="32"/>
  <c r="G121" i="32"/>
  <c r="G119" i="32"/>
  <c r="G111" i="32"/>
  <c r="I109" i="32"/>
  <c r="G167" i="32"/>
  <c r="F167" i="32" s="1"/>
  <c r="I163" i="32"/>
  <c r="J162" i="32"/>
  <c r="I155" i="32"/>
  <c r="J154" i="32"/>
  <c r="I147" i="32"/>
  <c r="I144" i="32"/>
  <c r="G142" i="32"/>
  <c r="I139" i="32"/>
  <c r="G133" i="32"/>
  <c r="G124" i="32"/>
  <c r="J122" i="32"/>
  <c r="I120" i="32"/>
  <c r="G92" i="32"/>
  <c r="I91" i="32"/>
  <c r="G81" i="32"/>
  <c r="G73" i="32"/>
  <c r="G70" i="32"/>
  <c r="G42" i="32"/>
  <c r="I41" i="32"/>
  <c r="J40" i="32"/>
  <c r="I29" i="32"/>
  <c r="G169" i="32"/>
  <c r="F169" i="32" s="1"/>
  <c r="I168" i="32"/>
  <c r="G160" i="32"/>
  <c r="I154" i="32"/>
  <c r="G148" i="32"/>
  <c r="G147" i="32"/>
  <c r="I141" i="32"/>
  <c r="G139" i="32"/>
  <c r="I134" i="32"/>
  <c r="G132" i="32"/>
  <c r="G130" i="32"/>
  <c r="I129" i="32"/>
  <c r="G128" i="32"/>
  <c r="I108" i="32"/>
  <c r="G101" i="32"/>
  <c r="J97" i="32"/>
  <c r="G96" i="32"/>
  <c r="I95" i="32"/>
  <c r="J92" i="32"/>
  <c r="G89" i="32"/>
  <c r="J84" i="32"/>
  <c r="I82" i="32"/>
  <c r="G78" i="32"/>
  <c r="I74" i="32"/>
  <c r="J73" i="32"/>
  <c r="G62" i="32"/>
  <c r="J42" i="32"/>
  <c r="G36" i="32"/>
  <c r="G32" i="32"/>
  <c r="I31" i="32"/>
  <c r="G173" i="32"/>
  <c r="F173" i="32" s="1"/>
  <c r="I169" i="32"/>
  <c r="I174" i="32"/>
  <c r="J173" i="32"/>
  <c r="I171" i="32"/>
  <c r="G172" i="32"/>
  <c r="F172" i="32" s="1"/>
  <c r="J170" i="32"/>
  <c r="I173" i="32"/>
  <c r="G174" i="32"/>
  <c r="F174" i="32" s="1"/>
  <c r="J172" i="32"/>
  <c r="G171" i="32"/>
  <c r="F171" i="32" s="1"/>
  <c r="G166" i="32"/>
  <c r="I165" i="32"/>
  <c r="I159" i="32"/>
  <c r="G158" i="32"/>
  <c r="I157" i="32"/>
  <c r="I151" i="32"/>
  <c r="G150" i="32"/>
  <c r="I149" i="32"/>
  <c r="I146" i="32"/>
  <c r="I143" i="32"/>
  <c r="I138" i="32"/>
  <c r="I136" i="32"/>
  <c r="J132" i="32"/>
  <c r="I119" i="32"/>
  <c r="J118" i="32"/>
  <c r="I117" i="32"/>
  <c r="I111" i="32"/>
  <c r="J110" i="32"/>
  <c r="G109" i="32"/>
  <c r="J96" i="32"/>
  <c r="I66" i="32"/>
  <c r="J65" i="32"/>
  <c r="I63" i="32"/>
  <c r="G44" i="32"/>
  <c r="I167" i="32"/>
  <c r="I161" i="32"/>
  <c r="J158" i="32"/>
  <c r="J150" i="32"/>
  <c r="G141" i="32"/>
  <c r="G88" i="32"/>
  <c r="J62" i="32"/>
  <c r="J36" i="32"/>
  <c r="G57" i="32"/>
  <c r="J48" i="32"/>
  <c r="J38" i="32"/>
  <c r="J18" i="32"/>
  <c r="J13" i="32"/>
  <c r="I11" i="32"/>
  <c r="J10" i="32"/>
  <c r="J7" i="32"/>
  <c r="I5" i="32"/>
  <c r="G28" i="32"/>
  <c r="J22" i="32"/>
  <c r="I16" i="32"/>
  <c r="G14" i="32"/>
  <c r="G12" i="32"/>
  <c r="G6" i="32"/>
  <c r="G161" i="32"/>
  <c r="I156" i="32"/>
  <c r="J155" i="32"/>
  <c r="G153" i="32"/>
  <c r="I148" i="32"/>
  <c r="J147" i="32"/>
  <c r="I142" i="32"/>
  <c r="J139" i="32"/>
  <c r="G131" i="32"/>
  <c r="I130" i="32"/>
  <c r="G129" i="32"/>
  <c r="G123" i="32"/>
  <c r="J119" i="32"/>
  <c r="J117" i="32"/>
  <c r="I116" i="32"/>
  <c r="I114" i="32"/>
  <c r="I112" i="32"/>
  <c r="I105" i="32"/>
  <c r="I94" i="32"/>
  <c r="G93" i="32"/>
  <c r="I90" i="32"/>
  <c r="J67" i="32"/>
  <c r="I61" i="32"/>
  <c r="J59" i="32"/>
  <c r="G52" i="32"/>
  <c r="J50" i="32"/>
  <c r="G49" i="32"/>
  <c r="I48" i="32"/>
  <c r="I46" i="32"/>
  <c r="G35" i="32"/>
  <c r="I33" i="32"/>
  <c r="J30" i="32"/>
  <c r="G25" i="32"/>
  <c r="I22" i="32"/>
  <c r="G21" i="32"/>
  <c r="I20" i="32"/>
  <c r="G19" i="32"/>
  <c r="G8" i="32"/>
  <c r="I4" i="32"/>
  <c r="G86" i="32"/>
  <c r="J85" i="32"/>
  <c r="G82" i="32"/>
  <c r="I81" i="32"/>
  <c r="I77" i="32"/>
  <c r="I73" i="32"/>
  <c r="J72" i="32"/>
  <c r="G71" i="32"/>
  <c r="I69" i="32"/>
  <c r="G68" i="32"/>
  <c r="I57" i="32"/>
  <c r="J44" i="32"/>
  <c r="I42" i="32"/>
  <c r="I40" i="32"/>
  <c r="I38" i="32"/>
  <c r="G37" i="32"/>
  <c r="I36" i="32"/>
  <c r="J32" i="32"/>
  <c r="G27" i="32"/>
  <c r="I26" i="32"/>
  <c r="G91" i="32"/>
  <c r="G74" i="32"/>
  <c r="G60" i="32"/>
  <c r="G58" i="32"/>
  <c r="G45" i="32"/>
  <c r="G43" i="32"/>
  <c r="G34" i="32"/>
  <c r="G29" i="32"/>
  <c r="G22" i="32"/>
  <c r="J91" i="32"/>
  <c r="I85" i="32"/>
  <c r="G84" i="32"/>
  <c r="G76" i="32"/>
  <c r="I75" i="32"/>
  <c r="J66" i="32"/>
  <c r="I64" i="32"/>
  <c r="I56" i="32"/>
  <c r="G51" i="32"/>
  <c r="I44" i="32"/>
  <c r="G38" i="32"/>
  <c r="J37" i="32"/>
  <c r="I32" i="32"/>
  <c r="G18" i="32"/>
  <c r="G15" i="32"/>
  <c r="I14" i="32"/>
  <c r="G13" i="32"/>
  <c r="J11" i="32"/>
  <c r="G9" i="32"/>
  <c r="G7" i="32"/>
  <c r="J5" i="32"/>
  <c r="I3" i="32"/>
  <c r="R12" i="31"/>
  <c r="R17" i="31"/>
  <c r="AP18" i="31"/>
  <c r="S18" i="31" s="1"/>
  <c r="AB19" i="31"/>
  <c r="I19" i="31" s="1"/>
  <c r="AB31" i="31"/>
  <c r="I31" i="31" s="1"/>
  <c r="AP38" i="31"/>
  <c r="S38" i="31" s="1"/>
  <c r="AB12" i="31"/>
  <c r="I12" i="31" s="1"/>
  <c r="R20" i="31"/>
  <c r="R40" i="31"/>
  <c r="AB69" i="31"/>
  <c r="I69" i="31" s="1"/>
  <c r="R3" i="31"/>
  <c r="R4" i="31"/>
  <c r="Q5" i="31"/>
  <c r="R7" i="31"/>
  <c r="R9" i="31"/>
  <c r="Q18" i="31"/>
  <c r="Q24" i="31"/>
  <c r="AB26" i="31"/>
  <c r="I26" i="31" s="1"/>
  <c r="R29" i="31"/>
  <c r="R33" i="31"/>
  <c r="R37" i="31"/>
  <c r="AP40" i="31"/>
  <c r="S40" i="31" s="1"/>
  <c r="AB45" i="31"/>
  <c r="I45" i="31" s="1"/>
  <c r="AP46" i="31"/>
  <c r="S46" i="31" s="1"/>
  <c r="R47" i="31"/>
  <c r="AP50" i="31"/>
  <c r="S50" i="31" s="1"/>
  <c r="R52" i="31"/>
  <c r="AB85" i="31"/>
  <c r="I85" i="31" s="1"/>
  <c r="H85" i="31"/>
  <c r="AP93" i="31"/>
  <c r="S93" i="31" s="1"/>
  <c r="R98" i="31"/>
  <c r="AP129" i="31"/>
  <c r="S129" i="31" s="1"/>
  <c r="Q145" i="31"/>
  <c r="AP153" i="31"/>
  <c r="S153" i="31" s="1"/>
  <c r="Q154" i="31"/>
  <c r="AB58" i="31"/>
  <c r="I58" i="31" s="1"/>
  <c r="H119" i="31"/>
  <c r="AB119" i="31"/>
  <c r="I119" i="31" s="1"/>
  <c r="AP44" i="31"/>
  <c r="S44" i="31" s="1"/>
  <c r="H16" i="31"/>
  <c r="AB101" i="31"/>
  <c r="I101" i="31" s="1"/>
  <c r="H101" i="31"/>
  <c r="AP4" i="31"/>
  <c r="S4" i="31" s="1"/>
  <c r="Q6" i="31"/>
  <c r="AP7" i="31"/>
  <c r="S7" i="31" s="1"/>
  <c r="AP9" i="31"/>
  <c r="S9" i="31" s="1"/>
  <c r="AP10" i="31"/>
  <c r="S10" i="31" s="1"/>
  <c r="AP20" i="31"/>
  <c r="S20" i="31" s="1"/>
  <c r="R22" i="31"/>
  <c r="Q26" i="31"/>
  <c r="R30" i="31"/>
  <c r="AB32" i="31"/>
  <c r="I32" i="31" s="1"/>
  <c r="Q32" i="31"/>
  <c r="AB34" i="31"/>
  <c r="I34" i="31" s="1"/>
  <c r="Q34" i="31"/>
  <c r="Q40" i="31"/>
  <c r="R42" i="31"/>
  <c r="AP43" i="31"/>
  <c r="S43" i="31" s="1"/>
  <c r="R44" i="31"/>
  <c r="AB50" i="31"/>
  <c r="I50" i="31" s="1"/>
  <c r="Q50" i="31"/>
  <c r="AB56" i="31"/>
  <c r="I56" i="31" s="1"/>
  <c r="Q56" i="31"/>
  <c r="AB65" i="31"/>
  <c r="I65" i="31" s="1"/>
  <c r="AP68" i="31"/>
  <c r="S68" i="31" s="1"/>
  <c r="AB109" i="31"/>
  <c r="I109" i="31" s="1"/>
  <c r="H109" i="31"/>
  <c r="AP127" i="31"/>
  <c r="S127" i="31" s="1"/>
  <c r="R137" i="31"/>
  <c r="R138" i="31"/>
  <c r="AP142" i="31"/>
  <c r="S142" i="31" s="1"/>
  <c r="R157" i="31"/>
  <c r="AB44" i="31"/>
  <c r="I44" i="31" s="1"/>
  <c r="AP12" i="31"/>
  <c r="S12" i="31" s="1"/>
  <c r="AP16" i="31"/>
  <c r="S16" i="31" s="1"/>
  <c r="AP83" i="31"/>
  <c r="S83" i="31" s="1"/>
  <c r="AP3" i="31"/>
  <c r="S3" i="31" s="1"/>
  <c r="AP8" i="31"/>
  <c r="S8" i="31" s="1"/>
  <c r="AB20" i="31"/>
  <c r="I20" i="31" s="1"/>
  <c r="Q20" i="31"/>
  <c r="AB23" i="31"/>
  <c r="I23" i="31" s="1"/>
  <c r="Q23" i="31"/>
  <c r="AP27" i="31"/>
  <c r="S27" i="31" s="1"/>
  <c r="AP35" i="31"/>
  <c r="S35" i="31" s="1"/>
  <c r="R36" i="31"/>
  <c r="AB37" i="31"/>
  <c r="I37" i="31" s="1"/>
  <c r="AP72" i="31"/>
  <c r="S72" i="31" s="1"/>
  <c r="AP73" i="31"/>
  <c r="S73" i="31" s="1"/>
  <c r="AB81" i="31"/>
  <c r="I81" i="31" s="1"/>
  <c r="AB83" i="31"/>
  <c r="I83" i="31" s="1"/>
  <c r="AB87" i="31"/>
  <c r="I87" i="31" s="1"/>
  <c r="H87" i="31"/>
  <c r="R90" i="31"/>
  <c r="R141" i="31"/>
  <c r="R38" i="31"/>
  <c r="Q3" i="31"/>
  <c r="Q13" i="31"/>
  <c r="AP14" i="31"/>
  <c r="S14" i="31" s="1"/>
  <c r="AB18" i="31"/>
  <c r="I18" i="31" s="1"/>
  <c r="Q21" i="31"/>
  <c r="AB24" i="31"/>
  <c r="I24" i="31" s="1"/>
  <c r="Q28" i="31"/>
  <c r="R34" i="31"/>
  <c r="AB38" i="31"/>
  <c r="I38" i="31" s="1"/>
  <c r="Q43" i="31"/>
  <c r="R45" i="31"/>
  <c r="AP48" i="31"/>
  <c r="S48" i="31" s="1"/>
  <c r="Q53" i="31"/>
  <c r="R57" i="31"/>
  <c r="R64" i="31"/>
  <c r="R84" i="31"/>
  <c r="AP86" i="31"/>
  <c r="S86" i="31" s="1"/>
  <c r="AP110" i="31"/>
  <c r="S110" i="31" s="1"/>
  <c r="AB155" i="31"/>
  <c r="I155" i="31" s="1"/>
  <c r="R8" i="31"/>
  <c r="R18" i="31"/>
  <c r="R24" i="31"/>
  <c r="AP36" i="31"/>
  <c r="S36" i="31" s="1"/>
  <c r="Q7" i="31"/>
  <c r="Q9" i="31"/>
  <c r="AP11" i="31"/>
  <c r="S11" i="31" s="1"/>
  <c r="R23" i="31"/>
  <c r="AP39" i="31"/>
  <c r="S39" i="31" s="1"/>
  <c r="AP42" i="31"/>
  <c r="S42" i="31" s="1"/>
  <c r="Q51" i="31"/>
  <c r="R56" i="31"/>
  <c r="AP58" i="31"/>
  <c r="S58" i="31" s="1"/>
  <c r="R81" i="31"/>
  <c r="R50" i="31"/>
  <c r="R55" i="31"/>
  <c r="AB59" i="31"/>
  <c r="I59" i="31" s="1"/>
  <c r="Q59" i="31"/>
  <c r="R67" i="31"/>
  <c r="R75" i="31"/>
  <c r="R82" i="31"/>
  <c r="AB91" i="31"/>
  <c r="I91" i="31" s="1"/>
  <c r="AB93" i="31"/>
  <c r="I93" i="31" s="1"/>
  <c r="H93" i="31"/>
  <c r="AB99" i="31"/>
  <c r="I99" i="31" s="1"/>
  <c r="AB104" i="31"/>
  <c r="I104" i="31" s="1"/>
  <c r="Q113" i="31"/>
  <c r="AB126" i="31"/>
  <c r="I126" i="31" s="1"/>
  <c r="Q139" i="31"/>
  <c r="AB144" i="31"/>
  <c r="I144" i="31" s="1"/>
  <c r="AP146" i="31"/>
  <c r="S146" i="31" s="1"/>
  <c r="R158" i="31"/>
  <c r="R159" i="31"/>
  <c r="AP56" i="31"/>
  <c r="S56" i="31" s="1"/>
  <c r="AB60" i="31"/>
  <c r="I60" i="31" s="1"/>
  <c r="AP60" i="31"/>
  <c r="S60" i="31" s="1"/>
  <c r="Q64" i="31"/>
  <c r="AP82" i="31"/>
  <c r="S82" i="31" s="1"/>
  <c r="AB86" i="31"/>
  <c r="I86" i="31" s="1"/>
  <c r="AP88" i="31"/>
  <c r="S88" i="31" s="1"/>
  <c r="R91" i="31"/>
  <c r="R103" i="31"/>
  <c r="AP121" i="31"/>
  <c r="S121" i="31" s="1"/>
  <c r="AB122" i="31"/>
  <c r="I122" i="31" s="1"/>
  <c r="R145" i="31"/>
  <c r="AP156" i="31"/>
  <c r="S156" i="31" s="1"/>
  <c r="AP157" i="31"/>
  <c r="S157" i="31" s="1"/>
  <c r="AB52" i="31"/>
  <c r="I52" i="31" s="1"/>
  <c r="AP52" i="31"/>
  <c r="S52" i="31" s="1"/>
  <c r="AP57" i="31"/>
  <c r="S57" i="31" s="1"/>
  <c r="AB62" i="31"/>
  <c r="I62" i="31" s="1"/>
  <c r="Q65" i="31"/>
  <c r="AB70" i="31"/>
  <c r="I70" i="31" s="1"/>
  <c r="R71" i="31"/>
  <c r="Q73" i="31"/>
  <c r="AP75" i="31"/>
  <c r="S75" i="31" s="1"/>
  <c r="AB78" i="31"/>
  <c r="I78" i="31" s="1"/>
  <c r="Q79" i="31"/>
  <c r="R95" i="31"/>
  <c r="Q98" i="31"/>
  <c r="Q108" i="31"/>
  <c r="Q109" i="31"/>
  <c r="AP111" i="31"/>
  <c r="S111" i="31" s="1"/>
  <c r="R118" i="31"/>
  <c r="R124" i="31"/>
  <c r="AP126" i="31"/>
  <c r="S126" i="31" s="1"/>
  <c r="AP147" i="31"/>
  <c r="S147" i="31" s="1"/>
  <c r="R58" i="31"/>
  <c r="AB67" i="31"/>
  <c r="I67" i="31" s="1"/>
  <c r="AP71" i="31"/>
  <c r="S71" i="31" s="1"/>
  <c r="AB75" i="31"/>
  <c r="I75" i="31" s="1"/>
  <c r="AP80" i="31"/>
  <c r="S80" i="31" s="1"/>
  <c r="Q82" i="31"/>
  <c r="R83" i="31"/>
  <c r="AP115" i="31"/>
  <c r="S115" i="31" s="1"/>
  <c r="R122" i="31"/>
  <c r="AP145" i="31"/>
  <c r="S145" i="31" s="1"/>
  <c r="AP155" i="31"/>
  <c r="S155" i="31" s="1"/>
  <c r="AB157" i="31"/>
  <c r="I157" i="31" s="1"/>
  <c r="AB89" i="31"/>
  <c r="I89" i="31" s="1"/>
  <c r="Q89" i="31"/>
  <c r="AP90" i="31"/>
  <c r="S90" i="31" s="1"/>
  <c r="Q91" i="31"/>
  <c r="AP92" i="31"/>
  <c r="S92" i="31" s="1"/>
  <c r="AP96" i="31"/>
  <c r="S96" i="31" s="1"/>
  <c r="AP101" i="31"/>
  <c r="S101" i="31" s="1"/>
  <c r="AB110" i="31"/>
  <c r="I110" i="31" s="1"/>
  <c r="Q115" i="31"/>
  <c r="AB117" i="31"/>
  <c r="I117" i="31" s="1"/>
  <c r="Q117" i="31"/>
  <c r="Q119" i="31"/>
  <c r="AP128" i="31"/>
  <c r="S128" i="31" s="1"/>
  <c r="R129" i="31"/>
  <c r="R130" i="31"/>
  <c r="Q131" i="31"/>
  <c r="R139" i="31"/>
  <c r="Q153" i="31"/>
  <c r="AP100" i="31"/>
  <c r="S100" i="31" s="1"/>
  <c r="AP108" i="31"/>
  <c r="S108" i="31" s="1"/>
  <c r="AP113" i="31"/>
  <c r="S113" i="31" s="1"/>
  <c r="R119" i="31"/>
  <c r="AP123" i="31"/>
  <c r="S123" i="31" s="1"/>
  <c r="Q137" i="31"/>
  <c r="R143" i="31"/>
  <c r="AP150" i="31"/>
  <c r="S150" i="31" s="1"/>
  <c r="Q155" i="31"/>
  <c r="AB84" i="31"/>
  <c r="I84" i="31" s="1"/>
  <c r="Q90" i="31"/>
  <c r="AB92" i="31"/>
  <c r="I92" i="31" s="1"/>
  <c r="R99" i="31"/>
  <c r="R107" i="31"/>
  <c r="R110" i="31"/>
  <c r="R111" i="31"/>
  <c r="AP114" i="31"/>
  <c r="S114" i="31" s="1"/>
  <c r="R116" i="31"/>
  <c r="AB124" i="31"/>
  <c r="I124" i="31" s="1"/>
  <c r="AB128" i="31"/>
  <c r="I128" i="31" s="1"/>
  <c r="AB132" i="31"/>
  <c r="I132" i="31" s="1"/>
  <c r="Q132" i="31"/>
  <c r="Q134" i="31"/>
  <c r="AP135" i="31"/>
  <c r="S135" i="31" s="1"/>
  <c r="AP138" i="31"/>
  <c r="S138" i="31" s="1"/>
  <c r="AP141" i="31"/>
  <c r="S141" i="31" s="1"/>
  <c r="AB145" i="31"/>
  <c r="I145" i="31" s="1"/>
  <c r="AP154" i="31"/>
  <c r="S154" i="31" s="1"/>
  <c r="R164" i="31"/>
  <c r="AB169" i="31"/>
  <c r="I169" i="31" s="1"/>
  <c r="F169" i="31" s="1"/>
  <c r="AB175" i="31"/>
  <c r="I175" i="31" s="1"/>
  <c r="F175" i="31" s="1"/>
  <c r="R167" i="31"/>
  <c r="AB173" i="31"/>
  <c r="I173" i="31" s="1"/>
  <c r="F173" i="31" s="1"/>
  <c r="R160" i="31"/>
  <c r="AB161" i="31"/>
  <c r="I161" i="31" s="1"/>
  <c r="Q161" i="31"/>
  <c r="AB164" i="31"/>
  <c r="I164" i="31" s="1"/>
  <c r="R175" i="31"/>
  <c r="Q168" i="31"/>
  <c r="AB130" i="31"/>
  <c r="I130" i="31" s="1"/>
  <c r="Q130" i="31"/>
  <c r="AB136" i="31"/>
  <c r="I136" i="31" s="1"/>
  <c r="Q138" i="31"/>
  <c r="R140" i="31"/>
  <c r="AP149" i="31"/>
  <c r="S149" i="31" s="1"/>
  <c r="R151" i="31"/>
  <c r="R154" i="31"/>
  <c r="AP158" i="31"/>
  <c r="S158" i="31" s="1"/>
  <c r="AB159" i="31"/>
  <c r="I159" i="31" s="1"/>
  <c r="R168" i="31"/>
  <c r="H170" i="31"/>
  <c r="H168" i="30"/>
  <c r="H160" i="30"/>
  <c r="F128" i="30"/>
  <c r="H125" i="30"/>
  <c r="H95" i="30"/>
  <c r="H90" i="30"/>
  <c r="H81" i="30"/>
  <c r="H75" i="30"/>
  <c r="H68" i="30"/>
  <c r="H67" i="30"/>
  <c r="H53" i="30"/>
  <c r="H46" i="30"/>
  <c r="H33" i="30"/>
  <c r="F32" i="30"/>
  <c r="H21" i="30"/>
  <c r="F152" i="30"/>
  <c r="H164" i="30"/>
  <c r="H170" i="30"/>
  <c r="H131" i="30"/>
  <c r="H130" i="30"/>
  <c r="H118" i="30"/>
  <c r="H108" i="30"/>
  <c r="H96" i="30"/>
  <c r="H63" i="30"/>
  <c r="H41" i="30"/>
  <c r="H35" i="30"/>
  <c r="H28" i="30"/>
  <c r="H22" i="30"/>
  <c r="H15" i="30"/>
  <c r="H9" i="30"/>
  <c r="H174" i="30"/>
  <c r="H166" i="30"/>
  <c r="H162" i="30"/>
  <c r="H158" i="30"/>
  <c r="H154" i="30"/>
  <c r="H113" i="30"/>
  <c r="H109" i="30"/>
  <c r="H105" i="30"/>
  <c r="H84" i="30"/>
  <c r="H83" i="30"/>
  <c r="H57" i="30"/>
  <c r="H51" i="30"/>
  <c r="H29" i="30"/>
  <c r="H23" i="30"/>
  <c r="H19" i="30"/>
  <c r="H6" i="30"/>
  <c r="H65" i="30"/>
  <c r="H59" i="30"/>
  <c r="H163" i="30"/>
  <c r="F36" i="30"/>
  <c r="H61" i="30"/>
  <c r="H27" i="30"/>
  <c r="O172" i="29"/>
  <c r="AP161" i="29"/>
  <c r="V172" i="29"/>
  <c r="H172" i="29" s="1"/>
  <c r="AP170" i="29"/>
  <c r="M170" i="29" s="1"/>
  <c r="O166" i="29"/>
  <c r="AQ154" i="29"/>
  <c r="AP154" i="29"/>
  <c r="AE149" i="29"/>
  <c r="AE144" i="29"/>
  <c r="AE131" i="29"/>
  <c r="U149" i="29"/>
  <c r="AM149" i="29"/>
  <c r="V131" i="29"/>
  <c r="AM131" i="29"/>
  <c r="AM170" i="29"/>
  <c r="L170" i="29" s="1"/>
  <c r="AP175" i="29"/>
  <c r="M175" i="29" s="1"/>
  <c r="AL170" i="29"/>
  <c r="AE174" i="29"/>
  <c r="J174" i="29" s="1"/>
  <c r="K170" i="29"/>
  <c r="U170" i="29"/>
  <c r="AP169" i="29"/>
  <c r="M169" i="29" s="1"/>
  <c r="V166" i="29"/>
  <c r="H166" i="29" s="1"/>
  <c r="AL165" i="29"/>
  <c r="U144" i="29"/>
  <c r="AM144" i="29"/>
  <c r="AD136" i="29"/>
  <c r="O120" i="29"/>
  <c r="AQ159" i="29"/>
  <c r="V149" i="29"/>
  <c r="AE136" i="29"/>
  <c r="U136" i="29"/>
  <c r="U165" i="29"/>
  <c r="P174" i="29"/>
  <c r="G174" i="29" s="1"/>
  <c r="F174" i="29" s="1"/>
  <c r="P171" i="29"/>
  <c r="G171" i="29" s="1"/>
  <c r="F171" i="29" s="1"/>
  <c r="P166" i="29"/>
  <c r="AL149" i="29"/>
  <c r="AL144" i="29"/>
  <c r="V144" i="29"/>
  <c r="AL131" i="29"/>
  <c r="AP174" i="29"/>
  <c r="M174" i="29" s="1"/>
  <c r="O173" i="29"/>
  <c r="V170" i="29"/>
  <c r="H170" i="29" s="1"/>
  <c r="AM174" i="29"/>
  <c r="L174" i="29" s="1"/>
  <c r="AP171" i="29"/>
  <c r="M171" i="29" s="1"/>
  <c r="AD171" i="29"/>
  <c r="AD170" i="29"/>
  <c r="O157" i="29"/>
  <c r="AQ156" i="29"/>
  <c r="AM136" i="29"/>
  <c r="V136" i="29"/>
  <c r="AL120" i="29"/>
  <c r="V120" i="29"/>
  <c r="V165" i="29"/>
  <c r="O165" i="29"/>
  <c r="AL174" i="29"/>
  <c r="AP173" i="29"/>
  <c r="M173" i="29" s="1"/>
  <c r="V173" i="29"/>
  <c r="H173" i="29" s="1"/>
  <c r="U172" i="29"/>
  <c r="P170" i="29"/>
  <c r="G170" i="29" s="1"/>
  <c r="F170" i="29" s="1"/>
  <c r="AD165" i="29"/>
  <c r="P165" i="29"/>
  <c r="O149" i="29"/>
  <c r="K173" i="29"/>
  <c r="P172" i="29"/>
  <c r="G172" i="29" s="1"/>
  <c r="F172" i="29" s="1"/>
  <c r="K171" i="29"/>
  <c r="O169" i="29"/>
  <c r="O168" i="29"/>
  <c r="P167" i="29"/>
  <c r="G167" i="29" s="1"/>
  <c r="F167" i="29" s="1"/>
  <c r="U166" i="29"/>
  <c r="AM165" i="29"/>
  <c r="U162" i="29"/>
  <c r="AD161" i="29"/>
  <c r="K160" i="29"/>
  <c r="P160" i="29"/>
  <c r="AQ157" i="29"/>
  <c r="AP157" i="29"/>
  <c r="AP156" i="29"/>
  <c r="U154" i="29"/>
  <c r="O153" i="29"/>
  <c r="AQ152" i="29"/>
  <c r="AD147" i="29"/>
  <c r="P144" i="29"/>
  <c r="AE141" i="29"/>
  <c r="P141" i="29"/>
  <c r="U139" i="29"/>
  <c r="AP138" i="29"/>
  <c r="AL138" i="29"/>
  <c r="P138" i="29"/>
  <c r="O136" i="29"/>
  <c r="P135" i="29"/>
  <c r="AE134" i="29"/>
  <c r="AP132" i="29"/>
  <c r="U132" i="29"/>
  <c r="O131" i="29"/>
  <c r="AD130" i="29"/>
  <c r="AE127" i="29"/>
  <c r="P123" i="29"/>
  <c r="U122" i="29"/>
  <c r="U121" i="29"/>
  <c r="AD119" i="29"/>
  <c r="AL115" i="29"/>
  <c r="V115" i="29"/>
  <c r="AE100" i="29"/>
  <c r="AQ99" i="29"/>
  <c r="AE79" i="29"/>
  <c r="AP168" i="29"/>
  <c r="M168" i="29" s="1"/>
  <c r="U167" i="29"/>
  <c r="AE166" i="29"/>
  <c r="J166" i="29" s="1"/>
  <c r="O164" i="29"/>
  <c r="P163" i="29"/>
  <c r="AL161" i="29"/>
  <c r="P161" i="29"/>
  <c r="AP160" i="29"/>
  <c r="AL157" i="29"/>
  <c r="AM156" i="29"/>
  <c r="P156" i="29"/>
  <c r="O155" i="29"/>
  <c r="AP152" i="29"/>
  <c r="AL152" i="29"/>
  <c r="O152" i="29"/>
  <c r="AQ151" i="29"/>
  <c r="AP151" i="29"/>
  <c r="V150" i="29"/>
  <c r="P149" i="29"/>
  <c r="AE147" i="29"/>
  <c r="AP146" i="29"/>
  <c r="M146" i="29" s="1"/>
  <c r="V145" i="29"/>
  <c r="AP143" i="29"/>
  <c r="AE143" i="29"/>
  <c r="AQ141" i="29"/>
  <c r="AQ140" i="29"/>
  <c r="AD140" i="29"/>
  <c r="P140" i="29"/>
  <c r="AQ137" i="29"/>
  <c r="AE137" i="29"/>
  <c r="AQ135" i="29"/>
  <c r="AQ134" i="29"/>
  <c r="AP134" i="29"/>
  <c r="AD133" i="29"/>
  <c r="AE132" i="29"/>
  <c r="O130" i="29"/>
  <c r="AP129" i="29"/>
  <c r="AD129" i="29"/>
  <c r="P128" i="29"/>
  <c r="AP127" i="29"/>
  <c r="O127" i="29"/>
  <c r="AD126" i="29"/>
  <c r="P126" i="29"/>
  <c r="AE125" i="29"/>
  <c r="P125" i="29"/>
  <c r="U124" i="29"/>
  <c r="O123" i="29"/>
  <c r="AQ122" i="29"/>
  <c r="AD122" i="29"/>
  <c r="AQ119" i="29"/>
  <c r="AM119" i="29"/>
  <c r="O119" i="29"/>
  <c r="AP118" i="29"/>
  <c r="U118" i="29"/>
  <c r="P115" i="29"/>
  <c r="AD112" i="29"/>
  <c r="AE106" i="29"/>
  <c r="P103" i="29"/>
  <c r="U102" i="29"/>
  <c r="AM100" i="29"/>
  <c r="V100" i="29"/>
  <c r="AP166" i="29"/>
  <c r="M166" i="29" s="1"/>
  <c r="AD166" i="29"/>
  <c r="AD163" i="29"/>
  <c r="AQ162" i="29"/>
  <c r="AP162" i="29"/>
  <c r="O161" i="29"/>
  <c r="AD160" i="29"/>
  <c r="O160" i="29"/>
  <c r="U157" i="29"/>
  <c r="AL156" i="29"/>
  <c r="U155" i="29"/>
  <c r="P151" i="29"/>
  <c r="AQ148" i="29"/>
  <c r="AP148" i="29"/>
  <c r="P146" i="29"/>
  <c r="O144" i="29"/>
  <c r="P143" i="29"/>
  <c r="AQ142" i="29"/>
  <c r="AP141" i="29"/>
  <c r="O140" i="29"/>
  <c r="AQ139" i="29"/>
  <c r="AP139" i="29"/>
  <c r="O137" i="29"/>
  <c r="AM134" i="29"/>
  <c r="AQ133" i="29"/>
  <c r="AQ132" i="29"/>
  <c r="U131" i="29"/>
  <c r="AQ129" i="29"/>
  <c r="AQ127" i="29"/>
  <c r="AQ126" i="29"/>
  <c r="AP126" i="29"/>
  <c r="AD125" i="29"/>
  <c r="P122" i="29"/>
  <c r="AL119" i="29"/>
  <c r="P119" i="29"/>
  <c r="AM109" i="29"/>
  <c r="AD106" i="29"/>
  <c r="AM76" i="29"/>
  <c r="AQ136" i="29"/>
  <c r="AP136" i="29"/>
  <c r="AP133" i="29"/>
  <c r="AQ125" i="29"/>
  <c r="AQ124" i="29"/>
  <c r="AP121" i="29"/>
  <c r="AQ112" i="29"/>
  <c r="AP112" i="29"/>
  <c r="AE112" i="29"/>
  <c r="AL112" i="29"/>
  <c r="AP95" i="29"/>
  <c r="K168" i="29"/>
  <c r="AM166" i="29"/>
  <c r="L166" i="29" s="1"/>
  <c r="AQ160" i="29"/>
  <c r="U151" i="29"/>
  <c r="AQ150" i="29"/>
  <c r="AP150" i="29"/>
  <c r="AE150" i="29"/>
  <c r="P150" i="29"/>
  <c r="AP147" i="29"/>
  <c r="AQ145" i="29"/>
  <c r="AP145" i="29"/>
  <c r="AE145" i="29"/>
  <c r="AQ143" i="29"/>
  <c r="AP142" i="29"/>
  <c r="AL141" i="29"/>
  <c r="U141" i="29"/>
  <c r="AL140" i="29"/>
  <c r="AM137" i="29"/>
  <c r="P136" i="29"/>
  <c r="V134" i="29"/>
  <c r="AM133" i="29"/>
  <c r="V133" i="29"/>
  <c r="P129" i="29"/>
  <c r="AQ128" i="29"/>
  <c r="AP128" i="29"/>
  <c r="AP125" i="29"/>
  <c r="AQ121" i="29"/>
  <c r="AE120" i="29"/>
  <c r="AP115" i="29"/>
  <c r="AM112" i="29"/>
  <c r="V112" i="29"/>
  <c r="AM79" i="29"/>
  <c r="P173" i="29"/>
  <c r="G173" i="29" s="1"/>
  <c r="F173" i="29" s="1"/>
  <c r="AL172" i="29"/>
  <c r="O170" i="29"/>
  <c r="AE169" i="29"/>
  <c r="J169" i="29" s="1"/>
  <c r="AL166" i="29"/>
  <c r="AQ165" i="29"/>
  <c r="AQ164" i="29"/>
  <c r="AD164" i="29"/>
  <c r="O162" i="29"/>
  <c r="U161" i="29"/>
  <c r="AQ158" i="29"/>
  <c r="AP158" i="29"/>
  <c r="P158" i="29"/>
  <c r="AE157" i="29"/>
  <c r="O154" i="29"/>
  <c r="AQ153" i="29"/>
  <c r="AP153" i="29"/>
  <c r="P153" i="29"/>
  <c r="O150" i="29"/>
  <c r="AQ149" i="29"/>
  <c r="P148" i="29"/>
  <c r="K146" i="29"/>
  <c r="O145" i="29"/>
  <c r="V140" i="29"/>
  <c r="AQ138" i="29"/>
  <c r="AD138" i="29"/>
  <c r="U137" i="29"/>
  <c r="AP135" i="29"/>
  <c r="U134" i="29"/>
  <c r="AL133" i="29"/>
  <c r="U133" i="29"/>
  <c r="AL132" i="29"/>
  <c r="AQ131" i="29"/>
  <c r="AP131" i="29"/>
  <c r="AD131" i="29"/>
  <c r="V126" i="29"/>
  <c r="AM125" i="29"/>
  <c r="V125" i="29"/>
  <c r="O124" i="29"/>
  <c r="P121" i="29"/>
  <c r="AQ120" i="29"/>
  <c r="AP120" i="29"/>
  <c r="AD120" i="29"/>
  <c r="U119" i="29"/>
  <c r="AP116" i="29"/>
  <c r="V109" i="29"/>
  <c r="AM106" i="29"/>
  <c r="V106" i="29"/>
  <c r="P100" i="29"/>
  <c r="AD91" i="29"/>
  <c r="AP164" i="29"/>
  <c r="AL163" i="29"/>
  <c r="U163" i="29"/>
  <c r="AQ161" i="29"/>
  <c r="AL160" i="29"/>
  <c r="U160" i="29"/>
  <c r="AD157" i="29"/>
  <c r="P157" i="29"/>
  <c r="P152" i="29"/>
  <c r="AP149" i="29"/>
  <c r="AD149" i="29"/>
  <c r="AQ144" i="29"/>
  <c r="AP144" i="29"/>
  <c r="AP140" i="29"/>
  <c r="U140" i="29"/>
  <c r="AE135" i="29"/>
  <c r="P131" i="29"/>
  <c r="U129" i="29"/>
  <c r="U126" i="29"/>
  <c r="AL125" i="29"/>
  <c r="U125" i="29"/>
  <c r="AQ123" i="29"/>
  <c r="AP123" i="29"/>
  <c r="V122" i="29"/>
  <c r="AL121" i="29"/>
  <c r="AE119" i="29"/>
  <c r="AQ114" i="29"/>
  <c r="AP114" i="29"/>
  <c r="U112" i="29"/>
  <c r="AQ111" i="29"/>
  <c r="AE109" i="29"/>
  <c r="AL106" i="29"/>
  <c r="U106" i="29"/>
  <c r="AL102" i="29"/>
  <c r="O102" i="29"/>
  <c r="O91" i="29"/>
  <c r="AL91" i="29"/>
  <c r="O109" i="29"/>
  <c r="AQ107" i="29"/>
  <c r="P105" i="29"/>
  <c r="AQ104" i="29"/>
  <c r="AP104" i="29"/>
  <c r="AQ103" i="29"/>
  <c r="AQ102" i="29"/>
  <c r="AQ97" i="29"/>
  <c r="AQ94" i="29"/>
  <c r="AP93" i="29"/>
  <c r="M93" i="29" s="1"/>
  <c r="AE89" i="29"/>
  <c r="AQ81" i="29"/>
  <c r="AL79" i="29"/>
  <c r="O79" i="29"/>
  <c r="P78" i="29"/>
  <c r="AQ76" i="29"/>
  <c r="AP76" i="29"/>
  <c r="O76" i="29"/>
  <c r="AL73" i="29"/>
  <c r="O73" i="29"/>
  <c r="AD72" i="29"/>
  <c r="P68" i="29"/>
  <c r="AP59" i="29"/>
  <c r="AD121" i="29"/>
  <c r="U120" i="29"/>
  <c r="O114" i="29"/>
  <c r="AQ113" i="29"/>
  <c r="AM111" i="29"/>
  <c r="P110" i="29"/>
  <c r="P106" i="29"/>
  <c r="U105" i="29"/>
  <c r="O104" i="29"/>
  <c r="V103" i="29"/>
  <c r="AQ101" i="29"/>
  <c r="P99" i="29"/>
  <c r="AP97" i="29"/>
  <c r="P96" i="29"/>
  <c r="O95" i="29"/>
  <c r="O93" i="29"/>
  <c r="AE92" i="29"/>
  <c r="U91" i="29"/>
  <c r="AQ89" i="29"/>
  <c r="AM89" i="29"/>
  <c r="P89" i="29"/>
  <c r="O87" i="29"/>
  <c r="P86" i="29"/>
  <c r="AE85" i="29"/>
  <c r="AQ84" i="29"/>
  <c r="AP84" i="29"/>
  <c r="AE83" i="29"/>
  <c r="P80" i="29"/>
  <c r="U78" i="29"/>
  <c r="AL76" i="29"/>
  <c r="AP73" i="29"/>
  <c r="V70" i="29"/>
  <c r="AL64" i="29"/>
  <c r="V64" i="29"/>
  <c r="AQ60" i="29"/>
  <c r="AD58" i="29"/>
  <c r="AM58" i="29"/>
  <c r="P116" i="29"/>
  <c r="AL111" i="29"/>
  <c r="O111" i="29"/>
  <c r="AP110" i="29"/>
  <c r="U109" i="29"/>
  <c r="AQ108" i="29"/>
  <c r="AD108" i="29"/>
  <c r="AQ106" i="29"/>
  <c r="O106" i="29"/>
  <c r="AQ105" i="29"/>
  <c r="AP105" i="29"/>
  <c r="P104" i="29"/>
  <c r="U103" i="29"/>
  <c r="P101" i="29"/>
  <c r="AP100" i="29"/>
  <c r="AP99" i="29"/>
  <c r="P98" i="29"/>
  <c r="AD94" i="29"/>
  <c r="AQ92" i="29"/>
  <c r="P92" i="29"/>
  <c r="AQ90" i="29"/>
  <c r="AM90" i="29"/>
  <c r="AL89" i="29"/>
  <c r="O89" i="29"/>
  <c r="U79" i="29"/>
  <c r="AQ78" i="29"/>
  <c r="V76" i="29"/>
  <c r="V73" i="29"/>
  <c r="AL72" i="29"/>
  <c r="AQ71" i="29"/>
  <c r="AP71" i="29"/>
  <c r="AD68" i="29"/>
  <c r="U64" i="29"/>
  <c r="V57" i="29"/>
  <c r="AD22" i="29"/>
  <c r="U76" i="29"/>
  <c r="U73" i="29"/>
  <c r="AP68" i="29"/>
  <c r="AP109" i="29"/>
  <c r="AD109" i="29"/>
  <c r="AL108" i="29"/>
  <c r="P108" i="29"/>
  <c r="AP106" i="29"/>
  <c r="AD105" i="29"/>
  <c r="AD103" i="29"/>
  <c r="U100" i="29"/>
  <c r="O99" i="29"/>
  <c r="AE95" i="29"/>
  <c r="AL94" i="29"/>
  <c r="P94" i="29"/>
  <c r="AP92" i="29"/>
  <c r="O90" i="29"/>
  <c r="U87" i="29"/>
  <c r="AQ86" i="29"/>
  <c r="V84" i="29"/>
  <c r="P82" i="29"/>
  <c r="AQ79" i="29"/>
  <c r="AD79" i="29"/>
  <c r="AL75" i="29"/>
  <c r="U75" i="29"/>
  <c r="O74" i="29"/>
  <c r="AE73" i="29"/>
  <c r="U72" i="29"/>
  <c r="V69" i="29"/>
  <c r="AM68" i="29"/>
  <c r="O64" i="29"/>
  <c r="AM53" i="29"/>
  <c r="P120" i="29"/>
  <c r="V119" i="29"/>
  <c r="AL117" i="29"/>
  <c r="O117" i="29"/>
  <c r="O112" i="29"/>
  <c r="V111" i="29"/>
  <c r="AQ109" i="29"/>
  <c r="P107" i="29"/>
  <c r="AM103" i="29"/>
  <c r="P102" i="29"/>
  <c r="AM97" i="29"/>
  <c r="AQ95" i="29"/>
  <c r="AM95" i="29"/>
  <c r="AM91" i="29"/>
  <c r="P90" i="29"/>
  <c r="V89" i="29"/>
  <c r="AL88" i="29"/>
  <c r="AQ87" i="29"/>
  <c r="AP87" i="29"/>
  <c r="AD86" i="29"/>
  <c r="AM83" i="29"/>
  <c r="V83" i="29"/>
  <c r="AM82" i="29"/>
  <c r="AE81" i="29"/>
  <c r="U80" i="29"/>
  <c r="AP79" i="29"/>
  <c r="AL78" i="29"/>
  <c r="AE76" i="29"/>
  <c r="AD73" i="29"/>
  <c r="AL71" i="29"/>
  <c r="O71" i="29"/>
  <c r="U69" i="29"/>
  <c r="O57" i="29"/>
  <c r="AL53" i="29"/>
  <c r="AM22" i="29"/>
  <c r="O115" i="29"/>
  <c r="AL113" i="29"/>
  <c r="P112" i="29"/>
  <c r="U111" i="29"/>
  <c r="AL109" i="29"/>
  <c r="P109" i="29"/>
  <c r="AP108" i="29"/>
  <c r="AP107" i="29"/>
  <c r="O105" i="29"/>
  <c r="AL103" i="29"/>
  <c r="O103" i="29"/>
  <c r="AP102" i="29"/>
  <c r="U101" i="29"/>
  <c r="AQ100" i="29"/>
  <c r="AD100" i="29"/>
  <c r="AQ98" i="29"/>
  <c r="AP98" i="29"/>
  <c r="O97" i="29"/>
  <c r="AQ96" i="29"/>
  <c r="AP96" i="29"/>
  <c r="AP94" i="29"/>
  <c r="V92" i="29"/>
  <c r="U89" i="29"/>
  <c r="AD87" i="29"/>
  <c r="AL83" i="29"/>
  <c r="U83" i="29"/>
  <c r="O78" i="29"/>
  <c r="AD76" i="29"/>
  <c r="P76" i="29"/>
  <c r="AQ73" i="29"/>
  <c r="AM73" i="29"/>
  <c r="P73" i="29"/>
  <c r="AE57" i="29"/>
  <c r="P57" i="29"/>
  <c r="U47" i="29"/>
  <c r="AD47" i="29"/>
  <c r="V45" i="29"/>
  <c r="AE66" i="29"/>
  <c r="AL65" i="29"/>
  <c r="AL57" i="29"/>
  <c r="P56" i="29"/>
  <c r="AP47" i="29"/>
  <c r="AQ41" i="29"/>
  <c r="AP38" i="29"/>
  <c r="AD33" i="29"/>
  <c r="AQ27" i="29"/>
  <c r="AQ26" i="29"/>
  <c r="AL22" i="29"/>
  <c r="AE68" i="29"/>
  <c r="U65" i="29"/>
  <c r="AM64" i="29"/>
  <c r="U61" i="29"/>
  <c r="AM60" i="29"/>
  <c r="P58" i="29"/>
  <c r="U57" i="29"/>
  <c r="O55" i="29"/>
  <c r="AD52" i="29"/>
  <c r="P47" i="29"/>
  <c r="AE43" i="29"/>
  <c r="O40" i="29"/>
  <c r="O38" i="29"/>
  <c r="AL35" i="29"/>
  <c r="O34" i="29"/>
  <c r="O31" i="29"/>
  <c r="AP29" i="29"/>
  <c r="AP25" i="29"/>
  <c r="P25" i="29"/>
  <c r="V22" i="29"/>
  <c r="AP18" i="29"/>
  <c r="P18" i="29"/>
  <c r="O15" i="29"/>
  <c r="AE14" i="29"/>
  <c r="O68" i="29"/>
  <c r="P66" i="29"/>
  <c r="P62" i="29"/>
  <c r="AP60" i="29"/>
  <c r="AM56" i="29"/>
  <c r="U53" i="29"/>
  <c r="O52" i="29"/>
  <c r="P50" i="29"/>
  <c r="O47" i="29"/>
  <c r="U45" i="29"/>
  <c r="AD43" i="29"/>
  <c r="AM41" i="29"/>
  <c r="P40" i="29"/>
  <c r="AL38" i="29"/>
  <c r="U36" i="29"/>
  <c r="AQ33" i="29"/>
  <c r="O33" i="29"/>
  <c r="AP30" i="29"/>
  <c r="V26" i="29"/>
  <c r="AP23" i="29"/>
  <c r="U22" i="29"/>
  <c r="AM21" i="29"/>
  <c r="AD20" i="29"/>
  <c r="O18" i="29"/>
  <c r="AD14" i="29"/>
  <c r="O14" i="29"/>
  <c r="AQ43" i="29"/>
  <c r="AP43" i="29"/>
  <c r="AP32" i="29"/>
  <c r="AQ29" i="29"/>
  <c r="AP13" i="29"/>
  <c r="M13" i="29" s="1"/>
  <c r="AD65" i="29"/>
  <c r="AQ63" i="29"/>
  <c r="AQ58" i="29"/>
  <c r="AP58" i="29"/>
  <c r="AD57" i="29"/>
  <c r="V47" i="29"/>
  <c r="AQ44" i="29"/>
  <c r="V38" i="29"/>
  <c r="AE36" i="29"/>
  <c r="O36" i="29"/>
  <c r="P26" i="29"/>
  <c r="AQ23" i="29"/>
  <c r="AE22" i="29"/>
  <c r="AQ20" i="29"/>
  <c r="AP20" i="29"/>
  <c r="AQ19" i="29"/>
  <c r="AP19" i="29"/>
  <c r="U15" i="29"/>
  <c r="AD70" i="29"/>
  <c r="AL68" i="29"/>
  <c r="V68" i="29"/>
  <c r="P67" i="29"/>
  <c r="AQ66" i="29"/>
  <c r="AP66" i="29"/>
  <c r="AP65" i="29"/>
  <c r="AP57" i="29"/>
  <c r="AQ55" i="29"/>
  <c r="AM55" i="29"/>
  <c r="AL54" i="29"/>
  <c r="AD53" i="29"/>
  <c r="O53" i="29"/>
  <c r="V52" i="29"/>
  <c r="AQ50" i="29"/>
  <c r="AP50" i="29"/>
  <c r="AD49" i="29"/>
  <c r="AE47" i="29"/>
  <c r="O46" i="29"/>
  <c r="AD45" i="29"/>
  <c r="O45" i="29"/>
  <c r="AM43" i="29"/>
  <c r="V43" i="29"/>
  <c r="P42" i="29"/>
  <c r="AQ39" i="29"/>
  <c r="AP39" i="29"/>
  <c r="AD36" i="29"/>
  <c r="P36" i="29"/>
  <c r="P35" i="29"/>
  <c r="AQ28" i="29"/>
  <c r="AP28" i="29"/>
  <c r="O28" i="29"/>
  <c r="AP26" i="29"/>
  <c r="AE26" i="29"/>
  <c r="V25" i="29"/>
  <c r="O19" i="29"/>
  <c r="O16" i="29"/>
  <c r="AE15" i="29"/>
  <c r="AM14" i="29"/>
  <c r="V14" i="29"/>
  <c r="U68" i="29"/>
  <c r="AM65" i="29"/>
  <c r="L65" i="29" s="1"/>
  <c r="AE64" i="29"/>
  <c r="P64" i="29"/>
  <c r="AE60" i="29"/>
  <c r="AM57" i="29"/>
  <c r="U52" i="29"/>
  <c r="AQ47" i="29"/>
  <c r="AM47" i="29"/>
  <c r="AQ45" i="29"/>
  <c r="AP45" i="29"/>
  <c r="P45" i="29"/>
  <c r="AL43" i="29"/>
  <c r="U43" i="29"/>
  <c r="O42" i="29"/>
  <c r="U40" i="29"/>
  <c r="AE38" i="29"/>
  <c r="P38" i="29"/>
  <c r="AQ36" i="29"/>
  <c r="AP36" i="29"/>
  <c r="O35" i="29"/>
  <c r="AE34" i="29"/>
  <c r="AM33" i="29"/>
  <c r="AD32" i="29"/>
  <c r="AE31" i="29"/>
  <c r="U29" i="29"/>
  <c r="U25" i="29"/>
  <c r="O22" i="29"/>
  <c r="AL19" i="29"/>
  <c r="AD15" i="29"/>
  <c r="U14" i="29"/>
  <c r="V8" i="29"/>
  <c r="AP7" i="29"/>
  <c r="AE7" i="29"/>
  <c r="AL6" i="29"/>
  <c r="K4" i="29"/>
  <c r="U4" i="29"/>
  <c r="AQ3" i="29"/>
  <c r="AQ12" i="29"/>
  <c r="P12" i="29"/>
  <c r="AP8" i="29"/>
  <c r="AE8" i="29"/>
  <c r="AM7" i="29"/>
  <c r="AP3" i="29"/>
  <c r="AQ22" i="29"/>
  <c r="AP22" i="29"/>
  <c r="V21" i="29"/>
  <c r="AM20" i="29"/>
  <c r="V20" i="29"/>
  <c r="AQ17" i="29"/>
  <c r="AP17" i="29"/>
  <c r="AQ15" i="29"/>
  <c r="AP15" i="29"/>
  <c r="P11" i="29"/>
  <c r="AQ10" i="29"/>
  <c r="AP10" i="29"/>
  <c r="P7" i="29"/>
  <c r="U5" i="29"/>
  <c r="AP4" i="29"/>
  <c r="AD4" i="29"/>
  <c r="AE9" i="29"/>
  <c r="AM8" i="29"/>
  <c r="AD8" i="29"/>
  <c r="AL7" i="29"/>
  <c r="AQ4" i="29"/>
  <c r="P4" i="29"/>
  <c r="AM12" i="29"/>
  <c r="O12" i="29"/>
  <c r="U10" i="29"/>
  <c r="AQ9" i="29"/>
  <c r="AP9" i="29"/>
  <c r="AP6" i="29"/>
  <c r="AL8" i="29"/>
  <c r="AQ5" i="29"/>
  <c r="AP5" i="29"/>
  <c r="AQ11" i="29"/>
  <c r="AQ7" i="29"/>
  <c r="AQ6" i="29"/>
  <c r="AE5" i="29"/>
  <c r="P5" i="29"/>
  <c r="O164" i="28"/>
  <c r="J164" i="28" s="1"/>
  <c r="L155" i="28"/>
  <c r="H155" i="28" s="1"/>
  <c r="L55" i="28"/>
  <c r="H55" i="28" s="1"/>
  <c r="I49" i="14"/>
  <c r="O100" i="28"/>
  <c r="J100" i="28" s="1"/>
  <c r="I63" i="14"/>
  <c r="L96" i="28"/>
  <c r="H96" i="28" s="1"/>
  <c r="O41" i="28"/>
  <c r="J41" i="28" s="1"/>
  <c r="I50" i="14"/>
  <c r="L126" i="28"/>
  <c r="H126" i="28" s="1"/>
  <c r="I136" i="14"/>
  <c r="L33" i="28"/>
  <c r="H33" i="28" s="1"/>
  <c r="O118" i="28"/>
  <c r="J118" i="28" s="1"/>
  <c r="I112" i="14"/>
  <c r="O63" i="28"/>
  <c r="J63" i="28" s="1"/>
  <c r="L63" i="28"/>
  <c r="H63" i="28" s="1"/>
  <c r="I92" i="14"/>
  <c r="I133" i="14"/>
  <c r="O33" i="28"/>
  <c r="J33" i="28" s="1"/>
  <c r="I32" i="14"/>
  <c r="L164" i="28"/>
  <c r="H164" i="28" s="1"/>
  <c r="I162" i="14"/>
  <c r="R107" i="28"/>
  <c r="I107" i="28" s="1"/>
  <c r="L105" i="28"/>
  <c r="H105" i="28" s="1"/>
  <c r="R154" i="28"/>
  <c r="I154" i="28" s="1"/>
  <c r="R99" i="28"/>
  <c r="I99" i="28" s="1"/>
  <c r="L94" i="28"/>
  <c r="H94" i="28" s="1"/>
  <c r="O153" i="28"/>
  <c r="J153" i="28" s="1"/>
  <c r="I138" i="14"/>
  <c r="O48" i="28"/>
  <c r="J48" i="28" s="1"/>
  <c r="I33" i="14"/>
  <c r="L133" i="28"/>
  <c r="H133" i="28" s="1"/>
  <c r="R90" i="28"/>
  <c r="I90" i="28" s="1"/>
  <c r="R89" i="28"/>
  <c r="I89" i="28" s="1"/>
  <c r="I105" i="14"/>
  <c r="O125" i="28"/>
  <c r="J125" i="28" s="1"/>
  <c r="I108" i="14"/>
  <c r="O86" i="28"/>
  <c r="J86" i="28" s="1"/>
  <c r="I122" i="14"/>
  <c r="I139" i="14"/>
  <c r="R149" i="28"/>
  <c r="I149" i="28" s="1"/>
  <c r="I154" i="14"/>
  <c r="R148" i="28"/>
  <c r="I148" i="28" s="1"/>
  <c r="R155" i="28"/>
  <c r="I155" i="28" s="1"/>
  <c r="I149" i="14"/>
  <c r="L54" i="28"/>
  <c r="H54" i="28" s="1"/>
  <c r="I5" i="14"/>
  <c r="R55" i="28"/>
  <c r="I55" i="28" s="1"/>
  <c r="O105" i="28"/>
  <c r="J105" i="28" s="1"/>
  <c r="I100" i="14"/>
  <c r="L103" i="28"/>
  <c r="H103" i="28" s="1"/>
  <c r="I85" i="14"/>
  <c r="O52" i="28"/>
  <c r="J52" i="28" s="1"/>
  <c r="R51" i="28"/>
  <c r="I51" i="28" s="1"/>
  <c r="R137" i="28"/>
  <c r="I137" i="28" s="1"/>
  <c r="O94" i="28"/>
  <c r="J94" i="28" s="1"/>
  <c r="I78" i="14"/>
  <c r="O133" i="28"/>
  <c r="J133" i="28" s="1"/>
  <c r="I126" i="14"/>
  <c r="O152" i="28"/>
  <c r="J152" i="28" s="1"/>
  <c r="I153" i="14"/>
  <c r="R37" i="28"/>
  <c r="I37" i="28" s="1"/>
  <c r="O68" i="28"/>
  <c r="J68" i="28" s="1"/>
  <c r="I20" i="14"/>
  <c r="I19" i="14"/>
  <c r="R166" i="28"/>
  <c r="I166" i="28" s="1"/>
  <c r="R108" i="28"/>
  <c r="I108" i="28" s="1"/>
  <c r="I60" i="14"/>
  <c r="O104" i="28"/>
  <c r="J104" i="28" s="1"/>
  <c r="R100" i="28"/>
  <c r="I100" i="28" s="1"/>
  <c r="R50" i="28"/>
  <c r="I50" i="28" s="1"/>
  <c r="R91" i="28"/>
  <c r="I91" i="28" s="1"/>
  <c r="R47" i="28"/>
  <c r="I47" i="28" s="1"/>
  <c r="L131" i="28"/>
  <c r="H131" i="28" s="1"/>
  <c r="L130" i="28"/>
  <c r="H130" i="28" s="1"/>
  <c r="I128" i="14"/>
  <c r="R129" i="28"/>
  <c r="I129" i="28" s="1"/>
  <c r="L43" i="28"/>
  <c r="H43" i="28" s="1"/>
  <c r="I51" i="14"/>
  <c r="R41" i="28"/>
  <c r="I41" i="28" s="1"/>
  <c r="O88" i="28"/>
  <c r="J88" i="28" s="1"/>
  <c r="L87" i="28"/>
  <c r="H87" i="28" s="1"/>
  <c r="R38" i="28"/>
  <c r="I38" i="28" s="1"/>
  <c r="R34" i="28"/>
  <c r="I34" i="28" s="1"/>
  <c r="I52" i="14"/>
  <c r="O71" i="28"/>
  <c r="J71" i="28" s="1"/>
  <c r="I95" i="14"/>
  <c r="L116" i="28"/>
  <c r="H116" i="28" s="1"/>
  <c r="I116" i="14"/>
  <c r="I74" i="14"/>
  <c r="R158" i="28"/>
  <c r="I158" i="28" s="1"/>
  <c r="I152" i="14"/>
  <c r="O96" i="28"/>
  <c r="J96" i="28" s="1"/>
  <c r="I84" i="14"/>
  <c r="R174" i="28"/>
  <c r="I174" i="28" s="1"/>
  <c r="R172" i="28"/>
  <c r="I172" i="28" s="1"/>
  <c r="R170" i="28"/>
  <c r="I170" i="28" s="1"/>
  <c r="R175" i="28"/>
  <c r="I175" i="28" s="1"/>
  <c r="O174" i="28"/>
  <c r="J174" i="28" s="1"/>
  <c r="L173" i="28"/>
  <c r="H173" i="28" s="1"/>
  <c r="R171" i="28"/>
  <c r="I171" i="28" s="1"/>
  <c r="O170" i="28"/>
  <c r="J170" i="28" s="1"/>
  <c r="O169" i="28"/>
  <c r="J169" i="28" s="1"/>
  <c r="R168" i="28"/>
  <c r="I168" i="28" s="1"/>
  <c r="O158" i="28"/>
  <c r="J158" i="28" s="1"/>
  <c r="R56" i="28"/>
  <c r="I56" i="28" s="1"/>
  <c r="O107" i="28"/>
  <c r="J107" i="28" s="1"/>
  <c r="L154" i="28"/>
  <c r="H154" i="28" s="1"/>
  <c r="L102" i="28"/>
  <c r="H102" i="28" s="1"/>
  <c r="I62" i="14"/>
  <c r="O99" i="28"/>
  <c r="J99" i="28" s="1"/>
  <c r="R96" i="28"/>
  <c r="I96" i="28" s="1"/>
  <c r="L90" i="28"/>
  <c r="H90" i="28" s="1"/>
  <c r="O131" i="28"/>
  <c r="J131" i="28" s="1"/>
  <c r="I132" i="14"/>
  <c r="O40" i="28"/>
  <c r="J40" i="28" s="1"/>
  <c r="I39" i="14"/>
  <c r="O37" i="28"/>
  <c r="J37" i="28" s="1"/>
  <c r="O4" i="28"/>
  <c r="J4" i="28" s="1"/>
  <c r="I2" i="14"/>
  <c r="R68" i="28"/>
  <c r="I68" i="28" s="1"/>
  <c r="I98" i="14"/>
  <c r="I43" i="14"/>
  <c r="R10" i="28"/>
  <c r="I10" i="28" s="1"/>
  <c r="O55" i="28"/>
  <c r="J55" i="28" s="1"/>
  <c r="O139" i="28"/>
  <c r="J139" i="28" s="1"/>
  <c r="I118" i="14"/>
  <c r="O154" i="28"/>
  <c r="J154" i="28" s="1"/>
  <c r="I155" i="14"/>
  <c r="L98" i="28"/>
  <c r="H98" i="28" s="1"/>
  <c r="I77" i="14"/>
  <c r="O44" i="28"/>
  <c r="J44" i="28" s="1"/>
  <c r="I45" i="14"/>
  <c r="L88" i="28"/>
  <c r="H88" i="28" s="1"/>
  <c r="I75" i="14"/>
  <c r="R85" i="28"/>
  <c r="I85" i="28" s="1"/>
  <c r="O85" i="28"/>
  <c r="J85" i="28" s="1"/>
  <c r="I90" i="14"/>
  <c r="I57" i="14"/>
  <c r="L35" i="28"/>
  <c r="H35" i="28" s="1"/>
  <c r="O150" i="28"/>
  <c r="J150" i="28" s="1"/>
  <c r="I158" i="14"/>
  <c r="O26" i="28"/>
  <c r="J26" i="28" s="1"/>
  <c r="O73" i="28"/>
  <c r="J73" i="28" s="1"/>
  <c r="I87" i="14"/>
  <c r="I121" i="14"/>
  <c r="O56" i="28"/>
  <c r="J56" i="28" s="1"/>
  <c r="O54" i="28"/>
  <c r="J54" i="28" s="1"/>
  <c r="L100" i="28"/>
  <c r="H100" i="28" s="1"/>
  <c r="L45" i="28"/>
  <c r="H45" i="28" s="1"/>
  <c r="L41" i="28"/>
  <c r="H41" i="28" s="1"/>
  <c r="L6" i="28"/>
  <c r="H6" i="28" s="1"/>
  <c r="I10" i="14"/>
  <c r="I72" i="14"/>
  <c r="I76" i="14"/>
  <c r="L161" i="28"/>
  <c r="H161" i="28" s="1"/>
  <c r="L34" i="28"/>
  <c r="H34" i="28" s="1"/>
  <c r="O22" i="28"/>
  <c r="J22" i="28" s="1"/>
  <c r="O145" i="28"/>
  <c r="J145" i="28" s="1"/>
  <c r="L144" i="28"/>
  <c r="H144" i="28" s="1"/>
  <c r="O3" i="28"/>
  <c r="J3" i="28" s="1"/>
  <c r="L66" i="28"/>
  <c r="H66" i="28" s="1"/>
  <c r="O12" i="28"/>
  <c r="J12" i="28" s="1"/>
  <c r="O11" i="28"/>
  <c r="J11" i="28" s="1"/>
  <c r="O62" i="28"/>
  <c r="J62" i="28" s="1"/>
  <c r="O2" i="28"/>
  <c r="J2" i="28" s="1"/>
  <c r="O141" i="28"/>
  <c r="J141" i="28" s="1"/>
  <c r="I93" i="14"/>
  <c r="I157" i="14"/>
  <c r="I66" i="14"/>
  <c r="I70" i="14"/>
  <c r="R123" i="28"/>
  <c r="I123" i="28" s="1"/>
  <c r="O76" i="28"/>
  <c r="J76" i="28" s="1"/>
  <c r="R26" i="28"/>
  <c r="I26" i="28" s="1"/>
  <c r="O144" i="28"/>
  <c r="J144" i="28" s="1"/>
  <c r="I18" i="14"/>
  <c r="I15" i="14"/>
  <c r="R4" i="28"/>
  <c r="I4" i="28" s="1"/>
  <c r="R118" i="28"/>
  <c r="I118" i="28" s="1"/>
  <c r="R73" i="28"/>
  <c r="I73" i="28" s="1"/>
  <c r="L22" i="28"/>
  <c r="H22" i="28" s="1"/>
  <c r="R69" i="28"/>
  <c r="I69" i="28" s="1"/>
  <c r="R116" i="28"/>
  <c r="I116" i="28" s="1"/>
  <c r="R65" i="28"/>
  <c r="I65" i="28" s="1"/>
  <c r="L12" i="28"/>
  <c r="H12" i="28" s="1"/>
  <c r="R63" i="28"/>
  <c r="I63" i="28" s="1"/>
  <c r="R6" i="28"/>
  <c r="I6" i="28" s="1"/>
  <c r="R113" i="28"/>
  <c r="I113" i="28" s="1"/>
  <c r="R141" i="28"/>
  <c r="I141" i="28" s="1"/>
  <c r="R140" i="28"/>
  <c r="I140" i="28" s="1"/>
  <c r="I99" i="14"/>
  <c r="I40" i="14"/>
  <c r="I147" i="14"/>
  <c r="I14" i="14"/>
  <c r="I21" i="14"/>
  <c r="I4" i="14"/>
  <c r="R39" i="28"/>
  <c r="I39" i="28" s="1"/>
  <c r="O38" i="28"/>
  <c r="J38" i="28" s="1"/>
  <c r="O124" i="28"/>
  <c r="J124" i="28" s="1"/>
  <c r="R33" i="28"/>
  <c r="I33" i="28" s="1"/>
  <c r="R150" i="28"/>
  <c r="I150" i="28" s="1"/>
  <c r="O122" i="28"/>
  <c r="J122" i="28" s="1"/>
  <c r="O80" i="28"/>
  <c r="J80" i="28" s="1"/>
  <c r="R74" i="28"/>
  <c r="I74" i="28" s="1"/>
  <c r="O24" i="28"/>
  <c r="J24" i="28" s="1"/>
  <c r="R71" i="28"/>
  <c r="I71" i="28" s="1"/>
  <c r="R21" i="28"/>
  <c r="I21" i="28" s="1"/>
  <c r="O20" i="28"/>
  <c r="J20" i="28" s="1"/>
  <c r="O115" i="28"/>
  <c r="J115" i="28" s="1"/>
  <c r="O16" i="28"/>
  <c r="J16" i="28" s="1"/>
  <c r="I130" i="14"/>
  <c r="I73" i="14"/>
  <c r="I23" i="14"/>
  <c r="R152" i="28"/>
  <c r="I152" i="28" s="1"/>
  <c r="L37" i="28"/>
  <c r="H37" i="28" s="1"/>
  <c r="R161" i="28"/>
  <c r="I161" i="28" s="1"/>
  <c r="O36" i="28"/>
  <c r="J36" i="28" s="1"/>
  <c r="R35" i="28"/>
  <c r="I35" i="28" s="1"/>
  <c r="L32" i="28"/>
  <c r="H32" i="28" s="1"/>
  <c r="R151" i="28"/>
  <c r="I151" i="28" s="1"/>
  <c r="L30" i="28"/>
  <c r="H30" i="28" s="1"/>
  <c r="R28" i="28"/>
  <c r="I28" i="28" s="1"/>
  <c r="O23" i="28"/>
  <c r="J23" i="28" s="1"/>
  <c r="R145" i="28"/>
  <c r="I145" i="28" s="1"/>
  <c r="L67" i="28"/>
  <c r="H67" i="28" s="1"/>
  <c r="R3" i="28"/>
  <c r="I3" i="28" s="1"/>
  <c r="O116" i="28"/>
  <c r="J116" i="28" s="1"/>
  <c r="R66" i="28"/>
  <c r="I66" i="28" s="1"/>
  <c r="L17" i="28"/>
  <c r="H17" i="28" s="1"/>
  <c r="O64" i="28"/>
  <c r="J64" i="28" s="1"/>
  <c r="R11" i="28"/>
  <c r="I11" i="28" s="1"/>
  <c r="L9" i="28"/>
  <c r="H9" i="28" s="1"/>
  <c r="R62" i="28"/>
  <c r="I62" i="28" s="1"/>
  <c r="O6" i="28"/>
  <c r="J6" i="28" s="1"/>
  <c r="O61" i="28"/>
  <c r="J61" i="28" s="1"/>
  <c r="R159" i="28"/>
  <c r="I159" i="28" s="1"/>
  <c r="L5" i="28"/>
  <c r="H5" i="28" s="1"/>
  <c r="O113" i="28"/>
  <c r="J113" i="28" s="1"/>
  <c r="O140" i="28"/>
  <c r="J140" i="28" s="1"/>
  <c r="I41" i="14"/>
  <c r="I141" i="14"/>
  <c r="I156" i="14"/>
  <c r="I160" i="14"/>
  <c r="I135" i="14"/>
  <c r="I25" i="14"/>
  <c r="I9" i="14"/>
  <c r="I159" i="14"/>
  <c r="L149" i="28"/>
  <c r="H149" i="28" s="1"/>
  <c r="R121" i="28"/>
  <c r="I121" i="28" s="1"/>
  <c r="L4" i="28"/>
  <c r="H4" i="28" s="1"/>
  <c r="L148" i="28"/>
  <c r="H148" i="28" s="1"/>
  <c r="L118" i="28"/>
  <c r="H118" i="28" s="1"/>
  <c r="R147" i="28"/>
  <c r="I147" i="28" s="1"/>
  <c r="R76" i="28"/>
  <c r="I76" i="28" s="1"/>
  <c r="R25" i="28"/>
  <c r="I25" i="28" s="1"/>
  <c r="L73" i="28"/>
  <c r="H73" i="28" s="1"/>
  <c r="R146" i="28"/>
  <c r="I146" i="28" s="1"/>
  <c r="L68" i="28"/>
  <c r="H68" i="28" s="1"/>
  <c r="R144" i="28"/>
  <c r="I144" i="28" s="1"/>
  <c r="R14" i="28"/>
  <c r="I14" i="28" s="1"/>
  <c r="L65" i="28"/>
  <c r="H65" i="28" s="1"/>
  <c r="L10" i="28"/>
  <c r="H10" i="28" s="1"/>
  <c r="R142" i="28"/>
  <c r="I142" i="28" s="1"/>
  <c r="L113" i="28"/>
  <c r="H113" i="28" s="1"/>
  <c r="I148" i="14"/>
  <c r="I103" i="14"/>
  <c r="I30" i="14"/>
  <c r="I29" i="14"/>
  <c r="I31" i="14"/>
  <c r="L7" i="28"/>
  <c r="H7" i="28" s="1"/>
  <c r="R59" i="28"/>
  <c r="I59" i="28" s="1"/>
  <c r="O142" i="28"/>
  <c r="J142" i="28" s="1"/>
  <c r="I165" i="14"/>
  <c r="I119" i="14"/>
  <c r="I58" i="14"/>
  <c r="I37" i="14"/>
  <c r="I36" i="14"/>
  <c r="R165" i="28"/>
  <c r="I165" i="28" s="1"/>
  <c r="L156" i="28"/>
  <c r="H156" i="28" s="1"/>
  <c r="O156" i="28"/>
  <c r="J156" i="28" s="1"/>
  <c r="R167" i="28"/>
  <c r="I167" i="28" s="1"/>
  <c r="O165" i="28"/>
  <c r="J165" i="28" s="1"/>
  <c r="O167" i="28"/>
  <c r="J167" i="28" s="1"/>
  <c r="L165" i="28"/>
  <c r="H165" i="28" s="1"/>
  <c r="O175" i="28"/>
  <c r="J175" i="28" s="1"/>
  <c r="R139" i="28"/>
  <c r="I139" i="28" s="1"/>
  <c r="O108" i="28"/>
  <c r="J108" i="28" s="1"/>
  <c r="O98" i="28"/>
  <c r="J98" i="28" s="1"/>
  <c r="L97" i="28"/>
  <c r="H97" i="28" s="1"/>
  <c r="O95" i="28"/>
  <c r="J95" i="28" s="1"/>
  <c r="O134" i="28"/>
  <c r="J134" i="28" s="1"/>
  <c r="R156" i="28"/>
  <c r="I156" i="28" s="1"/>
  <c r="L108" i="28"/>
  <c r="H108" i="28" s="1"/>
  <c r="L95" i="28"/>
  <c r="H95" i="28" s="1"/>
  <c r="L134" i="28"/>
  <c r="H134" i="28" s="1"/>
  <c r="L132" i="28"/>
  <c r="H132" i="28" s="1"/>
  <c r="R132" i="28"/>
  <c r="I132" i="28" s="1"/>
  <c r="R105" i="28"/>
  <c r="I105" i="28" s="1"/>
  <c r="L93" i="28"/>
  <c r="H93" i="28" s="1"/>
  <c r="R93" i="28"/>
  <c r="I93" i="28" s="1"/>
  <c r="L158" i="28"/>
  <c r="H158" i="28" s="1"/>
  <c r="R103" i="28"/>
  <c r="I103" i="28" s="1"/>
  <c r="R53" i="28"/>
  <c r="I53" i="28" s="1"/>
  <c r="O49" i="28"/>
  <c r="J49" i="28" s="1"/>
  <c r="R45" i="28"/>
  <c r="I45" i="28" s="1"/>
  <c r="R125" i="28"/>
  <c r="I125" i="28" s="1"/>
  <c r="L135" i="28"/>
  <c r="H135" i="28" s="1"/>
  <c r="R135" i="28"/>
  <c r="I135" i="28" s="1"/>
  <c r="L168" i="28"/>
  <c r="H168" i="28" s="1"/>
  <c r="R54" i="28"/>
  <c r="I54" i="28" s="1"/>
  <c r="L139" i="28"/>
  <c r="H139" i="28" s="1"/>
  <c r="O53" i="28"/>
  <c r="J53" i="28" s="1"/>
  <c r="R98" i="28"/>
  <c r="I98" i="28" s="1"/>
  <c r="O45" i="28"/>
  <c r="J45" i="28" s="1"/>
  <c r="L53" i="28"/>
  <c r="H53" i="28" s="1"/>
  <c r="L136" i="28"/>
  <c r="H136" i="28" s="1"/>
  <c r="R136" i="28"/>
  <c r="I136" i="28" s="1"/>
  <c r="L27" i="28"/>
  <c r="H27" i="28" s="1"/>
  <c r="O27" i="28"/>
  <c r="J27" i="28" s="1"/>
  <c r="L89" i="28"/>
  <c r="H89" i="28" s="1"/>
  <c r="L44" i="28"/>
  <c r="H44" i="28" s="1"/>
  <c r="R124" i="28"/>
  <c r="I124" i="28" s="1"/>
  <c r="R31" i="28"/>
  <c r="I31" i="28" s="1"/>
  <c r="L40" i="28"/>
  <c r="H40" i="28" s="1"/>
  <c r="R120" i="28"/>
  <c r="I120" i="28" s="1"/>
  <c r="R44" i="28"/>
  <c r="I44" i="28" s="1"/>
  <c r="R88" i="28"/>
  <c r="I88" i="28" s="1"/>
  <c r="R126" i="28"/>
  <c r="I126" i="28" s="1"/>
  <c r="L125" i="28"/>
  <c r="H125" i="28" s="1"/>
  <c r="L124" i="28"/>
  <c r="H124" i="28" s="1"/>
  <c r="L31" i="28"/>
  <c r="H31" i="28" s="1"/>
  <c r="O120" i="28"/>
  <c r="J120" i="28" s="1"/>
  <c r="R43" i="28"/>
  <c r="I43" i="28" s="1"/>
  <c r="L42" i="28"/>
  <c r="H42" i="28" s="1"/>
  <c r="L127" i="28"/>
  <c r="H127" i="28" s="1"/>
  <c r="R40" i="28"/>
  <c r="I40" i="28" s="1"/>
  <c r="L26" i="28"/>
  <c r="H26" i="28" s="1"/>
  <c r="R78" i="28"/>
  <c r="I78" i="28" s="1"/>
  <c r="R27" i="28"/>
  <c r="I27" i="28" s="1"/>
  <c r="L24" i="28"/>
  <c r="H24" i="28" s="1"/>
  <c r="R80" i="28"/>
  <c r="I80" i="28" s="1"/>
  <c r="L79" i="28"/>
  <c r="H79" i="28" s="1"/>
  <c r="R77" i="28"/>
  <c r="I77" i="28" s="1"/>
  <c r="L76" i="28"/>
  <c r="H76" i="28" s="1"/>
  <c r="L141" i="28"/>
  <c r="H141" i="28" s="1"/>
  <c r="AD155" i="29"/>
  <c r="V147" i="29"/>
  <c r="AL168" i="29"/>
  <c r="U168" i="29"/>
  <c r="V163" i="29"/>
  <c r="H163" i="29" s="1"/>
  <c r="AM168" i="29"/>
  <c r="L168" i="29" s="1"/>
  <c r="AM160" i="29"/>
  <c r="L160" i="29" s="1"/>
  <c r="AM171" i="29"/>
  <c r="L171" i="29" s="1"/>
  <c r="AE160" i="29"/>
  <c r="J160" i="29" s="1"/>
  <c r="AD168" i="29"/>
  <c r="K163" i="29"/>
  <c r="P147" i="29"/>
  <c r="AE168" i="29"/>
  <c r="J168" i="29" s="1"/>
  <c r="V171" i="29"/>
  <c r="H171" i="29" s="1"/>
  <c r="AE163" i="29"/>
  <c r="J163" i="29" s="1"/>
  <c r="AL175" i="29"/>
  <c r="AD175" i="29"/>
  <c r="P168" i="29"/>
  <c r="G168" i="29" s="1"/>
  <c r="F168" i="29" s="1"/>
  <c r="AL167" i="29"/>
  <c r="AD167" i="29"/>
  <c r="AL159" i="29"/>
  <c r="AD159" i="29"/>
  <c r="AL151" i="29"/>
  <c r="AD151" i="29"/>
  <c r="K150" i="29"/>
  <c r="O163" i="29"/>
  <c r="AQ147" i="29"/>
  <c r="AD113" i="29"/>
  <c r="AL143" i="29"/>
  <c r="AD143" i="29"/>
  <c r="U143" i="29"/>
  <c r="AL135" i="29"/>
  <c r="AD135" i="29"/>
  <c r="U135" i="29"/>
  <c r="AL127" i="29"/>
  <c r="AD127" i="29"/>
  <c r="AP119" i="29"/>
  <c r="AQ118" i="29"/>
  <c r="AP113" i="29"/>
  <c r="AP111" i="29"/>
  <c r="AQ115" i="29"/>
  <c r="O113" i="29"/>
  <c r="P113" i="29"/>
  <c r="AQ116" i="29"/>
  <c r="AM113" i="29"/>
  <c r="AP117" i="29"/>
  <c r="U113" i="29"/>
  <c r="V113" i="29"/>
  <c r="K94" i="29"/>
  <c r="AQ85" i="29"/>
  <c r="AP85" i="29"/>
  <c r="P85" i="29"/>
  <c r="U77" i="29"/>
  <c r="AD77" i="29"/>
  <c r="AL77" i="29"/>
  <c r="AP90" i="29"/>
  <c r="U85" i="29"/>
  <c r="AD85" i="29"/>
  <c r="AL85" i="29"/>
  <c r="O84" i="29"/>
  <c r="V77" i="29"/>
  <c r="P71" i="29"/>
  <c r="P91" i="29"/>
  <c r="AQ83" i="29"/>
  <c r="P79" i="29"/>
  <c r="AQ75" i="29"/>
  <c r="AP75" i="29"/>
  <c r="V85" i="29"/>
  <c r="AQ74" i="29"/>
  <c r="AP74" i="29"/>
  <c r="AP83" i="29"/>
  <c r="AP81" i="29"/>
  <c r="AQ80" i="29"/>
  <c r="AP80" i="29"/>
  <c r="AQ77" i="29"/>
  <c r="AP77" i="29"/>
  <c r="AE77" i="29"/>
  <c r="P77" i="29"/>
  <c r="AQ91" i="29"/>
  <c r="AP91" i="29"/>
  <c r="AP89" i="29"/>
  <c r="AQ88" i="29"/>
  <c r="AP88" i="29"/>
  <c r="AQ82" i="29"/>
  <c r="AP82" i="29"/>
  <c r="O77" i="29"/>
  <c r="AQ70" i="29"/>
  <c r="P70" i="29"/>
  <c r="AD67" i="29"/>
  <c r="AQ52" i="29"/>
  <c r="AP49" i="29"/>
  <c r="O83" i="29"/>
  <c r="O75" i="29"/>
  <c r="AP69" i="29"/>
  <c r="AL67" i="29"/>
  <c r="O67" i="29"/>
  <c r="AP51" i="29"/>
  <c r="AP55" i="29"/>
  <c r="AM70" i="29"/>
  <c r="AE70" i="29"/>
  <c r="AP63" i="29"/>
  <c r="AQ51" i="29"/>
  <c r="AQ49" i="29"/>
  <c r="AQ48" i="29"/>
  <c r="AP48" i="29"/>
  <c r="P69" i="29"/>
  <c r="G69" i="29" s="1"/>
  <c r="AQ68" i="29"/>
  <c r="AP67" i="29"/>
  <c r="AQ65" i="29"/>
  <c r="AQ59" i="29"/>
  <c r="AQ57" i="29"/>
  <c r="AQ56" i="29"/>
  <c r="AP56" i="29"/>
  <c r="AQ53" i="29"/>
  <c r="AP53" i="29"/>
  <c r="P53" i="29"/>
  <c r="O51" i="29"/>
  <c r="O50" i="29"/>
  <c r="AQ67" i="29"/>
  <c r="U67" i="29"/>
  <c r="O66" i="29"/>
  <c r="AQ64" i="29"/>
  <c r="AP64" i="29"/>
  <c r="AQ61" i="29"/>
  <c r="AP61" i="29"/>
  <c r="P61" i="29"/>
  <c r="O58" i="29"/>
  <c r="AQ54" i="29"/>
  <c r="AP54" i="29"/>
  <c r="P51" i="29"/>
  <c r="U51" i="29"/>
  <c r="AD51" i="29"/>
  <c r="AL51" i="29"/>
  <c r="AP46" i="29"/>
  <c r="AL84" i="29"/>
  <c r="AD84" i="29"/>
  <c r="AQ62" i="29"/>
  <c r="AP62" i="29"/>
  <c r="P59" i="29"/>
  <c r="U59" i="29"/>
  <c r="AD59" i="29"/>
  <c r="AL59" i="29"/>
  <c r="AM51" i="29"/>
  <c r="AQ46" i="29"/>
  <c r="AD24" i="29"/>
  <c r="O24" i="29"/>
  <c r="O41" i="29"/>
  <c r="AL27" i="29"/>
  <c r="U27" i="29"/>
  <c r="AE27" i="29"/>
  <c r="V24" i="29"/>
  <c r="AE24" i="29"/>
  <c r="AM24" i="29"/>
  <c r="P30" i="29"/>
  <c r="AL30" i="29"/>
  <c r="U30" i="29"/>
  <c r="AE30" i="29"/>
  <c r="AM27" i="29"/>
  <c r="AQ24" i="29"/>
  <c r="AP24" i="29"/>
  <c r="AQ21" i="29"/>
  <c r="AP21" i="29"/>
  <c r="AP41" i="29"/>
  <c r="U41" i="29"/>
  <c r="AQ40" i="29"/>
  <c r="AP40" i="29"/>
  <c r="AQ32" i="29"/>
  <c r="AM30" i="29"/>
  <c r="V41" i="29"/>
  <c r="AQ35" i="29"/>
  <c r="V27" i="29"/>
  <c r="AL24" i="29"/>
  <c r="U24" i="29"/>
  <c r="AP44" i="29"/>
  <c r="AQ42" i="29"/>
  <c r="AD41" i="29"/>
  <c r="AQ37" i="29"/>
  <c r="AP37" i="29"/>
  <c r="AQ16" i="29"/>
  <c r="AP14" i="29"/>
  <c r="AE41" i="29"/>
  <c r="O27" i="29"/>
  <c r="AQ18" i="29"/>
  <c r="AL41" i="29"/>
  <c r="P41" i="29"/>
  <c r="O30" i="29"/>
  <c r="AD27" i="29"/>
  <c r="P27" i="29"/>
  <c r="U38" i="29"/>
  <c r="O37" i="29"/>
  <c r="AE35" i="29"/>
  <c r="U35" i="29"/>
  <c r="AM32" i="29"/>
  <c r="AE32" i="29"/>
  <c r="V32" i="29"/>
  <c r="P20" i="29"/>
  <c r="O29" i="29"/>
  <c r="AD23" i="29"/>
  <c r="AQ14" i="29"/>
  <c r="P32" i="29"/>
  <c r="AQ38" i="29"/>
  <c r="AP35" i="29"/>
  <c r="AL29" i="29"/>
  <c r="AD29" i="29"/>
  <c r="P24" i="29"/>
  <c r="AL15" i="29"/>
  <c r="AQ30" i="29"/>
  <c r="AP27" i="29"/>
  <c r="AL11" i="29"/>
  <c r="AD11" i="29"/>
  <c r="U11" i="29"/>
  <c r="P10" i="29"/>
  <c r="AL12" i="29"/>
  <c r="AD12" i="29"/>
  <c r="AL10" i="29"/>
  <c r="AD10" i="29"/>
  <c r="F143" i="30"/>
  <c r="F159" i="30"/>
  <c r="F102" i="30"/>
  <c r="F153" i="30"/>
  <c r="F140" i="30"/>
  <c r="F144" i="30"/>
  <c r="F141" i="30"/>
  <c r="F149" i="30"/>
  <c r="F127" i="30"/>
  <c r="F110" i="30"/>
  <c r="F89" i="30"/>
  <c r="F79" i="30"/>
  <c r="F71" i="30"/>
  <c r="F117" i="30"/>
  <c r="F101" i="30"/>
  <c r="F99" i="30"/>
  <c r="F119" i="30"/>
  <c r="F40" i="30"/>
  <c r="F27" i="30"/>
  <c r="H14" i="30"/>
  <c r="F7" i="30"/>
  <c r="F43" i="30"/>
  <c r="F57" i="30"/>
  <c r="H30" i="30"/>
  <c r="F92" i="30"/>
  <c r="F9" i="30"/>
  <c r="F98" i="30"/>
  <c r="F38" i="30"/>
  <c r="F18" i="30"/>
  <c r="H54" i="30"/>
  <c r="F94" i="30"/>
  <c r="H62" i="30"/>
  <c r="F19" i="30"/>
  <c r="F6" i="30"/>
  <c r="H5" i="30"/>
  <c r="F25" i="30"/>
  <c r="H3" i="30"/>
  <c r="H6" i="31"/>
  <c r="H97" i="31"/>
  <c r="AB97" i="31"/>
  <c r="I97" i="31" s="1"/>
  <c r="AB17" i="31"/>
  <c r="I17" i="31" s="1"/>
  <c r="AB53" i="31"/>
  <c r="I53" i="31" s="1"/>
  <c r="H53" i="31"/>
  <c r="R15" i="31"/>
  <c r="R19" i="31"/>
  <c r="AP22" i="31"/>
  <c r="S22" i="31" s="1"/>
  <c r="AP5" i="31"/>
  <c r="S5" i="31" s="1"/>
  <c r="R11" i="31"/>
  <c r="AP21" i="31"/>
  <c r="S21" i="31" s="1"/>
  <c r="AP23" i="31"/>
  <c r="S23" i="31" s="1"/>
  <c r="AP32" i="31"/>
  <c r="S32" i="31" s="1"/>
  <c r="H63" i="31"/>
  <c r="AB63" i="31"/>
  <c r="I63" i="31" s="1"/>
  <c r="Q14" i="31"/>
  <c r="AP15" i="31"/>
  <c r="S15" i="31" s="1"/>
  <c r="AP19" i="31"/>
  <c r="S19" i="31" s="1"/>
  <c r="H127" i="31"/>
  <c r="AB127" i="31"/>
  <c r="I127" i="31" s="1"/>
  <c r="AB147" i="31"/>
  <c r="I147" i="31" s="1"/>
  <c r="H147" i="31"/>
  <c r="AB29" i="31"/>
  <c r="I29" i="31" s="1"/>
  <c r="AB30" i="31"/>
  <c r="I30" i="31" s="1"/>
  <c r="AP34" i="31"/>
  <c r="S34" i="31" s="1"/>
  <c r="Q35" i="31"/>
  <c r="H46" i="31"/>
  <c r="AP49" i="31"/>
  <c r="S49" i="31" s="1"/>
  <c r="R51" i="31"/>
  <c r="AB55" i="31"/>
  <c r="I55" i="31" s="1"/>
  <c r="Q58" i="31"/>
  <c r="AB121" i="31"/>
  <c r="I121" i="31" s="1"/>
  <c r="H121" i="31"/>
  <c r="AP33" i="31"/>
  <c r="S33" i="31" s="1"/>
  <c r="AP41" i="31"/>
  <c r="S41" i="31" s="1"/>
  <c r="AB47" i="31"/>
  <c r="I47" i="31" s="1"/>
  <c r="H69" i="31"/>
  <c r="H77" i="31"/>
  <c r="AB95" i="31"/>
  <c r="I95" i="31" s="1"/>
  <c r="H95" i="31"/>
  <c r="AB103" i="31"/>
  <c r="I103" i="31" s="1"/>
  <c r="H103" i="31"/>
  <c r="AB105" i="31"/>
  <c r="I105" i="31" s="1"/>
  <c r="AP119" i="31"/>
  <c r="S119" i="31" s="1"/>
  <c r="R35" i="31"/>
  <c r="AB39" i="31"/>
  <c r="I39" i="31" s="1"/>
  <c r="Q42" i="31"/>
  <c r="Q57" i="31"/>
  <c r="H61" i="31"/>
  <c r="AP67" i="31"/>
  <c r="S67" i="31" s="1"/>
  <c r="AP59" i="31"/>
  <c r="S59" i="31" s="1"/>
  <c r="R68" i="31"/>
  <c r="R76" i="31"/>
  <c r="AP118" i="31"/>
  <c r="S118" i="31" s="1"/>
  <c r="R127" i="31"/>
  <c r="Q33" i="31"/>
  <c r="Q41" i="31"/>
  <c r="H45" i="31"/>
  <c r="AP51" i="31"/>
  <c r="S51" i="31" s="1"/>
  <c r="R60" i="31"/>
  <c r="AP66" i="31"/>
  <c r="S66" i="31" s="1"/>
  <c r="Q67" i="31"/>
  <c r="AP74" i="31"/>
  <c r="S74" i="31" s="1"/>
  <c r="Q75" i="31"/>
  <c r="R92" i="31"/>
  <c r="Q107" i="31"/>
  <c r="AB111" i="31"/>
  <c r="I111" i="31" s="1"/>
  <c r="H111" i="31"/>
  <c r="R115" i="31"/>
  <c r="R133" i="31"/>
  <c r="R101" i="31"/>
  <c r="R109" i="31"/>
  <c r="H148" i="31"/>
  <c r="AB148" i="31"/>
  <c r="I148" i="31" s="1"/>
  <c r="R93" i="31"/>
  <c r="Q100" i="31"/>
  <c r="AP116" i="31"/>
  <c r="S116" i="31" s="1"/>
  <c r="R85" i="31"/>
  <c r="Q92" i="31"/>
  <c r="AP99" i="31"/>
  <c r="S99" i="31" s="1"/>
  <c r="AP107" i="31"/>
  <c r="S107" i="31" s="1"/>
  <c r="AB125" i="31"/>
  <c r="I125" i="31" s="1"/>
  <c r="Q84" i="31"/>
  <c r="AP91" i="31"/>
  <c r="S91" i="31" s="1"/>
  <c r="AP98" i="31"/>
  <c r="S98" i="31" s="1"/>
  <c r="R100" i="31"/>
  <c r="AP106" i="31"/>
  <c r="S106" i="31" s="1"/>
  <c r="R108" i="31"/>
  <c r="AB112" i="31"/>
  <c r="I112" i="31" s="1"/>
  <c r="H129" i="31"/>
  <c r="AB129" i="31"/>
  <c r="I129" i="31" s="1"/>
  <c r="AP139" i="31"/>
  <c r="S139" i="31" s="1"/>
  <c r="AB156" i="31"/>
  <c r="I156" i="31" s="1"/>
  <c r="AP137" i="31"/>
  <c r="S137" i="31" s="1"/>
  <c r="R147" i="31"/>
  <c r="AB114" i="31"/>
  <c r="I114" i="31" s="1"/>
  <c r="Q118" i="31"/>
  <c r="R120" i="31"/>
  <c r="R134" i="31"/>
  <c r="AP136" i="31"/>
  <c r="S136" i="31" s="1"/>
  <c r="AB143" i="31"/>
  <c r="I143" i="31" s="1"/>
  <c r="R144" i="31"/>
  <c r="R155" i="31"/>
  <c r="H115" i="31"/>
  <c r="R126" i="31"/>
  <c r="AP130" i="31"/>
  <c r="S130" i="31" s="1"/>
  <c r="AB142" i="31"/>
  <c r="I142" i="31" s="1"/>
  <c r="R149" i="31"/>
  <c r="AP152" i="31"/>
  <c r="S152" i="31" s="1"/>
  <c r="R156" i="31"/>
  <c r="AP132" i="31"/>
  <c r="S132" i="31" s="1"/>
  <c r="R146" i="31"/>
  <c r="Q159" i="31"/>
  <c r="H166" i="31"/>
  <c r="AB166" i="31"/>
  <c r="I166" i="31" s="1"/>
  <c r="AB133" i="31"/>
  <c r="I133" i="31" s="1"/>
  <c r="AP140" i="31"/>
  <c r="S140" i="31" s="1"/>
  <c r="AB153" i="31"/>
  <c r="I153" i="31" s="1"/>
  <c r="AB154" i="31"/>
  <c r="I154" i="31" s="1"/>
  <c r="R132" i="31"/>
  <c r="AB149" i="31"/>
  <c r="I149" i="31" s="1"/>
  <c r="AP131" i="31"/>
  <c r="S131" i="31" s="1"/>
  <c r="AB134" i="31"/>
  <c r="I134" i="31" s="1"/>
  <c r="Q144" i="31"/>
  <c r="R153" i="31"/>
  <c r="Q157" i="31"/>
  <c r="AP159" i="31"/>
  <c r="S159" i="31" s="1"/>
  <c r="AP161" i="31"/>
  <c r="S161" i="31" s="1"/>
  <c r="AP162" i="31"/>
  <c r="S162" i="31" s="1"/>
  <c r="AP160" i="31"/>
  <c r="S160" i="31" s="1"/>
  <c r="R152" i="31"/>
  <c r="H165" i="31"/>
  <c r="AB165" i="31"/>
  <c r="I165" i="31" s="1"/>
  <c r="AP144" i="31"/>
  <c r="S144" i="31" s="1"/>
  <c r="Q151" i="31"/>
  <c r="R161" i="31"/>
  <c r="AB172" i="31"/>
  <c r="I172" i="31" s="1"/>
  <c r="F172" i="31" s="1"/>
  <c r="AB171" i="31"/>
  <c r="I171" i="31" s="1"/>
  <c r="F171" i="31" s="1"/>
  <c r="G175" i="32"/>
  <c r="F175" i="32" s="1"/>
  <c r="J174" i="32"/>
  <c r="I170" i="32"/>
  <c r="I175" i="32"/>
  <c r="I110" i="32"/>
  <c r="J141" i="32"/>
  <c r="I23" i="32"/>
  <c r="I62" i="32"/>
  <c r="I54" i="32"/>
  <c r="G50" i="32"/>
  <c r="G16" i="32"/>
  <c r="I126" i="32"/>
  <c r="J90" i="32"/>
  <c r="J75" i="32"/>
  <c r="I70" i="32"/>
  <c r="G66" i="32"/>
  <c r="G56" i="32"/>
  <c r="I118" i="32"/>
  <c r="I92" i="32"/>
  <c r="I83" i="32"/>
  <c r="G144" i="32"/>
  <c r="G135" i="32"/>
  <c r="J133" i="32"/>
  <c r="G103" i="32"/>
  <c r="J101" i="32"/>
  <c r="G72" i="32"/>
  <c r="G65" i="32"/>
  <c r="I53" i="32"/>
  <c r="J49" i="32"/>
  <c r="I45" i="32"/>
  <c r="J43" i="32"/>
  <c r="G41" i="32"/>
  <c r="J89" i="32"/>
  <c r="J17" i="32"/>
  <c r="G10" i="32"/>
  <c r="I6" i="32"/>
  <c r="J81" i="32"/>
  <c r="I27" i="32"/>
  <c r="F93" i="32"/>
  <c r="J25" i="32"/>
  <c r="J12" i="32"/>
  <c r="J4" i="32"/>
  <c r="F158" i="33"/>
  <c r="F135" i="33"/>
  <c r="F21" i="33"/>
  <c r="F5" i="33"/>
  <c r="F149" i="33"/>
  <c r="F132" i="33"/>
  <c r="F118" i="33"/>
  <c r="F87" i="33"/>
  <c r="F68" i="33"/>
  <c r="F54" i="33"/>
  <c r="F29" i="33"/>
  <c r="F23" i="33"/>
  <c r="F157" i="33"/>
  <c r="F151" i="33"/>
  <c r="F140" i="33"/>
  <c r="F126" i="33"/>
  <c r="F114" i="33"/>
  <c r="F101" i="33"/>
  <c r="F95" i="33"/>
  <c r="F76" i="33"/>
  <c r="F62" i="33"/>
  <c r="F50" i="33"/>
  <c r="F37" i="33"/>
  <c r="F31" i="33"/>
  <c r="F12" i="33"/>
  <c r="F165" i="33"/>
  <c r="F159" i="33"/>
  <c r="F134" i="33"/>
  <c r="F122" i="33"/>
  <c r="F109" i="33"/>
  <c r="F103" i="33"/>
  <c r="F70" i="33"/>
  <c r="F58" i="33"/>
  <c r="F45" i="33"/>
  <c r="F39" i="33"/>
  <c r="F20" i="33"/>
  <c r="F4" i="33"/>
  <c r="F163" i="33"/>
  <c r="F117" i="33"/>
  <c r="F111" i="33"/>
  <c r="F66" i="33"/>
  <c r="F53" i="33"/>
  <c r="F47" i="33"/>
  <c r="F28" i="33"/>
  <c r="F14" i="33"/>
  <c r="F125" i="33"/>
  <c r="F119" i="33"/>
  <c r="F100" i="33"/>
  <c r="F86" i="33"/>
  <c r="F61" i="33"/>
  <c r="F55" i="33"/>
  <c r="F36" i="33"/>
  <c r="F22" i="33"/>
  <c r="F11" i="33"/>
  <c r="F6" i="33"/>
  <c r="F164" i="33"/>
  <c r="F150" i="33"/>
  <c r="F133" i="33"/>
  <c r="F127" i="33"/>
  <c r="F108" i="33"/>
  <c r="F94" i="33"/>
  <c r="F82" i="33"/>
  <c r="F69" i="33"/>
  <c r="F63" i="33"/>
  <c r="F44" i="33"/>
  <c r="F30" i="33"/>
  <c r="F18" i="33"/>
  <c r="AD2" i="31"/>
  <c r="S110" i="28"/>
  <c r="G74" i="15"/>
  <c r="G150" i="15"/>
  <c r="G157" i="15"/>
  <c r="G152" i="15"/>
  <c r="G144" i="15"/>
  <c r="G61" i="15"/>
  <c r="G156" i="15"/>
  <c r="G21" i="15"/>
  <c r="G17" i="15"/>
  <c r="G26" i="15"/>
  <c r="G6" i="15"/>
  <c r="G98" i="15"/>
  <c r="G20" i="15"/>
  <c r="G122" i="15"/>
  <c r="G99" i="15"/>
  <c r="G127" i="15"/>
  <c r="G49" i="15"/>
  <c r="G80" i="15"/>
  <c r="G141" i="15"/>
  <c r="G34" i="15"/>
  <c r="G139" i="15"/>
  <c r="G27" i="15"/>
  <c r="G63" i="15"/>
  <c r="G38" i="15"/>
  <c r="G45" i="15"/>
  <c r="G48" i="15"/>
  <c r="G173" i="15"/>
  <c r="G43" i="15"/>
  <c r="G19" i="15"/>
  <c r="G28" i="15"/>
  <c r="G76" i="15"/>
  <c r="G2" i="15"/>
  <c r="G11" i="15"/>
  <c r="G68" i="15"/>
  <c r="G69" i="15"/>
  <c r="G47" i="15"/>
  <c r="G97" i="15"/>
  <c r="G136" i="15"/>
  <c r="G41" i="15"/>
  <c r="G4" i="15"/>
  <c r="G8" i="15"/>
  <c r="G3" i="15"/>
  <c r="G15" i="15"/>
  <c r="G37" i="15"/>
  <c r="G10" i="15"/>
  <c r="G75" i="15"/>
  <c r="G124" i="15"/>
  <c r="G132" i="15"/>
  <c r="G149" i="15"/>
  <c r="G147" i="15"/>
  <c r="G169" i="15"/>
  <c r="G170" i="15"/>
  <c r="G171" i="15"/>
  <c r="G172" i="15"/>
  <c r="G5" i="15"/>
  <c r="G29" i="15"/>
  <c r="G50" i="15"/>
  <c r="G25" i="15"/>
  <c r="G78" i="15"/>
  <c r="G148" i="15"/>
  <c r="G33" i="15"/>
  <c r="G96" i="15"/>
  <c r="G30" i="15"/>
  <c r="G84" i="15"/>
  <c r="G133" i="15"/>
  <c r="G115" i="15"/>
  <c r="G116" i="15"/>
  <c r="G105" i="15"/>
  <c r="G129" i="15"/>
  <c r="G137" i="15"/>
  <c r="G94" i="15"/>
  <c r="G131" i="15"/>
  <c r="G117" i="15"/>
  <c r="G120" i="15"/>
  <c r="G79" i="15"/>
  <c r="G121" i="15"/>
  <c r="G104" i="15"/>
  <c r="G86" i="15"/>
  <c r="G128" i="15"/>
  <c r="G32" i="15"/>
  <c r="G87" i="15"/>
  <c r="G123" i="15"/>
  <c r="G130" i="15"/>
  <c r="G51" i="15"/>
  <c r="G119" i="15"/>
  <c r="G73" i="15"/>
  <c r="G18" i="15"/>
  <c r="G62" i="15"/>
  <c r="G81" i="15"/>
  <c r="G113" i="15"/>
  <c r="G31" i="15"/>
  <c r="G35" i="15"/>
  <c r="G107" i="15"/>
  <c r="G95" i="15"/>
  <c r="G111" i="15"/>
  <c r="G114" i="15"/>
  <c r="G135" i="15"/>
  <c r="G145" i="15"/>
  <c r="G125" i="15"/>
  <c r="G71" i="15"/>
  <c r="G91" i="15"/>
  <c r="G55" i="15"/>
  <c r="G102" i="15"/>
  <c r="G56" i="15"/>
  <c r="G100" i="15"/>
  <c r="G57" i="15"/>
  <c r="G153" i="15"/>
  <c r="G58" i="15"/>
  <c r="G92" i="15"/>
  <c r="G7" i="15"/>
  <c r="G23" i="15"/>
  <c r="G36" i="15"/>
  <c r="G66" i="15"/>
  <c r="G53" i="15"/>
  <c r="G83" i="15"/>
  <c r="G54" i="15"/>
  <c r="G9" i="15"/>
  <c r="G13" i="15"/>
  <c r="G40" i="15"/>
  <c r="G155" i="15"/>
  <c r="G22" i="15"/>
  <c r="G163" i="15"/>
  <c r="G39" i="15"/>
  <c r="G159" i="15"/>
  <c r="G160" i="15"/>
  <c r="G161" i="15"/>
  <c r="G158" i="15"/>
  <c r="G162" i="15"/>
  <c r="G103" i="15"/>
  <c r="G146" i="15"/>
  <c r="G14" i="15"/>
  <c r="G52" i="15"/>
  <c r="G138" i="15"/>
  <c r="G101" i="15"/>
  <c r="G67" i="15"/>
  <c r="G72" i="15"/>
  <c r="G143" i="15"/>
  <c r="G44" i="15"/>
  <c r="G93" i="15"/>
  <c r="G110" i="15"/>
  <c r="G164" i="15"/>
  <c r="G60" i="15"/>
  <c r="G142" i="15"/>
  <c r="G118" i="15"/>
  <c r="G154" i="15"/>
  <c r="G46" i="15"/>
  <c r="G65" i="15"/>
  <c r="G106" i="15"/>
  <c r="G109" i="15"/>
  <c r="G88" i="15"/>
  <c r="G108" i="15"/>
  <c r="G12" i="15"/>
  <c r="G151" i="15"/>
  <c r="G24" i="15"/>
  <c r="G134" i="15"/>
  <c r="G42" i="15"/>
  <c r="G64" i="15"/>
  <c r="G89" i="15"/>
  <c r="G126" i="15"/>
  <c r="G90" i="15"/>
  <c r="G165" i="15"/>
  <c r="G166" i="15"/>
  <c r="G167" i="15"/>
  <c r="G59" i="15"/>
  <c r="G70" i="15"/>
  <c r="G112" i="15"/>
  <c r="G77" i="15"/>
  <c r="G140" i="15"/>
  <c r="G16" i="15"/>
  <c r="G168" i="15"/>
  <c r="G82" i="15"/>
  <c r="G85" i="15"/>
  <c r="C111" i="14"/>
  <c r="I3" i="34"/>
  <c r="J3" i="34"/>
  <c r="I4" i="34"/>
  <c r="J4" i="34"/>
  <c r="I5" i="34"/>
  <c r="J5" i="34"/>
  <c r="I6" i="34"/>
  <c r="J6" i="34"/>
  <c r="I7" i="34"/>
  <c r="J7" i="34"/>
  <c r="I8" i="34"/>
  <c r="J8" i="34"/>
  <c r="I9" i="34"/>
  <c r="J9" i="34"/>
  <c r="I10" i="34"/>
  <c r="J10" i="34"/>
  <c r="I11" i="34"/>
  <c r="J11" i="34"/>
  <c r="I12" i="34"/>
  <c r="J12" i="34"/>
  <c r="I13" i="34"/>
  <c r="H13" i="34" s="1"/>
  <c r="J13" i="34"/>
  <c r="I14" i="34"/>
  <c r="J14" i="34"/>
  <c r="I15" i="34"/>
  <c r="J15" i="34"/>
  <c r="I16" i="34"/>
  <c r="J16" i="34"/>
  <c r="I17" i="34"/>
  <c r="J17" i="34"/>
  <c r="I18" i="34"/>
  <c r="J18" i="34"/>
  <c r="I19" i="34"/>
  <c r="J19" i="34"/>
  <c r="I20" i="34"/>
  <c r="J20" i="34"/>
  <c r="I21" i="34"/>
  <c r="J21" i="34"/>
  <c r="I22" i="34"/>
  <c r="J22" i="34"/>
  <c r="I23" i="34"/>
  <c r="J23" i="34"/>
  <c r="I24" i="34"/>
  <c r="J24" i="34"/>
  <c r="I25" i="34"/>
  <c r="J25" i="34"/>
  <c r="I26" i="34"/>
  <c r="J26" i="34"/>
  <c r="I27" i="34"/>
  <c r="J27" i="34"/>
  <c r="I28" i="34"/>
  <c r="J28" i="34"/>
  <c r="I29" i="34"/>
  <c r="J29" i="34"/>
  <c r="I30" i="34"/>
  <c r="J30" i="34"/>
  <c r="I31" i="34"/>
  <c r="J31" i="34"/>
  <c r="I32" i="34"/>
  <c r="J32" i="34"/>
  <c r="I33" i="34"/>
  <c r="J33" i="34"/>
  <c r="I34" i="34"/>
  <c r="J34" i="34"/>
  <c r="I35" i="34"/>
  <c r="J35" i="34"/>
  <c r="I36" i="34"/>
  <c r="J36" i="34"/>
  <c r="I37" i="34"/>
  <c r="J37" i="34"/>
  <c r="I38" i="34"/>
  <c r="J38" i="34"/>
  <c r="I39" i="34"/>
  <c r="J39" i="34"/>
  <c r="I40" i="34"/>
  <c r="J40" i="34"/>
  <c r="I41" i="34"/>
  <c r="J41" i="34"/>
  <c r="I42" i="34"/>
  <c r="J42" i="34"/>
  <c r="I43" i="34"/>
  <c r="J43" i="34"/>
  <c r="I44" i="34"/>
  <c r="J44" i="34"/>
  <c r="I45" i="34"/>
  <c r="J45" i="34"/>
  <c r="I46" i="34"/>
  <c r="J46" i="34"/>
  <c r="I47" i="34"/>
  <c r="J47" i="34"/>
  <c r="I48" i="34"/>
  <c r="J48" i="34"/>
  <c r="I49" i="34"/>
  <c r="J49" i="34"/>
  <c r="I50" i="34"/>
  <c r="J50" i="34"/>
  <c r="I51" i="34"/>
  <c r="J51" i="34"/>
  <c r="I52" i="34"/>
  <c r="J52" i="34"/>
  <c r="I53" i="34"/>
  <c r="J53" i="34"/>
  <c r="I54" i="34"/>
  <c r="J54" i="34"/>
  <c r="I55" i="34"/>
  <c r="J55" i="34"/>
  <c r="I56" i="34"/>
  <c r="J56" i="34"/>
  <c r="I57" i="34"/>
  <c r="J57" i="34"/>
  <c r="I58" i="34"/>
  <c r="J58" i="34"/>
  <c r="I59" i="34"/>
  <c r="J59" i="34"/>
  <c r="I60" i="34"/>
  <c r="J60" i="34"/>
  <c r="I61" i="34"/>
  <c r="J61" i="34"/>
  <c r="I62" i="34"/>
  <c r="J62" i="34"/>
  <c r="I63" i="34"/>
  <c r="J63" i="34"/>
  <c r="I64" i="34"/>
  <c r="J64" i="34"/>
  <c r="I65" i="34"/>
  <c r="J65" i="34"/>
  <c r="I66" i="34"/>
  <c r="J66" i="34"/>
  <c r="I67" i="34"/>
  <c r="J67" i="34"/>
  <c r="I68" i="34"/>
  <c r="J68" i="34"/>
  <c r="I69" i="34"/>
  <c r="J69" i="34"/>
  <c r="I70" i="34"/>
  <c r="J70" i="34"/>
  <c r="I71" i="34"/>
  <c r="J71" i="34"/>
  <c r="I72" i="34"/>
  <c r="J72" i="34"/>
  <c r="I73" i="34"/>
  <c r="J73" i="34"/>
  <c r="I74" i="34"/>
  <c r="J74" i="34"/>
  <c r="I75" i="34"/>
  <c r="J75" i="34"/>
  <c r="I76" i="34"/>
  <c r="J76" i="34"/>
  <c r="I77" i="34"/>
  <c r="J77" i="34"/>
  <c r="I78" i="34"/>
  <c r="J78" i="34"/>
  <c r="I79" i="34"/>
  <c r="J79" i="34"/>
  <c r="I80" i="34"/>
  <c r="J80" i="34"/>
  <c r="I81" i="34"/>
  <c r="J81" i="34"/>
  <c r="I82" i="34"/>
  <c r="J82" i="34"/>
  <c r="I83" i="34"/>
  <c r="J83" i="34"/>
  <c r="I84" i="34"/>
  <c r="J84" i="34"/>
  <c r="I85" i="34"/>
  <c r="J85" i="34"/>
  <c r="I86" i="34"/>
  <c r="J86" i="34"/>
  <c r="I87" i="34"/>
  <c r="J87" i="34"/>
  <c r="I88" i="34"/>
  <c r="J88" i="34"/>
  <c r="I89" i="34"/>
  <c r="J89" i="34"/>
  <c r="I90" i="34"/>
  <c r="J90" i="34"/>
  <c r="I91" i="34"/>
  <c r="J91" i="34"/>
  <c r="I92" i="34"/>
  <c r="J92" i="34"/>
  <c r="I93" i="34"/>
  <c r="H93" i="34" s="1"/>
  <c r="J93" i="34"/>
  <c r="I94" i="34"/>
  <c r="J94" i="34"/>
  <c r="I95" i="34"/>
  <c r="J95" i="34"/>
  <c r="I96" i="34"/>
  <c r="J96" i="34"/>
  <c r="I97" i="34"/>
  <c r="J97" i="34"/>
  <c r="I98" i="34"/>
  <c r="J98" i="34"/>
  <c r="I99" i="34"/>
  <c r="J99" i="34"/>
  <c r="I100" i="34"/>
  <c r="J100" i="34"/>
  <c r="I101" i="34"/>
  <c r="J101" i="34"/>
  <c r="I102" i="34"/>
  <c r="J102" i="34"/>
  <c r="I103" i="34"/>
  <c r="J103" i="34"/>
  <c r="I104" i="34"/>
  <c r="J104" i="34"/>
  <c r="I105" i="34"/>
  <c r="J105" i="34"/>
  <c r="I106" i="34"/>
  <c r="J106" i="34"/>
  <c r="I107" i="34"/>
  <c r="J107" i="34"/>
  <c r="I108" i="34"/>
  <c r="J108" i="34"/>
  <c r="I109" i="34"/>
  <c r="J109" i="34"/>
  <c r="I110" i="34"/>
  <c r="J110" i="34"/>
  <c r="I111" i="34"/>
  <c r="J111" i="34"/>
  <c r="I112" i="34"/>
  <c r="J112" i="34"/>
  <c r="I113" i="34"/>
  <c r="J113" i="34"/>
  <c r="I114" i="34"/>
  <c r="J114" i="34"/>
  <c r="I115" i="34"/>
  <c r="J115" i="34"/>
  <c r="I116" i="34"/>
  <c r="J116" i="34"/>
  <c r="I117" i="34"/>
  <c r="J117" i="34"/>
  <c r="I118" i="34"/>
  <c r="J118" i="34"/>
  <c r="I119" i="34"/>
  <c r="J119" i="34"/>
  <c r="I120" i="34"/>
  <c r="J120" i="34"/>
  <c r="I121" i="34"/>
  <c r="J121" i="34"/>
  <c r="I122" i="34"/>
  <c r="J122" i="34"/>
  <c r="I123" i="34"/>
  <c r="J123" i="34"/>
  <c r="I124" i="34"/>
  <c r="J124" i="34"/>
  <c r="I125" i="34"/>
  <c r="J125" i="34"/>
  <c r="I126" i="34"/>
  <c r="J126" i="34"/>
  <c r="I127" i="34"/>
  <c r="J127" i="34"/>
  <c r="I128" i="34"/>
  <c r="J128" i="34"/>
  <c r="I129" i="34"/>
  <c r="J129" i="34"/>
  <c r="I130" i="34"/>
  <c r="J130" i="34"/>
  <c r="I131" i="34"/>
  <c r="J131" i="34"/>
  <c r="I132" i="34"/>
  <c r="J132" i="34"/>
  <c r="I133" i="34"/>
  <c r="J133" i="34"/>
  <c r="I134" i="34"/>
  <c r="J134" i="34"/>
  <c r="I135" i="34"/>
  <c r="J135" i="34"/>
  <c r="I136" i="34"/>
  <c r="J136" i="34"/>
  <c r="I137" i="34"/>
  <c r="J137" i="34"/>
  <c r="I138" i="34"/>
  <c r="J138" i="34"/>
  <c r="I139" i="34"/>
  <c r="J139" i="34"/>
  <c r="I140" i="34"/>
  <c r="J140" i="34"/>
  <c r="I141" i="34"/>
  <c r="J141" i="34"/>
  <c r="I142" i="34"/>
  <c r="J142" i="34"/>
  <c r="I143" i="34"/>
  <c r="J143" i="34"/>
  <c r="I144" i="34"/>
  <c r="J144" i="34"/>
  <c r="I145" i="34"/>
  <c r="J145" i="34"/>
  <c r="I146" i="34"/>
  <c r="H146" i="34" s="1"/>
  <c r="J146" i="34"/>
  <c r="I147" i="34"/>
  <c r="J147" i="34"/>
  <c r="I148" i="34"/>
  <c r="J148" i="34"/>
  <c r="I149" i="34"/>
  <c r="J149" i="34"/>
  <c r="I150" i="34"/>
  <c r="J150" i="34"/>
  <c r="I151" i="34"/>
  <c r="J151" i="34"/>
  <c r="I152" i="34"/>
  <c r="J152" i="34"/>
  <c r="I153" i="34"/>
  <c r="J153" i="34"/>
  <c r="I154" i="34"/>
  <c r="J154" i="34"/>
  <c r="I155" i="34"/>
  <c r="J155" i="34"/>
  <c r="I156" i="34"/>
  <c r="J156" i="34"/>
  <c r="I157" i="34"/>
  <c r="J157" i="34"/>
  <c r="I158" i="34"/>
  <c r="J158" i="34"/>
  <c r="I159" i="34"/>
  <c r="J159" i="34"/>
  <c r="I160" i="34"/>
  <c r="J160" i="34"/>
  <c r="I161" i="34"/>
  <c r="J161" i="34"/>
  <c r="I162" i="34"/>
  <c r="J162" i="34"/>
  <c r="I163" i="34"/>
  <c r="J163" i="34"/>
  <c r="I164" i="34"/>
  <c r="J164" i="34"/>
  <c r="I165" i="34"/>
  <c r="J165" i="34"/>
  <c r="I166" i="34"/>
  <c r="H166" i="34" s="1"/>
  <c r="J166" i="34"/>
  <c r="I167" i="34"/>
  <c r="H167" i="34" s="1"/>
  <c r="J167" i="34"/>
  <c r="I168" i="34"/>
  <c r="H168" i="34" s="1"/>
  <c r="J168" i="34"/>
  <c r="I169" i="34"/>
  <c r="H169" i="34" s="1"/>
  <c r="J169" i="34"/>
  <c r="I170" i="34"/>
  <c r="H170" i="34" s="1"/>
  <c r="J170" i="34"/>
  <c r="I171" i="34"/>
  <c r="H171" i="34" s="1"/>
  <c r="J171" i="34"/>
  <c r="I172" i="34"/>
  <c r="H172" i="34" s="1"/>
  <c r="J172" i="34"/>
  <c r="I173" i="34"/>
  <c r="H173" i="34" s="1"/>
  <c r="J173" i="34"/>
  <c r="I174" i="34"/>
  <c r="H174" i="34" s="1"/>
  <c r="J174" i="34"/>
  <c r="I175" i="34"/>
  <c r="H175" i="34" s="1"/>
  <c r="J175" i="34"/>
  <c r="J2" i="34"/>
  <c r="I2" i="34"/>
  <c r="G3" i="34"/>
  <c r="G4" i="34"/>
  <c r="G5" i="34"/>
  <c r="G6" i="34"/>
  <c r="G7" i="34"/>
  <c r="G8" i="34"/>
  <c r="G9" i="34"/>
  <c r="G10" i="34"/>
  <c r="G11" i="34"/>
  <c r="G12" i="34"/>
  <c r="G13" i="34"/>
  <c r="G14" i="34"/>
  <c r="G15" i="34"/>
  <c r="G16" i="34"/>
  <c r="G17" i="34"/>
  <c r="G18" i="34"/>
  <c r="G19" i="34"/>
  <c r="G20" i="34"/>
  <c r="G21" i="34"/>
  <c r="G22" i="34"/>
  <c r="G23" i="34"/>
  <c r="G24" i="34"/>
  <c r="G25" i="34"/>
  <c r="G26" i="34"/>
  <c r="G27" i="34"/>
  <c r="G28" i="34"/>
  <c r="G29" i="34"/>
  <c r="G30" i="34"/>
  <c r="G31" i="34"/>
  <c r="G32" i="34"/>
  <c r="G33" i="34"/>
  <c r="G34" i="34"/>
  <c r="G35" i="34"/>
  <c r="G36" i="34"/>
  <c r="G37" i="34"/>
  <c r="G38" i="34"/>
  <c r="G39" i="34"/>
  <c r="G40" i="34"/>
  <c r="G41" i="34"/>
  <c r="G42" i="34"/>
  <c r="G43" i="34"/>
  <c r="G44" i="34"/>
  <c r="G45" i="34"/>
  <c r="G46" i="34"/>
  <c r="G47" i="34"/>
  <c r="G48" i="34"/>
  <c r="G49" i="34"/>
  <c r="G50" i="34"/>
  <c r="G51" i="34"/>
  <c r="G52" i="34"/>
  <c r="G53" i="34"/>
  <c r="G54" i="34"/>
  <c r="G55" i="34"/>
  <c r="G56" i="34"/>
  <c r="G57" i="34"/>
  <c r="G58" i="34"/>
  <c r="G59" i="34"/>
  <c r="G60" i="34"/>
  <c r="G61" i="34"/>
  <c r="G62" i="34"/>
  <c r="G63" i="34"/>
  <c r="G64" i="34"/>
  <c r="G65" i="34"/>
  <c r="G66" i="34"/>
  <c r="G67" i="34"/>
  <c r="G68" i="34"/>
  <c r="G69" i="34"/>
  <c r="G70" i="34"/>
  <c r="G71" i="34"/>
  <c r="G72" i="34"/>
  <c r="G73" i="34"/>
  <c r="G74" i="34"/>
  <c r="G75" i="34"/>
  <c r="G76" i="34"/>
  <c r="G77" i="34"/>
  <c r="G78" i="34"/>
  <c r="G79" i="34"/>
  <c r="G80" i="34"/>
  <c r="G81" i="34"/>
  <c r="G82" i="34"/>
  <c r="G83" i="34"/>
  <c r="G84" i="34"/>
  <c r="G85" i="34"/>
  <c r="G86" i="34"/>
  <c r="G87" i="34"/>
  <c r="G88" i="34"/>
  <c r="G89" i="34"/>
  <c r="G90" i="34"/>
  <c r="G91" i="34"/>
  <c r="G92" i="34"/>
  <c r="G93" i="34"/>
  <c r="G94" i="34"/>
  <c r="G95" i="34"/>
  <c r="G96" i="34"/>
  <c r="G97" i="34"/>
  <c r="G98" i="34"/>
  <c r="G99" i="34"/>
  <c r="G100" i="34"/>
  <c r="G101" i="34"/>
  <c r="G102" i="34"/>
  <c r="G103" i="34"/>
  <c r="G104" i="34"/>
  <c r="G105" i="34"/>
  <c r="G106" i="34"/>
  <c r="G107" i="34"/>
  <c r="G108" i="34"/>
  <c r="G109" i="34"/>
  <c r="G110" i="34"/>
  <c r="G111" i="34"/>
  <c r="G112" i="34"/>
  <c r="G113" i="34"/>
  <c r="G114" i="34"/>
  <c r="G115" i="34"/>
  <c r="G116" i="34"/>
  <c r="G117" i="34"/>
  <c r="G118" i="34"/>
  <c r="G119" i="34"/>
  <c r="G120" i="34"/>
  <c r="G121" i="34"/>
  <c r="G122" i="34"/>
  <c r="G123" i="34"/>
  <c r="G124" i="34"/>
  <c r="G125" i="34"/>
  <c r="G126" i="34"/>
  <c r="G127" i="34"/>
  <c r="G128" i="34"/>
  <c r="G129" i="34"/>
  <c r="G130" i="34"/>
  <c r="G131" i="34"/>
  <c r="G132" i="34"/>
  <c r="G133" i="34"/>
  <c r="G134" i="34"/>
  <c r="G135" i="34"/>
  <c r="G136" i="34"/>
  <c r="G137" i="34"/>
  <c r="G138" i="34"/>
  <c r="G139" i="34"/>
  <c r="G140" i="34"/>
  <c r="G141" i="34"/>
  <c r="G142" i="34"/>
  <c r="G143" i="34"/>
  <c r="G144" i="34"/>
  <c r="G145" i="34"/>
  <c r="G146" i="34"/>
  <c r="G147" i="34"/>
  <c r="G148" i="34"/>
  <c r="G149" i="34"/>
  <c r="G150" i="34"/>
  <c r="G151" i="34"/>
  <c r="G152" i="34"/>
  <c r="G153" i="34"/>
  <c r="G154" i="34"/>
  <c r="G155" i="34"/>
  <c r="G156" i="34"/>
  <c r="G157" i="34"/>
  <c r="G158" i="34"/>
  <c r="G159" i="34"/>
  <c r="G160" i="34"/>
  <c r="G161" i="34"/>
  <c r="G162" i="34"/>
  <c r="G163" i="34"/>
  <c r="G164" i="34"/>
  <c r="G165" i="34"/>
  <c r="G166" i="34"/>
  <c r="G167" i="34"/>
  <c r="G168" i="34"/>
  <c r="G169" i="34"/>
  <c r="G170" i="34"/>
  <c r="G171" i="34"/>
  <c r="G172" i="34"/>
  <c r="G173" i="34"/>
  <c r="G174" i="34"/>
  <c r="G175" i="34"/>
  <c r="G2" i="34"/>
  <c r="D111" i="14"/>
  <c r="B111" i="14"/>
  <c r="L2" i="33"/>
  <c r="H2" i="33" s="1"/>
  <c r="K2" i="33"/>
  <c r="I2" i="33" s="1"/>
  <c r="J2" i="33"/>
  <c r="G2" i="33" s="1"/>
  <c r="V2" i="32"/>
  <c r="L2" i="32" s="1"/>
  <c r="U2" i="32"/>
  <c r="K2" i="32" s="1"/>
  <c r="T2" i="32"/>
  <c r="S2" i="32"/>
  <c r="R2" i="32"/>
  <c r="Q2" i="32"/>
  <c r="P2" i="32"/>
  <c r="H2" i="32" s="1"/>
  <c r="N2" i="32"/>
  <c r="O2" i="32"/>
  <c r="M2" i="32"/>
  <c r="F164" i="14" l="1"/>
  <c r="F65" i="30"/>
  <c r="F80" i="30"/>
  <c r="F103" i="30"/>
  <c r="F45" i="30"/>
  <c r="F53" i="30"/>
  <c r="F139" i="30"/>
  <c r="F158" i="30"/>
  <c r="F39" i="30"/>
  <c r="F70" i="30"/>
  <c r="F91" i="30"/>
  <c r="F48" i="30"/>
  <c r="F137" i="30"/>
  <c r="F84" i="30"/>
  <c r="F75" i="30"/>
  <c r="F155" i="30"/>
  <c r="F24" i="30"/>
  <c r="F136" i="30"/>
  <c r="F146" i="31"/>
  <c r="F78" i="30"/>
  <c r="F63" i="30"/>
  <c r="F165" i="30"/>
  <c r="F106" i="30"/>
  <c r="F161" i="30"/>
  <c r="F26" i="30"/>
  <c r="X159" i="14"/>
  <c r="R159" i="14" s="1"/>
  <c r="F22" i="30"/>
  <c r="F115" i="30"/>
  <c r="F120" i="30"/>
  <c r="F148" i="30"/>
  <c r="F164" i="30"/>
  <c r="F52" i="30"/>
  <c r="F124" i="30"/>
  <c r="F123" i="30"/>
  <c r="F23" i="30"/>
  <c r="F113" i="30"/>
  <c r="F55" i="30"/>
  <c r="F58" i="30"/>
  <c r="F15" i="30"/>
  <c r="F28" i="30"/>
  <c r="F135" i="30"/>
  <c r="F17" i="30"/>
  <c r="F66" i="30"/>
  <c r="G91" i="28"/>
  <c r="F87" i="30"/>
  <c r="F142" i="30"/>
  <c r="F49" i="30"/>
  <c r="F134" i="30"/>
  <c r="F154" i="30"/>
  <c r="F60" i="30"/>
  <c r="F83" i="30"/>
  <c r="F85" i="30"/>
  <c r="F157" i="30"/>
  <c r="F107" i="30"/>
  <c r="F156" i="30"/>
  <c r="F11" i="30"/>
  <c r="F145" i="30"/>
  <c r="F51" i="30"/>
  <c r="F37" i="30"/>
  <c r="F47" i="30"/>
  <c r="F16" i="30"/>
  <c r="F67" i="30"/>
  <c r="F150" i="30"/>
  <c r="F34" i="30"/>
  <c r="G15" i="28"/>
  <c r="F31" i="30"/>
  <c r="F56" i="30"/>
  <c r="F129" i="30"/>
  <c r="F121" i="30"/>
  <c r="F112" i="30"/>
  <c r="F122" i="30"/>
  <c r="F12" i="30"/>
  <c r="F88" i="30"/>
  <c r="F111" i="30"/>
  <c r="F97" i="30"/>
  <c r="H165" i="14"/>
  <c r="H159" i="14"/>
  <c r="F159" i="14" s="1"/>
  <c r="F160" i="31"/>
  <c r="G138" i="28"/>
  <c r="G173" i="28"/>
  <c r="F173" i="28" s="1"/>
  <c r="F13" i="31"/>
  <c r="F42" i="30"/>
  <c r="F33" i="30"/>
  <c r="F95" i="30"/>
  <c r="F50" i="30"/>
  <c r="F138" i="30"/>
  <c r="F151" i="30"/>
  <c r="F170" i="31"/>
  <c r="F4" i="30"/>
  <c r="F162" i="30"/>
  <c r="F74" i="30"/>
  <c r="F100" i="30"/>
  <c r="F132" i="30"/>
  <c r="F133" i="30"/>
  <c r="F64" i="30"/>
  <c r="F35" i="30"/>
  <c r="F10" i="30"/>
  <c r="F116" i="30"/>
  <c r="F114" i="30"/>
  <c r="F61" i="30"/>
  <c r="F73" i="30"/>
  <c r="F72" i="30"/>
  <c r="F82" i="30"/>
  <c r="F44" i="30"/>
  <c r="F109" i="30"/>
  <c r="F147" i="30"/>
  <c r="G72" i="28"/>
  <c r="G169" i="28"/>
  <c r="F169" i="28" s="1"/>
  <c r="G9" i="28"/>
  <c r="G171" i="28"/>
  <c r="F171" i="28" s="1"/>
  <c r="G111" i="28"/>
  <c r="G57" i="28"/>
  <c r="G128" i="28"/>
  <c r="G112" i="28"/>
  <c r="G18" i="28"/>
  <c r="G157" i="28"/>
  <c r="F163" i="14"/>
  <c r="F162" i="14"/>
  <c r="F146" i="32"/>
  <c r="M83" i="29"/>
  <c r="F13" i="32"/>
  <c r="F153" i="32"/>
  <c r="Z165" i="14"/>
  <c r="T165" i="14" s="1"/>
  <c r="F166" i="32"/>
  <c r="F54" i="30"/>
  <c r="F104" i="30"/>
  <c r="F131" i="30"/>
  <c r="F105" i="30"/>
  <c r="F125" i="30"/>
  <c r="G61" i="28"/>
  <c r="G55" i="28"/>
  <c r="G48" i="28"/>
  <c r="F108" i="30"/>
  <c r="F86" i="30"/>
  <c r="F93" i="31"/>
  <c r="G160" i="28"/>
  <c r="AA162" i="14"/>
  <c r="U162" i="14" s="1"/>
  <c r="G74" i="28"/>
  <c r="G16" i="28"/>
  <c r="G122" i="28"/>
  <c r="G104" i="28"/>
  <c r="G52" i="28"/>
  <c r="F126" i="30"/>
  <c r="G70" i="28"/>
  <c r="V163" i="14"/>
  <c r="P163" i="14" s="1"/>
  <c r="Y164" i="14"/>
  <c r="S164" i="14" s="1"/>
  <c r="F81" i="30"/>
  <c r="G36" i="28"/>
  <c r="G115" i="28"/>
  <c r="G56" i="28"/>
  <c r="G153" i="28"/>
  <c r="G162" i="28"/>
  <c r="G114" i="28"/>
  <c r="G58" i="28"/>
  <c r="G130" i="28"/>
  <c r="G175" i="28"/>
  <c r="F175" i="28" s="1"/>
  <c r="G107" i="28"/>
  <c r="G119" i="28"/>
  <c r="G23" i="28"/>
  <c r="Y159" i="14"/>
  <c r="S159" i="14" s="1"/>
  <c r="G143" i="28"/>
  <c r="Y163" i="14"/>
  <c r="S163" i="14" s="1"/>
  <c r="V162" i="14"/>
  <c r="P162" i="14" s="1"/>
  <c r="Y162" i="14"/>
  <c r="S162" i="14" s="1"/>
  <c r="AA163" i="14"/>
  <c r="U163" i="14" s="1"/>
  <c r="G64" i="28"/>
  <c r="G38" i="28"/>
  <c r="F163" i="30"/>
  <c r="G81" i="28"/>
  <c r="G49" i="28"/>
  <c r="G2" i="28"/>
  <c r="G94" i="28"/>
  <c r="F160" i="30"/>
  <c r="G13" i="28"/>
  <c r="G144" i="28"/>
  <c r="G145" i="28"/>
  <c r="G161" i="28"/>
  <c r="G83" i="28"/>
  <c r="G51" i="28"/>
  <c r="G8" i="28"/>
  <c r="G69" i="28"/>
  <c r="G163" i="28"/>
  <c r="G129" i="28"/>
  <c r="G166" i="28"/>
  <c r="G65" i="28"/>
  <c r="G121" i="28"/>
  <c r="G159" i="28"/>
  <c r="G106" i="28"/>
  <c r="G62" i="28"/>
  <c r="G28" i="28"/>
  <c r="F123" i="31"/>
  <c r="F25" i="31"/>
  <c r="F8" i="31"/>
  <c r="F78" i="31"/>
  <c r="F48" i="31"/>
  <c r="F106" i="32"/>
  <c r="F20" i="32"/>
  <c r="F26" i="31"/>
  <c r="F135" i="31"/>
  <c r="M117" i="29"/>
  <c r="F156" i="32"/>
  <c r="F9" i="31"/>
  <c r="F44" i="31"/>
  <c r="M119" i="29"/>
  <c r="F104" i="32"/>
  <c r="F61" i="32"/>
  <c r="F50" i="31"/>
  <c r="F29" i="32"/>
  <c r="F149" i="32"/>
  <c r="F162" i="32"/>
  <c r="F164" i="32"/>
  <c r="F16" i="31"/>
  <c r="F79" i="32"/>
  <c r="F36" i="32"/>
  <c r="F102" i="32"/>
  <c r="F164" i="31"/>
  <c r="F124" i="32"/>
  <c r="F86" i="31"/>
  <c r="F3" i="31"/>
  <c r="F77" i="32"/>
  <c r="F12" i="31"/>
  <c r="F47" i="32"/>
  <c r="F28" i="32"/>
  <c r="F152" i="32"/>
  <c r="F100" i="32"/>
  <c r="M55" i="29"/>
  <c r="F163" i="32"/>
  <c r="F160" i="32"/>
  <c r="F128" i="31"/>
  <c r="F150" i="31"/>
  <c r="F54" i="31"/>
  <c r="F18" i="31"/>
  <c r="M81" i="29"/>
  <c r="F109" i="32"/>
  <c r="F37" i="31"/>
  <c r="F143" i="32"/>
  <c r="F113" i="31"/>
  <c r="F36" i="31"/>
  <c r="F127" i="32"/>
  <c r="F28" i="31"/>
  <c r="F112" i="32"/>
  <c r="F161" i="32"/>
  <c r="M113" i="29"/>
  <c r="F69" i="32"/>
  <c r="F123" i="32"/>
  <c r="F55" i="32"/>
  <c r="M111" i="29"/>
  <c r="F19" i="32"/>
  <c r="F119" i="32"/>
  <c r="F7" i="32"/>
  <c r="F70" i="31"/>
  <c r="F10" i="31"/>
  <c r="F52" i="32"/>
  <c r="F121" i="32"/>
  <c r="F105" i="32"/>
  <c r="F62" i="31"/>
  <c r="M90" i="29"/>
  <c r="G172" i="28"/>
  <c r="F172" i="28" s="1"/>
  <c r="F38" i="32"/>
  <c r="F76" i="32"/>
  <c r="F142" i="32"/>
  <c r="M6" i="29"/>
  <c r="M125" i="29"/>
  <c r="M161" i="29"/>
  <c r="M5" i="29"/>
  <c r="M17" i="29"/>
  <c r="M58" i="29"/>
  <c r="M43" i="29"/>
  <c r="M87" i="29"/>
  <c r="M104" i="29"/>
  <c r="M158" i="29"/>
  <c r="M26" i="29"/>
  <c r="M102" i="29"/>
  <c r="M34" i="29"/>
  <c r="F11" i="32"/>
  <c r="F30" i="32"/>
  <c r="F56" i="32"/>
  <c r="F137" i="32"/>
  <c r="F134" i="32"/>
  <c r="F162" i="31"/>
  <c r="F131" i="31"/>
  <c r="F114" i="31"/>
  <c r="F112" i="31"/>
  <c r="F125" i="31"/>
  <c r="F122" i="31"/>
  <c r="F102" i="31"/>
  <c r="F32" i="31"/>
  <c r="F5" i="30"/>
  <c r="F29" i="30"/>
  <c r="F90" i="30"/>
  <c r="G89" i="28"/>
  <c r="G148" i="28"/>
  <c r="F20" i="30"/>
  <c r="G82" i="28"/>
  <c r="F148" i="31"/>
  <c r="G126" i="28"/>
  <c r="F30" i="31"/>
  <c r="F35" i="32"/>
  <c r="F65" i="32"/>
  <c r="F14" i="32"/>
  <c r="F66" i="32"/>
  <c r="F50" i="32"/>
  <c r="F125" i="32"/>
  <c r="F157" i="32"/>
  <c r="F158" i="31"/>
  <c r="F142" i="31"/>
  <c r="F143" i="31"/>
  <c r="F124" i="31"/>
  <c r="F106" i="31"/>
  <c r="F99" i="31"/>
  <c r="F105" i="31"/>
  <c r="F77" i="31"/>
  <c r="F21" i="31"/>
  <c r="F3" i="30"/>
  <c r="F14" i="30"/>
  <c r="M27" i="29"/>
  <c r="G42" i="28"/>
  <c r="G67" i="28"/>
  <c r="G137" i="28"/>
  <c r="G41" i="28"/>
  <c r="G109" i="28"/>
  <c r="M3" i="29"/>
  <c r="M60" i="29"/>
  <c r="G50" i="28"/>
  <c r="G68" i="28"/>
  <c r="F21" i="32"/>
  <c r="F72" i="32"/>
  <c r="F111" i="32"/>
  <c r="F147" i="32"/>
  <c r="F165" i="32"/>
  <c r="F136" i="31"/>
  <c r="F137" i="31"/>
  <c r="F76" i="31"/>
  <c r="F103" i="31"/>
  <c r="F55" i="31"/>
  <c r="F80" i="31"/>
  <c r="F17" i="31"/>
  <c r="F77" i="30"/>
  <c r="G97" i="28"/>
  <c r="G66" i="28"/>
  <c r="M142" i="29"/>
  <c r="F59" i="30"/>
  <c r="F96" i="30"/>
  <c r="F81" i="31"/>
  <c r="F24" i="32"/>
  <c r="G101" i="28"/>
  <c r="F30" i="30"/>
  <c r="F91" i="32"/>
  <c r="F126" i="31"/>
  <c r="F98" i="31"/>
  <c r="F85" i="31"/>
  <c r="F46" i="31"/>
  <c r="F68" i="31"/>
  <c r="F15" i="31"/>
  <c r="F11" i="31"/>
  <c r="F46" i="30"/>
  <c r="F76" i="30"/>
  <c r="G77" i="28"/>
  <c r="G59" i="28"/>
  <c r="G25" i="28"/>
  <c r="G140" i="28"/>
  <c r="G20" i="28"/>
  <c r="G3" i="28"/>
  <c r="G86" i="28"/>
  <c r="F68" i="30"/>
  <c r="F15" i="32"/>
  <c r="F140" i="32"/>
  <c r="G155" i="28"/>
  <c r="G123" i="28"/>
  <c r="F130" i="32"/>
  <c r="F134" i="31"/>
  <c r="F96" i="31"/>
  <c r="F141" i="31"/>
  <c r="F87" i="31"/>
  <c r="F45" i="31"/>
  <c r="F95" i="31"/>
  <c r="F47" i="31"/>
  <c r="F49" i="31"/>
  <c r="F27" i="31"/>
  <c r="G79" i="28"/>
  <c r="G117" i="28"/>
  <c r="G32" i="28"/>
  <c r="G103" i="28"/>
  <c r="G7" i="28"/>
  <c r="G21" i="28"/>
  <c r="G90" i="28"/>
  <c r="G174" i="28"/>
  <c r="F174" i="28" s="1"/>
  <c r="G118" i="28"/>
  <c r="F21" i="30"/>
  <c r="F118" i="30"/>
  <c r="F8" i="30"/>
  <c r="F10" i="32"/>
  <c r="F140" i="31"/>
  <c r="F120" i="31"/>
  <c r="F91" i="31"/>
  <c r="F116" i="31"/>
  <c r="F74" i="31"/>
  <c r="F39" i="31"/>
  <c r="F5" i="31"/>
  <c r="F6" i="31"/>
  <c r="F41" i="30"/>
  <c r="G147" i="28"/>
  <c r="G17" i="28"/>
  <c r="G73" i="28"/>
  <c r="G87" i="28"/>
  <c r="F80" i="32"/>
  <c r="G46" i="28"/>
  <c r="G127" i="28"/>
  <c r="F103" i="32"/>
  <c r="F60" i="32"/>
  <c r="F133" i="31"/>
  <c r="F119" i="31"/>
  <c r="F88" i="31"/>
  <c r="F22" i="31"/>
  <c r="F62" i="30"/>
  <c r="F69" i="30"/>
  <c r="M24" i="29"/>
  <c r="M54" i="29"/>
  <c r="M56" i="29"/>
  <c r="M48" i="29"/>
  <c r="M77" i="29"/>
  <c r="G60" i="28"/>
  <c r="G5" i="28"/>
  <c r="G14" i="28"/>
  <c r="G151" i="28"/>
  <c r="G39" i="28"/>
  <c r="G92" i="28"/>
  <c r="G33" i="28"/>
  <c r="M45" i="29"/>
  <c r="M50" i="29"/>
  <c r="M98" i="29"/>
  <c r="M144" i="29"/>
  <c r="M131" i="29"/>
  <c r="M145" i="29"/>
  <c r="M126" i="29"/>
  <c r="M151" i="29"/>
  <c r="F130" i="30"/>
  <c r="G84" i="28"/>
  <c r="G29" i="28"/>
  <c r="G19" i="28"/>
  <c r="M35" i="29"/>
  <c r="M149" i="29"/>
  <c r="M99" i="29"/>
  <c r="M36" i="29"/>
  <c r="M28" i="29"/>
  <c r="M20" i="29"/>
  <c r="M106" i="29"/>
  <c r="M76" i="29"/>
  <c r="M140" i="29"/>
  <c r="M112" i="29"/>
  <c r="M44" i="29"/>
  <c r="F107" i="32"/>
  <c r="F139" i="31"/>
  <c r="M14" i="29"/>
  <c r="M89" i="29"/>
  <c r="G78" i="28"/>
  <c r="G30" i="28"/>
  <c r="M135" i="29"/>
  <c r="M143" i="29"/>
  <c r="F7" i="31"/>
  <c r="M141" i="29"/>
  <c r="F128" i="32"/>
  <c r="F136" i="32"/>
  <c r="F149" i="31"/>
  <c r="F108" i="31"/>
  <c r="F60" i="31"/>
  <c r="M49" i="29"/>
  <c r="M82" i="29"/>
  <c r="F44" i="32"/>
  <c r="F64" i="31"/>
  <c r="F31" i="31"/>
  <c r="F113" i="32"/>
  <c r="M63" i="29"/>
  <c r="F135" i="32"/>
  <c r="F29" i="31"/>
  <c r="F38" i="31"/>
  <c r="M108" i="29"/>
  <c r="M46" i="29"/>
  <c r="M10" i="29"/>
  <c r="M66" i="29"/>
  <c r="M96" i="29"/>
  <c r="M105" i="29"/>
  <c r="M120" i="29"/>
  <c r="M150" i="29"/>
  <c r="M148" i="29"/>
  <c r="M154" i="29"/>
  <c r="M62" i="29"/>
  <c r="M7" i="29"/>
  <c r="M73" i="29"/>
  <c r="M107" i="29"/>
  <c r="M160" i="29"/>
  <c r="K62" i="29"/>
  <c r="K45" i="29"/>
  <c r="K51" i="29"/>
  <c r="H85" i="29"/>
  <c r="K91" i="29"/>
  <c r="G113" i="29"/>
  <c r="K14" i="29"/>
  <c r="K21" i="29"/>
  <c r="H8" i="29"/>
  <c r="J60" i="29"/>
  <c r="J15" i="29"/>
  <c r="G42" i="29"/>
  <c r="H68" i="29"/>
  <c r="M30" i="29"/>
  <c r="J14" i="29"/>
  <c r="M25" i="29"/>
  <c r="J43" i="29"/>
  <c r="G56" i="29"/>
  <c r="K69" i="29"/>
  <c r="L83" i="29"/>
  <c r="L91" i="29"/>
  <c r="H119" i="29"/>
  <c r="G82" i="29"/>
  <c r="G108" i="29"/>
  <c r="L90" i="29"/>
  <c r="M100" i="29"/>
  <c r="L58" i="29"/>
  <c r="J85" i="29"/>
  <c r="J92" i="29"/>
  <c r="H103" i="29"/>
  <c r="J109" i="29"/>
  <c r="L106" i="29"/>
  <c r="K122" i="29"/>
  <c r="K76" i="29"/>
  <c r="L137" i="29"/>
  <c r="L76" i="29"/>
  <c r="J132" i="29"/>
  <c r="L156" i="29"/>
  <c r="J127" i="29"/>
  <c r="J134" i="29"/>
  <c r="K139" i="29"/>
  <c r="M156" i="29"/>
  <c r="K162" i="29"/>
  <c r="H136" i="29"/>
  <c r="H144" i="29"/>
  <c r="J131" i="29"/>
  <c r="G8" i="29"/>
  <c r="K43" i="29"/>
  <c r="G31" i="29"/>
  <c r="J55" i="29"/>
  <c r="K86" i="29"/>
  <c r="M103" i="29"/>
  <c r="J140" i="29"/>
  <c r="J78" i="29"/>
  <c r="H97" i="29"/>
  <c r="J123" i="29"/>
  <c r="J133" i="29"/>
  <c r="K147" i="29"/>
  <c r="K130" i="29"/>
  <c r="H78" i="29"/>
  <c r="H143" i="29"/>
  <c r="K37" i="29"/>
  <c r="L49" i="29"/>
  <c r="L69" i="29"/>
  <c r="J97" i="29"/>
  <c r="M31" i="29"/>
  <c r="G87" i="29"/>
  <c r="L150" i="29"/>
  <c r="L147" i="29"/>
  <c r="M165" i="29"/>
  <c r="K148" i="29"/>
  <c r="H164" i="29"/>
  <c r="H7" i="29"/>
  <c r="K25" i="29"/>
  <c r="G46" i="29"/>
  <c r="K66" i="29"/>
  <c r="L142" i="29"/>
  <c r="G3" i="29"/>
  <c r="J42" i="29"/>
  <c r="I76" i="29"/>
  <c r="K99" i="29"/>
  <c r="I23" i="29"/>
  <c r="H161" i="29"/>
  <c r="I43" i="29"/>
  <c r="I159" i="29"/>
  <c r="I55" i="29"/>
  <c r="G23" i="29"/>
  <c r="J75" i="29"/>
  <c r="L126" i="29"/>
  <c r="K97" i="29"/>
  <c r="I24" i="29"/>
  <c r="I69" i="29"/>
  <c r="L52" i="29"/>
  <c r="J96" i="29"/>
  <c r="L157" i="29"/>
  <c r="G14" i="29"/>
  <c r="K90" i="29"/>
  <c r="L108" i="29"/>
  <c r="K152" i="29"/>
  <c r="L74" i="29"/>
  <c r="J37" i="29"/>
  <c r="H75" i="29"/>
  <c r="G95" i="29"/>
  <c r="K8" i="29"/>
  <c r="J130" i="29"/>
  <c r="L19" i="29"/>
  <c r="L18" i="29"/>
  <c r="H157" i="29"/>
  <c r="L154" i="29"/>
  <c r="L118" i="29"/>
  <c r="K11" i="29"/>
  <c r="G20" i="29"/>
  <c r="J35" i="29"/>
  <c r="M40" i="29"/>
  <c r="L24" i="29"/>
  <c r="M51" i="29"/>
  <c r="M88" i="29"/>
  <c r="G71" i="29"/>
  <c r="G85" i="29"/>
  <c r="G147" i="29"/>
  <c r="M9" i="29"/>
  <c r="M4" i="29"/>
  <c r="M15" i="29"/>
  <c r="M22" i="29"/>
  <c r="G38" i="29"/>
  <c r="H43" i="29"/>
  <c r="K56" i="29"/>
  <c r="J22" i="29"/>
  <c r="H47" i="29"/>
  <c r="L56" i="29"/>
  <c r="M29" i="29"/>
  <c r="G47" i="29"/>
  <c r="K61" i="29"/>
  <c r="G57" i="29"/>
  <c r="M79" i="29"/>
  <c r="L95" i="29"/>
  <c r="G107" i="29"/>
  <c r="G120" i="29"/>
  <c r="K72" i="29"/>
  <c r="J95" i="29"/>
  <c r="H73" i="29"/>
  <c r="G101" i="29"/>
  <c r="G86" i="29"/>
  <c r="M59" i="29"/>
  <c r="G78" i="29"/>
  <c r="H122" i="29"/>
  <c r="K129" i="29"/>
  <c r="H109" i="29"/>
  <c r="K137" i="29"/>
  <c r="J157" i="29"/>
  <c r="L79" i="29"/>
  <c r="M128" i="29"/>
  <c r="L134" i="29"/>
  <c r="K165" i="29"/>
  <c r="J106" i="29"/>
  <c r="G140" i="29"/>
  <c r="H145" i="29"/>
  <c r="G135" i="29"/>
  <c r="G141" i="29"/>
  <c r="M157" i="29"/>
  <c r="L165" i="29"/>
  <c r="L136" i="29"/>
  <c r="J136" i="29"/>
  <c r="K136" i="29"/>
  <c r="H9" i="29"/>
  <c r="K44" i="29"/>
  <c r="J58" i="29"/>
  <c r="L104" i="29"/>
  <c r="H98" i="29"/>
  <c r="H110" i="29"/>
  <c r="G124" i="29"/>
  <c r="L39" i="29"/>
  <c r="G72" i="29"/>
  <c r="H87" i="29"/>
  <c r="H118" i="29"/>
  <c r="H137" i="29"/>
  <c r="J111" i="29"/>
  <c r="K134" i="29"/>
  <c r="M122" i="29"/>
  <c r="H135" i="29"/>
  <c r="M16" i="29"/>
  <c r="G39" i="29"/>
  <c r="H50" i="29"/>
  <c r="M70" i="29"/>
  <c r="J86" i="29"/>
  <c r="H102" i="29"/>
  <c r="H155" i="29"/>
  <c r="J156" i="29"/>
  <c r="K164" i="29"/>
  <c r="H10" i="29"/>
  <c r="I70" i="29"/>
  <c r="L123" i="29"/>
  <c r="I152" i="29"/>
  <c r="J3" i="29"/>
  <c r="I139" i="29"/>
  <c r="L71" i="29"/>
  <c r="L99" i="29"/>
  <c r="I35" i="29"/>
  <c r="J151" i="29"/>
  <c r="J33" i="29"/>
  <c r="I81" i="29"/>
  <c r="H154" i="29"/>
  <c r="L59" i="29"/>
  <c r="L143" i="29"/>
  <c r="I151" i="29"/>
  <c r="J54" i="29"/>
  <c r="L72" i="29"/>
  <c r="L130" i="29"/>
  <c r="L159" i="29"/>
  <c r="J20" i="29"/>
  <c r="J108" i="29"/>
  <c r="K12" i="29"/>
  <c r="J46" i="29"/>
  <c r="L75" i="29"/>
  <c r="H28" i="29"/>
  <c r="K159" i="29"/>
  <c r="H54" i="29"/>
  <c r="H107" i="29"/>
  <c r="L10" i="29"/>
  <c r="L158" i="29"/>
  <c r="K30" i="29"/>
  <c r="K23" i="29"/>
  <c r="G41" i="29"/>
  <c r="L27" i="29"/>
  <c r="J24" i="29"/>
  <c r="G59" i="29"/>
  <c r="M80" i="29"/>
  <c r="M75" i="29"/>
  <c r="H77" i="29"/>
  <c r="M85" i="29"/>
  <c r="H147" i="29"/>
  <c r="J31" i="29"/>
  <c r="J38" i="29"/>
  <c r="L47" i="29"/>
  <c r="G64" i="29"/>
  <c r="L43" i="29"/>
  <c r="H52" i="29"/>
  <c r="M57" i="29"/>
  <c r="M32" i="29"/>
  <c r="J57" i="29"/>
  <c r="G76" i="29"/>
  <c r="K108" i="29"/>
  <c r="J73" i="29"/>
  <c r="H84" i="29"/>
  <c r="H76" i="29"/>
  <c r="G92" i="29"/>
  <c r="K79" i="29"/>
  <c r="G68" i="29"/>
  <c r="M123" i="29"/>
  <c r="G131" i="29"/>
  <c r="M116" i="29"/>
  <c r="H125" i="29"/>
  <c r="G148" i="29"/>
  <c r="G158" i="29"/>
  <c r="K109" i="29"/>
  <c r="M147" i="29"/>
  <c r="M121" i="29"/>
  <c r="L109" i="29"/>
  <c r="G143" i="29"/>
  <c r="M127" i="29"/>
  <c r="M134" i="29"/>
  <c r="J141" i="29"/>
  <c r="K144" i="29"/>
  <c r="H149" i="29"/>
  <c r="K9" i="29"/>
  <c r="J12" i="29"/>
  <c r="J6" i="29"/>
  <c r="M33" i="29"/>
  <c r="L45" i="29"/>
  <c r="J59" i="29"/>
  <c r="M78" i="29"/>
  <c r="L115" i="29"/>
  <c r="G130" i="29"/>
  <c r="M42" i="29"/>
  <c r="J67" i="29"/>
  <c r="G114" i="29"/>
  <c r="J124" i="29"/>
  <c r="L40" i="29"/>
  <c r="G74" i="29"/>
  <c r="K87" i="29"/>
  <c r="H141" i="29"/>
  <c r="H33" i="29"/>
  <c r="M86" i="29"/>
  <c r="L135" i="29"/>
  <c r="H53" i="29"/>
  <c r="K71" i="29"/>
  <c r="K104" i="29"/>
  <c r="H124" i="29"/>
  <c r="K155" i="29"/>
  <c r="G162" i="29"/>
  <c r="G164" i="29"/>
  <c r="H3" i="29"/>
  <c r="L25" i="29"/>
  <c r="J48" i="29"/>
  <c r="J74" i="29"/>
  <c r="G127" i="29"/>
  <c r="J25" i="29"/>
  <c r="L84" i="29"/>
  <c r="L50" i="29"/>
  <c r="I74" i="29"/>
  <c r="I47" i="29"/>
  <c r="H55" i="29"/>
  <c r="J162" i="29"/>
  <c r="J50" i="29"/>
  <c r="K35" i="29"/>
  <c r="G84" i="29"/>
  <c r="M159" i="29"/>
  <c r="M101" i="29"/>
  <c r="G145" i="29"/>
  <c r="L23" i="29"/>
  <c r="I36" i="29"/>
  <c r="H60" i="29"/>
  <c r="K18" i="29"/>
  <c r="H138" i="29"/>
  <c r="K119" i="29"/>
  <c r="H15" i="29"/>
  <c r="L96" i="29"/>
  <c r="L116" i="29"/>
  <c r="J19" i="29"/>
  <c r="J72" i="29"/>
  <c r="L92" i="29"/>
  <c r="J122" i="29"/>
  <c r="J53" i="29"/>
  <c r="K36" i="29"/>
  <c r="L28" i="29"/>
  <c r="M163" i="29"/>
  <c r="L54" i="29"/>
  <c r="L105" i="29"/>
  <c r="J88" i="29"/>
  <c r="J87" i="29"/>
  <c r="H11" i="29"/>
  <c r="H95" i="29"/>
  <c r="H32" i="29"/>
  <c r="H27" i="29"/>
  <c r="J30" i="29"/>
  <c r="H24" i="29"/>
  <c r="G61" i="29"/>
  <c r="G70" i="29"/>
  <c r="K5" i="29"/>
  <c r="J64" i="29"/>
  <c r="H25" i="29"/>
  <c r="G35" i="29"/>
  <c r="K52" i="29"/>
  <c r="G26" i="29"/>
  <c r="L21" i="29"/>
  <c r="G50" i="29"/>
  <c r="G18" i="29"/>
  <c r="L64" i="29"/>
  <c r="J66" i="29"/>
  <c r="K58" i="29"/>
  <c r="H92" i="29"/>
  <c r="K80" i="29"/>
  <c r="L97" i="29"/>
  <c r="H111" i="29"/>
  <c r="L53" i="29"/>
  <c r="H57" i="29"/>
  <c r="G104" i="29"/>
  <c r="H64" i="29"/>
  <c r="G80" i="29"/>
  <c r="G89" i="29"/>
  <c r="G96" i="29"/>
  <c r="G106" i="29"/>
  <c r="K115" i="29"/>
  <c r="K112" i="29"/>
  <c r="K133" i="29"/>
  <c r="L125" i="29"/>
  <c r="H112" i="29"/>
  <c r="G129" i="29"/>
  <c r="G150" i="29"/>
  <c r="K73" i="29"/>
  <c r="G119" i="29"/>
  <c r="G115" i="29"/>
  <c r="G128" i="29"/>
  <c r="G161" i="29"/>
  <c r="J79" i="29"/>
  <c r="K121" i="29"/>
  <c r="G138" i="29"/>
  <c r="G144" i="29"/>
  <c r="L131" i="29"/>
  <c r="J144" i="29"/>
  <c r="H5" i="29"/>
  <c r="G15" i="29"/>
  <c r="L37" i="29"/>
  <c r="J118" i="29"/>
  <c r="G132" i="29"/>
  <c r="H44" i="29"/>
  <c r="J69" i="29"/>
  <c r="K84" i="29"/>
  <c r="K138" i="29"/>
  <c r="M124" i="29"/>
  <c r="L141" i="29"/>
  <c r="J45" i="29"/>
  <c r="K103" i="29"/>
  <c r="G137" i="29"/>
  <c r="L77" i="29"/>
  <c r="H90" i="29"/>
  <c r="L124" i="29"/>
  <c r="G33" i="29"/>
  <c r="M52" i="29"/>
  <c r="H104" i="29"/>
  <c r="G159" i="29"/>
  <c r="G155" i="29"/>
  <c r="H151" i="29"/>
  <c r="H29" i="29"/>
  <c r="L3" i="29"/>
  <c r="L26" i="29"/>
  <c r="G52" i="29"/>
  <c r="I80" i="29"/>
  <c r="H105" i="29"/>
  <c r="H132" i="29"/>
  <c r="K50" i="29"/>
  <c r="I86" i="29"/>
  <c r="J105" i="29"/>
  <c r="J138" i="29"/>
  <c r="I58" i="29"/>
  <c r="H63" i="29"/>
  <c r="H121" i="29"/>
  <c r="K151" i="29"/>
  <c r="G16" i="29"/>
  <c r="G63" i="29"/>
  <c r="J104" i="29"/>
  <c r="H58" i="29"/>
  <c r="K55" i="29"/>
  <c r="I88" i="29"/>
  <c r="K28" i="29"/>
  <c r="K98" i="29"/>
  <c r="H139" i="29"/>
  <c r="K153" i="29"/>
  <c r="H123" i="29"/>
  <c r="H48" i="29"/>
  <c r="G111" i="29"/>
  <c r="J29" i="29"/>
  <c r="J80" i="29"/>
  <c r="L110" i="29"/>
  <c r="H128" i="29"/>
  <c r="H59" i="29"/>
  <c r="H46" i="29"/>
  <c r="G60" i="29"/>
  <c r="J154" i="29"/>
  <c r="L11" i="29"/>
  <c r="L98" i="29"/>
  <c r="K101" i="29"/>
  <c r="L29" i="29"/>
  <c r="G10" i="29"/>
  <c r="K38" i="29"/>
  <c r="J32" i="29"/>
  <c r="K46" i="29"/>
  <c r="K27" i="29"/>
  <c r="K41" i="29"/>
  <c r="J27" i="29"/>
  <c r="M61" i="29"/>
  <c r="M69" i="29"/>
  <c r="M91" i="29"/>
  <c r="G79" i="29"/>
  <c r="L113" i="29"/>
  <c r="K158" i="29"/>
  <c r="G5" i="29"/>
  <c r="L8" i="29"/>
  <c r="G7" i="29"/>
  <c r="L7" i="29"/>
  <c r="L33" i="29"/>
  <c r="J26" i="29"/>
  <c r="G36" i="29"/>
  <c r="M19" i="29"/>
  <c r="K34" i="29"/>
  <c r="M18" i="29"/>
  <c r="M38" i="29"/>
  <c r="H45" i="29"/>
  <c r="K68" i="29"/>
  <c r="M94" i="29"/>
  <c r="G109" i="29"/>
  <c r="L22" i="29"/>
  <c r="J81" i="29"/>
  <c r="K57" i="29"/>
  <c r="M109" i="29"/>
  <c r="M110" i="29"/>
  <c r="L89" i="29"/>
  <c r="K118" i="29"/>
  <c r="M114" i="29"/>
  <c r="J135" i="29"/>
  <c r="G152" i="29"/>
  <c r="M164" i="29"/>
  <c r="H126" i="29"/>
  <c r="H140" i="29"/>
  <c r="L112" i="29"/>
  <c r="H133" i="29"/>
  <c r="J150" i="29"/>
  <c r="M95" i="29"/>
  <c r="M139" i="29"/>
  <c r="G146" i="29"/>
  <c r="H100" i="29"/>
  <c r="J147" i="29"/>
  <c r="M152" i="29"/>
  <c r="G160" i="29"/>
  <c r="K161" i="29"/>
  <c r="K157" i="29"/>
  <c r="G166" i="29"/>
  <c r="H131" i="29"/>
  <c r="J149" i="29"/>
  <c r="G6" i="29"/>
  <c r="M11" i="29"/>
  <c r="G17" i="29"/>
  <c r="G48" i="29"/>
  <c r="J62" i="29"/>
  <c r="L44" i="29"/>
  <c r="H86" i="29"/>
  <c r="J142" i="29"/>
  <c r="J56" i="29"/>
  <c r="H81" i="29"/>
  <c r="J90" i="29"/>
  <c r="K126" i="29"/>
  <c r="L122" i="29"/>
  <c r="L127" i="29"/>
  <c r="M137" i="29"/>
  <c r="G44" i="29"/>
  <c r="L78" i="29"/>
  <c r="K111" i="29"/>
  <c r="H129" i="29"/>
  <c r="H37" i="29"/>
  <c r="G54" i="29"/>
  <c r="K143" i="29"/>
  <c r="M155" i="29"/>
  <c r="L151" i="29"/>
  <c r="H31" i="29"/>
  <c r="I31" i="29"/>
  <c r="J52" i="29"/>
  <c r="G83" i="29"/>
  <c r="L132" i="29"/>
  <c r="L16" i="29"/>
  <c r="G88" i="29"/>
  <c r="K114" i="29"/>
  <c r="G142" i="29"/>
  <c r="K78" i="29"/>
  <c r="G139" i="29"/>
  <c r="I99" i="29"/>
  <c r="I67" i="29"/>
  <c r="L121" i="29"/>
  <c r="J99" i="29"/>
  <c r="K88" i="29"/>
  <c r="J16" i="29"/>
  <c r="K67" i="29"/>
  <c r="I153" i="29"/>
  <c r="G81" i="29"/>
  <c r="K16" i="29"/>
  <c r="I59" i="29"/>
  <c r="I89" i="29"/>
  <c r="L31" i="29"/>
  <c r="L148" i="29"/>
  <c r="L155" i="29"/>
  <c r="K96" i="29"/>
  <c r="L48" i="29"/>
  <c r="K47" i="29"/>
  <c r="L153" i="29"/>
  <c r="G21" i="29"/>
  <c r="J139" i="29"/>
  <c r="J61" i="29"/>
  <c r="H72" i="29"/>
  <c r="G118" i="29"/>
  <c r="J51" i="29"/>
  <c r="H162" i="29"/>
  <c r="H61" i="29"/>
  <c r="K20" i="29"/>
  <c r="L32" i="29"/>
  <c r="K24" i="29"/>
  <c r="M41" i="29"/>
  <c r="L51" i="29"/>
  <c r="G53" i="29"/>
  <c r="M67" i="29"/>
  <c r="K77" i="29"/>
  <c r="K105" i="29"/>
  <c r="K154" i="29"/>
  <c r="J5" i="29"/>
  <c r="L12" i="29"/>
  <c r="J9" i="29"/>
  <c r="H20" i="29"/>
  <c r="J8" i="29"/>
  <c r="J34" i="29"/>
  <c r="M23" i="29"/>
  <c r="G62" i="29"/>
  <c r="H22" i="29"/>
  <c r="K75" i="29"/>
  <c r="G102" i="29"/>
  <c r="M68" i="29"/>
  <c r="G98" i="29"/>
  <c r="H70" i="29"/>
  <c r="J83" i="29"/>
  <c r="M97" i="29"/>
  <c r="G110" i="29"/>
  <c r="J89" i="29"/>
  <c r="G105" i="29"/>
  <c r="G157" i="29"/>
  <c r="K140" i="29"/>
  <c r="G153" i="29"/>
  <c r="M115" i="29"/>
  <c r="L133" i="29"/>
  <c r="M133" i="29"/>
  <c r="K131" i="29"/>
  <c r="L100" i="29"/>
  <c r="M118" i="29"/>
  <c r="G125" i="29"/>
  <c r="M129" i="29"/>
  <c r="G149" i="29"/>
  <c r="J100" i="29"/>
  <c r="G123" i="29"/>
  <c r="G165" i="29"/>
  <c r="H165" i="29"/>
  <c r="L149" i="29"/>
  <c r="K39" i="29"/>
  <c r="J63" i="29"/>
  <c r="K82" i="29"/>
  <c r="G134" i="29"/>
  <c r="G34" i="29"/>
  <c r="G49" i="29"/>
  <c r="M72" i="29"/>
  <c r="J101" i="29"/>
  <c r="K116" i="29"/>
  <c r="J128" i="29"/>
  <c r="K145" i="29"/>
  <c r="H66" i="29"/>
  <c r="G93" i="29"/>
  <c r="K127" i="29"/>
  <c r="K123" i="29"/>
  <c r="K142" i="29"/>
  <c r="H35" i="29"/>
  <c r="H30" i="29"/>
  <c r="J44" i="29"/>
  <c r="L129" i="29"/>
  <c r="J116" i="29"/>
  <c r="L152" i="29"/>
  <c r="H4" i="29"/>
  <c r="H12" i="29"/>
  <c r="J84" i="29"/>
  <c r="J113" i="29"/>
  <c r="I134" i="29"/>
  <c r="K17" i="29"/>
  <c r="L120" i="29"/>
  <c r="I148" i="29"/>
  <c r="L81" i="29"/>
  <c r="J148" i="29"/>
  <c r="I124" i="29"/>
  <c r="I97" i="29"/>
  <c r="M130" i="29"/>
  <c r="I106" i="29"/>
  <c r="I18" i="29"/>
  <c r="H49" i="29"/>
  <c r="K92" i="29"/>
  <c r="I28" i="29"/>
  <c r="I71" i="29"/>
  <c r="K107" i="29"/>
  <c r="L162" i="29"/>
  <c r="L87" i="29"/>
  <c r="J17" i="29"/>
  <c r="H40" i="29"/>
  <c r="J152" i="29"/>
  <c r="L4" i="29"/>
  <c r="H79" i="29"/>
  <c r="K74" i="29"/>
  <c r="L66" i="29"/>
  <c r="H117" i="29"/>
  <c r="J11" i="29"/>
  <c r="J155" i="29"/>
  <c r="J159" i="29"/>
  <c r="H80" i="29"/>
  <c r="H96" i="29"/>
  <c r="J121" i="29"/>
  <c r="J98" i="29"/>
  <c r="L15" i="29"/>
  <c r="J164" i="29"/>
  <c r="L61" i="29"/>
  <c r="K10" i="29"/>
  <c r="G24" i="29"/>
  <c r="G32" i="29"/>
  <c r="G27" i="29"/>
  <c r="M37" i="29"/>
  <c r="K54" i="29"/>
  <c r="H41" i="29"/>
  <c r="M21" i="29"/>
  <c r="K83" i="29"/>
  <c r="M64" i="29"/>
  <c r="M53" i="29"/>
  <c r="J70" i="29"/>
  <c r="G77" i="29"/>
  <c r="M74" i="29"/>
  <c r="K85" i="29"/>
  <c r="K113" i="29"/>
  <c r="L20" i="29"/>
  <c r="M8" i="29"/>
  <c r="J7" i="29"/>
  <c r="L57" i="29"/>
  <c r="H14" i="29"/>
  <c r="M39" i="29"/>
  <c r="J47" i="29"/>
  <c r="J36" i="29"/>
  <c r="K64" i="29"/>
  <c r="H26" i="29"/>
  <c r="G40" i="29"/>
  <c r="G66" i="29"/>
  <c r="K22" i="29"/>
  <c r="G58" i="29"/>
  <c r="J68" i="29"/>
  <c r="M47" i="29"/>
  <c r="G73" i="29"/>
  <c r="J76" i="29"/>
  <c r="L82" i="29"/>
  <c r="H89" i="29"/>
  <c r="K102" i="29"/>
  <c r="L68" i="29"/>
  <c r="M92" i="29"/>
  <c r="M71" i="29"/>
  <c r="M84" i="29"/>
  <c r="G99" i="29"/>
  <c r="K110" i="29"/>
  <c r="K120" i="29"/>
  <c r="J119" i="29"/>
  <c r="G100" i="29"/>
  <c r="K141" i="29"/>
  <c r="M153" i="29"/>
  <c r="J120" i="29"/>
  <c r="H134" i="29"/>
  <c r="J112" i="29"/>
  <c r="M136" i="29"/>
  <c r="G122" i="29"/>
  <c r="M162" i="29"/>
  <c r="J125" i="29"/>
  <c r="J143" i="29"/>
  <c r="H150" i="29"/>
  <c r="G156" i="29"/>
  <c r="G163" i="29"/>
  <c r="K106" i="29"/>
  <c r="K124" i="29"/>
  <c r="M132" i="29"/>
  <c r="M138" i="29"/>
  <c r="H120" i="29"/>
  <c r="L144" i="29"/>
  <c r="K149" i="29"/>
  <c r="J4" i="29"/>
  <c r="K19" i="29"/>
  <c r="G29" i="29"/>
  <c r="K40" i="29"/>
  <c r="J49" i="29"/>
  <c r="G37" i="29"/>
  <c r="J102" i="29"/>
  <c r="J129" i="29"/>
  <c r="H82" i="29"/>
  <c r="J103" i="29"/>
  <c r="K128" i="29"/>
  <c r="L145" i="29"/>
  <c r="H36" i="29"/>
  <c r="H130" i="29"/>
  <c r="H34" i="29"/>
  <c r="J115" i="29"/>
  <c r="J39" i="29"/>
  <c r="H56" i="29"/>
  <c r="L164" i="29"/>
  <c r="L17" i="29"/>
  <c r="G19" i="29"/>
  <c r="H42" i="29"/>
  <c r="I60" i="29"/>
  <c r="H88" i="29"/>
  <c r="G117" i="29"/>
  <c r="L35" i="29"/>
  <c r="L63" i="29"/>
  <c r="L94" i="29"/>
  <c r="K89" i="29"/>
  <c r="H116" i="29"/>
  <c r="J158" i="29"/>
  <c r="J114" i="29"/>
  <c r="K49" i="29"/>
  <c r="I19" i="29"/>
  <c r="I92" i="29"/>
  <c r="H114" i="29"/>
  <c r="J165" i="29"/>
  <c r="I90" i="29"/>
  <c r="K63" i="29"/>
  <c r="I100" i="29"/>
  <c r="G13" i="29"/>
  <c r="K48" i="29"/>
  <c r="G9" i="29"/>
  <c r="J82" i="29"/>
  <c r="H99" i="29"/>
  <c r="L138" i="29"/>
  <c r="L117" i="29"/>
  <c r="G28" i="29"/>
  <c r="J18" i="29"/>
  <c r="L80" i="29"/>
  <c r="H17" i="29"/>
  <c r="K81" i="29"/>
  <c r="J91" i="29"/>
  <c r="H101" i="29"/>
  <c r="K32" i="29"/>
  <c r="K33" i="29"/>
  <c r="J41" i="29"/>
  <c r="L30" i="29"/>
  <c r="G30" i="29"/>
  <c r="G51" i="29"/>
  <c r="L70" i="29"/>
  <c r="J77" i="29"/>
  <c r="G91" i="29"/>
  <c r="H113" i="29"/>
  <c r="K7" i="29"/>
  <c r="G4" i="29"/>
  <c r="K3" i="29"/>
  <c r="G11" i="29"/>
  <c r="H21" i="29"/>
  <c r="G12" i="29"/>
  <c r="G45" i="29"/>
  <c r="K59" i="29"/>
  <c r="L14" i="29"/>
  <c r="L55" i="29"/>
  <c r="G67" i="29"/>
  <c r="H38" i="29"/>
  <c r="K26" i="29"/>
  <c r="L41" i="29"/>
  <c r="K53" i="29"/>
  <c r="G25" i="29"/>
  <c r="L60" i="29"/>
  <c r="L73" i="29"/>
  <c r="G112" i="29"/>
  <c r="H83" i="29"/>
  <c r="G90" i="29"/>
  <c r="L103" i="29"/>
  <c r="H69" i="29"/>
  <c r="G94" i="29"/>
  <c r="K100" i="29"/>
  <c r="G116" i="29"/>
  <c r="L111" i="29"/>
  <c r="H106" i="29"/>
  <c r="G121" i="29"/>
  <c r="G136" i="29"/>
  <c r="J145" i="29"/>
  <c r="G151" i="29"/>
  <c r="G103" i="29"/>
  <c r="L119" i="29"/>
  <c r="G126" i="29"/>
  <c r="J137" i="29"/>
  <c r="H115" i="29"/>
  <c r="K125" i="29"/>
  <c r="L9" i="29"/>
  <c r="K15" i="29"/>
  <c r="M12" i="29"/>
  <c r="G43" i="29"/>
  <c r="K42" i="29"/>
  <c r="G55" i="29"/>
  <c r="J126" i="29"/>
  <c r="H39" i="29"/>
  <c r="G133" i="29"/>
  <c r="L85" i="29"/>
  <c r="K135" i="29"/>
  <c r="H23" i="29"/>
  <c r="H71" i="29"/>
  <c r="K132" i="29"/>
  <c r="L140" i="29"/>
  <c r="L34" i="29"/>
  <c r="H67" i="29"/>
  <c r="G97" i="29"/>
  <c r="J40" i="29"/>
  <c r="H148" i="29"/>
  <c r="G154" i="29"/>
  <c r="H153" i="29"/>
  <c r="L161" i="29"/>
  <c r="L5" i="29"/>
  <c r="G22" i="29"/>
  <c r="L42" i="29"/>
  <c r="J117" i="29"/>
  <c r="H142" i="29"/>
  <c r="L36" i="29"/>
  <c r="I34" i="29"/>
  <c r="J161" i="29"/>
  <c r="H16" i="29"/>
  <c r="I98" i="29"/>
  <c r="J23" i="29"/>
  <c r="I122" i="29"/>
  <c r="J21" i="29"/>
  <c r="G75" i="29"/>
  <c r="J94" i="29"/>
  <c r="H51" i="29"/>
  <c r="K95" i="29"/>
  <c r="I135" i="29"/>
  <c r="I126" i="29"/>
  <c r="L67" i="29"/>
  <c r="I109" i="29"/>
  <c r="L114" i="29"/>
  <c r="H156" i="29"/>
  <c r="J10" i="29"/>
  <c r="L88" i="29"/>
  <c r="H108" i="29"/>
  <c r="L139" i="29"/>
  <c r="K117" i="29"/>
  <c r="H74" i="29"/>
  <c r="H152" i="29"/>
  <c r="J28" i="29"/>
  <c r="J71" i="29"/>
  <c r="H91" i="29"/>
  <c r="L128" i="29"/>
  <c r="H19" i="29"/>
  <c r="K156" i="29"/>
  <c r="H18" i="29"/>
  <c r="H158" i="29"/>
  <c r="J153" i="29"/>
  <c r="L107" i="29"/>
  <c r="J107" i="29"/>
  <c r="L101" i="29"/>
  <c r="G152" i="28"/>
  <c r="F92" i="32"/>
  <c r="F84" i="32"/>
  <c r="F120" i="32"/>
  <c r="F71" i="32"/>
  <c r="F153" i="31"/>
  <c r="F82" i="31"/>
  <c r="F53" i="31"/>
  <c r="F101" i="31"/>
  <c r="F59" i="32"/>
  <c r="F39" i="32"/>
  <c r="F89" i="31"/>
  <c r="F90" i="31"/>
  <c r="F131" i="32"/>
  <c r="F41" i="32"/>
  <c r="F34" i="32"/>
  <c r="F95" i="32"/>
  <c r="F68" i="32"/>
  <c r="F33" i="32"/>
  <c r="F139" i="32"/>
  <c r="F20" i="31"/>
  <c r="G102" i="28"/>
  <c r="F9" i="32"/>
  <c r="F145" i="31"/>
  <c r="F65" i="31"/>
  <c r="F94" i="31"/>
  <c r="F96" i="32"/>
  <c r="F94" i="32"/>
  <c r="F8" i="32"/>
  <c r="F104" i="31"/>
  <c r="F66" i="31"/>
  <c r="G12" i="28"/>
  <c r="F37" i="32"/>
  <c r="F26" i="32"/>
  <c r="F114" i="32"/>
  <c r="F58" i="32"/>
  <c r="F130" i="31"/>
  <c r="F99" i="32"/>
  <c r="F87" i="32"/>
  <c r="F70" i="28"/>
  <c r="F16" i="32"/>
  <c r="F151" i="32"/>
  <c r="F161" i="31"/>
  <c r="F18" i="32"/>
  <c r="F23" i="31"/>
  <c r="M65" i="29"/>
  <c r="F148" i="32"/>
  <c r="G47" i="28"/>
  <c r="F91" i="28"/>
  <c r="F144" i="32"/>
  <c r="F46" i="32"/>
  <c r="F154" i="31"/>
  <c r="F109" i="31"/>
  <c r="G170" i="28"/>
  <c r="F170" i="28" s="1"/>
  <c r="G141" i="28"/>
  <c r="G22" i="28"/>
  <c r="G158" i="28"/>
  <c r="F138" i="32"/>
  <c r="F122" i="32"/>
  <c r="F115" i="32"/>
  <c r="F129" i="32"/>
  <c r="F82" i="32"/>
  <c r="K175" i="34"/>
  <c r="F117" i="31"/>
  <c r="G34" i="28"/>
  <c r="F145" i="32"/>
  <c r="F3" i="32"/>
  <c r="F154" i="32"/>
  <c r="F155" i="31"/>
  <c r="F59" i="31"/>
  <c r="F61" i="31"/>
  <c r="F110" i="31"/>
  <c r="F4" i="31"/>
  <c r="G124" i="28"/>
  <c r="G146" i="28"/>
  <c r="F45" i="32"/>
  <c r="F159" i="32"/>
  <c r="F150" i="32"/>
  <c r="F56" i="31"/>
  <c r="F34" i="31"/>
  <c r="F155" i="32"/>
  <c r="G149" i="28"/>
  <c r="F158" i="32"/>
  <c r="F72" i="31"/>
  <c r="F51" i="32"/>
  <c r="F98" i="32"/>
  <c r="F78" i="32"/>
  <c r="F85" i="32"/>
  <c r="F69" i="31"/>
  <c r="F79" i="31"/>
  <c r="G26" i="28"/>
  <c r="G88" i="28"/>
  <c r="F67" i="32"/>
  <c r="G99" i="28"/>
  <c r="F122" i="28"/>
  <c r="F36" i="28"/>
  <c r="F68" i="28"/>
  <c r="F56" i="28"/>
  <c r="F104" i="28"/>
  <c r="AA153" i="14"/>
  <c r="U153" i="14" s="1"/>
  <c r="F126" i="32"/>
  <c r="F57" i="31"/>
  <c r="X147" i="14"/>
  <c r="R147" i="14" s="1"/>
  <c r="K13" i="34"/>
  <c r="AA140" i="14"/>
  <c r="U140" i="14" s="1"/>
  <c r="AA152" i="14"/>
  <c r="U152" i="14" s="1"/>
  <c r="AA39" i="14"/>
  <c r="U39" i="14" s="1"/>
  <c r="AA131" i="14"/>
  <c r="U131" i="14" s="1"/>
  <c r="AA58" i="14"/>
  <c r="U58" i="14" s="1"/>
  <c r="AA36" i="14"/>
  <c r="U36" i="14" s="1"/>
  <c r="AA102" i="14"/>
  <c r="U102" i="14" s="1"/>
  <c r="AA32" i="14"/>
  <c r="U32" i="14" s="1"/>
  <c r="F27" i="32"/>
  <c r="F89" i="32"/>
  <c r="F151" i="31"/>
  <c r="F84" i="31"/>
  <c r="Y28" i="14"/>
  <c r="S28" i="14" s="1"/>
  <c r="F75" i="31"/>
  <c r="F35" i="31"/>
  <c r="X83" i="14"/>
  <c r="R83" i="14" s="1"/>
  <c r="X107" i="14"/>
  <c r="R107" i="14" s="1"/>
  <c r="X148" i="14"/>
  <c r="R148" i="14" s="1"/>
  <c r="X43" i="14"/>
  <c r="R43" i="14" s="1"/>
  <c r="X139" i="14"/>
  <c r="R139" i="14" s="1"/>
  <c r="X64" i="14"/>
  <c r="R64" i="14" s="1"/>
  <c r="X33" i="14"/>
  <c r="R33" i="14" s="1"/>
  <c r="X127" i="14"/>
  <c r="R127" i="14" s="1"/>
  <c r="X57" i="14"/>
  <c r="R57" i="14" s="1"/>
  <c r="X51" i="14"/>
  <c r="R51" i="14" s="1"/>
  <c r="X96" i="14"/>
  <c r="R96" i="14" s="1"/>
  <c r="X100" i="14"/>
  <c r="R100" i="14" s="1"/>
  <c r="F69" i="28"/>
  <c r="F81" i="28"/>
  <c r="F123" i="28"/>
  <c r="F107" i="28"/>
  <c r="X54" i="14"/>
  <c r="R54" i="14" s="1"/>
  <c r="X82" i="14"/>
  <c r="R82" i="14" s="1"/>
  <c r="F40" i="31"/>
  <c r="F64" i="32"/>
  <c r="F42" i="32"/>
  <c r="F48" i="32"/>
  <c r="AA137" i="14"/>
  <c r="U137" i="14" s="1"/>
  <c r="AA72" i="14"/>
  <c r="U72" i="14" s="1"/>
  <c r="AA148" i="14"/>
  <c r="U148" i="14" s="1"/>
  <c r="AA74" i="14"/>
  <c r="U74" i="14" s="1"/>
  <c r="AA139" i="14"/>
  <c r="U139" i="14" s="1"/>
  <c r="AA154" i="14"/>
  <c r="U154" i="14" s="1"/>
  <c r="AA125" i="14"/>
  <c r="U125" i="14" s="1"/>
  <c r="AA143" i="14"/>
  <c r="U143" i="14" s="1"/>
  <c r="AA124" i="14"/>
  <c r="U124" i="14" s="1"/>
  <c r="AA75" i="14"/>
  <c r="U75" i="14" s="1"/>
  <c r="X55" i="14"/>
  <c r="R55" i="14" s="1"/>
  <c r="X31" i="14"/>
  <c r="R31" i="14" s="1"/>
  <c r="F31" i="32"/>
  <c r="F108" i="32"/>
  <c r="AA64" i="14"/>
  <c r="U64" i="14" s="1"/>
  <c r="AA41" i="14"/>
  <c r="U41" i="14" s="1"/>
  <c r="AA49" i="14"/>
  <c r="U49" i="14" s="1"/>
  <c r="AA104" i="14"/>
  <c r="U104" i="14" s="1"/>
  <c r="AA17" i="14"/>
  <c r="U17" i="14" s="1"/>
  <c r="AA26" i="14"/>
  <c r="U26" i="14" s="1"/>
  <c r="AA52" i="14"/>
  <c r="U52" i="14" s="1"/>
  <c r="AA76" i="14"/>
  <c r="U76" i="14" s="1"/>
  <c r="AA57" i="14"/>
  <c r="U57" i="14" s="1"/>
  <c r="AA21" i="14"/>
  <c r="U21" i="14" s="1"/>
  <c r="AA108" i="14"/>
  <c r="U108" i="14" s="1"/>
  <c r="AA70" i="14"/>
  <c r="U70" i="14" s="1"/>
  <c r="AA18" i="14"/>
  <c r="U18" i="14" s="1"/>
  <c r="AA116" i="14"/>
  <c r="U116" i="14" s="1"/>
  <c r="F110" i="32"/>
  <c r="AA100" i="14"/>
  <c r="U100" i="14" s="1"/>
  <c r="F54" i="32"/>
  <c r="X122" i="14"/>
  <c r="R122" i="14" s="1"/>
  <c r="X86" i="14"/>
  <c r="R86" i="14" s="1"/>
  <c r="X97" i="14"/>
  <c r="R97" i="14" s="1"/>
  <c r="X7" i="14"/>
  <c r="R7" i="14" s="1"/>
  <c r="X71" i="14"/>
  <c r="R71" i="14" s="1"/>
  <c r="X49" i="14"/>
  <c r="R49" i="14" s="1"/>
  <c r="X161" i="14"/>
  <c r="R161" i="14" s="1"/>
  <c r="F51" i="28"/>
  <c r="X135" i="14"/>
  <c r="R135" i="14" s="1"/>
  <c r="X78" i="14"/>
  <c r="R78" i="14" s="1"/>
  <c r="F5" i="32"/>
  <c r="F57" i="32"/>
  <c r="AA46" i="14"/>
  <c r="U46" i="14" s="1"/>
  <c r="AA103" i="14"/>
  <c r="U103" i="14" s="1"/>
  <c r="AA142" i="14"/>
  <c r="U142" i="14" s="1"/>
  <c r="AA119" i="14"/>
  <c r="U119" i="14" s="1"/>
  <c r="AA129" i="14"/>
  <c r="U129" i="14" s="1"/>
  <c r="AA34" i="14"/>
  <c r="U34" i="14" s="1"/>
  <c r="AA79" i="14"/>
  <c r="U79" i="14" s="1"/>
  <c r="AA6" i="14"/>
  <c r="U6" i="14" s="1"/>
  <c r="AA113" i="14"/>
  <c r="U113" i="14" s="1"/>
  <c r="AA15" i="14"/>
  <c r="U15" i="14" s="1"/>
  <c r="AA40" i="14"/>
  <c r="U40" i="14" s="1"/>
  <c r="AA126" i="14"/>
  <c r="U126" i="14" s="1"/>
  <c r="AA106" i="14"/>
  <c r="U106" i="14" s="1"/>
  <c r="F14" i="31"/>
  <c r="X119" i="14"/>
  <c r="R119" i="14" s="1"/>
  <c r="X145" i="14"/>
  <c r="R145" i="14" s="1"/>
  <c r="X45" i="14"/>
  <c r="R45" i="14" s="1"/>
  <c r="X124" i="14"/>
  <c r="R124" i="14" s="1"/>
  <c r="X88" i="14"/>
  <c r="R88" i="14" s="1"/>
  <c r="X149" i="14"/>
  <c r="R149" i="14" s="1"/>
  <c r="AA133" i="14"/>
  <c r="U133" i="14" s="1"/>
  <c r="F4" i="32"/>
  <c r="F42" i="31"/>
  <c r="X36" i="14"/>
  <c r="R36" i="14" s="1"/>
  <c r="X91" i="14"/>
  <c r="R91" i="14" s="1"/>
  <c r="X13" i="14"/>
  <c r="R13" i="14" s="1"/>
  <c r="X125" i="14"/>
  <c r="R125" i="14" s="1"/>
  <c r="F114" i="28"/>
  <c r="AA122" i="14"/>
  <c r="U122" i="14" s="1"/>
  <c r="AA43" i="14"/>
  <c r="U43" i="14" s="1"/>
  <c r="AA4" i="14"/>
  <c r="U4" i="14" s="1"/>
  <c r="AA114" i="14"/>
  <c r="U114" i="14" s="1"/>
  <c r="AA12" i="14"/>
  <c r="U12" i="14" s="1"/>
  <c r="AA83" i="14"/>
  <c r="U83" i="14" s="1"/>
  <c r="AA60" i="14"/>
  <c r="U60" i="14" s="1"/>
  <c r="AA118" i="14"/>
  <c r="U118" i="14" s="1"/>
  <c r="F12" i="32"/>
  <c r="F43" i="32"/>
  <c r="F62" i="32"/>
  <c r="Z133" i="14"/>
  <c r="T133" i="14" s="1"/>
  <c r="F33" i="31"/>
  <c r="F58" i="31"/>
  <c r="X69" i="14"/>
  <c r="R69" i="14" s="1"/>
  <c r="X109" i="14"/>
  <c r="R109" i="14" s="1"/>
  <c r="X156" i="14"/>
  <c r="R156" i="14" s="1"/>
  <c r="X58" i="14"/>
  <c r="R58" i="14" s="1"/>
  <c r="X128" i="14"/>
  <c r="R128" i="14" s="1"/>
  <c r="X38" i="14"/>
  <c r="R38" i="14" s="1"/>
  <c r="X134" i="14"/>
  <c r="R134" i="14" s="1"/>
  <c r="X138" i="14"/>
  <c r="R138" i="14" s="1"/>
  <c r="X62" i="14"/>
  <c r="R62" i="14" s="1"/>
  <c r="X60" i="14"/>
  <c r="R60" i="14" s="1"/>
  <c r="X22" i="14"/>
  <c r="R22" i="14" s="1"/>
  <c r="X39" i="14"/>
  <c r="R39" i="14" s="1"/>
  <c r="G80" i="28"/>
  <c r="F130" i="28"/>
  <c r="F92" i="28"/>
  <c r="F163" i="28"/>
  <c r="G113" i="28"/>
  <c r="F115" i="28"/>
  <c r="G150" i="28"/>
  <c r="G4" i="28"/>
  <c r="G154" i="28"/>
  <c r="G100" i="28"/>
  <c r="G63" i="28"/>
  <c r="X89" i="14"/>
  <c r="R89" i="14" s="1"/>
  <c r="X32" i="14"/>
  <c r="R32" i="14" s="1"/>
  <c r="X94" i="14"/>
  <c r="R94" i="14" s="1"/>
  <c r="X47" i="14"/>
  <c r="R47" i="14" s="1"/>
  <c r="X116" i="14"/>
  <c r="R116" i="14" s="1"/>
  <c r="AA59" i="14"/>
  <c r="U59" i="14" s="1"/>
  <c r="AA28" i="14"/>
  <c r="U28" i="14" s="1"/>
  <c r="AA97" i="14"/>
  <c r="U97" i="14" s="1"/>
  <c r="AA90" i="14"/>
  <c r="U90" i="14" s="1"/>
  <c r="AA91" i="14"/>
  <c r="U91" i="14" s="1"/>
  <c r="AA85" i="14"/>
  <c r="U85" i="14" s="1"/>
  <c r="AA82" i="14"/>
  <c r="U82" i="14" s="1"/>
  <c r="X113" i="14"/>
  <c r="R113" i="14" s="1"/>
  <c r="AA157" i="14"/>
  <c r="U157" i="14" s="1"/>
  <c r="AA81" i="14"/>
  <c r="U81" i="14" s="1"/>
  <c r="AA128" i="14"/>
  <c r="U128" i="14" s="1"/>
  <c r="AA98" i="14"/>
  <c r="U98" i="14" s="1"/>
  <c r="X92" i="14"/>
  <c r="R92" i="14" s="1"/>
  <c r="X160" i="14"/>
  <c r="R160" i="14" s="1"/>
  <c r="X120" i="14"/>
  <c r="R120" i="14" s="1"/>
  <c r="AA69" i="14"/>
  <c r="U69" i="14" s="1"/>
  <c r="AA24" i="14"/>
  <c r="U24" i="14" s="1"/>
  <c r="F17" i="32"/>
  <c r="F67" i="31"/>
  <c r="AA53" i="14"/>
  <c r="U53" i="14" s="1"/>
  <c r="AA135" i="14"/>
  <c r="U135" i="14" s="1"/>
  <c r="AA11" i="14"/>
  <c r="U11" i="14" s="1"/>
  <c r="AA56" i="14"/>
  <c r="U56" i="14" s="1"/>
  <c r="AA92" i="14"/>
  <c r="U92" i="14" s="1"/>
  <c r="AA144" i="14"/>
  <c r="U144" i="14" s="1"/>
  <c r="F81" i="32"/>
  <c r="F101" i="32"/>
  <c r="X10" i="14"/>
  <c r="R10" i="14" s="1"/>
  <c r="X65" i="14"/>
  <c r="R65" i="14" s="1"/>
  <c r="X80" i="14"/>
  <c r="R80" i="14" s="1"/>
  <c r="X130" i="14"/>
  <c r="R130" i="14" s="1"/>
  <c r="X56" i="14"/>
  <c r="R56" i="14" s="1"/>
  <c r="X6" i="14"/>
  <c r="R6" i="14" s="1"/>
  <c r="X151" i="14"/>
  <c r="R151" i="14" s="1"/>
  <c r="X50" i="14"/>
  <c r="R50" i="14" s="1"/>
  <c r="F143" i="28"/>
  <c r="F61" i="28"/>
  <c r="F58" i="28"/>
  <c r="F83" i="28"/>
  <c r="G11" i="28"/>
  <c r="F138" i="28"/>
  <c r="X157" i="14"/>
  <c r="R157" i="14" s="1"/>
  <c r="X52" i="14"/>
  <c r="R52" i="14" s="1"/>
  <c r="X74" i="14"/>
  <c r="R74" i="14" s="1"/>
  <c r="F73" i="31"/>
  <c r="F86" i="32"/>
  <c r="AA38" i="14"/>
  <c r="U38" i="14" s="1"/>
  <c r="AA62" i="14"/>
  <c r="U62" i="14" s="1"/>
  <c r="AA2" i="14"/>
  <c r="U2" i="14" s="1"/>
  <c r="AA33" i="14"/>
  <c r="U33" i="14" s="1"/>
  <c r="AA37" i="14"/>
  <c r="U37" i="14" s="1"/>
  <c r="AA61" i="14"/>
  <c r="U61" i="14" s="1"/>
  <c r="AA107" i="14"/>
  <c r="U107" i="14" s="1"/>
  <c r="F101" i="28"/>
  <c r="AA29" i="14"/>
  <c r="U29" i="14" s="1"/>
  <c r="AA22" i="14"/>
  <c r="U22" i="14" s="1"/>
  <c r="AA73" i="14"/>
  <c r="U73" i="14" s="1"/>
  <c r="AA110" i="14"/>
  <c r="U110" i="14" s="1"/>
  <c r="AA48" i="14"/>
  <c r="U48" i="14" s="1"/>
  <c r="AA158" i="14"/>
  <c r="U158" i="14" s="1"/>
  <c r="AA51" i="14"/>
  <c r="U51" i="14" s="1"/>
  <c r="AA71" i="14"/>
  <c r="U71" i="14" s="1"/>
  <c r="Z7" i="14"/>
  <c r="T7" i="14" s="1"/>
  <c r="Z152" i="14"/>
  <c r="T152" i="14" s="1"/>
  <c r="X110" i="14"/>
  <c r="R110" i="14" s="1"/>
  <c r="AA67" i="14"/>
  <c r="U67" i="14" s="1"/>
  <c r="AA68" i="14"/>
  <c r="U68" i="14" s="1"/>
  <c r="F83" i="32"/>
  <c r="F141" i="32"/>
  <c r="Z50" i="14"/>
  <c r="T50" i="14" s="1"/>
  <c r="F157" i="31"/>
  <c r="X66" i="14"/>
  <c r="R66" i="14" s="1"/>
  <c r="X3" i="14"/>
  <c r="R3" i="14" s="1"/>
  <c r="X46" i="14"/>
  <c r="R46" i="14" s="1"/>
  <c r="X67" i="14"/>
  <c r="R67" i="14" s="1"/>
  <c r="X29" i="14"/>
  <c r="R29" i="14" s="1"/>
  <c r="X77" i="14"/>
  <c r="R77" i="14" s="1"/>
  <c r="AA35" i="14"/>
  <c r="U35" i="14" s="1"/>
  <c r="AA138" i="14"/>
  <c r="U138" i="14" s="1"/>
  <c r="AA86" i="14"/>
  <c r="U86" i="14" s="1"/>
  <c r="AA19" i="14"/>
  <c r="U19" i="14" s="1"/>
  <c r="AA3" i="14"/>
  <c r="U3" i="14" s="1"/>
  <c r="AA161" i="14"/>
  <c r="U161" i="14" s="1"/>
  <c r="AA130" i="14"/>
  <c r="U130" i="14" s="1"/>
  <c r="AA23" i="14"/>
  <c r="U23" i="14" s="1"/>
  <c r="AA9" i="14"/>
  <c r="U9" i="14" s="1"/>
  <c r="F25" i="32"/>
  <c r="F49" i="32"/>
  <c r="F70" i="32"/>
  <c r="Z23" i="14"/>
  <c r="T23" i="14" s="1"/>
  <c r="F92" i="31"/>
  <c r="X25" i="14"/>
  <c r="R25" i="14" s="1"/>
  <c r="X15" i="14"/>
  <c r="R15" i="14" s="1"/>
  <c r="X93" i="14"/>
  <c r="R93" i="14" s="1"/>
  <c r="X40" i="14"/>
  <c r="R40" i="14" s="1"/>
  <c r="X37" i="14"/>
  <c r="R37" i="14" s="1"/>
  <c r="X41" i="14"/>
  <c r="R41" i="14" s="1"/>
  <c r="X140" i="14"/>
  <c r="R140" i="14" s="1"/>
  <c r="X123" i="14"/>
  <c r="R123" i="14" s="1"/>
  <c r="X59" i="14"/>
  <c r="R59" i="14" s="1"/>
  <c r="X118" i="14"/>
  <c r="R118" i="14" s="1"/>
  <c r="X44" i="14"/>
  <c r="R44" i="14" s="1"/>
  <c r="X146" i="14"/>
  <c r="R146" i="14" s="1"/>
  <c r="X85" i="14"/>
  <c r="R85" i="14" s="1"/>
  <c r="F49" i="28"/>
  <c r="G108" i="28"/>
  <c r="F15" i="28"/>
  <c r="F52" i="28"/>
  <c r="X20" i="14"/>
  <c r="R20" i="14" s="1"/>
  <c r="X61" i="14"/>
  <c r="R61" i="14" s="1"/>
  <c r="X131" i="14"/>
  <c r="R131" i="14" s="1"/>
  <c r="F138" i="31"/>
  <c r="F43" i="31"/>
  <c r="F116" i="32"/>
  <c r="F132" i="32"/>
  <c r="AA66" i="14"/>
  <c r="U66" i="14" s="1"/>
  <c r="AA63" i="14"/>
  <c r="U63" i="14" s="1"/>
  <c r="AA78" i="14"/>
  <c r="U78" i="14" s="1"/>
  <c r="AA47" i="14"/>
  <c r="U47" i="14" s="1"/>
  <c r="AA13" i="14"/>
  <c r="U13" i="14" s="1"/>
  <c r="AA10" i="14"/>
  <c r="U10" i="14" s="1"/>
  <c r="AA25" i="14"/>
  <c r="U25" i="14" s="1"/>
  <c r="AA120" i="14"/>
  <c r="U120" i="14" s="1"/>
  <c r="AA87" i="14"/>
  <c r="U87" i="14" s="1"/>
  <c r="AA134" i="14"/>
  <c r="U134" i="14" s="1"/>
  <c r="AA88" i="14"/>
  <c r="U88" i="14" s="1"/>
  <c r="AA45" i="14"/>
  <c r="U45" i="14" s="1"/>
  <c r="AA99" i="14"/>
  <c r="U99" i="14" s="1"/>
  <c r="AA20" i="14"/>
  <c r="U20" i="14" s="1"/>
  <c r="AA123" i="14"/>
  <c r="U123" i="14" s="1"/>
  <c r="AA27" i="14"/>
  <c r="U27" i="14" s="1"/>
  <c r="AA7" i="14"/>
  <c r="U7" i="14" s="1"/>
  <c r="AA65" i="14"/>
  <c r="U65" i="14" s="1"/>
  <c r="AA42" i="14"/>
  <c r="U42" i="14" s="1"/>
  <c r="F53" i="32"/>
  <c r="X19" i="14"/>
  <c r="R19" i="14" s="1"/>
  <c r="X141" i="14"/>
  <c r="R141" i="14" s="1"/>
  <c r="F8" i="28"/>
  <c r="F74" i="28"/>
  <c r="F89" i="28"/>
  <c r="F128" i="28"/>
  <c r="F160" i="28"/>
  <c r="X79" i="14"/>
  <c r="R79" i="14" s="1"/>
  <c r="AA16" i="14"/>
  <c r="U16" i="14" s="1"/>
  <c r="AA8" i="14"/>
  <c r="U8" i="14" s="1"/>
  <c r="AA96" i="14"/>
  <c r="U96" i="14" s="1"/>
  <c r="AA80" i="14"/>
  <c r="U80" i="14" s="1"/>
  <c r="AA50" i="14"/>
  <c r="U50" i="14" s="1"/>
  <c r="AA55" i="14"/>
  <c r="U55" i="14" s="1"/>
  <c r="AA160" i="14"/>
  <c r="U160" i="14" s="1"/>
  <c r="AA94" i="14"/>
  <c r="U94" i="14" s="1"/>
  <c r="AA109" i="14"/>
  <c r="U109" i="14" s="1"/>
  <c r="AA141" i="14"/>
  <c r="U141" i="14" s="1"/>
  <c r="AA117" i="14"/>
  <c r="U117" i="14" s="1"/>
  <c r="AA77" i="14"/>
  <c r="U77" i="14" s="1"/>
  <c r="Y115" i="14"/>
  <c r="S115" i="14" s="1"/>
  <c r="X35" i="14"/>
  <c r="R35" i="14" s="1"/>
  <c r="X63" i="14"/>
  <c r="R63" i="14" s="1"/>
  <c r="AA121" i="14"/>
  <c r="U121" i="14" s="1"/>
  <c r="AA147" i="14"/>
  <c r="U147" i="14" s="1"/>
  <c r="AA44" i="14"/>
  <c r="U44" i="14" s="1"/>
  <c r="AA136" i="14"/>
  <c r="U136" i="14" s="1"/>
  <c r="AA84" i="14"/>
  <c r="U84" i="14" s="1"/>
  <c r="Z91" i="14"/>
  <c r="T91" i="14" s="1"/>
  <c r="F133" i="32"/>
  <c r="F75" i="32"/>
  <c r="X73" i="14"/>
  <c r="R73" i="14" s="1"/>
  <c r="X158" i="14"/>
  <c r="R158" i="14" s="1"/>
  <c r="X90" i="14"/>
  <c r="R90" i="14" s="1"/>
  <c r="X17" i="14"/>
  <c r="R17" i="14" s="1"/>
  <c r="X126" i="14"/>
  <c r="R126" i="14" s="1"/>
  <c r="X136" i="14"/>
  <c r="R136" i="14" s="1"/>
  <c r="X121" i="14"/>
  <c r="R121" i="14" s="1"/>
  <c r="X99" i="14"/>
  <c r="R99" i="14" s="1"/>
  <c r="X150" i="14"/>
  <c r="R150" i="14" s="1"/>
  <c r="X105" i="14"/>
  <c r="R105" i="14" s="1"/>
  <c r="X28" i="14"/>
  <c r="R28" i="14" s="1"/>
  <c r="X129" i="14"/>
  <c r="R129" i="14" s="1"/>
  <c r="X155" i="14"/>
  <c r="R155" i="14" s="1"/>
  <c r="AA156" i="14"/>
  <c r="U156" i="14" s="1"/>
  <c r="AA5" i="14"/>
  <c r="U5" i="14" s="1"/>
  <c r="AA30" i="14"/>
  <c r="U30" i="14" s="1"/>
  <c r="AA93" i="14"/>
  <c r="U93" i="14" s="1"/>
  <c r="AA89" i="14"/>
  <c r="U89" i="14" s="1"/>
  <c r="AA54" i="14"/>
  <c r="U54" i="14" s="1"/>
  <c r="AA132" i="14"/>
  <c r="U132" i="14" s="1"/>
  <c r="AA112" i="14"/>
  <c r="U112" i="14" s="1"/>
  <c r="AA151" i="14"/>
  <c r="U151" i="14" s="1"/>
  <c r="F6" i="32"/>
  <c r="F118" i="32"/>
  <c r="F90" i="32"/>
  <c r="F23" i="32"/>
  <c r="Z22" i="14"/>
  <c r="T22" i="14" s="1"/>
  <c r="Z88" i="14"/>
  <c r="T88" i="14" s="1"/>
  <c r="X42" i="14"/>
  <c r="R42" i="14" s="1"/>
  <c r="X108" i="14"/>
  <c r="R108" i="14" s="1"/>
  <c r="X87" i="14"/>
  <c r="R87" i="14" s="1"/>
  <c r="X24" i="14"/>
  <c r="R24" i="14" s="1"/>
  <c r="X84" i="14"/>
  <c r="R84" i="14" s="1"/>
  <c r="X153" i="14"/>
  <c r="R153" i="14" s="1"/>
  <c r="X143" i="14"/>
  <c r="R143" i="14" s="1"/>
  <c r="X2" i="14"/>
  <c r="R2" i="14" s="1"/>
  <c r="X75" i="14"/>
  <c r="R75" i="14" s="1"/>
  <c r="X106" i="14"/>
  <c r="R106" i="14" s="1"/>
  <c r="F9" i="28"/>
  <c r="F145" i="28"/>
  <c r="F28" i="28"/>
  <c r="G85" i="28"/>
  <c r="F153" i="28"/>
  <c r="X101" i="14"/>
  <c r="R101" i="14" s="1"/>
  <c r="X53" i="14"/>
  <c r="R53" i="14" s="1"/>
  <c r="X154" i="14"/>
  <c r="R154" i="14" s="1"/>
  <c r="X81" i="14"/>
  <c r="R81" i="14" s="1"/>
  <c r="F63" i="32"/>
  <c r="F97" i="32"/>
  <c r="AA95" i="14"/>
  <c r="U95" i="14" s="1"/>
  <c r="AA150" i="14"/>
  <c r="U150" i="14" s="1"/>
  <c r="AA115" i="14"/>
  <c r="U115" i="14" s="1"/>
  <c r="AA145" i="14"/>
  <c r="U145" i="14" s="1"/>
  <c r="AA149" i="14"/>
  <c r="U149" i="14" s="1"/>
  <c r="AA31" i="14"/>
  <c r="U31" i="14" s="1"/>
  <c r="F111" i="28"/>
  <c r="AA146" i="14"/>
  <c r="U146" i="14" s="1"/>
  <c r="AA14" i="14"/>
  <c r="U14" i="14" s="1"/>
  <c r="AA101" i="14"/>
  <c r="U101" i="14" s="1"/>
  <c r="AA105" i="14"/>
  <c r="U105" i="14" s="1"/>
  <c r="AA155" i="14"/>
  <c r="U155" i="14" s="1"/>
  <c r="AA127" i="14"/>
  <c r="U127" i="14" s="1"/>
  <c r="H60" i="34"/>
  <c r="K60" i="34" s="1"/>
  <c r="F165" i="31"/>
  <c r="F132" i="31"/>
  <c r="F97" i="31"/>
  <c r="H72" i="34"/>
  <c r="K72" i="34" s="1"/>
  <c r="H64" i="34"/>
  <c r="K64" i="34" s="1"/>
  <c r="H52" i="34"/>
  <c r="K52" i="34" s="1"/>
  <c r="H44" i="34"/>
  <c r="K44" i="34" s="1"/>
  <c r="H40" i="34"/>
  <c r="K40" i="34" s="1"/>
  <c r="H36" i="34"/>
  <c r="K36" i="34" s="1"/>
  <c r="H32" i="34"/>
  <c r="K32" i="34" s="1"/>
  <c r="H28" i="34"/>
  <c r="K28" i="34" s="1"/>
  <c r="H24" i="34"/>
  <c r="K24" i="34" s="1"/>
  <c r="H20" i="34"/>
  <c r="K20" i="34" s="1"/>
  <c r="F115" i="31"/>
  <c r="G37" i="28"/>
  <c r="H68" i="34"/>
  <c r="K68" i="34" s="1"/>
  <c r="G10" i="28"/>
  <c r="H56" i="34"/>
  <c r="K56" i="34" s="1"/>
  <c r="F129" i="31"/>
  <c r="G31" i="28"/>
  <c r="G54" i="28"/>
  <c r="G75" i="28"/>
  <c r="F100" i="31"/>
  <c r="F41" i="31"/>
  <c r="G76" i="28"/>
  <c r="G24" i="28"/>
  <c r="G168" i="28"/>
  <c r="F168" i="28" s="1"/>
  <c r="G132" i="28"/>
  <c r="G142" i="28"/>
  <c r="F88" i="32"/>
  <c r="F117" i="32"/>
  <c r="G43" i="28"/>
  <c r="G98" i="28"/>
  <c r="F24" i="31"/>
  <c r="G105" i="28"/>
  <c r="F40" i="32"/>
  <c r="G71" i="28"/>
  <c r="G164" i="28"/>
  <c r="F52" i="31"/>
  <c r="F32" i="32"/>
  <c r="G120" i="28"/>
  <c r="G167" i="28"/>
  <c r="F167" i="28" s="1"/>
  <c r="G45" i="28"/>
  <c r="G139" i="28"/>
  <c r="F71" i="31"/>
  <c r="E164" i="28"/>
  <c r="E160" i="31"/>
  <c r="E160" i="30"/>
  <c r="E160" i="29"/>
  <c r="E160" i="32"/>
  <c r="E160" i="33"/>
  <c r="F73" i="32"/>
  <c r="F22" i="32"/>
  <c r="F74" i="32"/>
  <c r="F83" i="31"/>
  <c r="F159" i="31"/>
  <c r="F152" i="31"/>
  <c r="F111" i="31"/>
  <c r="F144" i="31"/>
  <c r="F107" i="31"/>
  <c r="F19" i="31"/>
  <c r="F156" i="31"/>
  <c r="F118" i="31"/>
  <c r="F166" i="31"/>
  <c r="F51" i="31"/>
  <c r="F63" i="31"/>
  <c r="G125" i="28"/>
  <c r="G40" i="28"/>
  <c r="G136" i="28"/>
  <c r="G165" i="28"/>
  <c r="G133" i="28"/>
  <c r="G6" i="28"/>
  <c r="G35" i="28"/>
  <c r="G131" i="28"/>
  <c r="G93" i="28"/>
  <c r="G116" i="28"/>
  <c r="G96" i="28"/>
  <c r="G53" i="28"/>
  <c r="G95" i="28"/>
  <c r="G27" i="28"/>
  <c r="G156" i="28"/>
  <c r="G135" i="28"/>
  <c r="G44" i="28"/>
  <c r="G134" i="28"/>
  <c r="F121" i="31"/>
  <c r="F127" i="31"/>
  <c r="F147" i="31"/>
  <c r="H48" i="34"/>
  <c r="K48" i="34" s="1"/>
  <c r="H138" i="34"/>
  <c r="K138" i="34" s="1"/>
  <c r="H126" i="34"/>
  <c r="K126" i="34" s="1"/>
  <c r="H114" i="34"/>
  <c r="K114" i="34" s="1"/>
  <c r="H102" i="34"/>
  <c r="K102" i="34" s="1"/>
  <c r="H90" i="34"/>
  <c r="K90" i="34" s="1"/>
  <c r="H78" i="34"/>
  <c r="K78" i="34" s="1"/>
  <c r="H66" i="34"/>
  <c r="K66" i="34" s="1"/>
  <c r="H54" i="34"/>
  <c r="K54" i="34" s="1"/>
  <c r="H42" i="34"/>
  <c r="K42" i="34" s="1"/>
  <c r="H22" i="34"/>
  <c r="K22" i="34" s="1"/>
  <c r="H142" i="34"/>
  <c r="K142" i="34" s="1"/>
  <c r="H130" i="34"/>
  <c r="K130" i="34" s="1"/>
  <c r="H122" i="34"/>
  <c r="K122" i="34" s="1"/>
  <c r="H110" i="34"/>
  <c r="K110" i="34" s="1"/>
  <c r="H98" i="34"/>
  <c r="K98" i="34" s="1"/>
  <c r="H86" i="34"/>
  <c r="K86" i="34" s="1"/>
  <c r="H70" i="34"/>
  <c r="K70" i="34" s="1"/>
  <c r="H62" i="34"/>
  <c r="K62" i="34" s="1"/>
  <c r="H46" i="34"/>
  <c r="K46" i="34" s="1"/>
  <c r="H38" i="34"/>
  <c r="K38" i="34" s="1"/>
  <c r="H26" i="34"/>
  <c r="K26" i="34" s="1"/>
  <c r="H14" i="34"/>
  <c r="K14" i="34" s="1"/>
  <c r="H6" i="34"/>
  <c r="K6" i="34" s="1"/>
  <c r="H155" i="34"/>
  <c r="K155" i="34" s="1"/>
  <c r="H115" i="34"/>
  <c r="K115" i="34" s="1"/>
  <c r="H91" i="34"/>
  <c r="K91" i="34" s="1"/>
  <c r="H51" i="34"/>
  <c r="K51" i="34" s="1"/>
  <c r="H27" i="34"/>
  <c r="K27" i="34" s="1"/>
  <c r="H134" i="34"/>
  <c r="K134" i="34" s="1"/>
  <c r="H118" i="34"/>
  <c r="K118" i="34" s="1"/>
  <c r="H106" i="34"/>
  <c r="K106" i="34" s="1"/>
  <c r="H94" i="34"/>
  <c r="K94" i="34" s="1"/>
  <c r="H82" i="34"/>
  <c r="K82" i="34" s="1"/>
  <c r="H74" i="34"/>
  <c r="K74" i="34" s="1"/>
  <c r="H58" i="34"/>
  <c r="K58" i="34" s="1"/>
  <c r="H50" i="34"/>
  <c r="K50" i="34" s="1"/>
  <c r="H34" i="34"/>
  <c r="K34" i="34" s="1"/>
  <c r="H30" i="34"/>
  <c r="K30" i="34" s="1"/>
  <c r="H18" i="34"/>
  <c r="K18" i="34" s="1"/>
  <c r="H10" i="34"/>
  <c r="K10" i="34" s="1"/>
  <c r="H2" i="34"/>
  <c r="K2" i="34" s="1"/>
  <c r="H12" i="34"/>
  <c r="K12" i="34" s="1"/>
  <c r="H9" i="34"/>
  <c r="K9" i="34" s="1"/>
  <c r="H5" i="34"/>
  <c r="K5" i="34" s="1"/>
  <c r="K169" i="34"/>
  <c r="H163" i="34"/>
  <c r="K163" i="34" s="1"/>
  <c r="H147" i="34"/>
  <c r="K147" i="34" s="1"/>
  <c r="H139" i="34"/>
  <c r="K139" i="34" s="1"/>
  <c r="H131" i="34"/>
  <c r="K131" i="34" s="1"/>
  <c r="H123" i="34"/>
  <c r="K123" i="34" s="1"/>
  <c r="H107" i="34"/>
  <c r="K107" i="34" s="1"/>
  <c r="H99" i="34"/>
  <c r="K99" i="34" s="1"/>
  <c r="H83" i="34"/>
  <c r="K83" i="34" s="1"/>
  <c r="H75" i="34"/>
  <c r="K75" i="34" s="1"/>
  <c r="H67" i="34"/>
  <c r="K67" i="34" s="1"/>
  <c r="H59" i="34"/>
  <c r="K59" i="34" s="1"/>
  <c r="H43" i="34"/>
  <c r="K43" i="34" s="1"/>
  <c r="H35" i="34"/>
  <c r="K35" i="34" s="1"/>
  <c r="H19" i="34"/>
  <c r="K19" i="34" s="1"/>
  <c r="H11" i="34"/>
  <c r="K11" i="34" s="1"/>
  <c r="H3" i="34"/>
  <c r="K3" i="34" s="1"/>
  <c r="H159" i="34"/>
  <c r="K159" i="34" s="1"/>
  <c r="H151" i="34"/>
  <c r="K151" i="34" s="1"/>
  <c r="H143" i="34"/>
  <c r="K143" i="34" s="1"/>
  <c r="H135" i="34"/>
  <c r="K135" i="34" s="1"/>
  <c r="H127" i="34"/>
  <c r="K127" i="34" s="1"/>
  <c r="H119" i="34"/>
  <c r="K119" i="34" s="1"/>
  <c r="H111" i="34"/>
  <c r="K111" i="34" s="1"/>
  <c r="H103" i="34"/>
  <c r="K103" i="34" s="1"/>
  <c r="H95" i="34"/>
  <c r="K95" i="34" s="1"/>
  <c r="H87" i="34"/>
  <c r="K87" i="34" s="1"/>
  <c r="H79" i="34"/>
  <c r="K79" i="34" s="1"/>
  <c r="H71" i="34"/>
  <c r="K71" i="34" s="1"/>
  <c r="H63" i="34"/>
  <c r="K63" i="34" s="1"/>
  <c r="H55" i="34"/>
  <c r="K55" i="34" s="1"/>
  <c r="H47" i="34"/>
  <c r="K47" i="34" s="1"/>
  <c r="H39" i="34"/>
  <c r="K39" i="34" s="1"/>
  <c r="H31" i="34"/>
  <c r="K31" i="34" s="1"/>
  <c r="H23" i="34"/>
  <c r="K23" i="34" s="1"/>
  <c r="H15" i="34"/>
  <c r="K15" i="34" s="1"/>
  <c r="H7" i="34"/>
  <c r="K7" i="34" s="1"/>
  <c r="K167" i="34"/>
  <c r="K173" i="34"/>
  <c r="K93" i="34"/>
  <c r="H162" i="34"/>
  <c r="K162" i="34" s="1"/>
  <c r="H158" i="34"/>
  <c r="K158" i="34" s="1"/>
  <c r="H154" i="34"/>
  <c r="K154" i="34" s="1"/>
  <c r="H150" i="34"/>
  <c r="K150" i="34" s="1"/>
  <c r="H165" i="34"/>
  <c r="K165" i="34" s="1"/>
  <c r="H161" i="34"/>
  <c r="K161" i="34" s="1"/>
  <c r="H157" i="34"/>
  <c r="K157" i="34" s="1"/>
  <c r="H153" i="34"/>
  <c r="K153" i="34" s="1"/>
  <c r="H149" i="34"/>
  <c r="K149" i="34" s="1"/>
  <c r="H145" i="34"/>
  <c r="K145" i="34" s="1"/>
  <c r="H141" i="34"/>
  <c r="K141" i="34" s="1"/>
  <c r="H137" i="34"/>
  <c r="K137" i="34" s="1"/>
  <c r="H133" i="34"/>
  <c r="K133" i="34" s="1"/>
  <c r="H129" i="34"/>
  <c r="K129" i="34" s="1"/>
  <c r="H125" i="34"/>
  <c r="K125" i="34" s="1"/>
  <c r="H121" i="34"/>
  <c r="K121" i="34" s="1"/>
  <c r="H117" i="34"/>
  <c r="K117" i="34" s="1"/>
  <c r="H113" i="34"/>
  <c r="K113" i="34" s="1"/>
  <c r="H109" i="34"/>
  <c r="K109" i="34" s="1"/>
  <c r="H105" i="34"/>
  <c r="K105" i="34" s="1"/>
  <c r="H101" i="34"/>
  <c r="K101" i="34" s="1"/>
  <c r="H97" i="34"/>
  <c r="K97" i="34" s="1"/>
  <c r="H89" i="34"/>
  <c r="K89" i="34" s="1"/>
  <c r="H85" i="34"/>
  <c r="K85" i="34" s="1"/>
  <c r="H81" i="34"/>
  <c r="K81" i="34" s="1"/>
  <c r="H77" i="34"/>
  <c r="K77" i="34" s="1"/>
  <c r="H73" i="34"/>
  <c r="K73" i="34" s="1"/>
  <c r="H69" i="34"/>
  <c r="K69" i="34" s="1"/>
  <c r="H65" i="34"/>
  <c r="K65" i="34" s="1"/>
  <c r="H61" i="34"/>
  <c r="K61" i="34" s="1"/>
  <c r="H57" i="34"/>
  <c r="K57" i="34" s="1"/>
  <c r="H53" i="34"/>
  <c r="K53" i="34" s="1"/>
  <c r="H49" i="34"/>
  <c r="K49" i="34" s="1"/>
  <c r="H45" i="34"/>
  <c r="K45" i="34" s="1"/>
  <c r="H41" i="34"/>
  <c r="K41" i="34" s="1"/>
  <c r="H37" i="34"/>
  <c r="K37" i="34" s="1"/>
  <c r="H33" i="34"/>
  <c r="K33" i="34" s="1"/>
  <c r="H29" i="34"/>
  <c r="K29" i="34" s="1"/>
  <c r="H25" i="34"/>
  <c r="K25" i="34" s="1"/>
  <c r="H21" i="34"/>
  <c r="K21" i="34" s="1"/>
  <c r="H17" i="34"/>
  <c r="K17" i="34" s="1"/>
  <c r="H164" i="34"/>
  <c r="K164" i="34" s="1"/>
  <c r="H160" i="34"/>
  <c r="K160" i="34" s="1"/>
  <c r="H156" i="34"/>
  <c r="K156" i="34" s="1"/>
  <c r="H152" i="34"/>
  <c r="K152" i="34" s="1"/>
  <c r="H148" i="34"/>
  <c r="K148" i="34" s="1"/>
  <c r="H144" i="34"/>
  <c r="K144" i="34" s="1"/>
  <c r="H140" i="34"/>
  <c r="K140" i="34" s="1"/>
  <c r="H136" i="34"/>
  <c r="K136" i="34" s="1"/>
  <c r="H132" i="34"/>
  <c r="K132" i="34" s="1"/>
  <c r="H128" i="34"/>
  <c r="K128" i="34" s="1"/>
  <c r="H124" i="34"/>
  <c r="K124" i="34" s="1"/>
  <c r="H120" i="34"/>
  <c r="K120" i="34" s="1"/>
  <c r="H116" i="34"/>
  <c r="K116" i="34" s="1"/>
  <c r="H112" i="34"/>
  <c r="K112" i="34" s="1"/>
  <c r="H108" i="34"/>
  <c r="K108" i="34" s="1"/>
  <c r="H104" i="34"/>
  <c r="K104" i="34" s="1"/>
  <c r="H100" i="34"/>
  <c r="K100" i="34" s="1"/>
  <c r="H96" i="34"/>
  <c r="K96" i="34" s="1"/>
  <c r="H92" i="34"/>
  <c r="K92" i="34" s="1"/>
  <c r="H88" i="34"/>
  <c r="K88" i="34" s="1"/>
  <c r="H84" i="34"/>
  <c r="K84" i="34" s="1"/>
  <c r="H80" i="34"/>
  <c r="K80" i="34" s="1"/>
  <c r="H76" i="34"/>
  <c r="K76" i="34" s="1"/>
  <c r="H16" i="34"/>
  <c r="K16" i="34" s="1"/>
  <c r="H8" i="34"/>
  <c r="K8" i="34" s="1"/>
  <c r="H4" i="34"/>
  <c r="K4" i="34" s="1"/>
  <c r="K168" i="34"/>
  <c r="K174" i="34"/>
  <c r="K166" i="34"/>
  <c r="K172" i="34"/>
  <c r="K171" i="34"/>
  <c r="K170" i="34"/>
  <c r="K146" i="34"/>
  <c r="F2" i="33"/>
  <c r="J2" i="32"/>
  <c r="I2" i="32"/>
  <c r="G2" i="32"/>
  <c r="D166" i="35"/>
  <c r="C166" i="35"/>
  <c r="B166" i="35"/>
  <c r="D165" i="35"/>
  <c r="C165" i="35"/>
  <c r="B165" i="35"/>
  <c r="D164" i="35"/>
  <c r="C164" i="35"/>
  <c r="B164" i="35"/>
  <c r="D163" i="35"/>
  <c r="C163" i="35"/>
  <c r="B163" i="35"/>
  <c r="D162" i="35"/>
  <c r="C162" i="35"/>
  <c r="B162" i="35"/>
  <c r="D161" i="35"/>
  <c r="C161" i="35"/>
  <c r="B161" i="35"/>
  <c r="D160" i="35"/>
  <c r="C160" i="35"/>
  <c r="B160" i="35"/>
  <c r="D159" i="35"/>
  <c r="C159" i="35"/>
  <c r="B159" i="35"/>
  <c r="D158" i="35"/>
  <c r="C158" i="35"/>
  <c r="B158" i="35"/>
  <c r="D157" i="35"/>
  <c r="C157" i="35"/>
  <c r="B157" i="35"/>
  <c r="D156" i="35"/>
  <c r="C156" i="35"/>
  <c r="B156" i="35"/>
  <c r="D155" i="35"/>
  <c r="C155" i="35"/>
  <c r="B155" i="35"/>
  <c r="D154" i="35"/>
  <c r="C154" i="35"/>
  <c r="B154" i="35"/>
  <c r="D153" i="35"/>
  <c r="C153" i="35"/>
  <c r="B153" i="35"/>
  <c r="D152" i="35"/>
  <c r="C152" i="35"/>
  <c r="B152" i="35"/>
  <c r="D151" i="35"/>
  <c r="C151" i="35"/>
  <c r="B151" i="35"/>
  <c r="D150" i="35"/>
  <c r="C150" i="35"/>
  <c r="B150" i="35"/>
  <c r="D149" i="35"/>
  <c r="C149" i="35"/>
  <c r="B149" i="35"/>
  <c r="D148" i="35"/>
  <c r="C148" i="35"/>
  <c r="B148" i="35"/>
  <c r="D147" i="35"/>
  <c r="C147" i="35"/>
  <c r="B147" i="35"/>
  <c r="D146" i="35"/>
  <c r="C146" i="35"/>
  <c r="B146" i="35"/>
  <c r="D145" i="35"/>
  <c r="C145" i="35"/>
  <c r="B145" i="35"/>
  <c r="D144" i="35"/>
  <c r="C144" i="35"/>
  <c r="B144" i="35"/>
  <c r="D143" i="35"/>
  <c r="C143" i="35"/>
  <c r="B143" i="35"/>
  <c r="D142" i="35"/>
  <c r="C142" i="35"/>
  <c r="B142" i="35"/>
  <c r="D141" i="35"/>
  <c r="C141" i="35"/>
  <c r="B141" i="35"/>
  <c r="D140" i="35"/>
  <c r="C140" i="35"/>
  <c r="B140" i="35"/>
  <c r="D139" i="35"/>
  <c r="C139" i="35"/>
  <c r="B139" i="35"/>
  <c r="D138" i="35"/>
  <c r="C138" i="35"/>
  <c r="B138" i="35"/>
  <c r="D137" i="35"/>
  <c r="C137" i="35"/>
  <c r="B137" i="35"/>
  <c r="D136" i="35"/>
  <c r="C136" i="35"/>
  <c r="B136" i="35"/>
  <c r="D135" i="35"/>
  <c r="C135" i="35"/>
  <c r="B135" i="35"/>
  <c r="D134" i="35"/>
  <c r="C134" i="35"/>
  <c r="B134" i="35"/>
  <c r="D133" i="35"/>
  <c r="C133" i="35"/>
  <c r="B133" i="35"/>
  <c r="D132" i="35"/>
  <c r="C132" i="35"/>
  <c r="B132" i="35"/>
  <c r="D131" i="35"/>
  <c r="C131" i="35"/>
  <c r="B131" i="35"/>
  <c r="D130" i="35"/>
  <c r="C130" i="35"/>
  <c r="B130" i="35"/>
  <c r="D129" i="35"/>
  <c r="C129" i="35"/>
  <c r="B129" i="35"/>
  <c r="D128" i="35"/>
  <c r="C128" i="35"/>
  <c r="B128" i="35"/>
  <c r="D127" i="35"/>
  <c r="C127" i="35"/>
  <c r="B127" i="35"/>
  <c r="D126" i="35"/>
  <c r="C126" i="35"/>
  <c r="B126" i="35"/>
  <c r="D125" i="35"/>
  <c r="C125" i="35"/>
  <c r="B125" i="35"/>
  <c r="D124" i="35"/>
  <c r="C124" i="35"/>
  <c r="B124" i="35"/>
  <c r="D123" i="35"/>
  <c r="C123" i="35"/>
  <c r="B123" i="35"/>
  <c r="D122" i="35"/>
  <c r="C122" i="35"/>
  <c r="B122" i="35"/>
  <c r="D121" i="35"/>
  <c r="C121" i="35"/>
  <c r="B121" i="35"/>
  <c r="D120" i="35"/>
  <c r="C120" i="35"/>
  <c r="B120" i="35"/>
  <c r="D119" i="35"/>
  <c r="C119" i="35"/>
  <c r="B119" i="35"/>
  <c r="D118" i="35"/>
  <c r="C118" i="35"/>
  <c r="B118" i="35"/>
  <c r="D117" i="35"/>
  <c r="C117" i="35"/>
  <c r="B117" i="35"/>
  <c r="D116" i="35"/>
  <c r="C116" i="35"/>
  <c r="B116" i="35"/>
  <c r="D115" i="35"/>
  <c r="C115" i="35"/>
  <c r="B115" i="35"/>
  <c r="D114" i="35"/>
  <c r="C114" i="35"/>
  <c r="B114" i="35"/>
  <c r="D113" i="35"/>
  <c r="C113" i="35"/>
  <c r="B113" i="35"/>
  <c r="D112" i="35"/>
  <c r="C112" i="35"/>
  <c r="B112" i="35"/>
  <c r="D111" i="35"/>
  <c r="C111" i="35"/>
  <c r="B111" i="35"/>
  <c r="D110" i="35"/>
  <c r="C110" i="35"/>
  <c r="B110" i="35"/>
  <c r="D109" i="35"/>
  <c r="C109" i="35"/>
  <c r="B109" i="35"/>
  <c r="D108" i="35"/>
  <c r="C108" i="35"/>
  <c r="B108" i="35"/>
  <c r="D107" i="35"/>
  <c r="C107" i="35"/>
  <c r="B107" i="35"/>
  <c r="D106" i="35"/>
  <c r="C106" i="35"/>
  <c r="B106" i="35"/>
  <c r="D105" i="35"/>
  <c r="C105" i="35"/>
  <c r="B105" i="35"/>
  <c r="D104" i="35"/>
  <c r="C104" i="35"/>
  <c r="B104" i="35"/>
  <c r="D103" i="35"/>
  <c r="C103" i="35"/>
  <c r="B103" i="35"/>
  <c r="D102" i="35"/>
  <c r="C102" i="35"/>
  <c r="B102" i="35"/>
  <c r="D101" i="35"/>
  <c r="C101" i="35"/>
  <c r="B101" i="35"/>
  <c r="D100" i="35"/>
  <c r="C100" i="35"/>
  <c r="B100" i="35"/>
  <c r="D99" i="35"/>
  <c r="C99" i="35"/>
  <c r="B99" i="35"/>
  <c r="D98" i="35"/>
  <c r="C98" i="35"/>
  <c r="B98" i="35"/>
  <c r="D97" i="35"/>
  <c r="C97" i="35"/>
  <c r="B97" i="35"/>
  <c r="D96" i="35"/>
  <c r="C96" i="35"/>
  <c r="B96" i="35"/>
  <c r="D95" i="35"/>
  <c r="C95" i="35"/>
  <c r="B95" i="35"/>
  <c r="D94" i="35"/>
  <c r="C94" i="35"/>
  <c r="B94" i="35"/>
  <c r="D93" i="35"/>
  <c r="C93" i="35"/>
  <c r="B93" i="35"/>
  <c r="D92" i="35"/>
  <c r="C92" i="35"/>
  <c r="B92" i="35"/>
  <c r="D91" i="35"/>
  <c r="C91" i="35"/>
  <c r="B91" i="35"/>
  <c r="D90" i="35"/>
  <c r="C90" i="35"/>
  <c r="B90" i="35"/>
  <c r="D89" i="35"/>
  <c r="C89" i="35"/>
  <c r="B89" i="35"/>
  <c r="D88" i="35"/>
  <c r="C88" i="35"/>
  <c r="B88" i="35"/>
  <c r="D87" i="35"/>
  <c r="C87" i="35"/>
  <c r="B87" i="35"/>
  <c r="D86" i="35"/>
  <c r="C86" i="35"/>
  <c r="B86" i="35"/>
  <c r="D85" i="35"/>
  <c r="C85" i="35"/>
  <c r="B85" i="35"/>
  <c r="D84" i="35"/>
  <c r="C84" i="35"/>
  <c r="B84" i="35"/>
  <c r="D83" i="35"/>
  <c r="C83" i="35"/>
  <c r="B83" i="35"/>
  <c r="D82" i="35"/>
  <c r="C82" i="35"/>
  <c r="B82" i="35"/>
  <c r="D81" i="35"/>
  <c r="C81" i="35"/>
  <c r="B81" i="35"/>
  <c r="D80" i="35"/>
  <c r="C80" i="35"/>
  <c r="B80" i="35"/>
  <c r="D79" i="35"/>
  <c r="C79" i="35"/>
  <c r="B79" i="35"/>
  <c r="D78" i="35"/>
  <c r="C78" i="35"/>
  <c r="B78" i="35"/>
  <c r="D77" i="35"/>
  <c r="C77" i="35"/>
  <c r="B77" i="35"/>
  <c r="D76" i="35"/>
  <c r="C76" i="35"/>
  <c r="B76" i="35"/>
  <c r="D75" i="35"/>
  <c r="C75" i="35"/>
  <c r="B75" i="35"/>
  <c r="D74" i="35"/>
  <c r="C74" i="35"/>
  <c r="B74" i="35"/>
  <c r="D73" i="35"/>
  <c r="C73" i="35"/>
  <c r="B73" i="35"/>
  <c r="D72" i="35"/>
  <c r="C72" i="35"/>
  <c r="B72" i="35"/>
  <c r="D71" i="35"/>
  <c r="C71" i="35"/>
  <c r="B71" i="35"/>
  <c r="D70" i="35"/>
  <c r="C70" i="35"/>
  <c r="B70" i="35"/>
  <c r="D69" i="35"/>
  <c r="C69" i="35"/>
  <c r="B69" i="35"/>
  <c r="D68" i="35"/>
  <c r="C68" i="35"/>
  <c r="B68" i="35"/>
  <c r="D67" i="35"/>
  <c r="C67" i="35"/>
  <c r="B67" i="35"/>
  <c r="D66" i="35"/>
  <c r="C66" i="35"/>
  <c r="B66" i="35"/>
  <c r="D65" i="35"/>
  <c r="C65" i="35"/>
  <c r="B65" i="35"/>
  <c r="D64" i="35"/>
  <c r="C64" i="35"/>
  <c r="B64" i="35"/>
  <c r="D63" i="35"/>
  <c r="C63" i="35"/>
  <c r="B63" i="35"/>
  <c r="D62" i="35"/>
  <c r="C62" i="35"/>
  <c r="B62" i="35"/>
  <c r="D61" i="35"/>
  <c r="C61" i="35"/>
  <c r="B61" i="35"/>
  <c r="D60" i="35"/>
  <c r="C60" i="35"/>
  <c r="B60" i="35"/>
  <c r="D59" i="35"/>
  <c r="C59" i="35"/>
  <c r="B59" i="35"/>
  <c r="D58" i="35"/>
  <c r="C58" i="35"/>
  <c r="B58" i="35"/>
  <c r="D57" i="35"/>
  <c r="C57" i="35"/>
  <c r="B57" i="35"/>
  <c r="D56" i="35"/>
  <c r="C56" i="35"/>
  <c r="B56" i="35"/>
  <c r="D55" i="35"/>
  <c r="C55" i="35"/>
  <c r="B55" i="35"/>
  <c r="D54" i="35"/>
  <c r="C54" i="35"/>
  <c r="B54" i="35"/>
  <c r="D53" i="35"/>
  <c r="C53" i="35"/>
  <c r="B53" i="35"/>
  <c r="D52" i="35"/>
  <c r="C52" i="35"/>
  <c r="B52" i="35"/>
  <c r="D51" i="35"/>
  <c r="C51" i="35"/>
  <c r="B51" i="35"/>
  <c r="D50" i="35"/>
  <c r="C50" i="35"/>
  <c r="B50" i="35"/>
  <c r="D49" i="35"/>
  <c r="C49" i="35"/>
  <c r="B49" i="35"/>
  <c r="D48" i="35"/>
  <c r="C48" i="35"/>
  <c r="B48" i="35"/>
  <c r="D47" i="35"/>
  <c r="C47" i="35"/>
  <c r="B47" i="35"/>
  <c r="D46" i="35"/>
  <c r="C46" i="35"/>
  <c r="B46" i="35"/>
  <c r="D45" i="35"/>
  <c r="C45" i="35"/>
  <c r="B45" i="35"/>
  <c r="D44" i="35"/>
  <c r="C44" i="35"/>
  <c r="B44" i="35"/>
  <c r="D43" i="35"/>
  <c r="C43" i="35"/>
  <c r="B43" i="35"/>
  <c r="D42" i="35"/>
  <c r="C42" i="35"/>
  <c r="B42" i="35"/>
  <c r="D41" i="35"/>
  <c r="C41" i="35"/>
  <c r="B41" i="35"/>
  <c r="D40" i="35"/>
  <c r="C40" i="35"/>
  <c r="B40" i="35"/>
  <c r="D39" i="35"/>
  <c r="C39" i="35"/>
  <c r="B39" i="35"/>
  <c r="D38" i="35"/>
  <c r="C38" i="35"/>
  <c r="B38" i="35"/>
  <c r="D37" i="35"/>
  <c r="C37" i="35"/>
  <c r="B37" i="35"/>
  <c r="D36" i="35"/>
  <c r="C36" i="35"/>
  <c r="B36" i="35"/>
  <c r="D35" i="35"/>
  <c r="C35" i="35"/>
  <c r="B35" i="35"/>
  <c r="D34" i="35"/>
  <c r="C34" i="35"/>
  <c r="B34" i="35"/>
  <c r="D33" i="35"/>
  <c r="C33" i="35"/>
  <c r="B33" i="35"/>
  <c r="D32" i="35"/>
  <c r="C32" i="35"/>
  <c r="B32" i="35"/>
  <c r="D31" i="35"/>
  <c r="C31" i="35"/>
  <c r="B31" i="35"/>
  <c r="D30" i="35"/>
  <c r="C30" i="35"/>
  <c r="B30" i="35"/>
  <c r="D29" i="35"/>
  <c r="C29" i="35"/>
  <c r="B29" i="35"/>
  <c r="D28" i="35"/>
  <c r="C28" i="35"/>
  <c r="B28" i="35"/>
  <c r="D27" i="35"/>
  <c r="C27" i="35"/>
  <c r="B27" i="35"/>
  <c r="D26" i="35"/>
  <c r="C26" i="35"/>
  <c r="B26" i="35"/>
  <c r="D25" i="35"/>
  <c r="C25" i="35"/>
  <c r="B25" i="35"/>
  <c r="D24" i="35"/>
  <c r="C24" i="35"/>
  <c r="B24" i="35"/>
  <c r="D23" i="35"/>
  <c r="C23" i="35"/>
  <c r="B23" i="35"/>
  <c r="D22" i="35"/>
  <c r="C22" i="35"/>
  <c r="B22" i="35"/>
  <c r="D21" i="35"/>
  <c r="C21" i="35"/>
  <c r="B21" i="35"/>
  <c r="D20" i="35"/>
  <c r="C20" i="35"/>
  <c r="B20" i="35"/>
  <c r="D19" i="35"/>
  <c r="C19" i="35"/>
  <c r="B19" i="35"/>
  <c r="D18" i="35"/>
  <c r="C18" i="35"/>
  <c r="B18" i="35"/>
  <c r="D17" i="35"/>
  <c r="C17" i="35"/>
  <c r="B17" i="35"/>
  <c r="D16" i="35"/>
  <c r="C16" i="35"/>
  <c r="B16" i="35"/>
  <c r="D15" i="35"/>
  <c r="C15" i="35"/>
  <c r="B15" i="35"/>
  <c r="D14" i="35"/>
  <c r="C14" i="35"/>
  <c r="B14" i="35"/>
  <c r="D13" i="35"/>
  <c r="C13" i="35"/>
  <c r="B13" i="35"/>
  <c r="D12" i="35"/>
  <c r="C12" i="35"/>
  <c r="B12" i="35"/>
  <c r="D11" i="35"/>
  <c r="C11" i="35"/>
  <c r="B11" i="35"/>
  <c r="D10" i="35"/>
  <c r="C10" i="35"/>
  <c r="B10" i="35"/>
  <c r="D9" i="35"/>
  <c r="C9" i="35"/>
  <c r="B9" i="35"/>
  <c r="D8" i="35"/>
  <c r="C8" i="35"/>
  <c r="B8" i="35"/>
  <c r="D7" i="35"/>
  <c r="C7" i="35"/>
  <c r="B7" i="35"/>
  <c r="D6" i="35"/>
  <c r="C6" i="35"/>
  <c r="B6" i="35"/>
  <c r="D5" i="35"/>
  <c r="C5" i="35"/>
  <c r="B5" i="35"/>
  <c r="D4" i="35"/>
  <c r="C4" i="35"/>
  <c r="B4" i="35"/>
  <c r="D3" i="35"/>
  <c r="C3" i="35"/>
  <c r="B3" i="35"/>
  <c r="D2" i="35"/>
  <c r="C2" i="35"/>
  <c r="B2" i="35"/>
  <c r="X152" i="14" l="1"/>
  <c r="R152" i="14" s="1"/>
  <c r="F65" i="28"/>
  <c r="X72" i="14"/>
  <c r="R72" i="14" s="1"/>
  <c r="F94" i="28"/>
  <c r="X102" i="14"/>
  <c r="R102" i="14" s="1"/>
  <c r="X132" i="14"/>
  <c r="R132" i="14" s="1"/>
  <c r="X8" i="14"/>
  <c r="R8" i="14" s="1"/>
  <c r="F18" i="28"/>
  <c r="X5" i="14"/>
  <c r="R5" i="14" s="1"/>
  <c r="X95" i="14"/>
  <c r="R95" i="14" s="1"/>
  <c r="X133" i="14"/>
  <c r="R133" i="14" s="1"/>
  <c r="X30" i="14"/>
  <c r="R30" i="14" s="1"/>
  <c r="X70" i="14"/>
  <c r="R70" i="14" s="1"/>
  <c r="X16" i="14"/>
  <c r="R16" i="14" s="1"/>
  <c r="Y14" i="14"/>
  <c r="S14" i="14" s="1"/>
  <c r="X12" i="14"/>
  <c r="R12" i="14" s="1"/>
  <c r="X14" i="14"/>
  <c r="R14" i="14" s="1"/>
  <c r="F16" i="28"/>
  <c r="F121" i="28"/>
  <c r="Y119" i="14"/>
  <c r="S119" i="14" s="1"/>
  <c r="F72" i="28"/>
  <c r="F13" i="28"/>
  <c r="X76" i="14"/>
  <c r="R76" i="14" s="1"/>
  <c r="X114" i="14"/>
  <c r="R114" i="14" s="1"/>
  <c r="F55" i="28"/>
  <c r="F64" i="28"/>
  <c r="F165" i="14"/>
  <c r="F119" i="28"/>
  <c r="X117" i="14"/>
  <c r="R117" i="14" s="1"/>
  <c r="F62" i="28"/>
  <c r="Y116" i="14"/>
  <c r="S116" i="14" s="1"/>
  <c r="Y25" i="14"/>
  <c r="S25" i="14" s="1"/>
  <c r="Y148" i="14"/>
  <c r="S148" i="14" s="1"/>
  <c r="Y156" i="14"/>
  <c r="S156" i="14" s="1"/>
  <c r="Y142" i="14"/>
  <c r="S142" i="14" s="1"/>
  <c r="Y110" i="14"/>
  <c r="S110" i="14" s="1"/>
  <c r="Y152" i="14"/>
  <c r="S152" i="14" s="1"/>
  <c r="Y16" i="14"/>
  <c r="S16" i="14" s="1"/>
  <c r="F144" i="28"/>
  <c r="F112" i="28"/>
  <c r="F23" i="28"/>
  <c r="F48" i="28"/>
  <c r="F57" i="28"/>
  <c r="F38" i="28"/>
  <c r="F129" i="28"/>
  <c r="F157" i="28"/>
  <c r="F2" i="28"/>
  <c r="E163" i="29"/>
  <c r="E163" i="33"/>
  <c r="E165" i="28"/>
  <c r="E163" i="31"/>
  <c r="E163" i="30"/>
  <c r="E163" i="32"/>
  <c r="Z119" i="14"/>
  <c r="T119" i="14" s="1"/>
  <c r="Z120" i="14"/>
  <c r="T120" i="14" s="1"/>
  <c r="Z32" i="14"/>
  <c r="T32" i="14" s="1"/>
  <c r="Z21" i="14"/>
  <c r="T21" i="14" s="1"/>
  <c r="Z153" i="14"/>
  <c r="T153" i="14" s="1"/>
  <c r="Z55" i="14"/>
  <c r="T55" i="14" s="1"/>
  <c r="Z72" i="14"/>
  <c r="T72" i="14" s="1"/>
  <c r="Z39" i="14"/>
  <c r="T39" i="14" s="1"/>
  <c r="Z118" i="14"/>
  <c r="T118" i="14" s="1"/>
  <c r="Z8" i="14"/>
  <c r="T8" i="14" s="1"/>
  <c r="Z108" i="14"/>
  <c r="T108" i="14" s="1"/>
  <c r="Z5" i="14"/>
  <c r="T5" i="14" s="1"/>
  <c r="Z158" i="14"/>
  <c r="T158" i="14" s="1"/>
  <c r="Z13" i="14"/>
  <c r="T13" i="14" s="1"/>
  <c r="Z128" i="14"/>
  <c r="T128" i="14" s="1"/>
  <c r="Z117" i="14"/>
  <c r="T117" i="14" s="1"/>
  <c r="Z131" i="14"/>
  <c r="T131" i="14" s="1"/>
  <c r="Z66" i="14"/>
  <c r="T66" i="14" s="1"/>
  <c r="Z61" i="14"/>
  <c r="T61" i="14" s="1"/>
  <c r="Z97" i="14"/>
  <c r="T97" i="14" s="1"/>
  <c r="Z161" i="14"/>
  <c r="T161" i="14" s="1"/>
  <c r="Z76" i="14"/>
  <c r="T76" i="14" s="1"/>
  <c r="Z115" i="14"/>
  <c r="T115" i="14" s="1"/>
  <c r="Z134" i="14"/>
  <c r="T134" i="14" s="1"/>
  <c r="Z113" i="14"/>
  <c r="T113" i="14" s="1"/>
  <c r="Z106" i="14"/>
  <c r="T106" i="14" s="1"/>
  <c r="Z154" i="14"/>
  <c r="T154" i="14" s="1"/>
  <c r="Z56" i="14"/>
  <c r="T56" i="14" s="1"/>
  <c r="Z75" i="14"/>
  <c r="T75" i="14" s="1"/>
  <c r="Z138" i="14"/>
  <c r="T138" i="14" s="1"/>
  <c r="Z67" i="14"/>
  <c r="T67" i="14" s="1"/>
  <c r="Z146" i="14"/>
  <c r="T146" i="14" s="1"/>
  <c r="Z65" i="14"/>
  <c r="T65" i="14" s="1"/>
  <c r="Z49" i="14"/>
  <c r="T49" i="14" s="1"/>
  <c r="Z74" i="14"/>
  <c r="T74" i="14" s="1"/>
  <c r="Z89" i="14"/>
  <c r="T89" i="14" s="1"/>
  <c r="Z63" i="14"/>
  <c r="T63" i="14" s="1"/>
  <c r="Z124" i="14"/>
  <c r="T124" i="14" s="1"/>
  <c r="Z81" i="14"/>
  <c r="T81" i="14" s="1"/>
  <c r="Z70" i="14"/>
  <c r="T70" i="14" s="1"/>
  <c r="Z9" i="14"/>
  <c r="T9" i="14" s="1"/>
  <c r="Z24" i="14"/>
  <c r="T24" i="14" s="1"/>
  <c r="Z77" i="14"/>
  <c r="T77" i="14" s="1"/>
  <c r="Z125" i="14"/>
  <c r="T125" i="14" s="1"/>
  <c r="Z19" i="14"/>
  <c r="T19" i="14" s="1"/>
  <c r="Z135" i="14"/>
  <c r="T135" i="14" s="1"/>
  <c r="Z142" i="14"/>
  <c r="T142" i="14" s="1"/>
  <c r="Z12" i="14"/>
  <c r="T12" i="14" s="1"/>
  <c r="Z132" i="14"/>
  <c r="T132" i="14" s="1"/>
  <c r="Z26" i="14"/>
  <c r="T26" i="14" s="1"/>
  <c r="Z73" i="14"/>
  <c r="T73" i="14" s="1"/>
  <c r="Z3" i="14"/>
  <c r="T3" i="14" s="1"/>
  <c r="Z145" i="14"/>
  <c r="T145" i="14" s="1"/>
  <c r="Z156" i="14"/>
  <c r="T156" i="14" s="1"/>
  <c r="Z87" i="14"/>
  <c r="T87" i="14" s="1"/>
  <c r="Z47" i="14"/>
  <c r="T47" i="14" s="1"/>
  <c r="Z95" i="14"/>
  <c r="T95" i="14" s="1"/>
  <c r="Z33" i="14"/>
  <c r="T33" i="14" s="1"/>
  <c r="Z29" i="14"/>
  <c r="T29" i="14" s="1"/>
  <c r="Z79" i="14"/>
  <c r="T79" i="14" s="1"/>
  <c r="Z11" i="14"/>
  <c r="T11" i="14" s="1"/>
  <c r="Z159" i="14"/>
  <c r="T159" i="14" s="1"/>
  <c r="Z85" i="14"/>
  <c r="T85" i="14" s="1"/>
  <c r="Z96" i="14"/>
  <c r="T96" i="14" s="1"/>
  <c r="Z6" i="14"/>
  <c r="T6" i="14" s="1"/>
  <c r="Z16" i="14"/>
  <c r="T16" i="14" s="1"/>
  <c r="Z112" i="14"/>
  <c r="T112" i="14" s="1"/>
  <c r="Z104" i="14"/>
  <c r="T104" i="14" s="1"/>
  <c r="Z129" i="14"/>
  <c r="T129" i="14" s="1"/>
  <c r="Z38" i="14"/>
  <c r="T38" i="14" s="1"/>
  <c r="Z4" i="14"/>
  <c r="T4" i="14" s="1"/>
  <c r="Z27" i="14"/>
  <c r="T27" i="14" s="1"/>
  <c r="Z68" i="14"/>
  <c r="T68" i="14" s="1"/>
  <c r="Z18" i="14"/>
  <c r="T18" i="14" s="1"/>
  <c r="Z155" i="14"/>
  <c r="T155" i="14" s="1"/>
  <c r="Z162" i="14"/>
  <c r="T162" i="14" s="1"/>
  <c r="Z137" i="14"/>
  <c r="T137" i="14" s="1"/>
  <c r="Z166" i="14"/>
  <c r="T166" i="14" s="1"/>
  <c r="Z149" i="14"/>
  <c r="T149" i="14" s="1"/>
  <c r="Z107" i="14"/>
  <c r="T107" i="14" s="1"/>
  <c r="Z116" i="14"/>
  <c r="T116" i="14" s="1"/>
  <c r="Z130" i="14"/>
  <c r="T130" i="14" s="1"/>
  <c r="Z99" i="14"/>
  <c r="T99" i="14" s="1"/>
  <c r="Z69" i="14"/>
  <c r="T69" i="14" s="1"/>
  <c r="Z109" i="14"/>
  <c r="T109" i="14" s="1"/>
  <c r="Z163" i="14"/>
  <c r="T163" i="14" s="1"/>
  <c r="Z59" i="14"/>
  <c r="T59" i="14" s="1"/>
  <c r="Z15" i="14"/>
  <c r="T15" i="14" s="1"/>
  <c r="Z84" i="14"/>
  <c r="T84" i="14" s="1"/>
  <c r="Z46" i="14"/>
  <c r="T46" i="14" s="1"/>
  <c r="Z34" i="14"/>
  <c r="T34" i="14" s="1"/>
  <c r="Z44" i="14"/>
  <c r="T44" i="14" s="1"/>
  <c r="Z37" i="14"/>
  <c r="T37" i="14" s="1"/>
  <c r="Z94" i="14"/>
  <c r="T94" i="14" s="1"/>
  <c r="Z51" i="14"/>
  <c r="T51" i="14" s="1"/>
  <c r="Z150" i="14"/>
  <c r="T150" i="14" s="1"/>
  <c r="Z164" i="14"/>
  <c r="T164" i="14" s="1"/>
  <c r="Y104" i="14"/>
  <c r="S104" i="14" s="1"/>
  <c r="Y79" i="14"/>
  <c r="S79" i="14" s="1"/>
  <c r="Y88" i="14"/>
  <c r="S88" i="14" s="1"/>
  <c r="Y118" i="14"/>
  <c r="S118" i="14" s="1"/>
  <c r="F78" i="28"/>
  <c r="F19" i="28"/>
  <c r="Y130" i="14"/>
  <c r="S130" i="14" s="1"/>
  <c r="F155" i="28"/>
  <c r="F25" i="28"/>
  <c r="Y98" i="14"/>
  <c r="S98" i="14" s="1"/>
  <c r="Y127" i="14"/>
  <c r="S127" i="14" s="1"/>
  <c r="Y139" i="14"/>
  <c r="S139" i="14" s="1"/>
  <c r="F41" i="28"/>
  <c r="F126" i="28"/>
  <c r="X144" i="14"/>
  <c r="R144" i="14" s="1"/>
  <c r="Y150" i="14"/>
  <c r="S150" i="14" s="1"/>
  <c r="Y83" i="14"/>
  <c r="S83" i="14" s="1"/>
  <c r="Y67" i="14"/>
  <c r="S67" i="14" s="1"/>
  <c r="Y35" i="14"/>
  <c r="S35" i="14" s="1"/>
  <c r="F166" i="28"/>
  <c r="Y149" i="14"/>
  <c r="S149" i="14" s="1"/>
  <c r="Y51" i="14"/>
  <c r="S51" i="14" s="1"/>
  <c r="Y103" i="14"/>
  <c r="S103" i="14" s="1"/>
  <c r="F93" i="29"/>
  <c r="W165" i="14" s="1"/>
  <c r="Q165" i="14" s="1"/>
  <c r="Y36" i="14"/>
  <c r="S36" i="14" s="1"/>
  <c r="Y144" i="14"/>
  <c r="S144" i="14" s="1"/>
  <c r="X115" i="14"/>
  <c r="R115" i="14" s="1"/>
  <c r="F103" i="28"/>
  <c r="Y65" i="14"/>
  <c r="S65" i="14" s="1"/>
  <c r="F59" i="28"/>
  <c r="Y59" i="14"/>
  <c r="S59" i="14" s="1"/>
  <c r="X26" i="14"/>
  <c r="R26" i="14" s="1"/>
  <c r="Y86" i="14"/>
  <c r="S86" i="14" s="1"/>
  <c r="F137" i="28"/>
  <c r="Y75" i="14"/>
  <c r="S75" i="14" s="1"/>
  <c r="Y31" i="14"/>
  <c r="S31" i="14" s="1"/>
  <c r="Y42" i="14"/>
  <c r="S42" i="14" s="1"/>
  <c r="Y24" i="14"/>
  <c r="S24" i="14" s="1"/>
  <c r="Y84" i="14"/>
  <c r="S84" i="14" s="1"/>
  <c r="Y33" i="14"/>
  <c r="S33" i="14" s="1"/>
  <c r="F88" i="28"/>
  <c r="Y154" i="14"/>
  <c r="S154" i="14" s="1"/>
  <c r="Y49" i="14"/>
  <c r="S49" i="14" s="1"/>
  <c r="Y101" i="14"/>
  <c r="S101" i="14" s="1"/>
  <c r="F84" i="28"/>
  <c r="F60" i="28"/>
  <c r="Y43" i="14"/>
  <c r="S43" i="14" s="1"/>
  <c r="Y3" i="14"/>
  <c r="S3" i="14" s="1"/>
  <c r="X48" i="14"/>
  <c r="R48" i="14" s="1"/>
  <c r="F32" i="28"/>
  <c r="Y32" i="14"/>
  <c r="S32" i="14" s="1"/>
  <c r="X104" i="14"/>
  <c r="R104" i="14" s="1"/>
  <c r="Y153" i="14"/>
  <c r="S153" i="14" s="1"/>
  <c r="Y13" i="14"/>
  <c r="S13" i="14" s="1"/>
  <c r="F82" i="28"/>
  <c r="Y135" i="14"/>
  <c r="S135" i="14" s="1"/>
  <c r="Y5" i="14"/>
  <c r="S5" i="14" s="1"/>
  <c r="F26" i="28"/>
  <c r="F146" i="28"/>
  <c r="Y94" i="14"/>
  <c r="S94" i="14" s="1"/>
  <c r="F146" i="29"/>
  <c r="W164" i="14" s="1"/>
  <c r="Q164" i="14" s="1"/>
  <c r="X34" i="14"/>
  <c r="R34" i="14" s="1"/>
  <c r="Y52" i="14"/>
  <c r="S52" i="14" s="1"/>
  <c r="F87" i="28"/>
  <c r="X9" i="14"/>
  <c r="R9" i="14" s="1"/>
  <c r="F117" i="28"/>
  <c r="Y62" i="14"/>
  <c r="S62" i="14" s="1"/>
  <c r="X112" i="14"/>
  <c r="R112" i="14" s="1"/>
  <c r="X68" i="14"/>
  <c r="R68" i="14" s="1"/>
  <c r="Y102" i="14"/>
  <c r="S102" i="14" s="1"/>
  <c r="Y68" i="14"/>
  <c r="S68" i="14" s="1"/>
  <c r="F42" i="28"/>
  <c r="Y50" i="14"/>
  <c r="S50" i="14" s="1"/>
  <c r="X11" i="14"/>
  <c r="R11" i="14" s="1"/>
  <c r="Y12" i="14"/>
  <c r="S12" i="14" s="1"/>
  <c r="Y81" i="14"/>
  <c r="S81" i="14" s="1"/>
  <c r="Y54" i="14"/>
  <c r="S54" i="14" s="1"/>
  <c r="Y122" i="14"/>
  <c r="S122" i="14" s="1"/>
  <c r="F166" i="29"/>
  <c r="W166" i="14" s="1"/>
  <c r="Q166" i="14" s="1"/>
  <c r="Y109" i="14"/>
  <c r="S109" i="14" s="1"/>
  <c r="F33" i="28"/>
  <c r="Y126" i="14"/>
  <c r="S126" i="14" s="1"/>
  <c r="F73" i="28"/>
  <c r="F118" i="28"/>
  <c r="F79" i="28"/>
  <c r="Y26" i="14"/>
  <c r="S26" i="14" s="1"/>
  <c r="F86" i="28"/>
  <c r="X98" i="14"/>
  <c r="R98" i="14" s="1"/>
  <c r="Y77" i="14"/>
  <c r="S77" i="14" s="1"/>
  <c r="Y22" i="14"/>
  <c r="S22" i="14" s="1"/>
  <c r="F148" i="28"/>
  <c r="Y107" i="14"/>
  <c r="S107" i="14" s="1"/>
  <c r="F106" i="28"/>
  <c r="Y114" i="14"/>
  <c r="S114" i="14" s="1"/>
  <c r="V102" i="14"/>
  <c r="P102" i="14" s="1"/>
  <c r="Y99" i="14"/>
  <c r="S99" i="14" s="1"/>
  <c r="Y136" i="14"/>
  <c r="S136" i="14" s="1"/>
  <c r="F13" i="29"/>
  <c r="F163" i="29"/>
  <c r="W163" i="14" s="1"/>
  <c r="Q163" i="14" s="1"/>
  <c r="Y23" i="14"/>
  <c r="S23" i="14" s="1"/>
  <c r="F17" i="28"/>
  <c r="Y38" i="14"/>
  <c r="S38" i="14" s="1"/>
  <c r="Y64" i="14"/>
  <c r="S64" i="14" s="1"/>
  <c r="Y56" i="14"/>
  <c r="S56" i="14" s="1"/>
  <c r="F3" i="28"/>
  <c r="X27" i="14"/>
  <c r="R27" i="14" s="1"/>
  <c r="F97" i="28"/>
  <c r="Y113" i="14"/>
  <c r="S113" i="14" s="1"/>
  <c r="X4" i="14"/>
  <c r="R4" i="14" s="1"/>
  <c r="Y155" i="14"/>
  <c r="S155" i="14" s="1"/>
  <c r="Y105" i="14"/>
  <c r="S105" i="14" s="1"/>
  <c r="Y58" i="14"/>
  <c r="S58" i="14" s="1"/>
  <c r="Y141" i="14"/>
  <c r="S141" i="14" s="1"/>
  <c r="F159" i="28"/>
  <c r="X162" i="14"/>
  <c r="R162" i="14" s="1"/>
  <c r="Y165" i="14"/>
  <c r="S165" i="14" s="1"/>
  <c r="Y166" i="14"/>
  <c r="S166" i="14" s="1"/>
  <c r="Y45" i="14"/>
  <c r="S45" i="14" s="1"/>
  <c r="Y123" i="14"/>
  <c r="S123" i="14" s="1"/>
  <c r="F12" i="28"/>
  <c r="Y147" i="14"/>
  <c r="S147" i="14" s="1"/>
  <c r="F152" i="28"/>
  <c r="Y46" i="14"/>
  <c r="S46" i="14" s="1"/>
  <c r="F39" i="28"/>
  <c r="Y124" i="14"/>
  <c r="S124" i="14" s="1"/>
  <c r="F90" i="28"/>
  <c r="F20" i="28"/>
  <c r="Y70" i="14"/>
  <c r="S70" i="14" s="1"/>
  <c r="X137" i="14"/>
  <c r="R137" i="14" s="1"/>
  <c r="X142" i="14"/>
  <c r="R142" i="14" s="1"/>
  <c r="Y47" i="14"/>
  <c r="S47" i="14" s="1"/>
  <c r="X103" i="14"/>
  <c r="R103" i="14" s="1"/>
  <c r="Y132" i="14"/>
  <c r="S132" i="14" s="1"/>
  <c r="Y30" i="14"/>
  <c r="S30" i="14" s="1"/>
  <c r="F162" i="28"/>
  <c r="Y87" i="14"/>
  <c r="S87" i="14" s="1"/>
  <c r="Y7" i="14"/>
  <c r="S7" i="14" s="1"/>
  <c r="F141" i="28"/>
  <c r="Y158" i="14"/>
  <c r="S158" i="14" s="1"/>
  <c r="F160" i="29"/>
  <c r="Y53" i="14"/>
  <c r="S53" i="14" s="1"/>
  <c r="F30" i="28"/>
  <c r="F151" i="28"/>
  <c r="X21" i="14"/>
  <c r="R21" i="14" s="1"/>
  <c r="Y106" i="14"/>
  <c r="S106" i="14" s="1"/>
  <c r="Y112" i="14"/>
  <c r="S112" i="14" s="1"/>
  <c r="Y10" i="14"/>
  <c r="S10" i="14" s="1"/>
  <c r="F109" i="28"/>
  <c r="Y9" i="14"/>
  <c r="S9" i="14" s="1"/>
  <c r="Y151" i="14"/>
  <c r="S151" i="14" s="1"/>
  <c r="Y27" i="14"/>
  <c r="S27" i="14" s="1"/>
  <c r="X23" i="14"/>
  <c r="R23" i="14" s="1"/>
  <c r="Y78" i="14"/>
  <c r="S78" i="14" s="1"/>
  <c r="F161" i="28"/>
  <c r="X163" i="14"/>
  <c r="R163" i="14" s="1"/>
  <c r="F65" i="29"/>
  <c r="Y137" i="14"/>
  <c r="S137" i="14" s="1"/>
  <c r="F140" i="28"/>
  <c r="F29" i="28"/>
  <c r="Y117" i="14"/>
  <c r="S117" i="14" s="1"/>
  <c r="Z126" i="14"/>
  <c r="T126" i="14" s="1"/>
  <c r="Z90" i="14"/>
  <c r="T90" i="14" s="1"/>
  <c r="Z105" i="14"/>
  <c r="T105" i="14" s="1"/>
  <c r="Z148" i="14"/>
  <c r="T148" i="14" s="1"/>
  <c r="Z139" i="14"/>
  <c r="T139" i="14" s="1"/>
  <c r="Y120" i="14"/>
  <c r="S120" i="14" s="1"/>
  <c r="Y63" i="14"/>
  <c r="S63" i="14" s="1"/>
  <c r="X18" i="14"/>
  <c r="R18" i="14" s="1"/>
  <c r="V80" i="14"/>
  <c r="P80" i="14" s="1"/>
  <c r="Y146" i="14"/>
  <c r="S146" i="14" s="1"/>
  <c r="F7" i="28"/>
  <c r="Y18" i="14"/>
  <c r="S18" i="14" s="1"/>
  <c r="Z86" i="14"/>
  <c r="T86" i="14" s="1"/>
  <c r="Y11" i="14"/>
  <c r="S11" i="14" s="1"/>
  <c r="F21" i="28"/>
  <c r="F77" i="28"/>
  <c r="Z122" i="14"/>
  <c r="T122" i="14" s="1"/>
  <c r="F14" i="28"/>
  <c r="Y2" i="14"/>
  <c r="S2" i="14" s="1"/>
  <c r="Y92" i="14"/>
  <c r="S92" i="14" s="1"/>
  <c r="Y133" i="14"/>
  <c r="S133" i="14" s="1"/>
  <c r="F67" i="28"/>
  <c r="Z60" i="14"/>
  <c r="T60" i="14" s="1"/>
  <c r="Y69" i="14"/>
  <c r="S69" i="14" s="1"/>
  <c r="Y15" i="14"/>
  <c r="S15" i="14" s="1"/>
  <c r="Y121" i="14"/>
  <c r="S121" i="14" s="1"/>
  <c r="F50" i="28"/>
  <c r="Y108" i="14"/>
  <c r="S108" i="14" s="1"/>
  <c r="Y91" i="14"/>
  <c r="S91" i="14" s="1"/>
  <c r="V86" i="14"/>
  <c r="P86" i="14" s="1"/>
  <c r="Z93" i="14"/>
  <c r="T93" i="14" s="1"/>
  <c r="F127" i="28"/>
  <c r="Y128" i="14"/>
  <c r="S128" i="14" s="1"/>
  <c r="Z151" i="14"/>
  <c r="T151" i="14" s="1"/>
  <c r="Z98" i="14"/>
  <c r="T98" i="14" s="1"/>
  <c r="F124" i="28"/>
  <c r="Y19" i="14"/>
  <c r="S19" i="14" s="1"/>
  <c r="Y34" i="14"/>
  <c r="S34" i="14" s="1"/>
  <c r="F5" i="28"/>
  <c r="F99" i="28"/>
  <c r="F158" i="28"/>
  <c r="F66" i="28"/>
  <c r="Y93" i="14"/>
  <c r="S93" i="14" s="1"/>
  <c r="Y29" i="14"/>
  <c r="S29" i="14" s="1"/>
  <c r="F53" i="29"/>
  <c r="Y57" i="14"/>
  <c r="S57" i="14" s="1"/>
  <c r="F147" i="28"/>
  <c r="Y85" i="14"/>
  <c r="S85" i="14" s="1"/>
  <c r="Z100" i="14"/>
  <c r="T100" i="14" s="1"/>
  <c r="Z80" i="14"/>
  <c r="T80" i="14" s="1"/>
  <c r="Z78" i="14"/>
  <c r="T78" i="14" s="1"/>
  <c r="F151" i="29"/>
  <c r="F69" i="29"/>
  <c r="F127" i="29"/>
  <c r="F108" i="29"/>
  <c r="F83" i="29"/>
  <c r="F25" i="29"/>
  <c r="F154" i="29"/>
  <c r="F46" i="28"/>
  <c r="F159" i="29"/>
  <c r="F42" i="29"/>
  <c r="F97" i="29"/>
  <c r="F138" i="29"/>
  <c r="F98" i="29"/>
  <c r="F6" i="29"/>
  <c r="F38" i="29"/>
  <c r="F74" i="29"/>
  <c r="F112" i="29"/>
  <c r="F23" i="29"/>
  <c r="F143" i="29"/>
  <c r="F52" i="29"/>
  <c r="F71" i="29"/>
  <c r="F106" i="29"/>
  <c r="F37" i="29"/>
  <c r="F46" i="29"/>
  <c r="F104" i="29"/>
  <c r="F41" i="29"/>
  <c r="F82" i="29"/>
  <c r="F73" i="29"/>
  <c r="F10" i="29"/>
  <c r="F129" i="29"/>
  <c r="F102" i="29"/>
  <c r="F94" i="29"/>
  <c r="F39" i="29"/>
  <c r="F125" i="29"/>
  <c r="F75" i="29"/>
  <c r="F122" i="29"/>
  <c r="F40" i="29"/>
  <c r="F11" i="29"/>
  <c r="F18" i="29"/>
  <c r="F47" i="28"/>
  <c r="F67" i="29"/>
  <c r="F88" i="29"/>
  <c r="F17" i="29"/>
  <c r="F140" i="29"/>
  <c r="F24" i="29"/>
  <c r="F81" i="29"/>
  <c r="F119" i="29"/>
  <c r="F99" i="29"/>
  <c r="F49" i="29"/>
  <c r="F165" i="29"/>
  <c r="F157" i="29"/>
  <c r="F105" i="29"/>
  <c r="F12" i="29"/>
  <c r="F117" i="29"/>
  <c r="F9" i="29"/>
  <c r="F158" i="29"/>
  <c r="F164" i="29"/>
  <c r="F64" i="29"/>
  <c r="F123" i="29"/>
  <c r="F100" i="29"/>
  <c r="F89" i="29"/>
  <c r="F130" i="29"/>
  <c r="F103" i="29"/>
  <c r="F156" i="29"/>
  <c r="F113" i="29"/>
  <c r="F118" i="29"/>
  <c r="F21" i="29"/>
  <c r="F63" i="29"/>
  <c r="F54" i="29"/>
  <c r="F33" i="29"/>
  <c r="F110" i="29"/>
  <c r="F92" i="29"/>
  <c r="F77" i="29"/>
  <c r="F115" i="29"/>
  <c r="F148" i="29"/>
  <c r="F145" i="29"/>
  <c r="F35" i="29"/>
  <c r="F43" i="29"/>
  <c r="F136" i="29"/>
  <c r="F120" i="29"/>
  <c r="F116" i="29"/>
  <c r="F153" i="29"/>
  <c r="F56" i="29"/>
  <c r="F36" i="29"/>
  <c r="F29" i="29"/>
  <c r="F15" i="29"/>
  <c r="F144" i="29"/>
  <c r="F161" i="29"/>
  <c r="F50" i="29"/>
  <c r="F87" i="29"/>
  <c r="F114" i="29"/>
  <c r="F68" i="29"/>
  <c r="F111" i="29"/>
  <c r="F72" i="29"/>
  <c r="F126" i="29"/>
  <c r="F7" i="29"/>
  <c r="F78" i="29"/>
  <c r="F85" i="29"/>
  <c r="F152" i="29"/>
  <c r="F22" i="29"/>
  <c r="F45" i="29"/>
  <c r="F3" i="29"/>
  <c r="F121" i="29"/>
  <c r="F59" i="29"/>
  <c r="F107" i="29"/>
  <c r="F109" i="29"/>
  <c r="F20" i="29"/>
  <c r="F137" i="29"/>
  <c r="F14" i="29"/>
  <c r="F142" i="29"/>
  <c r="F26" i="29"/>
  <c r="F79" i="29"/>
  <c r="F27" i="29"/>
  <c r="F32" i="29"/>
  <c r="F48" i="29"/>
  <c r="F155" i="29"/>
  <c r="F132" i="29"/>
  <c r="F128" i="29"/>
  <c r="F150" i="29"/>
  <c r="F133" i="29"/>
  <c r="F96" i="29"/>
  <c r="F66" i="29"/>
  <c r="F61" i="29"/>
  <c r="F16" i="29"/>
  <c r="F147" i="29"/>
  <c r="F51" i="29"/>
  <c r="F60" i="29"/>
  <c r="F162" i="29"/>
  <c r="F86" i="29"/>
  <c r="F141" i="29"/>
  <c r="F131" i="29"/>
  <c r="F30" i="29"/>
  <c r="F19" i="29"/>
  <c r="F134" i="29"/>
  <c r="F4" i="29"/>
  <c r="F44" i="29"/>
  <c r="F90" i="29"/>
  <c r="F139" i="29"/>
  <c r="F5" i="29"/>
  <c r="F80" i="29"/>
  <c r="F28" i="29"/>
  <c r="F84" i="29"/>
  <c r="F124" i="29"/>
  <c r="F58" i="29"/>
  <c r="F101" i="29"/>
  <c r="F47" i="29"/>
  <c r="F95" i="29"/>
  <c r="F76" i="29"/>
  <c r="F8" i="29"/>
  <c r="F91" i="29"/>
  <c r="F62" i="29"/>
  <c r="F57" i="29"/>
  <c r="F34" i="29"/>
  <c r="F55" i="29"/>
  <c r="F149" i="29"/>
  <c r="F70" i="29"/>
  <c r="F135" i="29"/>
  <c r="F31" i="29"/>
  <c r="F34" i="28"/>
  <c r="F102" i="28"/>
  <c r="Z35" i="14"/>
  <c r="T35" i="14" s="1"/>
  <c r="F22" i="28"/>
  <c r="F149" i="28"/>
  <c r="Y138" i="14"/>
  <c r="S138" i="14" s="1"/>
  <c r="F156" i="28"/>
  <c r="Z121" i="14"/>
  <c r="T121" i="14" s="1"/>
  <c r="V129" i="14"/>
  <c r="P129" i="14" s="1"/>
  <c r="V156" i="14"/>
  <c r="P156" i="14" s="1"/>
  <c r="V27" i="14"/>
  <c r="P27" i="14" s="1"/>
  <c r="Y82" i="14"/>
  <c r="S82" i="14" s="1"/>
  <c r="F63" i="28"/>
  <c r="F150" i="28"/>
  <c r="F80" i="28"/>
  <c r="Z101" i="14"/>
  <c r="T101" i="14" s="1"/>
  <c r="Y143" i="14"/>
  <c r="S143" i="14" s="1"/>
  <c r="F35" i="28"/>
  <c r="Y8" i="14"/>
  <c r="S8" i="14" s="1"/>
  <c r="Z2" i="14"/>
  <c r="T2" i="14" s="1"/>
  <c r="F24" i="28"/>
  <c r="Y39" i="14"/>
  <c r="S39" i="14" s="1"/>
  <c r="V18" i="14"/>
  <c r="P18" i="14" s="1"/>
  <c r="V141" i="14"/>
  <c r="P141" i="14" s="1"/>
  <c r="Y125" i="14"/>
  <c r="S125" i="14" s="1"/>
  <c r="F27" i="28"/>
  <c r="F6" i="28"/>
  <c r="Y66" i="14"/>
  <c r="S66" i="14" s="1"/>
  <c r="Z43" i="14"/>
  <c r="T43" i="14" s="1"/>
  <c r="Z31" i="14"/>
  <c r="T31" i="14" s="1"/>
  <c r="F76" i="28"/>
  <c r="F75" i="28"/>
  <c r="F37" i="28"/>
  <c r="Z140" i="14"/>
  <c r="T140" i="14" s="1"/>
  <c r="V131" i="14"/>
  <c r="P131" i="14" s="1"/>
  <c r="Z28" i="14"/>
  <c r="T28" i="14" s="1"/>
  <c r="V22" i="14"/>
  <c r="P22" i="14" s="1"/>
  <c r="V64" i="14"/>
  <c r="P64" i="14" s="1"/>
  <c r="Y90" i="14"/>
  <c r="S90" i="14" s="1"/>
  <c r="Y60" i="14"/>
  <c r="S60" i="14" s="1"/>
  <c r="V106" i="14"/>
  <c r="P106" i="14" s="1"/>
  <c r="V59" i="14"/>
  <c r="P59" i="14" s="1"/>
  <c r="V91" i="14"/>
  <c r="P91" i="14" s="1"/>
  <c r="Y97" i="14"/>
  <c r="S97" i="14" s="1"/>
  <c r="Z10" i="14"/>
  <c r="T10" i="14" s="1"/>
  <c r="V30" i="14"/>
  <c r="P30" i="14" s="1"/>
  <c r="V33" i="14"/>
  <c r="P33" i="14" s="1"/>
  <c r="V88" i="14"/>
  <c r="P88" i="14" s="1"/>
  <c r="V127" i="14"/>
  <c r="P127" i="14" s="1"/>
  <c r="Z102" i="14"/>
  <c r="T102" i="14" s="1"/>
  <c r="V72" i="14"/>
  <c r="P72" i="14" s="1"/>
  <c r="V98" i="14"/>
  <c r="P98" i="14" s="1"/>
  <c r="Y129" i="14"/>
  <c r="S129" i="14" s="1"/>
  <c r="Z160" i="14"/>
  <c r="T160" i="14" s="1"/>
  <c r="Z103" i="14"/>
  <c r="T103" i="14" s="1"/>
  <c r="V105" i="14"/>
  <c r="P105" i="14" s="1"/>
  <c r="V11" i="14"/>
  <c r="P11" i="14" s="1"/>
  <c r="V120" i="14"/>
  <c r="P120" i="14" s="1"/>
  <c r="V121" i="14"/>
  <c r="P121" i="14" s="1"/>
  <c r="V135" i="14"/>
  <c r="P135" i="14" s="1"/>
  <c r="Y89" i="14"/>
  <c r="S89" i="14" s="1"/>
  <c r="Y73" i="14"/>
  <c r="S73" i="14" s="1"/>
  <c r="Z83" i="14"/>
  <c r="T83" i="14" s="1"/>
  <c r="Z54" i="14"/>
  <c r="T54" i="14" s="1"/>
  <c r="V117" i="14"/>
  <c r="P117" i="14" s="1"/>
  <c r="Z144" i="14"/>
  <c r="T144" i="14" s="1"/>
  <c r="V87" i="14"/>
  <c r="P87" i="14" s="1"/>
  <c r="Z64" i="14"/>
  <c r="T64" i="14" s="1"/>
  <c r="Y74" i="14"/>
  <c r="S74" i="14" s="1"/>
  <c r="V134" i="14"/>
  <c r="P134" i="14" s="1"/>
  <c r="V9" i="14"/>
  <c r="P9" i="14" s="1"/>
  <c r="V160" i="14"/>
  <c r="P160" i="14" s="1"/>
  <c r="F53" i="28"/>
  <c r="Y6" i="14"/>
  <c r="S6" i="14" s="1"/>
  <c r="Y134" i="14"/>
  <c r="S134" i="14" s="1"/>
  <c r="F105" i="28"/>
  <c r="Z123" i="14"/>
  <c r="T123" i="14" s="1"/>
  <c r="F31" i="28"/>
  <c r="Y17" i="14"/>
  <c r="S17" i="14" s="1"/>
  <c r="V70" i="14"/>
  <c r="P70" i="14" s="1"/>
  <c r="Z58" i="14"/>
  <c r="T58" i="14" s="1"/>
  <c r="V107" i="14"/>
  <c r="P107" i="14" s="1"/>
  <c r="Z136" i="14"/>
  <c r="T136" i="14" s="1"/>
  <c r="F100" i="28"/>
  <c r="F113" i="28"/>
  <c r="V137" i="14"/>
  <c r="P137" i="14" s="1"/>
  <c r="V37" i="14"/>
  <c r="P37" i="14" s="1"/>
  <c r="V20" i="14"/>
  <c r="P20" i="14" s="1"/>
  <c r="Z42" i="14"/>
  <c r="T42" i="14" s="1"/>
  <c r="V68" i="14"/>
  <c r="P68" i="14" s="1"/>
  <c r="Y160" i="14"/>
  <c r="S160" i="14" s="1"/>
  <c r="V82" i="14"/>
  <c r="P82" i="14" s="1"/>
  <c r="V19" i="14"/>
  <c r="P19" i="14" s="1"/>
  <c r="V8" i="14"/>
  <c r="P8" i="14" s="1"/>
  <c r="V49" i="14"/>
  <c r="P49" i="14" s="1"/>
  <c r="V4" i="14"/>
  <c r="P4" i="14" s="1"/>
  <c r="F95" i="28"/>
  <c r="F54" i="28"/>
  <c r="F96" i="28"/>
  <c r="F136" i="28"/>
  <c r="Y140" i="14"/>
  <c r="S140" i="14" s="1"/>
  <c r="Y131" i="14"/>
  <c r="S131" i="14" s="1"/>
  <c r="Y55" i="14"/>
  <c r="S55" i="14" s="1"/>
  <c r="Z52" i="14"/>
  <c r="T52" i="14" s="1"/>
  <c r="V138" i="14"/>
  <c r="P138" i="14" s="1"/>
  <c r="Z48" i="14"/>
  <c r="T48" i="14" s="1"/>
  <c r="Z110" i="14"/>
  <c r="T110" i="14" s="1"/>
  <c r="Z143" i="14"/>
  <c r="T143" i="14" s="1"/>
  <c r="V89" i="14"/>
  <c r="P89" i="14" s="1"/>
  <c r="V67" i="14"/>
  <c r="P67" i="14" s="1"/>
  <c r="V122" i="14"/>
  <c r="P122" i="14" s="1"/>
  <c r="V53" i="14"/>
  <c r="P53" i="14" s="1"/>
  <c r="Z30" i="14"/>
  <c r="T30" i="14" s="1"/>
  <c r="V21" i="14"/>
  <c r="P21" i="14" s="1"/>
  <c r="F154" i="28"/>
  <c r="V161" i="14"/>
  <c r="P161" i="14" s="1"/>
  <c r="Z17" i="14"/>
  <c r="T17" i="14" s="1"/>
  <c r="V113" i="14"/>
  <c r="P113" i="14" s="1"/>
  <c r="Y157" i="14"/>
  <c r="S157" i="14" s="1"/>
  <c r="Z114" i="14"/>
  <c r="T114" i="14" s="1"/>
  <c r="V147" i="14"/>
  <c r="P147" i="14" s="1"/>
  <c r="V101" i="14"/>
  <c r="P101" i="14" s="1"/>
  <c r="Z141" i="14"/>
  <c r="T141" i="14" s="1"/>
  <c r="Y37" i="14"/>
  <c r="S37" i="14" s="1"/>
  <c r="Y100" i="14"/>
  <c r="S100" i="14" s="1"/>
  <c r="F133" i="28"/>
  <c r="Z82" i="14"/>
  <c r="T82" i="14" s="1"/>
  <c r="F40" i="28"/>
  <c r="Y80" i="14"/>
  <c r="S80" i="14" s="1"/>
  <c r="Y61" i="14"/>
  <c r="S61" i="14" s="1"/>
  <c r="F71" i="28"/>
  <c r="F98" i="28"/>
  <c r="F142" i="28"/>
  <c r="Y76" i="14"/>
  <c r="S76" i="14" s="1"/>
  <c r="Y20" i="14"/>
  <c r="S20" i="14" s="1"/>
  <c r="V16" i="14"/>
  <c r="P16" i="14" s="1"/>
  <c r="Z25" i="14"/>
  <c r="T25" i="14" s="1"/>
  <c r="V69" i="14"/>
  <c r="P69" i="14" s="1"/>
  <c r="V146" i="14"/>
  <c r="P146" i="14" s="1"/>
  <c r="V157" i="14"/>
  <c r="P157" i="14" s="1"/>
  <c r="V94" i="14"/>
  <c r="P94" i="14" s="1"/>
  <c r="F4" i="28"/>
  <c r="V81" i="14"/>
  <c r="P81" i="14" s="1"/>
  <c r="Z53" i="14"/>
  <c r="T53" i="14" s="1"/>
  <c r="V36" i="14"/>
  <c r="P36" i="14" s="1"/>
  <c r="V38" i="14"/>
  <c r="P38" i="14" s="1"/>
  <c r="V119" i="14"/>
  <c r="P119" i="14" s="1"/>
  <c r="F116" i="28"/>
  <c r="F93" i="28"/>
  <c r="F125" i="28"/>
  <c r="F139" i="28"/>
  <c r="F43" i="28"/>
  <c r="V34" i="14"/>
  <c r="P34" i="14" s="1"/>
  <c r="Z92" i="14"/>
  <c r="T92" i="14" s="1"/>
  <c r="V136" i="14"/>
  <c r="P136" i="14" s="1"/>
  <c r="V15" i="14"/>
  <c r="P15" i="14" s="1"/>
  <c r="Z147" i="14"/>
  <c r="T147" i="14" s="1"/>
  <c r="V47" i="14"/>
  <c r="P47" i="14" s="1"/>
  <c r="V149" i="14"/>
  <c r="P149" i="14" s="1"/>
  <c r="V24" i="14"/>
  <c r="P24" i="14" s="1"/>
  <c r="V46" i="14"/>
  <c r="P46" i="14" s="1"/>
  <c r="Y4" i="14"/>
  <c r="S4" i="14" s="1"/>
  <c r="Z40" i="14"/>
  <c r="T40" i="14" s="1"/>
  <c r="V56" i="14"/>
  <c r="P56" i="14" s="1"/>
  <c r="Z157" i="14"/>
  <c r="T157" i="14" s="1"/>
  <c r="Y145" i="14"/>
  <c r="S145" i="14" s="1"/>
  <c r="Z57" i="14"/>
  <c r="T57" i="14" s="1"/>
  <c r="Y95" i="14"/>
  <c r="S95" i="14" s="1"/>
  <c r="F134" i="28"/>
  <c r="F44" i="28"/>
  <c r="Y161" i="14"/>
  <c r="S161" i="14" s="1"/>
  <c r="F120" i="28"/>
  <c r="F132" i="28"/>
  <c r="Y71" i="14"/>
  <c r="S71" i="14" s="1"/>
  <c r="Y72" i="14"/>
  <c r="S72" i="14" s="1"/>
  <c r="F135" i="28"/>
  <c r="F131" i="28"/>
  <c r="Y48" i="14"/>
  <c r="S48" i="14" s="1"/>
  <c r="Y41" i="14"/>
  <c r="S41" i="14" s="1"/>
  <c r="F45" i="28"/>
  <c r="Y21" i="14"/>
  <c r="S21" i="14" s="1"/>
  <c r="F10" i="28"/>
  <c r="Y44" i="14"/>
  <c r="S44" i="14" s="1"/>
  <c r="V114" i="14"/>
  <c r="P114" i="14" s="1"/>
  <c r="Z20" i="14"/>
  <c r="T20" i="14" s="1"/>
  <c r="F85" i="28"/>
  <c r="V44" i="14"/>
  <c r="P44" i="14" s="1"/>
  <c r="Z71" i="14"/>
  <c r="T71" i="14" s="1"/>
  <c r="Y96" i="14"/>
  <c r="S96" i="14" s="1"/>
  <c r="F108" i="28"/>
  <c r="V110" i="14"/>
  <c r="P110" i="14" s="1"/>
  <c r="Z14" i="14"/>
  <c r="T14" i="14" s="1"/>
  <c r="Z62" i="14"/>
  <c r="T62" i="14" s="1"/>
  <c r="Z41" i="14"/>
  <c r="T41" i="14" s="1"/>
  <c r="F11" i="28"/>
  <c r="V99" i="14"/>
  <c r="P99" i="14" s="1"/>
  <c r="Z127" i="14"/>
  <c r="T127" i="14" s="1"/>
  <c r="V50" i="14"/>
  <c r="P50" i="14" s="1"/>
  <c r="V25" i="14"/>
  <c r="P25" i="14" s="1"/>
  <c r="V128" i="14"/>
  <c r="P128" i="14" s="1"/>
  <c r="Z45" i="14"/>
  <c r="T45" i="14" s="1"/>
  <c r="Z36" i="14"/>
  <c r="T36" i="14" s="1"/>
  <c r="V96" i="14"/>
  <c r="P96" i="14" s="1"/>
  <c r="V154" i="14"/>
  <c r="P154" i="14" s="1"/>
  <c r="V109" i="14"/>
  <c r="P109" i="14" s="1"/>
  <c r="Y40" i="14"/>
  <c r="S40" i="14" s="1"/>
  <c r="V78" i="14"/>
  <c r="P78" i="14" s="1"/>
  <c r="V66" i="14"/>
  <c r="P66" i="14" s="1"/>
  <c r="V112" i="14"/>
  <c r="P112" i="14" s="1"/>
  <c r="W42" i="14"/>
  <c r="Q42" i="14" s="1"/>
  <c r="W99" i="14"/>
  <c r="Q99" i="14" s="1"/>
  <c r="W112" i="14"/>
  <c r="Q112" i="14" s="1"/>
  <c r="W161" i="14"/>
  <c r="Q161" i="14" s="1"/>
  <c r="AA111" i="14"/>
  <c r="U111" i="14" s="1"/>
  <c r="F2" i="32"/>
  <c r="AZ2" i="31"/>
  <c r="Y2" i="31" s="1"/>
  <c r="AY2" i="31"/>
  <c r="X2" i="31" s="1"/>
  <c r="AW2" i="31"/>
  <c r="V2" i="31" s="1"/>
  <c r="AX2" i="31"/>
  <c r="W2" i="31" s="1"/>
  <c r="AV2" i="31"/>
  <c r="U2" i="31" s="1"/>
  <c r="AU2" i="31"/>
  <c r="T2" i="31" s="1"/>
  <c r="AR2" i="31"/>
  <c r="AS2" i="31"/>
  <c r="AT2" i="31"/>
  <c r="AQ2" i="31"/>
  <c r="AO2" i="31"/>
  <c r="AN2" i="31"/>
  <c r="AM2" i="31"/>
  <c r="AL2" i="31"/>
  <c r="AK2" i="31"/>
  <c r="AJ2" i="31"/>
  <c r="P2" i="31" s="1"/>
  <c r="AI2" i="31"/>
  <c r="O2" i="31" s="1"/>
  <c r="AH2" i="31"/>
  <c r="N2" i="31" s="1"/>
  <c r="AG2" i="31"/>
  <c r="M2" i="31" s="1"/>
  <c r="AF2" i="31"/>
  <c r="L2" i="31" s="1"/>
  <c r="V74" i="14" l="1"/>
  <c r="P74" i="14" s="1"/>
  <c r="W159" i="14"/>
  <c r="Q159" i="14" s="1"/>
  <c r="V79" i="14"/>
  <c r="P79" i="14" s="1"/>
  <c r="V13" i="14"/>
  <c r="P13" i="14" s="1"/>
  <c r="V85" i="14"/>
  <c r="P85" i="14" s="1"/>
  <c r="V31" i="14"/>
  <c r="P31" i="14" s="1"/>
  <c r="V3" i="14"/>
  <c r="P3" i="14" s="1"/>
  <c r="V75" i="14"/>
  <c r="P75" i="14" s="1"/>
  <c r="V93" i="14"/>
  <c r="P93" i="14" s="1"/>
  <c r="V61" i="14"/>
  <c r="P61" i="14" s="1"/>
  <c r="V32" i="14"/>
  <c r="P32" i="14" s="1"/>
  <c r="V40" i="14"/>
  <c r="P40" i="14" s="1"/>
  <c r="V103" i="14"/>
  <c r="P103" i="14" s="1"/>
  <c r="W26" i="14"/>
  <c r="Q26" i="14" s="1"/>
  <c r="V145" i="14"/>
  <c r="P145" i="14" s="1"/>
  <c r="V65" i="14"/>
  <c r="P65" i="14" s="1"/>
  <c r="W162" i="14"/>
  <c r="Q162" i="14" s="1"/>
  <c r="V142" i="14"/>
  <c r="P142" i="14" s="1"/>
  <c r="W25" i="14"/>
  <c r="Q25" i="14" s="1"/>
  <c r="V150" i="14"/>
  <c r="P150" i="14" s="1"/>
  <c r="V58" i="14"/>
  <c r="P58" i="14" s="1"/>
  <c r="V29" i="14"/>
  <c r="P29" i="14" s="1"/>
  <c r="W53" i="14"/>
  <c r="Q53" i="14" s="1"/>
  <c r="V153" i="14"/>
  <c r="P153" i="14" s="1"/>
  <c r="V144" i="14"/>
  <c r="P144" i="14" s="1"/>
  <c r="V23" i="14"/>
  <c r="P23" i="14" s="1"/>
  <c r="W83" i="14"/>
  <c r="Q83" i="14" s="1"/>
  <c r="V152" i="14"/>
  <c r="P152" i="14" s="1"/>
  <c r="V166" i="14"/>
  <c r="P166" i="14" s="1"/>
  <c r="V140" i="14"/>
  <c r="P140" i="14" s="1"/>
  <c r="V54" i="14"/>
  <c r="P54" i="14" s="1"/>
  <c r="V17" i="14"/>
  <c r="P17" i="14" s="1"/>
  <c r="V164" i="14"/>
  <c r="P164" i="14" s="1"/>
  <c r="V130" i="14"/>
  <c r="P130" i="14" s="1"/>
  <c r="V165" i="14"/>
  <c r="P165" i="14" s="1"/>
  <c r="V159" i="14"/>
  <c r="P159" i="14" s="1"/>
  <c r="V62" i="14"/>
  <c r="P62" i="14" s="1"/>
  <c r="V35" i="14"/>
  <c r="P35" i="14" s="1"/>
  <c r="V52" i="14"/>
  <c r="P52" i="14" s="1"/>
  <c r="V73" i="14"/>
  <c r="P73" i="14" s="1"/>
  <c r="W36" i="14"/>
  <c r="Q36" i="14" s="1"/>
  <c r="W145" i="14"/>
  <c r="Q145" i="14" s="1"/>
  <c r="W56" i="14"/>
  <c r="Q56" i="14" s="1"/>
  <c r="W82" i="14"/>
  <c r="Q82" i="14" s="1"/>
  <c r="W144" i="14"/>
  <c r="Q144" i="14" s="1"/>
  <c r="W11" i="14"/>
  <c r="Q11" i="14" s="1"/>
  <c r="W33" i="14"/>
  <c r="Q33" i="14" s="1"/>
  <c r="W60" i="14"/>
  <c r="Q60" i="14" s="1"/>
  <c r="W155" i="14"/>
  <c r="Q155" i="14" s="1"/>
  <c r="W138" i="14"/>
  <c r="Q138" i="14" s="1"/>
  <c r="W58" i="14"/>
  <c r="Q58" i="14" s="1"/>
  <c r="W68" i="14"/>
  <c r="Q68" i="14" s="1"/>
  <c r="W27" i="14"/>
  <c r="Q27" i="14" s="1"/>
  <c r="W81" i="14"/>
  <c r="Q81" i="14" s="1"/>
  <c r="W86" i="14"/>
  <c r="Q86" i="14" s="1"/>
  <c r="W63" i="14"/>
  <c r="Q63" i="14" s="1"/>
  <c r="W62" i="14"/>
  <c r="Q62" i="14" s="1"/>
  <c r="W93" i="14"/>
  <c r="Q93" i="14" s="1"/>
  <c r="W31" i="14"/>
  <c r="Q31" i="14" s="1"/>
  <c r="W59" i="14"/>
  <c r="Q59" i="14" s="1"/>
  <c r="W32" i="14"/>
  <c r="Q32" i="14" s="1"/>
  <c r="W88" i="14"/>
  <c r="Q88" i="14" s="1"/>
  <c r="W74" i="14"/>
  <c r="Q74" i="14" s="1"/>
  <c r="W48" i="14"/>
  <c r="Q48" i="14" s="1"/>
  <c r="W44" i="14"/>
  <c r="Q44" i="14" s="1"/>
  <c r="W21" i="14"/>
  <c r="Q21" i="14" s="1"/>
  <c r="W92" i="14"/>
  <c r="Q92" i="14" s="1"/>
  <c r="W157" i="14"/>
  <c r="Q157" i="14" s="1"/>
  <c r="W18" i="14"/>
  <c r="Q18" i="14" s="1"/>
  <c r="W135" i="14"/>
  <c r="Q135" i="14" s="1"/>
  <c r="W85" i="14"/>
  <c r="Q85" i="14" s="1"/>
  <c r="W140" i="14"/>
  <c r="Q140" i="14" s="1"/>
  <c r="W39" i="14"/>
  <c r="Q39" i="14" s="1"/>
  <c r="W75" i="14"/>
  <c r="Q75" i="14" s="1"/>
  <c r="W12" i="14"/>
  <c r="Q12" i="14" s="1"/>
  <c r="W15" i="14"/>
  <c r="Q15" i="14" s="1"/>
  <c r="W136" i="14"/>
  <c r="Q136" i="14" s="1"/>
  <c r="W103" i="14"/>
  <c r="Q103" i="14" s="1"/>
  <c r="W30" i="14"/>
  <c r="Q30" i="14" s="1"/>
  <c r="W119" i="14"/>
  <c r="Q119" i="14" s="1"/>
  <c r="W24" i="14"/>
  <c r="Q24" i="14" s="1"/>
  <c r="W28" i="14"/>
  <c r="Q28" i="14" s="1"/>
  <c r="W137" i="14"/>
  <c r="Q137" i="14" s="1"/>
  <c r="W128" i="14"/>
  <c r="Q128" i="14" s="1"/>
  <c r="W3" i="14"/>
  <c r="Q3" i="14" s="1"/>
  <c r="W79" i="14"/>
  <c r="Q79" i="14" s="1"/>
  <c r="W105" i="14"/>
  <c r="Q105" i="14" s="1"/>
  <c r="W149" i="14"/>
  <c r="Q149" i="14" s="1"/>
  <c r="W43" i="14"/>
  <c r="Q43" i="14" s="1"/>
  <c r="W77" i="14"/>
  <c r="Q77" i="14" s="1"/>
  <c r="W40" i="14"/>
  <c r="Q40" i="14" s="1"/>
  <c r="W156" i="14"/>
  <c r="Q156" i="14" s="1"/>
  <c r="W150" i="14"/>
  <c r="Q150" i="14" s="1"/>
  <c r="W104" i="14"/>
  <c r="Q104" i="14" s="1"/>
  <c r="W124" i="14"/>
  <c r="Q124" i="14" s="1"/>
  <c r="W151" i="14"/>
  <c r="Q151" i="14" s="1"/>
  <c r="W13" i="14"/>
  <c r="Q13" i="14" s="1"/>
  <c r="W122" i="14"/>
  <c r="Q122" i="14" s="1"/>
  <c r="W106" i="14"/>
  <c r="Q106" i="14" s="1"/>
  <c r="W22" i="14"/>
  <c r="Q22" i="14" s="1"/>
  <c r="W114" i="14"/>
  <c r="Q114" i="14" s="1"/>
  <c r="W46" i="14"/>
  <c r="Q46" i="14" s="1"/>
  <c r="W16" i="14"/>
  <c r="Q16" i="14" s="1"/>
  <c r="W102" i="14"/>
  <c r="Q102" i="14" s="1"/>
  <c r="W6" i="14"/>
  <c r="Q6" i="14" s="1"/>
  <c r="W113" i="14"/>
  <c r="Q113" i="14" s="1"/>
  <c r="W45" i="14"/>
  <c r="Q45" i="14" s="1"/>
  <c r="W153" i="14"/>
  <c r="Q153" i="14" s="1"/>
  <c r="W148" i="14"/>
  <c r="Q148" i="14" s="1"/>
  <c r="W126" i="14"/>
  <c r="Q126" i="14" s="1"/>
  <c r="W35" i="14"/>
  <c r="Q35" i="14" s="1"/>
  <c r="W109" i="14"/>
  <c r="Q109" i="14" s="1"/>
  <c r="W49" i="14"/>
  <c r="Q49" i="14" s="1"/>
  <c r="W142" i="14"/>
  <c r="Q142" i="14" s="1"/>
  <c r="W73" i="14"/>
  <c r="Q73" i="14" s="1"/>
  <c r="W34" i="14"/>
  <c r="Q34" i="14" s="1"/>
  <c r="W127" i="14"/>
  <c r="Q127" i="14" s="1"/>
  <c r="W69" i="14"/>
  <c r="Q69" i="14" s="1"/>
  <c r="W50" i="14"/>
  <c r="Q50" i="14" s="1"/>
  <c r="W84" i="14"/>
  <c r="Q84" i="14" s="1"/>
  <c r="W72" i="14"/>
  <c r="Q72" i="14" s="1"/>
  <c r="W71" i="14"/>
  <c r="Q71" i="14" s="1"/>
  <c r="W4" i="14"/>
  <c r="Q4" i="14" s="1"/>
  <c r="W65" i="14"/>
  <c r="Q65" i="14" s="1"/>
  <c r="W23" i="14"/>
  <c r="Q23" i="14" s="1"/>
  <c r="W57" i="14"/>
  <c r="Q57" i="14" s="1"/>
  <c r="W54" i="14"/>
  <c r="Q54" i="14" s="1"/>
  <c r="W117" i="14"/>
  <c r="Q117" i="14" s="1"/>
  <c r="W134" i="14"/>
  <c r="Q134" i="14" s="1"/>
  <c r="W108" i="14"/>
  <c r="Q108" i="14" s="1"/>
  <c r="W5" i="14"/>
  <c r="Q5" i="14" s="1"/>
  <c r="W66" i="14"/>
  <c r="Q66" i="14" s="1"/>
  <c r="W120" i="14"/>
  <c r="Q120" i="14" s="1"/>
  <c r="W17" i="14"/>
  <c r="Q17" i="14" s="1"/>
  <c r="W107" i="14"/>
  <c r="Q107" i="14" s="1"/>
  <c r="W41" i="14"/>
  <c r="Q41" i="14" s="1"/>
  <c r="W154" i="14"/>
  <c r="Q154" i="14" s="1"/>
  <c r="W47" i="14"/>
  <c r="Q47" i="14" s="1"/>
  <c r="W70" i="14"/>
  <c r="Q70" i="14" s="1"/>
  <c r="W95" i="14"/>
  <c r="Q95" i="14" s="1"/>
  <c r="W64" i="14"/>
  <c r="Q64" i="14" s="1"/>
  <c r="V48" i="14"/>
  <c r="P48" i="14" s="1"/>
  <c r="W123" i="14"/>
  <c r="Q123" i="14" s="1"/>
  <c r="W78" i="14"/>
  <c r="Q78" i="14" s="1"/>
  <c r="W89" i="14"/>
  <c r="Q89" i="14" s="1"/>
  <c r="W115" i="14"/>
  <c r="Q115" i="14" s="1"/>
  <c r="V12" i="14"/>
  <c r="P12" i="14" s="1"/>
  <c r="V14" i="14"/>
  <c r="P14" i="14" s="1"/>
  <c r="V139" i="14"/>
  <c r="P139" i="14" s="1"/>
  <c r="V28" i="14"/>
  <c r="P28" i="14" s="1"/>
  <c r="V125" i="14"/>
  <c r="P125" i="14" s="1"/>
  <c r="V143" i="14"/>
  <c r="P143" i="14" s="1"/>
  <c r="V51" i="14"/>
  <c r="P51" i="14" s="1"/>
  <c r="V116" i="14"/>
  <c r="P116" i="14" s="1"/>
  <c r="V2" i="14"/>
  <c r="P2" i="14" s="1"/>
  <c r="V95" i="14"/>
  <c r="P95" i="14" s="1"/>
  <c r="V133" i="14"/>
  <c r="P133" i="14" s="1"/>
  <c r="V115" i="14"/>
  <c r="P115" i="14" s="1"/>
  <c r="V41" i="14"/>
  <c r="P41" i="14" s="1"/>
  <c r="V26" i="14"/>
  <c r="P26" i="14" s="1"/>
  <c r="V42" i="14"/>
  <c r="P42" i="14" s="1"/>
  <c r="V55" i="14"/>
  <c r="P55" i="14" s="1"/>
  <c r="V118" i="14"/>
  <c r="P118" i="14" s="1"/>
  <c r="V126" i="14"/>
  <c r="P126" i="14" s="1"/>
  <c r="V84" i="14"/>
  <c r="P84" i="14" s="1"/>
  <c r="V63" i="14"/>
  <c r="P63" i="14" s="1"/>
  <c r="V155" i="14"/>
  <c r="P155" i="14" s="1"/>
  <c r="V104" i="14"/>
  <c r="P104" i="14" s="1"/>
  <c r="V97" i="14"/>
  <c r="P97" i="14" s="1"/>
  <c r="V60" i="14"/>
  <c r="P60" i="14" s="1"/>
  <c r="V90" i="14"/>
  <c r="P90" i="14" s="1"/>
  <c r="V43" i="14"/>
  <c r="P43" i="14" s="1"/>
  <c r="V45" i="14"/>
  <c r="P45" i="14" s="1"/>
  <c r="V108" i="14"/>
  <c r="P108" i="14" s="1"/>
  <c r="V148" i="14"/>
  <c r="P148" i="14" s="1"/>
  <c r="V5" i="14"/>
  <c r="P5" i="14" s="1"/>
  <c r="V100" i="14"/>
  <c r="P100" i="14" s="1"/>
  <c r="V6" i="14"/>
  <c r="P6" i="14" s="1"/>
  <c r="V83" i="14"/>
  <c r="P83" i="14" s="1"/>
  <c r="V10" i="14"/>
  <c r="P10" i="14" s="1"/>
  <c r="V158" i="14"/>
  <c r="P158" i="14" s="1"/>
  <c r="V151" i="14"/>
  <c r="P151" i="14" s="1"/>
  <c r="V132" i="14"/>
  <c r="P132" i="14" s="1"/>
  <c r="V123" i="14"/>
  <c r="P123" i="14" s="1"/>
  <c r="V124" i="14"/>
  <c r="P124" i="14" s="1"/>
  <c r="V76" i="14"/>
  <c r="P76" i="14" s="1"/>
  <c r="V77" i="14"/>
  <c r="P77" i="14" s="1"/>
  <c r="V39" i="14"/>
  <c r="P39" i="14" s="1"/>
  <c r="V71" i="14"/>
  <c r="P71" i="14" s="1"/>
  <c r="W131" i="14"/>
  <c r="Q131" i="14" s="1"/>
  <c r="W146" i="14"/>
  <c r="Q146" i="14" s="1"/>
  <c r="V7" i="14"/>
  <c r="P7" i="14" s="1"/>
  <c r="V57" i="14"/>
  <c r="P57" i="14" s="1"/>
  <c r="V92" i="14"/>
  <c r="P92" i="14" s="1"/>
  <c r="W37" i="14"/>
  <c r="Q37" i="14" s="1"/>
  <c r="W9" i="14"/>
  <c r="Q9" i="14" s="1"/>
  <c r="W94" i="14"/>
  <c r="Q94" i="14" s="1"/>
  <c r="W133" i="14"/>
  <c r="Q133" i="14" s="1"/>
  <c r="W147" i="14"/>
  <c r="Q147" i="14" s="1"/>
  <c r="W141" i="14"/>
  <c r="Q141" i="14" s="1"/>
  <c r="W52" i="14"/>
  <c r="Q52" i="14" s="1"/>
  <c r="W97" i="14"/>
  <c r="Q97" i="14" s="1"/>
  <c r="W100" i="14"/>
  <c r="Q100" i="14" s="1"/>
  <c r="W132" i="14"/>
  <c r="Q132" i="14" s="1"/>
  <c r="W98" i="14"/>
  <c r="Q98" i="14" s="1"/>
  <c r="W51" i="14"/>
  <c r="Q51" i="14" s="1"/>
  <c r="W129" i="14"/>
  <c r="Q129" i="14" s="1"/>
  <c r="W152" i="14"/>
  <c r="Q152" i="14" s="1"/>
  <c r="W101" i="14"/>
  <c r="Q101" i="14" s="1"/>
  <c r="W121" i="14"/>
  <c r="Q121" i="14" s="1"/>
  <c r="W7" i="14"/>
  <c r="Q7" i="14" s="1"/>
  <c r="W61" i="14"/>
  <c r="Q61" i="14" s="1"/>
  <c r="W76" i="14"/>
  <c r="Q76" i="14" s="1"/>
  <c r="W19" i="14"/>
  <c r="Q19" i="14" s="1"/>
  <c r="W118" i="14"/>
  <c r="Q118" i="14" s="1"/>
  <c r="W80" i="14"/>
  <c r="Q80" i="14" s="1"/>
  <c r="W10" i="14"/>
  <c r="Q10" i="14" s="1"/>
  <c r="W143" i="14"/>
  <c r="Q143" i="14" s="1"/>
  <c r="W125" i="14"/>
  <c r="Q125" i="14" s="1"/>
  <c r="W90" i="14"/>
  <c r="Q90" i="14" s="1"/>
  <c r="W87" i="14"/>
  <c r="Q87" i="14" s="1"/>
  <c r="W160" i="14"/>
  <c r="Q160" i="14" s="1"/>
  <c r="W91" i="14"/>
  <c r="Q91" i="14" s="1"/>
  <c r="W20" i="14"/>
  <c r="Q20" i="14" s="1"/>
  <c r="W116" i="14"/>
  <c r="Q116" i="14" s="1"/>
  <c r="W110" i="14"/>
  <c r="Q110" i="14" s="1"/>
  <c r="W2" i="14"/>
  <c r="Q2" i="14" s="1"/>
  <c r="W130" i="14"/>
  <c r="Q130" i="14" s="1"/>
  <c r="W8" i="14"/>
  <c r="Q8" i="14" s="1"/>
  <c r="W29" i="14"/>
  <c r="Q29" i="14" s="1"/>
  <c r="W67" i="14"/>
  <c r="Q67" i="14" s="1"/>
  <c r="W139" i="14"/>
  <c r="Q139" i="14" s="1"/>
  <c r="W14" i="14"/>
  <c r="Q14" i="14" s="1"/>
  <c r="W55" i="14"/>
  <c r="Q55" i="14" s="1"/>
  <c r="W96" i="14"/>
  <c r="Q96" i="14" s="1"/>
  <c r="W38" i="14"/>
  <c r="Q38" i="14" s="1"/>
  <c r="W158" i="14"/>
  <c r="Q158" i="14" s="1"/>
  <c r="Z111" i="14"/>
  <c r="T111" i="14" s="1"/>
  <c r="AP2" i="31"/>
  <c r="S2" i="31" s="1"/>
  <c r="R2" i="31"/>
  <c r="Q2" i="31"/>
  <c r="AE2" i="31"/>
  <c r="K2" i="31" s="1"/>
  <c r="AC2" i="31"/>
  <c r="Z2" i="31"/>
  <c r="H2" i="31" s="1"/>
  <c r="AA2" i="31"/>
  <c r="O2" i="30"/>
  <c r="N2" i="30" s="1"/>
  <c r="I2" i="30" s="1"/>
  <c r="Q2" i="30"/>
  <c r="P2" i="30" s="1"/>
  <c r="J2" i="30" s="1"/>
  <c r="M2" i="30"/>
  <c r="L2" i="30"/>
  <c r="K2" i="30"/>
  <c r="G2" i="30" s="1"/>
  <c r="AZ2" i="29"/>
  <c r="AS2" i="29"/>
  <c r="BA2" i="29"/>
  <c r="AT2" i="29"/>
  <c r="BB2" i="29"/>
  <c r="AU2" i="29"/>
  <c r="BC2" i="29"/>
  <c r="AV2" i="29"/>
  <c r="BD2" i="29"/>
  <c r="AW2" i="29"/>
  <c r="BE2" i="29"/>
  <c r="AX2" i="29"/>
  <c r="BF2" i="29"/>
  <c r="AY2" i="29"/>
  <c r="BG2" i="29"/>
  <c r="AR2" i="29"/>
  <c r="AO2" i="29"/>
  <c r="AN2" i="29"/>
  <c r="AK2" i="29"/>
  <c r="AI2" i="29" s="1"/>
  <c r="AJ2" i="29"/>
  <c r="AH2" i="29" s="1"/>
  <c r="AG2" i="29"/>
  <c r="AF2" i="29"/>
  <c r="AC2" i="29"/>
  <c r="AA2" i="29" s="1"/>
  <c r="I2" i="29" s="1"/>
  <c r="AB2" i="29"/>
  <c r="Z2" i="29" s="1"/>
  <c r="X2" i="29"/>
  <c r="W2" i="29"/>
  <c r="S2" i="29"/>
  <c r="T2" i="29"/>
  <c r="R2" i="29"/>
  <c r="Q2" i="29"/>
  <c r="P110" i="28"/>
  <c r="Q110" i="28"/>
  <c r="K110" i="28" s="1"/>
  <c r="N110" i="28"/>
  <c r="M110" i="28"/>
  <c r="R110" i="28" s="1"/>
  <c r="I110" i="28" s="1"/>
  <c r="G2" i="31" l="1"/>
  <c r="I111" i="14"/>
  <c r="AP2" i="29"/>
  <c r="AQ2" i="29"/>
  <c r="AB2" i="31"/>
  <c r="I2" i="31" s="1"/>
  <c r="H2" i="30"/>
  <c r="O2" i="29"/>
  <c r="P2" i="29"/>
  <c r="U2" i="29"/>
  <c r="AE2" i="29"/>
  <c r="V2" i="29"/>
  <c r="AD2" i="29"/>
  <c r="AL2" i="29"/>
  <c r="AM2" i="29"/>
  <c r="O110" i="28"/>
  <c r="J110" i="28" s="1"/>
  <c r="L110" i="28"/>
  <c r="H110" i="28" s="1"/>
  <c r="F2" i="34"/>
  <c r="F3" i="34"/>
  <c r="F4" i="34"/>
  <c r="F5" i="34"/>
  <c r="F6" i="34"/>
  <c r="F7" i="34"/>
  <c r="F8" i="34"/>
  <c r="F9" i="34"/>
  <c r="F10" i="34"/>
  <c r="F11" i="34"/>
  <c r="F12" i="34"/>
  <c r="F13" i="34"/>
  <c r="F14" i="34"/>
  <c r="F15" i="34"/>
  <c r="F16" i="34"/>
  <c r="F17" i="34"/>
  <c r="F18" i="34"/>
  <c r="F19" i="34"/>
  <c r="F20" i="34"/>
  <c r="F21" i="34"/>
  <c r="F22" i="34"/>
  <c r="F23" i="34"/>
  <c r="F24" i="34"/>
  <c r="F25" i="34"/>
  <c r="F26" i="34"/>
  <c r="F27" i="34"/>
  <c r="F28" i="34"/>
  <c r="F29" i="34"/>
  <c r="F30" i="34"/>
  <c r="F31" i="34"/>
  <c r="F32" i="34"/>
  <c r="F33" i="34"/>
  <c r="F34" i="34"/>
  <c r="F35" i="34"/>
  <c r="F36" i="34"/>
  <c r="F37" i="34"/>
  <c r="F38" i="34"/>
  <c r="F39" i="34"/>
  <c r="F40" i="34"/>
  <c r="F41" i="34"/>
  <c r="F42" i="34"/>
  <c r="F43" i="34"/>
  <c r="F44" i="34"/>
  <c r="F45" i="34"/>
  <c r="F46" i="34"/>
  <c r="F47" i="34"/>
  <c r="F48" i="34"/>
  <c r="F49" i="34"/>
  <c r="F50" i="34"/>
  <c r="F51" i="34"/>
  <c r="F52" i="34"/>
  <c r="F53" i="34"/>
  <c r="F54" i="34"/>
  <c r="F55" i="34"/>
  <c r="F56" i="34"/>
  <c r="F57" i="34"/>
  <c r="F58" i="34"/>
  <c r="F59" i="34"/>
  <c r="F60" i="34"/>
  <c r="F61" i="34"/>
  <c r="F62" i="34"/>
  <c r="F63" i="34"/>
  <c r="F64" i="34"/>
  <c r="F65" i="34"/>
  <c r="F66" i="34"/>
  <c r="F67" i="34"/>
  <c r="F68" i="34"/>
  <c r="F69" i="34"/>
  <c r="F70" i="34"/>
  <c r="F71" i="34"/>
  <c r="F72" i="34"/>
  <c r="F73" i="34"/>
  <c r="F74" i="34"/>
  <c r="F75" i="34"/>
  <c r="F76" i="34"/>
  <c r="F77" i="34"/>
  <c r="F78" i="34"/>
  <c r="F79" i="34"/>
  <c r="F80" i="34"/>
  <c r="F81" i="34"/>
  <c r="F82" i="34"/>
  <c r="F83" i="34"/>
  <c r="F84" i="34"/>
  <c r="F85" i="34"/>
  <c r="F86" i="34"/>
  <c r="F87" i="34"/>
  <c r="F88" i="34"/>
  <c r="F89" i="34"/>
  <c r="F90" i="34"/>
  <c r="F91" i="34"/>
  <c r="F92" i="34"/>
  <c r="F93" i="34"/>
  <c r="F94" i="34"/>
  <c r="F95" i="34"/>
  <c r="F96" i="34"/>
  <c r="F97" i="34"/>
  <c r="F98" i="34"/>
  <c r="F99" i="34"/>
  <c r="F100" i="34"/>
  <c r="F101" i="34"/>
  <c r="F102" i="34"/>
  <c r="F103" i="34"/>
  <c r="F104" i="34"/>
  <c r="F105" i="34"/>
  <c r="F106" i="34"/>
  <c r="F107" i="34"/>
  <c r="F108" i="34"/>
  <c r="F109" i="34"/>
  <c r="F110" i="34"/>
  <c r="F111" i="34"/>
  <c r="F112" i="34"/>
  <c r="F113" i="34"/>
  <c r="F114" i="34"/>
  <c r="F115" i="34"/>
  <c r="F116" i="34"/>
  <c r="F117" i="34"/>
  <c r="F118" i="34"/>
  <c r="F119" i="34"/>
  <c r="F120" i="34"/>
  <c r="F121" i="34"/>
  <c r="F122" i="34"/>
  <c r="F123" i="34"/>
  <c r="F124" i="34"/>
  <c r="F125" i="34"/>
  <c r="F126" i="34"/>
  <c r="F127" i="34"/>
  <c r="F128" i="34"/>
  <c r="F129" i="34"/>
  <c r="F130" i="34"/>
  <c r="F131" i="34"/>
  <c r="F132" i="34"/>
  <c r="F133" i="34"/>
  <c r="F134" i="34"/>
  <c r="F135" i="34"/>
  <c r="F136" i="34"/>
  <c r="F137" i="34"/>
  <c r="F138" i="34"/>
  <c r="F139" i="34"/>
  <c r="F140" i="34"/>
  <c r="F141" i="34"/>
  <c r="F142" i="34"/>
  <c r="F143" i="34"/>
  <c r="F144" i="34"/>
  <c r="F145" i="34"/>
  <c r="F146" i="34"/>
  <c r="F147" i="34"/>
  <c r="F148" i="34"/>
  <c r="F149" i="34"/>
  <c r="F150" i="34"/>
  <c r="F151" i="34"/>
  <c r="F152" i="34"/>
  <c r="F153" i="34"/>
  <c r="F154" i="34"/>
  <c r="F155" i="34"/>
  <c r="F156" i="34"/>
  <c r="F157" i="34"/>
  <c r="F158" i="34"/>
  <c r="F159" i="34"/>
  <c r="F160" i="34"/>
  <c r="F161" i="34"/>
  <c r="F162" i="34"/>
  <c r="F163" i="34"/>
  <c r="F164" i="34"/>
  <c r="F165" i="34"/>
  <c r="F166" i="34"/>
  <c r="F167" i="34"/>
  <c r="F168" i="34"/>
  <c r="F169" i="34"/>
  <c r="F170" i="34"/>
  <c r="F171" i="34"/>
  <c r="F172" i="34"/>
  <c r="F173" i="34"/>
  <c r="F174" i="34"/>
  <c r="F175" i="34"/>
  <c r="J2" i="31"/>
  <c r="L2" i="29" l="1"/>
  <c r="K2" i="29"/>
  <c r="G2" i="29"/>
  <c r="M2" i="29"/>
  <c r="H2" i="29"/>
  <c r="J2" i="29"/>
  <c r="F2" i="30"/>
  <c r="G110" i="28"/>
  <c r="F2" i="31"/>
  <c r="F2" i="29" l="1"/>
  <c r="Y111" i="14"/>
  <c r="S111" i="14" s="1"/>
  <c r="X111" i="14"/>
  <c r="R111" i="14" s="1"/>
  <c r="F110" i="28"/>
  <c r="C25" i="5"/>
  <c r="D25" i="5"/>
  <c r="C26" i="5"/>
  <c r="D26" i="5"/>
  <c r="C27" i="5"/>
  <c r="D27" i="5"/>
  <c r="C28" i="5"/>
  <c r="D28" i="5"/>
  <c r="C29" i="5"/>
  <c r="D29" i="5"/>
  <c r="D24" i="5"/>
  <c r="C24" i="5"/>
  <c r="W111" i="14" l="1"/>
  <c r="Q111" i="14" s="1"/>
  <c r="V111" i="14"/>
  <c r="P111" i="14" s="1"/>
  <c r="C10" i="5"/>
  <c r="G10" i="5" l="1"/>
  <c r="G4" i="5"/>
  <c r="G9" i="5"/>
  <c r="G8" i="5"/>
  <c r="G7" i="5"/>
  <c r="G6" i="5"/>
  <c r="G5" i="5"/>
  <c r="B10" i="5"/>
  <c r="D7" i="5" l="1"/>
  <c r="E7" i="5" s="1"/>
  <c r="D8" i="5"/>
  <c r="D9" i="5"/>
  <c r="E9" i="5" s="1"/>
  <c r="D6" i="5"/>
  <c r="D4" i="5"/>
  <c r="E4" i="5" s="1"/>
  <c r="D5" i="5"/>
  <c r="E5" i="5" s="1"/>
  <c r="O111" i="14"/>
  <c r="N111" i="14" l="1"/>
  <c r="E8" i="5"/>
  <c r="L111" i="14"/>
  <c r="E6" i="5"/>
  <c r="O155" i="14"/>
  <c r="O162" i="14"/>
  <c r="O77" i="14"/>
  <c r="O45" i="14"/>
  <c r="O20" i="14"/>
  <c r="O70" i="14"/>
  <c r="O165" i="14"/>
  <c r="O127" i="14"/>
  <c r="O75" i="14"/>
  <c r="O108" i="14"/>
  <c r="O40" i="14"/>
  <c r="O98" i="14"/>
  <c r="O117" i="14"/>
  <c r="O166" i="14"/>
  <c r="O164" i="14"/>
  <c r="O99" i="14"/>
  <c r="O159" i="14"/>
  <c r="O3" i="14"/>
  <c r="O56" i="14"/>
  <c r="O27" i="14"/>
  <c r="O84" i="14"/>
  <c r="O89" i="14"/>
  <c r="O126" i="14"/>
  <c r="O122" i="14"/>
  <c r="O10" i="14"/>
  <c r="O88" i="14"/>
  <c r="O68" i="14"/>
  <c r="O121" i="14"/>
  <c r="O130" i="14"/>
  <c r="O54" i="14"/>
  <c r="O123" i="14"/>
  <c r="O43" i="14"/>
  <c r="O133" i="14"/>
  <c r="O92" i="14"/>
  <c r="O7" i="14"/>
  <c r="O132" i="14"/>
  <c r="O58" i="14"/>
  <c r="O153" i="14"/>
  <c r="O19" i="14"/>
  <c r="O69" i="14"/>
  <c r="O152" i="14"/>
  <c r="O4" i="14"/>
  <c r="O24" i="14"/>
  <c r="O144" i="14"/>
  <c r="O86" i="14"/>
  <c r="O147" i="14"/>
  <c r="O112" i="14"/>
  <c r="O116" i="14"/>
  <c r="O9" i="14"/>
  <c r="O51" i="14"/>
  <c r="O114" i="14"/>
  <c r="O66" i="14"/>
  <c r="O53" i="14"/>
  <c r="O65" i="14"/>
  <c r="O156" i="14"/>
  <c r="O151" i="14"/>
  <c r="O140" i="14"/>
  <c r="O138" i="14"/>
  <c r="O106" i="14"/>
  <c r="O100" i="14"/>
  <c r="O35" i="14"/>
  <c r="O12" i="14"/>
  <c r="O63" i="14"/>
  <c r="O16" i="14"/>
  <c r="O76" i="14"/>
  <c r="O31" i="14"/>
  <c r="O41" i="14"/>
  <c r="O81" i="14"/>
  <c r="O135" i="14"/>
  <c r="O44" i="14"/>
  <c r="O5" i="14"/>
  <c r="O102" i="14"/>
  <c r="O23" i="14"/>
  <c r="O48" i="14"/>
  <c r="O158" i="14"/>
  <c r="O83" i="14"/>
  <c r="O78" i="14"/>
  <c r="O125" i="14"/>
  <c r="O39" i="14"/>
  <c r="O67" i="14"/>
  <c r="O136" i="14"/>
  <c r="O30" i="14"/>
  <c r="O161" i="14"/>
  <c r="O32" i="14"/>
  <c r="O18" i="14"/>
  <c r="O163" i="14"/>
  <c r="O60" i="14"/>
  <c r="O47" i="14"/>
  <c r="O134" i="14"/>
  <c r="O36" i="14"/>
  <c r="O11" i="14"/>
  <c r="O42" i="14"/>
  <c r="O93" i="14"/>
  <c r="O110" i="14"/>
  <c r="O131" i="14"/>
  <c r="O71" i="14"/>
  <c r="O118" i="14"/>
  <c r="O13" i="14"/>
  <c r="O143" i="14"/>
  <c r="O80" i="14"/>
  <c r="O141" i="14"/>
  <c r="O95" i="14"/>
  <c r="O14" i="14"/>
  <c r="O148" i="14"/>
  <c r="O57" i="14"/>
  <c r="O149" i="14"/>
  <c r="O46" i="14"/>
  <c r="O22" i="14"/>
  <c r="O85" i="14"/>
  <c r="O2" i="14"/>
  <c r="O8" i="14"/>
  <c r="O29" i="14"/>
  <c r="O137" i="14"/>
  <c r="O120" i="14"/>
  <c r="O103" i="14"/>
  <c r="O128" i="14"/>
  <c r="O82" i="14"/>
  <c r="O33" i="14"/>
  <c r="O25" i="14"/>
  <c r="O96" i="14"/>
  <c r="O6" i="14"/>
  <c r="O72" i="14"/>
  <c r="O64" i="14"/>
  <c r="O142" i="14"/>
  <c r="O21" i="14"/>
  <c r="O37" i="14"/>
  <c r="O50" i="14"/>
  <c r="O113" i="14"/>
  <c r="O74" i="14"/>
  <c r="O49" i="14"/>
  <c r="O119" i="14"/>
  <c r="O59" i="14"/>
  <c r="O73" i="14"/>
  <c r="O61" i="14"/>
  <c r="O55" i="14"/>
  <c r="O15" i="14"/>
  <c r="O139" i="14"/>
  <c r="O104" i="14"/>
  <c r="O129" i="14"/>
  <c r="O28" i="14"/>
  <c r="O107" i="14"/>
  <c r="O160" i="14"/>
  <c r="O150" i="14"/>
  <c r="O105" i="14"/>
  <c r="O154" i="14"/>
  <c r="O17" i="14"/>
  <c r="O34" i="14"/>
  <c r="O97" i="14"/>
  <c r="O146" i="14"/>
  <c r="O157" i="14"/>
  <c r="O115" i="14"/>
  <c r="O124" i="14"/>
  <c r="O26" i="14"/>
  <c r="O79" i="14"/>
  <c r="O90" i="14"/>
  <c r="O38" i="14"/>
  <c r="O87" i="14"/>
  <c r="O109" i="14"/>
  <c r="O145" i="14"/>
  <c r="O52" i="14"/>
  <c r="O94" i="14"/>
  <c r="O91" i="14"/>
  <c r="O62" i="14"/>
  <c r="O101" i="14"/>
  <c r="J162" i="14"/>
  <c r="E162" i="14" s="1"/>
  <c r="J163" i="14"/>
  <c r="E163" i="14" s="1"/>
  <c r="J68" i="14"/>
  <c r="J35" i="14"/>
  <c r="J92" i="14"/>
  <c r="J120" i="14"/>
  <c r="J34" i="14"/>
  <c r="J98" i="14"/>
  <c r="J166" i="14"/>
  <c r="J157" i="14"/>
  <c r="J110" i="14"/>
  <c r="J50" i="14"/>
  <c r="J156" i="14"/>
  <c r="J106" i="14"/>
  <c r="J153" i="14"/>
  <c r="J8" i="14"/>
  <c r="J121" i="14"/>
  <c r="J93" i="14"/>
  <c r="J154" i="14"/>
  <c r="J53" i="14"/>
  <c r="J94" i="14"/>
  <c r="J105" i="14"/>
  <c r="J27" i="14"/>
  <c r="J44" i="14"/>
  <c r="J75" i="14"/>
  <c r="J69" i="14"/>
  <c r="J55" i="14"/>
  <c r="J87" i="14"/>
  <c r="J64" i="14"/>
  <c r="J158" i="14"/>
  <c r="J22" i="14"/>
  <c r="J122" i="14"/>
  <c r="J134" i="14"/>
  <c r="J115" i="14"/>
  <c r="J24" i="14"/>
  <c r="J119" i="14"/>
  <c r="J130" i="14"/>
  <c r="J25" i="14"/>
  <c r="J40" i="14"/>
  <c r="J144" i="14"/>
  <c r="J52" i="14"/>
  <c r="J147" i="14"/>
  <c r="J11" i="14"/>
  <c r="J135" i="14"/>
  <c r="J65" i="14"/>
  <c r="J81" i="14"/>
  <c r="J73" i="14"/>
  <c r="J49" i="14"/>
  <c r="J139" i="14"/>
  <c r="J88" i="14"/>
  <c r="J2" i="14"/>
  <c r="J142" i="14"/>
  <c r="J36" i="14"/>
  <c r="J37" i="14"/>
  <c r="J96" i="14"/>
  <c r="J138" i="14"/>
  <c r="J91" i="14"/>
  <c r="J155" i="14"/>
  <c r="J18" i="14"/>
  <c r="J80" i="14"/>
  <c r="J128" i="14"/>
  <c r="J140" i="14"/>
  <c r="J63" i="14"/>
  <c r="J21" i="14"/>
  <c r="J129" i="14"/>
  <c r="J86" i="14"/>
  <c r="J14" i="14"/>
  <c r="J102" i="14"/>
  <c r="J103" i="14"/>
  <c r="J70" i="14"/>
  <c r="J58" i="14"/>
  <c r="J17" i="14"/>
  <c r="J20" i="14"/>
  <c r="J164" i="14"/>
  <c r="J165" i="14"/>
  <c r="J47" i="14"/>
  <c r="J114" i="14"/>
  <c r="J160" i="14"/>
  <c r="J152" i="14"/>
  <c r="J127" i="14"/>
  <c r="J61" i="14"/>
  <c r="J62" i="14"/>
  <c r="J9" i="14"/>
  <c r="J74" i="14"/>
  <c r="J15" i="14"/>
  <c r="J60" i="14"/>
  <c r="J89" i="14"/>
  <c r="J78" i="14"/>
  <c r="J107" i="14"/>
  <c r="J48" i="14"/>
  <c r="J85" i="14"/>
  <c r="J4" i="14"/>
  <c r="J67" i="14"/>
  <c r="J161" i="14"/>
  <c r="J117" i="14"/>
  <c r="J59" i="14"/>
  <c r="J97" i="14"/>
  <c r="J72" i="14"/>
  <c r="J46" i="14"/>
  <c r="J54" i="14"/>
  <c r="J19" i="14"/>
  <c r="J12" i="14"/>
  <c r="J101" i="14"/>
  <c r="J66" i="14"/>
  <c r="J113" i="14"/>
  <c r="J56" i="14"/>
  <c r="J82" i="14"/>
  <c r="J38" i="14"/>
  <c r="J13" i="14"/>
  <c r="J141" i="14"/>
  <c r="J109" i="14"/>
  <c r="J150" i="14"/>
  <c r="J23" i="14"/>
  <c r="J112" i="14"/>
  <c r="J90" i="14"/>
  <c r="J3" i="14"/>
  <c r="J16" i="14"/>
  <c r="J31" i="14"/>
  <c r="J145" i="14"/>
  <c r="J137" i="14"/>
  <c r="J79" i="14"/>
  <c r="J99" i="14"/>
  <c r="J33" i="14"/>
  <c r="J149" i="14"/>
  <c r="J146" i="14"/>
  <c r="J32" i="14"/>
  <c r="J136" i="14"/>
  <c r="J29" i="14"/>
  <c r="J30" i="14"/>
  <c r="J159" i="14"/>
  <c r="J131" i="14"/>
  <c r="J10" i="14"/>
  <c r="J28" i="14"/>
  <c r="J126" i="14"/>
  <c r="J100" i="14"/>
  <c r="J6" i="14"/>
  <c r="J5" i="14"/>
  <c r="J118" i="14"/>
  <c r="J151" i="14"/>
  <c r="J148" i="14"/>
  <c r="J116" i="14"/>
  <c r="J123" i="14"/>
  <c r="J124" i="14"/>
  <c r="J51" i="14"/>
  <c r="J83" i="14"/>
  <c r="J132" i="14"/>
  <c r="J143" i="14"/>
  <c r="J43" i="14"/>
  <c r="J39" i="14"/>
  <c r="J45" i="14"/>
  <c r="J41" i="14"/>
  <c r="J76" i="14"/>
  <c r="J42" i="14"/>
  <c r="J95" i="14"/>
  <c r="J57" i="14"/>
  <c r="J7" i="14"/>
  <c r="J71" i="14"/>
  <c r="J133" i="14"/>
  <c r="J108" i="14"/>
  <c r="J125" i="14"/>
  <c r="J84" i="14"/>
  <c r="J77" i="14"/>
  <c r="J26" i="14"/>
  <c r="J104" i="14"/>
  <c r="N142" i="14"/>
  <c r="N154" i="14"/>
  <c r="N151" i="14"/>
  <c r="N127" i="14"/>
  <c r="N112" i="14"/>
  <c r="N14" i="14"/>
  <c r="N72" i="14"/>
  <c r="N129" i="14"/>
  <c r="N105" i="14"/>
  <c r="N77" i="14"/>
  <c r="N67" i="14"/>
  <c r="N100" i="14"/>
  <c r="N147" i="14"/>
  <c r="N66" i="14"/>
  <c r="N49" i="14"/>
  <c r="N7" i="14"/>
  <c r="N45" i="14"/>
  <c r="N166" i="14"/>
  <c r="N9" i="14"/>
  <c r="N15" i="14"/>
  <c r="N152" i="14"/>
  <c r="N133" i="14"/>
  <c r="N25" i="14"/>
  <c r="N62" i="14"/>
  <c r="N153" i="14"/>
  <c r="N12" i="14"/>
  <c r="N143" i="14"/>
  <c r="N47" i="14"/>
  <c r="N57" i="14"/>
  <c r="N22" i="14"/>
  <c r="N104" i="14"/>
  <c r="N125" i="14"/>
  <c r="N10" i="14"/>
  <c r="N161" i="14"/>
  <c r="N131" i="14"/>
  <c r="N68" i="14"/>
  <c r="N89" i="14"/>
  <c r="N90" i="14"/>
  <c r="N138" i="14"/>
  <c r="N119" i="14"/>
  <c r="N58" i="14"/>
  <c r="N74" i="14"/>
  <c r="N35" i="14"/>
  <c r="N34" i="14"/>
  <c r="N86" i="14"/>
  <c r="N149" i="14"/>
  <c r="N6" i="14"/>
  <c r="N8" i="14"/>
  <c r="N99" i="14"/>
  <c r="N5" i="14"/>
  <c r="N164" i="14"/>
  <c r="N46" i="14"/>
  <c r="N60" i="14"/>
  <c r="N116" i="14"/>
  <c r="N128" i="14"/>
  <c r="N44" i="14"/>
  <c r="N107" i="14"/>
  <c r="N76" i="14"/>
  <c r="N81" i="14"/>
  <c r="N145" i="14"/>
  <c r="N84" i="14"/>
  <c r="N61" i="14"/>
  <c r="N3" i="14"/>
  <c r="N162" i="14"/>
  <c r="N165" i="14"/>
  <c r="N4" i="14"/>
  <c r="N163" i="14"/>
  <c r="N54" i="14"/>
  <c r="N42" i="14"/>
  <c r="N17" i="14"/>
  <c r="N136" i="14"/>
  <c r="N63" i="14"/>
  <c r="N122" i="14"/>
  <c r="N73" i="14"/>
  <c r="N48" i="14"/>
  <c r="N146" i="14"/>
  <c r="N135" i="14"/>
  <c r="N124" i="14"/>
  <c r="N56" i="14"/>
  <c r="N87" i="14"/>
  <c r="N118" i="14"/>
  <c r="N32" i="14"/>
  <c r="N140" i="14"/>
  <c r="N29" i="14"/>
  <c r="N144" i="14"/>
  <c r="N110" i="14"/>
  <c r="N137" i="14"/>
  <c r="N134" i="14"/>
  <c r="N59" i="14"/>
  <c r="N41" i="14"/>
  <c r="N51" i="14"/>
  <c r="N11" i="14"/>
  <c r="N23" i="14"/>
  <c r="N155" i="14"/>
  <c r="N103" i="14"/>
  <c r="N88" i="14"/>
  <c r="N75" i="14"/>
  <c r="N114" i="14"/>
  <c r="N109" i="14"/>
  <c r="N94" i="14"/>
  <c r="N38" i="14"/>
  <c r="N102" i="14"/>
  <c r="N159" i="14"/>
  <c r="N92" i="14"/>
  <c r="N27" i="14"/>
  <c r="N113" i="14"/>
  <c r="N93" i="14"/>
  <c r="N50" i="14"/>
  <c r="N91" i="14"/>
  <c r="N96" i="14"/>
  <c r="N126" i="14"/>
  <c r="N130" i="14"/>
  <c r="N69" i="14"/>
  <c r="N16" i="14"/>
  <c r="N65" i="14"/>
  <c r="N156" i="14"/>
  <c r="N83" i="14"/>
  <c r="N24" i="14"/>
  <c r="N80" i="14"/>
  <c r="N21" i="14"/>
  <c r="N150" i="14"/>
  <c r="N26" i="14"/>
  <c r="N33" i="14"/>
  <c r="N36" i="14"/>
  <c r="N18" i="14"/>
  <c r="N132" i="14"/>
  <c r="N115" i="14"/>
  <c r="N121" i="14"/>
  <c r="N120" i="14"/>
  <c r="N64" i="14"/>
  <c r="N95" i="14"/>
  <c r="N117" i="14"/>
  <c r="N79" i="14"/>
  <c r="N98" i="14"/>
  <c r="N28" i="14"/>
  <c r="N101" i="14"/>
  <c r="N39" i="14"/>
  <c r="N13" i="14"/>
  <c r="N30" i="14"/>
  <c r="N71" i="14"/>
  <c r="N157" i="14"/>
  <c r="N78" i="14"/>
  <c r="N108" i="14"/>
  <c r="N106" i="14"/>
  <c r="N20" i="14"/>
  <c r="N19" i="14"/>
  <c r="N97" i="14"/>
  <c r="N139" i="14"/>
  <c r="N40" i="14"/>
  <c r="N85" i="14"/>
  <c r="N37" i="14"/>
  <c r="N141" i="14"/>
  <c r="N158" i="14"/>
  <c r="N70" i="14"/>
  <c r="N55" i="14"/>
  <c r="N53" i="14"/>
  <c r="N148" i="14"/>
  <c r="N43" i="14"/>
  <c r="N123" i="14"/>
  <c r="N2" i="14"/>
  <c r="N31" i="14"/>
  <c r="N82" i="14"/>
  <c r="N160" i="14"/>
  <c r="N52" i="14"/>
  <c r="K159" i="14"/>
  <c r="K105" i="14"/>
  <c r="K148" i="14"/>
  <c r="K122" i="14"/>
  <c r="K39" i="14"/>
  <c r="K13" i="14"/>
  <c r="K54" i="14"/>
  <c r="K82" i="14"/>
  <c r="K33" i="14"/>
  <c r="K3" i="14"/>
  <c r="K123" i="14"/>
  <c r="K30" i="14"/>
  <c r="K50" i="14"/>
  <c r="K35" i="14"/>
  <c r="K86" i="14"/>
  <c r="K45" i="14"/>
  <c r="K133" i="14"/>
  <c r="K136" i="14"/>
  <c r="K146" i="14"/>
  <c r="K131" i="14"/>
  <c r="K142" i="14"/>
  <c r="K85" i="14"/>
  <c r="K62" i="14"/>
  <c r="K16" i="14"/>
  <c r="K71" i="14"/>
  <c r="K155" i="14"/>
  <c r="K107" i="14"/>
  <c r="K114" i="14"/>
  <c r="K154" i="14"/>
  <c r="K84" i="14"/>
  <c r="K102" i="14"/>
  <c r="K23" i="14"/>
  <c r="K150" i="14"/>
  <c r="K140" i="14"/>
  <c r="K19" i="14"/>
  <c r="K26" i="14"/>
  <c r="K25" i="14"/>
  <c r="K32" i="14"/>
  <c r="K125" i="14"/>
  <c r="K89" i="14"/>
  <c r="K81" i="14"/>
  <c r="K66" i="14"/>
  <c r="K135" i="14"/>
  <c r="K24" i="14"/>
  <c r="K78" i="14"/>
  <c r="K17" i="14"/>
  <c r="K144" i="14"/>
  <c r="K115" i="14"/>
  <c r="K156" i="14"/>
  <c r="K149" i="14"/>
  <c r="K43" i="14"/>
  <c r="K34" i="14"/>
  <c r="K161" i="14"/>
  <c r="K70" i="14"/>
  <c r="K18" i="14"/>
  <c r="K165" i="14"/>
  <c r="K57" i="14"/>
  <c r="K47" i="14"/>
  <c r="K162" i="14"/>
  <c r="K163" i="14"/>
  <c r="K5" i="14"/>
  <c r="K126" i="14"/>
  <c r="K113" i="14"/>
  <c r="K145" i="14"/>
  <c r="K166" i="14"/>
  <c r="K106" i="14"/>
  <c r="K124" i="14"/>
  <c r="K138" i="14"/>
  <c r="K56" i="14"/>
  <c r="K164" i="14"/>
  <c r="K15" i="14"/>
  <c r="K6" i="14"/>
  <c r="K7" i="14"/>
  <c r="K96" i="14"/>
  <c r="K79" i="14"/>
  <c r="K65" i="14"/>
  <c r="K119" i="14"/>
  <c r="K112" i="14"/>
  <c r="K9" i="14"/>
  <c r="K49" i="14"/>
  <c r="K91" i="14"/>
  <c r="K22" i="14"/>
  <c r="K77" i="14"/>
  <c r="K101" i="14"/>
  <c r="K92" i="14"/>
  <c r="K42" i="14"/>
  <c r="K103" i="14"/>
  <c r="K41" i="14"/>
  <c r="K53" i="14"/>
  <c r="K158" i="14"/>
  <c r="K108" i="14"/>
  <c r="K36" i="14"/>
  <c r="K27" i="14"/>
  <c r="K128" i="14"/>
  <c r="K94" i="14"/>
  <c r="K74" i="14"/>
  <c r="K4" i="14"/>
  <c r="K75" i="14"/>
  <c r="K29" i="14"/>
  <c r="K73" i="14"/>
  <c r="K60" i="14"/>
  <c r="K132" i="14"/>
  <c r="K68" i="14"/>
  <c r="K118" i="14"/>
  <c r="K31" i="14"/>
  <c r="K139" i="14"/>
  <c r="K76" i="14"/>
  <c r="K38" i="14"/>
  <c r="K44" i="14"/>
  <c r="K137" i="14"/>
  <c r="K143" i="14"/>
  <c r="K58" i="14"/>
  <c r="K83" i="14"/>
  <c r="K151" i="14"/>
  <c r="K69" i="14"/>
  <c r="K48" i="14"/>
  <c r="K11" i="14"/>
  <c r="K110" i="14"/>
  <c r="K134" i="14"/>
  <c r="K10" i="14"/>
  <c r="K104" i="14"/>
  <c r="K90" i="14"/>
  <c r="K152" i="14"/>
  <c r="K121" i="14"/>
  <c r="K40" i="14"/>
  <c r="K46" i="14"/>
  <c r="K51" i="14"/>
  <c r="K67" i="14"/>
  <c r="K117" i="14"/>
  <c r="K8" i="14"/>
  <c r="K28" i="14"/>
  <c r="K100" i="14"/>
  <c r="K157" i="14"/>
  <c r="K61" i="14"/>
  <c r="K21" i="14"/>
  <c r="K120" i="14"/>
  <c r="K88" i="14"/>
  <c r="K141" i="14"/>
  <c r="K12" i="14"/>
  <c r="K95" i="14"/>
  <c r="K72" i="14"/>
  <c r="K153" i="14"/>
  <c r="K127" i="14"/>
  <c r="K64" i="14"/>
  <c r="K116" i="14"/>
  <c r="K93" i="14"/>
  <c r="K147" i="14"/>
  <c r="K63" i="14"/>
  <c r="K160" i="14"/>
  <c r="K59" i="14"/>
  <c r="K129" i="14"/>
  <c r="K20" i="14"/>
  <c r="K130" i="14"/>
  <c r="K99" i="14"/>
  <c r="K2" i="14"/>
  <c r="K109" i="14"/>
  <c r="K97" i="14"/>
  <c r="K98" i="14"/>
  <c r="K80" i="14"/>
  <c r="K87" i="14"/>
  <c r="K52" i="14"/>
  <c r="K55" i="14"/>
  <c r="K37" i="14"/>
  <c r="K14" i="14"/>
  <c r="J111" i="14"/>
  <c r="M162" i="14"/>
  <c r="M163" i="14"/>
  <c r="M147" i="14"/>
  <c r="M10" i="14"/>
  <c r="M128" i="14"/>
  <c r="M69" i="14"/>
  <c r="M46" i="14"/>
  <c r="M51" i="14"/>
  <c r="M45" i="14"/>
  <c r="M84" i="14"/>
  <c r="M141" i="14"/>
  <c r="M64" i="14"/>
  <c r="M149" i="14"/>
  <c r="M19" i="14"/>
  <c r="M116" i="14"/>
  <c r="M132" i="14"/>
  <c r="M83" i="14"/>
  <c r="M30" i="14"/>
  <c r="M130" i="14"/>
  <c r="M60" i="14"/>
  <c r="M93" i="14"/>
  <c r="M157" i="14"/>
  <c r="M53" i="14"/>
  <c r="M103" i="14"/>
  <c r="M106" i="14"/>
  <c r="M68" i="14"/>
  <c r="M67" i="14"/>
  <c r="M38" i="14"/>
  <c r="M139" i="14"/>
  <c r="M52" i="14"/>
  <c r="M22" i="14"/>
  <c r="M73" i="14"/>
  <c r="M115" i="14"/>
  <c r="M153" i="14"/>
  <c r="M37" i="14"/>
  <c r="M54" i="14"/>
  <c r="M81" i="14"/>
  <c r="M18" i="14"/>
  <c r="M62" i="14"/>
  <c r="M24" i="14"/>
  <c r="M145" i="14"/>
  <c r="M14" i="14"/>
  <c r="M155" i="14"/>
  <c r="M119" i="14"/>
  <c r="M34" i="14"/>
  <c r="M126" i="14"/>
  <c r="M154" i="14"/>
  <c r="M88" i="14"/>
  <c r="M135" i="14"/>
  <c r="M86" i="14"/>
  <c r="M57" i="14"/>
  <c r="M36" i="14"/>
  <c r="M28" i="14"/>
  <c r="M127" i="14"/>
  <c r="M2" i="14"/>
  <c r="M43" i="14"/>
  <c r="M42" i="14"/>
  <c r="M118" i="14"/>
  <c r="M35" i="14"/>
  <c r="M113" i="14"/>
  <c r="M75" i="14"/>
  <c r="M97" i="14"/>
  <c r="M49" i="14"/>
  <c r="M158" i="14"/>
  <c r="M33" i="14"/>
  <c r="M124" i="14"/>
  <c r="M85" i="14"/>
  <c r="M98" i="14"/>
  <c r="M99" i="14"/>
  <c r="M32" i="14"/>
  <c r="M109" i="14"/>
  <c r="M11" i="14"/>
  <c r="M142" i="14"/>
  <c r="M105" i="14"/>
  <c r="M50" i="14"/>
  <c r="M137" i="14"/>
  <c r="M70" i="14"/>
  <c r="M102" i="14"/>
  <c r="M27" i="14"/>
  <c r="M56" i="14"/>
  <c r="M26" i="14"/>
  <c r="M29" i="14"/>
  <c r="M112" i="14"/>
  <c r="M25" i="14"/>
  <c r="M150" i="14"/>
  <c r="M143" i="14"/>
  <c r="M87" i="14"/>
  <c r="M110" i="14"/>
  <c r="M9" i="14"/>
  <c r="M47" i="14"/>
  <c r="M79" i="14"/>
  <c r="M15" i="14"/>
  <c r="M114" i="14"/>
  <c r="M77" i="14"/>
  <c r="M146" i="14"/>
  <c r="M108" i="14"/>
  <c r="M94" i="14"/>
  <c r="M59" i="14"/>
  <c r="M31" i="14"/>
  <c r="M100" i="14"/>
  <c r="M101" i="14"/>
  <c r="M148" i="14"/>
  <c r="M78" i="14"/>
  <c r="M65" i="14"/>
  <c r="M7" i="14"/>
  <c r="M63" i="14"/>
  <c r="M117" i="14"/>
  <c r="M40" i="14"/>
  <c r="M120" i="14"/>
  <c r="M4" i="14"/>
  <c r="M13" i="14"/>
  <c r="M90" i="14"/>
  <c r="M164" i="14"/>
  <c r="M152" i="14"/>
  <c r="M136" i="14"/>
  <c r="M144" i="14"/>
  <c r="M121" i="14"/>
  <c r="M12" i="14"/>
  <c r="M151" i="14"/>
  <c r="M5" i="14"/>
  <c r="M104" i="14"/>
  <c r="M123" i="14"/>
  <c r="M160" i="14"/>
  <c r="M92" i="14"/>
  <c r="M156" i="14"/>
  <c r="M165" i="14"/>
  <c r="M122" i="14"/>
  <c r="M3" i="14"/>
  <c r="M17" i="14"/>
  <c r="M133" i="14"/>
  <c r="M58" i="14"/>
  <c r="M159" i="14"/>
  <c r="M89" i="14"/>
  <c r="M96" i="14"/>
  <c r="M107" i="14"/>
  <c r="M23" i="14"/>
  <c r="M82" i="14"/>
  <c r="M16" i="14"/>
  <c r="M91" i="14"/>
  <c r="M95" i="14"/>
  <c r="M71" i="14"/>
  <c r="M72" i="14"/>
  <c r="M138" i="14"/>
  <c r="M140" i="14"/>
  <c r="M76" i="14"/>
  <c r="M61" i="14"/>
  <c r="M66" i="14"/>
  <c r="M129" i="14"/>
  <c r="M20" i="14"/>
  <c r="M166" i="14"/>
  <c r="M125" i="14"/>
  <c r="M134" i="14"/>
  <c r="M21" i="14"/>
  <c r="M161" i="14"/>
  <c r="M39" i="14"/>
  <c r="M8" i="14"/>
  <c r="M131" i="14"/>
  <c r="M55" i="14"/>
  <c r="M44" i="14"/>
  <c r="M48" i="14"/>
  <c r="M41" i="14"/>
  <c r="M80" i="14"/>
  <c r="M74" i="14"/>
  <c r="M6" i="14"/>
  <c r="L165" i="14"/>
  <c r="L166" i="14"/>
  <c r="L159" i="14"/>
  <c r="L164" i="14"/>
  <c r="L21" i="14"/>
  <c r="L143" i="14"/>
  <c r="L114" i="14"/>
  <c r="L120" i="14"/>
  <c r="L57" i="14"/>
  <c r="L95" i="14"/>
  <c r="L62" i="14"/>
  <c r="L67" i="14"/>
  <c r="L15" i="14"/>
  <c r="L123" i="14"/>
  <c r="L115" i="14"/>
  <c r="L147" i="14"/>
  <c r="L99" i="14"/>
  <c r="L162" i="14"/>
  <c r="L42" i="14"/>
  <c r="L2" i="14"/>
  <c r="L14" i="14"/>
  <c r="L160" i="14"/>
  <c r="L149" i="14"/>
  <c r="L96" i="14"/>
  <c r="L156" i="14"/>
  <c r="L60" i="14"/>
  <c r="L148" i="14"/>
  <c r="L137" i="14"/>
  <c r="L98" i="14"/>
  <c r="L59" i="14"/>
  <c r="L43" i="14"/>
  <c r="L108" i="14"/>
  <c r="L75" i="14"/>
  <c r="L18" i="14"/>
  <c r="L145" i="14"/>
  <c r="L4" i="14"/>
  <c r="L22" i="14"/>
  <c r="L10" i="14"/>
  <c r="L76" i="14"/>
  <c r="L93" i="14"/>
  <c r="L118" i="14"/>
  <c r="L81" i="14"/>
  <c r="L70" i="14"/>
  <c r="L106" i="14"/>
  <c r="L51" i="14"/>
  <c r="L144" i="14"/>
  <c r="L63" i="14"/>
  <c r="L107" i="14"/>
  <c r="L58" i="14"/>
  <c r="L39" i="14"/>
  <c r="L66" i="14"/>
  <c r="L130" i="14"/>
  <c r="L68" i="14"/>
  <c r="L44" i="14"/>
  <c r="L112" i="14"/>
  <c r="L113" i="14"/>
  <c r="L17" i="14"/>
  <c r="L28" i="14"/>
  <c r="L87" i="14"/>
  <c r="L133" i="14"/>
  <c r="L100" i="14"/>
  <c r="L119" i="14"/>
  <c r="L103" i="14"/>
  <c r="L142" i="14"/>
  <c r="L128" i="14"/>
  <c r="L3" i="14"/>
  <c r="L29" i="14"/>
  <c r="L40" i="14"/>
  <c r="L146" i="14"/>
  <c r="L141" i="14"/>
  <c r="L129" i="14"/>
  <c r="L78" i="14"/>
  <c r="L47" i="14"/>
  <c r="L97" i="14"/>
  <c r="L74" i="14"/>
  <c r="L64" i="14"/>
  <c r="L24" i="14"/>
  <c r="L132" i="14"/>
  <c r="L139" i="14"/>
  <c r="L35" i="14"/>
  <c r="L45" i="14"/>
  <c r="L69" i="14"/>
  <c r="L38" i="14"/>
  <c r="L65" i="14"/>
  <c r="L56" i="14"/>
  <c r="L37" i="14"/>
  <c r="L85" i="14"/>
  <c r="L126" i="14"/>
  <c r="L155" i="14"/>
  <c r="L84" i="14"/>
  <c r="L127" i="14"/>
  <c r="L92" i="14"/>
  <c r="L124" i="14"/>
  <c r="L16" i="14"/>
  <c r="L134" i="14"/>
  <c r="L46" i="14"/>
  <c r="L6" i="14"/>
  <c r="L83" i="14"/>
  <c r="L41" i="14"/>
  <c r="L12" i="14"/>
  <c r="L55" i="14"/>
  <c r="L73" i="14"/>
  <c r="L136" i="14"/>
  <c r="L153" i="14"/>
  <c r="L48" i="14"/>
  <c r="L72" i="14"/>
  <c r="L23" i="14"/>
  <c r="L88" i="14"/>
  <c r="L33" i="14"/>
  <c r="L109" i="14"/>
  <c r="L138" i="14"/>
  <c r="L80" i="14"/>
  <c r="L25" i="14"/>
  <c r="L140" i="14"/>
  <c r="L102" i="14"/>
  <c r="L19" i="14"/>
  <c r="L121" i="14"/>
  <c r="L34" i="14"/>
  <c r="L154" i="14"/>
  <c r="L157" i="14"/>
  <c r="L7" i="14"/>
  <c r="L101" i="14"/>
  <c r="L8" i="14"/>
  <c r="L158" i="14"/>
  <c r="L52" i="14"/>
  <c r="L104" i="14"/>
  <c r="L110" i="14"/>
  <c r="L125" i="14"/>
  <c r="L53" i="14"/>
  <c r="L90" i="14"/>
  <c r="L89" i="14"/>
  <c r="L30" i="14"/>
  <c r="L20" i="14"/>
  <c r="L122" i="14"/>
  <c r="L71" i="14"/>
  <c r="L26" i="14"/>
  <c r="L150" i="14"/>
  <c r="L32" i="14"/>
  <c r="L11" i="14"/>
  <c r="L116" i="14"/>
  <c r="L36" i="14"/>
  <c r="L49" i="14"/>
  <c r="L61" i="14"/>
  <c r="L105" i="14"/>
  <c r="L94" i="14"/>
  <c r="L27" i="14"/>
  <c r="L152" i="14"/>
  <c r="L79" i="14"/>
  <c r="L131" i="14"/>
  <c r="L151" i="14"/>
  <c r="L54" i="14"/>
  <c r="L135" i="14"/>
  <c r="L31" i="14"/>
  <c r="L91" i="14"/>
  <c r="L161" i="14"/>
  <c r="L5" i="14"/>
  <c r="L77" i="14"/>
  <c r="L117" i="14"/>
  <c r="L86" i="14"/>
  <c r="L50" i="14"/>
  <c r="L82" i="14"/>
  <c r="L163" i="14"/>
  <c r="L13" i="14"/>
  <c r="L9" i="14"/>
  <c r="D10" i="5"/>
  <c r="M111" i="14"/>
  <c r="K111" i="14"/>
  <c r="E10" i="5" l="1"/>
  <c r="G108" i="14"/>
  <c r="H108" i="14" s="1"/>
  <c r="G96" i="14"/>
  <c r="H96" i="14" s="1"/>
  <c r="G161" i="14"/>
  <c r="G160" i="14"/>
  <c r="G20" i="14"/>
  <c r="H20" i="14" s="1"/>
  <c r="G125" i="14"/>
  <c r="H125" i="14" s="1"/>
  <c r="G76" i="14"/>
  <c r="H76" i="14" s="1"/>
  <c r="G51" i="14"/>
  <c r="H51" i="14" s="1"/>
  <c r="G6" i="14"/>
  <c r="H6" i="14" s="1"/>
  <c r="G29" i="14"/>
  <c r="H29" i="14" s="1"/>
  <c r="G137" i="14"/>
  <c r="H137" i="14" s="1"/>
  <c r="G150" i="14"/>
  <c r="H150" i="14" s="1"/>
  <c r="G66" i="14"/>
  <c r="H66" i="14" s="1"/>
  <c r="G59" i="14"/>
  <c r="H59" i="14" s="1"/>
  <c r="G78" i="14"/>
  <c r="H78" i="14" s="1"/>
  <c r="G127" i="14"/>
  <c r="H127" i="14" s="1"/>
  <c r="G17" i="14"/>
  <c r="H17" i="14" s="1"/>
  <c r="G21" i="14"/>
  <c r="H21" i="14" s="1"/>
  <c r="G138" i="14"/>
  <c r="H138" i="14" s="1"/>
  <c r="G49" i="14"/>
  <c r="H49" i="14" s="1"/>
  <c r="G144" i="14"/>
  <c r="H144" i="14" s="1"/>
  <c r="G122" i="14"/>
  <c r="H122" i="14" s="1"/>
  <c r="G44" i="14"/>
  <c r="H44" i="14" s="1"/>
  <c r="G8" i="14"/>
  <c r="H8" i="14" s="1"/>
  <c r="G98" i="14"/>
  <c r="H98" i="14" s="1"/>
  <c r="G41" i="14"/>
  <c r="H41" i="14" s="1"/>
  <c r="G124" i="14"/>
  <c r="H124" i="14" s="1"/>
  <c r="G100" i="14"/>
  <c r="H100" i="14" s="1"/>
  <c r="G136" i="14"/>
  <c r="H136" i="14" s="1"/>
  <c r="G145" i="14"/>
  <c r="H145" i="14" s="1"/>
  <c r="G109" i="14"/>
  <c r="H109" i="14" s="1"/>
  <c r="G101" i="14"/>
  <c r="H101" i="14" s="1"/>
  <c r="G117" i="14"/>
  <c r="H117" i="14" s="1"/>
  <c r="G89" i="14"/>
  <c r="H89" i="14" s="1"/>
  <c r="G152" i="14"/>
  <c r="H152" i="14" s="1"/>
  <c r="G58" i="14"/>
  <c r="H58" i="14" s="1"/>
  <c r="G63" i="14"/>
  <c r="H63" i="14" s="1"/>
  <c r="G73" i="14"/>
  <c r="H73" i="14" s="1"/>
  <c r="G40" i="14"/>
  <c r="H40" i="14" s="1"/>
  <c r="G22" i="14"/>
  <c r="H22" i="14" s="1"/>
  <c r="G27" i="14"/>
  <c r="H27" i="14" s="1"/>
  <c r="G153" i="14"/>
  <c r="H153" i="14" s="1"/>
  <c r="G34" i="14"/>
  <c r="H34" i="14" s="1"/>
  <c r="G133" i="14"/>
  <c r="H133" i="14" s="1"/>
  <c r="G45" i="14"/>
  <c r="H45" i="14" s="1"/>
  <c r="G123" i="14"/>
  <c r="H123" i="14" s="1"/>
  <c r="G126" i="14"/>
  <c r="H126" i="14" s="1"/>
  <c r="G32" i="14"/>
  <c r="H32" i="14" s="1"/>
  <c r="G31" i="14"/>
  <c r="H31" i="14" s="1"/>
  <c r="G141" i="14"/>
  <c r="H141" i="14" s="1"/>
  <c r="G12" i="14"/>
  <c r="H12" i="14" s="1"/>
  <c r="G60" i="14"/>
  <c r="H60" i="14" s="1"/>
  <c r="G70" i="14"/>
  <c r="H70" i="14" s="1"/>
  <c r="G140" i="14"/>
  <c r="H140" i="14" s="1"/>
  <c r="G37" i="14"/>
  <c r="H37" i="14" s="1"/>
  <c r="G81" i="14"/>
  <c r="H81" i="14" s="1"/>
  <c r="G25" i="14"/>
  <c r="H25" i="14" s="1"/>
  <c r="G158" i="14"/>
  <c r="H158" i="14" s="1"/>
  <c r="G105" i="14"/>
  <c r="H105" i="14" s="1"/>
  <c r="G106" i="14"/>
  <c r="H106" i="14" s="1"/>
  <c r="G120" i="14"/>
  <c r="H120" i="14" s="1"/>
  <c r="G111" i="14"/>
  <c r="H111" i="14" s="1"/>
  <c r="G71" i="14"/>
  <c r="H71" i="14" s="1"/>
  <c r="G39" i="14"/>
  <c r="H39" i="14" s="1"/>
  <c r="G116" i="14"/>
  <c r="H116" i="14" s="1"/>
  <c r="G28" i="14"/>
  <c r="H28" i="14" s="1"/>
  <c r="G146" i="14"/>
  <c r="H146" i="14" s="1"/>
  <c r="G16" i="14"/>
  <c r="H16" i="14" s="1"/>
  <c r="G13" i="14"/>
  <c r="H13" i="14" s="1"/>
  <c r="G19" i="14"/>
  <c r="H19" i="14" s="1"/>
  <c r="G67" i="14"/>
  <c r="H67" i="14" s="1"/>
  <c r="G15" i="14"/>
  <c r="H15" i="14" s="1"/>
  <c r="G114" i="14"/>
  <c r="H114" i="14" s="1"/>
  <c r="G103" i="14"/>
  <c r="H103" i="14" s="1"/>
  <c r="G128" i="14"/>
  <c r="H128" i="14" s="1"/>
  <c r="G36" i="14"/>
  <c r="H36" i="14" s="1"/>
  <c r="G65" i="14"/>
  <c r="H65" i="14" s="1"/>
  <c r="G130" i="14"/>
  <c r="H130" i="14" s="1"/>
  <c r="G64" i="14"/>
  <c r="H64" i="14" s="1"/>
  <c r="G94" i="14"/>
  <c r="H94" i="14" s="1"/>
  <c r="G156" i="14"/>
  <c r="H156" i="14" s="1"/>
  <c r="G92" i="14"/>
  <c r="H92" i="14" s="1"/>
  <c r="G104" i="14"/>
  <c r="H104" i="14" s="1"/>
  <c r="G7" i="14"/>
  <c r="H7" i="14" s="1"/>
  <c r="G43" i="14"/>
  <c r="H43" i="14" s="1"/>
  <c r="G148" i="14"/>
  <c r="H148" i="14" s="1"/>
  <c r="G10" i="14"/>
  <c r="H10" i="14" s="1"/>
  <c r="G149" i="14"/>
  <c r="H149" i="14" s="1"/>
  <c r="G3" i="14"/>
  <c r="H3" i="14" s="1"/>
  <c r="G38" i="14"/>
  <c r="H38" i="14" s="1"/>
  <c r="G54" i="14"/>
  <c r="H54" i="14" s="1"/>
  <c r="G4" i="14"/>
  <c r="H4" i="14" s="1"/>
  <c r="G74" i="14"/>
  <c r="H74" i="14" s="1"/>
  <c r="G47" i="14"/>
  <c r="H47" i="14" s="1"/>
  <c r="G102" i="14"/>
  <c r="H102" i="14" s="1"/>
  <c r="G80" i="14"/>
  <c r="H80" i="14" s="1"/>
  <c r="G142" i="14"/>
  <c r="H142" i="14" s="1"/>
  <c r="G135" i="14"/>
  <c r="H135" i="14" s="1"/>
  <c r="G119" i="14"/>
  <c r="H119" i="14" s="1"/>
  <c r="G87" i="14"/>
  <c r="H87" i="14" s="1"/>
  <c r="G53" i="14"/>
  <c r="H53" i="14" s="1"/>
  <c r="G50" i="14"/>
  <c r="H50" i="14" s="1"/>
  <c r="G35" i="14"/>
  <c r="H35" i="14" s="1"/>
  <c r="G26" i="14"/>
  <c r="H26" i="14" s="1"/>
  <c r="G57" i="14"/>
  <c r="H57" i="14" s="1"/>
  <c r="G143" i="14"/>
  <c r="H143" i="14" s="1"/>
  <c r="G151" i="14"/>
  <c r="H151" i="14" s="1"/>
  <c r="G131" i="14"/>
  <c r="H131" i="14" s="1"/>
  <c r="G33" i="14"/>
  <c r="H33" i="14" s="1"/>
  <c r="G90" i="14"/>
  <c r="H90" i="14" s="1"/>
  <c r="G82" i="14"/>
  <c r="H82" i="14" s="1"/>
  <c r="G46" i="14"/>
  <c r="H46" i="14" s="1"/>
  <c r="G85" i="14"/>
  <c r="H85" i="14" s="1"/>
  <c r="G9" i="14"/>
  <c r="H9" i="14" s="1"/>
  <c r="G14" i="14"/>
  <c r="H14" i="14" s="1"/>
  <c r="G18" i="14"/>
  <c r="H18" i="14" s="1"/>
  <c r="G2" i="14"/>
  <c r="H2" i="14" s="1"/>
  <c r="G11" i="14"/>
  <c r="H11" i="14" s="1"/>
  <c r="G24" i="14"/>
  <c r="H24" i="14" s="1"/>
  <c r="G55" i="14"/>
  <c r="H55" i="14" s="1"/>
  <c r="G154" i="14"/>
  <c r="H154" i="14" s="1"/>
  <c r="G110" i="14"/>
  <c r="H110" i="14" s="1"/>
  <c r="G68" i="14"/>
  <c r="H68" i="14" s="1"/>
  <c r="G77" i="14"/>
  <c r="H77" i="14" s="1"/>
  <c r="G95" i="14"/>
  <c r="H95" i="14" s="1"/>
  <c r="G132" i="14"/>
  <c r="H132" i="14" s="1"/>
  <c r="G118" i="14"/>
  <c r="H118" i="14" s="1"/>
  <c r="G99" i="14"/>
  <c r="H99" i="14" s="1"/>
  <c r="G112" i="14"/>
  <c r="H112" i="14" s="1"/>
  <c r="G56" i="14"/>
  <c r="H56" i="14" s="1"/>
  <c r="G72" i="14"/>
  <c r="H72" i="14" s="1"/>
  <c r="G48" i="14"/>
  <c r="H48" i="14" s="1"/>
  <c r="G62" i="14"/>
  <c r="H62" i="14" s="1"/>
  <c r="G86" i="14"/>
  <c r="H86" i="14" s="1"/>
  <c r="G155" i="14"/>
  <c r="H155" i="14" s="1"/>
  <c r="G88" i="14"/>
  <c r="H88" i="14" s="1"/>
  <c r="G147" i="14"/>
  <c r="H147" i="14" s="1"/>
  <c r="G115" i="14"/>
  <c r="H115" i="14" s="1"/>
  <c r="G69" i="14"/>
  <c r="H69" i="14" s="1"/>
  <c r="G93" i="14"/>
  <c r="H93" i="14" s="1"/>
  <c r="G157" i="14"/>
  <c r="H157" i="14" s="1"/>
  <c r="G84" i="14"/>
  <c r="H84" i="14" s="1"/>
  <c r="G42" i="14"/>
  <c r="H42" i="14" s="1"/>
  <c r="G83" i="14"/>
  <c r="H83" i="14" s="1"/>
  <c r="G5" i="14"/>
  <c r="H5" i="14" s="1"/>
  <c r="G30" i="14"/>
  <c r="H30" i="14" s="1"/>
  <c r="G79" i="14"/>
  <c r="H79" i="14" s="1"/>
  <c r="G23" i="14"/>
  <c r="H23" i="14" s="1"/>
  <c r="G113" i="14"/>
  <c r="H113" i="14" s="1"/>
  <c r="G97" i="14"/>
  <c r="H97" i="14" s="1"/>
  <c r="G107" i="14"/>
  <c r="H107" i="14" s="1"/>
  <c r="G61" i="14"/>
  <c r="H61" i="14" s="1"/>
  <c r="G129" i="14"/>
  <c r="H129" i="14" s="1"/>
  <c r="G91" i="14"/>
  <c r="H91" i="14" s="1"/>
  <c r="G139" i="14"/>
  <c r="H139" i="14" s="1"/>
  <c r="G52" i="14"/>
  <c r="H52" i="14" s="1"/>
  <c r="G134" i="14"/>
  <c r="H134" i="14" s="1"/>
  <c r="G75" i="14"/>
  <c r="H75" i="14" s="1"/>
  <c r="G121" i="14"/>
  <c r="H121" i="14" s="1"/>
  <c r="E165" i="14"/>
  <c r="E159" i="14"/>
  <c r="E164" i="14"/>
  <c r="E166" i="14"/>
  <c r="F138" i="14" l="1"/>
  <c r="E127" i="33" s="1"/>
  <c r="F2" i="14"/>
  <c r="E74" i="33" s="1"/>
  <c r="E2" i="14"/>
  <c r="E138" i="14"/>
  <c r="E110" i="14"/>
  <c r="E92" i="14"/>
  <c r="E13" i="14"/>
  <c r="E11" i="14"/>
  <c r="E81" i="14"/>
  <c r="E126" i="14"/>
  <c r="E137" i="14"/>
  <c r="E63" i="14"/>
  <c r="E9" i="14"/>
  <c r="E122" i="14"/>
  <c r="E6" i="14"/>
  <c r="E166" i="30"/>
  <c r="E166" i="31"/>
  <c r="E166" i="33"/>
  <c r="E166" i="28"/>
  <c r="E166" i="29"/>
  <c r="E166" i="32"/>
  <c r="E23" i="14"/>
  <c r="E4" i="14"/>
  <c r="E115" i="14"/>
  <c r="E56" i="14"/>
  <c r="E99" i="14"/>
  <c r="E85" i="14"/>
  <c r="E77" i="14"/>
  <c r="E37" i="14"/>
  <c r="E74" i="14"/>
  <c r="E65" i="14"/>
  <c r="E156" i="14"/>
  <c r="E89" i="14"/>
  <c r="E76" i="14"/>
  <c r="E88" i="14"/>
  <c r="E54" i="14"/>
  <c r="E36" i="14"/>
  <c r="E70" i="14"/>
  <c r="E45" i="14"/>
  <c r="E59" i="14"/>
  <c r="E109" i="14"/>
  <c r="E143" i="14"/>
  <c r="E49" i="14"/>
  <c r="E125" i="14"/>
  <c r="E121" i="14"/>
  <c r="E30" i="14"/>
  <c r="E104" i="14"/>
  <c r="E155" i="14"/>
  <c r="E68" i="14"/>
  <c r="E90" i="14"/>
  <c r="E69" i="14"/>
  <c r="E50" i="14"/>
  <c r="E3" i="14"/>
  <c r="E38" i="14"/>
  <c r="E40" i="14"/>
  <c r="E144" i="14"/>
  <c r="E79" i="14"/>
  <c r="E55" i="14"/>
  <c r="E101" i="14"/>
  <c r="E146" i="14"/>
  <c r="E157" i="14"/>
  <c r="E103" i="14"/>
  <c r="E116" i="14"/>
  <c r="E97" i="14"/>
  <c r="E160" i="14"/>
  <c r="E133" i="14"/>
  <c r="E98" i="14"/>
  <c r="E145" i="14"/>
  <c r="E134" i="14"/>
  <c r="E17" i="14"/>
  <c r="E41" i="14"/>
  <c r="E75" i="14"/>
  <c r="E5" i="14"/>
  <c r="E117" i="14"/>
  <c r="E86" i="14"/>
  <c r="E132" i="14"/>
  <c r="E154" i="14"/>
  <c r="E33" i="14"/>
  <c r="E152" i="14"/>
  <c r="E119" i="14"/>
  <c r="E149" i="14"/>
  <c r="E48" i="14"/>
  <c r="E123" i="14"/>
  <c r="E46" i="14"/>
  <c r="E39" i="14"/>
  <c r="E60" i="14"/>
  <c r="E82" i="14"/>
  <c r="E34" i="14"/>
  <c r="E136" i="14"/>
  <c r="E51" i="14"/>
  <c r="E127" i="14"/>
  <c r="E118" i="14"/>
  <c r="E129" i="14"/>
  <c r="E83" i="14"/>
  <c r="E130" i="14"/>
  <c r="E146" i="32"/>
  <c r="E146" i="33"/>
  <c r="E162" i="28"/>
  <c r="E146" i="30"/>
  <c r="E146" i="29"/>
  <c r="E146" i="31"/>
  <c r="E96" i="14"/>
  <c r="E24" i="14"/>
  <c r="E131" i="14"/>
  <c r="E28" i="14"/>
  <c r="E135" i="14"/>
  <c r="E10" i="14"/>
  <c r="E95" i="14"/>
  <c r="E94" i="14"/>
  <c r="E29" i="14"/>
  <c r="E114" i="14"/>
  <c r="E120" i="14"/>
  <c r="E15" i="14"/>
  <c r="E71" i="14"/>
  <c r="E106" i="14"/>
  <c r="E161" i="14"/>
  <c r="E112" i="14"/>
  <c r="E153" i="14"/>
  <c r="E100" i="14"/>
  <c r="E21" i="14"/>
  <c r="E78" i="14"/>
  <c r="E58" i="14"/>
  <c r="E20" i="14"/>
  <c r="E84" i="14"/>
  <c r="E52" i="14"/>
  <c r="E158" i="14"/>
  <c r="E18" i="14"/>
  <c r="E151" i="14"/>
  <c r="E147" i="14"/>
  <c r="E142" i="14"/>
  <c r="E148" i="14"/>
  <c r="E14" i="14"/>
  <c r="E16" i="14"/>
  <c r="E13" i="29"/>
  <c r="E13" i="31"/>
  <c r="E13" i="33"/>
  <c r="E13" i="32"/>
  <c r="E159" i="28"/>
  <c r="E13" i="30"/>
  <c r="E35" i="14"/>
  <c r="E67" i="14"/>
  <c r="E27" i="14"/>
  <c r="E105" i="14"/>
  <c r="E12" i="14"/>
  <c r="E42" i="14"/>
  <c r="E22" i="14"/>
  <c r="E124" i="14"/>
  <c r="E80" i="14"/>
  <c r="E66" i="14"/>
  <c r="E64" i="14"/>
  <c r="E107" i="14"/>
  <c r="E91" i="14"/>
  <c r="E8" i="14"/>
  <c r="E62" i="14"/>
  <c r="E139" i="14"/>
  <c r="E93" i="33"/>
  <c r="E93" i="29"/>
  <c r="E161" i="28"/>
  <c r="E93" i="30"/>
  <c r="E93" i="31"/>
  <c r="E93" i="32"/>
  <c r="E57" i="14"/>
  <c r="E102" i="14"/>
  <c r="E43" i="14"/>
  <c r="E140" i="14"/>
  <c r="E31" i="14"/>
  <c r="E19" i="14"/>
  <c r="E44" i="14"/>
  <c r="E25" i="14"/>
  <c r="E32" i="14"/>
  <c r="E128" i="14"/>
  <c r="E73" i="14"/>
  <c r="E108" i="14"/>
  <c r="E61" i="14"/>
  <c r="E150" i="14"/>
  <c r="E87" i="14"/>
  <c r="E113" i="14"/>
  <c r="E53" i="14"/>
  <c r="E93" i="14"/>
  <c r="E72" i="14"/>
  <c r="E141" i="14"/>
  <c r="E26" i="14"/>
  <c r="E74" i="29"/>
  <c r="E74" i="31"/>
  <c r="E4" i="28"/>
  <c r="E74" i="30"/>
  <c r="E74" i="32"/>
  <c r="E47" i="14"/>
  <c r="E7" i="14"/>
  <c r="E127" i="32"/>
  <c r="E127" i="29"/>
  <c r="E111" i="14"/>
  <c r="F111" i="14"/>
  <c r="E127" i="31" l="1"/>
  <c r="E153" i="28"/>
  <c r="E127" i="30"/>
  <c r="F53" i="14"/>
  <c r="E108" i="31" s="1"/>
  <c r="F124" i="14"/>
  <c r="E120" i="30" s="1"/>
  <c r="F141" i="14"/>
  <c r="F113" i="14"/>
  <c r="F108" i="14"/>
  <c r="E98" i="32" s="1"/>
  <c r="F64" i="14"/>
  <c r="F27" i="14"/>
  <c r="F148" i="14"/>
  <c r="F18" i="14"/>
  <c r="F20" i="14"/>
  <c r="F114" i="14"/>
  <c r="F10" i="14"/>
  <c r="F24" i="14"/>
  <c r="F118" i="14"/>
  <c r="F34" i="14"/>
  <c r="F46" i="14"/>
  <c r="F119" i="14"/>
  <c r="F132" i="14"/>
  <c r="F75" i="14"/>
  <c r="F145" i="14"/>
  <c r="F97" i="14"/>
  <c r="F146" i="14"/>
  <c r="F144" i="14"/>
  <c r="F50" i="14"/>
  <c r="F155" i="14"/>
  <c r="F125" i="14"/>
  <c r="F59" i="14"/>
  <c r="F54" i="14"/>
  <c r="F115" i="14"/>
  <c r="F81" i="14"/>
  <c r="F62" i="14"/>
  <c r="F22" i="14"/>
  <c r="F100" i="14"/>
  <c r="F106" i="14"/>
  <c r="F156" i="14"/>
  <c r="F77" i="14"/>
  <c r="F9" i="14"/>
  <c r="F110" i="14"/>
  <c r="F25" i="14"/>
  <c r="F140" i="14"/>
  <c r="F87" i="14"/>
  <c r="F44" i="14"/>
  <c r="F43" i="14"/>
  <c r="F8" i="14"/>
  <c r="F66" i="14"/>
  <c r="F67" i="14"/>
  <c r="F142" i="14"/>
  <c r="F158" i="14"/>
  <c r="F58" i="14"/>
  <c r="F153" i="14"/>
  <c r="F29" i="14"/>
  <c r="F135" i="14"/>
  <c r="F96" i="14"/>
  <c r="F130" i="14"/>
  <c r="F127" i="14"/>
  <c r="F123" i="14"/>
  <c r="F152" i="14"/>
  <c r="F86" i="14"/>
  <c r="F41" i="14"/>
  <c r="F98" i="14"/>
  <c r="F116" i="14"/>
  <c r="F101" i="14"/>
  <c r="F40" i="14"/>
  <c r="F69" i="14"/>
  <c r="F104" i="14"/>
  <c r="F49" i="14"/>
  <c r="F88" i="14"/>
  <c r="F65" i="14"/>
  <c r="F85" i="14"/>
  <c r="F4" i="14"/>
  <c r="F63" i="14"/>
  <c r="F72" i="14"/>
  <c r="F73" i="14"/>
  <c r="F42" i="14"/>
  <c r="F71" i="14"/>
  <c r="F82" i="14"/>
  <c r="F45" i="14"/>
  <c r="F11" i="14"/>
  <c r="F7" i="14"/>
  <c r="F93" i="14"/>
  <c r="F128" i="14"/>
  <c r="F102" i="14"/>
  <c r="F91" i="14"/>
  <c r="F80" i="14"/>
  <c r="F12" i="14"/>
  <c r="F16" i="14"/>
  <c r="F52" i="14"/>
  <c r="F28" i="14"/>
  <c r="F83" i="14"/>
  <c r="F51" i="14"/>
  <c r="F60" i="14"/>
  <c r="F48" i="14"/>
  <c r="F33" i="14"/>
  <c r="F117" i="14"/>
  <c r="F17" i="14"/>
  <c r="F133" i="14"/>
  <c r="F103" i="14"/>
  <c r="F55" i="14"/>
  <c r="F38" i="14"/>
  <c r="F90" i="14"/>
  <c r="F30" i="14"/>
  <c r="F74" i="14"/>
  <c r="F99" i="14"/>
  <c r="F6" i="14"/>
  <c r="F13" i="14"/>
  <c r="F19" i="14"/>
  <c r="F35" i="14"/>
  <c r="F147" i="14"/>
  <c r="F78" i="14"/>
  <c r="F112" i="14"/>
  <c r="F15" i="14"/>
  <c r="F94" i="14"/>
  <c r="F143" i="14"/>
  <c r="F70" i="14"/>
  <c r="F76" i="14"/>
  <c r="F23" i="14"/>
  <c r="F137" i="14"/>
  <c r="F32" i="14"/>
  <c r="F150" i="14"/>
  <c r="F47" i="14"/>
  <c r="F61" i="14"/>
  <c r="F139" i="14"/>
  <c r="F105" i="14"/>
  <c r="F14" i="14"/>
  <c r="F84" i="14"/>
  <c r="F21" i="14"/>
  <c r="F131" i="14"/>
  <c r="F129" i="14"/>
  <c r="F136" i="14"/>
  <c r="F39" i="14"/>
  <c r="F149" i="14"/>
  <c r="F154" i="14"/>
  <c r="F5" i="14"/>
  <c r="F160" i="14"/>
  <c r="F157" i="14"/>
  <c r="F79" i="14"/>
  <c r="F3" i="14"/>
  <c r="F121" i="14"/>
  <c r="F36" i="14"/>
  <c r="F89" i="14"/>
  <c r="F37" i="14"/>
  <c r="F56" i="14"/>
  <c r="F122" i="14"/>
  <c r="F92" i="14"/>
  <c r="F26" i="14"/>
  <c r="F31" i="14"/>
  <c r="F57" i="14"/>
  <c r="F107" i="14"/>
  <c r="F151" i="14"/>
  <c r="F161" i="14"/>
  <c r="F120" i="14"/>
  <c r="F95" i="14"/>
  <c r="F134" i="14"/>
  <c r="F68" i="14"/>
  <c r="F109" i="14"/>
  <c r="F126" i="14"/>
  <c r="E42" i="28"/>
  <c r="E134" i="28"/>
  <c r="E120" i="31"/>
  <c r="E120" i="33"/>
  <c r="E120" i="29"/>
  <c r="E30" i="33"/>
  <c r="E48" i="30"/>
  <c r="E48" i="33"/>
  <c r="E145" i="28"/>
  <c r="E110" i="28"/>
  <c r="E2" i="29"/>
  <c r="E2" i="33"/>
  <c r="E2" i="32"/>
  <c r="E2" i="31"/>
  <c r="E2" i="30"/>
  <c r="B19" i="5"/>
  <c r="B18" i="5"/>
  <c r="B17" i="5"/>
  <c r="B16" i="5"/>
  <c r="B15" i="5"/>
  <c r="B20" i="5" s="1"/>
  <c r="B14" i="5"/>
  <c r="E120" i="32" l="1"/>
  <c r="E98" i="29"/>
  <c r="E108" i="32"/>
  <c r="E125" i="28"/>
  <c r="E98" i="33"/>
  <c r="E108" i="33"/>
  <c r="E108" i="29"/>
  <c r="E98" i="31"/>
  <c r="E108" i="30"/>
  <c r="E143" i="30"/>
  <c r="E48" i="31"/>
  <c r="E48" i="29"/>
  <c r="E48" i="32"/>
  <c r="E8" i="33"/>
  <c r="E78" i="30"/>
  <c r="E21" i="32"/>
  <c r="E69" i="29"/>
  <c r="E30" i="31"/>
  <c r="E98" i="30"/>
  <c r="E30" i="30"/>
  <c r="E41" i="28"/>
  <c r="E27" i="30"/>
  <c r="E102" i="29"/>
  <c r="E64" i="28"/>
  <c r="E114" i="30"/>
  <c r="E130" i="30"/>
  <c r="E27" i="33"/>
  <c r="E121" i="33"/>
  <c r="E4" i="29"/>
  <c r="E6" i="32"/>
  <c r="E111" i="28"/>
  <c r="E27" i="29"/>
  <c r="E38" i="28"/>
  <c r="E27" i="32"/>
  <c r="E4" i="31"/>
  <c r="E27" i="31"/>
  <c r="E105" i="32"/>
  <c r="E25" i="32"/>
  <c r="E85" i="29"/>
  <c r="E141" i="31"/>
  <c r="E85" i="30"/>
  <c r="E105" i="31"/>
  <c r="E25" i="33"/>
  <c r="E44" i="33"/>
  <c r="E141" i="28"/>
  <c r="E141" i="30"/>
  <c r="E5" i="33"/>
  <c r="E102" i="28"/>
  <c r="E10" i="28"/>
  <c r="E28" i="32"/>
  <c r="E101" i="28"/>
  <c r="E102" i="32"/>
  <c r="E6" i="29"/>
  <c r="E128" i="31"/>
  <c r="E114" i="29"/>
  <c r="E57" i="28"/>
  <c r="E140" i="32"/>
  <c r="E121" i="32"/>
  <c r="E102" i="30"/>
  <c r="E139" i="28"/>
  <c r="E6" i="33"/>
  <c r="E128" i="33"/>
  <c r="E114" i="32"/>
  <c r="E97" i="32"/>
  <c r="E6" i="31"/>
  <c r="E149" i="31"/>
  <c r="E140" i="29"/>
  <c r="E102" i="31"/>
  <c r="E149" i="30"/>
  <c r="E6" i="30"/>
  <c r="E92" i="28"/>
  <c r="E114" i="33"/>
  <c r="E97" i="33"/>
  <c r="E140" i="31"/>
  <c r="E121" i="31"/>
  <c r="E149" i="29"/>
  <c r="E112" i="28"/>
  <c r="E140" i="30"/>
  <c r="E12" i="28"/>
  <c r="E128" i="32"/>
  <c r="E121" i="30"/>
  <c r="E5" i="32"/>
  <c r="E105" i="29"/>
  <c r="E114" i="31"/>
  <c r="E149" i="33"/>
  <c r="E97" i="31"/>
  <c r="E131" i="28"/>
  <c r="E140" i="33"/>
  <c r="E128" i="29"/>
  <c r="E135" i="28"/>
  <c r="E127" i="28"/>
  <c r="E149" i="32"/>
  <c r="E97" i="29"/>
  <c r="E44" i="31"/>
  <c r="E151" i="31"/>
  <c r="E128" i="30"/>
  <c r="E121" i="29"/>
  <c r="E102" i="33"/>
  <c r="E88" i="28"/>
  <c r="E130" i="31"/>
  <c r="E50" i="30"/>
  <c r="E97" i="30"/>
  <c r="E56" i="31"/>
  <c r="E22" i="29"/>
  <c r="E22" i="33"/>
  <c r="E115" i="32"/>
  <c r="E14" i="30"/>
  <c r="E61" i="31"/>
  <c r="E124" i="28"/>
  <c r="E124" i="30"/>
  <c r="E60" i="33"/>
  <c r="E111" i="33"/>
  <c r="E91" i="28"/>
  <c r="E152" i="28"/>
  <c r="E26" i="32"/>
  <c r="E19" i="33"/>
  <c r="E132" i="33"/>
  <c r="E35" i="28"/>
  <c r="E51" i="28"/>
  <c r="E83" i="30"/>
  <c r="E165" i="31"/>
  <c r="E151" i="30"/>
  <c r="E69" i="33"/>
  <c r="E151" i="33"/>
  <c r="E143" i="32"/>
  <c r="E80" i="28"/>
  <c r="E50" i="29"/>
  <c r="E69" i="30"/>
  <c r="E71" i="29"/>
  <c r="E56" i="29"/>
  <c r="E75" i="30"/>
  <c r="E44" i="32"/>
  <c r="E151" i="32"/>
  <c r="E63" i="31"/>
  <c r="E83" i="28"/>
  <c r="E154" i="28"/>
  <c r="E67" i="29"/>
  <c r="E105" i="30"/>
  <c r="E122" i="28"/>
  <c r="E130" i="32"/>
  <c r="E50" i="33"/>
  <c r="E28" i="28"/>
  <c r="E15" i="28"/>
  <c r="E56" i="33"/>
  <c r="E7" i="28"/>
  <c r="E33" i="30"/>
  <c r="E30" i="28"/>
  <c r="E22" i="30"/>
  <c r="E21" i="31"/>
  <c r="E143" i="33"/>
  <c r="E67" i="30"/>
  <c r="E152" i="29"/>
  <c r="E21" i="30"/>
  <c r="E67" i="33"/>
  <c r="E78" i="33"/>
  <c r="E69" i="32"/>
  <c r="E56" i="32"/>
  <c r="E9" i="28"/>
  <c r="E44" i="29"/>
  <c r="E141" i="33"/>
  <c r="E8" i="29"/>
  <c r="E67" i="31"/>
  <c r="E78" i="29"/>
  <c r="E140" i="28"/>
  <c r="E44" i="30"/>
  <c r="E141" i="29"/>
  <c r="E8" i="30"/>
  <c r="E143" i="31"/>
  <c r="E67" i="32"/>
  <c r="E78" i="32"/>
  <c r="E50" i="32"/>
  <c r="E57" i="29"/>
  <c r="E8" i="32"/>
  <c r="E23" i="28"/>
  <c r="E73" i="28"/>
  <c r="E164" i="29"/>
  <c r="E113" i="28"/>
  <c r="E25" i="31"/>
  <c r="E85" i="33"/>
  <c r="E5" i="31"/>
  <c r="E50" i="28"/>
  <c r="E4" i="33"/>
  <c r="E69" i="31"/>
  <c r="E56" i="30"/>
  <c r="E153" i="32"/>
  <c r="E22" i="31"/>
  <c r="E21" i="29"/>
  <c r="E105" i="28"/>
  <c r="E25" i="29"/>
  <c r="E85" i="32"/>
  <c r="E5" i="29"/>
  <c r="E130" i="29"/>
  <c r="E4" i="32"/>
  <c r="E30" i="29"/>
  <c r="E90" i="30"/>
  <c r="E22" i="32"/>
  <c r="E21" i="33"/>
  <c r="E144" i="28"/>
  <c r="E151" i="29"/>
  <c r="E141" i="32"/>
  <c r="E25" i="30"/>
  <c r="E8" i="31"/>
  <c r="E85" i="31"/>
  <c r="E143" i="29"/>
  <c r="E5" i="30"/>
  <c r="E105" i="33"/>
  <c r="E78" i="31"/>
  <c r="E130" i="33"/>
  <c r="E50" i="31"/>
  <c r="E4" i="30"/>
  <c r="E30" i="32"/>
  <c r="E40" i="33"/>
  <c r="E157" i="32"/>
  <c r="E37" i="32"/>
  <c r="E19" i="32"/>
  <c r="E159" i="29"/>
  <c r="E33" i="28"/>
  <c r="E155" i="29"/>
  <c r="E162" i="32"/>
  <c r="E62" i="31"/>
  <c r="E139" i="30"/>
  <c r="E83" i="31"/>
  <c r="E79" i="32"/>
  <c r="E135" i="32"/>
  <c r="E99" i="29"/>
  <c r="E7" i="33"/>
  <c r="E145" i="32"/>
  <c r="E55" i="33"/>
  <c r="E70" i="30"/>
  <c r="E129" i="31"/>
  <c r="E91" i="29"/>
  <c r="E110" i="29"/>
  <c r="E75" i="28"/>
  <c r="E123" i="28"/>
  <c r="E3" i="31"/>
  <c r="E133" i="30"/>
  <c r="E68" i="31"/>
  <c r="E10" i="32"/>
  <c r="E54" i="30"/>
  <c r="E25" i="28"/>
  <c r="E138" i="30"/>
  <c r="E148" i="31"/>
  <c r="E101" i="30"/>
  <c r="E15" i="30"/>
  <c r="E126" i="30"/>
  <c r="E24" i="29"/>
  <c r="E88" i="30"/>
  <c r="E110" i="33"/>
  <c r="E14" i="32"/>
  <c r="E59" i="31"/>
  <c r="E83" i="33"/>
  <c r="E81" i="29"/>
  <c r="E79" i="29"/>
  <c r="E3" i="32"/>
  <c r="E158" i="29"/>
  <c r="E87" i="31"/>
  <c r="E96" i="31"/>
  <c r="E35" i="29"/>
  <c r="E20" i="28"/>
  <c r="E34" i="32"/>
  <c r="E113" i="33"/>
  <c r="E21" i="28"/>
  <c r="E122" i="29"/>
  <c r="E95" i="28"/>
  <c r="E145" i="31"/>
  <c r="E57" i="31"/>
  <c r="E55" i="29"/>
  <c r="E95" i="31"/>
  <c r="E70" i="29"/>
  <c r="E28" i="29"/>
  <c r="E39" i="30"/>
  <c r="E80" i="33"/>
  <c r="E131" i="29"/>
  <c r="E65" i="32"/>
  <c r="E123" i="30"/>
  <c r="E61" i="29"/>
  <c r="E33" i="32"/>
  <c r="E107" i="28"/>
  <c r="E64" i="29"/>
  <c r="E158" i="28"/>
  <c r="E138" i="31"/>
  <c r="E3" i="30"/>
  <c r="E19" i="29"/>
  <c r="E165" i="32"/>
  <c r="E38" i="32"/>
  <c r="E150" i="33"/>
  <c r="E77" i="33"/>
  <c r="E47" i="29"/>
  <c r="E86" i="32"/>
  <c r="E109" i="30"/>
  <c r="E20" i="32"/>
  <c r="E139" i="33"/>
  <c r="E154" i="32"/>
  <c r="E37" i="29"/>
  <c r="E81" i="32"/>
  <c r="E79" i="33"/>
  <c r="E3" i="29"/>
  <c r="E165" i="29"/>
  <c r="E82" i="28"/>
  <c r="E32" i="32"/>
  <c r="E39" i="33"/>
  <c r="E100" i="32"/>
  <c r="E112" i="30"/>
  <c r="E129" i="33"/>
  <c r="E94" i="28"/>
  <c r="E126" i="32"/>
  <c r="E99" i="33"/>
  <c r="E91" i="30"/>
  <c r="E10" i="29"/>
  <c r="E76" i="28"/>
  <c r="E7" i="30"/>
  <c r="E110" i="31"/>
  <c r="E24" i="28"/>
  <c r="E139" i="32"/>
  <c r="E153" i="29"/>
  <c r="E59" i="33"/>
  <c r="E64" i="33"/>
  <c r="E83" i="29"/>
  <c r="E55" i="32"/>
  <c r="E81" i="30"/>
  <c r="E99" i="28"/>
  <c r="E103" i="32"/>
  <c r="E28" i="30"/>
  <c r="E119" i="28"/>
  <c r="E87" i="30"/>
  <c r="E94" i="32"/>
  <c r="E42" i="30"/>
  <c r="E101" i="31"/>
  <c r="E80" i="30"/>
  <c r="E15" i="31"/>
  <c r="E18" i="32"/>
  <c r="E126" i="33"/>
  <c r="E65" i="29"/>
  <c r="E24" i="33"/>
  <c r="E123" i="33"/>
  <c r="E88" i="32"/>
  <c r="E61" i="33"/>
  <c r="E73" i="29"/>
  <c r="E33" i="29"/>
  <c r="E14" i="31"/>
  <c r="E153" i="33"/>
  <c r="E59" i="32"/>
  <c r="E64" i="31"/>
  <c r="E83" i="32"/>
  <c r="E164" i="32"/>
  <c r="E95" i="30"/>
  <c r="E79" i="30"/>
  <c r="E103" i="29"/>
  <c r="E3" i="33"/>
  <c r="E62" i="28"/>
  <c r="E138" i="28"/>
  <c r="E87" i="32"/>
  <c r="E35" i="33"/>
  <c r="E150" i="29"/>
  <c r="E41" i="32"/>
  <c r="E152" i="33"/>
  <c r="E75" i="29"/>
  <c r="E47" i="30"/>
  <c r="E113" i="31"/>
  <c r="E115" i="31"/>
  <c r="E125" i="31"/>
  <c r="E157" i="29"/>
  <c r="E13" i="28"/>
  <c r="E27" i="28"/>
  <c r="E132" i="29"/>
  <c r="E147" i="32"/>
  <c r="E145" i="33"/>
  <c r="E154" i="33"/>
  <c r="E57" i="32"/>
  <c r="E37" i="31"/>
  <c r="E31" i="28"/>
  <c r="E81" i="33"/>
  <c r="E95" i="33"/>
  <c r="E70" i="32"/>
  <c r="E38" i="30"/>
  <c r="E156" i="28"/>
  <c r="E89" i="33"/>
  <c r="E31" i="31"/>
  <c r="E155" i="30"/>
  <c r="E135" i="29"/>
  <c r="E121" i="28"/>
  <c r="E118" i="28"/>
  <c r="E162" i="31"/>
  <c r="E130" i="28"/>
  <c r="E86" i="30"/>
  <c r="E43" i="33"/>
  <c r="E62" i="29"/>
  <c r="E122" i="30"/>
  <c r="E20" i="30"/>
  <c r="E132" i="31"/>
  <c r="E139" i="29"/>
  <c r="E103" i="28"/>
  <c r="E55" i="28"/>
  <c r="E57" i="30"/>
  <c r="E37" i="30"/>
  <c r="E72" i="28"/>
  <c r="E81" i="31"/>
  <c r="E138" i="32"/>
  <c r="E79" i="31"/>
  <c r="E29" i="28"/>
  <c r="E65" i="28"/>
  <c r="E165" i="33"/>
  <c r="E136" i="32"/>
  <c r="E79" i="28"/>
  <c r="E106" i="31"/>
  <c r="E46" i="30"/>
  <c r="E124" i="32"/>
  <c r="E106" i="32"/>
  <c r="E6" i="28"/>
  <c r="E76" i="33"/>
  <c r="E163" i="28"/>
  <c r="E87" i="29"/>
  <c r="E134" i="31"/>
  <c r="E133" i="33"/>
  <c r="E40" i="30"/>
  <c r="E100" i="30"/>
  <c r="E111" i="31"/>
  <c r="E112" i="33"/>
  <c r="E77" i="31"/>
  <c r="E75" i="31"/>
  <c r="E68" i="33"/>
  <c r="E47" i="32"/>
  <c r="E126" i="31"/>
  <c r="E113" i="30"/>
  <c r="E78" i="28"/>
  <c r="E91" i="33"/>
  <c r="E90" i="33"/>
  <c r="E123" i="32"/>
  <c r="E109" i="33"/>
  <c r="E26" i="31"/>
  <c r="E7" i="31"/>
  <c r="E20" i="29"/>
  <c r="E44" i="28"/>
  <c r="E54" i="32"/>
  <c r="E66" i="28"/>
  <c r="E14" i="29"/>
  <c r="E145" i="30"/>
  <c r="E59" i="29"/>
  <c r="E77" i="28"/>
  <c r="E55" i="30"/>
  <c r="E164" i="31"/>
  <c r="E138" i="33"/>
  <c r="E103" i="31"/>
  <c r="E82" i="29"/>
  <c r="E28" i="31"/>
  <c r="E19" i="31"/>
  <c r="E60" i="31"/>
  <c r="E56" i="28"/>
  <c r="E137" i="32"/>
  <c r="E147" i="28"/>
  <c r="E5" i="28"/>
  <c r="E9" i="31"/>
  <c r="E136" i="31"/>
  <c r="E161" i="31"/>
  <c r="E45" i="31"/>
  <c r="E98" i="28"/>
  <c r="E12" i="33"/>
  <c r="E151" i="28"/>
  <c r="E142" i="28"/>
  <c r="E136" i="30"/>
  <c r="E71" i="32"/>
  <c r="E158" i="30"/>
  <c r="E89" i="29"/>
  <c r="E87" i="33"/>
  <c r="E96" i="33"/>
  <c r="E35" i="30"/>
  <c r="E39" i="31"/>
  <c r="E150" i="31"/>
  <c r="E101" i="29"/>
  <c r="E96" i="28"/>
  <c r="E152" i="31"/>
  <c r="E129" i="30"/>
  <c r="E18" i="28"/>
  <c r="E131" i="32"/>
  <c r="E157" i="28"/>
  <c r="E113" i="32"/>
  <c r="E99" i="30"/>
  <c r="E90" i="28"/>
  <c r="E24" i="31"/>
  <c r="E43" i="32"/>
  <c r="E157" i="30"/>
  <c r="E116" i="33"/>
  <c r="E122" i="32"/>
  <c r="E61" i="32"/>
  <c r="E110" i="32"/>
  <c r="E132" i="32"/>
  <c r="E33" i="31"/>
  <c r="E100" i="28"/>
  <c r="E14" i="33"/>
  <c r="E153" i="31"/>
  <c r="E154" i="29"/>
  <c r="E11" i="29"/>
  <c r="E64" i="32"/>
  <c r="E37" i="33"/>
  <c r="E164" i="30"/>
  <c r="E95" i="32"/>
  <c r="E138" i="29"/>
  <c r="E103" i="33"/>
  <c r="E70" i="31"/>
  <c r="E28" i="33"/>
  <c r="E63" i="30"/>
  <c r="E12" i="31"/>
  <c r="E137" i="29"/>
  <c r="E9" i="32"/>
  <c r="E58" i="33"/>
  <c r="E36" i="31"/>
  <c r="E60" i="32"/>
  <c r="E84" i="33"/>
  <c r="E23" i="32"/>
  <c r="E104" i="33"/>
  <c r="E107" i="32"/>
  <c r="E84" i="31"/>
  <c r="E17" i="32"/>
  <c r="E117" i="28"/>
  <c r="E148" i="33"/>
  <c r="E17" i="28"/>
  <c r="E96" i="29"/>
  <c r="E86" i="28"/>
  <c r="E31" i="33"/>
  <c r="E42" i="29"/>
  <c r="E155" i="33"/>
  <c r="E129" i="28"/>
  <c r="E112" i="31"/>
  <c r="E142" i="29"/>
  <c r="E15" i="33"/>
  <c r="E34" i="29"/>
  <c r="E18" i="31"/>
  <c r="E126" i="29"/>
  <c r="E113" i="29"/>
  <c r="E144" i="32"/>
  <c r="E86" i="33"/>
  <c r="E90" i="31"/>
  <c r="E114" i="28"/>
  <c r="E109" i="32"/>
  <c r="E34" i="28"/>
  <c r="E51" i="33"/>
  <c r="E61" i="30"/>
  <c r="E110" i="30"/>
  <c r="E132" i="30"/>
  <c r="E33" i="33"/>
  <c r="E139" i="31"/>
  <c r="E145" i="29"/>
  <c r="E153" i="30"/>
  <c r="E59" i="30"/>
  <c r="E57" i="33"/>
  <c r="E64" i="30"/>
  <c r="E116" i="28"/>
  <c r="E55" i="31"/>
  <c r="E164" i="33"/>
  <c r="E95" i="29"/>
  <c r="E103" i="30"/>
  <c r="E70" i="33"/>
  <c r="E19" i="30"/>
  <c r="E165" i="30"/>
  <c r="E49" i="28"/>
  <c r="E117" i="33"/>
  <c r="E17" i="29"/>
  <c r="E38" i="33"/>
  <c r="E71" i="31"/>
  <c r="E148" i="29"/>
  <c r="E158" i="33"/>
  <c r="E89" i="30"/>
  <c r="E96" i="30"/>
  <c r="E94" i="33"/>
  <c r="E134" i="32"/>
  <c r="E16" i="28"/>
  <c r="E137" i="28"/>
  <c r="E42" i="32"/>
  <c r="E160" i="28"/>
  <c r="E155" i="28"/>
  <c r="E100" i="29"/>
  <c r="E111" i="30"/>
  <c r="E41" i="31"/>
  <c r="E49" i="32"/>
  <c r="E80" i="32"/>
  <c r="E152" i="32"/>
  <c r="E29" i="30"/>
  <c r="E60" i="28"/>
  <c r="E120" i="28"/>
  <c r="E34" i="31"/>
  <c r="E131" i="30"/>
  <c r="E18" i="33"/>
  <c r="E69" i="28"/>
  <c r="E39" i="28"/>
  <c r="E65" i="31"/>
  <c r="E86" i="29"/>
  <c r="E91" i="31"/>
  <c r="E11" i="28"/>
  <c r="E90" i="32"/>
  <c r="E10" i="33"/>
  <c r="E123" i="29"/>
  <c r="E108" i="28"/>
  <c r="E109" i="29"/>
  <c r="E88" i="29"/>
  <c r="E26" i="33"/>
  <c r="E122" i="31"/>
  <c r="E58" i="28"/>
  <c r="E20" i="33"/>
  <c r="E38" i="29"/>
  <c r="E71" i="30"/>
  <c r="E148" i="30"/>
  <c r="E158" i="32"/>
  <c r="E32" i="31"/>
  <c r="E94" i="29"/>
  <c r="E35" i="31"/>
  <c r="E31" i="32"/>
  <c r="E39" i="32"/>
  <c r="E42" i="31"/>
  <c r="E150" i="32"/>
  <c r="E155" i="31"/>
  <c r="E126" i="28"/>
  <c r="E111" i="29"/>
  <c r="E135" i="31"/>
  <c r="E89" i="28"/>
  <c r="E149" i="28"/>
  <c r="E77" i="29"/>
  <c r="E129" i="29"/>
  <c r="E15" i="32"/>
  <c r="E75" i="33"/>
  <c r="E68" i="30"/>
  <c r="E131" i="33"/>
  <c r="E18" i="30"/>
  <c r="E47" i="33"/>
  <c r="E99" i="31"/>
  <c r="E115" i="30"/>
  <c r="E32" i="28"/>
  <c r="E91" i="32"/>
  <c r="E24" i="32"/>
  <c r="E43" i="30"/>
  <c r="E10" i="30"/>
  <c r="E123" i="31"/>
  <c r="E157" i="33"/>
  <c r="E62" i="30"/>
  <c r="E88" i="31"/>
  <c r="E26" i="30"/>
  <c r="E20" i="31"/>
  <c r="E54" i="29"/>
  <c r="E2" i="28"/>
  <c r="E154" i="31"/>
  <c r="E76" i="32"/>
  <c r="E71" i="33"/>
  <c r="E159" i="30"/>
  <c r="E158" i="31"/>
  <c r="E16" i="33"/>
  <c r="E32" i="33"/>
  <c r="E96" i="32"/>
  <c r="E94" i="31"/>
  <c r="E35" i="32"/>
  <c r="E31" i="29"/>
  <c r="E3" i="28"/>
  <c r="E143" i="28"/>
  <c r="E54" i="28"/>
  <c r="E155" i="32"/>
  <c r="E101" i="32"/>
  <c r="E111" i="32"/>
  <c r="E135" i="30"/>
  <c r="E112" i="29"/>
  <c r="E152" i="30"/>
  <c r="E77" i="32"/>
  <c r="E129" i="32"/>
  <c r="E15" i="29"/>
  <c r="E34" i="30"/>
  <c r="E68" i="29"/>
  <c r="E131" i="31"/>
  <c r="E18" i="29"/>
  <c r="E162" i="30"/>
  <c r="E65" i="33"/>
  <c r="E115" i="29"/>
  <c r="E86" i="31"/>
  <c r="E36" i="28"/>
  <c r="E90" i="29"/>
  <c r="E43" i="29"/>
  <c r="E10" i="31"/>
  <c r="E46" i="28"/>
  <c r="E109" i="31"/>
  <c r="E62" i="33"/>
  <c r="E88" i="33"/>
  <c r="E47" i="28"/>
  <c r="E7" i="32"/>
  <c r="E8" i="28"/>
  <c r="E54" i="31"/>
  <c r="E154" i="30"/>
  <c r="E119" i="29"/>
  <c r="E76" i="29"/>
  <c r="E52" i="29"/>
  <c r="E159" i="32"/>
  <c r="E89" i="32"/>
  <c r="E32" i="30"/>
  <c r="E37" i="28"/>
  <c r="E134" i="30"/>
  <c r="E19" i="28"/>
  <c r="E133" i="32"/>
  <c r="E39" i="29"/>
  <c r="E40" i="29"/>
  <c r="E150" i="30"/>
  <c r="E40" i="28"/>
  <c r="E101" i="33"/>
  <c r="E41" i="33"/>
  <c r="E135" i="33"/>
  <c r="E112" i="32"/>
  <c r="E106" i="28"/>
  <c r="E77" i="30"/>
  <c r="E93" i="28"/>
  <c r="E75" i="32"/>
  <c r="E34" i="33"/>
  <c r="E68" i="32"/>
  <c r="E53" i="29"/>
  <c r="E47" i="31"/>
  <c r="E162" i="33"/>
  <c r="E99" i="32"/>
  <c r="E65" i="30"/>
  <c r="E115" i="33"/>
  <c r="E92" i="33"/>
  <c r="E24" i="30"/>
  <c r="E84" i="28"/>
  <c r="E43" i="31"/>
  <c r="E48" i="28"/>
  <c r="E157" i="31"/>
  <c r="E43" i="28"/>
  <c r="E62" i="32"/>
  <c r="E26" i="29"/>
  <c r="E122" i="33"/>
  <c r="E7" i="29"/>
  <c r="E54" i="33"/>
  <c r="E119" i="32"/>
  <c r="E16" i="30"/>
  <c r="E87" i="28"/>
  <c r="E49" i="29"/>
  <c r="E137" i="31"/>
  <c r="E124" i="29"/>
  <c r="E63" i="32"/>
  <c r="E12" i="29"/>
  <c r="E106" i="30"/>
  <c r="E84" i="32"/>
  <c r="E60" i="30"/>
  <c r="E17" i="30"/>
  <c r="E9" i="33"/>
  <c r="E97" i="28"/>
  <c r="E119" i="31"/>
  <c r="E16" i="31"/>
  <c r="E23" i="33"/>
  <c r="E104" i="30"/>
  <c r="E148" i="28"/>
  <c r="E49" i="33"/>
  <c r="E52" i="28"/>
  <c r="E66" i="30"/>
  <c r="E144" i="33"/>
  <c r="E85" i="28"/>
  <c r="E125" i="32"/>
  <c r="E118" i="33"/>
  <c r="E116" i="29"/>
  <c r="E51" i="29"/>
  <c r="E73" i="31"/>
  <c r="E147" i="33"/>
  <c r="E45" i="32"/>
  <c r="E11" i="32"/>
  <c r="E46" i="31"/>
  <c r="E117" i="29"/>
  <c r="E36" i="33"/>
  <c r="E82" i="31"/>
  <c r="E156" i="30"/>
  <c r="E63" i="29"/>
  <c r="E136" i="29"/>
  <c r="E52" i="33"/>
  <c r="E58" i="29"/>
  <c r="E104" i="32"/>
  <c r="E107" i="30"/>
  <c r="E49" i="31"/>
  <c r="E142" i="32"/>
  <c r="E14" i="28"/>
  <c r="E161" i="29"/>
  <c r="E53" i="33"/>
  <c r="E144" i="29"/>
  <c r="E92" i="32"/>
  <c r="E125" i="29"/>
  <c r="E118" i="29"/>
  <c r="E116" i="32"/>
  <c r="E51" i="31"/>
  <c r="E73" i="30"/>
  <c r="E147" i="30"/>
  <c r="E45" i="30"/>
  <c r="E11" i="30"/>
  <c r="E46" i="33"/>
  <c r="E117" i="30"/>
  <c r="E36" i="30"/>
  <c r="E82" i="30"/>
  <c r="E156" i="32"/>
  <c r="E58" i="32"/>
  <c r="E104" i="29"/>
  <c r="E72" i="29"/>
  <c r="E49" i="30"/>
  <c r="E29" i="29"/>
  <c r="E53" i="32"/>
  <c r="E144" i="30"/>
  <c r="E92" i="29"/>
  <c r="E125" i="33"/>
  <c r="E118" i="32"/>
  <c r="E116" i="31"/>
  <c r="E51" i="32"/>
  <c r="E81" i="28"/>
  <c r="E104" i="28"/>
  <c r="E67" i="28"/>
  <c r="E59" i="28"/>
  <c r="E68" i="28"/>
  <c r="E132" i="28"/>
  <c r="E36" i="32"/>
  <c r="E150" i="28"/>
  <c r="E156" i="31"/>
  <c r="E52" i="32"/>
  <c r="E128" i="28"/>
  <c r="E161" i="30"/>
  <c r="E137" i="33"/>
  <c r="E124" i="33"/>
  <c r="E63" i="33"/>
  <c r="E12" i="32"/>
  <c r="E106" i="29"/>
  <c r="E84" i="30"/>
  <c r="E60" i="29"/>
  <c r="E17" i="33"/>
  <c r="E9" i="29"/>
  <c r="E119" i="30"/>
  <c r="E52" i="31"/>
  <c r="E61" i="28"/>
  <c r="E23" i="31"/>
  <c r="E58" i="30"/>
  <c r="E72" i="30"/>
  <c r="E107" i="29"/>
  <c r="E22" i="28"/>
  <c r="E29" i="33"/>
  <c r="E109" i="28"/>
  <c r="E53" i="31"/>
  <c r="E66" i="32"/>
  <c r="E144" i="31"/>
  <c r="E92" i="30"/>
  <c r="E125" i="30"/>
  <c r="E118" i="31"/>
  <c r="E116" i="30"/>
  <c r="E51" i="30"/>
  <c r="E16" i="29"/>
  <c r="E72" i="33"/>
  <c r="E142" i="31"/>
  <c r="E161" i="33"/>
  <c r="E66" i="31"/>
  <c r="E53" i="28"/>
  <c r="E92" i="31"/>
  <c r="E136" i="28"/>
  <c r="E118" i="30"/>
  <c r="E45" i="28"/>
  <c r="E70" i="28"/>
  <c r="E133" i="28"/>
  <c r="E52" i="30"/>
  <c r="E23" i="29"/>
  <c r="E74" i="28"/>
  <c r="E107" i="33"/>
  <c r="E29" i="32"/>
  <c r="E53" i="30"/>
  <c r="E137" i="30"/>
  <c r="E124" i="31"/>
  <c r="E12" i="30"/>
  <c r="E106" i="33"/>
  <c r="E84" i="29"/>
  <c r="E26" i="28"/>
  <c r="E17" i="31"/>
  <c r="E9" i="30"/>
  <c r="E136" i="33"/>
  <c r="E119" i="33"/>
  <c r="E71" i="28"/>
  <c r="E16" i="32"/>
  <c r="E23" i="30"/>
  <c r="E58" i="31"/>
  <c r="E104" i="31"/>
  <c r="E72" i="32"/>
  <c r="E107" i="31"/>
  <c r="E142" i="30"/>
  <c r="E29" i="31"/>
  <c r="E161" i="32"/>
  <c r="E146" i="28"/>
  <c r="E66" i="29"/>
  <c r="E73" i="33"/>
  <c r="E147" i="31"/>
  <c r="E45" i="33"/>
  <c r="E11" i="33"/>
  <c r="E46" i="29"/>
  <c r="E117" i="32"/>
  <c r="E115" i="28"/>
  <c r="E82" i="33"/>
  <c r="E156" i="29"/>
  <c r="E63" i="28"/>
  <c r="E72" i="31"/>
  <c r="E142" i="33"/>
  <c r="E66" i="33"/>
  <c r="E73" i="32"/>
  <c r="E147" i="29"/>
  <c r="E45" i="29"/>
  <c r="E11" i="31"/>
  <c r="E46" i="32"/>
  <c r="E117" i="31"/>
  <c r="E36" i="29"/>
  <c r="E82" i="32"/>
  <c r="E156" i="33"/>
  <c r="E38" i="31"/>
  <c r="E76" i="31"/>
  <c r="E148" i="32"/>
  <c r="E159" i="33"/>
  <c r="E89" i="31"/>
  <c r="E32" i="29"/>
  <c r="E94" i="30"/>
  <c r="E134" i="33"/>
  <c r="E31" i="30"/>
  <c r="E133" i="31"/>
  <c r="E42" i="33"/>
  <c r="E40" i="31"/>
  <c r="E100" i="33"/>
  <c r="E41" i="29"/>
  <c r="E80" i="29"/>
  <c r="E162" i="29"/>
  <c r="E76" i="30"/>
  <c r="E159" i="31"/>
  <c r="E134" i="29"/>
  <c r="E133" i="29"/>
  <c r="E40" i="32"/>
  <c r="E100" i="31"/>
  <c r="E41" i="30"/>
  <c r="E80" i="31"/>
  <c r="D21" i="50" l="1"/>
  <c r="J21" i="50"/>
  <c r="H21" i="50"/>
  <c r="F21" i="50"/>
  <c r="N32" i="50"/>
  <c r="F32" i="50"/>
  <c r="L32" i="50"/>
  <c r="J32" i="50"/>
  <c r="D32" i="50"/>
  <c r="H32" i="50"/>
  <c r="P32" i="50"/>
  <c r="D43" i="50"/>
  <c r="F43" i="50"/>
  <c r="H43" i="50"/>
  <c r="J43" i="50"/>
  <c r="D54" i="50"/>
  <c r="F54" i="50"/>
  <c r="H54" i="50"/>
  <c r="J54" i="50"/>
  <c r="L54" i="50"/>
  <c r="N54" i="50"/>
  <c r="D65" i="50"/>
  <c r="F65" i="50"/>
  <c r="H65" i="50"/>
  <c r="Z25" i="50"/>
  <c r="Z17" i="50"/>
  <c r="Z19" i="50"/>
  <c r="Z21" i="50"/>
  <c r="Z23" i="50"/>
  <c r="Z27" i="50"/>
  <c r="Z29" i="50"/>
  <c r="Z31" i="50"/>
  <c r="Z33" i="50"/>
  <c r="Z35" i="50"/>
  <c r="Z37" i="50"/>
  <c r="Z39" i="50"/>
  <c r="Z41" i="50"/>
  <c r="Z43" i="50"/>
  <c r="Z45" i="50"/>
  <c r="Z47" i="50"/>
  <c r="Z49" i="50"/>
  <c r="Z51" i="50"/>
  <c r="Z53" i="5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K14" authorId="0" shapeId="0" xr:uid="{672DD401-372D-437F-82D6-0D7684709AD7}">
      <text>
        <r>
          <rPr>
            <sz val="11"/>
            <color rgb="FF000000"/>
            <rFont val="Calibri"/>
            <family val="2"/>
            <charset val="1"/>
          </rPr>
          <t xml:space="preserve">Aracele Barbosa Da Silva:
</t>
        </r>
        <r>
          <rPr>
            <sz val="12"/>
            <color rgb="FF000000"/>
            <rFont val="Segoe UI"/>
            <family val="2"/>
            <charset val="1"/>
          </rPr>
          <t>Equipamento com defeito</t>
        </r>
      </text>
    </comment>
    <comment ref="J22" authorId="0" shapeId="0" xr:uid="{9F62EEC5-5F3D-4BB0-B4A3-87D4F3DD12DA}">
      <text>
        <r>
          <rPr>
            <sz val="11"/>
            <color rgb="FF000000"/>
            <rFont val="Calibri"/>
            <family val="2"/>
            <charset val="1"/>
          </rPr>
          <t xml:space="preserve">Aracele Barbosa Da Silva:
</t>
        </r>
        <r>
          <rPr>
            <sz val="12"/>
            <color rgb="FF000000"/>
            <rFont val="Segoe UI"/>
            <family val="2"/>
            <charset val="1"/>
          </rPr>
          <t>Funcionando de 07h às 19h a princípio até novembro, devido a falta de médicos</t>
        </r>
      </text>
    </comment>
    <comment ref="L22" authorId="0" shapeId="0" xr:uid="{004909AB-EF02-432A-B48D-4E70735BE4F9}">
      <text>
        <r>
          <rPr>
            <sz val="11"/>
            <color rgb="FF000000"/>
            <rFont val="Calibri"/>
            <family val="2"/>
            <charset val="1"/>
          </rPr>
          <t xml:space="preserve">Aracele Barbosa Da Silva:
</t>
        </r>
        <r>
          <rPr>
            <sz val="12"/>
            <color rgb="FF000000"/>
            <rFont val="Segoe UI"/>
            <family val="2"/>
            <charset val="1"/>
          </rPr>
          <t>Só algumas equipes fazem agendamento por hora marcada</t>
        </r>
      </text>
    </comment>
    <comment ref="S52" authorId="0" shapeId="0" xr:uid="{393CBCC4-8854-4458-A8B8-05B56D45987C}">
      <text>
        <r>
          <rPr>
            <sz val="11"/>
            <color rgb="FF000000"/>
            <rFont val="Calibri"/>
            <family val="2"/>
            <charset val="1"/>
          </rPr>
          <t xml:space="preserve">Aracele Barbosa Da Silva:
</t>
        </r>
        <r>
          <rPr>
            <sz val="12"/>
            <color rgb="FF000000"/>
            <rFont val="Segoe UI"/>
            <family val="2"/>
            <charset val="1"/>
          </rPr>
          <t>Serviço suspenso devido aposentadoria do servidor que fazia esse serviço. Ainda sem repoisção de CH</t>
        </r>
      </text>
    </comment>
    <comment ref="V101" authorId="0" shapeId="0" xr:uid="{D797A883-E59E-44FD-8801-5D5D0B69A3B0}">
      <text>
        <r>
          <rPr>
            <sz val="11"/>
            <color rgb="FF000000"/>
            <rFont val="Calibri"/>
            <family val="2"/>
            <charset val="1"/>
          </rPr>
          <t xml:space="preserve">Aracele Barbosa Da Silva:
</t>
        </r>
        <r>
          <rPr>
            <sz val="12"/>
            <color rgb="FF000000"/>
            <rFont val="Segoe UI"/>
            <family val="2"/>
            <charset val="1"/>
          </rPr>
          <t>Aguardando o fim da reforma da farmácia para começar a dispensar psico</t>
        </r>
      </text>
    </comment>
    <comment ref="J118" authorId="0" shapeId="0" xr:uid="{E50665FA-ED90-43A0-8567-D3D63ACB00BC}">
      <text>
        <r>
          <rPr>
            <sz val="11"/>
            <color rgb="FF000000"/>
            <rFont val="Calibri"/>
            <family val="2"/>
            <charset val="1"/>
          </rPr>
          <t xml:space="preserve">Aracele Barbosa Da Silva:
</t>
        </r>
        <r>
          <rPr>
            <sz val="12"/>
            <color rgb="FF000000"/>
            <rFont val="Segoe UI"/>
            <family val="2"/>
            <charset val="1"/>
          </rPr>
          <t>Esse horário de funcionamento começará a partir de novembro/2020</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<sst xmlns="http://schemas.openxmlformats.org/spreadsheetml/2006/main" count="13146" uniqueCount="3013">
  <si>
    <t>ESF_T</t>
  </si>
  <si>
    <t>NÃO</t>
  </si>
  <si>
    <t>SIM</t>
  </si>
  <si>
    <t>PRÓPRIO</t>
  </si>
  <si>
    <t>COMODATO</t>
  </si>
  <si>
    <t>ALUGADO</t>
  </si>
  <si>
    <t>CESSÃO</t>
  </si>
  <si>
    <t>EMPRESTADO</t>
  </si>
  <si>
    <t>Conceito</t>
  </si>
  <si>
    <t>Escore Padronizado de Tipo de Equipe</t>
  </si>
  <si>
    <t>Escore Padronizado de Elenco de Profissionais</t>
  </si>
  <si>
    <t>Escore Padronizado de Servicos Disponíveis</t>
  </si>
  <si>
    <t>Escore Padronizado de Instalações e Insumos - Insumos</t>
  </si>
  <si>
    <t>Escore Padronizado de Instalações e Insumos - Equipamentos de TI</t>
  </si>
  <si>
    <t/>
  </si>
  <si>
    <t>Método de Extração: análise de Componente Principal.</t>
  </si>
  <si>
    <t>Original</t>
  </si>
  <si>
    <t>Padronizado</t>
  </si>
  <si>
    <t>Dimensão</t>
  </si>
  <si>
    <t>Total</t>
  </si>
  <si>
    <t>Escore Padronizado de Instalações e Insumos - Estrutura Física</t>
  </si>
  <si>
    <t>Mínimo</t>
  </si>
  <si>
    <t>Máximo</t>
  </si>
  <si>
    <t>1º Quintil</t>
  </si>
  <si>
    <t>2º Quintil</t>
  </si>
  <si>
    <t>3º Quintil</t>
  </si>
  <si>
    <t>4º Quintil</t>
  </si>
  <si>
    <t>VOLANTE</t>
  </si>
  <si>
    <t>Carga Fatorial</t>
  </si>
  <si>
    <t>Tabela 1 – Coeficientes dos Escores Fatoriais.</t>
  </si>
  <si>
    <t>Variação entre níveis, considerando o intervalo entre o 1º quintil e 100%</t>
  </si>
  <si>
    <t>Tabela 2 - Mínimo, Quintis e Máximo do Score Final das UBS.</t>
  </si>
  <si>
    <t>ID</t>
  </si>
  <si>
    <t>Divisor</t>
  </si>
  <si>
    <t>UBS</t>
  </si>
  <si>
    <t>REGIÃO</t>
  </si>
  <si>
    <t>CONCEITO</t>
  </si>
  <si>
    <t>SCORE</t>
  </si>
  <si>
    <t>Quadrado</t>
  </si>
  <si>
    <t>Redutor 1/10</t>
  </si>
  <si>
    <t>Redutor 1/20</t>
  </si>
  <si>
    <t>record_id</t>
  </si>
  <si>
    <t>3. Qual a localização da UBS?</t>
  </si>
  <si>
    <t>a3_10</t>
  </si>
  <si>
    <t>redcap_event_name</t>
  </si>
  <si>
    <t>deubsdftelefone_timestamp</t>
  </si>
  <si>
    <t>Nome do entrevistador:</t>
  </si>
  <si>
    <t>Nome completo do responsável pelo preenchimento:</t>
  </si>
  <si>
    <t>2. E-mail de contato:</t>
  </si>
  <si>
    <t>4. Região de Saúde - Região administrativa - Unidade Básica de Saúde:</t>
  </si>
  <si>
    <t>Região de saúde</t>
  </si>
  <si>
    <t>Região Administrativa</t>
  </si>
  <si>
    <t>3. Cargo do responsável pelo preenchimento na Unidade Básica de Saúde (UBS):</t>
  </si>
  <si>
    <t>1. Região de saúde:</t>
  </si>
  <si>
    <t>1a. Região Administrativa:</t>
  </si>
  <si>
    <t>2a. Nome da Unidade Básica de Saúde:</t>
  </si>
  <si>
    <t>4. Qual o tipo de UBS?</t>
  </si>
  <si>
    <t>1. Há trabalhadores de saúde na entrada da UBS com a finalidade de identificar e auxiliar no acolhimento dos Usuários Sintomáticos Respiratórios (USR)?</t>
  </si>
  <si>
    <t>Enfermeiro</t>
  </si>
  <si>
    <t>Quali_t5_01a_vigilante</t>
  </si>
  <si>
    <t>2. Os trabalhadores realizam a classificação de risco de USR?</t>
  </si>
  <si>
    <t>3a2. AOSD* Farmácia:</t>
  </si>
  <si>
    <t>3a3. AOSD* Patologia Clínica:</t>
  </si>
  <si>
    <t>3a4. Auxiliar de serviços gerais:</t>
  </si>
  <si>
    <t>3a5. Cirurgião-dentista:</t>
  </si>
  <si>
    <t>3a6. Enfermeiro:</t>
  </si>
  <si>
    <t>3a7. Farmacêutico:</t>
  </si>
  <si>
    <t>3a8. Médico da Família e Comunidade:</t>
  </si>
  <si>
    <t>t5_03_3a8. Médico do mais médicos</t>
  </si>
  <si>
    <t>3a9. Médico de outra especialidade:</t>
  </si>
  <si>
    <t>3a10. Técnico administrativo:</t>
  </si>
  <si>
    <t>3a11. Técnico de enfermagem:</t>
  </si>
  <si>
    <t>3a12. Técnico em saúde bucal:</t>
  </si>
  <si>
    <t>3a13. Profissionais do NASF:</t>
  </si>
  <si>
    <t>3a13a. Assistente social:</t>
  </si>
  <si>
    <t>3a13b. Farmacêutico:</t>
  </si>
  <si>
    <t>3a13d. Fonoaudiólogo:</t>
  </si>
  <si>
    <t>3a13g. Terapeuta ocupacional:</t>
  </si>
  <si>
    <t>3a13h. Outros:</t>
  </si>
  <si>
    <t>4. A UBS realiza acolhimento e escuta ativa e qualificada dos usuários, mesmo que não sejam da área de abrangência?</t>
  </si>
  <si>
    <t>5a. Há espaço físico reservado para orientação quanto ao uso de máscaras e higiene das mãos?</t>
  </si>
  <si>
    <t>Observacao_t5_07a___8_MaisMédico</t>
  </si>
  <si>
    <t>9. A população incluída no grupo de risco para a COVID-19 tem sido mapeada pelas equipes?</t>
  </si>
  <si>
    <t>13. A população é informada sobre os atendimentos e exames realizados na UBS?</t>
  </si>
  <si>
    <t>14. Os usuários são orientados a comparecer com apenas 15 minutos de antecedência para as consultas, evitando aglomeração nas recepções das UBS e/ou nas salas de acolhimento das equipes?</t>
  </si>
  <si>
    <t>15. Como os atendimentos eletivos são agendados?</t>
  </si>
  <si>
    <t>16. Os aspectos psicossociais dos usuários em situação de isolamento social são avaliados?</t>
  </si>
  <si>
    <t xml:space="preserve">Quali_Consultório externo URS </t>
  </si>
  <si>
    <t>t6_02a1_Quantos?</t>
  </si>
  <si>
    <t>t6_02e2_Janela:</t>
  </si>
  <si>
    <t>t6_02e3_Ventilador:</t>
  </si>
  <si>
    <t>t6_02e4_ Ar-condicionado:</t>
  </si>
  <si>
    <t>t8_01b_ Máscara de proteção PFF2 ou N95?</t>
  </si>
  <si>
    <t>t8_01c_Touca hospitalar descartável?</t>
  </si>
  <si>
    <t>t8_01d_Óculos de proteção individual?</t>
  </si>
  <si>
    <t xml:space="preserve">t8_01h_Luva de procedimento não estéril de látex tamanho “PP”?  </t>
  </si>
  <si>
    <t>Quali_t8_01h_Luva de procedimento não estéril de látex tamanho “PP” não solicitada</t>
  </si>
  <si>
    <t>SN_t8_01m_Luva cirúrgica convencional nº 8,5 em látex estéril não solicitada</t>
  </si>
  <si>
    <t>t8_01n_Luva nitrílica G</t>
  </si>
  <si>
    <t>Quali_t8_01n_Luva nitrílica G não solicitada</t>
  </si>
  <si>
    <t>t8_01o_Luva nitrílica M</t>
  </si>
  <si>
    <t>Quali_t8_01o_Luva nitrílica M não solicitada</t>
  </si>
  <si>
    <t>t8_01p_Luva nitrílica P</t>
  </si>
  <si>
    <t>Quali_t8_01p_Luva nitrílica P não solicitada</t>
  </si>
  <si>
    <t>t8_01q_Macacão protetor?</t>
  </si>
  <si>
    <t>Quali_t8_01q_Macacão protetor não solicitado</t>
  </si>
  <si>
    <t>t8_01r_Propé/sapatilha?</t>
  </si>
  <si>
    <t>Quali_t8_01r_Propé/sapatilha não solicitada</t>
  </si>
  <si>
    <t>t8_01s_Protetor facial?</t>
  </si>
  <si>
    <t xml:space="preserve">t8_01t_Avental/capote cirúrgico estéril, descartável?  </t>
  </si>
  <si>
    <t xml:space="preserve">t8_01u_Gorro? </t>
  </si>
  <si>
    <t>Quali_t8_01u_Gorro não solicitado</t>
  </si>
  <si>
    <t>t8_01v_Turbante descartável</t>
  </si>
  <si>
    <t>Quali_t8_01v_Turbante descartável não solicitado</t>
  </si>
  <si>
    <t>telefone_arm_1</t>
  </si>
  <si>
    <t>Kamilla</t>
  </si>
  <si>
    <t>Roseli De Jesus Lopes Da Luz Santos</t>
  </si>
  <si>
    <t>liliethiago01@gmail.com</t>
  </si>
  <si>
    <t>Sul - Santa Maria - Unidade Básica de Saúde 1 de Santa Maria</t>
  </si>
  <si>
    <t>Região Sul</t>
  </si>
  <si>
    <t>Santa Maria</t>
  </si>
  <si>
    <t>1 de Santa Maria</t>
  </si>
  <si>
    <t>Mayra Fernandes Xavier</t>
  </si>
  <si>
    <t>Vanessa Guimarães Paiva Ferreira</t>
  </si>
  <si>
    <t>gerenciaapslestess3@gmail.com</t>
  </si>
  <si>
    <t>Leste - São Sebastião - Unidade Básica de Saúde 8 - São Sebastião</t>
  </si>
  <si>
    <t>Região Leste</t>
  </si>
  <si>
    <t>São Sebastião</t>
  </si>
  <si>
    <t>8 - São Sebastião</t>
  </si>
  <si>
    <t>Joelma Batista Soares</t>
  </si>
  <si>
    <t>gsaps04regiaosul.sm@gmail.com</t>
  </si>
  <si>
    <t>Sul - Santa Maria - Unidade Básica de Saúde 6 de Santa Maria</t>
  </si>
  <si>
    <t>6 de Santa Maria</t>
  </si>
  <si>
    <t>Leste - São Sebastião - Unidade Básica de Saúde 7 - São Sebastião</t>
  </si>
  <si>
    <t>7 - São Sebastião</t>
  </si>
  <si>
    <t>Sul - Gama - Unidade Básica de Saúde 8 - Gama</t>
  </si>
  <si>
    <t>Gama</t>
  </si>
  <si>
    <t>8 - Gama</t>
  </si>
  <si>
    <t>Edilene de Jesus Silva Soares</t>
  </si>
  <si>
    <t>gerenciagsap1gama@gmail.com</t>
  </si>
  <si>
    <t>Sul - Gama - Unidade Básica de Saúde 1 - Gama</t>
  </si>
  <si>
    <t>1 - Gama</t>
  </si>
  <si>
    <t>Sul - Gama - Unidade Básica de Saúde 9 - Gama</t>
  </si>
  <si>
    <t>9 - Gama</t>
  </si>
  <si>
    <t>Sul - Gama - Unidade Básica de Saúde 12 - Gama</t>
  </si>
  <si>
    <t>12 - Gama</t>
  </si>
  <si>
    <t>Sul - Santa Maria - Unidade Básica de Saúde 3 de Santa Maria</t>
  </si>
  <si>
    <t>3 de Santa Maria</t>
  </si>
  <si>
    <t>Afra da Conceição Chaves Rocha</t>
  </si>
  <si>
    <t>chavesafrinha@gmail.com</t>
  </si>
  <si>
    <t>Sul - Gama - Unidade Básica de Saúde 4 - Gama</t>
  </si>
  <si>
    <t>4 - Gama</t>
  </si>
  <si>
    <t>Brenda Ferreira de Abreu</t>
  </si>
  <si>
    <t>Cláudia Coelho de Almeida</t>
  </si>
  <si>
    <t>claudiabsb04@gmail.com</t>
  </si>
  <si>
    <t>Sudoeste - Samambaia - Unidade Básica de Saúde 2 - Samambaia</t>
  </si>
  <si>
    <t>Região Sudoeste</t>
  </si>
  <si>
    <t>Samambaia</t>
  </si>
  <si>
    <t>2 - Samambaia</t>
  </si>
  <si>
    <t>Sandra Duarte Firmino</t>
  </si>
  <si>
    <t>gesfparanoa@gmail.com</t>
  </si>
  <si>
    <t>Leste - Paranoá - Unidade Básica de Saúde 4  - Paranoá</t>
  </si>
  <si>
    <t>Paranoá</t>
  </si>
  <si>
    <t>4  - Paranoá</t>
  </si>
  <si>
    <t>Leste - Paranoá - Unidade Básica de Saúde 5 - Paranoá</t>
  </si>
  <si>
    <t>5 - Paranoá</t>
  </si>
  <si>
    <t>Daniela Evelin de Castro Santana</t>
  </si>
  <si>
    <t>Maria Angélica Gonçalves Nunes</t>
  </si>
  <si>
    <t>gsap1.cruzeiro@gmail.com</t>
  </si>
  <si>
    <t>Central - Cruzeiro - Unidade Básica de Saúde 1 - Cruzeiro</t>
  </si>
  <si>
    <t>Região Central</t>
  </si>
  <si>
    <t>Cruzeiro</t>
  </si>
  <si>
    <t>1 - Cruzeiro</t>
  </si>
  <si>
    <t>Leste - Paranoá - Unidade Básica de Saúde 6  - Paranoá</t>
  </si>
  <si>
    <t>6  - Paranoá</t>
  </si>
  <si>
    <t>Natália Maria Rezende</t>
  </si>
  <si>
    <t>nataliarezendes@gmail.com</t>
  </si>
  <si>
    <t>Sudoeste - Samambaia - Unidade Básica de Saúde 3 - Samambaia</t>
  </si>
  <si>
    <t>3 - Samambaia</t>
  </si>
  <si>
    <t>Adriana Mariz Silva Oliveira</t>
  </si>
  <si>
    <t>adriana.mariz@gmail.com</t>
  </si>
  <si>
    <t>Central - Cruzeiro - Unidade Básica de Saúde 2 - Cruzeiro</t>
  </si>
  <si>
    <t>2 - Cruzeiro</t>
  </si>
  <si>
    <t>Cláudia Beatriz Nogueira Costa</t>
  </si>
  <si>
    <t>claudia.cbncosta@gmail.com</t>
  </si>
  <si>
    <t>Sudoeste - Samambaia - Unidade Básica de Saúde 11 - Samambaia</t>
  </si>
  <si>
    <t>11 - Samambaia</t>
  </si>
  <si>
    <t>Leste - Paranoá - Unidade Básica de Saúde 7 - Paranoá</t>
  </si>
  <si>
    <t>7 - Paranoá</t>
  </si>
  <si>
    <t>Kátia Nunes da Silva</t>
  </si>
  <si>
    <t>knmatos06@yahoo.com.br</t>
  </si>
  <si>
    <t>Sudoeste - Samambaia - Unidade Básica de Saúde 1 - Samambaia</t>
  </si>
  <si>
    <t>1 - Samambaia</t>
  </si>
  <si>
    <t>Augusta Viviane da Silva Farias</t>
  </si>
  <si>
    <t>gsap4ss@gmail.com</t>
  </si>
  <si>
    <t>Leste - São Sebastião - Unidade Básica de Saúde 12 - São Sebastião</t>
  </si>
  <si>
    <t>12 - São Sebastião</t>
  </si>
  <si>
    <t>Silvia Angelize Souza de Almeida</t>
  </si>
  <si>
    <t>Leste - São Sebastião - Unidade Básica de Saúde 10 - São Sebastião</t>
  </si>
  <si>
    <t>10 - São Sebastião</t>
  </si>
  <si>
    <t>Adriana Alves do Nascimento</t>
  </si>
  <si>
    <t>Leste - São Sebastião - Unidade Básica de Saúde 6 - São Sebastião</t>
  </si>
  <si>
    <t>6 - São Sebastião</t>
  </si>
  <si>
    <t>DANIELA CAROLINA DA SILVA COSTA</t>
  </si>
  <si>
    <t>Danicarolcosta38@gmail.com</t>
  </si>
  <si>
    <t>Sul - Santa Maria - Unidade Básica de Saúde 2 de Santa Maria</t>
  </si>
  <si>
    <t>2 de Santa Maria</t>
  </si>
  <si>
    <t>Nádia Maria da Silva Machado</t>
  </si>
  <si>
    <t>Leste - Paranoá - Unidade Básica de Saúde 2 - Paranoá</t>
  </si>
  <si>
    <t>2 - Paranoá</t>
  </si>
  <si>
    <t>Leste - São Sebastião - Unidade Básica de Saúde 4 - São Sebastião</t>
  </si>
  <si>
    <t>4 - São Sebastião</t>
  </si>
  <si>
    <t>Michele Vieira Miranda</t>
  </si>
  <si>
    <t>gerenciaapslestess2@gmail.com</t>
  </si>
  <si>
    <t>Leste - São Sebastião - Unidade Básica de Saúde 2 - São Sebastião</t>
  </si>
  <si>
    <t>2 - São Sebastião</t>
  </si>
  <si>
    <t>Mayra Fernades Xavier</t>
  </si>
  <si>
    <t>Leste - São Sebastião - Unidade Básica de Saúde 19 - São Sebastião</t>
  </si>
  <si>
    <t>19 - São Sebastião</t>
  </si>
  <si>
    <t>Thereza Cristina de Souza Mareco</t>
  </si>
  <si>
    <t>Henrique Coimbra Guimarães</t>
  </si>
  <si>
    <t>gsap1.estrutural@gmail.com</t>
  </si>
  <si>
    <t>Centro-Sul - SCIA/Estrutural - Unidade Básica de Saúde 2 - Estrutural</t>
  </si>
  <si>
    <t>Região Centro-Sul</t>
  </si>
  <si>
    <t>SCIA/Estrutural</t>
  </si>
  <si>
    <t>2 - Estrutural</t>
  </si>
  <si>
    <t xml:space="preserve">Thereza Cristina de Souza Mareco </t>
  </si>
  <si>
    <t>Sandra Araujo De Franca</t>
  </si>
  <si>
    <t>safmetas@gmail.com</t>
  </si>
  <si>
    <t>Oeste - Ceilândia - Unidade Básica de Saúde 11 - Ceilândia</t>
  </si>
  <si>
    <t>Região Oeste</t>
  </si>
  <si>
    <t>Ceilândia</t>
  </si>
  <si>
    <t>11 - Ceilândia</t>
  </si>
  <si>
    <t>Iolanda Mieko Hayashi</t>
  </si>
  <si>
    <t>Leste - São Sebastião - Unidade Básica de Saúde 3 - São Sebastião</t>
  </si>
  <si>
    <t>3 - São Sebastião</t>
  </si>
  <si>
    <t>klébya Oliveira</t>
  </si>
  <si>
    <t>Fabio Tadeu Santos de Carvalho</t>
  </si>
  <si>
    <t>fabio3007@gmail.com</t>
  </si>
  <si>
    <t>Oeste - Ceilândia - Unidade Básica de Saúde 18 - Ceilândia</t>
  </si>
  <si>
    <t>18 - Ceilândia</t>
  </si>
  <si>
    <t>Mariana Alencar Sales</t>
  </si>
  <si>
    <t>paranoaparque.ubs@gmail.com</t>
  </si>
  <si>
    <t>Leste - Paranoá - Unidade Básica de Saúde 3 - Paranoá</t>
  </si>
  <si>
    <t>3 - Paranoá</t>
  </si>
  <si>
    <t>ANA PAULA FERREIRA ESTEVAM</t>
  </si>
  <si>
    <t>centrosg03@gmail.com</t>
  </si>
  <si>
    <t>Sul - Gama - Unidade Básica de Saúde 3 - Gama</t>
  </si>
  <si>
    <t>3 - Gama</t>
  </si>
  <si>
    <t xml:space="preserve">Fabrício Vieira Cavalcante </t>
  </si>
  <si>
    <t>LEILA MARIA DA SILVA</t>
  </si>
  <si>
    <t>lorenaeleila@hotmail.com</t>
  </si>
  <si>
    <t>Sudoeste - Águas Claras/ Areal - Unidade Básica de Saúde 1 - Águas Claras</t>
  </si>
  <si>
    <t>Águas Claras</t>
  </si>
  <si>
    <t>1 - Águas Claras</t>
  </si>
  <si>
    <t>Leste - São Sebastião - Unidade Básica de Saúde 5 - São Sebastião</t>
  </si>
  <si>
    <t>5 - São Sebastião</t>
  </si>
  <si>
    <t>Cláudia Rezende</t>
  </si>
  <si>
    <t>gsap6sm@gmail.com</t>
  </si>
  <si>
    <t>Sul - Santa Maria - Unidade Básica de Saúde 7 de Santa Maria</t>
  </si>
  <si>
    <t>7 de Santa Maria</t>
  </si>
  <si>
    <t>Gleyce Cynthia Ferreira de Carvalho</t>
  </si>
  <si>
    <t>gsap1.candanga@gmail.com</t>
  </si>
  <si>
    <t>Centro-Sul - Candangolândia - Unidade Básica de Saúde 1 - Candangolândia</t>
  </si>
  <si>
    <t>Candagolândia</t>
  </si>
  <si>
    <t>1 - Candangolândia</t>
  </si>
  <si>
    <t>Aimê Oliveira</t>
  </si>
  <si>
    <t>Débora Cristina da Silva Fernandes Gonçalves</t>
  </si>
  <si>
    <t>debora.sesdf@gmail.com</t>
  </si>
  <si>
    <t>Norte - Sobradinho II - Unidade Básica de Saúde 3 - Sobradinho II</t>
  </si>
  <si>
    <t>Região Norte</t>
  </si>
  <si>
    <t>Sobradinho II</t>
  </si>
  <si>
    <t>3 - Sobradinho II</t>
  </si>
  <si>
    <t>Fernanda Santana Gonçalves</t>
  </si>
  <si>
    <t>fernandasantanahrpa@gmail.com</t>
  </si>
  <si>
    <t>Leste - Itapoã - Unidade Básica de Saúde 2 - Itapoã</t>
  </si>
  <si>
    <t>Itapoã</t>
  </si>
  <si>
    <t>2 - Itapoã</t>
  </si>
  <si>
    <t>Paulo Cesar De Azevedo</t>
  </si>
  <si>
    <t>pccef1@gmail.com</t>
  </si>
  <si>
    <t>Centro-Sul - Guará - Unidade Básica de Saúde 2 - Guará</t>
  </si>
  <si>
    <t>Guará</t>
  </si>
  <si>
    <t>2 - Guará</t>
  </si>
  <si>
    <t>Mariana Dantas Brito</t>
  </si>
  <si>
    <t>mari5_db@hotmail.com</t>
  </si>
  <si>
    <t>Central - Varjão - Unidade Básica de Saúde 1 - Varjão</t>
  </si>
  <si>
    <t>Varjão</t>
  </si>
  <si>
    <t>1 - Varjão</t>
  </si>
  <si>
    <t>Rogeria Kelly Araujo Lima</t>
  </si>
  <si>
    <t>jkellynha2001@hotmail.com</t>
  </si>
  <si>
    <t>Sudoeste - Recanto das Emas - Unidade Básica de Saúde 2 - Recanto das Emas</t>
  </si>
  <si>
    <t>Recanto das Emas</t>
  </si>
  <si>
    <t>2 - Recanto das Emas</t>
  </si>
  <si>
    <t>Raniere Barros Cardoso</t>
  </si>
  <si>
    <t>ranierecardoso.ses@gmail.com</t>
  </si>
  <si>
    <t>Oeste - Ceilândia - Unidade Básica de Saúde 12 - Ceilândia</t>
  </si>
  <si>
    <t>12 - Ceilândia</t>
  </si>
  <si>
    <t>kamilla</t>
  </si>
  <si>
    <t>Ines De Almeida Ribeiro</t>
  </si>
  <si>
    <t>inesitaribeiro33@gmail.com</t>
  </si>
  <si>
    <t>Sul - Gama - Unidade Básica de Saúde 5 - Gama</t>
  </si>
  <si>
    <t>5 - Gama</t>
  </si>
  <si>
    <t>Nina Valeriano Fonseca</t>
  </si>
  <si>
    <t>ninafonseca@gmail.com</t>
  </si>
  <si>
    <t>Norte - Fercal - Unidade Básica de Saúde 3 - Fercal</t>
  </si>
  <si>
    <t>Fercal</t>
  </si>
  <si>
    <t>3 - Fercal</t>
  </si>
  <si>
    <t>Centro-Sul - SCIA/Estrutural - Unidade Básica de Saúde 1 - Estrutural</t>
  </si>
  <si>
    <t>1 - Estrutural</t>
  </si>
  <si>
    <t>Ruth da Conceição Costa e Silva Sacco</t>
  </si>
  <si>
    <t>Elaine Cristina Campos</t>
  </si>
  <si>
    <t>elainecristina0609@gmail.com</t>
  </si>
  <si>
    <t>Centro-Sul - Riacho Fundo II - Unidade Básica de Saúde 1 - Riacho Fundo II</t>
  </si>
  <si>
    <t>Riacho Fundo II</t>
  </si>
  <si>
    <t>1 - Riacho Fundo II</t>
  </si>
  <si>
    <t>Leste - Itapoã - Unidade Básica de Saúde 3 - Itapoã</t>
  </si>
  <si>
    <t>3 - Itapoã</t>
  </si>
  <si>
    <t>Claudio Humberto Lopes</t>
  </si>
  <si>
    <t>claudio_hrs@yahoo.com.br</t>
  </si>
  <si>
    <t>Norte - Fercal - Unidade Básica de Saúde 1 - Fercal</t>
  </si>
  <si>
    <t>1 - Fercal</t>
  </si>
  <si>
    <t>Maria Silvia Fruet de Freitas</t>
  </si>
  <si>
    <t>Rose Marie Araujo Santos</t>
  </si>
  <si>
    <t>rmaraujosantos@gmail.com</t>
  </si>
  <si>
    <t>Norte - Planaltina - Unidade Básica de Saúde 5 - Planaltina</t>
  </si>
  <si>
    <t>Planaltina</t>
  </si>
  <si>
    <t>5 - Planaltina</t>
  </si>
  <si>
    <t>Alinne Priscila Vaz Costa</t>
  </si>
  <si>
    <t>alinnepriscila@gmail.com</t>
  </si>
  <si>
    <t>Oeste - Brazlândia - Unidade Básica de Saúde 1 - Brazlândia</t>
  </si>
  <si>
    <t>Brazlândia</t>
  </si>
  <si>
    <t>1 - Brazlândia</t>
  </si>
  <si>
    <t>Natália Araújo Paiva</t>
  </si>
  <si>
    <t>napaiva20@gmail.com</t>
  </si>
  <si>
    <t>Norte - Sobradinho  - Unidade Básica de Saúde 3 - Sobradinho</t>
  </si>
  <si>
    <t>Sobradinho I</t>
  </si>
  <si>
    <t>3 - Sobradinho</t>
  </si>
  <si>
    <t>Lucilene Soares Brasileiro</t>
  </si>
  <si>
    <t>gsap01.plan@gmail.com</t>
  </si>
  <si>
    <t>Norte - Planaltina - Unidade Básica de Saúde 3 - Planaltina</t>
  </si>
  <si>
    <t>3 - Planaltina</t>
  </si>
  <si>
    <t>Maisa Marth dos P Santos</t>
  </si>
  <si>
    <t>gsap1rf1@gmail.com</t>
  </si>
  <si>
    <t>Centro-Sul - Riacho Fundo I - Unidade Básica de Saúde 1 - Riacho Fundo I</t>
  </si>
  <si>
    <t>Riacho Fundo I</t>
  </si>
  <si>
    <t>1 - Riacho Fundo I</t>
  </si>
  <si>
    <t>Ana Claudia De Castro</t>
  </si>
  <si>
    <t>anapcastro06@gmail.com</t>
  </si>
  <si>
    <t>Oeste - Brazlândia - Unidade Básica de Saúde 2 - Brazlândia</t>
  </si>
  <si>
    <t>2 - Brazlândia</t>
  </si>
  <si>
    <t>Sueli Maria De Almeida Prado</t>
  </si>
  <si>
    <t>enfermeirasueli1972@gmail.com</t>
  </si>
  <si>
    <t>Oeste - Ceilândia - Unidade Básica de Saúde 13 - Ceilândia</t>
  </si>
  <si>
    <t>13 - Ceilândia</t>
  </si>
  <si>
    <t>Klébya Oliveira</t>
  </si>
  <si>
    <t>Julio Cesar Frazão de Lima</t>
  </si>
  <si>
    <t>gsap2.rf2@gmail.com</t>
  </si>
  <si>
    <t>Centro-Sul - Riacho Fundo II - Unidade Básica de Saúde 3 - Riacho Fundo II</t>
  </si>
  <si>
    <t>3 - Riacho Fundo II</t>
  </si>
  <si>
    <t>Rosemary Padilha Fonseca de Carvalho</t>
  </si>
  <si>
    <t>rhossenf@hotmail.com</t>
  </si>
  <si>
    <t>Sudoeste - Recanto das Emas - Unidade Básica de Saúde 4 - Recanto das Emas</t>
  </si>
  <si>
    <t>4 - Recanto das Emas</t>
  </si>
  <si>
    <t xml:space="preserve">Francimara Gonçalves </t>
  </si>
  <si>
    <t>francimaragoncalves@hotmail.com</t>
  </si>
  <si>
    <t>Sudoeste - Águas Claras/ Areal - Unidade Básica de Saúde 2 - Águas Claras</t>
  </si>
  <si>
    <t>2 - Águas Claras</t>
  </si>
  <si>
    <t xml:space="preserve">Simone Fátima Silva Maciel </t>
  </si>
  <si>
    <t>gsap1ssb.leste@gmail.com</t>
  </si>
  <si>
    <t>Leste - São Sebastião - Unidade Básica de Saúde 1 - São Sebastião</t>
  </si>
  <si>
    <t>1 - São Sebastião</t>
  </si>
  <si>
    <t>Geovana Patricia Kassaoka</t>
  </si>
  <si>
    <t>patricia_kassaoka@hotmail.com</t>
  </si>
  <si>
    <t>Sul - Gama - Unidade Básica de Saúde 7 - Gama</t>
  </si>
  <si>
    <t>7 - Gama</t>
  </si>
  <si>
    <t>Thais Fonseca Lima</t>
  </si>
  <si>
    <t>gsap02par@gmail.com</t>
  </si>
  <si>
    <t>Leste - Itapoã - Unidade Básica de Saúde 1 - Itapoã</t>
  </si>
  <si>
    <t>1 - Itapoã</t>
  </si>
  <si>
    <t xml:space="preserve">Diego Ferreira </t>
  </si>
  <si>
    <t>DÉBORA POMPEU MARTINS</t>
  </si>
  <si>
    <t>debpompmart@gmail.com</t>
  </si>
  <si>
    <t>Sudoeste - Samambaia - Unidade Básica de Saúde 10 - Samambaia</t>
  </si>
  <si>
    <t>10 - Samambaia</t>
  </si>
  <si>
    <t>Elaine Cristna Campos Gonçalves</t>
  </si>
  <si>
    <t>Centro-Sul - Riacho Fundo II - Unidade Básica de Saúde 4  - Riacho Fundo II</t>
  </si>
  <si>
    <t>4  - Riacho Fundo II</t>
  </si>
  <si>
    <t>EDILSON FAUSTINO DE ALMEIDA</t>
  </si>
  <si>
    <t>edilsonfaustinoalmeida@gmail.com</t>
  </si>
  <si>
    <t>Sudoeste - Taguatinga - Unidade Básica de Saúde 6 - Taguatinga</t>
  </si>
  <si>
    <t>Taguatinga</t>
  </si>
  <si>
    <t>6 - Taguatinga</t>
  </si>
  <si>
    <t>Centro-Sul - Riacho Fundo II - Unidade Básica de Saúde 5 - Riacho Fundo II</t>
  </si>
  <si>
    <t>5 - Riacho Fundo II</t>
  </si>
  <si>
    <t>Manoela Soares Andrade</t>
  </si>
  <si>
    <t>supervisao.nb@gmail.com</t>
  </si>
  <si>
    <t>Centro-Sul - Núcleo Bandeirante - Unidade Básica de Saúde 1 - Núcleo Bandeirante</t>
  </si>
  <si>
    <t>Núcleo Bandeirante</t>
  </si>
  <si>
    <t>1 - Núcleo Bandeirante</t>
  </si>
  <si>
    <t>Norte - Fercal - Unidade Básica de Saúde 2 - Fercal</t>
  </si>
  <si>
    <t>2 - Fercal</t>
  </si>
  <si>
    <t>Waldeglácia Lima de Faria</t>
  </si>
  <si>
    <t>wallima70@hotmail.com</t>
  </si>
  <si>
    <t>Norte - Sobradinho  - Unidade Básica de Saúde 1 -  Sobradinho</t>
  </si>
  <si>
    <t>1 -  Sobradinho</t>
  </si>
  <si>
    <t>Ariadne Roberta de Souza Silva</t>
  </si>
  <si>
    <t>ariadne.roberta2810@gmail.com</t>
  </si>
  <si>
    <t>Sudoeste - Samambaia - Unidade Básica de Saúde 4 - Samambaia</t>
  </si>
  <si>
    <t>4 - Samambaia</t>
  </si>
  <si>
    <t>Roberto Gonçalves Da Silva</t>
  </si>
  <si>
    <t>gsap15cei.oeste@gmail.com</t>
  </si>
  <si>
    <t>Oeste - Ceilândia - Unidade Básica de Saúde 15 - Ceilândia</t>
  </si>
  <si>
    <t>15 - Ceilândia</t>
  </si>
  <si>
    <t>Luiz Carvalho Da Silva Júnior</t>
  </si>
  <si>
    <t>gsap17cei.oeste@gmail.com</t>
  </si>
  <si>
    <t>Oeste - Ceilândia - Unidade Básica de Saúde 17 - Ceilândia</t>
  </si>
  <si>
    <t>17 - Ceilândia</t>
  </si>
  <si>
    <t>Maria do Carmo Pereira Lima</t>
  </si>
  <si>
    <t>duca48felicidade@gmail.com</t>
  </si>
  <si>
    <t>Oeste - Ceilândia - Unidade Básica de Saúde 3 - Ceilândia</t>
  </si>
  <si>
    <t>3 - Ceilândia</t>
  </si>
  <si>
    <t>Elaine Regina Da Silva Carvalho</t>
  </si>
  <si>
    <t>reginaelaine22@hotmail.com</t>
  </si>
  <si>
    <t>Oeste - Ceilândia - Unidade Básica de Saúde 5 - Ceilândia</t>
  </si>
  <si>
    <t>5 - Ceilândia</t>
  </si>
  <si>
    <t>Ana Carolina Barcelos de Moraes</t>
  </si>
  <si>
    <t>carolbarcelos03@gmail.com</t>
  </si>
  <si>
    <t>Oeste - Ceilândia - Unidade Básica de Saúde 7 - Ceilândia</t>
  </si>
  <si>
    <t>7 - Ceilândia</t>
  </si>
  <si>
    <t>Kelly Cristine Barros Melo</t>
  </si>
  <si>
    <t>kellymelo.sesdf@gmail.com</t>
  </si>
  <si>
    <t>Oeste - Ceilândia - Unidade Básica de Saúde 9 - Ceilândia</t>
  </si>
  <si>
    <t>9 - Ceilândia</t>
  </si>
  <si>
    <t>IRAQUITANIA BERNARDO BARBOSA</t>
  </si>
  <si>
    <t>taniabbarbosa@hotmail.com</t>
  </si>
  <si>
    <t>Sudoeste - Taguatinga - Unidade Básica de Saúde 1 - Taguatinga</t>
  </si>
  <si>
    <t>1 - Taguatinga</t>
  </si>
  <si>
    <t>Débora Cristina da S. Fernandes Gonçalves</t>
  </si>
  <si>
    <t>Norte - Sobradinho II - Unidade Básica de Saúde 4 - Sobradinho II</t>
  </si>
  <si>
    <t>4 - Sobradinho II</t>
  </si>
  <si>
    <t>Centro-Sul - Riacho Fundo II - Unidade Básica de Saúde 2 - Riacho Fundo II</t>
  </si>
  <si>
    <t>2 - Riacho Fundo II</t>
  </si>
  <si>
    <t>vigilante - não incluir nova opção - usar em relatório descritivo?</t>
  </si>
  <si>
    <t>LUCIANA ALVES RIBEIRO</t>
  </si>
  <si>
    <t>lulogos@gmail.com</t>
  </si>
  <si>
    <t>Sudoeste - Taguatinga - Unidade Básica de Saúde 7 - Taguatinga</t>
  </si>
  <si>
    <t>7 - Taguatinga</t>
  </si>
  <si>
    <t>Risomar de Sousa Alves</t>
  </si>
  <si>
    <t>odonto.ceilandia@gmail.com</t>
  </si>
  <si>
    <t>Oeste - Ceilândia - Unidade Básica de Saúde 14 - Ceilândia</t>
  </si>
  <si>
    <t>14 - Ceilândia</t>
  </si>
  <si>
    <t>Sudoeste - Samambaia - Unidade Básica de Saúde 7 - Samambaia</t>
  </si>
  <si>
    <t>7 - Samambaia</t>
  </si>
  <si>
    <t>Romário Araújo Matias Rocha</t>
  </si>
  <si>
    <t>romario22rocha@gmail.com</t>
  </si>
  <si>
    <t>Oeste - Ceilândia - Unidade Básica de Saúde 1 - Ceilândia</t>
  </si>
  <si>
    <t>1 - Ceilândia</t>
  </si>
  <si>
    <t>FABIANA SANTOS DE CARVALHO</t>
  </si>
  <si>
    <t>gsap8.sam@gmail.com</t>
  </si>
  <si>
    <t>Sudoeste - Samambaia - Unidade Básica de Saúde 8 - Samambaia</t>
  </si>
  <si>
    <t>8 - Samambaia</t>
  </si>
  <si>
    <t>Vanusa Barbosa da Câmara de Castro</t>
  </si>
  <si>
    <t>vanusabcastro@gmail.com</t>
  </si>
  <si>
    <t>Norte - Sobradinho II - Unidade Básica de Saúde 2 - Sobradinho II</t>
  </si>
  <si>
    <t>2 - Sobradinho II</t>
  </si>
  <si>
    <t>Tiago Sousa Neiva</t>
  </si>
  <si>
    <t>psfnodf@gmail.com</t>
  </si>
  <si>
    <t>Central - Asa Norte - Unidade Básica de Saúde 2 - Asa Norte</t>
  </si>
  <si>
    <t>Plano Piloto</t>
  </si>
  <si>
    <t>2 - Asa Norte</t>
  </si>
  <si>
    <t>Marília Gabriela Rodrigues Franco</t>
  </si>
  <si>
    <t>gsap1paranoa@gmail.com</t>
  </si>
  <si>
    <t>Leste - Paranoá - Unidade Básica de Saúde 1 - Paranoá</t>
  </si>
  <si>
    <t>1 - Paranoá</t>
  </si>
  <si>
    <t>Victor Hugo Aparecido de Souza Campos</t>
  </si>
  <si>
    <t>victor-hugodf@hotmail.com</t>
  </si>
  <si>
    <t>Sul - Santa Maria - Unidade Básica de Saúde 5 de Santa Maria</t>
  </si>
  <si>
    <t>5 de Santa Maria</t>
  </si>
  <si>
    <t>Júlia Chaves do Nascimento</t>
  </si>
  <si>
    <t>Norte - Planaltina - Unidade Básica de Saúde 1 - Planaltina</t>
  </si>
  <si>
    <t>1 - Planaltina</t>
  </si>
  <si>
    <t>Ana Cassia de Oliveira Felix</t>
  </si>
  <si>
    <t>annaacof@yahoo.com.br</t>
  </si>
  <si>
    <t>Norte - Planaltina - Unidade Básica de Saúde 17 - Planaltina</t>
  </si>
  <si>
    <t>17 - Planaltina</t>
  </si>
  <si>
    <t>Centro-Sul - Núcleo Bandeirante - Unidade Básica de Saúde 2 - Núcleo Bandeirante</t>
  </si>
  <si>
    <t>2 - Núcleo Bandeirante</t>
  </si>
  <si>
    <t>Eudóxia Rosa Dantas</t>
  </si>
  <si>
    <t>eudoxia.sesdf@gmail.com</t>
  </si>
  <si>
    <t>Norte - Sobradinho II - Unidade Básica de Saúde 5 - Sobradinho II</t>
  </si>
  <si>
    <t>5 - Sobradinho II</t>
  </si>
  <si>
    <t>Sul - Santa Maria - Unidade Básica de Saúde 8 de Santa Maria</t>
  </si>
  <si>
    <t>8 de Santa Maria</t>
  </si>
  <si>
    <t>Karla Silva Lira</t>
  </si>
  <si>
    <t>karlaslira09@gmail.com</t>
  </si>
  <si>
    <t>Oeste - Ceilândia - Unidade Básica de Saúde 16 - Ceilândia</t>
  </si>
  <si>
    <t>16 - Ceilândia</t>
  </si>
  <si>
    <t>Norte - Planaltina - Unidade Básica de Saúde 6 - Planaltina</t>
  </si>
  <si>
    <t>6 - Planaltina</t>
  </si>
  <si>
    <t>Adriana Alves de Andrade</t>
  </si>
  <si>
    <t>gsap1.asanorte@gmail.com</t>
  </si>
  <si>
    <t>Central - Asa Norte - Unidade Básica de Saúde 1 - Asa Norte</t>
  </si>
  <si>
    <t>1 - Asa Norte</t>
  </si>
  <si>
    <t>Isa de Freitas Fontes</t>
  </si>
  <si>
    <t>isafreitasfontes@gmail.com</t>
  </si>
  <si>
    <t>Norte - Planaltina - Unidade Básica de Saúde 20 - Planaltina</t>
  </si>
  <si>
    <t>20 - Planaltina</t>
  </si>
  <si>
    <t>Norte - Sobradinho  - Unidade Básica de Saúde 4 - Sobradinho</t>
  </si>
  <si>
    <t>4 - Sobradinho</t>
  </si>
  <si>
    <t>Jaqueline Aparecida M. Peronico</t>
  </si>
  <si>
    <t>jaquelineperonico@yahoo.com.br</t>
  </si>
  <si>
    <t>Oeste - Ceilândia - Unidade Básica de Saúde 2 - Ceilândia</t>
  </si>
  <si>
    <t>2 - Ceilândia</t>
  </si>
  <si>
    <t>Laura Monteiro Nascimento Araújo</t>
  </si>
  <si>
    <t>laura.dfmonteiro@gmail.com</t>
  </si>
  <si>
    <t>Oeste - Ceilândia - Unidade Básica de Saúde 10  - Ceilândia</t>
  </si>
  <si>
    <t>10  - Ceilândia</t>
  </si>
  <si>
    <t>Claudione Rodrigues de Souza</t>
  </si>
  <si>
    <t>claudionerodriguez@gmail.com</t>
  </si>
  <si>
    <t>Norte - Planaltina - Unidade Básica de Saúde 13 - Planaltina</t>
  </si>
  <si>
    <t>13 - Planaltina</t>
  </si>
  <si>
    <t>klebya Oliveira</t>
  </si>
  <si>
    <t>Adeson Carlos Da Cruz Ferreira</t>
  </si>
  <si>
    <t>gsap03brz.oeste@gmail.com</t>
  </si>
  <si>
    <t>Oeste - Brazlândia - Unidade Básica de Saúde 4 - Brazlândia</t>
  </si>
  <si>
    <t>4 - Brazlândia</t>
  </si>
  <si>
    <t>mais medico</t>
  </si>
  <si>
    <t>Marlene Grigorio dos Santos</t>
  </si>
  <si>
    <t>marlenefiocruz@gmail.com</t>
  </si>
  <si>
    <t>Norte - Planaltina - Unidade Básica de Saúde 4 - Planaltina</t>
  </si>
  <si>
    <t>4 - Planaltina</t>
  </si>
  <si>
    <t>Ângela Maria Ribeiro</t>
  </si>
  <si>
    <t>andegab@gmail.com</t>
  </si>
  <si>
    <t>Centro-Sul - Guará - Unidade Básica de Saúde 1 - Guará</t>
  </si>
  <si>
    <t>1 - Guará</t>
  </si>
  <si>
    <t>Silene da Silva Marinho Pinto</t>
  </si>
  <si>
    <t>gsap4.guara@gmail.com</t>
  </si>
  <si>
    <t>Centro-Sul - Guará - Unidade Básica de Saúde 4 - Guará</t>
  </si>
  <si>
    <t>4 - Guará</t>
  </si>
  <si>
    <t>Gilcélia Olivera da Silva</t>
  </si>
  <si>
    <t>gsap06cei.oeste@gmail.com</t>
  </si>
  <si>
    <t>Oeste - Ceilândia - Unidade Básica de Saúde 6 - Ceilândia</t>
  </si>
  <si>
    <t>6 - Ceilândia</t>
  </si>
  <si>
    <t xml:space="preserve">Brenda de Lucena Costa Damascena </t>
  </si>
  <si>
    <t>brenda-lucena@hotmail.com</t>
  </si>
  <si>
    <t>Sudoeste - Samambaia - Unidade Básica de Saúde 6 - Samambaia</t>
  </si>
  <si>
    <t>6 - Samambaia</t>
  </si>
  <si>
    <t>Sebastiana de Fátima Matias</t>
  </si>
  <si>
    <t>sebastianadefatimam965@gmail.com</t>
  </si>
  <si>
    <t>Oeste - Ceilândia - Unidade Básica de Saúde 4 - Ceilândia</t>
  </si>
  <si>
    <t>4 - Ceilândia</t>
  </si>
  <si>
    <t>Waleska Oliveira Almeida</t>
  </si>
  <si>
    <t>gsap07.planaltina@gmail.com</t>
  </si>
  <si>
    <t>Norte - Planaltina - Unidade Básica de Saúde 19 - Planaltina</t>
  </si>
  <si>
    <t>19 - Planaltina</t>
  </si>
  <si>
    <t>Maria SIlvia Fruet de Freitas</t>
  </si>
  <si>
    <t>Norte - Planaltina - Unidade Básica de Saúde 10 - Planaltina</t>
  </si>
  <si>
    <t>10 - Planaltina</t>
  </si>
  <si>
    <t xml:space="preserve">Luciano Moresco Agrizzi </t>
  </si>
  <si>
    <t>dr.agrizzi@gmail.com</t>
  </si>
  <si>
    <t>Sudoeste - Taguatinga - Unidade Básica de Saúde 8 - Taguatinga</t>
  </si>
  <si>
    <t>8 - Taguatinga</t>
  </si>
  <si>
    <t>Oeste - Brazlândia - Unidade Básica de Saúde 3 - Brazlândia</t>
  </si>
  <si>
    <t>3 - Brazlândia</t>
  </si>
  <si>
    <t>Paulo Henrique Dias Lima</t>
  </si>
  <si>
    <t>csg2gerent@gmail.com</t>
  </si>
  <si>
    <t>Sul - Gama - Unidade Básica de Saúde 2 - Gama</t>
  </si>
  <si>
    <t>2 - Gama</t>
  </si>
  <si>
    <t>Diego Ferreira</t>
  </si>
  <si>
    <t>Sérgio Lima Gonçalves</t>
  </si>
  <si>
    <t>gsap10.tag@gmail.com</t>
  </si>
  <si>
    <t>Sudoeste - Vicente Pires - Unidade Básica de Saúde 1 - Vicente Pires</t>
  </si>
  <si>
    <t>Vicente Pires</t>
  </si>
  <si>
    <t>1 - Vicente Pires</t>
  </si>
  <si>
    <t xml:space="preserve">Arilson Francisco de Oliveira </t>
  </si>
  <si>
    <t>gsap1.sam@gmail.com</t>
  </si>
  <si>
    <t>Sudoeste - Samambaia - Unidade Básica de Saúde 12 - Samambaia</t>
  </si>
  <si>
    <t>12 - Samambaia</t>
  </si>
  <si>
    <t>Rosana Gomes de Almeida Silva</t>
  </si>
  <si>
    <t>Oeste - Brazlândia - Unidade Básica de Saúde 5 - Brazlândia</t>
  </si>
  <si>
    <t>5 - Brazlândia</t>
  </si>
  <si>
    <t>Norte - Sobradinho II - Unidade Básica de Saúde 6 - Sobradinho II</t>
  </si>
  <si>
    <t>6 - Sobradinho II</t>
  </si>
  <si>
    <t>Oeste - Brazlândia - Unidade Básica de Saúde 6 - Brazlândia</t>
  </si>
  <si>
    <t>6 - Brazlândia</t>
  </si>
  <si>
    <t xml:space="preserve">Júlia Chaves do Nascimento </t>
  </si>
  <si>
    <t>Deusdete Rodrigues de Souza Rolim</t>
  </si>
  <si>
    <t>cbrolim@gmail.com</t>
  </si>
  <si>
    <t>Norte - Planaltina - Unidade Básica de Saúde 8 - Planaltina</t>
  </si>
  <si>
    <t>8 - Planaltina</t>
  </si>
  <si>
    <t xml:space="preserve">Deusdete Rodrigues de Souza Rolim </t>
  </si>
  <si>
    <t>Norte - Planaltina - Unidade Básica de Saúde 9 - Planaltina</t>
  </si>
  <si>
    <t>9 - Planaltina</t>
  </si>
  <si>
    <t>Aime oliveira</t>
  </si>
  <si>
    <t xml:space="preserve">Claudione </t>
  </si>
  <si>
    <t>Norte - Planaltina - Unidade Básica de Saúde 15 - Planaltina</t>
  </si>
  <si>
    <t>15 - Planaltina</t>
  </si>
  <si>
    <t>MARGARETE ALCANTARA DA FONSECA ARIOZA</t>
  </si>
  <si>
    <t>margaretearioza@yahoo.com.br</t>
  </si>
  <si>
    <t>Sudoeste - Taguatinga - Unidade Básica de Saúde 3 - Taguatinga</t>
  </si>
  <si>
    <t>3 - Taguatinga</t>
  </si>
  <si>
    <t>Claudia Aires Barbosa Ribeiro</t>
  </si>
  <si>
    <t>claudinhasaude4545@gmail.com</t>
  </si>
  <si>
    <t>Norte - Sobradinho II - Unidade Básica de Saúde 1 - Sobradinho II</t>
  </si>
  <si>
    <t>1 - Sobradinho II</t>
  </si>
  <si>
    <t>Ana cassia de Oliveira Felix</t>
  </si>
  <si>
    <t>Norte - Planaltina - Unidade Básica de Saúde 16 - Planaltina</t>
  </si>
  <si>
    <t>16 - Planaltina</t>
  </si>
  <si>
    <t>Norte - Planaltina - Unidade Básica de Saúde 18 - Planaltina</t>
  </si>
  <si>
    <t>18 - Planaltina</t>
  </si>
  <si>
    <t>Vanusa Alves De Oliveira</t>
  </si>
  <si>
    <t>gsap3.guara@gmail.com</t>
  </si>
  <si>
    <t>Centro-Sul - Guará - Unidade Básica de Saúde 3 - Guará</t>
  </si>
  <si>
    <t>3 - Guará</t>
  </si>
  <si>
    <t>SORAIA GONÇALVES SIQUEIRA JARDIM</t>
  </si>
  <si>
    <t>soraiajardim@gmail.com</t>
  </si>
  <si>
    <t>Norte - Sobradinho  - Unidade Básica de Saúde 5 - Sobradinho</t>
  </si>
  <si>
    <t>5 - Sobradinho</t>
  </si>
  <si>
    <t>Leste - São Sebastião - Unidade Básica de Saúde 9 - São Sebastião</t>
  </si>
  <si>
    <t>9 - São Sebastião</t>
  </si>
  <si>
    <t>Oeste - Brazlândia - Unidade Básica de Saúde 9 - Brazlândia</t>
  </si>
  <si>
    <t>9 - Brazlândia</t>
  </si>
  <si>
    <t>GENIVAN SILVA MORAES</t>
  </si>
  <si>
    <t>csgama2406@gmail.com</t>
  </si>
  <si>
    <t>Sul - Gama - Unidade Básica de Saúde 11 - Gama</t>
  </si>
  <si>
    <t>11 - Gama</t>
  </si>
  <si>
    <t>Centro-Sul - Guará - Unidade Básica de Saúde 5 - Guará</t>
  </si>
  <si>
    <t>5 - Guará</t>
  </si>
  <si>
    <t>Gleiton Lima Arauho</t>
  </si>
  <si>
    <t>drgleitonlima@gmail.com</t>
  </si>
  <si>
    <t>Norte - Sobradinho  - Unidade Básica de Saúde 2 - Sobradinho</t>
  </si>
  <si>
    <t>2 - Sobradinho</t>
  </si>
  <si>
    <t>Marcus Sérgio da Silva Batista</t>
  </si>
  <si>
    <t>Norte - Planaltina - Unidade Básica de Saúde 11 - Planaltina</t>
  </si>
  <si>
    <t>11 - Planaltina</t>
  </si>
  <si>
    <t>Norte - Sobradinho  - Unidade Básica de Saúde 6 - Sobradinho</t>
  </si>
  <si>
    <t>6 - Sobradinho</t>
  </si>
  <si>
    <t xml:space="preserve">Elenice José Pereira </t>
  </si>
  <si>
    <t>elenjota@gmail.com</t>
  </si>
  <si>
    <t>Norte - Planaltina - Unidade Básica de Saúde 14 - Planaltina</t>
  </si>
  <si>
    <t>14 - Planaltina</t>
  </si>
  <si>
    <t>Daniel</t>
  </si>
  <si>
    <t>dburieque@gmail.com</t>
  </si>
  <si>
    <t>Norte - Planaltina - Unidade Básica de Saúde 7 - Planaltina</t>
  </si>
  <si>
    <t>7 - Planaltina</t>
  </si>
  <si>
    <t>Genivan Silva Moraes</t>
  </si>
  <si>
    <t>genivanmoraes@hotmail.com</t>
  </si>
  <si>
    <t>Sul - Gama - Unidade Básica de Saúde 6 - Gama</t>
  </si>
  <si>
    <t>6 - Gama</t>
  </si>
  <si>
    <t>Oeste - Brazlândia - Unidade Básica de Saúde 7 - Brazlândia</t>
  </si>
  <si>
    <t>7 - Brazlândia</t>
  </si>
  <si>
    <t>Leste - Paranoá - Unidade Básica de Saúde 8 - Paranoá PAD/DF</t>
  </si>
  <si>
    <t>8 - Paranoá PAD/DF</t>
  </si>
  <si>
    <t>Norte - Planaltina - Unidade Básica de Saúde 12 - Planaltina</t>
  </si>
  <si>
    <t>12 - Planaltina</t>
  </si>
  <si>
    <t>Vanessa de Vasconcelos Sena Zafred</t>
  </si>
  <si>
    <t>gsap5.sam@gmail.com</t>
  </si>
  <si>
    <t>Sudoeste - Samambaia - Unidade Básica de Saúde 5 - Samambaia</t>
  </si>
  <si>
    <t>5 - Samambaia</t>
  </si>
  <si>
    <t>Mayara Vasconcelos da Mota</t>
  </si>
  <si>
    <t>gsap2.rf1@gmail.com</t>
  </si>
  <si>
    <t>Centro-Sul - Riacho Fundo I - Unidade Básica de Saúde 2 - Riacho Fundo I</t>
  </si>
  <si>
    <t>2 - Riacho Fundo I</t>
  </si>
  <si>
    <t>Centro-Sul - Park Way - Unidade Básica de Saúde 1 - Park Way</t>
  </si>
  <si>
    <t>Park Way</t>
  </si>
  <si>
    <t>1 - Park Way</t>
  </si>
  <si>
    <t>JOUSE GLORIA DE ALMEIDA QUEIROZ</t>
  </si>
  <si>
    <t>gsap2.tag@gmail.com</t>
  </si>
  <si>
    <t>Sudoeste - Taguatinga - Unidade Básica de Saúde 2 - Taguatinga</t>
  </si>
  <si>
    <t>2 - Taguatinga</t>
  </si>
  <si>
    <t xml:space="preserve">Vanessa de Vasconcelos Sena Zafred </t>
  </si>
  <si>
    <t>Sudoeste - Samambaia - Unidade Básica de Saúde 9 - Samambaia</t>
  </si>
  <si>
    <t>9 - Samambaia</t>
  </si>
  <si>
    <t>Oeste - Brazlândia - Unidade Básica de Saúde 8 - Brazlândia</t>
  </si>
  <si>
    <t>8 - Brazlândia</t>
  </si>
  <si>
    <t>Aime Oliveira</t>
  </si>
  <si>
    <t>Daniel Burieque dos Santos</t>
  </si>
  <si>
    <t>Norte - Planaltina - Unidade Básica de Saúde 2 - Planaltina</t>
  </si>
  <si>
    <t>2 - Planaltina</t>
  </si>
  <si>
    <t>Silvia Angelise Souza de Almeida</t>
  </si>
  <si>
    <t>Leste - São Sebastião - Unidade Básica de Saúde 11 - São Sebastião</t>
  </si>
  <si>
    <t>11 - São Sebastião</t>
  </si>
  <si>
    <t>Klébya/Daniela</t>
  </si>
  <si>
    <t>DENISE DE ALMEIDA DE SOUZA</t>
  </si>
  <si>
    <t>gsap3.asanorte@gmail.com</t>
  </si>
  <si>
    <t>Central - Asa Norte - Unidade Básica de Saúde 3 - Asa Norte</t>
  </si>
  <si>
    <t>3 - Asa Norte</t>
  </si>
  <si>
    <t xml:space="preserve">Marcus Vinicius Limeira Costa </t>
  </si>
  <si>
    <t>marcuslimeirasesdf@gmail.com</t>
  </si>
  <si>
    <t>Central - Asa Sul - Unidade Básica de Saúde 1 - Asa Sul</t>
  </si>
  <si>
    <t>1 - Asa Sul</t>
  </si>
  <si>
    <t>klébya Hellen Dantas de Oliveira</t>
  </si>
  <si>
    <t xml:space="preserve">Cristiana Simoes Gonçalos </t>
  </si>
  <si>
    <t>simoescristiana18@gmail.com</t>
  </si>
  <si>
    <t>Oeste - Ceilândia - Unidade Básica de Saúde 8 - Ceilândia</t>
  </si>
  <si>
    <t>8 - Ceilândia</t>
  </si>
  <si>
    <t xml:space="preserve">Wellington Antônio da Silva </t>
  </si>
  <si>
    <t>grdwell@gmail.com</t>
  </si>
  <si>
    <t>Sudoeste - Taguatinga - Unidade Básica de Saúde 5 - Taguatinga</t>
  </si>
  <si>
    <t>5 - Taguatinga</t>
  </si>
  <si>
    <t>Fabrício Vieira Cavalcante</t>
  </si>
  <si>
    <t>Elzir Nascimento da Silva</t>
  </si>
  <si>
    <t>nascimentoelzir@gmail.com</t>
  </si>
  <si>
    <t>Sudoeste - Recanto das Emas - Unidade Básica de Saúde 1 - Recanto das Emas</t>
  </si>
  <si>
    <t>1 - Recanto das Emas</t>
  </si>
  <si>
    <t>fabricio vieira cavalcante</t>
  </si>
  <si>
    <t>Ana Cristina Corgonho de moura</t>
  </si>
  <si>
    <t>gsap1.lagonorte@gmail.com</t>
  </si>
  <si>
    <t>Central - Lago Norte - Unidade Básica de Saúde 1 - Lago Norte</t>
  </si>
  <si>
    <t>Lago Norte</t>
  </si>
  <si>
    <t>1 - Lago Norte</t>
  </si>
  <si>
    <t>Ana Cristina Corgosinho de moura</t>
  </si>
  <si>
    <t>Central - Asa Norte - Unidade Básica de Saúde 5 - Asa Norte</t>
  </si>
  <si>
    <t>5 - Asa Norte</t>
  </si>
  <si>
    <t>Sudoeste - Recanto das Emas - Unidade Básica de Saúde 10 - Recanto das Emas</t>
  </si>
  <si>
    <t>10 - Recanto das Emas</t>
  </si>
  <si>
    <t xml:space="preserve">fabricio Vieira Cavalcante </t>
  </si>
  <si>
    <t xml:space="preserve">Antonia Clea Alves Camelo </t>
  </si>
  <si>
    <t>gsa5rec@gmail.com</t>
  </si>
  <si>
    <t>Sudoeste - Recanto das Emas - Unidade Básica de Saúde 5 - Recanto das Emas</t>
  </si>
  <si>
    <t>5 - Recanto das Emas</t>
  </si>
  <si>
    <t>gsap5.rec@gmail.com</t>
  </si>
  <si>
    <t>Sudoeste - Recanto das Emas - Unidade Básica de Saúde 6 - Recanto das Emas</t>
  </si>
  <si>
    <t>6 - Recanto das Emas</t>
  </si>
  <si>
    <t>Antonia Clea Alves Camelo</t>
  </si>
  <si>
    <t>Sudoeste - Recanto das Emas - Unidade Básica de Saúde 7  - Recanto das Emas</t>
  </si>
  <si>
    <t>7  - Recanto das Emas</t>
  </si>
  <si>
    <t>Fabricio Vieira Cavalcante</t>
  </si>
  <si>
    <t>Sudoeste - Recanto das Emas - Unidade Básica de Saúde 8 - Recanto das Emas</t>
  </si>
  <si>
    <t>8 - Recanto das Emas</t>
  </si>
  <si>
    <t xml:space="preserve">Fabricio Vieira Cavalcante </t>
  </si>
  <si>
    <t>Sudoeste - Recanto das Emas - Unidade Básica de Saúde 9 - Recanto das Emas</t>
  </si>
  <si>
    <t>9 - Recanto das Emas</t>
  </si>
  <si>
    <t>Sudoeste - Recanto das Emas - Unidade Básica de Saúde 11 - Recanto das Emas</t>
  </si>
  <si>
    <t>Vancleia Vieira da Conceição</t>
  </si>
  <si>
    <t>vanenf12@gmail.com</t>
  </si>
  <si>
    <t>Sudoeste - Recanto das Emas - Unidade Básica de Saúde 3 - Recanto das Emas</t>
  </si>
  <si>
    <t>Claudia Coelho de Almeida</t>
  </si>
  <si>
    <t>gsap2.sam@gmail.com</t>
  </si>
  <si>
    <t>Sudoeste - Samambaia - Unidade Básica de Saúde 13 - Samambaia</t>
  </si>
  <si>
    <t>t6_02b_O(s) consultório(s) possui(em) cortinas/persianas?</t>
  </si>
  <si>
    <t>t6_02c_. O mobiliário do(s) consultório(s) possui (em) superfícies passíveis de desinfecção?</t>
  </si>
  <si>
    <t>t6_02d_O(s) consultório(s) é (são) ventilado(s)?</t>
  </si>
  <si>
    <t>t6_02e1_No momento do atendimento o consultório é mantido com: 2e1. Porta:</t>
  </si>
  <si>
    <t>t6_02f_Há pia com água e sabão para permitir a higienização frequente das mãos?</t>
  </si>
  <si>
    <t>t6_02g_Há barreiras físicas (filme de pvc, faixa, etc.) para evitar a transmissão da COVID-19?</t>
  </si>
  <si>
    <t>t6_03_Há estrutura para gerenciamento de lixo contaminado na UBS?</t>
  </si>
  <si>
    <t>t6_04_existem barreiras físicas ou marcações definindo a distância entre funcionários na UBS?</t>
  </si>
  <si>
    <t>t6_05_Existem barreiras físicas ou marcações definindo a distância entre usuários na UBS?</t>
  </si>
  <si>
    <t>t8_01a_. Marque a opção que melhor descreve a disponibilidade do seguintes Equipamentos de Proteção Individual: a. Máscara cirúrgica descartável?</t>
  </si>
  <si>
    <t>t8_01e_Luva de procedimento não estéril de látex: Tamanho "G"?</t>
  </si>
  <si>
    <t>t8_01f_Luva de procedimento não estéril de látex: Tamanho "M"?</t>
  </si>
  <si>
    <t>t8_01g_ Luva de procedimento não estéril de látex: Tamanho "P"?</t>
  </si>
  <si>
    <t>t8_01i_ Luva cirúrgica convencional nº 6,5 em látex estéril?</t>
  </si>
  <si>
    <t>t8_01j_Luva cirúrgica convencional nº 7,0 em látex estéril?</t>
  </si>
  <si>
    <t>t8_01k_Luva cirúrgica convencional nº 7,5 em látex estéril?</t>
  </si>
  <si>
    <t>t8_01l_Luva cirúrgica convencional nº 8,0 em látex estéril?</t>
  </si>
  <si>
    <t>t8_01m_Luva cirúrgica convencional nº 8,5 em látex estéril?</t>
  </si>
  <si>
    <t>t8_02___1_2. Os trabalhadores fazem uso correto e frequente de quais EPIs?: Óculos de proteção ou protetor facial</t>
  </si>
  <si>
    <t>redcap_repeat_instrument</t>
  </si>
  <si>
    <t>redcap_repeat_instance</t>
  </si>
  <si>
    <t>redcap_survey_identifier</t>
  </si>
  <si>
    <t>deubsdfautopreenchimento_timestamp</t>
  </si>
  <si>
    <t>atcle___1</t>
  </si>
  <si>
    <t>a3_01</t>
  </si>
  <si>
    <t>a3_01a</t>
  </si>
  <si>
    <t>a3_02___1</t>
  </si>
  <si>
    <t>a3_02___2</t>
  </si>
  <si>
    <t>a3_02___3</t>
  </si>
  <si>
    <t>a3_02___4</t>
  </si>
  <si>
    <t>a3_02___5</t>
  </si>
  <si>
    <t>a3_02___6</t>
  </si>
  <si>
    <t>a3_02___7</t>
  </si>
  <si>
    <t>a3_02___8</t>
  </si>
  <si>
    <t>a3_02___9</t>
  </si>
  <si>
    <t>a3_02___10</t>
  </si>
  <si>
    <t>a3_02___11</t>
  </si>
  <si>
    <t>a3_02___12</t>
  </si>
  <si>
    <t>a3_02___13</t>
  </si>
  <si>
    <t>a3_02___14</t>
  </si>
  <si>
    <t>a3_02___15</t>
  </si>
  <si>
    <t>a3_02___16</t>
  </si>
  <si>
    <t>a3_02___17</t>
  </si>
  <si>
    <t>a3_02___18</t>
  </si>
  <si>
    <t>a3_02___19</t>
  </si>
  <si>
    <t>a3_02___20</t>
  </si>
  <si>
    <t>a3_02___21</t>
  </si>
  <si>
    <t>a3_02___22</t>
  </si>
  <si>
    <t>a3_03</t>
  </si>
  <si>
    <t>a3_03a</t>
  </si>
  <si>
    <t>a3_04</t>
  </si>
  <si>
    <t>a3_04a</t>
  </si>
  <si>
    <t>a3_05</t>
  </si>
  <si>
    <t>a3_05a___1</t>
  </si>
  <si>
    <t>a3_05a___2</t>
  </si>
  <si>
    <t>a3_05a___3</t>
  </si>
  <si>
    <t>a3_05a___4</t>
  </si>
  <si>
    <t>a3_05a___5</t>
  </si>
  <si>
    <t>a3_05a___6</t>
  </si>
  <si>
    <t>a3_05a___7</t>
  </si>
  <si>
    <t>a3_05a___8</t>
  </si>
  <si>
    <t>a3_05a___9</t>
  </si>
  <si>
    <t>a3_05a___11</t>
  </si>
  <si>
    <t>a3_05a___12</t>
  </si>
  <si>
    <t>a3_05a___13</t>
  </si>
  <si>
    <t>a3_05a___10</t>
  </si>
  <si>
    <t>a3_05a1___1</t>
  </si>
  <si>
    <t>a3_05a1___2</t>
  </si>
  <si>
    <t>a3_05a1___3</t>
  </si>
  <si>
    <t>a3_05a1___4</t>
  </si>
  <si>
    <t>a3_05a1___5</t>
  </si>
  <si>
    <t>a3_05a1___6</t>
  </si>
  <si>
    <t>a3_05a1___7</t>
  </si>
  <si>
    <t>a3_05a1___8</t>
  </si>
  <si>
    <t>a3_06</t>
  </si>
  <si>
    <t>a3_06a01</t>
  </si>
  <si>
    <t>a3_06a02</t>
  </si>
  <si>
    <t>a3_06a03</t>
  </si>
  <si>
    <t>a3_06a04</t>
  </si>
  <si>
    <t>a3_06a05</t>
  </si>
  <si>
    <t>a3_06a06</t>
  </si>
  <si>
    <t>a3_06a07</t>
  </si>
  <si>
    <t>a3_06a08</t>
  </si>
  <si>
    <t>a3_06a09</t>
  </si>
  <si>
    <t>a3_06a10</t>
  </si>
  <si>
    <t>a3_06a11</t>
  </si>
  <si>
    <t>a3_06a12</t>
  </si>
  <si>
    <t>a3_06a13</t>
  </si>
  <si>
    <t>a3_06a13a</t>
  </si>
  <si>
    <t>a3_06a13b</t>
  </si>
  <si>
    <t>a3_06a13c</t>
  </si>
  <si>
    <t>a3_06a13d</t>
  </si>
  <si>
    <t>a3_06a13e</t>
  </si>
  <si>
    <t>a3_06a13f</t>
  </si>
  <si>
    <t>a3_06a13g</t>
  </si>
  <si>
    <t>a3_06a13h</t>
  </si>
  <si>
    <t>a3_07</t>
  </si>
  <si>
    <t>a3_08</t>
  </si>
  <si>
    <t>a3_08a</t>
  </si>
  <si>
    <t>a3_09</t>
  </si>
  <si>
    <t>a3_11</t>
  </si>
  <si>
    <t>a4_01a</t>
  </si>
  <si>
    <t>a4_01b</t>
  </si>
  <si>
    <t>a4_01c</t>
  </si>
  <si>
    <t>a4_01d</t>
  </si>
  <si>
    <t>a4_01e</t>
  </si>
  <si>
    <t>a4_01f</t>
  </si>
  <si>
    <t>a4_01g</t>
  </si>
  <si>
    <t>a4_01h</t>
  </si>
  <si>
    <t>a4_02</t>
  </si>
  <si>
    <t>a4_02a</t>
  </si>
  <si>
    <t>a4_03</t>
  </si>
  <si>
    <t>a4_03a</t>
  </si>
  <si>
    <t>a4_04a</t>
  </si>
  <si>
    <t>a4_04a1</t>
  </si>
  <si>
    <t>a4_04b</t>
  </si>
  <si>
    <t>a4_04b1</t>
  </si>
  <si>
    <t>a4_04c</t>
  </si>
  <si>
    <t>a4_04c1</t>
  </si>
  <si>
    <t>a4_04d</t>
  </si>
  <si>
    <t>a4_04d1</t>
  </si>
  <si>
    <t>a4_04e</t>
  </si>
  <si>
    <t>a4_04e1</t>
  </si>
  <si>
    <t>a4_04f</t>
  </si>
  <si>
    <t>a4_04f1</t>
  </si>
  <si>
    <t>a4_04g</t>
  </si>
  <si>
    <t>a4_04g1</t>
  </si>
  <si>
    <t>a4_04h</t>
  </si>
  <si>
    <t>a4_04h1</t>
  </si>
  <si>
    <t>a4_04i</t>
  </si>
  <si>
    <t>a4_04i1</t>
  </si>
  <si>
    <t>a4_04j</t>
  </si>
  <si>
    <t>a4_04j1</t>
  </si>
  <si>
    <t>a4_04k</t>
  </si>
  <si>
    <t>a4_04k1</t>
  </si>
  <si>
    <t>a4_04l</t>
  </si>
  <si>
    <t>a4_04l1</t>
  </si>
  <si>
    <t>a4_04m</t>
  </si>
  <si>
    <t>a4_04m1a</t>
  </si>
  <si>
    <t>a4_04m1b</t>
  </si>
  <si>
    <t>a4_04m2a</t>
  </si>
  <si>
    <t>a4_04m2b</t>
  </si>
  <si>
    <t>a4_04m3a</t>
  </si>
  <si>
    <t>a4_04m3b</t>
  </si>
  <si>
    <t>a4_04m4a</t>
  </si>
  <si>
    <t>a4_04m4b</t>
  </si>
  <si>
    <t>a4_04m5a</t>
  </si>
  <si>
    <t>a4_04m5b</t>
  </si>
  <si>
    <t>a4_04m6a</t>
  </si>
  <si>
    <t>a4_04m6b</t>
  </si>
  <si>
    <t>a4_04m7a</t>
  </si>
  <si>
    <t>a4_04m7b</t>
  </si>
  <si>
    <t>a4_04m8a</t>
  </si>
  <si>
    <t>a4_04m8b</t>
  </si>
  <si>
    <t>a4_05a</t>
  </si>
  <si>
    <t>a4_05b</t>
  </si>
  <si>
    <t>a4_05c</t>
  </si>
  <si>
    <t>a4_05d</t>
  </si>
  <si>
    <t>a4_05e</t>
  </si>
  <si>
    <t>a4_05f</t>
  </si>
  <si>
    <t>a4_05g</t>
  </si>
  <si>
    <t>a4_05h</t>
  </si>
  <si>
    <t>a4_05i</t>
  </si>
  <si>
    <t>a4_05j</t>
  </si>
  <si>
    <t>a4_05k</t>
  </si>
  <si>
    <t>a4_05l</t>
  </si>
  <si>
    <t>a4_05m</t>
  </si>
  <si>
    <t>a4_05m1</t>
  </si>
  <si>
    <t>a4_05m2</t>
  </si>
  <si>
    <t>a4_05m3</t>
  </si>
  <si>
    <t>a4_05m4</t>
  </si>
  <si>
    <t>a4_05m5</t>
  </si>
  <si>
    <t>a4_05m6</t>
  </si>
  <si>
    <t>a4_05m7</t>
  </si>
  <si>
    <t>a4_05m8</t>
  </si>
  <si>
    <t>a4_06</t>
  </si>
  <si>
    <t>a4_06a01</t>
  </si>
  <si>
    <t>a4_06a02</t>
  </si>
  <si>
    <t>a4_06a03</t>
  </si>
  <si>
    <t>a4_06a04</t>
  </si>
  <si>
    <t>a4_06a05</t>
  </si>
  <si>
    <t>a4_06a06</t>
  </si>
  <si>
    <t>a4_06a07</t>
  </si>
  <si>
    <t>a4_06a08</t>
  </si>
  <si>
    <t>a4_06a09</t>
  </si>
  <si>
    <t>a4_06a10</t>
  </si>
  <si>
    <t>a4_06a11</t>
  </si>
  <si>
    <t>a4_06a12</t>
  </si>
  <si>
    <t>a4_06a13</t>
  </si>
  <si>
    <t>a4_06a13a</t>
  </si>
  <si>
    <t>a4_06a13b</t>
  </si>
  <si>
    <t>a4_06a13c</t>
  </si>
  <si>
    <t>a4_06a13d</t>
  </si>
  <si>
    <t>a4_06a13e</t>
  </si>
  <si>
    <t>a4_06a13f</t>
  </si>
  <si>
    <t>a4_06a13g</t>
  </si>
  <si>
    <t>a4_06a13h</t>
  </si>
  <si>
    <t>a4_07</t>
  </si>
  <si>
    <t>a4_07a01</t>
  </si>
  <si>
    <t>a4_07a02</t>
  </si>
  <si>
    <t>a4_07a03</t>
  </si>
  <si>
    <t>a4_07a04</t>
  </si>
  <si>
    <t>a4_07a05</t>
  </si>
  <si>
    <t>a4_07a06</t>
  </si>
  <si>
    <t>a4_07a07</t>
  </si>
  <si>
    <t>a4_07a08</t>
  </si>
  <si>
    <t>a4_07a09</t>
  </si>
  <si>
    <t>a4_07a10</t>
  </si>
  <si>
    <t>a4_07a11</t>
  </si>
  <si>
    <t>a4_07a12</t>
  </si>
  <si>
    <t>a4_07a13</t>
  </si>
  <si>
    <t>a4_07a13a</t>
  </si>
  <si>
    <t>a4_07a13b</t>
  </si>
  <si>
    <t>a4_07a13c</t>
  </si>
  <si>
    <t>a4_07a13d</t>
  </si>
  <si>
    <t>a4_07a13e</t>
  </si>
  <si>
    <t>a4_07a13f</t>
  </si>
  <si>
    <t>a4_07a13g</t>
  </si>
  <si>
    <t>a4_07a13h</t>
  </si>
  <si>
    <t>a4_08</t>
  </si>
  <si>
    <t>a4_08a01</t>
  </si>
  <si>
    <t>a4_08a02</t>
  </si>
  <si>
    <t>a4_08a03</t>
  </si>
  <si>
    <t>a4_08a04</t>
  </si>
  <si>
    <t>a4_08a05</t>
  </si>
  <si>
    <t>a4_08a06</t>
  </si>
  <si>
    <t>a4_08a07</t>
  </si>
  <si>
    <t>a4_08a08</t>
  </si>
  <si>
    <t>a4_08a09</t>
  </si>
  <si>
    <t>a4_08a10</t>
  </si>
  <si>
    <t>a4_08a11</t>
  </si>
  <si>
    <t>a4_08a12</t>
  </si>
  <si>
    <t>a4_08a13</t>
  </si>
  <si>
    <t>a4_08a13a</t>
  </si>
  <si>
    <t>a4_08a13b</t>
  </si>
  <si>
    <t>a4_08a13c</t>
  </si>
  <si>
    <t>a4_08a13d</t>
  </si>
  <si>
    <t>a4_08a13e</t>
  </si>
  <si>
    <t>a4_08a13f</t>
  </si>
  <si>
    <t>a4_08a13g</t>
  </si>
  <si>
    <t>a4_08a13h</t>
  </si>
  <si>
    <t>a4_09</t>
  </si>
  <si>
    <t>a4_09a___1</t>
  </si>
  <si>
    <t>a4_09a___2</t>
  </si>
  <si>
    <t>a4_10a</t>
  </si>
  <si>
    <t>a4_10b</t>
  </si>
  <si>
    <t>a4_10c</t>
  </si>
  <si>
    <t>a4_10d</t>
  </si>
  <si>
    <t>a4_10e</t>
  </si>
  <si>
    <t>a4_10f</t>
  </si>
  <si>
    <t>a4_10g</t>
  </si>
  <si>
    <t>a4_10h</t>
  </si>
  <si>
    <t>a4_10i</t>
  </si>
  <si>
    <t>a4_10j</t>
  </si>
  <si>
    <t>a4_10k</t>
  </si>
  <si>
    <t>a4_10l</t>
  </si>
  <si>
    <t>a4_10m</t>
  </si>
  <si>
    <t>a4_10m1</t>
  </si>
  <si>
    <t>a4_10m2</t>
  </si>
  <si>
    <t>a4_10m3</t>
  </si>
  <si>
    <t>a4_10m4</t>
  </si>
  <si>
    <t>a4_10m5</t>
  </si>
  <si>
    <t>a4_10m6</t>
  </si>
  <si>
    <t>a4_10m7</t>
  </si>
  <si>
    <t>a4_10m8</t>
  </si>
  <si>
    <t>a4_11a</t>
  </si>
  <si>
    <t>a4_11b</t>
  </si>
  <si>
    <t>a4_11c</t>
  </si>
  <si>
    <t>a4_11d</t>
  </si>
  <si>
    <t>a4_11e</t>
  </si>
  <si>
    <t>a4_11f</t>
  </si>
  <si>
    <t>a4_11g</t>
  </si>
  <si>
    <t>a4_11h</t>
  </si>
  <si>
    <t>a4_11i</t>
  </si>
  <si>
    <t>a4_11j</t>
  </si>
  <si>
    <t>a4_11k</t>
  </si>
  <si>
    <t>a4_11l</t>
  </si>
  <si>
    <t>a4_11m</t>
  </si>
  <si>
    <t>a4_11m1</t>
  </si>
  <si>
    <t>a4_11m2</t>
  </si>
  <si>
    <t>a4_11m3</t>
  </si>
  <si>
    <t>a4_11m4</t>
  </si>
  <si>
    <t>a4_11m5</t>
  </si>
  <si>
    <t>a4_11m6</t>
  </si>
  <si>
    <t>a4_11m7</t>
  </si>
  <si>
    <t>a4_11m8</t>
  </si>
  <si>
    <t>a4_12a</t>
  </si>
  <si>
    <t>a4_12b</t>
  </si>
  <si>
    <t>a4_12c</t>
  </si>
  <si>
    <t>a4_12d</t>
  </si>
  <si>
    <t>a4_12e</t>
  </si>
  <si>
    <t>a4_12f</t>
  </si>
  <si>
    <t>a4_12g</t>
  </si>
  <si>
    <t>a4_12h</t>
  </si>
  <si>
    <t>a4_12i</t>
  </si>
  <si>
    <t>a4_12j</t>
  </si>
  <si>
    <t>a4_12k</t>
  </si>
  <si>
    <t>a4_12l</t>
  </si>
  <si>
    <t>a4_12m</t>
  </si>
  <si>
    <t>a4_12m1</t>
  </si>
  <si>
    <t>a4_12m2</t>
  </si>
  <si>
    <t>a4_12m3</t>
  </si>
  <si>
    <t>a4_12m4</t>
  </si>
  <si>
    <t>a4_12m5</t>
  </si>
  <si>
    <t>a4_12m6</t>
  </si>
  <si>
    <t>a4_12m7</t>
  </si>
  <si>
    <t>a4_12m8</t>
  </si>
  <si>
    <t>a4_13</t>
  </si>
  <si>
    <t>a4_13a</t>
  </si>
  <si>
    <t>a4_14</t>
  </si>
  <si>
    <t>a4_14a</t>
  </si>
  <si>
    <t>a4_15a</t>
  </si>
  <si>
    <t>a4_15b</t>
  </si>
  <si>
    <t>a4_15c</t>
  </si>
  <si>
    <t>a4_15d</t>
  </si>
  <si>
    <t>a4_15e</t>
  </si>
  <si>
    <t>a4_15f</t>
  </si>
  <si>
    <t>a4_15g</t>
  </si>
  <si>
    <t>a4_15h</t>
  </si>
  <si>
    <t>a4_15i</t>
  </si>
  <si>
    <t>a4_15j</t>
  </si>
  <si>
    <t>a4_15k</t>
  </si>
  <si>
    <t>a4_15l</t>
  </si>
  <si>
    <t>a4_15m</t>
  </si>
  <si>
    <t>a4_15m1</t>
  </si>
  <si>
    <t>a4_15m2</t>
  </si>
  <si>
    <t>a4_15m3</t>
  </si>
  <si>
    <t>a4_15m4</t>
  </si>
  <si>
    <t>a4_15m5</t>
  </si>
  <si>
    <t>a4_15m6</t>
  </si>
  <si>
    <t>a4_15m7</t>
  </si>
  <si>
    <t>a4_15m8</t>
  </si>
  <si>
    <t>a4_16</t>
  </si>
  <si>
    <t>a4_17</t>
  </si>
  <si>
    <t>a4_17a___1</t>
  </si>
  <si>
    <t>a4_17a___2</t>
  </si>
  <si>
    <t>a4_17a___3</t>
  </si>
  <si>
    <t>a4_17a___4</t>
  </si>
  <si>
    <t>a4_17a___5</t>
  </si>
  <si>
    <t>a4_17a___6</t>
  </si>
  <si>
    <t>a4_17a___7</t>
  </si>
  <si>
    <t>a7_01a</t>
  </si>
  <si>
    <t>a7_01b</t>
  </si>
  <si>
    <t>a7_01c</t>
  </si>
  <si>
    <t>a7_01d</t>
  </si>
  <si>
    <t>a7_01e___27</t>
  </si>
  <si>
    <t>a7_01e___28</t>
  </si>
  <si>
    <t>a7_01e___29</t>
  </si>
  <si>
    <t>a7_01e___30</t>
  </si>
  <si>
    <t>a7_01e___31</t>
  </si>
  <si>
    <t>a7_01e___32</t>
  </si>
  <si>
    <t>a7_01e___33</t>
  </si>
  <si>
    <t>a7_01e___34</t>
  </si>
  <si>
    <t>a7_01e___35</t>
  </si>
  <si>
    <t>a7_01e___36</t>
  </si>
  <si>
    <t>a7_01e___37</t>
  </si>
  <si>
    <t>a7_01e___38</t>
  </si>
  <si>
    <t>a7_01e___39</t>
  </si>
  <si>
    <t>a7_01e___40</t>
  </si>
  <si>
    <t>a7_01e___41</t>
  </si>
  <si>
    <t>a7_01e___42</t>
  </si>
  <si>
    <t>a7_01e___43</t>
  </si>
  <si>
    <t>a7_01e___44</t>
  </si>
  <si>
    <t>a7_01e___45</t>
  </si>
  <si>
    <t>a7_01e___46</t>
  </si>
  <si>
    <t>a7_01e___47</t>
  </si>
  <si>
    <t>a7_01e___48</t>
  </si>
  <si>
    <t>a7_01e___49</t>
  </si>
  <si>
    <t>a7_01e___50</t>
  </si>
  <si>
    <t>a7_01e___51</t>
  </si>
  <si>
    <t>a7_01e___52</t>
  </si>
  <si>
    <t>a7_01e___53</t>
  </si>
  <si>
    <t>a7_01f</t>
  </si>
  <si>
    <t>a7_01g</t>
  </si>
  <si>
    <t>a7_01h</t>
  </si>
  <si>
    <t>a7_01i</t>
  </si>
  <si>
    <t>a7_01j</t>
  </si>
  <si>
    <t>a7_01k</t>
  </si>
  <si>
    <t>a7_01l___1</t>
  </si>
  <si>
    <t>a7_01l___2</t>
  </si>
  <si>
    <t>a7_01l___3</t>
  </si>
  <si>
    <t>a7_01l___4</t>
  </si>
  <si>
    <t>a7_01l___5</t>
  </si>
  <si>
    <t>a7_01l___6</t>
  </si>
  <si>
    <t>a7_01l___7</t>
  </si>
  <si>
    <t>a7_02a</t>
  </si>
  <si>
    <t>a7_02a1</t>
  </si>
  <si>
    <t>a7_02a2</t>
  </si>
  <si>
    <t>a7_02a3</t>
  </si>
  <si>
    <t>a7_02a4</t>
  </si>
  <si>
    <t>a7_02a5</t>
  </si>
  <si>
    <t>a7_02a6</t>
  </si>
  <si>
    <t>a7_02a6a___1</t>
  </si>
  <si>
    <t>a7_02a6a___2</t>
  </si>
  <si>
    <t>a7_02a6a___3</t>
  </si>
  <si>
    <t>a7_02a6a___4</t>
  </si>
  <si>
    <t>a7_02a6a___5</t>
  </si>
  <si>
    <t>a7_02a6a___6</t>
  </si>
  <si>
    <t>a7_02a6a___7</t>
  </si>
  <si>
    <t>a7_02a6a___8</t>
  </si>
  <si>
    <t>a7_02a6a___9</t>
  </si>
  <si>
    <t>a7_02a6a___11</t>
  </si>
  <si>
    <t>a7_02a6a___12</t>
  </si>
  <si>
    <t>a7_02a6a___13</t>
  </si>
  <si>
    <t>a7_02a6a___10</t>
  </si>
  <si>
    <t>a7_02a6a1___1</t>
  </si>
  <si>
    <t>a7_02a6a1___2</t>
  </si>
  <si>
    <t>a7_02a6a1___3</t>
  </si>
  <si>
    <t>a7_02a6a1___4</t>
  </si>
  <si>
    <t>a7_02a6a1___5</t>
  </si>
  <si>
    <t>a7_02a6a1___6</t>
  </si>
  <si>
    <t>a7_02a6a1___7</t>
  </si>
  <si>
    <t>a7_02a6a1___8</t>
  </si>
  <si>
    <t>a7_03a</t>
  </si>
  <si>
    <t>a7_03b</t>
  </si>
  <si>
    <t>a7_03b1</t>
  </si>
  <si>
    <t>a7_03c</t>
  </si>
  <si>
    <t>a7_04a</t>
  </si>
  <si>
    <t>a7_04b</t>
  </si>
  <si>
    <t>a7_04c</t>
  </si>
  <si>
    <t>a7_04d</t>
  </si>
  <si>
    <t>a7_04e</t>
  </si>
  <si>
    <t>a7_04f</t>
  </si>
  <si>
    <t>a7_04g</t>
  </si>
  <si>
    <t>a7_04h</t>
  </si>
  <si>
    <t>a7_04i</t>
  </si>
  <si>
    <t>a7_04j</t>
  </si>
  <si>
    <t>a7_04k</t>
  </si>
  <si>
    <t>a7_04l</t>
  </si>
  <si>
    <t>a7_04m</t>
  </si>
  <si>
    <t>a7_04n</t>
  </si>
  <si>
    <t>a7_04o</t>
  </si>
  <si>
    <t>a7_04p</t>
  </si>
  <si>
    <t>a7_04q</t>
  </si>
  <si>
    <t>a7_04r</t>
  </si>
  <si>
    <t>a7_04s</t>
  </si>
  <si>
    <t>a7_04t</t>
  </si>
  <si>
    <t>a7_04u</t>
  </si>
  <si>
    <t>a7_04v</t>
  </si>
  <si>
    <t>a7_04w</t>
  </si>
  <si>
    <t>a7_05a</t>
  </si>
  <si>
    <t>a7_05b</t>
  </si>
  <si>
    <t>a7_05c</t>
  </si>
  <si>
    <t>a7_06a</t>
  </si>
  <si>
    <t>a7_06b</t>
  </si>
  <si>
    <t>a7_06c</t>
  </si>
  <si>
    <t>a7_06d</t>
  </si>
  <si>
    <t>a7_06e</t>
  </si>
  <si>
    <t>a7_06f</t>
  </si>
  <si>
    <t>a7_06g</t>
  </si>
  <si>
    <t>a7_06h</t>
  </si>
  <si>
    <t>a7_06i</t>
  </si>
  <si>
    <t>a7_06j</t>
  </si>
  <si>
    <t>a7_06k</t>
  </si>
  <si>
    <t>a7_06l</t>
  </si>
  <si>
    <t>a7_06m</t>
  </si>
  <si>
    <t>a7_07a</t>
  </si>
  <si>
    <t>a7_07b</t>
  </si>
  <si>
    <t>a7_07c</t>
  </si>
  <si>
    <t>a7_07d</t>
  </si>
  <si>
    <t>a7_07e</t>
  </si>
  <si>
    <t>a7_07f</t>
  </si>
  <si>
    <t>a7_07g</t>
  </si>
  <si>
    <t>a7_07h</t>
  </si>
  <si>
    <t>a7_07i</t>
  </si>
  <si>
    <t>a7_07j</t>
  </si>
  <si>
    <t>a7_08a</t>
  </si>
  <si>
    <t>a7_08b</t>
  </si>
  <si>
    <t>a7_08c___1</t>
  </si>
  <si>
    <t>a7_08c___2</t>
  </si>
  <si>
    <t>a7_08c___3</t>
  </si>
  <si>
    <t>a7_08c___4</t>
  </si>
  <si>
    <t>a7_08d</t>
  </si>
  <si>
    <t>a9_01a</t>
  </si>
  <si>
    <t>a9_01b</t>
  </si>
  <si>
    <t>a9_01c</t>
  </si>
  <si>
    <t>a9_01c1</t>
  </si>
  <si>
    <t>a9_01d</t>
  </si>
  <si>
    <t>a9_01d1</t>
  </si>
  <si>
    <t>a9_01e</t>
  </si>
  <si>
    <t>a9_01f</t>
  </si>
  <si>
    <t>a9_01g</t>
  </si>
  <si>
    <t>a9_02a</t>
  </si>
  <si>
    <t>a9_02a1</t>
  </si>
  <si>
    <t>a9_02b</t>
  </si>
  <si>
    <t>a9_02c</t>
  </si>
  <si>
    <t>a9_02d</t>
  </si>
  <si>
    <t>a9_02e</t>
  </si>
  <si>
    <t>a9_02f</t>
  </si>
  <si>
    <t>a9_02f1</t>
  </si>
  <si>
    <t>a9_02f2</t>
  </si>
  <si>
    <t>a9_02f3</t>
  </si>
  <si>
    <t>a9_02f3a</t>
  </si>
  <si>
    <t>a9_02f4</t>
  </si>
  <si>
    <t>a9_02f5</t>
  </si>
  <si>
    <t>a9_03</t>
  </si>
  <si>
    <t>a9_03a___1</t>
  </si>
  <si>
    <t>a9_03a___2</t>
  </si>
  <si>
    <t>a9_03a___3</t>
  </si>
  <si>
    <t>a9_03a___4</t>
  </si>
  <si>
    <t>a9_03a___5</t>
  </si>
  <si>
    <t>a10_01</t>
  </si>
  <si>
    <t>a10_01a___1</t>
  </si>
  <si>
    <t>a10_01a___2</t>
  </si>
  <si>
    <t>a10_01a___3</t>
  </si>
  <si>
    <t>a10_01a___4</t>
  </si>
  <si>
    <t>a10_01a___5</t>
  </si>
  <si>
    <t>a10_01a___6</t>
  </si>
  <si>
    <t>a10_01a___7</t>
  </si>
  <si>
    <t>a10_01a___8</t>
  </si>
  <si>
    <t>a10_01a___9</t>
  </si>
  <si>
    <t>a10_01a___10</t>
  </si>
  <si>
    <t>a10_02</t>
  </si>
  <si>
    <t>a10_02a___1</t>
  </si>
  <si>
    <t>a10_02a___2</t>
  </si>
  <si>
    <t>a10_02a___3</t>
  </si>
  <si>
    <t>a10_02a___4</t>
  </si>
  <si>
    <t>a10_02a___5</t>
  </si>
  <si>
    <t>a10_02a___6</t>
  </si>
  <si>
    <t>a10_02b</t>
  </si>
  <si>
    <t>a10_03</t>
  </si>
  <si>
    <t>a10_04</t>
  </si>
  <si>
    <t>a10_05</t>
  </si>
  <si>
    <t>a10_06</t>
  </si>
  <si>
    <t>a10_07</t>
  </si>
  <si>
    <t>a10_08</t>
  </si>
  <si>
    <t>a10_09</t>
  </si>
  <si>
    <t>a10_10</t>
  </si>
  <si>
    <t>a10_11</t>
  </si>
  <si>
    <t>a10_12</t>
  </si>
  <si>
    <t>a10_13</t>
  </si>
  <si>
    <t>a10_14</t>
  </si>
  <si>
    <t>a10_14a___1</t>
  </si>
  <si>
    <t>a10_14a___2</t>
  </si>
  <si>
    <t>a10_14a___3</t>
  </si>
  <si>
    <t>a10_14a___4</t>
  </si>
  <si>
    <t>a10_14a___5</t>
  </si>
  <si>
    <t>a10_14a___6</t>
  </si>
  <si>
    <t>a10_14a___7</t>
  </si>
  <si>
    <t>a10_14a1</t>
  </si>
  <si>
    <t>a10_15</t>
  </si>
  <si>
    <t>a10_16</t>
  </si>
  <si>
    <t>a10_17</t>
  </si>
  <si>
    <t>a10_18</t>
  </si>
  <si>
    <t>a10_19</t>
  </si>
  <si>
    <t>a10_20</t>
  </si>
  <si>
    <t>a10_21</t>
  </si>
  <si>
    <t>a10_22</t>
  </si>
  <si>
    <t>a10_22a</t>
  </si>
  <si>
    <t>a10_23</t>
  </si>
  <si>
    <t>a10_23a</t>
  </si>
  <si>
    <t>a10_24</t>
  </si>
  <si>
    <t>a10_24a</t>
  </si>
  <si>
    <t>a10_25</t>
  </si>
  <si>
    <t>a10_26</t>
  </si>
  <si>
    <t>a10_26a___1</t>
  </si>
  <si>
    <t>a10_26a___2</t>
  </si>
  <si>
    <t>a10_26a___3</t>
  </si>
  <si>
    <t>a10_26a___4</t>
  </si>
  <si>
    <t>a10_26a___5</t>
  </si>
  <si>
    <t>a10_26a___6</t>
  </si>
  <si>
    <t>a10_26a1</t>
  </si>
  <si>
    <t>a10_26b</t>
  </si>
  <si>
    <t>a10_26c</t>
  </si>
  <si>
    <t>a10_27</t>
  </si>
  <si>
    <t>a10_27a___1</t>
  </si>
  <si>
    <t>a10_27a___2</t>
  </si>
  <si>
    <t>a10_27a___3</t>
  </si>
  <si>
    <t>a10_27a___4</t>
  </si>
  <si>
    <t>a10_27a___5</t>
  </si>
  <si>
    <t>a10_27a___6</t>
  </si>
  <si>
    <t>a10_27a___7</t>
  </si>
  <si>
    <t>a10_27a___8</t>
  </si>
  <si>
    <t>a10_27a___9</t>
  </si>
  <si>
    <t>a10_27a___10</t>
  </si>
  <si>
    <t>a10_28___1</t>
  </si>
  <si>
    <t>a10_28___2</t>
  </si>
  <si>
    <t>a10_28___3</t>
  </si>
  <si>
    <t>a10_28___4</t>
  </si>
  <si>
    <t>a10_28___5</t>
  </si>
  <si>
    <t>a10_28___6</t>
  </si>
  <si>
    <t>a10_28___7</t>
  </si>
  <si>
    <t>a10_28___8</t>
  </si>
  <si>
    <t>a10_28___9</t>
  </si>
  <si>
    <t>a10_28___10</t>
  </si>
  <si>
    <t>a10_28___11</t>
  </si>
  <si>
    <t>a10_28___12</t>
  </si>
  <si>
    <t>deubsdfautopreenchimento_complete</t>
  </si>
  <si>
    <t>deubsdfautopreenchimento</t>
  </si>
  <si>
    <t>visita domiciliar</t>
  </si>
  <si>
    <t>vista domiciliar</t>
  </si>
  <si>
    <t>Visita domiciliar</t>
  </si>
  <si>
    <t>Visita domiciliar, iniciou este mês</t>
  </si>
  <si>
    <t>assistência a todos os ciclos de vida, assistência ao pré-natal, CD, Alta segura em domicilio, entrega de medicamentos em domicílio para os usuários maiores de 60 anos/crônicos, primeira consulta do pré natal em domicilio</t>
  </si>
  <si>
    <t>Recebemos a notificação via SEI e a equipe NRAD realiza o apoio</t>
  </si>
  <si>
    <t>Vacina, saúde da mulher, saúde do idoso, saúde da criança</t>
  </si>
  <si>
    <t>visita domiciliar e contato telefônico</t>
  </si>
  <si>
    <t>VDs, PICs.</t>
  </si>
  <si>
    <t>Sistema inconsistente</t>
  </si>
  <si>
    <t>Sistema inoperante</t>
  </si>
  <si>
    <t>VISITA DOMICILIAR MENSAL OU QUANDO POSSIVEL</t>
  </si>
  <si>
    <t>Dificuldade do servidor</t>
  </si>
  <si>
    <t>CURATIVOS, MEDICAÇÃO, SONDAGEM</t>
  </si>
  <si>
    <t>INFORMAÇÕES DIRETAS DOS PROFISSIONAIS DE SAÚDE</t>
  </si>
  <si>
    <t>VISITA DOMICILIAR</t>
  </si>
  <si>
    <t>Nutricionista, assistente social, fisioterapia</t>
  </si>
  <si>
    <t>Visita</t>
  </si>
  <si>
    <t>Realizando visita domiciliar uma vez ao mês ou de acordo com a necessidade do usuário.</t>
  </si>
  <si>
    <t>Realizando visita domiciliar uma vez ao mês</t>
  </si>
  <si>
    <t>folder elaborado pela própria UBS</t>
  </si>
  <si>
    <t>consulta de puericultura ,pre natal.famacia ,laboatorio,odontologia</t>
  </si>
  <si>
    <t>vacinação, farmacia, odonto</t>
  </si>
  <si>
    <t>adminstração da regial</t>
  </si>
  <si>
    <t>Iniciou este mes</t>
  </si>
  <si>
    <t>Pré-natal, Vacina, entrega de medicação.</t>
  </si>
  <si>
    <t>procedimentos (curativos, medicação, sondagem)</t>
  </si>
  <si>
    <t>informações passadas pelos profissionais</t>
  </si>
  <si>
    <t>curativo, vacina</t>
  </si>
  <si>
    <t>coleta de citopatologico, realização de ecg, vacinação.</t>
  </si>
  <si>
    <t>ADMINISTRAÇÃO REGIONAL, MINISTERIO PUBLICO, CORPO DE BOMBEIROS.</t>
  </si>
  <si>
    <t>Colocação de DIU, reuniões técnicas</t>
  </si>
  <si>
    <t>capacitação para operar o ESUS</t>
  </si>
  <si>
    <t>CURATIVOS, VACINA,MEDICAÇÃO , ATENDIMENTO EMERGENCIA ODONTO,</t>
  </si>
  <si>
    <t>EM VD , FAMILIARES . PACIENTES COM ESSA PATOLOGIA É ACOMPANHADO PELO NRAD</t>
  </si>
  <si>
    <t>farmácia</t>
  </si>
  <si>
    <t>através de visitas</t>
  </si>
  <si>
    <t>quinzenal</t>
  </si>
  <si>
    <t>Conforme POD</t>
  </si>
  <si>
    <t>Visita dimiciliar</t>
  </si>
  <si>
    <t>Em isopor</t>
  </si>
  <si>
    <t>ODONTOLOGIA</t>
  </si>
  <si>
    <t>vacina volante</t>
  </si>
  <si>
    <t>por meio de visitas</t>
  </si>
  <si>
    <t>Vacinação,curativo, inserção de DIU, farmácia com dispensação de psicotrópicos, teste do  pezinho, entrega de fraldas, coleta para exames laboratoriais</t>
  </si>
  <si>
    <t>Visita domiciliar quando possível ou a partir de demanda da família</t>
  </si>
  <si>
    <t>desconhecimento das ferramentas dos sistemas</t>
  </si>
  <si>
    <t>Visitas domiciliares periodicas com apoio do NRAD</t>
  </si>
  <si>
    <t>Visita a cada 6 meses</t>
  </si>
  <si>
    <t>Falhas no sistema e-sus</t>
  </si>
  <si>
    <t>busca ativa e visita domiciliar</t>
  </si>
  <si>
    <t>regulação de consultas, farmacia, odontologia, curativo, rx</t>
  </si>
  <si>
    <t>instabilidade no sistema e falta de treinamento</t>
  </si>
  <si>
    <t>MPDFT</t>
  </si>
  <si>
    <t>demanda programada, gestante, CD, Hipertensos, Diabeticos</t>
  </si>
  <si>
    <t>visita mensal aos usuarios de oxigenoterapia e formulario especifico</t>
  </si>
  <si>
    <t>so uso de cateter de o2 , oxigenoterapia</t>
  </si>
  <si>
    <t>Dificuldade dos servidores</t>
  </si>
  <si>
    <t>vacina</t>
  </si>
  <si>
    <t>com visitas domiciliares</t>
  </si>
  <si>
    <t>sistema lento e cai frequentemente</t>
  </si>
  <si>
    <t>agendas</t>
  </si>
  <si>
    <t>visita domiciliar pelos acs's</t>
  </si>
  <si>
    <t>Atendimento odontológico</t>
  </si>
  <si>
    <t>Emater</t>
  </si>
  <si>
    <t>Testes rápidos de HIV SÍFILIS E Hepatites. Vacinas</t>
  </si>
  <si>
    <t>Através de Visita domiciliar mensal com preenchimento de checklist do POD</t>
  </si>
  <si>
    <t>Equipe reclama da quantidade de sistemas que precisam acessar no momento do atendimento gerando uma sobrecarga de trabalho em momentos de grande demanda(Evolução no esus, notificação no ESUS AB, inserção de pedidos de exame no track e sisreg quando necessário, além de preenchimento de planilha de casos de suspeitos ou confirmados .</t>
  </si>
  <si>
    <t>visita domiciliar, cadastramento, curativo, medicação</t>
  </si>
  <si>
    <t>em visita domiciliar</t>
  </si>
  <si>
    <t>visita dominiciliar</t>
  </si>
  <si>
    <t>Vacina, Dispensa de medicamentos, Sala de medicação, Curativos, Yoga individual</t>
  </si>
  <si>
    <t>ADMINISTRAÇÃO REGIONAL</t>
  </si>
  <si>
    <t>Urgencias odontologicas</t>
  </si>
  <si>
    <t>PAcientes domiciliados  são acompanhados pelas equipes</t>
  </si>
  <si>
    <t>Treinamento prévio para operar os sistemas</t>
  </si>
  <si>
    <t>coleta de laboratorial ,sala de vacina ,atendimentos com equipe multiprofissional ,residentes da fiocruz brasilia</t>
  </si>
  <si>
    <t>visita domiciliar , médico e agente de saúde.</t>
  </si>
  <si>
    <t>NVEPI faz o recolhimento diário das amostras</t>
  </si>
  <si>
    <t>vacinação quinzenal</t>
  </si>
  <si>
    <t>Equipes das ESF monitoram os domiciliados</t>
  </si>
  <si>
    <t>Treinamento previo para operar os sistemas</t>
  </si>
  <si>
    <t>Sistema e-sus inoperante rotineiramente</t>
  </si>
  <si>
    <t>Vacina, preventivo</t>
  </si>
  <si>
    <t>Abrigos de idosos</t>
  </si>
  <si>
    <t>Visita Domiciliar</t>
  </si>
  <si>
    <t>O fornecimento não realizado pela UBS</t>
  </si>
  <si>
    <t>VISITAS, VACINAS</t>
  </si>
  <si>
    <t>CD,PRÉ-NATAL E DOENTES CRÔNICOS</t>
  </si>
  <si>
    <t>VISITAS DOMICILIARES</t>
  </si>
  <si>
    <t>ACOMPANHAMENTO MEDICO</t>
  </si>
  <si>
    <t>CD,PRÉ-NATAL E DOENÇA CRÔNICA</t>
  </si>
  <si>
    <t>vacina,dispensação de medicação, coleta de exames laboratoriais etc.</t>
  </si>
  <si>
    <t>todos da rotina da ubs antes da pandemia com uma pequena redução na quantidade de vagas devido as orientações do ministério da saúde e devido ao Rh.</t>
  </si>
  <si>
    <t>rede logica e elétrica condenada pela NTIF.</t>
  </si>
  <si>
    <t>Através de monitoramento constante do quadro e necessidades do paciente. Com ressalva que nao fazemos acompanhamento de paciente em VMD.</t>
  </si>
  <si>
    <t>Através de monitoramento constante do quadro e necessidades do paciente.Com ressalva que nao fazemos acompanhamento de paciente em VMD.</t>
  </si>
  <si>
    <t>O relatório VE não fecha adequadamente, o acompanhamento ESUS VE só é visualizado pra quem lança no sistema.</t>
  </si>
  <si>
    <t>PROVITIMA e CRECHE</t>
  </si>
  <si>
    <t>PRÉ-NATAL, 1ª consulta de CD, retorno de exames de pacientes crônicos</t>
  </si>
  <si>
    <t>SISTEMA INOPERANTE (E-SUS)</t>
  </si>
  <si>
    <t>Visita domicíliar</t>
  </si>
  <si>
    <t>Está atendendo todas as demandas, mas em quantidade menor</t>
  </si>
  <si>
    <t>Pre natal,CD e demanda programada.</t>
  </si>
  <si>
    <t>pre-natal</t>
  </si>
  <si>
    <t>monitoramento</t>
  </si>
  <si>
    <t>contato</t>
  </si>
  <si>
    <t>vacina, coleta de exames laboratoriais, dispensação de medicamentos</t>
  </si>
  <si>
    <t>Atendimento das demandas programadas como Pré Natal, CD, Hiperdia, Planejamento familiar, visita domicilar</t>
  </si>
  <si>
    <t>Sistema muito lento e instável</t>
  </si>
  <si>
    <t>VACINA, CURATIVO, ENTREGA DE MEDICAMENTOS E TODAS AS OUTRAS DEMANDAS ESPONTÂNEAS</t>
  </si>
  <si>
    <t>VACINA, DISPENSAÇÃO DE MEDICAMENTOS, COLETA DE SANGUE, PCCU, CURATIVO</t>
  </si>
  <si>
    <t>lento e cai frequentemente</t>
  </si>
  <si>
    <t>Encaminhamento realizado pelo NVEPI</t>
  </si>
  <si>
    <t>COLETA DE EXAMES, VACINAS, PROCEDIMENTOS</t>
  </si>
  <si>
    <t>vISITA DOMICILIAR, ATUALMENTE NÃO HÁ USUÁRIOS DE OXIGÊNIO NA ÁREA</t>
  </si>
  <si>
    <t>VD</t>
  </si>
  <si>
    <t>prevenção, curativos, serviços odontológicos de emergência</t>
  </si>
  <si>
    <t>Assim que recebe a notificação informando que tem paceinte nessa condição a equipe programa a visista</t>
  </si>
  <si>
    <t>quando o paciente não é do NRAD a equipe faz visitas periódicas e avalia  a condição. Qd falta comunica ao NRAD para o abastecimento</t>
  </si>
  <si>
    <t>dificuldade de cadastrar perfil no SINAN</t>
  </si>
  <si>
    <t>Atendimento em ponto de apoio, CD , pré natal.</t>
  </si>
  <si>
    <t>Visita domiciliar medico e acs</t>
  </si>
  <si>
    <t>Coleta de exames laboratoriais</t>
  </si>
  <si>
    <t>Vacina, curativo, administração de medicação</t>
  </si>
  <si>
    <t>CITOLOGIA, VACINA. CURATIVO, TESTE RÁPIDOS, RETIRADA DE PONTOS E DISPENSAÇÃO DE MEDICAMENTOS</t>
  </si>
  <si>
    <t>farmácia , odontologia</t>
  </si>
  <si>
    <t>CHECK LIST</t>
  </si>
  <si>
    <t>CESSAÇÃO TABAGISMO (ATUALMENTE INDIVIDUAL)</t>
  </si>
  <si>
    <t>por meio de relato dos familiares</t>
  </si>
  <si>
    <t>a VE pega a amostra na UBS, deixa no laboratório de São Sebastião e no dia seguinte um carro leva todas as amostras de São Sebastião para o Lacen</t>
  </si>
  <si>
    <t>Em interlocução junto ao NRAD.</t>
  </si>
  <si>
    <t>vacina, laboratório, adminsitrativo - sisreg e cadsus</t>
  </si>
  <si>
    <t>Vacina, coleta exames laboraroriais e dispensaçao de medicamentos</t>
  </si>
  <si>
    <t>Todos os casos de rotina, respeitando os percentuais de agendamentos e demanda espontânea.</t>
  </si>
  <si>
    <t>Medicações, curativos, e todos os outros serviços dispostos na carteira de serviços, somente grupo suspenso.</t>
  </si>
  <si>
    <t>somente pacientes em oxigenoterapia domiciliar</t>
  </si>
  <si>
    <t>de forma mensal</t>
  </si>
  <si>
    <t>Nota técnica SES/DF POD</t>
  </si>
  <si>
    <t>Realiza o acompanhamento dos pacientes em uso de Oxigenoterapia domiciliar por meio de visita técnica mensal e visita médica a cada 06 meses</t>
  </si>
  <si>
    <t>UNAI</t>
  </si>
  <si>
    <t>atendimento aos sintomáticos respiratórios</t>
  </si>
  <si>
    <t>preenchimento de formulário específico durante visita domiciliar</t>
  </si>
  <si>
    <t>ATRAVÉS DE MONITORAMENTO</t>
  </si>
  <si>
    <t>vacina, laboratório, dispensação de medicamentos...</t>
  </si>
  <si>
    <t>através da visita domiciliar</t>
  </si>
  <si>
    <t>vacinação, aplicação de medicamento</t>
  </si>
  <si>
    <t>avisa por telefone quando tem amostra coletada</t>
  </si>
  <si>
    <t>Instituto inclusão</t>
  </si>
  <si>
    <t>por meio de visitas domiciliares</t>
  </si>
  <si>
    <t>por meio de visitas e orientação para ligar na empresa para troca do O2</t>
  </si>
  <si>
    <t>amostra coletada a equipe entra em contato com a vigilancia que vem busca-la na UBS e armezena no laboratorio. Todo dia pela manhã sai um carro para o LAcen.</t>
  </si>
  <si>
    <t>Atendimento Odonto,Farmacia</t>
  </si>
  <si>
    <t>desconhecimento</t>
  </si>
  <si>
    <t>Odontológicos</t>
  </si>
  <si>
    <t>vacina, curativo, laboratório, tenda do covid</t>
  </si>
  <si>
    <t>vacina, curativo, farmácia</t>
  </si>
  <si>
    <t>Farmácia, urgência, CURATIVO E PREVENTIVO</t>
  </si>
  <si>
    <t>curativo e preventivo</t>
  </si>
  <si>
    <t>verbal</t>
  </si>
  <si>
    <t>PREVENTIVO E CURATIVO</t>
  </si>
  <si>
    <t>CURATIVO E PREVENTIVO</t>
  </si>
  <si>
    <t>DEMANDA ESPONTANEA , PRÉ NATAL, CD, VACINA, LABORATÓRIO, CONSULTAS PROGRAMADAS.</t>
  </si>
  <si>
    <t>SUPERINTENDÊNCIA</t>
  </si>
  <si>
    <t>R.A</t>
  </si>
  <si>
    <t>UNIDADE BÁSICA DE SAÚDE</t>
  </si>
  <si>
    <t>CNES</t>
  </si>
  <si>
    <t>TIPO UBS</t>
  </si>
  <si>
    <t>RURAL</t>
  </si>
  <si>
    <t>TELEFONE DA UNIDADE</t>
  </si>
  <si>
    <t>ENDEREÇO DA UNIDADE</t>
  </si>
  <si>
    <t>HORÁRIO DE FUNCIONAMENTO</t>
  </si>
  <si>
    <t>PONTO ELETRÔNICO</t>
  </si>
  <si>
    <t>AGENDAMENTO</t>
  </si>
  <si>
    <t>UBS com ECG?</t>
  </si>
  <si>
    <t>FARMÁCIA</t>
  </si>
  <si>
    <t>FARMACÊUTICO</t>
  </si>
  <si>
    <t>PSICOTRÓPICO</t>
  </si>
  <si>
    <t>COLETA LABORATORIAL</t>
  </si>
  <si>
    <t>IMUNIZAÇÃO</t>
  </si>
  <si>
    <t>HORÁRIO DE FUNCIONAMENTO DA SALA DE VACINA</t>
  </si>
  <si>
    <t>BCG</t>
  </si>
  <si>
    <t>PARA UBS QUE UTILIZAM ESUS</t>
  </si>
  <si>
    <t>ESF SEM MFC</t>
  </si>
  <si>
    <t>ESF SEM ENF</t>
  </si>
  <si>
    <t>ESF SEM ACS</t>
  </si>
  <si>
    <t>ESF SEM TEC ENF</t>
  </si>
  <si>
    <t>PMM</t>
  </si>
  <si>
    <t>eSF SES/DF</t>
  </si>
  <si>
    <t>Equipe em formação</t>
  </si>
  <si>
    <t>TOTAL eSF</t>
  </si>
  <si>
    <t>TOTAL eSB</t>
  </si>
  <si>
    <t>TOTAL NASF</t>
  </si>
  <si>
    <t>TOTAL ECR</t>
  </si>
  <si>
    <t>Central</t>
  </si>
  <si>
    <t>Asa Norte</t>
  </si>
  <si>
    <t>UBS TIPO 2</t>
  </si>
  <si>
    <t>2017-1900 ramal 7606 ou 7608</t>
  </si>
  <si>
    <t>SGAN 905 modulo D - Asa Norte</t>
  </si>
  <si>
    <t xml:space="preserve">07 às 19h segunda a sexta e sábado 07 às 12h </t>
  </si>
  <si>
    <t>HORÁRIO MARCADO</t>
  </si>
  <si>
    <t>ECG</t>
  </si>
  <si>
    <t>POSTO DE COLETA</t>
  </si>
  <si>
    <t>SALA DE VACINA</t>
  </si>
  <si>
    <t>08 às 18:30h segunda a sexta e sábado 08 às 11:30h</t>
  </si>
  <si>
    <t xml:space="preserve">TERÇA E SEXTA-FEIRA </t>
  </si>
  <si>
    <t>ONLINE</t>
  </si>
  <si>
    <t>2017-1900 Ramal 7610 ou 7611</t>
  </si>
  <si>
    <t xml:space="preserve">EQN 114/115 AE - Asa Norte </t>
  </si>
  <si>
    <t>07 às 22h segunda a sexta</t>
  </si>
  <si>
    <t xml:space="preserve">08 às 17:30h segunda a sexta </t>
  </si>
  <si>
    <t>QUARTA-FEIRA</t>
  </si>
  <si>
    <t>2017-1145 Ramal 7621</t>
  </si>
  <si>
    <t>Rua Piauí, área especial s/nº - Vila Planalto</t>
  </si>
  <si>
    <t>08 às 18:30h segunda à sexta e sábado 08 às 12:00h</t>
  </si>
  <si>
    <t>UBS TIPO 1</t>
  </si>
  <si>
    <t>20171145, ramal 2171 ou 2170</t>
  </si>
  <si>
    <t>Vila Weslian Roriz Área especial 01 - Lago Norte</t>
  </si>
  <si>
    <t>07 às 17h segunda a sexta</t>
  </si>
  <si>
    <t>09 às 12h e 13 às 16:00h Terça feira</t>
  </si>
  <si>
    <t>Asa Sul</t>
  </si>
  <si>
    <t>20171900 ramal 7448</t>
  </si>
  <si>
    <t>SGAS 612 - Lotes 38/39 CEP: 70200-700</t>
  </si>
  <si>
    <t xml:space="preserve">08 às 18:30h segunda à sexta </t>
  </si>
  <si>
    <t>TERÇA-FEIRA E SEXTA-FEIRA</t>
  </si>
  <si>
    <t xml:space="preserve">2017-1900 RAMAL 4245 </t>
  </si>
  <si>
    <t>SHCES Quadra 601 LT 01 Àrea especial</t>
  </si>
  <si>
    <t>QUINTA-FEIRA</t>
  </si>
  <si>
    <t>2017-1900 Ramal 4240</t>
  </si>
  <si>
    <t>Setor Escolar Lote 04 - Cruzeiro Velho</t>
  </si>
  <si>
    <t>08h às 12h e de 13hs às 17:30 segunda a sexta e sábado 08 às 11:30h</t>
  </si>
  <si>
    <t>SEGUNDA-FEIRA</t>
  </si>
  <si>
    <t>2017-1145 - RAMAL 2150 ou 2151</t>
  </si>
  <si>
    <t>SHIN QI 03 Área Especial, Lago Norte</t>
  </si>
  <si>
    <t>08 às 18:30h segunda a sexta e sábado 08 às 12:000h</t>
  </si>
  <si>
    <t>2017-1900 Ramal 2160</t>
  </si>
  <si>
    <t>Vila Varjão Quadra 05 conj. A lt. 17 -Área Especial - Varjão do Torto</t>
  </si>
  <si>
    <t>08 às 16:00 segunda a sexta</t>
  </si>
  <si>
    <t>TERÇA-FEIRA</t>
  </si>
  <si>
    <t>Centro-Sul</t>
  </si>
  <si>
    <t>Candangolândia</t>
  </si>
  <si>
    <t>2017-1265 (R-6110)         2017-1266 (R-6460)</t>
  </si>
  <si>
    <t>EQR 5/7 - Área Especial  1 Candangolândia CEP: 71725-510</t>
  </si>
  <si>
    <t>07:30h às 18:30h segunda a sexta</t>
  </si>
  <si>
    <t>2017-4195</t>
  </si>
  <si>
    <t xml:space="preserve"> QE 06-Lote C - Área Especial S/N-Guará I - CEP: 71.010-006</t>
  </si>
  <si>
    <t>07 às 18h segunda a sexta e sábado 07 às 12h</t>
  </si>
  <si>
    <t>07:30h às 17:30h segunda a sexta</t>
  </si>
  <si>
    <t>SEGUNDA E QUARTA</t>
  </si>
  <si>
    <t>2017-4810</t>
  </si>
  <si>
    <t>QE 23 Lote C - Área Especial S/N - Guará II CEP 71.050-230</t>
  </si>
  <si>
    <t xml:space="preserve">07:30h às 18:30h segunda a sexta e sábado 7:30h às 11:30h </t>
  </si>
  <si>
    <t>QUARTA E SEXTA</t>
  </si>
  <si>
    <t>2017-4751</t>
  </si>
  <si>
    <t>QE 38 - Área Especial S/N - Guará II CEP 71.070-380</t>
  </si>
  <si>
    <t>07 às 18h segunda a sexta  e sábado 07 as 12h</t>
  </si>
  <si>
    <t>TERÇA E QUINTA</t>
  </si>
  <si>
    <t>OFFLINE</t>
  </si>
  <si>
    <t>2017-1145 (R-4874)</t>
  </si>
  <si>
    <t>QELC - EQ 2 /3 - Conjunto Lúcio Costa CEP: 71.100-100</t>
  </si>
  <si>
    <t>07:30h às 16:30h segunda a sexta</t>
  </si>
  <si>
    <t>QE 38 - Conjunto "O" - Área Especial - Horta Comunitária</t>
  </si>
  <si>
    <t>2017-6531</t>
  </si>
  <si>
    <t>3ª Avenida - Área Especial nº 03 CEP: 71720-586</t>
  </si>
  <si>
    <t>SEGUNDA, QUARTA E SEXTA</t>
  </si>
  <si>
    <t>Rua 2 Setor dos Engenheiros AE Metropolitana CEP: 71730-020</t>
  </si>
  <si>
    <t xml:space="preserve">2017-1281  </t>
  </si>
  <si>
    <t>Área Especial - Vargem Bonita CEP: 71.750-000</t>
  </si>
  <si>
    <t>07 às 18h segunda a sexta</t>
  </si>
  <si>
    <t>BLOCO DE HORAS</t>
  </si>
  <si>
    <t>CAUTELA</t>
  </si>
  <si>
    <t>2017-1287</t>
  </si>
  <si>
    <t>QN 09 - Área Especial nº 11 Riacho Fundo I CEP: 71.805-739</t>
  </si>
  <si>
    <t>TERÇA E SEXTA</t>
  </si>
  <si>
    <t>QN 01 Área Especial 01 Conjunto 32 CEP: 71.805.132</t>
  </si>
  <si>
    <t xml:space="preserve"> 2017-1291 (R-6422)       2017-1293 (R-6424)</t>
  </si>
  <si>
    <t>QC 06 Conj. 16 - Área Esp. Lt. 01- Riacho F. II CEP: 71.882-266</t>
  </si>
  <si>
    <t>TERÇA E QUARTA</t>
  </si>
  <si>
    <t xml:space="preserve">2017-1145 (R-6200/6201) </t>
  </si>
  <si>
    <t xml:space="preserve">QC 1 Conj. 10 Lt 01- Riacho Fundo II CEP:71.882-110  </t>
  </si>
  <si>
    <t>QN 07 A e B Lts. 1 e 2 A/E Riacho Fundo II  CEP: 71880-203</t>
  </si>
  <si>
    <t>07 às 18h segunda a sexta (aprovada pelo Colegiado de Gestão da SES/DF em 29/06/18, publicada no DODF em 17/07/2018)</t>
  </si>
  <si>
    <t>Área Especial 01 - CAUB 1 - Ao lado da Escola</t>
  </si>
  <si>
    <t xml:space="preserve">07 às 17h segunda a sexta </t>
  </si>
  <si>
    <t>CAUB II, Lote 13 CEP: 71884-300</t>
  </si>
  <si>
    <t>2017-1145 (R-4111)</t>
  </si>
  <si>
    <t>AE 01 Setor Central Vila Estrutural CEP 71.255-030</t>
  </si>
  <si>
    <t>AE 19 s/n - Antigo TRE - CEP: 71255-230</t>
  </si>
  <si>
    <t xml:space="preserve">SIA </t>
  </si>
  <si>
    <t>UBS PRISIONAL</t>
  </si>
  <si>
    <t>SIA Trecho 04, lotes 1600/1660 CEP: 71200-040</t>
  </si>
  <si>
    <t>OUTRO/PRISIONAL</t>
  </si>
  <si>
    <t>N/A PRISIONAL</t>
  </si>
  <si>
    <t>Leste</t>
  </si>
  <si>
    <t>TEL. 2017-1048 / RAMAIS: 2181 - GSAP: 2180</t>
  </si>
  <si>
    <t>QD 378 AE DEL LAGO - ITAPOÃ PROX. ESCOLA ZILDA ARNS</t>
  </si>
  <si>
    <t>07h às 18h de segunda a sexta-feira</t>
  </si>
  <si>
    <t>QUINTA-FEIRA (MANHÃ E TARDE)</t>
  </si>
  <si>
    <t>2017-1049 / RAMAL: 2240</t>
  </si>
  <si>
    <t>QD 61 AE DEL  LAGO - ITAPOÃ - PROX. QUADRA POLIESPORTIVA</t>
  </si>
  <si>
    <t>2017 - 2241</t>
  </si>
  <si>
    <t>QUADRA 378, CONJUNTO A, LOTE 4 - CEP 71593620</t>
  </si>
  <si>
    <t>2017 - 1545</t>
  </si>
  <si>
    <t>QD 21 AREA ESPECIAL CONJUNTO 15 - PARANOÁ</t>
  </si>
  <si>
    <t>POR TURNO</t>
  </si>
  <si>
    <t>07:30h às 18h de segunda a sexta feira</t>
  </si>
  <si>
    <t>SEGUNDA-FEIRA (MANHÃ E TARDE)</t>
  </si>
  <si>
    <t>2017 - 2230/ 2231</t>
  </si>
  <si>
    <t>QD 18 AE - PARANOÁ</t>
  </si>
  <si>
    <t>2017 - 2220/ 2221</t>
  </si>
  <si>
    <t>QUADRA 02, Conjunto "A", AREA ESPECIAL S/N, Antiga Biblioteca, Paranoá, CEP 71.570-201</t>
  </si>
  <si>
    <t>07h às 18h de segunda a sexta feira</t>
  </si>
  <si>
    <t>2017 - 2210/ 2211</t>
  </si>
  <si>
    <t>DF 285 KM 23 AE NR JARDIM II - PARANOÁ</t>
  </si>
  <si>
    <t>Às quartas-feiras de 09 às 11:30h; 13:30h às 16h</t>
  </si>
  <si>
    <t>2017 - 2190/ 2191</t>
  </si>
  <si>
    <t>DF 130 KM 54, Quebrada Dos Neres, Paranoá</t>
  </si>
  <si>
    <t>Às quintas e sextas-feiras de 09 às 11:30h; 13:30h às 16h</t>
  </si>
  <si>
    <t>2017 - 2200</t>
  </si>
  <si>
    <t>COL AGRIC CARIRU DF 120 AE - PARANOÁ</t>
  </si>
  <si>
    <t>Às terças-feiras de 09 às 11:30h; 13:00h às 16h</t>
  </si>
  <si>
    <t>99253-2431</t>
  </si>
  <si>
    <t>DF 270 KM 02 CAFÉ SEM TROCO - PARANOÁ</t>
  </si>
  <si>
    <t>99208-5419</t>
  </si>
  <si>
    <t>BR 251 KM 07 PAD DF - PARANOÁ</t>
  </si>
  <si>
    <t>Às sextas-feiras de 09 às 11:30h; 13:00h às 16h</t>
  </si>
  <si>
    <t>6221 GESAP: 6223/ 6220 TEL. 2017-1376</t>
  </si>
  <si>
    <t>CENTRO DE MULTIPLAS ATIV CONJ 10 - CENTRO - SSB</t>
  </si>
  <si>
    <t>08h às 18:30h de segunda a quinta-feira e 08hs as 12h sexta-feira</t>
  </si>
  <si>
    <t>SEXTA (MANHÃ)</t>
  </si>
  <si>
    <t>Unidade Básica de Saúde 10 - São Sebastião</t>
  </si>
  <si>
    <t>6230/ 6231 TEL. 2017-1385 GSAP: 6232/ 6233</t>
  </si>
  <si>
    <t>RUA 14 LOTE 21 LOJA 1, 2, 3 JOÃO CANDIDO - SSB</t>
  </si>
  <si>
    <t>Toda terça e quarta-feira de 09h às 16h</t>
  </si>
  <si>
    <t>Unidade Básica de Saúde 11 - São Sebastião</t>
  </si>
  <si>
    <t>6240/ 6241 TEL. 2017-1386 GSAP: 6232/ 6233</t>
  </si>
  <si>
    <t>RUA 26 CONJ B CASA 17 - BOSQUE - SÃO SEBASTIÃO</t>
  </si>
  <si>
    <t>Toda quarta e sexta-feira de 09h às 16h</t>
  </si>
  <si>
    <t>Unidade Básica de Saúde 12 - São Sebastião</t>
  </si>
  <si>
    <t>6260/ 6261 TEL. 2017-1387 GSAP: 6232/ 6233</t>
  </si>
  <si>
    <t>QD 31 CASA 6 SÃO JOSÉ - SÃO SEBASTIÃO</t>
  </si>
  <si>
    <t>Toda quarta-feira de 09 às 16h</t>
  </si>
  <si>
    <t xml:space="preserve">Unidade Básica de Saúde 14 - São Sebastião - CDP </t>
  </si>
  <si>
    <t>COMPLEXO PRISIONAL DA PAPUDA</t>
  </si>
  <si>
    <t>08h às 17h de segunda a sexta feira</t>
  </si>
  <si>
    <t>Unidade Básica de Saúde 15 - São Sebastião - CIR</t>
  </si>
  <si>
    <t>3335-7348/ 3028011</t>
  </si>
  <si>
    <t>Unidade Básica de Saúde 16 - São Sebastião - PDF I</t>
  </si>
  <si>
    <t>Unidade Básica de Saúde 17 - São Sebastião  -  PDF II</t>
  </si>
  <si>
    <t>Unidade Básica de Saúde 19 - São Sebastião</t>
  </si>
  <si>
    <t>Não possui linha telefônica</t>
  </si>
  <si>
    <t>RUA 7 CASA 400 VILA DO BOA - SSB</t>
  </si>
  <si>
    <t>Todas as terças, quartas e quintas-feiras de 09h às 16h</t>
  </si>
  <si>
    <t>2017-1389 GSAP :6252/ 6253</t>
  </si>
  <si>
    <t>QD 101, CONJ. 02, LOTE 01, RESIDENCIAL OESTE</t>
  </si>
  <si>
    <t>6300 / 99198-7650 - GSAP :6252/ 6253</t>
  </si>
  <si>
    <t>QD 301 CONJ 6 LOTE 1 - SÃO SEBASTIÃO</t>
  </si>
  <si>
    <t>6310 TEL. 99147-1013 GSAP: 6322 / 6323</t>
  </si>
  <si>
    <t>VILA OLÍMPICA (MORRO AZUL) DE SÃO SEBASTIÃO</t>
  </si>
  <si>
    <t>6250/ 6251 TEL. 2017-1380 GSAP: 6322/ 6323</t>
  </si>
  <si>
    <t>DF 140 KM 7,5 - AO LADO DA EMATER - SSB</t>
  </si>
  <si>
    <t>Toda terça feira de 8h às 16h</t>
  </si>
  <si>
    <t>6320/ 6321 TEL. 2017-1381 GSAP: 6322/ 6323</t>
  </si>
  <si>
    <t>CONJUNTO 5 CASA 1 SÃO FRANCISCO - SÃO SEBASTIÃO</t>
  </si>
  <si>
    <t>Toda quarta feira de 9h às 16h</t>
  </si>
  <si>
    <t>6330/ 6331 TEL. 2017-1382 GSAP: 6322/ 6323</t>
  </si>
  <si>
    <t>CHÁCARA 10 - MORRO DA CRUZ - SSB</t>
  </si>
  <si>
    <t>Toda terça-feira de 09h às 16h</t>
  </si>
  <si>
    <t>6270 TEL. 99133-7620 GSAP: 6322/ 6323</t>
  </si>
  <si>
    <t>BR 251 KM29- ESPAÇO NR N. P CAVAS DE BAIXO</t>
  </si>
  <si>
    <t>6340/ 6341 TEL. 2017-1384 GSAP: 6232/ 6233</t>
  </si>
  <si>
    <t>RUA DA ESCOLA 540 - VILA NOVA - SSB</t>
  </si>
  <si>
    <t>Toda segunda e terça-feira de 9h às 16h</t>
  </si>
  <si>
    <t>Norte</t>
  </si>
  <si>
    <t>98624-9364</t>
  </si>
  <si>
    <t>DF 150 KM 12 Quadra 10 Casa 14, Engenho Velho - Fercal</t>
  </si>
  <si>
    <t>7h às 17h - segunda a sexta</t>
  </si>
  <si>
    <t xml:space="preserve">8h às 16:30 - segunda a sexta </t>
  </si>
  <si>
    <t>sexta
(8h às 12h)</t>
  </si>
  <si>
    <t>Rodovia DF 205 Oeste Km 13 Núcleo Rural 13, Fercal, Catingueiro</t>
  </si>
  <si>
    <t>Sítio Patrícia, DF 326, KM 8, Núcleo Rural Lobeiral, FercaL.</t>
  </si>
  <si>
    <t>Quadra 18 Conjunto H AE 1, St Residencial Leste, Buritis IV, Planaltina, antigo prédio do SEDEST</t>
  </si>
  <si>
    <t>8h às 16:30 - segunda a sexta</t>
  </si>
  <si>
    <t>Unidade Básica de Saúde 10 - Planaltina</t>
  </si>
  <si>
    <t>99617-5951</t>
  </si>
  <si>
    <t>Núcleo Rural Taquara, Quadra 1, Área Especial, Planaltina/DF.</t>
  </si>
  <si>
    <t>Unidade Básica de Saúde 11 - Planaltina</t>
  </si>
  <si>
    <t>99462-2349</t>
  </si>
  <si>
    <t>Núcleo Rural Rajadinha II, Rua 02, Lote 16/17, Chácara Riacho Doce, Planaltina</t>
  </si>
  <si>
    <t xml:space="preserve">9h às 16:30 - segunda </t>
  </si>
  <si>
    <t>Unidade Básica de Saúde 12 - Planaltina</t>
  </si>
  <si>
    <t> 4052-7314</t>
  </si>
  <si>
    <t>DF 128 Condomínio Samaúma Conjunto A Lote 13, Bica do DER, Planaltina,</t>
  </si>
  <si>
    <t>Unidade Básica de Saúde 13 - Planaltina</t>
  </si>
  <si>
    <t>99306-0319</t>
  </si>
  <si>
    <t>Núcleo Rural São José, Área Especial, Planaltina</t>
  </si>
  <si>
    <t>Unidade Básica de Saúde 14 - Planaltina</t>
  </si>
  <si>
    <t>99877-2644</t>
  </si>
  <si>
    <t>Núcleo Rural Tabatinga, S/N, Planaltina</t>
  </si>
  <si>
    <t>Unidade Básica de Saúde 15 - Planaltina</t>
  </si>
  <si>
    <t>99844-7759</t>
  </si>
  <si>
    <t>Núcleo Rural Rio Preto, 01, Planaltina</t>
  </si>
  <si>
    <t>Unidade Básica de Saúde 16 - Planaltina</t>
  </si>
  <si>
    <t>99691-5196</t>
  </si>
  <si>
    <t>Núcleo Rural Pipiripau II, Área Administrativa, Planaltina/DF</t>
  </si>
  <si>
    <t>Unidade Básica de Saúde 17 - Planaltina</t>
  </si>
  <si>
    <t>99154-9467</t>
  </si>
  <si>
    <t>Núcleo Rural Jardim Morumbi, Rodovia DF 128, KM 4, Gleba N, Chácara Vale do Sol Nº 15, Planaltina/DF</t>
  </si>
  <si>
    <t>Unidade Básica de Saúde 18 - Planaltina</t>
  </si>
  <si>
    <t>98577 3942</t>
  </si>
  <si>
    <t>Setor Recreativo e Cultural, Módulo Esportivo S/N, Centro Olímpico, Planaltina-DF;</t>
  </si>
  <si>
    <t>Unidade Básica de Saúde 19 - Planaltina</t>
  </si>
  <si>
    <t xml:space="preserve"> 98457-2489</t>
  </si>
  <si>
    <t>Setor Residencial Oeste, Vila Nossa Senhora de Fátima, Parque Sucupira, Planaltina-DF; </t>
  </si>
  <si>
    <t>Entre Quadras 1/10 Área Especial S/N, Vila Buritis, Planaltina</t>
  </si>
  <si>
    <t>7h às 18h - segunda a sexta</t>
  </si>
  <si>
    <t>8h às 18h - segunda a sexta</t>
  </si>
  <si>
    <t>segunda e quinta
(8h às 12h)</t>
  </si>
  <si>
    <t>Unidade Básica de Saúde 20 - Planaltina</t>
  </si>
  <si>
    <t>2017-1350 Ramal 1297</t>
  </si>
  <si>
    <t>Área Especial 9 A, Setor Norte, Planaltina/DF</t>
  </si>
  <si>
    <t> Setor Hospitalar Area Especial, CEP SAUDE, Planaltina-DF;</t>
  </si>
  <si>
    <t>9h às 16:30 - terça e quinta</t>
  </si>
  <si>
    <t>2017-1350 Ramais 1290 e 1291</t>
  </si>
  <si>
    <t>Estância Nova Planaltina Quadra 02 Rua A Área Especial, Estância</t>
  </si>
  <si>
    <t>7h às 18h segunda - sexta e sábado -7h às 12h</t>
  </si>
  <si>
    <t>8h às 18h - segunda a sexta-feira</t>
  </si>
  <si>
    <t>terça e quinta
(8h às 12h)</t>
  </si>
  <si>
    <t>2017-1145 Ramal 1294</t>
  </si>
  <si>
    <t>Quadra 12 D Conjunto A Área Especial Arapoanga, Planaltina</t>
  </si>
  <si>
    <t>7h às 22h - segunda a sexta</t>
  </si>
  <si>
    <t>Quadra 08 Conjunto 1, S/N Arapoanga, Planaltina</t>
  </si>
  <si>
    <t>NÃO TEM SERVIÇO DE IMUNIZAÇÃO. SERVIÇO OFERTADO NA UBS 5 PLANALTINA.</t>
  </si>
  <si>
    <t>Entrequadras 03/04 Área Especial 002, Jardim Roriz, Planaltina</t>
  </si>
  <si>
    <t>quarta
(8h às 12h)</t>
  </si>
  <si>
    <t>2017-1145 Ramal 1400</t>
  </si>
  <si>
    <t xml:space="preserve">CR61 CASA 17 VALE DO MANHECER </t>
  </si>
  <si>
    <t>9:30 às 16:30 - segunda a sexta</t>
  </si>
  <si>
    <t>2017-1145 Ramal 1401</t>
  </si>
  <si>
    <t>Núcleo Rural de Santos Dumont DF 130 KM 25, Planaltina</t>
  </si>
  <si>
    <t xml:space="preserve">Sobradinho </t>
  </si>
  <si>
    <t>98638-6759</t>
  </si>
  <si>
    <t>Quadra 14 Área Especial nº 22/23, Sobradinho</t>
  </si>
  <si>
    <t xml:space="preserve">7h às 19h - segunda a sexta e sábado 7h às 12h </t>
  </si>
  <si>
    <t xml:space="preserve">8h às 18h - segunda a sexta </t>
  </si>
  <si>
    <t>quarta e quinta
(8h às 12h)</t>
  </si>
  <si>
    <t>2017-1145 Ramal 1821</t>
  </si>
  <si>
    <t>Quadra 03 Área Especial entre os Conjunto D/E, Sobradinho</t>
  </si>
  <si>
    <t>Área Especial Novo Setor de Mansões Nova Colina, Sobradinho</t>
  </si>
  <si>
    <t xml:space="preserve">7h às 19h segunda a sexta e sábado 7h às 12h </t>
  </si>
  <si>
    <t>98452-8650</t>
  </si>
  <si>
    <t>DF 440 Condomínio Residencial Serra Verde, KM 12, Sala anexa à Paroquia, Sobradinho</t>
  </si>
  <si>
    <t>98582-5469</t>
  </si>
  <si>
    <t>Área Especial 01, Lote 01, Associação de Moradores, Vila BASEVI, Sobradinho</t>
  </si>
  <si>
    <t>98656-7738</t>
  </si>
  <si>
    <t>DF 001 KM 120 Rua 08 Chácara 187 Lago Oeste, Sobradinho</t>
  </si>
  <si>
    <t>98586-4397</t>
  </si>
  <si>
    <t>AR 13 Conjunto 07 Lote 01, Área Especial, Sobradinho II</t>
  </si>
  <si>
    <t> 98485-0732</t>
  </si>
  <si>
    <t>Rodovia DF 420, Complexo de Saúde, Setor de Mansões, ao lado da UPA Sobradinho</t>
  </si>
  <si>
    <t>Condomínio Vale dos Pinheiros, Quadra 45 A, Conjunto A, Lote 56, Sobradinho II,</t>
  </si>
  <si>
    <t>Condomínio Mini-Chácaras, QMS 30 Área Especial 01, Sobradinho II</t>
  </si>
  <si>
    <t>2017-1200 Ramal 1930/1931</t>
  </si>
  <si>
    <t>Condomínio Mini-Chácaras, QMS 16 Rua 14 Casa 01, Sobradinho II</t>
  </si>
  <si>
    <t>Condomínio Vale das Acácias, Quadra 12, Lote 01, Sobradinho II</t>
  </si>
  <si>
    <t>Oeste</t>
  </si>
  <si>
    <t>2017-1324</t>
  </si>
  <si>
    <t>EQ 6/8 SETOR NORTE ÁREA ESPECIAL 3</t>
  </si>
  <si>
    <t>07:30 h às 17:30h segunda a sexta</t>
  </si>
  <si>
    <t>2017-1145/5142</t>
  </si>
  <si>
    <t xml:space="preserve">QD 45 AE 01 - VILA SÃO JOSÉ - BRAZLÂNDIA/DF </t>
  </si>
  <si>
    <t>2017-1326</t>
  </si>
  <si>
    <t xml:space="preserve">QUADRA 3 LOTE 6 AREA ESPECIAL Nº 02 SETOR VEREDAS </t>
  </si>
  <si>
    <t>Volante - quarta-feira</t>
  </si>
  <si>
    <t xml:space="preserve">QUADRA 01 AREA ESPECIAL 1 SETOR VEREDAS II </t>
  </si>
  <si>
    <t xml:space="preserve">RESERVA A DF 240 DF 008 DF 445 KM 4 VINCENAL AE 1 </t>
  </si>
  <si>
    <t>Volante - segunda-feira</t>
  </si>
  <si>
    <t xml:space="preserve">FAZENDA ALMECEGAS BR 180 DF 205 KM 05 - ALMECEGAS </t>
  </si>
  <si>
    <t>Volante - sexta-feira</t>
  </si>
  <si>
    <t>LOCAL</t>
  </si>
  <si>
    <t>QUADRA 15 LOTE 02 LJ 01 AREA ESPECIAL 02 INCRA 08</t>
  </si>
  <si>
    <t>Volante - terça-feira</t>
  </si>
  <si>
    <t>RADIOBRAS CHACARA ST. HELENA CAPELA RURAL OESTE</t>
  </si>
  <si>
    <t>Volante - quinta-feira</t>
  </si>
  <si>
    <t>CAAG Q 15 - BRAZLÂNDIA</t>
  </si>
  <si>
    <t>2017 - 2067</t>
  </si>
  <si>
    <t xml:space="preserve">EQNP 7/11, ÁREA ESPECIAL, CEILÂNDIA NORTE </t>
  </si>
  <si>
    <t>VOLANTE - Segunda e quinta-feira 08:00 às 17:00</t>
  </si>
  <si>
    <t>2017-2079</t>
  </si>
  <si>
    <t xml:space="preserve">QNN 12 ÁREA ESPECIAL 01 </t>
  </si>
  <si>
    <t>08h às 17:30h segunda a sexta</t>
  </si>
  <si>
    <t>EQNO 17/18 - Expansão do Setor "O" ÁREA ESPECIAL</t>
  </si>
  <si>
    <t>07:30h às 18:30h segunda a sexta e sábado 07:30h às 11:30h</t>
  </si>
  <si>
    <t>2017-2063</t>
  </si>
  <si>
    <t xml:space="preserve">EQNQ 03/04 ÁREA ESPECIAL - CEILÂNDIA NORTE </t>
  </si>
  <si>
    <t>07:30h às 18h segunda a sexta e sábado 07:30h às 11h</t>
  </si>
  <si>
    <t>SEXTA-FEIRA</t>
  </si>
  <si>
    <t xml:space="preserve">NÚCLEO RURAL BOA ESPERANÇA </t>
  </si>
  <si>
    <t>2017-2069</t>
  </si>
  <si>
    <t>CONDOMÍNIO PRIVÉ LUCENA RORIZ  RUA 01 A/E 03 MOD. 12 LT 01</t>
  </si>
  <si>
    <t>2017-1145/4590</t>
  </si>
  <si>
    <t>QNP 21 AREA ESPECIAL SEM NÚMERO - 72.242-000</t>
  </si>
  <si>
    <t>2017 - 4595 / 4596 (VOIP)</t>
  </si>
  <si>
    <t>QD 500 A/E S/N TRECHO 01 SOL NASCENTE</t>
  </si>
  <si>
    <t>2017-2071</t>
  </si>
  <si>
    <t>EQNP 16/20 AREA ESPECIAL - SETOR P SUL</t>
  </si>
  <si>
    <t>QNN 28 lote H, I, J,K GUARIROBA - Caíque</t>
  </si>
  <si>
    <t>2017-2064</t>
  </si>
  <si>
    <t xml:space="preserve">QNN 15 LOTE F ÁREA ESPECIAL </t>
  </si>
  <si>
    <t>07:30h às 18:00h segunda a sexta e sábado 07:30h às 11:30h</t>
  </si>
  <si>
    <t>2017 - 2074</t>
  </si>
  <si>
    <t xml:space="preserve">QNM 15 LOTE D ÁREA ESPECIAL </t>
  </si>
  <si>
    <t>07:30 h às 18:00h segunda a sexta e sábado 07h às 11:30h</t>
  </si>
  <si>
    <t>2017-1145/4454</t>
  </si>
  <si>
    <t>QNN 16 LOTE F</t>
  </si>
  <si>
    <t xml:space="preserve">Volante </t>
  </si>
  <si>
    <t>2017-2076/ 4460/4461/4462</t>
  </si>
  <si>
    <t xml:space="preserve">QNM 16 MÓDULO F ÁREA ESPECIAL SEM NÚMERO </t>
  </si>
  <si>
    <t>2017-1145</t>
  </si>
  <si>
    <t>EQNP 10/14 MÓDULO  E,F,G, H -</t>
  </si>
  <si>
    <t>2017-2065</t>
  </si>
  <si>
    <t>QNO 10 ÁREA ESPECIAL D/E - 72.255-000</t>
  </si>
  <si>
    <t>2017-2066</t>
  </si>
  <si>
    <t xml:space="preserve">EQNP 13/17 ÁREA ESPECIAL A,B,C,D   P. NORTE </t>
  </si>
  <si>
    <t xml:space="preserve">segunda a sexta de 07 às 19h  E sabado de 07 as 12h </t>
  </si>
  <si>
    <t>07:30h às 18:30h segunda a sexta e sábado 07:30 h às 11:30h</t>
  </si>
  <si>
    <t>2017-2078</t>
  </si>
  <si>
    <t>EQNP 28/32 - P SUL LOTE A, B, C e D</t>
  </si>
  <si>
    <t>Sudoeste</t>
  </si>
  <si>
    <t>Águas Claras/ Areal</t>
  </si>
  <si>
    <t>3356-2296</t>
  </si>
  <si>
    <t>QS 05 LT 24 AV. AREAL</t>
  </si>
  <si>
    <t xml:space="preserve">07 às 22h segunda a sexta </t>
  </si>
  <si>
    <t>não tem</t>
  </si>
  <si>
    <t>QS 08 CONJ. 410 A LOTE 15</t>
  </si>
  <si>
    <t>2017-2304</t>
  </si>
  <si>
    <t>QUADRA 307 ÁREA ESPECIAL 01 CONJUNTO D</t>
  </si>
  <si>
    <t>Unidade Básica de Saúde 10 - Recanto das Emas</t>
  </si>
  <si>
    <t>99166-9596</t>
  </si>
  <si>
    <t>QUADRA 511/311 LOTE 01 AV. MONJOLO</t>
  </si>
  <si>
    <t>Unidade Básica de Saúde 11 - Recanto das Emas</t>
  </si>
  <si>
    <t>3359-7664</t>
  </si>
  <si>
    <t>QUADRA 01 LOTE 23 Salomão Elias</t>
  </si>
  <si>
    <t>3333-6323</t>
  </si>
  <si>
    <t>QUADRA 102 ÁREA ESPECIAL 01</t>
  </si>
  <si>
    <t>3404-2964</t>
  </si>
  <si>
    <t>QUADRA 104/105 ÁREA ESPECIAL</t>
  </si>
  <si>
    <t>3331-4773</t>
  </si>
  <si>
    <t>QUADRA 308 ÁREA ESPECIAL</t>
  </si>
  <si>
    <t>3331-1719</t>
  </si>
  <si>
    <t>QUADRA 804 CONJUNTO 20B LOTE 01</t>
  </si>
  <si>
    <t>3404-3846</t>
  </si>
  <si>
    <t>NÚCLEO RURAL CASA GRANDE - MONJOLO</t>
  </si>
  <si>
    <t>3359-7003</t>
  </si>
  <si>
    <t>DF 280 KM 03 QUADRA 04 SETOR HABITACIONAL AGUA QUENTE</t>
  </si>
  <si>
    <t>98587-1283</t>
  </si>
  <si>
    <t>QR 408-ÁREA ESPECIAL Nº 1</t>
  </si>
  <si>
    <t>Unidade Básica de Saúde 10 - Samambaia</t>
  </si>
  <si>
    <t>3357-0465</t>
  </si>
  <si>
    <t>QN 501 CONJ. 07 CASA 31</t>
  </si>
  <si>
    <t>Unidade Básica de Saúde 11 - Samambaia</t>
  </si>
  <si>
    <t>98678-9952</t>
  </si>
  <si>
    <t>QR 831 CONJUNTO 02</t>
  </si>
  <si>
    <t>Unidade Básica de Saúde 12 - Samambaia</t>
  </si>
  <si>
    <t>Ramal: 5190</t>
  </si>
  <si>
    <t>QD 210 CONJ. 22 LOTE 01</t>
  </si>
  <si>
    <t>Unidade Básica de Saúde 13 - Samambaia</t>
  </si>
  <si>
    <t xml:space="preserve"> QS 615  A AREA ESPECIAL 1</t>
  </si>
  <si>
    <t>3459-9316</t>
  </si>
  <si>
    <t>QS 611 AE 02</t>
  </si>
  <si>
    <t>2017-2200, Ramal: 5021</t>
  </si>
  <si>
    <t>QN 429 CONJ F LOTE 1  EXPANSÃO</t>
  </si>
  <si>
    <t>3358-1335</t>
  </si>
  <si>
    <t>QN 512 CONJ. 2 LT 1/2/3</t>
  </si>
  <si>
    <t>2017-1145, Ramal: 4851/5050</t>
  </si>
  <si>
    <t>QN 523 AE 01</t>
  </si>
  <si>
    <t>3458-7559</t>
  </si>
  <si>
    <t>QS 122 CONJ. 06 LOTE 01</t>
  </si>
  <si>
    <t>QD 302 CONJ. 05 LOTE 01</t>
  </si>
  <si>
    <t>2017-1145, Ramal: 4910</t>
  </si>
  <si>
    <t>QS 314 CONJ 05 LOTE 01</t>
  </si>
  <si>
    <t>2017-1145, Ramal: 4922/4923</t>
  </si>
  <si>
    <t>QN 317 AE 01</t>
  </si>
  <si>
    <t>2017-1756 / 2017-1781/ 4290</t>
  </si>
  <si>
    <t>QNG AE 18 /19</t>
  </si>
  <si>
    <t>2017-1145, Ramal: 4600</t>
  </si>
  <si>
    <t>QND LOTE "A" PRAÇA DO BICALHO</t>
  </si>
  <si>
    <t>2017-4611</t>
  </si>
  <si>
    <t>QNL 01 AE 02</t>
  </si>
  <si>
    <t>2017-4331</t>
  </si>
  <si>
    <t>SETOR D SUL AE 23</t>
  </si>
  <si>
    <t>3352-8508</t>
  </si>
  <si>
    <t>SETOR C SUL AE 01</t>
  </si>
  <si>
    <t>3371-2888</t>
  </si>
  <si>
    <t>QNM 36 AE 10</t>
  </si>
  <si>
    <t>7:30h às 17:30h segunda a sexta</t>
  </si>
  <si>
    <t>3475-2912</t>
  </si>
  <si>
    <t>QNL 24 AE  - TAG. NORTE NOVA QNL</t>
  </si>
  <si>
    <t>2017-4300</t>
  </si>
  <si>
    <t>RUA 4C CHAARA 12 - COLONIA AGRICOLA SAMAMBAIA</t>
  </si>
  <si>
    <t>Sul</t>
  </si>
  <si>
    <t>2017-5491</t>
  </si>
  <si>
    <t>Entrequadra 06/12, Área Especial, Setor Sul - Gama</t>
  </si>
  <si>
    <t>07 às 19h segunda a sexta,  aos sabados 07h as 12h</t>
  </si>
  <si>
    <t xml:space="preserve">08h às 17:30h segunda a sexta, a partir de outubro, também aos sábados das 8h âs 11h30 </t>
  </si>
  <si>
    <t>SEGUNDA</t>
  </si>
  <si>
    <t>Unidade Básica de Saúde 11 - Gama</t>
  </si>
  <si>
    <t>9 8582-9774</t>
  </si>
  <si>
    <t>DF 457, Ponte Alta. Associação dos Produtores Rurais. GAMA DF</t>
  </si>
  <si>
    <t>NÃO TEM VACINA</t>
  </si>
  <si>
    <t>Unidade Básica de Saúde 12 - Gama</t>
  </si>
  <si>
    <t xml:space="preserve">2017-5487 </t>
  </si>
  <si>
    <t>DF 290, Antigo Posto Fiscal, Ponte Alta - Gama</t>
  </si>
  <si>
    <t>AGENDA ABERTA</t>
  </si>
  <si>
    <t>09h as 16h30 - quinta feira</t>
  </si>
  <si>
    <t>Unidade Básica de Saúde 12 - Gama (Ponto de apoio Ponte Alta)</t>
  </si>
  <si>
    <t>sem telefone</t>
  </si>
  <si>
    <t>Ponto de apoio UBS 12 - DF 180, Km 32, Núcleo rural - Casa grande, Chácara IND 06, Ponte Alta Norte Gama, Brasília-DF</t>
  </si>
  <si>
    <t>Sem informação no momento</t>
  </si>
  <si>
    <t>Unidade Básica de Saúde 15 - Gama - PRISIONAL</t>
  </si>
  <si>
    <t>2017-1898</t>
  </si>
  <si>
    <t>Chácara Luiz Fernandes Área Especial 2, Setor Leste - Gama</t>
  </si>
  <si>
    <t>Unidade Básica de Saúde 16 - Gama - PRISIONAL</t>
  </si>
  <si>
    <t>2017-1897</t>
  </si>
  <si>
    <t>2017-1145 - Ramal 5763 e 5764</t>
  </si>
  <si>
    <t>Quadra 11, Área Especial, Lotes A, B, C e D, Setor Sul - Gama</t>
  </si>
  <si>
    <t xml:space="preserve">08h às 17h30 segunda a sexta e a partir de outubro, também aos sábados das 8h as 11h30 </t>
  </si>
  <si>
    <t>QUARTA</t>
  </si>
  <si>
    <t>2017-1800 - Ramais 1885 e 5761</t>
  </si>
  <si>
    <t>EQ 3/5, Área Especial, Setor Leste -Gama</t>
  </si>
  <si>
    <t>HORÁRIO MARCADO E ALGUMAS EQUIPES BLOCOS DE HORAS</t>
  </si>
  <si>
    <t>08h às 17:30h segunda a sexta, e a partir de outubro, também aos sábados das 8h as 12h</t>
  </si>
  <si>
    <t>3556-6878/2017-5770 - Ramal 5771/2017-1886</t>
  </si>
  <si>
    <t>Praça 3 - Área Especial 2 - Setor Leste - Gama</t>
  </si>
  <si>
    <t>01 equipe funciona com agenda aberta e outras com BLOCO DE HORAS</t>
  </si>
  <si>
    <t>08h às 17:30h segunda a sexta e, a partir de outubro, e sábado de 08h às 11:30h</t>
  </si>
  <si>
    <t>QUINTA FEIRA</t>
  </si>
  <si>
    <t>2017-5980</t>
  </si>
  <si>
    <t>Área Especial, Lote 38 - Setor Central - Lado Leste - Gama</t>
  </si>
  <si>
    <t>2017-5791 - Ramal 5790</t>
  </si>
  <si>
    <t>Entrequadra 12/16, Área Especial - Setor Oeste - Gama</t>
  </si>
  <si>
    <t>08h às 18:30h segunda a sexta e sábado de 08h às 11:30h</t>
  </si>
  <si>
    <t>TERCA</t>
  </si>
  <si>
    <t>2017-1145 - Ramal 5486 e 5485</t>
  </si>
  <si>
    <t>Área Especial - Estádio Bezerrão - Setor Central - Gama</t>
  </si>
  <si>
    <t xml:space="preserve">BLOCO DE HORAS </t>
  </si>
  <si>
    <t>2017-1700 - Ramal 5891</t>
  </si>
  <si>
    <t xml:space="preserve">Travessa Eucaliptos nº 04 - Área Especial - DVO - Gama </t>
  </si>
  <si>
    <t>08:30h às 16:30h (de 15 em 15 dias - quinta feira)</t>
  </si>
  <si>
    <t>2017-1892</t>
  </si>
  <si>
    <t>Rua libânio, Casa nº 13, Engenho das Lages - Gama</t>
  </si>
  <si>
    <t>ORDEM DE CHEGADA</t>
  </si>
  <si>
    <t>08:30h às 15h - quinta feira</t>
  </si>
  <si>
    <t>2017-1145 - Ramal 6070</t>
  </si>
  <si>
    <t>QR 207/307, Conjunto T, Área Especial, Santa Maria</t>
  </si>
  <si>
    <t>HORÁRIO MARCADO E BLOCO DE HORAS</t>
  </si>
  <si>
    <t>08:00h às 18:30h segunda a sexta e sábado de 08:00h às 11:30h</t>
  </si>
  <si>
    <t>2017-1500 - Ramal 5840</t>
  </si>
  <si>
    <t>EQ 217/317 - Área Especial Lote E, Santa Maria</t>
  </si>
  <si>
    <t>2017-1700 - Ramal 5880</t>
  </si>
  <si>
    <t>QD 100 Conjunto I, Lote 1 Área Especial - Santa Maria</t>
  </si>
  <si>
    <t xml:space="preserve">HORARIO MARCADO </t>
  </si>
  <si>
    <t>08:30h às 16:00 (de 15 em 15 dias âs quartas feiras)</t>
  </si>
  <si>
    <t>2017-1145 - Ramal 5851</t>
  </si>
  <si>
    <t>QR 212/213, Área Especial - Santa Maria</t>
  </si>
  <si>
    <t>08:30h às 16:30 (de 15 em 15 dias)</t>
  </si>
  <si>
    <t>2017-1700 - Ramal 5870</t>
  </si>
  <si>
    <t>QR 202/203, Área Especial - Santa Maria</t>
  </si>
  <si>
    <t>08:30h às 16:30h - quarta-feira</t>
  </si>
  <si>
    <t>2017-5950</t>
  </si>
  <si>
    <t>Av. Brigadeiro Pinto de Moura, S/N, Área Especial, Santos Dumont - Santa Maria</t>
  </si>
  <si>
    <t xml:space="preserve">HORÁRIO MARCADO </t>
  </si>
  <si>
    <t>09h às 16:30 (de 15 em 15 dias)</t>
  </si>
  <si>
    <t>Tororó - Conjunto Comercial Alpha Center (Rodovia 140 Km 4,5), Setor Habitacional Tororó - Brasília - DF</t>
  </si>
  <si>
    <t>08:00h às 16:00 (semanalmente às terças-feiras)</t>
  </si>
  <si>
    <t>ONLINE (COM USO DO VPN PROVEDOR PARTICULAR)</t>
  </si>
  <si>
    <t>2017-1145 - Ramal 5960</t>
  </si>
  <si>
    <t>EQ 417/517 Módulo E, Centro Comunitário Cora Coralina - Santa Maria</t>
  </si>
  <si>
    <t>Unidade Básica de Saúde 10 - Ceilândia</t>
  </si>
  <si>
    <t>Unidade Básica de Saúde 11 - Ceilândia</t>
  </si>
  <si>
    <t>Unidade Básica de Saúde 12 - Ceilândia</t>
  </si>
  <si>
    <t>Unidade Básica de Saúde 13 - Ceilândia</t>
  </si>
  <si>
    <t>Unidade Básica de Saúde 14 - Ceilândia</t>
  </si>
  <si>
    <t>Unidade Básica de Saúde 15 - Ceilândia</t>
  </si>
  <si>
    <t>Unidade Básica de Saúde 16 - Ceilândia</t>
  </si>
  <si>
    <t>Unidade Básica de Saúde 17 - Ceilândia</t>
  </si>
  <si>
    <t>Unidade Básica de Saúde 18 - Ceilândia</t>
  </si>
  <si>
    <t>COAPS</t>
  </si>
  <si>
    <t>Unidade Básica de Saúde 01 - Candangolândia</t>
  </si>
  <si>
    <t>Unidade Básica de Saúde 01 - Varjão</t>
  </si>
  <si>
    <t>Unidade Básica de Saúde 01 - Estrutural</t>
  </si>
  <si>
    <t>Unidade Básica de Saúde 01 - Riacho Fundo II</t>
  </si>
  <si>
    <t>Unidade Básica de Saúde 01 - Fercal</t>
  </si>
  <si>
    <t>Unidade Básica de Saúde 01 - Brazlândia</t>
  </si>
  <si>
    <t>Unidade Básica de Saúde 01 - Riacho Fundo I</t>
  </si>
  <si>
    <t>Unidade Básica de Saúde 01 - São Sebastião</t>
  </si>
  <si>
    <t>Unidade Básica de Saúde 01 - Itapoã</t>
  </si>
  <si>
    <t>Unidade Básica de Saúde 01 - Núcleo Bandeirante</t>
  </si>
  <si>
    <t>Unidade Básica de Saúde 01 - Santa Maria</t>
  </si>
  <si>
    <t>Unidade Básica de Saúde 01 - Taguatinga</t>
  </si>
  <si>
    <t>Unidade Básica de Saúde 01 - Ceilândia</t>
  </si>
  <si>
    <t>Unidade Básica de Saúde 01 - Paranoá</t>
  </si>
  <si>
    <t>Unidade Básica de Saúde 01 - Planaltina</t>
  </si>
  <si>
    <t>Unidade Básica de Saúde 01 - Asa Norte</t>
  </si>
  <si>
    <t>Unidade Básica de Saúde 01 - Gama</t>
  </si>
  <si>
    <t>Unidade Básica de Saúde 01 - Guará</t>
  </si>
  <si>
    <t>Unidade Básica de Saúde 01 - Vicente Pires</t>
  </si>
  <si>
    <t>Unidade Básica de Saúde 01 - Sobradinho II</t>
  </si>
  <si>
    <t>Unidade Básica de Saúde 01 - Park Way</t>
  </si>
  <si>
    <t>Unidade Básica de Saúde 01 - Águas Claras</t>
  </si>
  <si>
    <t>Unidade Básica de Saúde 01 - Asa Sul</t>
  </si>
  <si>
    <t>Unidade Básica de Saúde 01 - Cruzeiro</t>
  </si>
  <si>
    <t>Unidade Básica de Saúde 01 - Lago Norte</t>
  </si>
  <si>
    <t>Unidade Básica de Saúde 01 - Recanto das Emas</t>
  </si>
  <si>
    <t>Unidade Básica de Saúde 01 - Samambaia</t>
  </si>
  <si>
    <t>Unidade Básica de Saúde 01 - SIA - CPP</t>
  </si>
  <si>
    <t>Unidade Básica de Saúde 02 - Paranoá</t>
  </si>
  <si>
    <t>Unidade Básica de Saúde 02 - São Sebastião</t>
  </si>
  <si>
    <t>Unidade Básica de Saúde 02 - Estrutural</t>
  </si>
  <si>
    <t>Unidade Básica de Saúde 02 - Itapoã</t>
  </si>
  <si>
    <t>Unidade Básica de Saúde 02 - Guará</t>
  </si>
  <si>
    <t>Unidade Básica de Saúde 02 - Brazlândia</t>
  </si>
  <si>
    <t>Unidade Básica de Saúde 02 - Fercal</t>
  </si>
  <si>
    <t>Unidade Básica de Saúde 02 - Cruzeiro</t>
  </si>
  <si>
    <t>Unidade Básica de Saúde 02 - Riacho Fundo II</t>
  </si>
  <si>
    <t>Unidade Básica de Saúde 02 - Santa Maria</t>
  </si>
  <si>
    <t>Unidade Básica de Saúde 02 - Sobradinho II</t>
  </si>
  <si>
    <t>Unidade Básica de Saúde 02 - Núcleo Bandeirante</t>
  </si>
  <si>
    <t>Unidade Básica de Saúde 02 - Ceilândia</t>
  </si>
  <si>
    <t>Unidade Básica de Saúde 02 - Gama</t>
  </si>
  <si>
    <t>Unidade Básica de Saúde 02 - Sobradinho</t>
  </si>
  <si>
    <t>Unidade Básica de Saúde 02 - Riacho Fundo I</t>
  </si>
  <si>
    <t>Unidade Básica de Saúde 02 - Taguatinga</t>
  </si>
  <si>
    <t>Unidade Básica de Saúde 02 - Planaltina</t>
  </si>
  <si>
    <t>Unidade Básica de Saúde 02 - Asa Norte</t>
  </si>
  <si>
    <t>Unidade Básica de Saúde 02 - Águas Claras</t>
  </si>
  <si>
    <t>Unidade Básica de Saúde 02 - Recanto das Emas</t>
  </si>
  <si>
    <t>Unidade Básica de Saúde 02 - Samambaia</t>
  </si>
  <si>
    <t>Unidade Básica de Saúde 03 - São Sebastião</t>
  </si>
  <si>
    <t>Unidade Básica de Saúde 03 - Paranoá</t>
  </si>
  <si>
    <t>Unidade Básica de Saúde 03 - Gama</t>
  </si>
  <si>
    <t>Unidade Básica de Saúde 03 - Sobradinho II</t>
  </si>
  <si>
    <t>Unidade Básica de Saúde 03 - Fercal</t>
  </si>
  <si>
    <t>Unidade Básica de Saúde 03 - Itapoã</t>
  </si>
  <si>
    <t>Unidade Básica de Saúde 03 - Sobradinho</t>
  </si>
  <si>
    <t>Unidade Básica de Saúde 03 - Planaltina</t>
  </si>
  <si>
    <t>Unidade Básica de Saúde 03 - Riacho Fundo II</t>
  </si>
  <si>
    <t>Unidade Básica de Saúde 03 - Ceilândia</t>
  </si>
  <si>
    <t>Unidade Básica de Saúde 03 - Brazlândia</t>
  </si>
  <si>
    <t>Unidade Básica de Saúde 03 - Santa Maria</t>
  </si>
  <si>
    <t>Unidade Básica de Saúde 03 - Taguatinga</t>
  </si>
  <si>
    <t>Unidade Básica de Saúde 03 - Guará</t>
  </si>
  <si>
    <t>Unidade Básica de Saúde 03 - Asa Norte</t>
  </si>
  <si>
    <t>Unidade Básica de Saúde 03 - Recanto das Emas</t>
  </si>
  <si>
    <t>Unidade Básica de Saúde 03 - Samambaia</t>
  </si>
  <si>
    <t>Unidade Básica de Saúde 04 - São Sebastião</t>
  </si>
  <si>
    <t>Unidade Básica de Saúde 04 - Recanto das Emas</t>
  </si>
  <si>
    <t>Unidade Básica de Saúde 04 - Riacho Fundo II</t>
  </si>
  <si>
    <t>Unidade Básica de Saúde 04 - Samambaia</t>
  </si>
  <si>
    <t>Unidade Básica de Saúde 04 - Sobradinho II</t>
  </si>
  <si>
    <t>Unidade Básica de Saúde 04 - Sobradinho</t>
  </si>
  <si>
    <t>Unidade Básica de Saúde 04 - Brazlândia</t>
  </si>
  <si>
    <t>Unidade Básica de Saúde 04 - Planaltina</t>
  </si>
  <si>
    <t>Unidade Básica de Saúde 04 - Guará</t>
  </si>
  <si>
    <t>Unidade Básica de Saúde 04 - Gama</t>
  </si>
  <si>
    <t>Unidade Básica de Saúde 04 - Ceilândia</t>
  </si>
  <si>
    <t>Unidade Básica de Saúde 05 - São Sebastião</t>
  </si>
  <si>
    <t>Unidade Básica de Saúde 05 - Gama</t>
  </si>
  <si>
    <t>Unidade Básica de Saúde 05 - Planaltina</t>
  </si>
  <si>
    <t>Unidade Básica de Saúde 05 - Riacho Fundo II</t>
  </si>
  <si>
    <t>Unidade Básica de Saúde 05 - Ceilândia</t>
  </si>
  <si>
    <t>Unidade Básica de Saúde 05 - Paranoá</t>
  </si>
  <si>
    <t>Unidade Básica de Saúde 05 - Santa Maria</t>
  </si>
  <si>
    <t>Unidade Básica de Saúde 05 - Sobradinho II</t>
  </si>
  <si>
    <t>Unidade Básica de Saúde 05 - Brazlândia</t>
  </si>
  <si>
    <t>Unidade Básica de Saúde 05 - Sobradinho</t>
  </si>
  <si>
    <t>Unidade Básica de Saúde 05 - Guará</t>
  </si>
  <si>
    <t>Unidade Básica de Saúde 05 - Samambaia</t>
  </si>
  <si>
    <t>Unidade Básica de Saúde 05 - Asa Norte</t>
  </si>
  <si>
    <t>Unidade Básica de Saúde 05 - Recanto das Emas</t>
  </si>
  <si>
    <t>Unidade Básica de Saúde 05 - Taguatinga</t>
  </si>
  <si>
    <t>Unidade Básica de Saúde 06 - São Sebastião</t>
  </si>
  <si>
    <t>Unidade Básica de Saúde 06 - Taguatinga</t>
  </si>
  <si>
    <t>Unidade Básica de Saúde 06 - Planaltina</t>
  </si>
  <si>
    <t>Unidade Básica de Saúde 06 - Ceilândia</t>
  </si>
  <si>
    <t>Unidade Básica de Saúde 06 - Samambaia</t>
  </si>
  <si>
    <t>Unidade Básica de Saúde 06 - Sobradinho II</t>
  </si>
  <si>
    <t>Unidade Básica de Saúde 06 - Brazlândia</t>
  </si>
  <si>
    <t>Unidade Básica de Saúde 06 - Sobradinho</t>
  </si>
  <si>
    <t>Unidade Básica de Saúde 06 - Gama</t>
  </si>
  <si>
    <t>Unidade Básica de Saúde 06 - Santa Maria</t>
  </si>
  <si>
    <t>Unidade Básica de Saúde 07 - São Sebastião</t>
  </si>
  <si>
    <t>Unidade Básica de Saúde 07 - Santa Maria</t>
  </si>
  <si>
    <t>Unidade Básica de Saúde 07 - Gama</t>
  </si>
  <si>
    <t>Unidade Básica de Saúde 07 - Ceilândia</t>
  </si>
  <si>
    <t>Unidade Básica de Saúde 07 - Taguatinga</t>
  </si>
  <si>
    <t>Unidade Básica de Saúde 07 - Samambaia</t>
  </si>
  <si>
    <t>Unidade Básica de Saúde 07 - Paranoá</t>
  </si>
  <si>
    <t>Unidade Básica de Saúde 07 - Planaltina</t>
  </si>
  <si>
    <t>Unidade Básica de Saúde 07 - Brazlândia</t>
  </si>
  <si>
    <t>Unidade Básica de Saúde 07 - Recanto das Emas</t>
  </si>
  <si>
    <t>Unidade Básica de Saúde 07 - Santa Maria (Ponto de apoio Tororó)</t>
  </si>
  <si>
    <t>Unidade Básica de Saúde 08 - Gama</t>
  </si>
  <si>
    <t>Unidade Básica de Saúde 08 - Samambaia</t>
  </si>
  <si>
    <t>Unidade Básica de Saúde 08 - São Sebastião</t>
  </si>
  <si>
    <t>Unidade Básica de Saúde 08 - Santa Maria</t>
  </si>
  <si>
    <t>Unidade Básica de Saúde 08 - Taguatinga</t>
  </si>
  <si>
    <t>Unidade Básica de Saúde 08 - Planaltina</t>
  </si>
  <si>
    <t>Unidade Básica de Saúde 08 - Paranoá PAD/DF</t>
  </si>
  <si>
    <t>Unidade Básica de Saúde 08 - Brazlândia</t>
  </si>
  <si>
    <t>Unidade Básica de Saúde 08 - Ceilândia</t>
  </si>
  <si>
    <t>Unidade Básica de Saúde 08 - Recanto das Emas</t>
  </si>
  <si>
    <t>Unidade Básica de Saúde 09 - Ceilândia</t>
  </si>
  <si>
    <t>Unidade Básica de Saúde 09 - Gama</t>
  </si>
  <si>
    <t>Unidade Básica de Saúde 09 - Planaltina</t>
  </si>
  <si>
    <t>Unidade Básica de Saúde 09 - São Sebastião</t>
  </si>
  <si>
    <t>Unidade Básica de Saúde 09 - Brazlândia</t>
  </si>
  <si>
    <t>Unidade Básica de Saúde 09 - Samambaia</t>
  </si>
  <si>
    <t>N Equipes Apoidas pelo NASF</t>
  </si>
  <si>
    <t>Total de Equipes</t>
  </si>
  <si>
    <t>RA</t>
  </si>
  <si>
    <t>Estrutural</t>
  </si>
  <si>
    <t>Sobradinho</t>
  </si>
  <si>
    <t>CADEIRAS ODONTO EM FUNCIONAMENTO EM SETEMBRO</t>
  </si>
  <si>
    <t>CADEIRAS ODONTO EM FUNCIONAMENTO EM AGOSTO</t>
  </si>
  <si>
    <t>MANUTENÇÃO DE CADEIRA ODONTO</t>
  </si>
  <si>
    <t>Águas Claras / Areal</t>
  </si>
  <si>
    <t>Unidade Básica de Saúde 04 - Paranoá</t>
  </si>
  <si>
    <t>Unidade Básica de Saúde 06 - Paranoá</t>
  </si>
  <si>
    <t>Unidade Básica de Saúde 06 - Recanto das Emas</t>
  </si>
  <si>
    <t>Unidade Básica de Saúde 09 - Recanto das Emas</t>
  </si>
  <si>
    <t>Unidade Básica de Saúde 01 - Sobradinho</t>
  </si>
  <si>
    <t>IGUAL</t>
  </si>
  <si>
    <t>Apoio NASF</t>
  </si>
  <si>
    <t>Apoio eSB</t>
  </si>
  <si>
    <t>eSB/eSB</t>
  </si>
  <si>
    <t>C Rua</t>
  </si>
  <si>
    <t>TOTAL eSF
(COAPS TOTAL eSF)</t>
  </si>
  <si>
    <t>TOTAL eSB
(COAPS TOTAL eSB)</t>
  </si>
  <si>
    <t>TOTAL ECR
(COAPS TOTAL ECR)</t>
  </si>
  <si>
    <t>Cadastro
(AUTO a3_10)</t>
  </si>
  <si>
    <t>Cadastro/eSF</t>
  </si>
  <si>
    <t>Cadastro OK</t>
  </si>
  <si>
    <t>EQUIPE</t>
  </si>
  <si>
    <t>NOTA EQUIPE</t>
  </si>
  <si>
    <t>NOTA EQUIPE PADRONIZADA</t>
  </si>
  <si>
    <t>Médico Família
(AUTO a4_04h)</t>
  </si>
  <si>
    <t>CH Médico Família
(AUTO a4_04h1)</t>
  </si>
  <si>
    <t>Médico Outro
(AUTO a4_04i)</t>
  </si>
  <si>
    <t>CH Médico Outro
(AUTO a4_04i1)</t>
  </si>
  <si>
    <t>NASF</t>
  </si>
  <si>
    <t>N MÉDICO CH</t>
  </si>
  <si>
    <t>N MÉDICO QT</t>
  </si>
  <si>
    <t>N ENFERMEIRO CH</t>
  </si>
  <si>
    <t>N ENFERMEIRO QT</t>
  </si>
  <si>
    <t>Enfermeiro
(AUTO a4_04f)</t>
  </si>
  <si>
    <t>CH Enfermeiro
(AUTO a4_04f1)</t>
  </si>
  <si>
    <t>N CD QT</t>
  </si>
  <si>
    <t>N CD CH</t>
  </si>
  <si>
    <t>CD
(AUTO a4_04e)</t>
  </si>
  <si>
    <t>CH CD
(AUTO a4_04e1)</t>
  </si>
  <si>
    <t>N TENF QT</t>
  </si>
  <si>
    <t>N TENF CH</t>
  </si>
  <si>
    <t>TENF
(AUTO a4_04k)</t>
  </si>
  <si>
    <t>CH TENF
(AUTO a4_04k1)</t>
  </si>
  <si>
    <t>N TSB QT</t>
  </si>
  <si>
    <t>N TSB CH</t>
  </si>
  <si>
    <t>TSB
(AUTO a4_04l)</t>
  </si>
  <si>
    <t>CH TSB
(AUTO a4_04l1)</t>
  </si>
  <si>
    <t>TENF
(CH)</t>
  </si>
  <si>
    <t>N ACS QT</t>
  </si>
  <si>
    <t>N ACS CH</t>
  </si>
  <si>
    <t>ACS
(AUTO a4_04a)</t>
  </si>
  <si>
    <t>CH ACS
(AUTO a4_04a1)</t>
  </si>
  <si>
    <t>ASS SOC
(AUTO a4_04m1a)</t>
  </si>
  <si>
    <t>CH ASS SOC
(AUTO a4_04m1b)</t>
  </si>
  <si>
    <t>FARMACÊUTICO
(AUTO a4_04m2a)</t>
  </si>
  <si>
    <t>CH FARMACÊUTICO
(AUTO a4_04m2b)</t>
  </si>
  <si>
    <t>FISIOTERAPEUTA
(AUTO a4_04m3a)</t>
  </si>
  <si>
    <t>CH FISIOTERAPEUTA
(AUTO a4_04m3b)</t>
  </si>
  <si>
    <t>FONOAUDIÓLOGO
(AUTO a4_04m4a)</t>
  </si>
  <si>
    <t>CH FONOAUDIÓLOGO
(AUTO a4_04m4b)</t>
  </si>
  <si>
    <t>NUTRICIONISTA
(AUTO a4_04m5a)</t>
  </si>
  <si>
    <t>CH NUTRICIONISTA
(AUTO a4_04m5b)</t>
  </si>
  <si>
    <t>PSICÓLOGO
(AUTO a4_04m6a)</t>
  </si>
  <si>
    <t>CH PSICÓLOGO
(AUTO a4_04m6b)</t>
  </si>
  <si>
    <t>TO
(AUTO a4_04m7a)</t>
  </si>
  <si>
    <t>CH TO
(AUTO a4_04m7b)</t>
  </si>
  <si>
    <t>OUTROS
(AUTO a4_04m8a)</t>
  </si>
  <si>
    <t>CH OUTROS
(AUTO a4_04m8b)</t>
  </si>
  <si>
    <t>NASF CATEGORIAS PROFISSIONAIS</t>
  </si>
  <si>
    <t>NASF CH</t>
  </si>
  <si>
    <t>NOTA PROFISSIONAL</t>
  </si>
  <si>
    <t>NOTA PROFISSIONAL
PADRONIZADA</t>
  </si>
  <si>
    <t>NOTA SERVIÇOS</t>
  </si>
  <si>
    <t>TELEATENDIMENTO</t>
  </si>
  <si>
    <t>ENTREGA DE MEDICAMENTOS</t>
  </si>
  <si>
    <t>FARMÁCIA
(COAPS FARMÁCIA)</t>
  </si>
  <si>
    <t>PSICOTRÓPICO
(COAPS PSICOTRÓPICO)</t>
  </si>
  <si>
    <t>IMUNIZAÇÃO ORIGINAL
(COAPS IMUNIZAÇÃO)</t>
  </si>
  <si>
    <t>X</t>
  </si>
  <si>
    <t>VACINAÇÃO</t>
  </si>
  <si>
    <t>IMUNIZAÇÃO AJUSTADO</t>
  </si>
  <si>
    <t>COLETA LABORATORIAL AJUSTADO</t>
  </si>
  <si>
    <t>COLETA LABORATORIAL ORIGINAL
(COAPS COLETA LABORATORIAL)</t>
  </si>
  <si>
    <t>NOTA SERVIÇOS
PADRONIZADA</t>
  </si>
  <si>
    <t>NOTA ESTRUTURA</t>
  </si>
  <si>
    <t>SITUAÇÃO DO IMÓVEL</t>
  </si>
  <si>
    <t>EQUIPE ESF POR UBS</t>
  </si>
  <si>
    <t>CONSULTÓRIOS POR ESF</t>
  </si>
  <si>
    <t>MANUTENÇÃO DE CADEIRA ODONTOLÓGICA</t>
  </si>
  <si>
    <t>ESTRUTURA PARA LIXO CONTAMINADO</t>
  </si>
  <si>
    <t>BALANÇA INFANTIL</t>
  </si>
  <si>
    <t>RÉGUA ANTROPOMÉTRICA INFANTIL</t>
  </si>
  <si>
    <t xml:space="preserve">ESFIGMOMANÔMETRO </t>
  </si>
  <si>
    <t>SINALIZAÇÃO</t>
  </si>
  <si>
    <t>SALA DE ACOLHIMENTO</t>
  </si>
  <si>
    <t>SALA DE CURATIVO</t>
  </si>
  <si>
    <t>SALA DE MEDICAMENTO</t>
  </si>
  <si>
    <t>BALANÇA ADULTO</t>
  </si>
  <si>
    <t xml:space="preserve">RÉGUA ANTROPOMÉTRICA ADULTO </t>
  </si>
  <si>
    <t>GLICOSÍMETRO</t>
  </si>
  <si>
    <t>SITUAÇÃO IMÓVEL</t>
  </si>
  <si>
    <t>PRISIONAL</t>
  </si>
  <si>
    <t>SITUAÇÃO IMÓVEL
(COAPS SITUAÇÃO IMÓVEL)</t>
  </si>
  <si>
    <t xml:space="preserve">N° DE CONSULTÓRIOS </t>
  </si>
  <si>
    <t>COMPARTILHADA</t>
  </si>
  <si>
    <t>N° DE CONSULTÓRIOS
(COAPS N° DE CONSULTÓRIOS)</t>
  </si>
  <si>
    <t>CONSULTÓRIOS POR ESF (CÁCULO)</t>
  </si>
  <si>
    <t>MANUTENÇÃO DE CADEIRA ODONTO
(COAPS MANUTENÇÃO DE CADEIRA ODONTO)</t>
  </si>
  <si>
    <t>ESTRUTURA PARA LIXO CONTAMINADO
(TELEFONE t6_03)</t>
  </si>
  <si>
    <t>BALANÇA INFANTIL
(AUTO a7_01e___29)</t>
  </si>
  <si>
    <t>BALANÇA ADULTO
(AUTO a7_01e___30)</t>
  </si>
  <si>
    <t>RÉGUA ANTROPOMÉTRICA INFANTIL
(AUTO a7_01e___49)</t>
  </si>
  <si>
    <t>RÉGUA ANTROPOMÉTRICA ADULTO
(AUTO a7_01e___50)</t>
  </si>
  <si>
    <t>Esfigmomanômetro adulto manual
(AUTO a7_01e___34)</t>
  </si>
  <si>
    <t>Esfigmomanômetro digital
(AUTO a7_01e___35)</t>
  </si>
  <si>
    <t>Lugar externo USR
(TELEFONE t6_01d)</t>
  </si>
  <si>
    <t>espaço interno USR
(TELEFONE t6_01e)</t>
  </si>
  <si>
    <t>Consultório USR
(TELEFONE t6_02a)</t>
  </si>
  <si>
    <t>LOCAL ADEQUADO USR</t>
  </si>
  <si>
    <t>SINALIZAÇÃO HORÁRIO
(TELEFONE t6_01a1)</t>
  </si>
  <si>
    <t>SINALIZAÇÃO SERVIÇOS
(TELEFONE t6_01a2)</t>
  </si>
  <si>
    <t>SINALIZAÇÃO ESCALA
(TELEFONE t6_01a3)</t>
  </si>
  <si>
    <t>SINALIZAÇÃO CONTATO
 (TELEFONE t6_01a4)</t>
  </si>
  <si>
    <t>SINALIZAÇÃO SOMA</t>
  </si>
  <si>
    <t>SALA DE ACOLHIMENTO
(COAPS SALA DE ACOLHIMENTO)</t>
  </si>
  <si>
    <t>SALA DE CURATIVO
(COAPS SALA DE CURATIVO)</t>
  </si>
  <si>
    <t>SALA DE MEDICAMENTO
(COAPS SALA DE MEDICAMENTO)</t>
  </si>
  <si>
    <t>SALA DE VACINA
(COAPS SALA DE VACINA)</t>
  </si>
  <si>
    <t>INALADOR DOSIMETRADO
(AUTO a7_01e___36)</t>
  </si>
  <si>
    <t>INALADOR DOSIMETRADO</t>
  </si>
  <si>
    <t>GLICOSÍMETRO
(AUTO a7_04w)</t>
  </si>
  <si>
    <t>NOTA ESTRUTURA
PADRONIZADA</t>
  </si>
  <si>
    <t>CARRINHO DE EMERGÊNCIA</t>
  </si>
  <si>
    <t>VACINAS</t>
  </si>
  <si>
    <t>O2</t>
  </si>
  <si>
    <t xml:space="preserve"> SABONETE</t>
  </si>
  <si>
    <t>ESTOQUE EPIS</t>
  </si>
  <si>
    <t>ESTOQUE MEDICAMENTOS</t>
  </si>
  <si>
    <t>Varicela</t>
  </si>
  <si>
    <t>Tríplice Viral</t>
  </si>
  <si>
    <t>Pentavalente</t>
  </si>
  <si>
    <t>O2
AUTO (a7_04i)</t>
  </si>
  <si>
    <t>SABÃO
(AUTO a7_04r)</t>
  </si>
  <si>
    <t>SABONETE
(AUTO a7_04s)</t>
  </si>
  <si>
    <t>C EMERGÊNCIA POSSUI
(AUTO a7_02a)</t>
  </si>
  <si>
    <t>C EMERGÊNCIA COMPLETO
(AUTO a7_02a1)</t>
  </si>
  <si>
    <t>NOTA INSUMOS</t>
  </si>
  <si>
    <t>ESTOQUE EPIS
(TELEFONE t11_03___3)</t>
  </si>
  <si>
    <t>ESTOQUE MEDICAMENTOS
(TELEFONE t11_03___2)</t>
  </si>
  <si>
    <t>NOTA INSUMOS
PADRONIZADA</t>
  </si>
  <si>
    <t>NOTA TIC</t>
  </si>
  <si>
    <t>COMPUTADOR</t>
  </si>
  <si>
    <t>COMPUTADOR
(AUTO a7_01b)</t>
  </si>
  <si>
    <t>TELEFONE</t>
  </si>
  <si>
    <t>TELEFONE
(AUTO a7_01a)</t>
  </si>
  <si>
    <t>INTERNET</t>
  </si>
  <si>
    <t>FUNCIONAMENTO INTERNET</t>
  </si>
  <si>
    <t>INTERNET
(COAPS FUNCIONAMENTO INTERNET)</t>
  </si>
  <si>
    <t>NOTA TIC
PADRONIZADA</t>
  </si>
  <si>
    <t>NOTA
EQUIPE</t>
  </si>
  <si>
    <t>NOTA
PROFISSIONAL</t>
  </si>
  <si>
    <t>NOTA
SERVIÇOS</t>
  </si>
  <si>
    <t>NOTA
ESTRUTURA</t>
  </si>
  <si>
    <t>NOTA
INSUMOS</t>
  </si>
  <si>
    <t>NOTA
TIC</t>
  </si>
  <si>
    <t>NOTA EQUIPE PONDERADA</t>
  </si>
  <si>
    <t>NOTA PROFISSIONAL
PONDERADA</t>
  </si>
  <si>
    <t>NOTA SERVIÇOS
PONDERADA</t>
  </si>
  <si>
    <t>NOTA ESTRUTURA
PONDERADA</t>
  </si>
  <si>
    <t>NOTA INSUMOS
PONDERADA</t>
  </si>
  <si>
    <t>NOTA TIC
PONDERADA</t>
  </si>
  <si>
    <t>TOTAL Esf</t>
  </si>
  <si>
    <t>N eSF
(AUTO a4_01a)</t>
  </si>
  <si>
    <t>N eSFR
(AUTOa4_01d)</t>
  </si>
  <si>
    <t>MÉDICO
(CH)</t>
  </si>
  <si>
    <t>ENFERMEIRO
(CH)</t>
  </si>
  <si>
    <t>CD
(CH)</t>
  </si>
  <si>
    <t>TSB
(CH)</t>
  </si>
  <si>
    <t>ACS
(CH)</t>
  </si>
  <si>
    <t>Equipes apoiadas NASF</t>
  </si>
  <si>
    <t>CADEIRAS ODONTO EM FUNCIONAMENTO EM OUTUBRO</t>
  </si>
  <si>
    <t>eSF MS</t>
  </si>
  <si>
    <t>Unidade Básica de Saúde 2 - Paranoá</t>
  </si>
  <si>
    <t>Unidade Básica de Saúde 4 - São Sebastião</t>
  </si>
  <si>
    <t>Unidade Básica de Saúde 2 - São Sebastião</t>
  </si>
  <si>
    <t>Unidade Básica de Saúde 2 - Estrutural</t>
  </si>
  <si>
    <t>Unidade Básica de Saúde n° 11 - Ceilândia</t>
  </si>
  <si>
    <t xml:space="preserve"> NÃO</t>
  </si>
  <si>
    <t>Unidade Básica de Saúde 3 - São Sebastião</t>
  </si>
  <si>
    <t>Unidade Básica de Saúde n° 18 - Ceilândia</t>
  </si>
  <si>
    <t>Unidade Básica de Saúde 7 - São Sebastião</t>
  </si>
  <si>
    <t>Unidade Básica de Saúde 3 - Paranoá</t>
  </si>
  <si>
    <t>Unidade Básica de Saúde 3 - Gama</t>
  </si>
  <si>
    <t>Unidade Básica de Saúde n° 1 - Águas Claras</t>
  </si>
  <si>
    <t> 7:30h às 18:30h segunda a sexta e sábado 07:30h às 11:30h</t>
  </si>
  <si>
    <t>Unidade Básica de Saúde n° 3 - Samambaia</t>
  </si>
  <si>
    <t>Unidade Básica de Saúde 5 - São Sebastião</t>
  </si>
  <si>
    <t>Unidade Básica de Saúde 7 de Santa Maria</t>
  </si>
  <si>
    <t>Unidade Básica de Saúde 1 - Candangolândia</t>
  </si>
  <si>
    <t>Unidade Básica de Saúde 3 - Sobradinho II</t>
  </si>
  <si>
    <t>Unidade Básica de Saúde 2 - Itapoã</t>
  </si>
  <si>
    <t>Unidade Básica de Saúde 2 - Guará</t>
  </si>
  <si>
    <t>Unidade Básica de Saúde 1 - Varjão</t>
  </si>
  <si>
    <t>Unidade Básica de Saúde n° 2 - Recanto das Emas</t>
  </si>
  <si>
    <t>Unidade Básica de Saúde n° 12 - Ceilândia</t>
  </si>
  <si>
    <t>Unidade Básica de Saúde 5 - Gama</t>
  </si>
  <si>
    <t>Unidade Básica de Saúde 3 - Fercal</t>
  </si>
  <si>
    <t>Unidade Básica de Saúde 1 - Estrutural</t>
  </si>
  <si>
    <t>Unidade Básica de Saúde 1 - Riacho Fundo II</t>
  </si>
  <si>
    <t>Unidade Básica de Saúde 3 - Itapoã</t>
  </si>
  <si>
    <t>Unidade Básica de Saúde 1 - Fercal</t>
  </si>
  <si>
    <t>Unidade Básica de Saúde 5 - Planaltina</t>
  </si>
  <si>
    <t>Unidade Básica de Saúde n° 1 - Brazlândia</t>
  </si>
  <si>
    <t>Unidade Básica de Saúde 3 - Sobradinho</t>
  </si>
  <si>
    <t>Unidade Básica de Saúde 3 - Planaltina</t>
  </si>
  <si>
    <t>Unidade Básica de Saúde 1 - Riacho Fundo I</t>
  </si>
  <si>
    <t>Unidade Básica de Saúde n° 2 - Brazlândia</t>
  </si>
  <si>
    <t>Unidade Básica de Saúde n° 13 - Ceilândia</t>
  </si>
  <si>
    <t>Unidade Básica de Saúde 6 - São Sebastião</t>
  </si>
  <si>
    <t>Unidade Básica de Saúde 3 - Riacho Fundo II</t>
  </si>
  <si>
    <t>Unidade Básica de Saúde n° 4 - Recanto das Emas</t>
  </si>
  <si>
    <t>Unidade Básica de Saúde n° 2 - Águas Claras</t>
  </si>
  <si>
    <t>Unidade Básica de Saúde 1 - São Sebastião</t>
  </si>
  <si>
    <t>Unidade Básica de Saúde 7 - Gama</t>
  </si>
  <si>
    <t>Unidade Básica de Saúde 1 - Itapoã</t>
  </si>
  <si>
    <t>Unidade Básica de Saúde n° 10 - Samambaia</t>
  </si>
  <si>
    <t>Unidade Básica de Saúde 4  - Riacho Fundo II</t>
  </si>
  <si>
    <t>Unidade Básica de Saúde n° 6 - Taguatinga</t>
  </si>
  <si>
    <t>Unidade Básica de Saúde 6  - Paranoá</t>
  </si>
  <si>
    <t>Unidade Básica de Saúde 5 - Riacho Fundo II</t>
  </si>
  <si>
    <t>Unidade Básica de Saúde 1 - Núcleo Bandeirante</t>
  </si>
  <si>
    <t>Unidade Básica de Saúde 2 - Fercal</t>
  </si>
  <si>
    <t xml:space="preserve">Unidade Básica de Saúde 1 -  Sobradinho </t>
  </si>
  <si>
    <t>Unidade Básica de Saúde n° 4 - Samambaia</t>
  </si>
  <si>
    <t>Unidade Básica de Saúde n° 15 - Ceilândia</t>
  </si>
  <si>
    <t>Unidade Básica de Saúde n° 17 - Ceilândia</t>
  </si>
  <si>
    <t>Unidade Básica de Saúde n° 3 - Ceilândia</t>
  </si>
  <si>
    <t>Unidade Básica de Saúde n° 5 - Ceilândia</t>
  </si>
  <si>
    <t>Unidade Básica de Saúde n° 7 - Ceilândia</t>
  </si>
  <si>
    <t>Unidade Básica de Saúde n° 9 - Ceilândia</t>
  </si>
  <si>
    <t>Unidade Básica de Saúde 1 de Santa Maria</t>
  </si>
  <si>
    <t>Unidade Básica de Saúde n° 1 - Taguatinga</t>
  </si>
  <si>
    <t>Unidade Básica de Saúde 2 - Cruzeiro</t>
  </si>
  <si>
    <t>Unidade Básica de Saúde 4 - Sobradinho II</t>
  </si>
  <si>
    <t>Unidade Básica de Saúde 2 - Riacho Fundo II</t>
  </si>
  <si>
    <t>Unidade Básica de Saúde 8 - Gama</t>
  </si>
  <si>
    <t>Unidade Básica de Saúde n° 7 - Taguatinga</t>
  </si>
  <si>
    <t>Unidade Básica de Saúde n° 14 - Ceilândia</t>
  </si>
  <si>
    <t>Unidade Básica de Saúde n° 7 - Samambaia</t>
  </si>
  <si>
    <t>Unidade Básica de Saúde 4  - Paranoá</t>
  </si>
  <si>
    <t>Unidade Básica de Saúde 5 - Paranoá</t>
  </si>
  <si>
    <t>Unidade Básica de Saúde 2 de Santa Maria</t>
  </si>
  <si>
    <t>Unidade Básica de Saúde n° 1 - Ceilândia</t>
  </si>
  <si>
    <t>Unidade Básica de Saúde n° 8 - Samambaia</t>
  </si>
  <si>
    <t>Unidade Básica de Saúde 2 - Sobradinho II</t>
  </si>
  <si>
    <t>Unidade Básica de Saúde 2 - Asa Norte</t>
  </si>
  <si>
    <t>Unidade Básica de Saúde 8 - São Sebastião</t>
  </si>
  <si>
    <t>Unidade Básica de Saúde 1 - Paranoá</t>
  </si>
  <si>
    <t>Unidade Básica de Saúde 5 de Santa Maria</t>
  </si>
  <si>
    <t>Unidade Básica de Saúde 1 - Planaltina</t>
  </si>
  <si>
    <t>Unidade Básica de Saúde 2 - Núcleo Bandeirante</t>
  </si>
  <si>
    <t>Unidade Básica de Saúde 5 - Sobradinho II</t>
  </si>
  <si>
    <t>Unidade Básica de Saúde 8 de Santa Maria</t>
  </si>
  <si>
    <t>Unidade Básica de Saúde n° 16 - Ceilândia</t>
  </si>
  <si>
    <t>Unidade Básica de Saúde 6 - Planaltina</t>
  </si>
  <si>
    <t>Unidade Básica de Saúde 1 - Asa Norte</t>
  </si>
  <si>
    <t>Unidade Básica de Saúde 4 - Sobradinho</t>
  </si>
  <si>
    <t>Unidade Básica de Saúde 1 - Gama</t>
  </si>
  <si>
    <t>Unidade Básica de Saúde 9 - Gama</t>
  </si>
  <si>
    <t>Unidade Básica de Saúde n° 2 - Ceilândia</t>
  </si>
  <si>
    <t>Unidade Básica de Saúde n° 10  - Ceilândia</t>
  </si>
  <si>
    <t>Unidade Básica de Saúde n° 11 - Samambaia</t>
  </si>
  <si>
    <t>08 às 18h segunda a sexta</t>
  </si>
  <si>
    <t>08:30 às 17:00</t>
  </si>
  <si>
    <t>Unidade Básica de Saúde n° 4 - Brazlândia</t>
  </si>
  <si>
    <t>Unidade Básica de Saúde 4 - Planaltina</t>
  </si>
  <si>
    <t>Unidade Básica de Saúde 7 - Paranoá</t>
  </si>
  <si>
    <t>Unidade Básica de Saúde 1 - Guará</t>
  </si>
  <si>
    <t>Unidade Básica de Saúde 4 - Guará</t>
  </si>
  <si>
    <t>Unidade Básica de Saúde n° 6 - Ceilândia</t>
  </si>
  <si>
    <t>Unidade Básica de Saúde n° 6 - Samambaia</t>
  </si>
  <si>
    <t>Unidade Básica de Saúde n° 4 - Ceilândia</t>
  </si>
  <si>
    <t>Unidade Básica de Saúde n° 1 - Samambaia</t>
  </si>
  <si>
    <t>Unidade Básica de Saúde n° 8 - Taguatinga</t>
  </si>
  <si>
    <t>Unidade Básica de Saúde n° 3 - Brazlândia</t>
  </si>
  <si>
    <t>Unidade Básica de Saúde 2 - Gama</t>
  </si>
  <si>
    <t>Unidade Básica de Saúde n° 1 - Vicente Pires</t>
  </si>
  <si>
    <t>Unidade Básica de Saúde n° 12 - Samambaia</t>
  </si>
  <si>
    <t>QUARTA FEIRA</t>
  </si>
  <si>
    <t>Unidade Básica de Saúde n° 5 - Brazlândia</t>
  </si>
  <si>
    <t>Unidade Básica de Saúde 3 de Santa Maria</t>
  </si>
  <si>
    <t>Unidade Básica de Saúde 6 - Sobradinho II</t>
  </si>
  <si>
    <t>Unidade Básica de Saúde n° 6 - Brazlândia</t>
  </si>
  <si>
    <t>Unidade Básica de Saúde 8 - Planaltina</t>
  </si>
  <si>
    <t>Unidade Básica de Saúde 9 - Planaltina</t>
  </si>
  <si>
    <t>Unidade Básica de Saúde n° 3 - Taguatinga</t>
  </si>
  <si>
    <t>Unidade Básica de Saúde 1 - Sobradinho II</t>
  </si>
  <si>
    <t>Unidade Básica de Saúde 3 - Guará</t>
  </si>
  <si>
    <t>Unidade Básica de Saúde 5 - Sobradinho</t>
  </si>
  <si>
    <t>Unidade Básica de Saúde 9 - São Sebastião</t>
  </si>
  <si>
    <t>Unidade Básica de Saúde n° 9 - Brazlândia</t>
  </si>
  <si>
    <t>Unidade Básica de Saúde 5 - Guará</t>
  </si>
  <si>
    <t>Unidade Básica de Saúde 2 - Sobradinho</t>
  </si>
  <si>
    <t>Unidade Básica de Saúde 6 - Sobradinho</t>
  </si>
  <si>
    <t>Unidade Básica de Saúde 7 - Planaltina</t>
  </si>
  <si>
    <t>Unidade Básica de Saúde 6 - Gama</t>
  </si>
  <si>
    <t>Unidade Básica de Saúde n° 7 - Brazlândia</t>
  </si>
  <si>
    <t>Unidade Básica de Saúde 8 - Paranoá PAD/DF</t>
  </si>
  <si>
    <t>Unidade Básica de Saúde n° 5 - Samambaia</t>
  </si>
  <si>
    <t>Unidade Básica de Saúde 2 - Riacho Fundo I</t>
  </si>
  <si>
    <t>Unidade Básica de Saúde 6 de Santa Maria</t>
  </si>
  <si>
    <t>Unidade Básica de Saúde 1 - Park Way</t>
  </si>
  <si>
    <t>Unidade Básica de Saúde n° 2 - Taguatinga</t>
  </si>
  <si>
    <t>Unidade Básica de Saúde n° 9 - Samambaia</t>
  </si>
  <si>
    <t>Unidade Básica de Saúde 1 - Cruzeiro</t>
  </si>
  <si>
    <t>Unidade Básica de Saúde n° 8 - Brazlândia</t>
  </si>
  <si>
    <t>Unidade Básica de Saúde n° 2 - Samambaia</t>
  </si>
  <si>
    <t>Unidade Básica de Saúde 2 - Planaltina</t>
  </si>
  <si>
    <t>Unidade Básica de Saúde 3 - Asa Norte</t>
  </si>
  <si>
    <t>Unidade Básica de Saúde 4 - Gama</t>
  </si>
  <si>
    <t>Unidade Básica de Saúde 1 - Asa Sul</t>
  </si>
  <si>
    <t>Unidade Básica de Saúde n° 8 - Ceilândia</t>
  </si>
  <si>
    <t>Unidade Básica de Saúde n° 5 - Taguatinga</t>
  </si>
  <si>
    <t>Unidade Básica de Saúde n° 1 - Recanto das Emas</t>
  </si>
  <si>
    <t>Unidade Básica de Saúde 1 - Lago Norte</t>
  </si>
  <si>
    <t>Unidade Básica de Saúde 5 - Asa Norte</t>
  </si>
  <si>
    <t>Unidade Básica de Saúde n° 10 - Recanto das Emas</t>
  </si>
  <si>
    <t>Unidade Básica de Saúde n° 5 - Recanto das Emas</t>
  </si>
  <si>
    <t>Unidade Básica de Saúde n° 7  - Recanto das Emas</t>
  </si>
  <si>
    <t>Unidade Básica de Saúde n° 8 - Recanto das Emas</t>
  </si>
  <si>
    <t>Unidade Básica de Saúde n° 11 - Recanto das Emas</t>
  </si>
  <si>
    <t>Unidade Básica de Saúde n° 3 - Recanto das Emas</t>
  </si>
  <si>
    <t>Unidade Básica de Saúde n° 13 - Samambaia</t>
  </si>
  <si>
    <t>Unidade Básica de Saúde 7 de Santa Maria (Ponto de apoio Tororó)</t>
  </si>
  <si>
    <t>Unidade Básica de Saúde 1 - SIA - CPP</t>
  </si>
  <si>
    <t>SATISFATÓRIA</t>
  </si>
  <si>
    <t>INSATISFATÓRIA</t>
  </si>
  <si>
    <t>A</t>
  </si>
  <si>
    <t>B</t>
  </si>
  <si>
    <t>C</t>
  </si>
  <si>
    <t>D</t>
  </si>
  <si>
    <t>E</t>
  </si>
  <si>
    <t>Total Geral</t>
  </si>
  <si>
    <t>eSB</t>
  </si>
  <si>
    <t>Cadastro</t>
  </si>
  <si>
    <t>Consultório na Rua</t>
  </si>
  <si>
    <t>Tipos de Equipe</t>
  </si>
  <si>
    <t>Elenco de Profissinais</t>
  </si>
  <si>
    <t>Médico</t>
  </si>
  <si>
    <t>CD</t>
  </si>
  <si>
    <t>Tec. Enf</t>
  </si>
  <si>
    <t>TSB</t>
  </si>
  <si>
    <t>ACS</t>
  </si>
  <si>
    <t>Serviços Disponíveis</t>
  </si>
  <si>
    <t>Teleatendimento</t>
  </si>
  <si>
    <t>Medicamentos</t>
  </si>
  <si>
    <t>Vacinação</t>
  </si>
  <si>
    <t>Coleta de Laboratorial</t>
  </si>
  <si>
    <t>N</t>
  </si>
  <si>
    <t>%</t>
  </si>
  <si>
    <t>Estrutura Física</t>
  </si>
  <si>
    <t>Insumos</t>
  </si>
  <si>
    <t>Vacinas</t>
  </si>
  <si>
    <t>Sabonete</t>
  </si>
  <si>
    <t>Carrinho</t>
  </si>
  <si>
    <t>EPI</t>
  </si>
  <si>
    <t>TIC</t>
  </si>
  <si>
    <t>Computador</t>
  </si>
  <si>
    <t>Internet</t>
  </si>
  <si>
    <t>Telefone</t>
  </si>
  <si>
    <t>SCORE INICIAL</t>
  </si>
  <si>
    <t>Rótulos de Linha</t>
  </si>
  <si>
    <t>Rótulos de Coluna</t>
  </si>
  <si>
    <t>SEM INFORMAÇÃO</t>
  </si>
  <si>
    <t>Contagem de GLICOSÍMETRO</t>
  </si>
  <si>
    <t>Curativos; entrega de medicamentos; inserção de pedidos na regulação; visitas domiciliares</t>
  </si>
  <si>
    <t>vacinação; medicação; curativo</t>
  </si>
  <si>
    <t>MATERIAL DO MINISTÉRIO DA SAÚDE</t>
  </si>
  <si>
    <t>Quando solicitada pelo usuário</t>
  </si>
  <si>
    <t>visita domicilair</t>
  </si>
  <si>
    <t>atendimento com NASF - fisioterapeuta. atendimento dos sintomáticos respiratórios;</t>
  </si>
  <si>
    <t>preenchimento de formulário específico na visita domiciliar</t>
  </si>
  <si>
    <t>fica lento e falha com frequência</t>
  </si>
  <si>
    <t>visita tecnica</t>
  </si>
  <si>
    <t>Administração Regional</t>
  </si>
  <si>
    <t>Agendamento e Demanda Espontânea</t>
  </si>
  <si>
    <t>2020-09-25 20:49:52</t>
  </si>
  <si>
    <t>2020-08-25 09:24:58</t>
  </si>
  <si>
    <t>#NULL!</t>
  </si>
  <si>
    <t>2020-08-27 15:07:26</t>
  </si>
  <si>
    <t>2020-08-27 14:43:48</t>
  </si>
  <si>
    <t>2020-09-02 11:34:16</t>
  </si>
  <si>
    <t>2020-08-28 10:00:00</t>
  </si>
  <si>
    <t>2020-08-31 15:37:35</t>
  </si>
  <si>
    <t>2020-08-27 10:12:11</t>
  </si>
  <si>
    <t>2020-09-01 07:43:33</t>
  </si>
  <si>
    <t>1</t>
  </si>
  <si>
    <t>2020-09-11 11:34:47</t>
  </si>
  <si>
    <t>2020-10-07 17:08:39</t>
  </si>
  <si>
    <t>12</t>
  </si>
  <si>
    <t>2020-12-11 18:20:59</t>
  </si>
  <si>
    <t>2020-08-26 10:02:57</t>
  </si>
  <si>
    <t>2020-09-04 13:25:02</t>
  </si>
  <si>
    <t>2020-08-26 15:52:13</t>
  </si>
  <si>
    <t>2020-08-28 10:42:41</t>
  </si>
  <si>
    <t>2020-09-18 15:30:30</t>
  </si>
  <si>
    <t>2020-08-26 10:00:15</t>
  </si>
  <si>
    <t>2020-09-17 16:26:59</t>
  </si>
  <si>
    <t>2020-12-10 10:22:01</t>
  </si>
  <si>
    <t>2020-10-01 15:36:46</t>
  </si>
  <si>
    <t>2020-11-03 13:05:48</t>
  </si>
  <si>
    <t>2020-08-26 12:16:02</t>
  </si>
  <si>
    <t>2020-09-04 15:49:21</t>
  </si>
  <si>
    <t>2020-08-27 16:05:03</t>
  </si>
  <si>
    <t>2020-09-18 15:27:25</t>
  </si>
  <si>
    <t>2020-09-04 12:10:05</t>
  </si>
  <si>
    <t>2020-08-28 12:37:58</t>
  </si>
  <si>
    <t>2020-09-10 14:42:11</t>
  </si>
  <si>
    <t>2020-09-28 12:28:24</t>
  </si>
  <si>
    <t>2020-10-27 15:45:57</t>
  </si>
  <si>
    <t>2020-09-16 16:32:18</t>
  </si>
  <si>
    <t>2020-09-02 14:38:46</t>
  </si>
  <si>
    <t>02</t>
  </si>
  <si>
    <t>2020-08-31 19:15:49</t>
  </si>
  <si>
    <t>2020-08-28 08:59:37</t>
  </si>
  <si>
    <t>2020-09-15 11:19:59</t>
  </si>
  <si>
    <t>2020-08-27 10:34:09</t>
  </si>
  <si>
    <t>2020-09-09 12:32:03</t>
  </si>
  <si>
    <t>2020-09-04 15:11:51</t>
  </si>
  <si>
    <t>2020-09-04 11:49:39</t>
  </si>
  <si>
    <t>2020-09-11 16:39:21</t>
  </si>
  <si>
    <t>2020-08-31 16:10:19</t>
  </si>
  <si>
    <t>2020-09-24 15:52:16</t>
  </si>
  <si>
    <t>2020-09-25 16:32:07</t>
  </si>
  <si>
    <t>2020-09-15 15:29:01</t>
  </si>
  <si>
    <t>2020-08-28 17:53:52</t>
  </si>
  <si>
    <t>2020-09-04 11:45:24</t>
  </si>
  <si>
    <t>2020-09-11 10:56:30</t>
  </si>
  <si>
    <t>2020-09-08 17:34:54</t>
  </si>
  <si>
    <t>2020-09-01 10:05:02</t>
  </si>
  <si>
    <t>2020-08-31 10:11:33</t>
  </si>
  <si>
    <t>2020-09-09 15:55:18</t>
  </si>
  <si>
    <t>2020-09-18 08:42:06</t>
  </si>
  <si>
    <t>2020-09-02 13:07:43</t>
  </si>
  <si>
    <t>2020-09-03 16:13:55</t>
  </si>
  <si>
    <t>2020-09-03 13:31:38</t>
  </si>
  <si>
    <t>2020-09-17 09:15:41</t>
  </si>
  <si>
    <t>2020-09-01 15:00:37</t>
  </si>
  <si>
    <t>2020-09-01 11:58:02</t>
  </si>
  <si>
    <t>2020-09-15 15:21:17</t>
  </si>
  <si>
    <t>2020-11-03 17:13:56</t>
  </si>
  <si>
    <t>3</t>
  </si>
  <si>
    <t>2020-09-10 18:03:33</t>
  </si>
  <si>
    <t>2020-09-18 14:05:23</t>
  </si>
  <si>
    <t>2020-09-11 16:20:32</t>
  </si>
  <si>
    <t>2020-09-25 12:21:24</t>
  </si>
  <si>
    <t>2020-09-25 17:38:08</t>
  </si>
  <si>
    <t>2020-09-04 18:40:54</t>
  </si>
  <si>
    <t>2020-08-28 16:35:33</t>
  </si>
  <si>
    <t>2020-09-09 16:01:49</t>
  </si>
  <si>
    <t>2020-09-09 17:00:06</t>
  </si>
  <si>
    <t>2020-12-03 13:45:44</t>
  </si>
  <si>
    <t>2020-09-02 08:24:11</t>
  </si>
  <si>
    <t>2020-09-03 20:48:19</t>
  </si>
  <si>
    <t>2020-10-06 14:57:35</t>
  </si>
  <si>
    <t>2020-10-27 16:24:13</t>
  </si>
  <si>
    <t>0</t>
  </si>
  <si>
    <t>2020-09-02 09:39:20</t>
  </si>
  <si>
    <t>2020-08-31 16:25:10</t>
  </si>
  <si>
    <t>2020-09-08 09:21:40</t>
  </si>
  <si>
    <t>2020-10-06 15:23:25</t>
  </si>
  <si>
    <t>2020-09-14 15:06:56</t>
  </si>
  <si>
    <t>2020-09-02 18:16:26</t>
  </si>
  <si>
    <t>2020-09-03 17:32:29</t>
  </si>
  <si>
    <t>2020-09-15 17:04:51</t>
  </si>
  <si>
    <t>2020-09-21 21:59:36</t>
  </si>
  <si>
    <t>2020-10-08 18:07:47</t>
  </si>
  <si>
    <t>2020-10-20 10:49:52</t>
  </si>
  <si>
    <t>2020-10-20 11:16:27</t>
  </si>
  <si>
    <t>2020-09-22 10:18:44</t>
  </si>
  <si>
    <t>2020-09-06 17:40:31</t>
  </si>
  <si>
    <t>2</t>
  </si>
  <si>
    <t>5</t>
  </si>
  <si>
    <t>2020-09-22 17:41:47</t>
  </si>
  <si>
    <t>2020-09-01 12:15:47</t>
  </si>
  <si>
    <t>2020-10-16 14:57:16</t>
  </si>
  <si>
    <t>2020-09-30 15:54:16</t>
  </si>
  <si>
    <t>2020-09-04 07:08:34</t>
  </si>
  <si>
    <t>2020-11-03 10:56:22</t>
  </si>
  <si>
    <t>2020-09-03 17:41:53</t>
  </si>
  <si>
    <t>2020-09-28 17:51:53</t>
  </si>
  <si>
    <t>2020-11-25 10:40:57</t>
  </si>
  <si>
    <t>2020-12-10 10:05:28</t>
  </si>
  <si>
    <t>2020-09-04 17:21:12</t>
  </si>
  <si>
    <t>2020-09-21 17:19:19</t>
  </si>
  <si>
    <t>2020-09-07 10:01:09</t>
  </si>
  <si>
    <t>2020-09-03 12:45:09</t>
  </si>
  <si>
    <t>2020-10-01 17:44:03</t>
  </si>
  <si>
    <t>2020-09-02 16:50:17</t>
  </si>
  <si>
    <t>2020-12-10 17:57:33</t>
  </si>
  <si>
    <t>2020-09-02 15:11:14</t>
  </si>
  <si>
    <t>2020-11-03 15:51:50</t>
  </si>
  <si>
    <t>2020-09-08 09:18:31</t>
  </si>
  <si>
    <t>2020-09-02 16:05:18</t>
  </si>
  <si>
    <t>2020-09-12 21:14:15</t>
  </si>
  <si>
    <t>2020-09-12 21:37:20</t>
  </si>
  <si>
    <t>2020-09-22 17:22:43</t>
  </si>
  <si>
    <t>2020-09-10 10:37:32</t>
  </si>
  <si>
    <t>2020-09-03 11:48:43</t>
  </si>
  <si>
    <t>2020-09-08 15:02:12</t>
  </si>
  <si>
    <t>2020-09-03 11:52:37</t>
  </si>
  <si>
    <t>2021-01-04 15:57:15</t>
  </si>
  <si>
    <t>2020-09-08 17:10:10</t>
  </si>
  <si>
    <t>2020-09-30 17:08:54</t>
  </si>
  <si>
    <t>03</t>
  </si>
  <si>
    <t>2020-09-03 15:50:58</t>
  </si>
  <si>
    <t>2020-10-05 13:35:41</t>
  </si>
  <si>
    <t>2020-09-04 09:54:17</t>
  </si>
  <si>
    <t>2020-09-15 13:39:07</t>
  </si>
  <si>
    <t>2020-09-23 14:26:21</t>
  </si>
  <si>
    <t>2020-09-09 10:14:47</t>
  </si>
  <si>
    <t>2020-09-15 09:47:31</t>
  </si>
  <si>
    <t>05</t>
  </si>
  <si>
    <t>2020-09-14 16:31:37</t>
  </si>
  <si>
    <t>2020-10-22 15:50:39</t>
  </si>
  <si>
    <t>2020-10-05 13:14:16</t>
  </si>
  <si>
    <t>2020-10-01 14:14:01</t>
  </si>
  <si>
    <t>2020-09-25 15:57:44</t>
  </si>
  <si>
    <t>2020-09-22 08:34:44</t>
  </si>
  <si>
    <t>2020-09-24 19:33:51</t>
  </si>
  <si>
    <t>2020-09-30 09:51:19</t>
  </si>
  <si>
    <t>2020-11-03 17:11:19</t>
  </si>
  <si>
    <t>2020-10-05 17:22:02</t>
  </si>
  <si>
    <t>2020-09-18 09:27:04</t>
  </si>
  <si>
    <t>2020-09-24 19:07:48</t>
  </si>
  <si>
    <t>2021-01-07 11:07:22</t>
  </si>
  <si>
    <t>2020-10-01 14:42:17</t>
  </si>
  <si>
    <t>2020-09-21 16:20:59</t>
  </si>
  <si>
    <t>2020-10-28 18:19:27</t>
  </si>
  <si>
    <t>2020-09-23 15:27:08</t>
  </si>
  <si>
    <t>2020-12-16 12:44:49</t>
  </si>
  <si>
    <t>2020-11-03 13:49:27</t>
  </si>
  <si>
    <t>2020-12-02 15:45:56</t>
  </si>
  <si>
    <t>2020-11-24 10:16:00</t>
  </si>
  <si>
    <t>2020-12-03 15:40:27</t>
  </si>
  <si>
    <t>2020-12-15 12:56:30</t>
  </si>
  <si>
    <t>2020-12-16 17:33:46</t>
  </si>
  <si>
    <t>2020-12-16 17:29:25</t>
  </si>
  <si>
    <t>2020-12-16 16:02:06</t>
  </si>
  <si>
    <t>2020-12-24 12:22:34</t>
  </si>
  <si>
    <t>2020-12-24 11:46:03</t>
  </si>
  <si>
    <t>2020-12-24 12:06:57</t>
  </si>
  <si>
    <t>2020-12-24 12:58:29</t>
  </si>
  <si>
    <t>2020-12-24 12:39:09</t>
  </si>
  <si>
    <t>2020-12-30 13:37:55</t>
  </si>
  <si>
    <t>TIPO</t>
  </si>
  <si>
    <t>Contagem de TIPO</t>
  </si>
  <si>
    <t>Complete?</t>
  </si>
  <si>
    <t xml:space="preserve">5. Esta UBS é uma Unidade Sentinela* para vigilância de Síndrome Gripal e Síndrome Respiratória Aguda Grave? </t>
  </si>
  <si>
    <t>1a. Quais são esses trabalhadores ? (choice=Agente Comunitário de Saúde)</t>
  </si>
  <si>
    <t>1a. Quais são esses trabalhadores ? (choice=AOSD* Farmácia)</t>
  </si>
  <si>
    <t>1a. Quais são esses trabalhadores ? (choice=AOSD* Patologia Clínica)</t>
  </si>
  <si>
    <t>1a. Quais são esses trabalhadores ? (choice=Auxiliar de serviços gerais)</t>
  </si>
  <si>
    <t>1a. Quais são esses trabalhadores ? (choice=Cirurgião-dentista)</t>
  </si>
  <si>
    <t>1a. Quais são esses trabalhadores ? (choice=Enfermeiro)</t>
  </si>
  <si>
    <t>1a. Quais são esses trabalhadores ? (choice=Farmacêutico)</t>
  </si>
  <si>
    <t>1a. Quais são esses trabalhadores ? (choice=Médico da Família e Comunidade)</t>
  </si>
  <si>
    <t>1a. Quais são esses trabalhadores ? (choice=Médico de outra especialidade)</t>
  </si>
  <si>
    <t>1a. Quais são esses trabalhadores ? (choice=Técnico administrativo)</t>
  </si>
  <si>
    <t>1a. Quais são esses trabalhadores ? (choice=Técnico de enfermagem)</t>
  </si>
  <si>
    <t>1a. Quais são esses trabalhadores ? (choice=Técnico em saúde bucal)</t>
  </si>
  <si>
    <t>1a. Quais são esses trabalhadores ? (choice=Profissionais do NASF)</t>
  </si>
  <si>
    <t>1a1. Quais profissionais do NASF? (choice=Assistente social)</t>
  </si>
  <si>
    <t>1a1. Quais profissionais do NASF? (choice=Farmacêutico)</t>
  </si>
  <si>
    <t>1a1. Quais profissionais do NASF? (choice=Fisioterapeuta)</t>
  </si>
  <si>
    <t>1a1. Quais profissionais do NASF? (choice=Fonoaudiólogo)</t>
  </si>
  <si>
    <t>1a1. Quais profissionais do NASF? (choice=Nutricionista)</t>
  </si>
  <si>
    <t>1a1. Quais profissionais do NASF? (choice=Psicólogo)</t>
  </si>
  <si>
    <t>1a1. Quais profissionais do NASF? (choice=Terapeuta ocupacional)</t>
  </si>
  <si>
    <t>1a1. Quais profissionais do NASF? (choice=Outros)</t>
  </si>
  <si>
    <t>2a. Quais são esses trabalhadores ? (choice=Agente Comunitário de Saúde)</t>
  </si>
  <si>
    <t>2a. Quais são esses trabalhadores ? (choice=AOSD* Farmácia)</t>
  </si>
  <si>
    <t>2a. Quais são esses trabalhadores ? (choice=AOSD* Patologia Clínica)</t>
  </si>
  <si>
    <t>2a. Quais são esses trabalhadores ? (choice=Auxiliar de serviços gerais)</t>
  </si>
  <si>
    <t>2a. Quais são esses trabalhadores ? (choice=Cirurgião-dentista)</t>
  </si>
  <si>
    <t>2a. Quais são esses trabalhadores ? (choice=Enfermeiro)</t>
  </si>
  <si>
    <t>2a. Quais são esses trabalhadores ? (choice=Farmacêutico)</t>
  </si>
  <si>
    <t>2a. Quais são esses trabalhadores ? (choice=Médico da Família e Comunidade)</t>
  </si>
  <si>
    <t>2a. Quais são esses trabalhadores ? (choice=Médico de outra especialidade)</t>
  </si>
  <si>
    <t>2a. Quais são esses trabalhadores ? (choice=Técnico administrativo)</t>
  </si>
  <si>
    <t>2a. Quais são esses trabalhadores ? (choice=Técnico de enfermagem)</t>
  </si>
  <si>
    <t>2a. Quais são esses trabalhadores ? (choice=Técnico em saúde bucal)</t>
  </si>
  <si>
    <t>2a. Quais são esses trabalhadores ? (choice=Profissionais do NASF)</t>
  </si>
  <si>
    <t>2a1. Quais profissionais do NASF? (choice=Assistente social)</t>
  </si>
  <si>
    <t>2a1. Quais profissionais do NASF? (choice=Farmacêutico)</t>
  </si>
  <si>
    <t>2a1. Quais profissionais do NASF? (choice=Fisioterapeuta)</t>
  </si>
  <si>
    <t>2a1. Quais profissionais do NASF? (choice=Fonoaudiólogo)</t>
  </si>
  <si>
    <t>2a1. Quais profissionais do NASF? (choice=Nutricionista)</t>
  </si>
  <si>
    <t>2a1. Quais profissionais do NASF? (choice=Psicólogo)</t>
  </si>
  <si>
    <t>2a1. Quais profissionais do NASF? (choice=Terapeuta ocupacional)</t>
  </si>
  <si>
    <t>2a1. Quais profissionais do NASF? (choice=Outros)</t>
  </si>
  <si>
    <t>3. Existem trabalhadores exclusivos para a escala de atendimento dos USR?</t>
  </si>
  <si>
    <t>3a1. Agente Comunitário de Saúde:</t>
  </si>
  <si>
    <t>3a13c. Fisioterapeuta:</t>
  </si>
  <si>
    <t>3a13e. Nutricionista:</t>
  </si>
  <si>
    <t>3a13f. Psicólogo:</t>
  </si>
  <si>
    <t>5. O fluxo de acolhimento pré-definido para os USR é utilizado?</t>
  </si>
  <si>
    <t>6. Para os casos em que não foi indicada a internação hospitalar, o monitoramento domiciliar do usuário e de seus contatos domiciliares é realizado (busca ativa)?</t>
  </si>
  <si>
    <t>6a. Qual a periodicidade? (choice=A cada 24h para todos os casos)</t>
  </si>
  <si>
    <t>6a. Qual a periodicidade? (choice=A cada 24h para os grupos de risco)</t>
  </si>
  <si>
    <t>6a. Qual a periodicidade? (choice=Até 48h para todos os casos)</t>
  </si>
  <si>
    <t>6a. Qual a periodicidade? (choice=Até 48h para os grupos de risco)</t>
  </si>
  <si>
    <t>6a. Qual a periodicidade? (choice=Acima de 48h para todos os casos)</t>
  </si>
  <si>
    <t>6b. Como é feita esta busca ativa? (choice=Visita domiciliar)</t>
  </si>
  <si>
    <t>6b. Como é feita esta busca ativa? (choice=Por contato telefônico)</t>
  </si>
  <si>
    <t>6b. Como é feita esta busca ativa? (choice=Contato via e-mail)</t>
  </si>
  <si>
    <t>6b. Como é feita esta busca ativa? (choice=Via aplicativo de mensagens)</t>
  </si>
  <si>
    <t>6c. As equipes estão realizando visita domiciliar, inclusive para busca ativa de novos casos de Síndrome Gripal (SG)?</t>
  </si>
  <si>
    <t xml:space="preserve">7. As equipes estão realizando visita domiciliar? </t>
  </si>
  <si>
    <t>7a. Quais trabalhadores das equipes estão realizando a visita domiciliar? (choice=Agente Comunitário de Saúde)</t>
  </si>
  <si>
    <t>7a. Quais trabalhadores das equipes estão realizando a visita domiciliar? (choice=AOSD* Farmácia)</t>
  </si>
  <si>
    <t>7a. Quais trabalhadores das equipes estão realizando a visita domiciliar? (choice=AOSD* Patologia Clínica)</t>
  </si>
  <si>
    <t>7a. Quais trabalhadores das equipes estão realizando a visita domiciliar? (choice=Auxiliar de Serviços Gerais)</t>
  </si>
  <si>
    <t>7a. Quais trabalhadores das equipes estão realizando a visita domiciliar? (choice=Cirurgião-dentista)</t>
  </si>
  <si>
    <t>7a. Quais trabalhadores das equipes estão realizando a visita domiciliar? (choice=Enfermeiro)</t>
  </si>
  <si>
    <t>7a. Quais trabalhadores das equipes estão realizando a visita domiciliar? (choice=Farmacêutico)</t>
  </si>
  <si>
    <t>7a. Quais trabalhadores das equipes estão realizando a visita domiciliar? (choice=Médico da Família e Comunidade)</t>
  </si>
  <si>
    <t>7a. Quais trabalhadores das equipes estão realizando a visita domiciliar? (choice=Médico de outra Especialidade)</t>
  </si>
  <si>
    <t>7a. Quais trabalhadores das equipes estão realizando a visita domiciliar? (choice=Técnico Administrativo)</t>
  </si>
  <si>
    <t>7a. Quais trabalhadores das equipes estão realizando a visita domiciliar? (choice=Técnico de Enfermagem)</t>
  </si>
  <si>
    <t>7a. Quais trabalhadores das equipes estão realizando a visita domiciliar? (choice=Técnico em Saúde Bucal)</t>
  </si>
  <si>
    <t>7a. Quais trabalhadores das equipes estão realizando a visita domiciliar? (choice=Profissionais do NASF)</t>
  </si>
  <si>
    <t>7a1. Quais profissionais do NASF? (choice=Assistente social)</t>
  </si>
  <si>
    <t>7a1. Quais profissionais do NASF? (choice=Farmacêutico)</t>
  </si>
  <si>
    <t>7a1. Quais profissionais do NASF? (choice=Fisioterapeuta)</t>
  </si>
  <si>
    <t>7a1. Quais profissionais do NASF? (choice=Fonoaudiólogo)</t>
  </si>
  <si>
    <t>7a1. Quais profissionais do NASF? (choice=Nutricionista)</t>
  </si>
  <si>
    <t>7a1. Quais profissionais do NASF? (choice=Psicólogo)</t>
  </si>
  <si>
    <t>7a1. Quais profissionais do NASF? (choice=Terapeuta ocupacional)</t>
  </si>
  <si>
    <t>7a1. Quais profissionais do NASF? (choice=Outros)</t>
  </si>
  <si>
    <t>8. De modo geral, os trabalhadores priorizam situações de maior risco de vulnerabilidade clínica e social nas consultas e visitas domiciliares eletivas?</t>
  </si>
  <si>
    <t>8a. Quais trabalhadores? (choice=Agente Comunitário de Saúde)</t>
  </si>
  <si>
    <t>8a. Quais trabalhadores? (choice=AOSD* Farmácia)</t>
  </si>
  <si>
    <t>8a. Quais trabalhadores? (choice=AOSD* Patologia Clínica)</t>
  </si>
  <si>
    <t>8a. Quais trabalhadores? (choice=Auxiliar de Serviços Gerais)</t>
  </si>
  <si>
    <t>8a. Quais trabalhadores? (choice=Cirurgião-dentista)</t>
  </si>
  <si>
    <t>8a. Quais trabalhadores? (choice=Enfermeiro)</t>
  </si>
  <si>
    <t>8a. Quais trabalhadores? (choice=Farmacêutico)</t>
  </si>
  <si>
    <t>8a. Quais trabalhadores? (choice=Médico da Família e Comunidade)</t>
  </si>
  <si>
    <t>8a. Quais trabalhadores? (choice=Médico de outra Especialidade)</t>
  </si>
  <si>
    <t>8a. Quais trabalhadores? (choice=Técnico Administrativo)</t>
  </si>
  <si>
    <t>8a. Quais trabalhadores? (choice=Técnico de Enfermagem)</t>
  </si>
  <si>
    <t>8a. Quais trabalhadores? (choice=Técnico em Saúde Bucal)</t>
  </si>
  <si>
    <t>8a. Quais trabalhadores? (choice=Profissionais do NASF)</t>
  </si>
  <si>
    <t>8a1. Quais profissionais do NASF? (choice=Assistente social)</t>
  </si>
  <si>
    <t>8a1. Quais profissionais do NASF? (choice=Farmacêutico)</t>
  </si>
  <si>
    <t>8a1. Quais profissionais do NASF? (choice=Fisioterapeuta)</t>
  </si>
  <si>
    <t>8a1. Quais profissionais do NASF? (choice=Fonoaudiólogo)</t>
  </si>
  <si>
    <t>8a1. Quais profissionais do NASF? (choice=Nutricionista)</t>
  </si>
  <si>
    <t>8a1. Quais profissionais do NASF? (choice=Psicólogo)</t>
  </si>
  <si>
    <t>8a1. Quais profissionais do NASF? (choice=Terapeuta ocupacional)</t>
  </si>
  <si>
    <t>8a1. Quais profissionais do NASF? (choice=Outros)</t>
  </si>
  <si>
    <t>10. As equipes orientam a população sobre a COVID-19 (medidas de prevenção, sinais e sintomas, outros)?</t>
  </si>
  <si>
    <t>10a. Quais trabalhadores das equipes têm realizado estas orientações? (choice=Agente Comunitário de Saúde)</t>
  </si>
  <si>
    <t>10a. Quais trabalhadores das equipes têm realizado estas orientações? (choice=AOSD* Farmácia)</t>
  </si>
  <si>
    <t>10a. Quais trabalhadores das equipes têm realizado estas orientações? (choice=AOSD* Patologia Clínica)</t>
  </si>
  <si>
    <t>10a. Quais trabalhadores das equipes têm realizado estas orientações? (choice=Auxiliar de Serviços Gerais)</t>
  </si>
  <si>
    <t>10a. Quais trabalhadores das equipes têm realizado estas orientações? (choice=Cirurgião-dentista)</t>
  </si>
  <si>
    <t>10a. Quais trabalhadores das equipes têm realizado estas orientações? (choice=Enfermeiro)</t>
  </si>
  <si>
    <t>10a. Quais trabalhadores das equipes têm realizado estas orientações? (choice=Farmacêutico)</t>
  </si>
  <si>
    <t>10a. Quais trabalhadores das equipes têm realizado estas orientações? (choice=Médico da Família e Comunidade)</t>
  </si>
  <si>
    <t>10a. Quais trabalhadores das equipes têm realizado estas orientações? (choice=Médico de outra Especialidade)</t>
  </si>
  <si>
    <t>10a. Quais trabalhadores das equipes têm realizado estas orientações? (choice=Técnico Administrativo)</t>
  </si>
  <si>
    <t>10a. Quais trabalhadores das equipes têm realizado estas orientações? (choice=Técnico de Enfermagem)</t>
  </si>
  <si>
    <t>10a. Quais trabalhadores das equipes têm realizado estas orientações? (choice=Técnico em Saúde Bucal)</t>
  </si>
  <si>
    <t>10a. Quais trabalhadores das equipes têm realizado estas orientações? (choice=Profissionais do NASF)</t>
  </si>
  <si>
    <t>10a1. Quais profissionais do NASF? (choice=Assistente social)</t>
  </si>
  <si>
    <t>10a1. Quais profissionais do NASF? (choice=Farmacêutico)</t>
  </si>
  <si>
    <t>10a1. Quais profissionais do NASF? (choice=Fisioterapeuta)</t>
  </si>
  <si>
    <t>10a1. Quais profissionais do NASF? (choice=Fonoaudiólogo)</t>
  </si>
  <si>
    <t>10a1. Quais profissionais do NASF? (choice=Nutricionista)</t>
  </si>
  <si>
    <t>10a1. Quais profissionais do NASF? (choice=Psicólogo)</t>
  </si>
  <si>
    <t>10a1. Quais profissionais do NASF? (choice=Terapeuta ocupacional)</t>
  </si>
  <si>
    <t>10a1. Quais profissionais do NASF? (choice=Outros)</t>
  </si>
  <si>
    <t>11. Qual(is) orientação(ões) sobre a COVID-19 é (são) oferecida(s) à população? (choice=Medidas de higienização)</t>
  </si>
  <si>
    <t>11. Qual(is) orientação(ões) sobre a COVID-19 é (são) oferecida(s) à população? (choice=Uso adequado do álcool em gel e da máscara caseira)</t>
  </si>
  <si>
    <t>11. Qual(is) orientação(ões) sobre a COVID-19 é (são) oferecida(s) à população? (choice=Medidas de isolamento social)</t>
  </si>
  <si>
    <t>11. Qual(is) orientação(ões) sobre a COVID-19 é (são) oferecida(s) à população? (choice=Medidas de distanciamento social)</t>
  </si>
  <si>
    <t>11. Qual(is) orientação(ões) sobre a COVID-19 é (são) oferecida(s) à população? (choice=Medidas de prevenção de contágio (uso de objetos compartilhados))</t>
  </si>
  <si>
    <t>11. Qual(is) orientação(ões) sobre a COVID-19 é (são) oferecida(s) à população? (choice=Procedimentos necessários para casos suspeitos de COVID-19)</t>
  </si>
  <si>
    <t>11. Qual(is) orientação(ões) sobre a COVID-19 é (são) oferecida(s) à população? (choice=Sinais e sintomas da COVID-19)</t>
  </si>
  <si>
    <t>11. Qual(is) orientação(ões) sobre a COVID-19 é (são) oferecida(s) à população? (choice=Orientações sobre tratamento para COVID-19)</t>
  </si>
  <si>
    <t>12. São realizadas atividades educativas na UBS para os usuários que aguardam atendimento?</t>
  </si>
  <si>
    <t>12a. Quais trabalhadores realizam estas atividades educativas?   (choice=Agente Comunitário de Saúde)</t>
  </si>
  <si>
    <t>12a. Quais trabalhadores realizam estas atividades educativas?   (choice=AOSD* Farmácia)</t>
  </si>
  <si>
    <t>12a. Quais trabalhadores realizam estas atividades educativas?   (choice=AOSD* Patologia Clínica)</t>
  </si>
  <si>
    <t>12a. Quais trabalhadores realizam estas atividades educativas?   (choice=Auxiliar de Serviços Gerais)</t>
  </si>
  <si>
    <t>12a. Quais trabalhadores realizam estas atividades educativas?   (choice=Cirurgião-dentista)</t>
  </si>
  <si>
    <t>12a. Quais trabalhadores realizam estas atividades educativas?   (choice=Enfermeiro)</t>
  </si>
  <si>
    <t>12a. Quais trabalhadores realizam estas atividades educativas?   (choice=Farmacêutico)</t>
  </si>
  <si>
    <t>12a. Quais trabalhadores realizam estas atividades educativas?   (choice=Médico da Família e Comunidade)</t>
  </si>
  <si>
    <t>12a. Quais trabalhadores realizam estas atividades educativas?   (choice=Médico de outra Especialidade)</t>
  </si>
  <si>
    <t>12a. Quais trabalhadores realizam estas atividades educativas?   (choice=Técnico Administrativo)</t>
  </si>
  <si>
    <t>12a. Quais trabalhadores realizam estas atividades educativas?   (choice=Técnico de Enfermagem)</t>
  </si>
  <si>
    <t>12a. Quais trabalhadores realizam estas atividades educativas?   (choice=Técnico em Saúde Bucal)</t>
  </si>
  <si>
    <t>12a. Quais trabalhadores realizam estas atividades educativas?   (choice=Profissionais do NASF)</t>
  </si>
  <si>
    <t>12a1. Quais profissionais do NASF? (choice=Assistente social)</t>
  </si>
  <si>
    <t>12a1. Quais profissionais do NASF? (choice=Farmacêutico)</t>
  </si>
  <si>
    <t>12a1. Quais profissionais do NASF? (choice=Fisioterapeuta)</t>
  </si>
  <si>
    <t>12a1. Quais profissionais do NASF? (choice=Fonoaudiólogo)</t>
  </si>
  <si>
    <t>12a1. Quais profissionais do NASF? (choice=Nutricionista)</t>
  </si>
  <si>
    <t>12a1. Quais profissionais do NASF? (choice=Psicólogo)</t>
  </si>
  <si>
    <t>12a1. Quais profissionais do NASF? (choice=Terapeuta ocupacional)</t>
  </si>
  <si>
    <t>12a1. Quais profissionais do NASF? (choice=Outros)</t>
  </si>
  <si>
    <t>13a. Como? (choice=Por contato telefônico)</t>
  </si>
  <si>
    <t>13a. Como? (choice=Via e-mail)</t>
  </si>
  <si>
    <t>13a. Como? (choice=Via aplicativo de mensagens)</t>
  </si>
  <si>
    <t>13a. Como? (choice=Durante a visita domiciliar)</t>
  </si>
  <si>
    <t>13a. Como? (choice=Durante acolhimento na UBS)</t>
  </si>
  <si>
    <t>16a. Por quais trabalhadores? (choice=Agente Comunitário de Saúde)</t>
  </si>
  <si>
    <t>16a. Por quais trabalhadores? (choice=AOSD* Farmácia)</t>
  </si>
  <si>
    <t>16a. Por quais trabalhadores? (choice=AOSD* Patologia Clínica)</t>
  </si>
  <si>
    <t>16a. Por quais trabalhadores? (choice=Auxiliar de Serviços Gerais)</t>
  </si>
  <si>
    <t>16a. Por quais trabalhadores? (choice=Cirurgião-dentista)</t>
  </si>
  <si>
    <t>16a. Por quais trabalhadores? (choice=Enfermeiro)</t>
  </si>
  <si>
    <t>16a. Por quais trabalhadores? (choice=Farmacêutico)</t>
  </si>
  <si>
    <t>16a. Por quais trabalhadores? (choice=Médico da Família e Comunidade)</t>
  </si>
  <si>
    <t>16a. Por quais trabalhadores? (choice=Médico de outra Especialidade)</t>
  </si>
  <si>
    <t>16a. Por quais trabalhadores? (choice=Técnico Administrativo)</t>
  </si>
  <si>
    <t>16a. Por quais trabalhadores? (choice=Técnico de Enfermagem)</t>
  </si>
  <si>
    <t>16a. Por quais trabalhadores? (choice=Técnico em Saúde Bucal)</t>
  </si>
  <si>
    <t>16a. Por quais trabalhadores? (choice=Profissionais do NASF)</t>
  </si>
  <si>
    <t>16a1. Quais profissionais do NASF? (choice=Assistente social)</t>
  </si>
  <si>
    <t>16a1. Quais profissionais do NASF? (choice=Farmacêutico)</t>
  </si>
  <si>
    <t>16a1. Quais profissionais do NASF? (choice=Fisioterapeuta)</t>
  </si>
  <si>
    <t>16a1. Quais profissionais do NASF? (choice=Fonoaudiólogo)</t>
  </si>
  <si>
    <t>16a1. Quais profissionais do NASF? (choice=Nutricionista)</t>
  </si>
  <si>
    <t>16a1. Quais profissionais do NASF? (choice=Psicólogo)</t>
  </si>
  <si>
    <t>16a1. Quais profissionais do NASF? (choice=Terapeuta ocupacional)</t>
  </si>
  <si>
    <t>16a1. Quais profissionais do NASF? (choice=Outros)</t>
  </si>
  <si>
    <t>17. Há atividades de apoio matricial à distância?</t>
  </si>
  <si>
    <t>18. Os profissionais têm participado de reunião de equipe durante a pandemia de COVID-19?</t>
  </si>
  <si>
    <t xml:space="preserve">19. Há reuniões de equipe para discussão de casos suspeitos de COVID-19? </t>
  </si>
  <si>
    <t>20. As atividades de vacinação são organizadas de modo a garantir que haja pouco ou nenhum contato com usuários que estejam na UBS para evitar transmissão da COVID-19?</t>
  </si>
  <si>
    <t>21. A assistência farmacêutica realiza o atendimento das receitas com ampliação da validade para 60 dias, sem necessidade de renovação, a fim de reduzir as aglomerações de usuários na UBS?</t>
  </si>
  <si>
    <t>22. A farmácia aceita receitas com certificação digital emitidas por teleatendimento?</t>
  </si>
  <si>
    <t>1a1. Do horário de funcionamento?</t>
  </si>
  <si>
    <t>1a2. Da listagem dos serviços oferecidos?</t>
  </si>
  <si>
    <t>1a3. Da escala dos profissionais com nome e horário de trabalho?</t>
  </si>
  <si>
    <t>1a4. Do(s) contato(s) da UBS: telefone, e-mail, WhatsApp, Instagram, Facebook?</t>
  </si>
  <si>
    <t>1b. A sinalização, na sua opinião , facilita a orientação e circulação dos usuários e profissionais?</t>
  </si>
  <si>
    <t>1c. Há fluxo de atendimento de USR com marcador no piso (faixa) para manter distância mínima de 2 metros?</t>
  </si>
  <si>
    <t>1d. Há um lugar externo adequado para os USR aguardarem o atendimento?</t>
  </si>
  <si>
    <t>1e. Há um espaço interno reservado apenas para os  USR, distante das salas de atendimento dos demais usuários?</t>
  </si>
  <si>
    <t>1f. Há área de triagem para USR?</t>
  </si>
  <si>
    <t>1g. O espaço destinado aos USR é próximo ou possui um  banheiro para uso individual?</t>
  </si>
  <si>
    <t>2a. Há consultório destinado exclusivamente ao atendimento dos USR?</t>
  </si>
  <si>
    <t>2. Os trabalhadores fazem uso correto e frequente de quais EPIs?: (choice=Máscara)</t>
  </si>
  <si>
    <t>2. Os trabalhadores fazem uso correto e frequente de quais EPIs?: (choice=Gorro / touca / turbante descartáveis)</t>
  </si>
  <si>
    <t>2. Os trabalhadores fazem uso correto e frequente de quais EPIs?: (choice=Avental / capote impermeável)</t>
  </si>
  <si>
    <t>2. Os trabalhadores fazem uso correto e frequente de quais EPIs?: (choice=Luvas de procedimento)</t>
  </si>
  <si>
    <t>2. Os trabalhadores fazem uso correto e frequente de quais EPIs?: (choice=Sapatos fechados)</t>
  </si>
  <si>
    <t>2. Os trabalhadores fazem uso correto e frequente de quais EPIs?: (choice=Nenhum)</t>
  </si>
  <si>
    <t>3. Quais EPIs são utilizados pelos trabalhadores da saúde durante o atendimento de usuário com suspeita de COVID-19? (choice=Óculos de proteção ou protetor facial)</t>
  </si>
  <si>
    <t>3. Quais EPIs são utilizados pelos trabalhadores da saúde durante o atendimento de usuário com suspeita de COVID-19? (choice=Máscara)</t>
  </si>
  <si>
    <t>3. Quais EPIs são utilizados pelos trabalhadores da saúde durante o atendimento de usuário com suspeita de COVID-19? (choice=Gorro / touca / turbante descartáveis)</t>
  </si>
  <si>
    <t>3. Quais EPIs são utilizados pelos trabalhadores da saúde durante o atendimento de usuário com suspeita de COVID-19? (choice=Avental / capote impermeável)</t>
  </si>
  <si>
    <t>3. Quais EPIs são utilizados pelos trabalhadores da saúde durante o atendimento de usuário com suspeita de COVID-19? (choice=Luvas de procedimento)</t>
  </si>
  <si>
    <t>3. Quais EPIs são utilizados pelos trabalhadores da saúde durante o atendimento de usuário com suspeita de COVID-19? (choice=Sapatos fechados)</t>
  </si>
  <si>
    <t>3. Quais EPIs são utilizados pelos trabalhadores da saúde durante o atendimento de usuário com suspeita de COVID-19? (choice=Nenhum)</t>
  </si>
  <si>
    <t>4. Os trabalhadores de saúde estabelecem distância de pelo menos 1 metro para atendimento do usuário sintomático?</t>
  </si>
  <si>
    <t>5. Os trabalhadores de saúde utilizam os EPIs adequados para a coleta de exames?</t>
  </si>
  <si>
    <t xml:space="preserve">6. Os USR recebem máscara cirúrgica quando presentes na UBS? </t>
  </si>
  <si>
    <t>7. Os trabalhadores de saúde orientam os usuários sobre o uso correto das máscaras cirúrgicas e/ou caseiras, bem como sobre os cuidados com a higienização das máscaras?</t>
  </si>
  <si>
    <t>8. Há disponibilização de álcool em gel 70% para o usuário com suspeita de COVID-19?</t>
  </si>
  <si>
    <t>9. O usuário suspeito de COVID-19 é conduzido para um ambiente isolado e bem arejado, como precaução para evitar transmissão?</t>
  </si>
  <si>
    <t>10. Os trabalhadores estão orientados quanto ao uso dos EPIs e período máximo de utilização das máscaras?</t>
  </si>
  <si>
    <t>11. Os trabalhadores de saúde utilizam máscaras N95, PFF2 ou equivalente durante a realização de procedimentos geradores de aerossóis (intubação ou aspiração traqueal, ventilação não invasiva, ressuscitação cardiopulmonar, ventilação manual antes da intubação, coletas de amostras nasotraqueais)?</t>
  </si>
  <si>
    <t>12. O descarte dos EPIs é feito corretamente pelos profissionais?</t>
  </si>
  <si>
    <t>13. Os trabalhadores lavam as mãos com frequência?</t>
  </si>
  <si>
    <t>14. Há a limpeza e desinfecção com álcool 70% dos objetos e superfícies tocados com frequência?</t>
  </si>
  <si>
    <t>15. Há rotina estabelecida para gerenciamento de resíduos?</t>
  </si>
  <si>
    <t>16a. Mantêm distância mínima de 2 metros?</t>
  </si>
  <si>
    <t>16b. Usam Máscara?</t>
  </si>
  <si>
    <t>16c. Higienizam frequentemente as mãos com água e sabonete líquido ou com álcool 70%?</t>
  </si>
  <si>
    <t>17. Os trabalhadores de apoio e da limpeza são orientados quanto ao uso correto e descarte de EPIs?</t>
  </si>
  <si>
    <t>18. Os trabalhadores da limpeza durante o processo de higienização dos locais contaminados, fazem o uso correto e frequente de quais EPIs? (choice=Óculos de proteção ou protetor facial)</t>
  </si>
  <si>
    <t>18. Os trabalhadores da limpeza durante o processo de higienização dos locais contaminados, fazem o uso correto e frequente de quais EPIs? (choice=Máscara)</t>
  </si>
  <si>
    <t>18. Os trabalhadores da limpeza durante o processo de higienização dos locais contaminados, fazem o uso correto e frequente de quais EPIs? (choice=Gorro / touca / turbante descartáveis)</t>
  </si>
  <si>
    <t>18. Os trabalhadores da limpeza durante o processo de higienização dos locais contaminados, fazem o uso correto e frequente de quais EPIs? (choice=Avental / capote impermeável)</t>
  </si>
  <si>
    <t>18. Os trabalhadores da limpeza durante o processo de higienização dos locais contaminados, fazem o uso correto e frequente de quais EPIs? (choice=Luvas de trabalho pesado / borracha)</t>
  </si>
  <si>
    <t>18. Os trabalhadores da limpeza durante o processo de higienização dos locais contaminados, fazem o uso correto e frequente de quais EPIs? (choice=Sapatos fechados)</t>
  </si>
  <si>
    <t>18. Os trabalhadores da limpeza durante o processo de higienização dos locais contaminados, fazem o uso correto e frequente de quais EPIs? (choice=Nenhum)</t>
  </si>
  <si>
    <t>1a. Monitora e faz gestão, dentro de suas competências, do estoque estratégico de insumos laboratoriais para diagnóstico da infecção humana pelo vírus da COVID-19?</t>
  </si>
  <si>
    <t xml:space="preserve">Farmácia </t>
  </si>
  <si>
    <t>1b. Monitora e faz gestão, dentro de suas competências, do estoque estratégico de medicamento para o atendimento de casos suspeitos e confirmados para COVID-19?</t>
  </si>
  <si>
    <t xml:space="preserve">1c. Monitora e faz gestão, dentro de suas competências, do estoque estratégico de EPIs para os profissionais da UBS? </t>
  </si>
  <si>
    <t>1d. Monitora e faz gestão, dentro de suas competências, da estrutura para acesso permanente à rede telefônica, internet, material de consumo e mobiliário administrativo, equipamentos telefônicos e de informática?</t>
  </si>
  <si>
    <t>1e. Tem conhecimento do Procedimento Operacional Padrão para coleta de dados do e-SUS AB para o monitoramento de casos suspeitos ou confirmados de COVID-19/USR?</t>
  </si>
  <si>
    <t>2. O(A) gestor(a) da UBS participa das reuniões de equipe?</t>
  </si>
  <si>
    <t>3. Existe alguma dificuldade de oferta e/ou abastecimento e monitoramento do estoque estratégico de: (choice=Insumos laboratoriais)</t>
  </si>
  <si>
    <t>3. Existe alguma dificuldade de oferta e/ou abastecimento e monitoramento do estoque estratégico de: (choice=Medicamentos)</t>
  </si>
  <si>
    <t>3. Existe alguma dificuldade de oferta e/ou abastecimento e monitoramento do estoque estratégico de: (choice=EPIs)</t>
  </si>
  <si>
    <t>3. Existe alguma dificuldade de oferta e/ou abastecimento e monitoramento do estoque estratégico de: (choice=Nenhum)</t>
  </si>
  <si>
    <t>4. Os(As) gestores(as) da Unidade têm acesso diário ao relatório com os casos confirmados de COVID-19?</t>
  </si>
  <si>
    <t xml:space="preserve">5. Existe normatização ou protocolo do processo de vigilância e monitoramento na sua Região de Saúde? </t>
  </si>
  <si>
    <t xml:space="preserve">6. Há monitoramento de trabalhador que tenha tido contato com caso suspeito ou confirmado e que não apresente sintomas? </t>
  </si>
  <si>
    <t>TELEATENDIMENTO
(AUTO a3_05)</t>
  </si>
  <si>
    <t>TIPO INICIAL</t>
  </si>
  <si>
    <t>#N/D</t>
  </si>
  <si>
    <t>Contagem de Apoio eSB</t>
  </si>
  <si>
    <t>Contagem de Apoio NASF</t>
  </si>
  <si>
    <t>Contagem de Cadastro OK</t>
  </si>
  <si>
    <t>Contagem de C Rua</t>
  </si>
  <si>
    <t>Contagem de MÉDICO
(CH)</t>
  </si>
  <si>
    <t>Contagem de ENFERMEIRO
(CH)</t>
  </si>
  <si>
    <t>Contagem de CD
(CH)</t>
  </si>
  <si>
    <t>Contagem de TENF
(CH)</t>
  </si>
  <si>
    <t>Contagem de TSB
(CH)</t>
  </si>
  <si>
    <t>Contagem de ACS
(CH)</t>
  </si>
  <si>
    <t>Contagem de NASF</t>
  </si>
  <si>
    <t>Contagem de TELEATENDIMENTO</t>
  </si>
  <si>
    <t>Contagem de ENTREGA DE MEDICAMENTOS</t>
  </si>
  <si>
    <t>Contagem de VACINAÇÃO</t>
  </si>
  <si>
    <t>Contagem de COLETA LABORATORIAL</t>
  </si>
  <si>
    <t>Contagem de VACINAS</t>
  </si>
  <si>
    <t>Contagem de O2</t>
  </si>
  <si>
    <t>Contagem de  SABONETE</t>
  </si>
  <si>
    <t>Contagem de CARRINHO DE EMERGÊNCIA</t>
  </si>
  <si>
    <t>Contagem de ESTOQUE EPIS</t>
  </si>
  <si>
    <t>Contagem de ESTOQUE MEDICAMENTOS</t>
  </si>
  <si>
    <t>Contagem de COMPUTADOR</t>
  </si>
  <si>
    <t>Contagem de INTERNET</t>
  </si>
  <si>
    <t>Contagem de TELEFONE</t>
  </si>
  <si>
    <t>Contagem de SITUAÇÃO DO IMÓVEL</t>
  </si>
  <si>
    <t>Contagem de EQUIPE ESF POR UBS</t>
  </si>
  <si>
    <t>Contagem de CONSULTÓRIOS POR ESF</t>
  </si>
  <si>
    <t>Contagem de MANUTENÇÃO DE CADEIRA ODONTOLÓGICA</t>
  </si>
  <si>
    <t>Contagem de FARMÁCIA</t>
  </si>
  <si>
    <t>Contagem de ESTRUTURA PARA LIXO CONTAMINADO</t>
  </si>
  <si>
    <t>Contagem de BALANÇA INFANTIL</t>
  </si>
  <si>
    <t>Contagem de BALANÇA ADULTO</t>
  </si>
  <si>
    <t>Contagem de RÉGUA ANTROPOMÉTRICA INFANTIL</t>
  </si>
  <si>
    <t xml:space="preserve">Contagem de RÉGUA ANTROPOMÉTRICA ADULTO </t>
  </si>
  <si>
    <t xml:space="preserve">Contagem de ESFIGMOMANÔMETRO </t>
  </si>
  <si>
    <t>Contagem de LOCAL ADEQUADO USR</t>
  </si>
  <si>
    <t>Soma de SINALIZAÇÃO</t>
  </si>
  <si>
    <t>Contagem de SALA DE ACOLHIMENTO</t>
  </si>
  <si>
    <t>Contagem de SALA DE CURATIVO</t>
  </si>
  <si>
    <t>Contagem de SALA DE MEDICAMENTO</t>
  </si>
  <si>
    <t>Contagem de SALA DE VACINA</t>
  </si>
  <si>
    <t>Contagem de INALADOR DOSIMETRADO</t>
  </si>
  <si>
    <t>Total Contagem de TIPO</t>
  </si>
  <si>
    <t>Total Contagem de TIPO2</t>
  </si>
  <si>
    <t>Contagem de TIPO2</t>
  </si>
  <si>
    <t>Tipo por Região de Saúde</t>
  </si>
  <si>
    <t>Tipo</t>
  </si>
  <si>
    <t>TOTAL</t>
  </si>
  <si>
    <t>NASF/eSF</t>
  </si>
  <si>
    <t>Total eSF apoidas pelo NASF</t>
  </si>
  <si>
    <t>CADEIRAS ODONTO</t>
  </si>
  <si>
    <t>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</si>
</sst>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00"/>
    <numFmt numFmtId="166" formatCode="0.0%"/>
    <numFmt numFmtId="167" formatCode="0.0"/>
  </numFmts>
  <fonts count="9" x14ac:knownFonts="1">
    <font>
      <sz val="11"/>
      <color rgb="FF000000"/>
      <name val="Calibri"/>
      <family val="2"/>
      <scheme val="minor"/>
    </font>
    <font>
      <sz val="11"/>
      <color rgb="FF000000"/>
      <name val="Calibri"/>
      <family val="2"/>
      <scheme val="minor"/>
    </font>
    <font>
      <b/>
      <sz val="11"/>
      <color rgb="FF000000"/>
      <name val="Calibri"/>
      <family val="2"/>
      <scheme val="minor"/>
    </font>
    <font>
      <sz val="10"/>
      <name val="Arial"/>
      <family val="2"/>
    </font>
    <font>
      <sz val="11"/>
      <name val="Calibri"/>
      <family val="2"/>
      <scheme val="minor"/>
    </font>
    <font>
      <b/>
      <sz val="11"/>
      <name val="Calibri"/>
      <family val="2"/>
      <scheme val="minor"/>
    </font>
    <font>
      <sz val="8"/>
      <name val="Calibri"/>
      <family val="2"/>
      <scheme val="minor"/>
    </font>
    <font>
      <sz val="11"/>
      <color rgb="FF000000"/>
      <name val="Calibri"/>
      <family val="2"/>
      <charset val="1"/>
    </font>
    <font>
      <sz val="12"/>
      <color rgb="FF000000"/>
      <name val="Segoe UI"/>
      <family val="2"/>
      <charset val="1"/>
    </font>
  </fonts>
  <fills count="15">
    <fill>
      <patternFill patternType="none"/>
    </fill>
    <fill>
      <patternFill patternType="gray125"/>
    </fill>
    <fill>
      <patternFill patternType="solid">
        <fgColor theme="3"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3" tint="0.59999389629810485"/>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7" tint="0.59999389629810485"/>
        <bgColor indexed="64"/>
      </patternFill>
    </fill>
  </fills>
  <borders count="4">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3">
    <xf numFmtId="0" fontId="0" fillId="0" borderId="0"/>
    <xf numFmtId="9" fontId="1" fillId="0" borderId="0" applyFont="0" applyFill="0" applyBorder="0" applyAlignment="0" applyProtection="0"/>
    <xf numFmtId="0" fontId="3" fillId="0" borderId="0"/>
  </cellStyleXfs>
  <cellXfs count="125">
    <xf numFmtId="0" fontId="0" fillId="0" borderId="0" xfId="0"/>
    <xf numFmtId="0" fontId="0" fillId="0" borderId="0" xfId="0" applyAlignment="1">
      <alignment vertical="center"/>
    </xf>
    <xf numFmtId="0" fontId="0" fillId="0" borderId="0" xfId="0" applyAlignment="1">
      <alignment horizontal="center" vertical="center"/>
    </xf>
    <xf numFmtId="0" fontId="4" fillId="0" borderId="0" xfId="0" applyFont="1" applyAlignment="1">
      <alignment vertical="center"/>
    </xf>
    <xf numFmtId="0" fontId="5" fillId="0" borderId="2" xfId="2" applyFont="1" applyBorder="1" applyAlignment="1">
      <alignment horizontal="center" vertical="center" wrapText="1"/>
    </xf>
    <xf numFmtId="0" fontId="5" fillId="0" borderId="3" xfId="2" applyFont="1" applyBorder="1" applyAlignment="1">
      <alignment horizontal="center" vertical="center" wrapText="1"/>
    </xf>
    <xf numFmtId="0" fontId="5" fillId="0" borderId="3" xfId="2" applyFont="1" applyBorder="1" applyAlignment="1">
      <alignment horizontal="center" vertical="center"/>
    </xf>
    <xf numFmtId="0" fontId="5" fillId="0" borderId="1" xfId="0" applyFont="1" applyBorder="1" applyAlignment="1">
      <alignment horizontal="right" vertical="center"/>
    </xf>
    <xf numFmtId="164" fontId="5" fillId="0" borderId="1" xfId="2" applyNumberFormat="1" applyFont="1" applyBorder="1" applyAlignment="1">
      <alignment horizontal="right" vertical="center" wrapText="1"/>
    </xf>
    <xf numFmtId="0" fontId="2" fillId="0" borderId="0" xfId="0" applyFont="1" applyAlignment="1">
      <alignment horizontal="center" vertical="center" wrapText="1"/>
    </xf>
    <xf numFmtId="0" fontId="5" fillId="0" borderId="0" xfId="2" applyFont="1" applyAlignment="1">
      <alignment horizontal="left" vertical="center" wrapText="1"/>
    </xf>
    <xf numFmtId="166" fontId="4" fillId="0" borderId="0" xfId="1" applyNumberFormat="1" applyFont="1" applyFill="1" applyBorder="1" applyAlignment="1">
      <alignment vertical="center"/>
    </xf>
    <xf numFmtId="0" fontId="4" fillId="0" borderId="0" xfId="0" applyFont="1" applyAlignment="1">
      <alignment horizontal="left" vertical="center"/>
    </xf>
    <xf numFmtId="0" fontId="4" fillId="0" borderId="3" xfId="0" applyFont="1" applyBorder="1" applyAlignment="1">
      <alignment vertical="center"/>
    </xf>
    <xf numFmtId="166" fontId="4" fillId="0" borderId="3" xfId="1" applyNumberFormat="1" applyFont="1" applyFill="1" applyBorder="1" applyAlignment="1">
      <alignment vertical="center"/>
    </xf>
    <xf numFmtId="0" fontId="5" fillId="0" borderId="0" xfId="0" applyFont="1" applyAlignment="1">
      <alignment vertical="center"/>
    </xf>
    <xf numFmtId="166" fontId="5" fillId="0" borderId="3" xfId="1" applyNumberFormat="1" applyFont="1" applyFill="1" applyBorder="1" applyAlignment="1">
      <alignment vertical="center"/>
    </xf>
    <xf numFmtId="0" fontId="5" fillId="0" borderId="0" xfId="0" applyFont="1" applyAlignment="1">
      <alignment horizontal="center" vertical="center"/>
    </xf>
    <xf numFmtId="0" fontId="4" fillId="0" borderId="2" xfId="0" applyFont="1" applyBorder="1" applyAlignment="1">
      <alignment vertical="center"/>
    </xf>
    <xf numFmtId="166" fontId="4" fillId="0" borderId="2" xfId="1" applyNumberFormat="1" applyFont="1" applyFill="1" applyBorder="1" applyAlignment="1">
      <alignment vertical="center"/>
    </xf>
    <xf numFmtId="0" fontId="2" fillId="0" borderId="0" xfId="0" applyFont="1" applyAlignment="1">
      <alignment horizontal="center" vertical="center"/>
    </xf>
    <xf numFmtId="0" fontId="0" fillId="0" borderId="0" xfId="0" applyAlignment="1">
      <alignment horizontal="left"/>
    </xf>
    <xf numFmtId="166" fontId="5" fillId="0" borderId="0" xfId="1" applyNumberFormat="1" applyFont="1" applyFill="1" applyBorder="1" applyAlignment="1">
      <alignment vertical="center"/>
    </xf>
    <xf numFmtId="0" fontId="5" fillId="0" borderId="3" xfId="0" applyFont="1" applyBorder="1" applyAlignment="1">
      <alignment vertical="center"/>
    </xf>
    <xf numFmtId="0" fontId="2" fillId="2" borderId="0" xfId="0" applyFont="1" applyFill="1" applyAlignment="1">
      <alignment horizontal="center" vertical="center" wrapText="1"/>
    </xf>
    <xf numFmtId="0" fontId="2" fillId="3" borderId="0" xfId="0" applyFont="1" applyFill="1" applyAlignment="1">
      <alignment horizontal="center" vertical="center" wrapText="1"/>
    </xf>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0" fillId="0" borderId="0" xfId="0" applyAlignment="1">
      <alignment horizontal="center"/>
    </xf>
    <xf numFmtId="0" fontId="2" fillId="8" borderId="0" xfId="0" applyFont="1" applyFill="1" applyAlignment="1">
      <alignment horizontal="center" vertical="center" wrapText="1"/>
    </xf>
    <xf numFmtId="22" fontId="0" fillId="0" borderId="0" xfId="0" applyNumberFormat="1" applyAlignment="1">
      <alignment horizontal="center" vertical="center"/>
    </xf>
    <xf numFmtId="0" fontId="0" fillId="4" borderId="0" xfId="0" applyFill="1" applyAlignment="1">
      <alignment horizontal="center" vertical="center"/>
    </xf>
    <xf numFmtId="0" fontId="0" fillId="2" borderId="0" xfId="0" applyFill="1" applyAlignment="1">
      <alignment horizontal="center" vertical="center"/>
    </xf>
    <xf numFmtId="0" fontId="0" fillId="8" borderId="0" xfId="0" applyFill="1" applyAlignment="1">
      <alignment horizontal="center" vertical="center"/>
    </xf>
    <xf numFmtId="0" fontId="0" fillId="3" borderId="0" xfId="0" applyFill="1" applyAlignment="1">
      <alignment horizontal="center" vertical="center"/>
    </xf>
    <xf numFmtId="0" fontId="0" fillId="6" borderId="0" xfId="0" applyFill="1" applyAlignment="1">
      <alignment horizontal="center" vertical="center"/>
    </xf>
    <xf numFmtId="0" fontId="0" fillId="5" borderId="0" xfId="0" applyFill="1" applyAlignment="1">
      <alignment horizontal="center" vertical="center"/>
    </xf>
    <xf numFmtId="14" fontId="0" fillId="0" borderId="0" xfId="0" applyNumberFormat="1" applyAlignment="1">
      <alignment horizontal="center" vertical="center"/>
    </xf>
    <xf numFmtId="0" fontId="4" fillId="0" borderId="0" xfId="0" applyFont="1" applyAlignment="1">
      <alignment horizontal="center" vertical="center"/>
    </xf>
    <xf numFmtId="0" fontId="4" fillId="0" borderId="0" xfId="0" applyFont="1"/>
    <xf numFmtId="0" fontId="4" fillId="0" borderId="0" xfId="0" applyFont="1" applyAlignment="1">
      <alignment horizontal="left"/>
    </xf>
    <xf numFmtId="0" fontId="2" fillId="9" borderId="0" xfId="0" applyFont="1" applyFill="1" applyAlignment="1">
      <alignment horizontal="center" vertical="center"/>
    </xf>
    <xf numFmtId="0" fontId="0" fillId="0" borderId="0" xfId="0" applyAlignment="1">
      <alignment horizontal="left" vertical="center"/>
    </xf>
    <xf numFmtId="0" fontId="2" fillId="9" borderId="0" xfId="0" applyFont="1" applyFill="1" applyAlignment="1">
      <alignment horizontal="center" vertical="center" wrapText="1"/>
    </xf>
    <xf numFmtId="0" fontId="2" fillId="10" borderId="0" xfId="0" applyFont="1" applyFill="1" applyAlignment="1">
      <alignment horizontal="center" vertical="center"/>
    </xf>
    <xf numFmtId="0" fontId="0" fillId="10" borderId="0" xfId="0" applyFill="1" applyAlignment="1">
      <alignment horizontal="center" vertical="center"/>
    </xf>
    <xf numFmtId="0" fontId="4" fillId="10" borderId="0" xfId="0" applyFont="1" applyFill="1" applyAlignment="1">
      <alignment horizontal="center" vertical="center"/>
    </xf>
    <xf numFmtId="1" fontId="4" fillId="10" borderId="0" xfId="0" applyNumberFormat="1" applyFont="1" applyFill="1" applyAlignment="1">
      <alignment horizontal="center" vertical="center"/>
    </xf>
    <xf numFmtId="1" fontId="4" fillId="10" borderId="0" xfId="0" applyNumberFormat="1" applyFont="1" applyFill="1" applyAlignment="1">
      <alignment horizontal="center"/>
    </xf>
    <xf numFmtId="0" fontId="0" fillId="0" borderId="0" xfId="0" applyAlignment="1">
      <alignment vertical="center" wrapText="1"/>
    </xf>
    <xf numFmtId="167" fontId="0" fillId="2" borderId="0" xfId="0" applyNumberFormat="1" applyFill="1" applyAlignment="1">
      <alignment vertical="center"/>
    </xf>
    <xf numFmtId="0" fontId="2" fillId="11" borderId="0" xfId="0" applyFont="1" applyFill="1" applyAlignment="1">
      <alignment horizontal="center" vertical="center" wrapText="1"/>
    </xf>
    <xf numFmtId="0" fontId="2" fillId="12" borderId="0" xfId="0" applyFont="1" applyFill="1" applyAlignment="1">
      <alignment horizontal="center" vertical="center" wrapText="1"/>
    </xf>
    <xf numFmtId="0" fontId="0" fillId="0" borderId="0" xfId="0" applyAlignment="1">
      <alignment wrapText="1"/>
    </xf>
    <xf numFmtId="167" fontId="0" fillId="2" borderId="0" xfId="0" applyNumberFormat="1" applyFill="1"/>
    <xf numFmtId="0" fontId="2" fillId="13" borderId="0" xfId="0" applyFont="1" applyFill="1" applyAlignment="1">
      <alignment horizontal="center" vertical="center" wrapText="1"/>
    </xf>
    <xf numFmtId="167" fontId="0" fillId="2" borderId="0" xfId="0" applyNumberFormat="1" applyFill="1" applyAlignment="1">
      <alignment horizontal="center"/>
    </xf>
    <xf numFmtId="2" fontId="0" fillId="5" borderId="0" xfId="0" applyNumberFormat="1" applyFill="1"/>
    <xf numFmtId="0" fontId="5" fillId="9" borderId="0" xfId="0" applyFont="1" applyFill="1" applyAlignment="1">
      <alignment horizontal="center" vertical="center" wrapText="1"/>
    </xf>
    <xf numFmtId="0" fontId="5" fillId="10" borderId="0" xfId="0" applyFont="1" applyFill="1" applyAlignment="1">
      <alignment horizontal="center" vertical="center" wrapText="1"/>
    </xf>
    <xf numFmtId="0" fontId="4" fillId="0" borderId="0" xfId="0" applyFont="1" applyAlignment="1">
      <alignment horizontal="center" vertical="center" wrapText="1"/>
    </xf>
    <xf numFmtId="2" fontId="0" fillId="6" borderId="0" xfId="0" applyNumberFormat="1" applyFill="1"/>
    <xf numFmtId="2" fontId="0" fillId="6" borderId="0" xfId="0" applyNumberFormat="1" applyFill="1" applyAlignment="1">
      <alignment vertical="center"/>
    </xf>
    <xf numFmtId="2" fontId="0" fillId="7" borderId="0" xfId="0" applyNumberFormat="1" applyFill="1"/>
    <xf numFmtId="2" fontId="0" fillId="5" borderId="0" xfId="0" applyNumberFormat="1" applyFill="1" applyAlignment="1">
      <alignment vertical="center"/>
    </xf>
    <xf numFmtId="1" fontId="0" fillId="0" borderId="0" xfId="0" applyNumberFormat="1" applyAlignment="1">
      <alignment vertical="center"/>
    </xf>
    <xf numFmtId="167" fontId="0" fillId="0" borderId="0" xfId="0" applyNumberFormat="1" applyAlignment="1">
      <alignment horizontal="center" vertical="center"/>
    </xf>
    <xf numFmtId="0" fontId="2" fillId="10" borderId="0" xfId="0" applyFont="1" applyFill="1" applyAlignment="1">
      <alignment horizontal="center" vertical="center" wrapText="1"/>
    </xf>
    <xf numFmtId="2" fontId="0" fillId="0" borderId="0" xfId="0" applyNumberFormat="1" applyAlignment="1">
      <alignment horizontal="center" vertical="center"/>
    </xf>
    <xf numFmtId="0" fontId="2" fillId="0" borderId="0" xfId="0" applyFont="1" applyAlignment="1">
      <alignment horizontal="left" vertical="center"/>
    </xf>
    <xf numFmtId="0" fontId="2" fillId="14" borderId="0" xfId="0" applyFont="1" applyFill="1" applyAlignment="1">
      <alignment horizontal="center" vertical="center" wrapText="1"/>
    </xf>
    <xf numFmtId="0" fontId="2" fillId="7" borderId="0" xfId="0" applyFont="1" applyFill="1" applyAlignment="1">
      <alignment horizontal="center" vertical="center" wrapText="1"/>
    </xf>
    <xf numFmtId="165" fontId="4" fillId="0" borderId="0" xfId="0" applyNumberFormat="1" applyFont="1" applyAlignment="1">
      <alignment vertical="center"/>
    </xf>
    <xf numFmtId="166" fontId="0" fillId="0" borderId="0" xfId="1" applyNumberFormat="1" applyFont="1" applyBorder="1" applyAlignment="1">
      <alignment horizontal="center"/>
    </xf>
    <xf numFmtId="167" fontId="0" fillId="2" borderId="0" xfId="1" applyNumberFormat="1" applyFont="1" applyFill="1" applyAlignment="1">
      <alignment vertical="center"/>
    </xf>
    <xf numFmtId="2" fontId="2" fillId="0" borderId="0" xfId="1" applyNumberFormat="1" applyFont="1" applyBorder="1" applyAlignment="1">
      <alignment horizontal="center" vertical="center"/>
    </xf>
    <xf numFmtId="2" fontId="0" fillId="0" borderId="0" xfId="1" applyNumberFormat="1" applyFont="1" applyFill="1" applyBorder="1" applyAlignment="1">
      <alignment horizontal="center" vertical="center"/>
    </xf>
    <xf numFmtId="0" fontId="2" fillId="0" borderId="0" xfId="0" applyFont="1" applyAlignment="1">
      <alignment vertical="center"/>
    </xf>
    <xf numFmtId="0" fontId="2" fillId="0" borderId="2" xfId="0" applyFont="1" applyBorder="1" applyAlignment="1">
      <alignment vertical="center"/>
    </xf>
    <xf numFmtId="0" fontId="2" fillId="0" borderId="3" xfId="0" applyFont="1" applyBorder="1" applyAlignment="1">
      <alignment vertical="center"/>
    </xf>
    <xf numFmtId="0" fontId="2" fillId="0" borderId="3" xfId="0" applyFont="1" applyBorder="1" applyAlignment="1">
      <alignment horizontal="center" vertical="center"/>
    </xf>
    <xf numFmtId="0" fontId="2" fillId="0" borderId="1" xfId="0" applyFont="1" applyBorder="1" applyAlignment="1">
      <alignment vertical="center"/>
    </xf>
    <xf numFmtId="166" fontId="0" fillId="0" borderId="0" xfId="1" applyNumberFormat="1" applyFont="1" applyAlignment="1">
      <alignment vertical="center"/>
    </xf>
    <xf numFmtId="0" fontId="2" fillId="0" borderId="1" xfId="0" applyFont="1" applyBorder="1"/>
    <xf numFmtId="166" fontId="2" fillId="0" borderId="1" xfId="1" applyNumberFormat="1" applyFont="1" applyBorder="1" applyAlignment="1">
      <alignment vertical="center"/>
    </xf>
    <xf numFmtId="166" fontId="2" fillId="0" borderId="0" xfId="1" applyNumberFormat="1" applyFont="1" applyAlignment="1">
      <alignment vertical="center"/>
    </xf>
    <xf numFmtId="166" fontId="1" fillId="0" borderId="0" xfId="1" applyNumberFormat="1" applyFont="1" applyBorder="1" applyAlignment="1">
      <alignment vertical="center"/>
    </xf>
    <xf numFmtId="1" fontId="1" fillId="0" borderId="0" xfId="1" applyNumberFormat="1" applyFont="1" applyBorder="1" applyAlignment="1">
      <alignment vertical="center"/>
    </xf>
    <xf numFmtId="1" fontId="0" fillId="0" borderId="0" xfId="0" applyNumberFormat="1"/>
    <xf numFmtId="166" fontId="0" fillId="0" borderId="0" xfId="1" applyNumberFormat="1" applyFont="1" applyBorder="1"/>
    <xf numFmtId="166" fontId="0" fillId="0" borderId="0" xfId="1" applyNumberFormat="1" applyFont="1" applyBorder="1" applyAlignment="1">
      <alignment vertical="center"/>
    </xf>
    <xf numFmtId="166" fontId="0" fillId="0" borderId="3" xfId="1" applyNumberFormat="1" applyFont="1" applyBorder="1"/>
    <xf numFmtId="166" fontId="0" fillId="0" borderId="3" xfId="1" applyNumberFormat="1" applyFont="1" applyBorder="1" applyAlignment="1">
      <alignment vertical="center"/>
    </xf>
    <xf numFmtId="166" fontId="1" fillId="0" borderId="3" xfId="1" applyNumberFormat="1" applyFont="1" applyBorder="1" applyAlignment="1">
      <alignment vertical="center"/>
    </xf>
    <xf numFmtId="0" fontId="0" fillId="0" borderId="2" xfId="0" applyBorder="1"/>
    <xf numFmtId="0" fontId="0" fillId="0" borderId="2" xfId="0" applyBorder="1" applyAlignment="1">
      <alignment vertical="center"/>
    </xf>
    <xf numFmtId="166" fontId="2" fillId="0" borderId="3" xfId="1" applyNumberFormat="1" applyFont="1" applyBorder="1" applyAlignment="1">
      <alignment vertical="center"/>
    </xf>
    <xf numFmtId="0" fontId="0" fillId="0" borderId="0" xfId="0" pivotButton="1"/>
    <xf numFmtId="165" fontId="4" fillId="0" borderId="0" xfId="1" applyNumberFormat="1" applyFont="1" applyFill="1" applyBorder="1" applyAlignment="1">
      <alignment vertical="center"/>
    </xf>
    <xf numFmtId="165" fontId="5" fillId="0" borderId="1" xfId="1" applyNumberFormat="1" applyFont="1" applyFill="1" applyBorder="1" applyAlignment="1">
      <alignment vertical="center"/>
    </xf>
    <xf numFmtId="2" fontId="0" fillId="7" borderId="0" xfId="1" applyNumberFormat="1" applyFont="1" applyFill="1"/>
    <xf numFmtId="2" fontId="0" fillId="0" borderId="0" xfId="0" applyNumberFormat="1" applyAlignment="1">
      <alignment horizontal="left"/>
    </xf>
    <xf numFmtId="0" fontId="2" fillId="0" borderId="3" xfId="0" applyFont="1" applyBorder="1" applyAlignment="1">
      <alignment horizontal="center" vertical="center" wrapText="1"/>
    </xf>
    <xf numFmtId="0" fontId="2" fillId="0" borderId="2" xfId="0" applyFont="1" applyBorder="1"/>
    <xf numFmtId="0" fontId="2" fillId="0" borderId="2" xfId="0" applyFont="1" applyBorder="1" applyAlignment="1">
      <alignment horizontal="center" vertical="center"/>
    </xf>
    <xf numFmtId="0" fontId="2" fillId="0" borderId="1" xfId="0" applyFont="1" applyBorder="1" applyAlignment="1">
      <alignment horizontal="center" vertical="center"/>
    </xf>
    <xf numFmtId="0" fontId="2" fillId="0" borderId="0" xfId="0" applyFont="1" applyAlignment="1">
      <alignment horizontal="left" vertical="center" wrapText="1"/>
    </xf>
    <xf numFmtId="0" fontId="2" fillId="0" borderId="3" xfId="0" applyFont="1" applyBorder="1" applyAlignment="1">
      <alignment horizontal="left" vertical="center" wrapText="1"/>
    </xf>
    <xf numFmtId="166" fontId="5" fillId="0" borderId="1" xfId="1" applyNumberFormat="1" applyFont="1" applyFill="1" applyBorder="1" applyAlignment="1">
      <alignment vertical="center"/>
    </xf>
    <xf numFmtId="2" fontId="0" fillId="0" borderId="0" xfId="0" applyNumberFormat="1"/>
    <xf numFmtId="9" fontId="2" fillId="0" borderId="1" xfId="1" applyFont="1" applyBorder="1"/>
    <xf numFmtId="1" fontId="2" fillId="0" borderId="0" xfId="0" applyNumberFormat="1" applyFont="1"/>
    <xf numFmtId="10" fontId="0" fillId="0" borderId="0" xfId="0" applyNumberFormat="1"/>
    <xf numFmtId="0" fontId="2" fillId="0" borderId="3" xfId="0" applyFont="1" applyBorder="1" applyAlignment="1">
      <alignment horizontal="center"/>
    </xf>
    <xf numFmtId="165" fontId="2" fillId="0" borderId="0" xfId="1" applyNumberFormat="1" applyFont="1" applyBorder="1" applyAlignment="1">
      <alignment horizontal="center" vertical="center"/>
    </xf>
    <xf numFmtId="0" fontId="2" fillId="0" borderId="0" xfId="0" applyFont="1" applyAlignment="1">
      <alignment horizontal="right" vertical="center"/>
    </xf>
    <xf numFmtId="0" fontId="2" fillId="0" borderId="0" xfId="0" applyFont="1"/>
    <xf numFmtId="166" fontId="2" fillId="0" borderId="0" xfId="1" applyNumberFormat="1" applyFont="1" applyBorder="1" applyAlignment="1">
      <alignment vertical="center"/>
    </xf>
    <xf numFmtId="165" fontId="2" fillId="2" borderId="0" xfId="0" applyNumberFormat="1" applyFont="1" applyFill="1" applyAlignment="1">
      <alignment horizontal="center" vertical="center"/>
    </xf>
    <xf numFmtId="1" fontId="2" fillId="2" borderId="0" xfId="0" applyNumberFormat="1" applyFont="1" applyFill="1" applyAlignment="1">
      <alignment horizontal="center" vertical="center"/>
    </xf>
    <xf numFmtId="0" fontId="5" fillId="0" borderId="0" xfId="0" applyFont="1" applyAlignment="1">
      <alignment horizontal="left" vertical="center"/>
    </xf>
    <xf numFmtId="0" fontId="5" fillId="0" borderId="1" xfId="2" applyFont="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xf>
  </cellXfs>
  <cellStyles count="3">
    <cellStyle name="Normal" xfId="0" builtinId="0"/>
    <cellStyle name="Normal_AF" xfId="2" xr:uid="{86F61275-593E-4342-86BB-91DF387F9E21}"/>
    <cellStyle name="Porcentagem" xfId="1" builtinId="5"/>
  </cellStyles>
  <dxfs count="48">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theme="3" tint="0.59996337778862885"/>
        </patternFill>
      </fill>
    </dxf>
    <dxf>
      <fill>
        <patternFill>
          <bgColor theme="6" tint="0.39994506668294322"/>
        </patternFill>
      </fill>
    </dxf>
    <dxf>
      <fill>
        <patternFill>
          <bgColor rgb="FFFFFF99"/>
        </patternFill>
      </fill>
    </dxf>
    <dxf>
      <fill>
        <patternFill>
          <bgColor theme="9" tint="0.39994506668294322"/>
        </patternFill>
      </fill>
    </dxf>
    <dxf>
      <fill>
        <patternFill>
          <bgColor rgb="FFFF5050"/>
        </patternFill>
      </fill>
    </dxf>
    <dxf>
      <fill>
        <patternFill>
          <bgColor theme="3" tint="0.59996337778862885"/>
        </patternFill>
      </fill>
    </dxf>
    <dxf>
      <fill>
        <patternFill>
          <bgColor theme="6" tint="0.39994506668294322"/>
        </patternFill>
      </fill>
    </dxf>
    <dxf>
      <fill>
        <patternFill>
          <bgColor rgb="FFFFFF99"/>
        </patternFill>
      </fill>
    </dxf>
    <dxf>
      <fill>
        <patternFill>
          <bgColor theme="9" tint="0.39994506668294322"/>
        </patternFill>
      </fill>
    </dxf>
    <dxf>
      <fill>
        <patternFill>
          <bgColor rgb="FFFF5050"/>
        </patternFill>
      </fill>
    </dxf>
    <dxf>
      <fill>
        <patternFill>
          <bgColor theme="3" tint="0.59996337778862885"/>
        </patternFill>
      </fill>
    </dxf>
    <dxf>
      <fill>
        <patternFill>
          <bgColor theme="6" tint="0.39994506668294322"/>
        </patternFill>
      </fill>
    </dxf>
    <dxf>
      <fill>
        <patternFill>
          <bgColor rgb="FFFFFF99"/>
        </patternFill>
      </fill>
    </dxf>
    <dxf>
      <fill>
        <patternFill>
          <bgColor theme="9" tint="0.39994506668294322"/>
        </patternFill>
      </fill>
    </dxf>
    <dxf>
      <fill>
        <patternFill>
          <bgColor rgb="FFFF5050"/>
        </patternFill>
      </fill>
    </dxf>
    <dxf>
      <fill>
        <patternFill>
          <bgColor theme="3" tint="0.59996337778862885"/>
        </patternFill>
      </fill>
    </dxf>
    <dxf>
      <fill>
        <patternFill>
          <bgColor theme="6" tint="0.39994506668294322"/>
        </patternFill>
      </fill>
    </dxf>
    <dxf>
      <fill>
        <patternFill>
          <bgColor rgb="FFFFFF99"/>
        </patternFill>
      </fill>
    </dxf>
    <dxf>
      <fill>
        <patternFill>
          <bgColor theme="9" tint="0.39994506668294322"/>
        </patternFill>
      </fill>
    </dxf>
    <dxf>
      <fill>
        <patternFill>
          <bgColor rgb="FFFF5050"/>
        </patternFill>
      </fill>
    </dxf>
    <dxf>
      <fill>
        <patternFill>
          <bgColor theme="3" tint="0.59996337778862885"/>
        </patternFill>
      </fill>
    </dxf>
    <dxf>
      <fill>
        <patternFill>
          <bgColor theme="6" tint="0.39994506668294322"/>
        </patternFill>
      </fill>
    </dxf>
    <dxf>
      <fill>
        <patternFill>
          <bgColor rgb="FFFFFF99"/>
        </patternFill>
      </fill>
    </dxf>
    <dxf>
      <fill>
        <patternFill>
          <bgColor theme="9" tint="0.39994506668294322"/>
        </patternFill>
      </fill>
    </dxf>
    <dxf>
      <fill>
        <patternFill>
          <bgColor rgb="FFFF5050"/>
        </patternFill>
      </fill>
    </dxf>
    <dxf>
      <font>
        <color rgb="FF9C0006"/>
      </font>
      <fill>
        <patternFill>
          <bgColor rgb="FFFFC7CE"/>
        </patternFill>
      </fill>
    </dxf>
    <dxf>
      <font>
        <color rgb="FF006100"/>
      </font>
      <fill>
        <patternFill>
          <bgColor rgb="FFC6EFCE"/>
        </patternFill>
      </fill>
    </dxf>
    <dxf>
      <fill>
        <patternFill>
          <bgColor theme="3" tint="0.59996337778862885"/>
        </patternFill>
      </fill>
    </dxf>
    <dxf>
      <fill>
        <patternFill>
          <bgColor theme="6" tint="0.39994506668294322"/>
        </patternFill>
      </fill>
    </dxf>
    <dxf>
      <fill>
        <patternFill>
          <bgColor rgb="FFFFFF99"/>
        </patternFill>
      </fill>
    </dxf>
    <dxf>
      <fill>
        <patternFill>
          <bgColor theme="9" tint="0.39994506668294322"/>
        </patternFill>
      </fill>
    </dxf>
    <dxf>
      <fill>
        <patternFill>
          <bgColor rgb="FFFF505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3" tint="0.59996337778862885"/>
        </patternFill>
      </fill>
    </dxf>
    <dxf>
      <fill>
        <patternFill>
          <bgColor theme="6" tint="0.39994506668294322"/>
        </patternFill>
      </fill>
    </dxf>
    <dxf>
      <fill>
        <patternFill>
          <bgColor rgb="FFFFFF99"/>
        </patternFill>
      </fill>
    </dxf>
    <dxf>
      <fill>
        <patternFill>
          <bgColor theme="9" tint="0.39994506668294322"/>
        </patternFill>
      </fill>
    </dxf>
    <dxf>
      <fill>
        <patternFill>
          <bgColor rgb="FFFF5050"/>
        </patternFill>
      </fill>
    </dxf>
  </dxfs>
  <tableStyles count="0" defaultTableStyle="TableStyleMedium2" defaultPivotStyle="PivotStyleLight16"/>
  <colors>
    <mruColors>
      <color rgb="FFFF505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3.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[Tipologia - 01 - UBS - Diagnóstico Inicial.xlsx]Gráficos!Tabela dinâmica46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Gráficos!$B$3:$B$4</c:f>
              <c:strCache>
                <c:ptCount val="1"/>
                <c:pt idx="0">
                  <c:v>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Gráficos!$A$5:$A$12</c:f>
              <c:strCache>
                <c:ptCount val="7"/>
                <c:pt idx="0">
                  <c:v>Central</c:v>
                </c:pt>
                <c:pt idx="1">
                  <c:v>Centro-Sul</c:v>
                </c:pt>
                <c:pt idx="2">
                  <c:v>Leste</c:v>
                </c:pt>
                <c:pt idx="3">
                  <c:v>Norte</c:v>
                </c:pt>
                <c:pt idx="4">
                  <c:v>Oeste</c:v>
                </c:pt>
                <c:pt idx="5">
                  <c:v>Sudoeste</c:v>
                </c:pt>
                <c:pt idx="6">
                  <c:v>Sul</c:v>
                </c:pt>
              </c:strCache>
            </c:strRef>
          </c:cat>
          <c:val>
            <c:numRef>
              <c:f>Gráficos!$B$5:$B$12</c:f>
              <c:numCache>
                <c:formatCode>0.00%</c:formatCode>
                <c:ptCount val="7"/>
                <c:pt idx="0">
                  <c:v>0</c:v>
                </c:pt>
                <c:pt idx="1">
                  <c:v>0.22222222222222221</c:v>
                </c:pt>
                <c:pt idx="2">
                  <c:v>8.3333333333333329E-2</c:v>
                </c:pt>
                <c:pt idx="3">
                  <c:v>2.8571428571428571E-2</c:v>
                </c:pt>
                <c:pt idx="4">
                  <c:v>7.407407407407407E-2</c:v>
                </c:pt>
                <c:pt idx="5">
                  <c:v>0.30769230769230771</c:v>
                </c:pt>
                <c:pt idx="6">
                  <c:v>0.1111111111111111</c:v>
                </c:pt>
              </c:numCache>
            </c:numRef>
          </c:val>
          <c:extLst>
            <c:ext xmlns:c16="http://schemas.microsoft.com/office/drawing/2014/chart" uri="{C3380CC4-5D6E-409C-BE32-E72D297353CC}">
              <c16:uniqueId val="{00000001-B38A-4EAB-970A-A9C15A0DBD33}"/>
            </c:ext>
          </c:extLst>
        </c:ser>
        <c:ser>
          <c:idx val="1"/>
          <c:order val="1"/>
          <c:tx>
            <c:strRef>
              <c:f>Gráficos!$C$3:$C$4</c:f>
              <c:strCache>
                <c:ptCount val="1"/>
                <c:pt idx="0">
                  <c:v>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Gráficos!$A$5:$A$12</c:f>
              <c:strCache>
                <c:ptCount val="7"/>
                <c:pt idx="0">
                  <c:v>Central</c:v>
                </c:pt>
                <c:pt idx="1">
                  <c:v>Centro-Sul</c:v>
                </c:pt>
                <c:pt idx="2">
                  <c:v>Leste</c:v>
                </c:pt>
                <c:pt idx="3">
                  <c:v>Norte</c:v>
                </c:pt>
                <c:pt idx="4">
                  <c:v>Oeste</c:v>
                </c:pt>
                <c:pt idx="5">
                  <c:v>Sudoeste</c:v>
                </c:pt>
                <c:pt idx="6">
                  <c:v>Sul</c:v>
                </c:pt>
              </c:strCache>
            </c:strRef>
          </c:cat>
          <c:val>
            <c:numRef>
              <c:f>Gráficos!$C$5:$C$12</c:f>
              <c:numCache>
                <c:formatCode>0.00%</c:formatCode>
                <c:ptCount val="7"/>
                <c:pt idx="0">
                  <c:v>0</c:v>
                </c:pt>
                <c:pt idx="1">
                  <c:v>0.16666666666666666</c:v>
                </c:pt>
                <c:pt idx="2">
                  <c:v>0.33333333333333331</c:v>
                </c:pt>
                <c:pt idx="3">
                  <c:v>0.25714285714285712</c:v>
                </c:pt>
                <c:pt idx="4">
                  <c:v>0.29629629629629628</c:v>
                </c:pt>
                <c:pt idx="5">
                  <c:v>3.8461538461538464E-2</c:v>
                </c:pt>
                <c:pt idx="6">
                  <c:v>5.5555555555555552E-2</c:v>
                </c:pt>
              </c:numCache>
            </c:numRef>
          </c:val>
          <c:extLst>
            <c:ext xmlns:c16="http://schemas.microsoft.com/office/drawing/2014/chart" uri="{C3380CC4-5D6E-409C-BE32-E72D297353CC}">
              <c16:uniqueId val="{00000002-B38A-4EAB-970A-A9C15A0DBD33}"/>
            </c:ext>
          </c:extLst>
        </c:ser>
        <c:ser>
          <c:idx val="2"/>
          <c:order val="2"/>
          <c:tx>
            <c:strRef>
              <c:f>Gráficos!$D$3:$D$4</c:f>
              <c:strCache>
                <c:ptCount val="1"/>
                <c:pt idx="0">
                  <c:v>C</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Gráficos!$A$5:$A$12</c:f>
              <c:strCache>
                <c:ptCount val="7"/>
                <c:pt idx="0">
                  <c:v>Central</c:v>
                </c:pt>
                <c:pt idx="1">
                  <c:v>Centro-Sul</c:v>
                </c:pt>
                <c:pt idx="2">
                  <c:v>Leste</c:v>
                </c:pt>
                <c:pt idx="3">
                  <c:v>Norte</c:v>
                </c:pt>
                <c:pt idx="4">
                  <c:v>Oeste</c:v>
                </c:pt>
                <c:pt idx="5">
                  <c:v>Sudoeste</c:v>
                </c:pt>
                <c:pt idx="6">
                  <c:v>Sul</c:v>
                </c:pt>
              </c:strCache>
            </c:strRef>
          </c:cat>
          <c:val>
            <c:numRef>
              <c:f>Gráficos!$D$5:$D$12</c:f>
              <c:numCache>
                <c:formatCode>0.00%</c:formatCode>
                <c:ptCount val="7"/>
                <c:pt idx="0">
                  <c:v>0.33333333333333331</c:v>
                </c:pt>
                <c:pt idx="1">
                  <c:v>0.22222222222222221</c:v>
                </c:pt>
                <c:pt idx="2">
                  <c:v>0.375</c:v>
                </c:pt>
                <c:pt idx="3">
                  <c:v>0.34285714285714286</c:v>
                </c:pt>
                <c:pt idx="4">
                  <c:v>0.37037037037037035</c:v>
                </c:pt>
                <c:pt idx="5">
                  <c:v>0.23076923076923078</c:v>
                </c:pt>
                <c:pt idx="6">
                  <c:v>0.44444444444444442</c:v>
                </c:pt>
              </c:numCache>
            </c:numRef>
          </c:val>
          <c:extLst>
            <c:ext xmlns:c16="http://schemas.microsoft.com/office/drawing/2014/chart" uri="{C3380CC4-5D6E-409C-BE32-E72D297353CC}">
              <c16:uniqueId val="{00000003-B38A-4EAB-970A-A9C15A0DBD33}"/>
            </c:ext>
          </c:extLst>
        </c:ser>
        <c:ser>
          <c:idx val="3"/>
          <c:order val="3"/>
          <c:tx>
            <c:strRef>
              <c:f>Gráficos!$E$3:$E$4</c:f>
              <c:strCache>
                <c:ptCount val="1"/>
                <c:pt idx="0">
                  <c:v>B</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Gráficos!$A$5:$A$12</c:f>
              <c:strCache>
                <c:ptCount val="7"/>
                <c:pt idx="0">
                  <c:v>Central</c:v>
                </c:pt>
                <c:pt idx="1">
                  <c:v>Centro-Sul</c:v>
                </c:pt>
                <c:pt idx="2">
                  <c:v>Leste</c:v>
                </c:pt>
                <c:pt idx="3">
                  <c:v>Norte</c:v>
                </c:pt>
                <c:pt idx="4">
                  <c:v>Oeste</c:v>
                </c:pt>
                <c:pt idx="5">
                  <c:v>Sudoeste</c:v>
                </c:pt>
                <c:pt idx="6">
                  <c:v>Sul</c:v>
                </c:pt>
              </c:strCache>
            </c:strRef>
          </c:cat>
          <c:val>
            <c:numRef>
              <c:f>Gráficos!$E$5:$E$12</c:f>
              <c:numCache>
                <c:formatCode>0.00%</c:formatCode>
                <c:ptCount val="7"/>
                <c:pt idx="0">
                  <c:v>0.55555555555555558</c:v>
                </c:pt>
                <c:pt idx="1">
                  <c:v>0.3888888888888889</c:v>
                </c:pt>
                <c:pt idx="2">
                  <c:v>0.20833333333333334</c:v>
                </c:pt>
                <c:pt idx="3">
                  <c:v>0.37142857142857144</c:v>
                </c:pt>
                <c:pt idx="4">
                  <c:v>0.25925925925925924</c:v>
                </c:pt>
                <c:pt idx="5">
                  <c:v>0.34615384615384615</c:v>
                </c:pt>
                <c:pt idx="6">
                  <c:v>0.3888888888888889</c:v>
                </c:pt>
              </c:numCache>
            </c:numRef>
          </c:val>
          <c:extLst>
            <c:ext xmlns:c16="http://schemas.microsoft.com/office/drawing/2014/chart" uri="{C3380CC4-5D6E-409C-BE32-E72D297353CC}">
              <c16:uniqueId val="{00000004-B38A-4EAB-970A-A9C15A0DBD33}"/>
            </c:ext>
          </c:extLst>
        </c:ser>
        <c:ser>
          <c:idx val="4"/>
          <c:order val="4"/>
          <c:tx>
            <c:strRef>
              <c:f>Gráficos!$F$3:$F$4</c:f>
              <c:strCache>
                <c:ptCount val="1"/>
                <c:pt idx="0">
                  <c:v>A</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Gráficos!$A$5:$A$12</c:f>
              <c:strCache>
                <c:ptCount val="7"/>
                <c:pt idx="0">
                  <c:v>Central</c:v>
                </c:pt>
                <c:pt idx="1">
                  <c:v>Centro-Sul</c:v>
                </c:pt>
                <c:pt idx="2">
                  <c:v>Leste</c:v>
                </c:pt>
                <c:pt idx="3">
                  <c:v>Norte</c:v>
                </c:pt>
                <c:pt idx="4">
                  <c:v>Oeste</c:v>
                </c:pt>
                <c:pt idx="5">
                  <c:v>Sudoeste</c:v>
                </c:pt>
                <c:pt idx="6">
                  <c:v>Sul</c:v>
                </c:pt>
              </c:strCache>
            </c:strRef>
          </c:cat>
          <c:val>
            <c:numRef>
              <c:f>Gráficos!$F$5:$F$12</c:f>
              <c:numCache>
                <c:formatCode>0.00%</c:formatCode>
                <c:ptCount val="7"/>
                <c:pt idx="0">
                  <c:v>0.1111111111111111</c:v>
                </c:pt>
                <c:pt idx="1">
                  <c:v>0</c:v>
                </c:pt>
                <c:pt idx="2">
                  <c:v>0</c:v>
                </c:pt>
                <c:pt idx="3">
                  <c:v>0</c:v>
                </c:pt>
                <c:pt idx="4">
                  <c:v>0</c:v>
                </c:pt>
                <c:pt idx="5">
                  <c:v>7.6923076923076927E-2</c:v>
                </c:pt>
                <c:pt idx="6">
                  <c:v>0</c:v>
                </c:pt>
              </c:numCache>
            </c:numRef>
          </c:val>
          <c:extLst>
            <c:ext xmlns:c16="http://schemas.microsoft.com/office/drawing/2014/chart" uri="{C3380CC4-5D6E-409C-BE32-E72D297353CC}">
              <c16:uniqueId val="{00000005-B38A-4EAB-970A-A9C15A0DBD33}"/>
            </c:ext>
          </c:extLst>
        </c:ser>
        <c:dLbls>
          <c:showLegendKey val="0"/>
          <c:showVal val="1"/>
          <c:showCatName val="0"/>
          <c:showSerName val="0"/>
          <c:showPercent val="0"/>
          <c:showBubbleSize val="0"/>
        </c:dLbls>
        <c:gapWidth val="95"/>
        <c:overlap val="100"/>
        <c:axId val="765562896"/>
        <c:axId val="765563224"/>
      </c:barChart>
      <c:catAx>
        <c:axId val="76556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563224"/>
        <c:crosses val="autoZero"/>
        <c:auto val="1"/>
        <c:lblAlgn val="ctr"/>
        <c:lblOffset val="100"/>
        <c:noMultiLvlLbl val="0"/>
      </c:catAx>
      <c:valAx>
        <c:axId val="765563224"/>
        <c:scaling>
          <c:orientation val="minMax"/>
        </c:scaling>
        <c:delete val="1"/>
        <c:axPos val="l"/>
        <c:numFmt formatCode="0%" sourceLinked="1"/>
        <c:majorTickMark val="none"/>
        <c:minorTickMark val="none"/>
        <c:tickLblPos val="nextTo"/>
        <c:crossAx val="765562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[Tipologia - 01 - UBS - Diagnóstico Inicial.xlsx]Gráficos!Tabela dinâmica47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Gráficos!$B$37:$B$38</c:f>
              <c:strCache>
                <c:ptCount val="1"/>
                <c:pt idx="0">
                  <c:v>Central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Gráficos!$A$39:$A$44</c:f>
              <c:strCache>
                <c:ptCount val="5"/>
                <c:pt idx="0">
                  <c:v>A</c:v>
                </c:pt>
                <c:pt idx="1">
                  <c:v>B</c:v>
                </c:pt>
                <c:pt idx="2">
                  <c:v>C</c:v>
                </c:pt>
                <c:pt idx="3">
                  <c:v>D</c:v>
                </c:pt>
                <c:pt idx="4">
                  <c:v>E</c:v>
                </c:pt>
              </c:strCache>
            </c:strRef>
          </c:cat>
          <c:val>
            <c:numRef>
              <c:f>Gráficos!$B$39:$B$44</c:f>
              <c:numCache>
                <c:formatCode>0.00%</c:formatCode>
                <c:ptCount val="5"/>
                <c:pt idx="0">
                  <c:v>0.1111111111111111</c:v>
                </c:pt>
                <c:pt idx="1">
                  <c:v>0.55555555555555558</c:v>
                </c:pt>
                <c:pt idx="2">
                  <c:v>0.33333333333333331</c:v>
                </c:pt>
                <c:pt idx="3">
                  <c:v>0</c:v>
                </c:pt>
                <c:pt idx="4">
                  <c:v>0</c:v>
                </c:pt>
              </c:numCache>
            </c:numRef>
          </c:val>
          <c:extLst>
            <c:ext xmlns:c16="http://schemas.microsoft.com/office/drawing/2014/chart" uri="{C3380CC4-5D6E-409C-BE32-E72D297353CC}">
              <c16:uniqueId val="{00000001-66A2-4B90-BC32-637DB50E839D}"/>
            </c:ext>
          </c:extLst>
        </c:ser>
        <c:ser>
          <c:idx val="1"/>
          <c:order val="1"/>
          <c:tx>
            <c:strRef>
              <c:f>Gráficos!$C$37:$C$38</c:f>
              <c:strCache>
                <c:ptCount val="1"/>
                <c:pt idx="0">
                  <c:v>Centro-Sul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Gráficos!$A$39:$A$44</c:f>
              <c:strCache>
                <c:ptCount val="5"/>
                <c:pt idx="0">
                  <c:v>A</c:v>
                </c:pt>
                <c:pt idx="1">
                  <c:v>B</c:v>
                </c:pt>
                <c:pt idx="2">
                  <c:v>C</c:v>
                </c:pt>
                <c:pt idx="3">
                  <c:v>D</c:v>
                </c:pt>
                <c:pt idx="4">
                  <c:v>E</c:v>
                </c:pt>
              </c:strCache>
            </c:strRef>
          </c:cat>
          <c:val>
            <c:numRef>
              <c:f>Gráficos!$C$39:$C$44</c:f>
              <c:numCache>
                <c:formatCode>0.00%</c:formatCode>
                <c:ptCount val="5"/>
                <c:pt idx="0">
                  <c:v>0</c:v>
                </c:pt>
                <c:pt idx="1">
                  <c:v>0.3888888888888889</c:v>
                </c:pt>
                <c:pt idx="2">
                  <c:v>0.22222222222222221</c:v>
                </c:pt>
                <c:pt idx="3">
                  <c:v>0.16666666666666666</c:v>
                </c:pt>
                <c:pt idx="4">
                  <c:v>0.22222222222222221</c:v>
                </c:pt>
              </c:numCache>
            </c:numRef>
          </c:val>
          <c:extLst>
            <c:ext xmlns:c16="http://schemas.microsoft.com/office/drawing/2014/chart" uri="{C3380CC4-5D6E-409C-BE32-E72D297353CC}">
              <c16:uniqueId val="{00000002-66A2-4B90-BC32-637DB50E839D}"/>
            </c:ext>
          </c:extLst>
        </c:ser>
        <c:ser>
          <c:idx val="2"/>
          <c:order val="2"/>
          <c:tx>
            <c:strRef>
              <c:f>Gráficos!$D$37:$D$38</c:f>
              <c:strCache>
                <c:ptCount val="1"/>
                <c:pt idx="0">
                  <c:v>Leste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Gráficos!$A$39:$A$44</c:f>
              <c:strCache>
                <c:ptCount val="5"/>
                <c:pt idx="0">
                  <c:v>A</c:v>
                </c:pt>
                <c:pt idx="1">
                  <c:v>B</c:v>
                </c:pt>
                <c:pt idx="2">
                  <c:v>C</c:v>
                </c:pt>
                <c:pt idx="3">
                  <c:v>D</c:v>
                </c:pt>
                <c:pt idx="4">
                  <c:v>E</c:v>
                </c:pt>
              </c:strCache>
            </c:strRef>
          </c:cat>
          <c:val>
            <c:numRef>
              <c:f>Gráficos!$D$39:$D$44</c:f>
              <c:numCache>
                <c:formatCode>0.00%</c:formatCode>
                <c:ptCount val="5"/>
                <c:pt idx="0">
                  <c:v>0</c:v>
                </c:pt>
                <c:pt idx="1">
                  <c:v>0.20833333333333334</c:v>
                </c:pt>
                <c:pt idx="2">
                  <c:v>0.375</c:v>
                </c:pt>
                <c:pt idx="3">
                  <c:v>0.33333333333333331</c:v>
                </c:pt>
                <c:pt idx="4">
                  <c:v>8.3333333333333329E-2</c:v>
                </c:pt>
              </c:numCache>
            </c:numRef>
          </c:val>
          <c:extLst>
            <c:ext xmlns:c16="http://schemas.microsoft.com/office/drawing/2014/chart" uri="{C3380CC4-5D6E-409C-BE32-E72D297353CC}">
              <c16:uniqueId val="{00000003-66A2-4B90-BC32-637DB50E839D}"/>
            </c:ext>
          </c:extLst>
        </c:ser>
        <c:ser>
          <c:idx val="3"/>
          <c:order val="3"/>
          <c:tx>
            <c:strRef>
              <c:f>Gráficos!$E$37:$E$38</c:f>
              <c:strCache>
                <c:ptCount val="1"/>
                <c:pt idx="0">
                  <c:v>Norte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Gráficos!$A$39:$A$44</c:f>
              <c:strCache>
                <c:ptCount val="5"/>
                <c:pt idx="0">
                  <c:v>A</c:v>
                </c:pt>
                <c:pt idx="1">
                  <c:v>B</c:v>
                </c:pt>
                <c:pt idx="2">
                  <c:v>C</c:v>
                </c:pt>
                <c:pt idx="3">
                  <c:v>D</c:v>
                </c:pt>
                <c:pt idx="4">
                  <c:v>E</c:v>
                </c:pt>
              </c:strCache>
            </c:strRef>
          </c:cat>
          <c:val>
            <c:numRef>
              <c:f>Gráficos!$E$39:$E$44</c:f>
              <c:numCache>
                <c:formatCode>0.00%</c:formatCode>
                <c:ptCount val="5"/>
                <c:pt idx="0">
                  <c:v>0</c:v>
                </c:pt>
                <c:pt idx="1">
                  <c:v>0.37142857142857144</c:v>
                </c:pt>
                <c:pt idx="2">
                  <c:v>0.34285714285714286</c:v>
                </c:pt>
                <c:pt idx="3">
                  <c:v>0.25714285714285712</c:v>
                </c:pt>
                <c:pt idx="4">
                  <c:v>2.8571428571428571E-2</c:v>
                </c:pt>
              </c:numCache>
            </c:numRef>
          </c:val>
          <c:extLst>
            <c:ext xmlns:c16="http://schemas.microsoft.com/office/drawing/2014/chart" uri="{C3380CC4-5D6E-409C-BE32-E72D297353CC}">
              <c16:uniqueId val="{00000004-66A2-4B90-BC32-637DB50E839D}"/>
            </c:ext>
          </c:extLst>
        </c:ser>
        <c:ser>
          <c:idx val="4"/>
          <c:order val="4"/>
          <c:tx>
            <c:strRef>
              <c:f>Gráficos!$F$37:$F$38</c:f>
              <c:strCache>
                <c:ptCount val="1"/>
                <c:pt idx="0">
                  <c:v>Oeste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Gráficos!$A$39:$A$44</c:f>
              <c:strCache>
                <c:ptCount val="5"/>
                <c:pt idx="0">
                  <c:v>A</c:v>
                </c:pt>
                <c:pt idx="1">
                  <c:v>B</c:v>
                </c:pt>
                <c:pt idx="2">
                  <c:v>C</c:v>
                </c:pt>
                <c:pt idx="3">
                  <c:v>D</c:v>
                </c:pt>
                <c:pt idx="4">
                  <c:v>E</c:v>
                </c:pt>
              </c:strCache>
            </c:strRef>
          </c:cat>
          <c:val>
            <c:numRef>
              <c:f>Gráficos!$F$39:$F$44</c:f>
              <c:numCache>
                <c:formatCode>0.00%</c:formatCode>
                <c:ptCount val="5"/>
                <c:pt idx="0">
                  <c:v>0</c:v>
                </c:pt>
                <c:pt idx="1">
                  <c:v>0.25925925925925924</c:v>
                </c:pt>
                <c:pt idx="2">
                  <c:v>0.37037037037037035</c:v>
                </c:pt>
                <c:pt idx="3">
                  <c:v>0.29629629629629628</c:v>
                </c:pt>
                <c:pt idx="4">
                  <c:v>7.407407407407407E-2</c:v>
                </c:pt>
              </c:numCache>
            </c:numRef>
          </c:val>
          <c:extLst>
            <c:ext xmlns:c16="http://schemas.microsoft.com/office/drawing/2014/chart" uri="{C3380CC4-5D6E-409C-BE32-E72D297353CC}">
              <c16:uniqueId val="{00000005-66A2-4B90-BC32-637DB50E839D}"/>
            </c:ext>
          </c:extLst>
        </c:ser>
        <c:ser>
          <c:idx val="5"/>
          <c:order val="5"/>
          <c:tx>
            <c:strRef>
              <c:f>Gráficos!$G$37:$G$38</c:f>
              <c:strCache>
                <c:ptCount val="1"/>
                <c:pt idx="0">
                  <c:v>Sudoeste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Gráficos!$A$39:$A$44</c:f>
              <c:strCache>
                <c:ptCount val="5"/>
                <c:pt idx="0">
                  <c:v>A</c:v>
                </c:pt>
                <c:pt idx="1">
                  <c:v>B</c:v>
                </c:pt>
                <c:pt idx="2">
                  <c:v>C</c:v>
                </c:pt>
                <c:pt idx="3">
                  <c:v>D</c:v>
                </c:pt>
                <c:pt idx="4">
                  <c:v>E</c:v>
                </c:pt>
              </c:strCache>
            </c:strRef>
          </c:cat>
          <c:val>
            <c:numRef>
              <c:f>Gráficos!$G$39:$G$44</c:f>
              <c:numCache>
                <c:formatCode>0.00%</c:formatCode>
                <c:ptCount val="5"/>
                <c:pt idx="0">
                  <c:v>7.6923076923076927E-2</c:v>
                </c:pt>
                <c:pt idx="1">
                  <c:v>0.34615384615384615</c:v>
                </c:pt>
                <c:pt idx="2">
                  <c:v>0.23076923076923078</c:v>
                </c:pt>
                <c:pt idx="3">
                  <c:v>3.8461538461538464E-2</c:v>
                </c:pt>
                <c:pt idx="4">
                  <c:v>0.30769230769230771</c:v>
                </c:pt>
              </c:numCache>
            </c:numRef>
          </c:val>
          <c:extLst>
            <c:ext xmlns:c16="http://schemas.microsoft.com/office/drawing/2014/chart" uri="{C3380CC4-5D6E-409C-BE32-E72D297353CC}">
              <c16:uniqueId val="{00000006-66A2-4B90-BC32-637DB50E839D}"/>
            </c:ext>
          </c:extLst>
        </c:ser>
        <c:ser>
          <c:idx val="6"/>
          <c:order val="6"/>
          <c:tx>
            <c:strRef>
              <c:f>Gráficos!$H$37:$H$38</c:f>
              <c:strCache>
                <c:ptCount val="1"/>
                <c:pt idx="0">
                  <c:v>Sul</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Gráficos!$A$39:$A$44</c:f>
              <c:strCache>
                <c:ptCount val="5"/>
                <c:pt idx="0">
                  <c:v>A</c:v>
                </c:pt>
                <c:pt idx="1">
                  <c:v>B</c:v>
                </c:pt>
                <c:pt idx="2">
                  <c:v>C</c:v>
                </c:pt>
                <c:pt idx="3">
                  <c:v>D</c:v>
                </c:pt>
                <c:pt idx="4">
                  <c:v>E</c:v>
                </c:pt>
              </c:strCache>
            </c:strRef>
          </c:cat>
          <c:val>
            <c:numRef>
              <c:f>Gráficos!$H$39:$H$44</c:f>
              <c:numCache>
                <c:formatCode>0.00%</c:formatCode>
                <c:ptCount val="5"/>
                <c:pt idx="0">
                  <c:v>0</c:v>
                </c:pt>
                <c:pt idx="1">
                  <c:v>0.3888888888888889</c:v>
                </c:pt>
                <c:pt idx="2">
                  <c:v>0.44444444444444442</c:v>
                </c:pt>
                <c:pt idx="3">
                  <c:v>5.5555555555555552E-2</c:v>
                </c:pt>
                <c:pt idx="4">
                  <c:v>0.1111111111111111</c:v>
                </c:pt>
              </c:numCache>
            </c:numRef>
          </c:val>
          <c:extLst>
            <c:ext xmlns:c16="http://schemas.microsoft.com/office/drawing/2014/chart" uri="{C3380CC4-5D6E-409C-BE32-E72D297353CC}">
              <c16:uniqueId val="{00000007-66A2-4B90-BC32-637DB50E839D}"/>
            </c:ext>
          </c:extLst>
        </c:ser>
        <c:dLbls>
          <c:showLegendKey val="0"/>
          <c:showVal val="1"/>
          <c:showCatName val="0"/>
          <c:showSerName val="0"/>
          <c:showPercent val="0"/>
          <c:showBubbleSize val="0"/>
        </c:dLbls>
        <c:gapWidth val="95"/>
        <c:overlap val="100"/>
        <c:axId val="392074648"/>
        <c:axId val="392077928"/>
      </c:barChart>
      <c:catAx>
        <c:axId val="392074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077928"/>
        <c:crosses val="autoZero"/>
        <c:auto val="1"/>
        <c:lblAlgn val="ctr"/>
        <c:lblOffset val="100"/>
        <c:noMultiLvlLbl val="0"/>
      </c:catAx>
      <c:valAx>
        <c:axId val="392077928"/>
        <c:scaling>
          <c:orientation val="minMax"/>
        </c:scaling>
        <c:delete val="1"/>
        <c:axPos val="l"/>
        <c:numFmt formatCode="0%" sourceLinked="1"/>
        <c:majorTickMark val="none"/>
        <c:minorTickMark val="none"/>
        <c:tickLblPos val="nextTo"/>
        <c:crossAx val="392074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0</xdr:colOff>
      <xdr:row>1</xdr:row>
      <xdr:rowOff>0</xdr:rowOff>
    </xdr:from>
    <xdr:to>
      <xdr:col>24</xdr:col>
      <xdr:colOff>0</xdr:colOff>
      <xdr:row>30</xdr:row>
      <xdr:rowOff>142875</xdr:rowOff>
    </xdr:to>
    <xdr:graphicFrame macro="">
      <xdr:nvGraphicFramePr>
        <xdr:cNvPr id="3" name="Gráfico 2">
          <a:extLst>
            <a:ext uri="{FF2B5EF4-FFF2-40B4-BE49-F238E27FC236}">
              <a16:creationId xmlns:a16="http://schemas.microsoft.com/office/drawing/2014/main" id="{4574AC8D-9CA0-4F69-B421-DFF6F3A8E1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604836</xdr:colOff>
      <xdr:row>36</xdr:row>
      <xdr:rowOff>1</xdr:rowOff>
    </xdr:from>
    <xdr:to>
      <xdr:col>23</xdr:col>
      <xdr:colOff>600075</xdr:colOff>
      <xdr:row>66</xdr:row>
      <xdr:rowOff>19051</xdr:rowOff>
    </xdr:to>
    <xdr:graphicFrame macro="">
      <xdr:nvGraphicFramePr>
        <xdr:cNvPr id="4" name="Gráfico 3">
          <a:extLst>
            <a:ext uri="{FF2B5EF4-FFF2-40B4-BE49-F238E27FC236}">
              <a16:creationId xmlns:a16="http://schemas.microsoft.com/office/drawing/2014/main" id="{E395BCB8-BB48-459C-8A1E-A0C16FA07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riano de Almeida de Lima" refreshedDate="44341.714758217589" createdVersion="6" refreshedVersion="7" minRefreshableVersion="3" recordCount="159" xr:uid="{99B78D28-6336-4E91-8D62-E6E255F35DFF}">
  <cacheSource type="worksheet">
    <worksheetSource ref="A1:BO160" sheet="Análise"/>
  </cacheSource>
  <cacheFields count="67">
    <cacheField name="ID" numFmtId="0">
      <sharedItems containsSemiMixedTypes="0" containsString="0" containsNumber="1" containsInteger="1" minValue="40" maxValue="237"/>
    </cacheField>
    <cacheField name="REGIÃO" numFmtId="0">
      <sharedItems/>
    </cacheField>
    <cacheField name="REGIÃO_COD" numFmtId="0">
      <sharedItems containsSemiMixedTypes="0" containsString="0" containsNumber="1" containsInteger="1" minValue="1" maxValue="7"/>
    </cacheField>
    <cacheField name="UBS" numFmtId="0">
      <sharedItems/>
    </cacheField>
    <cacheField name="TIPO" numFmtId="0">
      <sharedItems count="6">
        <s v="A"/>
        <s v="B"/>
        <s v="C"/>
        <s v="D"/>
        <s v="E"/>
        <s v="SEM INFORMAÇÃO"/>
      </sharedItems>
    </cacheField>
    <cacheField name="TIPO_COD" numFmtId="0">
      <sharedItems containsSemiMixedTypes="0" containsString="0" containsNumber="1" containsInteger="1" minValue="1" maxValue="99"/>
    </cacheField>
    <cacheField name="SCORE" numFmtId="2">
      <sharedItems containsSemiMixedTypes="0" containsString="0" containsNumber="1" minValue="0" maxValue="0.84"/>
    </cacheField>
    <cacheField name="ESF_T" numFmtId="1">
      <sharedItems containsSemiMixedTypes="0" containsString="0" containsNumber="1" containsInteger="1" minValue="1" maxValue="11"/>
    </cacheField>
    <cacheField name="NOTA EQUIPE PADRONIZADA" numFmtId="2">
      <sharedItems containsMixedTypes="1" containsNumber="1" minValue="0.125" maxValue="1"/>
    </cacheField>
    <cacheField name="NOTA PROFISSIONAL_x000a_PADRONIZADA" numFmtId="2">
      <sharedItems containsMixedTypes="1" containsNumber="1" minValue="0" maxValue="0.85416666666666663"/>
    </cacheField>
    <cacheField name="NOTA SERVIÇOS_x000a_PADRONIZADA" numFmtId="2">
      <sharedItems containsMixedTypes="1" containsNumber="1" minValue="0" maxValue="1"/>
    </cacheField>
    <cacheField name="NOTA ESTRUTURA_x000a_PADRONIZADA" numFmtId="2">
      <sharedItems containsMixedTypes="1" containsNumber="1" minValue="0.52500000000000002" maxValue="0.98750000000000004"/>
    </cacheField>
    <cacheField name="NOTA INSUMOS_x000a_PADRONIZADA" numFmtId="2">
      <sharedItems containsMixedTypes="1" containsNumber="1" minValue="0.14285714285714285" maxValue="1"/>
    </cacheField>
    <cacheField name="NOTA TIC_x000a_PADRONIZADA" numFmtId="2">
      <sharedItems containsMixedTypes="1" containsNumber="1" minValue="0.1875" maxValue="1"/>
    </cacheField>
    <cacheField name="NOTA EQUIPE" numFmtId="2">
      <sharedItems containsMixedTypes="1" containsNumber="1" minValue="1" maxValue="8"/>
    </cacheField>
    <cacheField name="EQUIPE" numFmtId="2">
      <sharedItems containsMixedTypes="1" containsNumber="1" containsInteger="1" minValue="1" maxValue="8"/>
    </cacheField>
    <cacheField name="Apoio eSB" numFmtId="2">
      <sharedItems containsSemiMixedTypes="0" containsString="0" containsNumber="1" minValue="0" maxValue="2.6666666666666665" count="24">
        <n v="2.6666666666666665"/>
        <n v="1.6666666666666667"/>
        <n v="1"/>
        <n v="2.5"/>
        <n v="2"/>
        <n v="1.8"/>
        <n v="1.6"/>
        <n v="1.5555555555555556"/>
        <n v="1.5"/>
        <n v="1.3333333333333333"/>
        <n v="1.25"/>
        <n v="1.2"/>
        <n v="1.1428571428571428"/>
        <n v="1.1111111111111112"/>
        <n v="0.8571428571428571"/>
        <n v="0.8"/>
        <n v="0.75"/>
        <n v="0.5"/>
        <n v="0"/>
        <n v="1.4285714285714286"/>
        <n v="1.0909090909090908"/>
        <n v="0.72727272727272729"/>
        <n v="0.66666666666666663"/>
        <n v="0.22222222222222221"/>
      </sharedItems>
    </cacheField>
    <cacheField name="Apoio NASF" numFmtId="2">
      <sharedItems containsSemiMixedTypes="0" containsString="0" containsNumber="1" minValue="0" maxValue="1.75"/>
    </cacheField>
    <cacheField name="Cadastro OK" numFmtId="2">
      <sharedItems/>
    </cacheField>
    <cacheField name="C Rua" numFmtId="2">
      <sharedItems/>
    </cacheField>
    <cacheField name="Cadastro OK COD" numFmtId="2">
      <sharedItems containsMixedTypes="1" containsNumber="1" containsInteger="1" minValue="0" maxValue="1"/>
    </cacheField>
    <cacheField name="C Rua COD" numFmtId="2">
      <sharedItems containsSemiMixedTypes="0" containsString="0" containsNumber="1" containsInteger="1" minValue="0" maxValue="1"/>
    </cacheField>
    <cacheField name="NOTA PROFISSIONAL" numFmtId="2">
      <sharedItems containsMixedTypes="1" containsNumber="1" minValue="0" maxValue="10.25"/>
    </cacheField>
    <cacheField name="MÉDICO_x000a_(CH)" numFmtId="2">
      <sharedItems containsMixedTypes="1" containsNumber="1" minValue="0" maxValue="2"/>
    </cacheField>
    <cacheField name="ENFERMEIRO_x000a_(CH)" numFmtId="2">
      <sharedItems containsMixedTypes="1" containsNumber="1" minValue="0" maxValue="2"/>
    </cacheField>
    <cacheField name="CD_x000a_(CH)" numFmtId="2">
      <sharedItems containsMixedTypes="1" containsNumber="1" minValue="0" maxValue="1"/>
    </cacheField>
    <cacheField name="TENF_x000a_(CH)" numFmtId="2">
      <sharedItems containsMixedTypes="1" containsNumber="1" minValue="0" maxValue="2"/>
    </cacheField>
    <cacheField name="TSB_x000a_(CH)" numFmtId="2">
      <sharedItems containsMixedTypes="1" containsNumber="1" minValue="0" maxValue="1"/>
    </cacheField>
    <cacheField name="ACS_x000a_(CH)" numFmtId="2">
      <sharedItems containsMixedTypes="1" containsNumber="1" minValue="0" maxValue="2"/>
    </cacheField>
    <cacheField name="NASF" numFmtId="2">
      <sharedItems containsMixedTypes="1" containsNumber="1" minValue="0" maxValue="2"/>
    </cacheField>
    <cacheField name="NOTA SERVIÇOS" numFmtId="2">
      <sharedItems containsMixedTypes="1" containsNumber="1" minValue="0" maxValue="7.5"/>
    </cacheField>
    <cacheField name="TELEATENDIMENTO" numFmtId="2">
      <sharedItems containsMixedTypes="1" containsNumber="1" minValue="0" maxValue="0.5"/>
    </cacheField>
    <cacheField name="ENTREGA DE MEDICAMENTOS" numFmtId="2">
      <sharedItems containsSemiMixedTypes="0" containsString="0" containsNumber="1" containsInteger="1" minValue="0" maxValue="3"/>
    </cacheField>
    <cacheField name="VACINAÇÃO" numFmtId="2">
      <sharedItems containsSemiMixedTypes="0" containsString="0" containsNumber="1" containsInteger="1" minValue="0" maxValue="2"/>
    </cacheField>
    <cacheField name="COLETA LABORATORIAL" numFmtId="2">
      <sharedItems containsSemiMixedTypes="0" containsString="0" containsNumber="1" containsInteger="1" minValue="0" maxValue="2"/>
    </cacheField>
    <cacheField name="NOTA ESTRUTURA" numFmtId="2">
      <sharedItems containsMixedTypes="1" containsNumber="1" minValue="10.5" maxValue="19.75"/>
    </cacheField>
    <cacheField name="SITUAÇÃO DO IMÓVEL" numFmtId="2">
      <sharedItems containsSemiMixedTypes="0" containsString="0" containsNumber="1" containsInteger="1" minValue="0" maxValue="1"/>
    </cacheField>
    <cacheField name="SITUAÇÃO DO IMÓVEL_x000a_DESCRIÇÃO" numFmtId="0">
      <sharedItems/>
    </cacheField>
    <cacheField name="EQUIPE ESF POR UBS" numFmtId="2">
      <sharedItems containsSemiMixedTypes="0" containsString="0" containsNumber="1" containsInteger="1" minValue="0" maxValue="3"/>
    </cacheField>
    <cacheField name="CONSULTÓRIOS POR ESF" numFmtId="2">
      <sharedItems containsSemiMixedTypes="0" containsString="0" containsNumber="1" containsInteger="1" minValue="1" maxValue="2"/>
    </cacheField>
    <cacheField name="MANUTENÇÃO DE CADEIRA ODONTOLÓGICA" numFmtId="2">
      <sharedItems containsSemiMixedTypes="0" containsString="0" containsNumber="1" containsInteger="1" minValue="0" maxValue="1"/>
    </cacheField>
    <cacheField name="FARMÁCIA" numFmtId="2">
      <sharedItems containsSemiMixedTypes="0" containsString="0" containsNumber="1" minValue="0" maxValue="1"/>
    </cacheField>
    <cacheField name="ESTRUTURA PARA LIXO CONTAMINADO" numFmtId="2">
      <sharedItems containsSemiMixedTypes="0" containsString="0" containsNumber="1" containsInteger="1" minValue="0" maxValue="1"/>
    </cacheField>
    <cacheField name="BALANÇA INFANTIL" numFmtId="2">
      <sharedItems containsMixedTypes="1" containsNumber="1" minValue="0" maxValue="0.5"/>
    </cacheField>
    <cacheField name="BALANÇA ADULTO" numFmtId="2">
      <sharedItems containsMixedTypes="1" containsNumber="1" minValue="0" maxValue="0.5"/>
    </cacheField>
    <cacheField name="RÉGUA ANTROPOMÉTRICA INFANTIL" numFmtId="2">
      <sharedItems containsMixedTypes="1" containsNumber="1" minValue="0" maxValue="0.5"/>
    </cacheField>
    <cacheField name="RÉGUA ANTROPOMÉTRICA ADULTO " numFmtId="2">
      <sharedItems containsMixedTypes="1" containsNumber="1" minValue="0" maxValue="0.5"/>
    </cacheField>
    <cacheField name="ESFIGMOMANÔMETRO " numFmtId="2">
      <sharedItems containsMixedTypes="1" containsNumber="1" containsInteger="1" minValue="0" maxValue="1"/>
    </cacheField>
    <cacheField name="LOCAL ADEQUADO USR" numFmtId="2">
      <sharedItems containsSemiMixedTypes="0" containsString="0" containsNumber="1" minValue="0" maxValue="1"/>
    </cacheField>
    <cacheField name="SINALIZAÇÃO" numFmtId="2">
      <sharedItems containsSemiMixedTypes="0" containsString="0" containsNumber="1" minValue="0" maxValue="1"/>
    </cacheField>
    <cacheField name="SALA DE ACOLHIMENTO" numFmtId="2">
      <sharedItems containsSemiMixedTypes="0" containsString="0" containsNumber="1" containsInteger="1" minValue="0" maxValue="1"/>
    </cacheField>
    <cacheField name="SALA DE CURATIVO" numFmtId="2">
      <sharedItems containsSemiMixedTypes="0" containsString="0" containsNumber="1" containsInteger="1" minValue="0" maxValue="1"/>
    </cacheField>
    <cacheField name="SALA DE MEDICAMENTO" numFmtId="2">
      <sharedItems containsSemiMixedTypes="0" containsString="0" containsNumber="1" containsInteger="1" minValue="0" maxValue="1"/>
    </cacheField>
    <cacheField name="SALA DE VACINA" numFmtId="2">
      <sharedItems containsSemiMixedTypes="0" containsString="0" containsNumber="1" containsInteger="1" minValue="0" maxValue="1"/>
    </cacheField>
    <cacheField name="INALADOR DOSIMETRADO" numFmtId="2">
      <sharedItems containsMixedTypes="1" containsNumber="1" containsInteger="1" minValue="0" maxValue="1"/>
    </cacheField>
    <cacheField name="GLICOSÍMETRO" numFmtId="2">
      <sharedItems containsMixedTypes="1" containsNumber="1" containsInteger="1" minValue="0" maxValue="1"/>
    </cacheField>
    <cacheField name="NOTA INSUMOS" numFmtId="2">
      <sharedItems containsMixedTypes="1" containsNumber="1" minValue="1" maxValue="7"/>
    </cacheField>
    <cacheField name="VACINAS" numFmtId="2">
      <sharedItems containsSemiMixedTypes="0" containsString="0" containsNumber="1" minValue="0" maxValue="2"/>
    </cacheField>
    <cacheField name="O2" numFmtId="2">
      <sharedItems containsMixedTypes="1" containsNumber="1" containsInteger="1" minValue="0" maxValue="1"/>
    </cacheField>
    <cacheField name=" SABONETE" numFmtId="2">
      <sharedItems containsMixedTypes="1" containsNumber="1" containsInteger="1" minValue="0" maxValue="1"/>
    </cacheField>
    <cacheField name="CARRINHO DE EMERGÊNCIA" numFmtId="2">
      <sharedItems containsMixedTypes="1" containsNumber="1" minValue="0" maxValue="1"/>
    </cacheField>
    <cacheField name="ESTOQUE EPIS" numFmtId="2">
      <sharedItems containsSemiMixedTypes="0" containsString="0" containsNumber="1" containsInteger="1" minValue="0" maxValue="1"/>
    </cacheField>
    <cacheField name="ESTOQUE MEDICAMENTOS" numFmtId="2">
      <sharedItems containsSemiMixedTypes="0" containsString="0" containsNumber="1" containsInteger="1" minValue="0" maxValue="1"/>
    </cacheField>
    <cacheField name="NOTA TIC" numFmtId="2">
      <sharedItems containsMixedTypes="1" containsNumber="1" minValue="0.75" maxValue="4"/>
    </cacheField>
    <cacheField name="COMPUTADOR" numFmtId="2">
      <sharedItems containsMixedTypes="1" containsNumber="1" minValue="0" maxValue="1.5"/>
    </cacheField>
    <cacheField name="INTERNET" numFmtId="2">
      <sharedItems containsSemiMixedTypes="0" containsString="0" containsNumber="1" minValue="0" maxValue="1.5"/>
    </cacheField>
    <cacheField name="TELEFONE" numFmtId="2">
      <sharedItems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riano de Almeida de Lima" refreshedDate="44341.715313541667" createdVersion="6" refreshedVersion="7" minRefreshableVersion="3" recordCount="165" xr:uid="{506BF149-3984-42C9-AE7C-DA6B722A0559}">
  <cacheSource type="worksheet">
    <worksheetSource ref="A1:BO166" sheet="Análise"/>
  </cacheSource>
  <cacheFields count="67">
    <cacheField name="ID" numFmtId="0">
      <sharedItems containsSemiMixedTypes="0" containsString="0" containsNumber="1" containsInteger="1" minValue="40" maxValue="239"/>
    </cacheField>
    <cacheField name="REGIÃO" numFmtId="0">
      <sharedItems count="7">
        <s v="Sudoeste"/>
        <s v="Central"/>
        <s v="Sul"/>
        <s v="Norte"/>
        <s v="Oeste"/>
        <s v="Leste"/>
        <s v="Centro-Sul"/>
      </sharedItems>
    </cacheField>
    <cacheField name="REGIÃO_COD" numFmtId="0">
      <sharedItems containsSemiMixedTypes="0" containsString="0" containsNumber="1" containsInteger="1" minValue="1" maxValue="7"/>
    </cacheField>
    <cacheField name="UBS" numFmtId="0">
      <sharedItems/>
    </cacheField>
    <cacheField name="TIPO" numFmtId="0">
      <sharedItems count="6">
        <s v="A"/>
        <s v="B"/>
        <s v="C"/>
        <s v="D"/>
        <s v="E"/>
        <s v="SEM INFORMAÇÃO"/>
      </sharedItems>
    </cacheField>
    <cacheField name="TIPO_COD" numFmtId="0">
      <sharedItems containsSemiMixedTypes="0" containsString="0" containsNumber="1" containsInteger="1" minValue="1" maxValue="99"/>
    </cacheField>
    <cacheField name="SCORE" numFmtId="2">
      <sharedItems containsSemiMixedTypes="0" containsString="0" containsNumber="1" minValue="0" maxValue="0.84"/>
    </cacheField>
    <cacheField name="ESF_T" numFmtId="1">
      <sharedItems containsMixedTypes="1" containsNumber="1" containsInteger="1" minValue="1" maxValue="11"/>
    </cacheField>
    <cacheField name="NOTA EQUIPE PADRONIZADA" numFmtId="2">
      <sharedItems containsMixedTypes="1" containsNumber="1" minValue="0.125" maxValue="1"/>
    </cacheField>
    <cacheField name="NOTA PROFISSIONAL_x000a_PADRONIZADA" numFmtId="2">
      <sharedItems containsMixedTypes="1" containsNumber="1" minValue="0" maxValue="0.85416666666666663"/>
    </cacheField>
    <cacheField name="NOTA SERVIÇOS_x000a_PADRONIZADA" numFmtId="2">
      <sharedItems containsMixedTypes="1" containsNumber="1" minValue="0" maxValue="1"/>
    </cacheField>
    <cacheField name="NOTA ESTRUTURA_x000a_PADRONIZADA" numFmtId="2">
      <sharedItems containsMixedTypes="1" containsNumber="1" minValue="0.52500000000000002" maxValue="0.98750000000000004"/>
    </cacheField>
    <cacheField name="NOTA INSUMOS_x000a_PADRONIZADA" numFmtId="2">
      <sharedItems containsMixedTypes="1" containsNumber="1" minValue="0.14285714285714285" maxValue="1"/>
    </cacheField>
    <cacheField name="NOTA TIC_x000a_PADRONIZADA" numFmtId="2">
      <sharedItems containsMixedTypes="1" containsNumber="1" minValue="0.1875" maxValue="1"/>
    </cacheField>
    <cacheField name="NOTA EQUIPE" numFmtId="2">
      <sharedItems containsMixedTypes="1" containsNumber="1" minValue="1" maxValue="8"/>
    </cacheField>
    <cacheField name="EQUIPE" numFmtId="2">
      <sharedItems containsMixedTypes="1" containsNumber="1" containsInteger="1" minValue="1" maxValue="8"/>
    </cacheField>
    <cacheField name="Apoio eSB" numFmtId="2">
      <sharedItems containsMixedTypes="1" containsNumber="1" minValue="0" maxValue="2.6666666666666665"/>
    </cacheField>
    <cacheField name="Apoio NASF" numFmtId="2">
      <sharedItems containsMixedTypes="1" containsNumber="1" minValue="0" maxValue="1.75" count="13">
        <n v="1"/>
        <n v="0"/>
        <n v="0.25"/>
        <n v="0.66666666666666663"/>
        <n v="1.3333333333333333"/>
        <n v="1.1428571428571428"/>
        <n v="0.4"/>
        <n v="0.33333333333333331"/>
        <n v="0.5"/>
        <n v="0.125"/>
        <n v="0.72727272727272729"/>
        <n v="1.75"/>
        <e v="#N/A"/>
      </sharedItems>
    </cacheField>
    <cacheField name="Cadastro OK" numFmtId="2">
      <sharedItems containsMixedTypes="1" containsNumber="1" containsInteger="1" minValue="1" maxValue="1" count="4">
        <s v="SIM"/>
        <s v="NÃO"/>
        <e v="#N/A"/>
        <n v="1" u="1"/>
      </sharedItems>
    </cacheField>
    <cacheField name="C Rua" numFmtId="2">
      <sharedItems count="3">
        <s v="NÃO"/>
        <s v="SIM"/>
        <e v="#N/A"/>
      </sharedItems>
    </cacheField>
    <cacheField name="Cadastro OK COD" numFmtId="2">
      <sharedItems containsMixedTypes="1" containsNumber="1" containsInteger="1" minValue="0" maxValue="1"/>
    </cacheField>
    <cacheField name="C Rua COD" numFmtId="2">
      <sharedItems containsMixedTypes="1" containsNumber="1" containsInteger="1" minValue="0" maxValue="1"/>
    </cacheField>
    <cacheField name="NOTA PROFISSIONAL" numFmtId="2">
      <sharedItems containsMixedTypes="1" containsNumber="1" minValue="0" maxValue="10.25"/>
    </cacheField>
    <cacheField name="MÉDICO_x000a_(CH)" numFmtId="2">
      <sharedItems containsMixedTypes="1" containsNumber="1" minValue="0" maxValue="2" count="5">
        <n v="1.5"/>
        <n v="2"/>
        <n v="0"/>
        <n v="1"/>
        <e v="#N/A"/>
      </sharedItems>
    </cacheField>
    <cacheField name="ENFERMEIRO_x000a_(CH)" numFmtId="2">
      <sharedItems containsMixedTypes="1" containsNumber="1" minValue="0" maxValue="2" count="4">
        <n v="2"/>
        <n v="1.5"/>
        <n v="0"/>
        <e v="#N/A"/>
      </sharedItems>
    </cacheField>
    <cacheField name="CD_x000a_(CH)" numFmtId="2">
      <sharedItems containsMixedTypes="1" containsNumber="1" minValue="0" maxValue="1" count="5">
        <n v="0.5"/>
        <n v="0.75"/>
        <n v="1"/>
        <n v="0"/>
        <e v="#N/A"/>
      </sharedItems>
    </cacheField>
    <cacheField name="TENF_x000a_(CH)" numFmtId="2">
      <sharedItems containsMixedTypes="1" containsNumber="1" minValue="0" maxValue="2" count="5">
        <n v="2"/>
        <n v="1.5"/>
        <n v="0"/>
        <n v="1"/>
        <e v="#N/A"/>
      </sharedItems>
    </cacheField>
    <cacheField name="TSB_x000a_(CH)" numFmtId="2">
      <sharedItems containsMixedTypes="1" containsNumber="1" minValue="0" maxValue="1" count="5">
        <n v="0.5"/>
        <n v="0.75"/>
        <n v="1"/>
        <n v="0"/>
        <e v="#N/A"/>
      </sharedItems>
    </cacheField>
    <cacheField name="ACS_x000a_(CH)" numFmtId="2">
      <sharedItems containsMixedTypes="1" containsNumber="1" minValue="0" maxValue="2" count="9">
        <n v="0.75"/>
        <n v="0"/>
        <n v="1"/>
        <n v="1.5"/>
        <n v="0.5"/>
        <n v="0.25"/>
        <n v="2"/>
        <n v="1.75"/>
        <e v="#N/A"/>
      </sharedItems>
    </cacheField>
    <cacheField name="NASF" numFmtId="2">
      <sharedItems containsMixedTypes="1" containsNumber="1" minValue="0" maxValue="2" count="5">
        <n v="0.5"/>
        <n v="2"/>
        <n v="1"/>
        <n v="0"/>
        <e v="#N/A"/>
      </sharedItems>
    </cacheField>
    <cacheField name="NOTA SERVIÇOS" numFmtId="2">
      <sharedItems containsMixedTypes="1" containsNumber="1" minValue="0" maxValue="7.5"/>
    </cacheField>
    <cacheField name="TELEATENDIMENTO" numFmtId="2">
      <sharedItems containsMixedTypes="1" containsNumber="1" minValue="0" maxValue="0.5" count="3">
        <n v="0"/>
        <n v="0.5"/>
        <e v="#N/A"/>
      </sharedItems>
    </cacheField>
    <cacheField name="ENTREGA DE MEDICAMENTOS" numFmtId="2">
      <sharedItems containsMixedTypes="1" containsNumber="1" containsInteger="1" minValue="0" maxValue="3" count="4">
        <n v="3"/>
        <n v="1"/>
        <n v="0"/>
        <e v="#N/A"/>
      </sharedItems>
    </cacheField>
    <cacheField name="VACINAÇÃO" numFmtId="2">
      <sharedItems containsMixedTypes="1" containsNumber="1" containsInteger="1" minValue="0" maxValue="2" count="3">
        <n v="2"/>
        <n v="0"/>
        <e v="#N/A"/>
      </sharedItems>
    </cacheField>
    <cacheField name="COLETA LABORATORIAL" numFmtId="2">
      <sharedItems containsMixedTypes="1" containsNumber="1" containsInteger="1" minValue="0" maxValue="2" count="3">
        <n v="2"/>
        <n v="0"/>
        <e v="#N/A"/>
      </sharedItems>
    </cacheField>
    <cacheField name="NOTA ESTRUTURA" numFmtId="2">
      <sharedItems containsMixedTypes="1" containsNumber="1" minValue="10.5" maxValue="19.75"/>
    </cacheField>
    <cacheField name="SITUAÇÃO DO IMÓVEL" numFmtId="2">
      <sharedItems containsMixedTypes="1" containsNumber="1" containsInteger="1" minValue="0" maxValue="1" count="3">
        <n v="1"/>
        <n v="0"/>
        <e v="#N/A"/>
      </sharedItems>
    </cacheField>
    <cacheField name="SITUAÇÃO DO IMÓVEL_x000a_DESCRIÇÃO" numFmtId="0">
      <sharedItems/>
    </cacheField>
    <cacheField name="EQUIPE ESF POR UBS" numFmtId="2">
      <sharedItems containsMixedTypes="1" containsNumber="1" containsInteger="1" minValue="0" maxValue="3" count="4">
        <n v="3"/>
        <n v="1"/>
        <n v="0"/>
        <e v="#N/A"/>
      </sharedItems>
    </cacheField>
    <cacheField name="CONSULTÓRIOS POR ESF" numFmtId="2">
      <sharedItems containsMixedTypes="1" containsNumber="1" containsInteger="1" minValue="1" maxValue="2" count="3">
        <n v="2"/>
        <n v="1"/>
        <e v="#N/A"/>
      </sharedItems>
    </cacheField>
    <cacheField name="MANUTENÇÃO DE CADEIRA ODONTOLÓGICA" numFmtId="2">
      <sharedItems containsMixedTypes="1" containsNumber="1" containsInteger="1" minValue="0" maxValue="1" count="3">
        <n v="1"/>
        <n v="0"/>
        <e v="#N/A"/>
      </sharedItems>
    </cacheField>
    <cacheField name="FARMÁCIA" numFmtId="2">
      <sharedItems containsMixedTypes="1" containsNumber="1" minValue="0" maxValue="1" count="4">
        <n v="1"/>
        <n v="0.5"/>
        <n v="0"/>
        <e v="#N/A"/>
      </sharedItems>
    </cacheField>
    <cacheField name="ESTRUTURA PARA LIXO CONTAMINADO" numFmtId="2">
      <sharedItems containsSemiMixedTypes="0" containsString="0" containsNumber="1" containsInteger="1" minValue="0" maxValue="1" count="2">
        <n v="1"/>
        <n v="0"/>
      </sharedItems>
    </cacheField>
    <cacheField name="BALANÇA INFANTIL" numFmtId="2">
      <sharedItems containsMixedTypes="1" containsNumber="1" minValue="0" maxValue="0.5" count="3">
        <n v="0.5"/>
        <n v="0"/>
        <e v="#N/A"/>
      </sharedItems>
    </cacheField>
    <cacheField name="BALANÇA ADULTO" numFmtId="2">
      <sharedItems containsMixedTypes="1" containsNumber="1" minValue="0" maxValue="0.5" count="3">
        <n v="0.5"/>
        <n v="0"/>
        <e v="#N/A"/>
      </sharedItems>
    </cacheField>
    <cacheField name="RÉGUA ANTROPOMÉTRICA INFANTIL" numFmtId="2">
      <sharedItems containsMixedTypes="1" containsNumber="1" minValue="0" maxValue="0.5" count="3">
        <n v="0.5"/>
        <n v="0"/>
        <e v="#N/A"/>
      </sharedItems>
    </cacheField>
    <cacheField name="RÉGUA ANTROPOMÉTRICA ADULTO " numFmtId="2">
      <sharedItems containsMixedTypes="1" containsNumber="1" minValue="0" maxValue="0.5" count="3">
        <n v="0.5"/>
        <n v="0"/>
        <e v="#N/A"/>
      </sharedItems>
    </cacheField>
    <cacheField name="ESFIGMOMANÔMETRO " numFmtId="2">
      <sharedItems containsMixedTypes="1" containsNumber="1" containsInteger="1" minValue="0" maxValue="1" count="3">
        <n v="1"/>
        <n v="0"/>
        <e v="#N/A"/>
      </sharedItems>
    </cacheField>
    <cacheField name="LOCAL ADEQUADO USR" numFmtId="2">
      <sharedItems containsSemiMixedTypes="0" containsString="0" containsNumber="1" minValue="0" maxValue="1" count="3">
        <n v="1"/>
        <n v="0.5"/>
        <n v="0"/>
      </sharedItems>
    </cacheField>
    <cacheField name="SINALIZAÇÃO" numFmtId="2">
      <sharedItems containsSemiMixedTypes="0" containsString="0" containsNumber="1" minValue="0" maxValue="1" count="5">
        <n v="0.5"/>
        <n v="1"/>
        <n v="0.25"/>
        <n v="0.75"/>
        <n v="0"/>
      </sharedItems>
    </cacheField>
    <cacheField name="SALA DE ACOLHIMENTO" numFmtId="2">
      <sharedItems containsMixedTypes="1" containsNumber="1" containsInteger="1" minValue="0" maxValue="1" count="3">
        <n v="1"/>
        <n v="0"/>
        <e v="#N/A"/>
      </sharedItems>
    </cacheField>
    <cacheField name="SALA DE CURATIVO" numFmtId="2">
      <sharedItems containsMixedTypes="1" containsNumber="1" containsInteger="1" minValue="0" maxValue="1" count="3">
        <n v="1"/>
        <n v="0"/>
        <e v="#N/A"/>
      </sharedItems>
    </cacheField>
    <cacheField name="SALA DE MEDICAMENTO" numFmtId="2">
      <sharedItems containsMixedTypes="1" containsNumber="1" containsInteger="1" minValue="0" maxValue="1" count="3">
        <n v="1"/>
        <n v="0"/>
        <e v="#N/A"/>
      </sharedItems>
    </cacheField>
    <cacheField name="SALA DE VACINA" numFmtId="2">
      <sharedItems containsMixedTypes="1" containsNumber="1" containsInteger="1" minValue="0" maxValue="1" count="3">
        <n v="1"/>
        <n v="0"/>
        <e v="#N/A"/>
      </sharedItems>
    </cacheField>
    <cacheField name="INALADOR DOSIMETRADO" numFmtId="2">
      <sharedItems containsMixedTypes="1" containsNumber="1" containsInteger="1" minValue="0" maxValue="1" count="3">
        <n v="0"/>
        <n v="1"/>
        <e v="#N/A"/>
      </sharedItems>
    </cacheField>
    <cacheField name="GLICOSÍMETRO" numFmtId="2">
      <sharedItems containsMixedTypes="1" containsNumber="1" containsInteger="1" minValue="0" maxValue="1" count="3">
        <n v="1"/>
        <n v="0"/>
        <e v="#N/A"/>
      </sharedItems>
    </cacheField>
    <cacheField name="NOTA INSUMOS" numFmtId="2">
      <sharedItems containsMixedTypes="1" containsNumber="1" minValue="1" maxValue="7"/>
    </cacheField>
    <cacheField name="VACINAS" numFmtId="2">
      <sharedItems containsSemiMixedTypes="0" containsString="0" containsNumber="1" minValue="0" maxValue="2" count="3">
        <n v="2"/>
        <n v="0.5"/>
        <n v="0"/>
      </sharedItems>
    </cacheField>
    <cacheField name="O2" numFmtId="2">
      <sharedItems containsMixedTypes="1" containsNumber="1" containsInteger="1" minValue="0" maxValue="1" count="3">
        <n v="1"/>
        <n v="0"/>
        <e v="#N/A"/>
      </sharedItems>
    </cacheField>
    <cacheField name=" SABONETE" numFmtId="2">
      <sharedItems containsMixedTypes="1" containsNumber="1" containsInteger="1" minValue="0" maxValue="1" count="3">
        <n v="0"/>
        <n v="1"/>
        <e v="#N/A"/>
      </sharedItems>
    </cacheField>
    <cacheField name="CARRINHO DE EMERGÊNCIA" numFmtId="2">
      <sharedItems containsMixedTypes="1" containsNumber="1" minValue="0" maxValue="1" count="4">
        <n v="1"/>
        <n v="0.5"/>
        <n v="0"/>
        <e v="#N/A"/>
      </sharedItems>
    </cacheField>
    <cacheField name="ESTOQUE EPIS" numFmtId="2">
      <sharedItems containsSemiMixedTypes="0" containsString="0" containsNumber="1" containsInteger="1" minValue="0" maxValue="1" count="2">
        <n v="1"/>
        <n v="0"/>
      </sharedItems>
    </cacheField>
    <cacheField name="ESTOQUE MEDICAMENTOS" numFmtId="2">
      <sharedItems containsSemiMixedTypes="0" containsString="0" containsNumber="1" containsInteger="1" minValue="0" maxValue="1" count="2">
        <n v="0"/>
        <n v="1"/>
      </sharedItems>
    </cacheField>
    <cacheField name="NOTA TIC" numFmtId="2">
      <sharedItems containsMixedTypes="1" containsNumber="1" minValue="0.75" maxValue="4"/>
    </cacheField>
    <cacheField name="COMPUTADOR" numFmtId="2">
      <sharedItems containsMixedTypes="1" containsNumber="1" minValue="0" maxValue="1.5" count="4">
        <n v="1.5"/>
        <n v="0.75"/>
        <n v="0"/>
        <e v="#N/A"/>
      </sharedItems>
    </cacheField>
    <cacheField name="INTERNET" numFmtId="2">
      <sharedItems containsMixedTypes="1" containsNumber="1" minValue="0" maxValue="1.5" count="4">
        <n v="1.5"/>
        <n v="0.75"/>
        <n v="0"/>
        <e v="#N/A"/>
      </sharedItems>
    </cacheField>
    <cacheField name="TELEFONE" numFmtId="2">
      <sharedItems containsMixedTypes="1" containsNumber="1" containsInteger="1" minValue="0" maxValue="1" count="3">
        <n v="0"/>
        <n v="1"/>
        <e v="#N/A"/>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riano de Almeida de Lima" refreshedDate="45364.385367476854" createdVersion="8" refreshedVersion="8" minRefreshableVersion="3" recordCount="165" xr:uid="{E9791912-163A-4901-B928-8C160D8ECE6A}">
  <cacheSource type="worksheet">
    <worksheetSource ref="A1:AA166" sheet="Tipologia"/>
  </cacheSource>
  <cacheFields count="27">
    <cacheField name="ID" numFmtId="0">
      <sharedItems containsSemiMixedTypes="0" containsString="0" containsNumber="1" containsInteger="1" minValue="40" maxValue="239"/>
    </cacheField>
    <cacheField name="RS" numFmtId="0">
      <sharedItems/>
    </cacheField>
    <cacheField name="RA" numFmtId="0">
      <sharedItems/>
    </cacheField>
    <cacheField name="UBS" numFmtId="0">
      <sharedItems/>
    </cacheField>
    <cacheField name="TIPO INICIAL" numFmtId="0">
      <sharedItems/>
    </cacheField>
    <cacheField name="TIPO" numFmtId="0">
      <sharedItems count="6">
        <s v="C"/>
        <s v="A"/>
        <s v="B"/>
        <s v="D"/>
        <s v="E"/>
        <s v="SEM INFORMAÇÃO"/>
      </sharedItems>
    </cacheField>
    <cacheField name="SCORE INICIAL" numFmtId="2">
      <sharedItems containsBlank="1" containsMixedTypes="1" containsNumber="1" minValue="0.28033861257336479" maxValue="0.8685919253343013"/>
    </cacheField>
    <cacheField name="SCORE" numFmtId="165">
      <sharedItems containsSemiMixedTypes="0" containsString="0" containsNumber="1" minValue="0" maxValue="0.84"/>
    </cacheField>
    <cacheField name="ESF_T" numFmtId="1">
      <sharedItems containsMixedTypes="1" containsNumber="1" containsInteger="1" minValue="1" maxValue="11"/>
    </cacheField>
    <cacheField name="NOTA EQUIPE PONDERADA" numFmtId="165">
      <sharedItems containsMixedTypes="1" containsNumber="1" minValue="2.0052414231257941E-2" maxValue="0.16041931385006353"/>
    </cacheField>
    <cacheField name="NOTA PROFISSIONAL_x000a_PONDERADA" numFmtId="165">
      <sharedItems containsMixedTypes="1" containsNumber="1" minValue="0" maxValue="0.15601837145277422"/>
    </cacheField>
    <cacheField name="NOTA SERVIÇOS_x000a_PONDERADA" numFmtId="165">
      <sharedItems containsMixedTypes="1" containsNumber="1" minValue="0" maxValue="0.22871664548919948"/>
    </cacheField>
    <cacheField name="NOTA ESTRUTURA_x000a_PONDERADA" numFmtId="165">
      <sharedItems containsMixedTypes="1" containsNumber="1" minValue="9.506035578144853E-2" maxValue="0.17880400254129605"/>
    </cacheField>
    <cacheField name="NOTA INSUMOS_x000a_PONDERADA" numFmtId="165">
      <sharedItems containsMixedTypes="1" containsNumber="1" minValue="2.4369214013432564E-2" maxValue="0.17058449809402795"/>
    </cacheField>
    <cacheField name="NOTA TIC_x000a_PONDERADA" numFmtId="165">
      <sharedItems containsMixedTypes="1" containsNumber="1" minValue="1.4354351969504447E-2" maxValue="7.6556543837357049E-2"/>
    </cacheField>
    <cacheField name="NOTA EQUIPE PADRONIZADA" numFmtId="2">
      <sharedItems containsMixedTypes="1" containsNumber="1" minValue="0.125" maxValue="1"/>
    </cacheField>
    <cacheField name="NOTA PROFISSIONAL_x000a_PADRONIZADA" numFmtId="2">
      <sharedItems containsMixedTypes="1" containsNumber="1" minValue="0" maxValue="0.85416666666666663"/>
    </cacheField>
    <cacheField name="NOTA SERVIÇOS_x000a_PADRONIZADA" numFmtId="2">
      <sharedItems containsMixedTypes="1" containsNumber="1" minValue="0" maxValue="1"/>
    </cacheField>
    <cacheField name="NOTA ESTRUTURA_x000a_PADRONIZADA" numFmtId="2">
      <sharedItems containsMixedTypes="1" containsNumber="1" minValue="0.52500000000000002" maxValue="0.98750000000000004"/>
    </cacheField>
    <cacheField name="NOTA INSUMOS_x000a_PADRONIZADA" numFmtId="2">
      <sharedItems containsMixedTypes="1" containsNumber="1" minValue="0.14285714285714285" maxValue="1"/>
    </cacheField>
    <cacheField name="NOTA TIC_x000a_PADRONIZADA" numFmtId="2">
      <sharedItems containsMixedTypes="1" containsNumber="1" minValue="0.1875" maxValue="1"/>
    </cacheField>
    <cacheField name="NOTA_x000a_EQUIPE" numFmtId="2">
      <sharedItems containsMixedTypes="1" containsNumber="1" minValue="1" maxValue="8"/>
    </cacheField>
    <cacheField name="NOTA_x000a_PROFISSIONAL" numFmtId="2">
      <sharedItems containsMixedTypes="1" containsNumber="1" minValue="0" maxValue="10.25"/>
    </cacheField>
    <cacheField name="NOTA_x000a_SERVIÇOS" numFmtId="2">
      <sharedItems containsMixedTypes="1" containsNumber="1" minValue="0" maxValue="7.5"/>
    </cacheField>
    <cacheField name="NOTA_x000a_ESTRUTURA" numFmtId="2">
      <sharedItems containsMixedTypes="1" containsNumber="1" minValue="10.5" maxValue="19.75"/>
    </cacheField>
    <cacheField name="NOTA_x000a_INSUMOS" numFmtId="2">
      <sharedItems containsMixedTypes="1" containsNumber="1" minValue="1" maxValue="7"/>
    </cacheField>
    <cacheField name="NOTA_x000a_TIC" numFmtId="2">
      <sharedItems containsMixedTypes="1" containsNumber="1" minValue="0.75" maxValue="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
  <r>
    <n v="53"/>
    <s v="Sudoeste"/>
    <n v="6"/>
    <s v="Unidade Básica de Saúde 03 - Samambaia"/>
    <x v="0"/>
    <n v="1"/>
    <n v="0.84"/>
    <n v="3"/>
    <n v="1"/>
    <n v="0.64583333333333337"/>
    <n v="0.93333333333333335"/>
    <n v="0.92500000000000004"/>
    <n v="0.7142857142857143"/>
    <n v="0.75"/>
    <n v="8"/>
    <n v="8"/>
    <x v="0"/>
    <n v="1"/>
    <s v="SIM"/>
    <s v="NÃO"/>
    <n v="1"/>
    <n v="0"/>
    <n v="7.75"/>
    <n v="1.5"/>
    <n v="2"/>
    <n v="0.5"/>
    <n v="2"/>
    <n v="0.5"/>
    <n v="0.75"/>
    <n v="0.5"/>
    <n v="7"/>
    <n v="0"/>
    <n v="3"/>
    <n v="2"/>
    <n v="2"/>
    <n v="18.5"/>
    <n v="1"/>
    <s v="PRÓPRIO"/>
    <n v="3"/>
    <n v="2"/>
    <n v="1"/>
    <n v="1"/>
    <n v="1"/>
    <n v="0.5"/>
    <n v="0.5"/>
    <n v="0.5"/>
    <n v="0.5"/>
    <n v="1"/>
    <n v="1"/>
    <n v="0.5"/>
    <n v="1"/>
    <n v="1"/>
    <n v="1"/>
    <n v="1"/>
    <n v="0"/>
    <n v="1"/>
    <n v="5"/>
    <n v="2"/>
    <n v="1"/>
    <n v="0"/>
    <n v="1"/>
    <n v="1"/>
    <n v="0"/>
    <n v="3"/>
    <n v="1.5"/>
    <n v="1.5"/>
    <n v="0"/>
  </r>
  <r>
    <n v="81"/>
    <s v="Sudoeste"/>
    <n v="6"/>
    <s v="Unidade Básica de Saúde 04 - Recanto das Emas"/>
    <x v="0"/>
    <n v="1"/>
    <n v="0.82"/>
    <n v="6"/>
    <n v="1"/>
    <n v="0.77083333333333337"/>
    <n v="1"/>
    <n v="0.82499999999999996"/>
    <n v="0.8571428571428571"/>
    <n v="0.5625"/>
    <n v="8"/>
    <n v="8"/>
    <x v="1"/>
    <n v="1"/>
    <s v="SIM"/>
    <s v="NÃO"/>
    <n v="1"/>
    <n v="0"/>
    <n v="9.25"/>
    <n v="1.5"/>
    <n v="1.5"/>
    <n v="0.75"/>
    <n v="2"/>
    <n v="0.75"/>
    <n v="0.75"/>
    <n v="2"/>
    <n v="7.5"/>
    <n v="0.5"/>
    <n v="3"/>
    <n v="2"/>
    <n v="2"/>
    <n v="16.5"/>
    <n v="1"/>
    <s v="PRÓPRIO"/>
    <n v="1"/>
    <n v="2"/>
    <n v="1"/>
    <n v="1"/>
    <n v="1"/>
    <n v="0.5"/>
    <n v="0.5"/>
    <n v="0.5"/>
    <n v="0.5"/>
    <n v="1"/>
    <n v="1"/>
    <n v="0.5"/>
    <n v="1"/>
    <n v="1"/>
    <n v="1"/>
    <n v="1"/>
    <n v="1"/>
    <n v="0"/>
    <n v="6"/>
    <n v="2"/>
    <n v="1"/>
    <n v="0"/>
    <n v="1"/>
    <n v="1"/>
    <n v="1"/>
    <n v="2.25"/>
    <n v="0.75"/>
    <n v="1.5"/>
    <n v="0"/>
  </r>
  <r>
    <n v="122"/>
    <s v="Central"/>
    <n v="1"/>
    <s v="Unidade Básica de Saúde 02 - Asa Norte"/>
    <x v="0"/>
    <n v="1"/>
    <n v="0.8"/>
    <n v="6"/>
    <n v="0.75"/>
    <n v="0.75"/>
    <n v="1"/>
    <n v="0.8"/>
    <n v="0.9285714285714286"/>
    <n v="0.75"/>
    <n v="6"/>
    <n v="6"/>
    <x v="2"/>
    <n v="1"/>
    <s v="NÃO"/>
    <s v="NÃO"/>
    <n v="0"/>
    <n v="0"/>
    <n v="9"/>
    <n v="2"/>
    <n v="2"/>
    <n v="1"/>
    <n v="2"/>
    <n v="1"/>
    <n v="0"/>
    <n v="1"/>
    <n v="7.5"/>
    <n v="0.5"/>
    <n v="3"/>
    <n v="2"/>
    <n v="2"/>
    <n v="16"/>
    <n v="1"/>
    <s v="PRÓPRIO"/>
    <n v="1"/>
    <n v="2"/>
    <n v="1"/>
    <n v="1"/>
    <n v="1"/>
    <n v="0.5"/>
    <n v="0.5"/>
    <n v="0"/>
    <n v="0"/>
    <n v="1"/>
    <n v="1"/>
    <n v="1"/>
    <n v="1"/>
    <n v="1"/>
    <n v="1"/>
    <n v="1"/>
    <n v="0"/>
    <n v="1"/>
    <n v="6.5"/>
    <n v="2"/>
    <n v="1"/>
    <n v="1"/>
    <n v="0.5"/>
    <n v="1"/>
    <n v="1"/>
    <n v="3"/>
    <n v="1.5"/>
    <n v="1.5"/>
    <n v="0"/>
  </r>
  <r>
    <n v="64"/>
    <s v="Sul"/>
    <n v="7"/>
    <s v="Unidade Básica de Saúde 05 - Gama"/>
    <x v="1"/>
    <n v="2"/>
    <n v="0.73"/>
    <n v="4"/>
    <n v="0.25"/>
    <n v="0.64583333333333337"/>
    <n v="0.73333333333333328"/>
    <n v="0.97499999999999998"/>
    <n v="0.8571428571428571"/>
    <n v="1"/>
    <n v="2"/>
    <n v="2"/>
    <x v="3"/>
    <n v="0"/>
    <s v="NÃO"/>
    <s v="NÃO"/>
    <n v="0"/>
    <n v="0"/>
    <n v="7.75"/>
    <n v="1.5"/>
    <n v="2"/>
    <n v="0.5"/>
    <n v="2"/>
    <n v="0.75"/>
    <n v="1"/>
    <n v="0"/>
    <n v="5.5"/>
    <n v="0.5"/>
    <n v="1"/>
    <n v="2"/>
    <n v="2"/>
    <n v="19.5"/>
    <n v="1"/>
    <s v="PRÓPRIO"/>
    <n v="3"/>
    <n v="2"/>
    <n v="1"/>
    <n v="1"/>
    <n v="1"/>
    <n v="0.5"/>
    <n v="0.5"/>
    <n v="0.5"/>
    <n v="0"/>
    <n v="1"/>
    <n v="1"/>
    <n v="1"/>
    <n v="1"/>
    <n v="1"/>
    <n v="1"/>
    <n v="1"/>
    <n v="1"/>
    <n v="1"/>
    <n v="6"/>
    <n v="2"/>
    <n v="1"/>
    <n v="1"/>
    <n v="1"/>
    <n v="1"/>
    <n v="0"/>
    <n v="4"/>
    <n v="1.5"/>
    <n v="1.5"/>
    <n v="1"/>
  </r>
  <r>
    <n v="58"/>
    <s v="Norte"/>
    <n v="4"/>
    <s v="Unidade Básica de Saúde 03 - Sobradinho II"/>
    <x v="1"/>
    <n v="2"/>
    <n v="0.75"/>
    <n v="1"/>
    <n v="1"/>
    <n v="0.72916666666666663"/>
    <n v="0.46666666666666667"/>
    <n v="0.88749999999999996"/>
    <n v="0.6428571428571429"/>
    <n v="1"/>
    <n v="8"/>
    <n v="8"/>
    <x v="4"/>
    <n v="1"/>
    <s v="SIM"/>
    <s v="NÃO"/>
    <n v="1"/>
    <n v="0"/>
    <n v="8.75"/>
    <n v="2"/>
    <n v="2"/>
    <n v="1"/>
    <n v="2"/>
    <n v="1"/>
    <n v="0.75"/>
    <n v="0"/>
    <n v="3.5"/>
    <n v="0.5"/>
    <n v="1"/>
    <n v="2"/>
    <n v="0"/>
    <n v="17.75"/>
    <n v="0"/>
    <s v="ALUGADO"/>
    <n v="3"/>
    <n v="2"/>
    <n v="1"/>
    <n v="0.5"/>
    <n v="1"/>
    <n v="0.5"/>
    <n v="0.5"/>
    <n v="0.5"/>
    <n v="0.5"/>
    <n v="1"/>
    <n v="1"/>
    <n v="0.25"/>
    <n v="1"/>
    <n v="1"/>
    <n v="1"/>
    <n v="1"/>
    <n v="1"/>
    <n v="1"/>
    <n v="4.5"/>
    <n v="2"/>
    <n v="1"/>
    <n v="1"/>
    <n v="0.5"/>
    <n v="0"/>
    <n v="0"/>
    <n v="4"/>
    <n v="1.5"/>
    <n v="1.5"/>
    <n v="1"/>
  </r>
  <r>
    <n v="65"/>
    <s v="Norte"/>
    <n v="4"/>
    <s v="Unidade Básica de Saúde 03 - Fercal"/>
    <x v="1"/>
    <n v="2"/>
    <n v="0.75"/>
    <n v="1"/>
    <n v="0.75"/>
    <n v="0.79166666666666663"/>
    <n v="0.73333333333333328"/>
    <n v="0.9375"/>
    <n v="0.7142857142857143"/>
    <n v="0.375"/>
    <n v="6"/>
    <n v="6"/>
    <x v="4"/>
    <n v="1"/>
    <s v="NÃO"/>
    <s v="NÃO"/>
    <n v="0"/>
    <n v="0"/>
    <n v="9.5"/>
    <n v="2"/>
    <n v="2"/>
    <n v="1"/>
    <n v="2"/>
    <n v="1"/>
    <n v="1.5"/>
    <n v="0"/>
    <n v="5.5"/>
    <n v="0.5"/>
    <n v="1"/>
    <n v="2"/>
    <n v="2"/>
    <n v="18.75"/>
    <n v="1"/>
    <s v="PRÓPRIO"/>
    <n v="3"/>
    <n v="2"/>
    <n v="1"/>
    <n v="0.5"/>
    <n v="1"/>
    <n v="0.5"/>
    <n v="0.5"/>
    <n v="0.5"/>
    <n v="0.5"/>
    <n v="1"/>
    <n v="1"/>
    <n v="0.25"/>
    <n v="1"/>
    <n v="1"/>
    <n v="1"/>
    <n v="1"/>
    <n v="1"/>
    <n v="1"/>
    <n v="5"/>
    <n v="2"/>
    <n v="1"/>
    <n v="1"/>
    <n v="1"/>
    <n v="0"/>
    <n v="0"/>
    <n v="1.5"/>
    <n v="0.75"/>
    <n v="0.75"/>
    <n v="0"/>
  </r>
  <r>
    <n v="76"/>
    <s v="Oeste"/>
    <n v="5"/>
    <s v="Unidade Básica de Saúde 02 - Brazlândia"/>
    <x v="1"/>
    <n v="2"/>
    <n v="0.75"/>
    <n v="4"/>
    <n v="0.5"/>
    <n v="0.625"/>
    <n v="0.93333333333333335"/>
    <n v="0.88749999999999996"/>
    <n v="0.7857142857142857"/>
    <n v="0.5625"/>
    <n v="4"/>
    <n v="4"/>
    <x v="4"/>
    <n v="0.25"/>
    <s v="SIM"/>
    <s v="NÃO"/>
    <n v="1"/>
    <n v="0"/>
    <n v="7.5"/>
    <n v="1.5"/>
    <n v="2"/>
    <n v="0.75"/>
    <n v="1.5"/>
    <n v="0.75"/>
    <n v="1"/>
    <n v="0"/>
    <n v="7"/>
    <n v="0"/>
    <n v="3"/>
    <n v="2"/>
    <n v="2"/>
    <n v="17.75"/>
    <n v="1"/>
    <s v="PRÓPRIO"/>
    <n v="3"/>
    <n v="2"/>
    <n v="1"/>
    <n v="1"/>
    <n v="1"/>
    <n v="0.5"/>
    <n v="0.5"/>
    <n v="0"/>
    <n v="0"/>
    <n v="1"/>
    <n v="1"/>
    <n v="0.75"/>
    <n v="1"/>
    <n v="1"/>
    <n v="1"/>
    <n v="1"/>
    <n v="0"/>
    <n v="1"/>
    <n v="5.5"/>
    <n v="0.5"/>
    <n v="1"/>
    <n v="1"/>
    <n v="1"/>
    <n v="1"/>
    <n v="1"/>
    <n v="2.25"/>
    <n v="0.75"/>
    <n v="1.5"/>
    <n v="0"/>
  </r>
  <r>
    <n v="93"/>
    <s v="Norte"/>
    <n v="4"/>
    <s v="Unidade Básica de Saúde 02 - Fercal"/>
    <x v="1"/>
    <n v="2"/>
    <n v="0.77"/>
    <n v="1"/>
    <n v="1"/>
    <n v="0.66666666666666663"/>
    <n v="0.73333333333333328"/>
    <n v="0.86250000000000004"/>
    <n v="0.6428571428571429"/>
    <n v="0.75"/>
    <n v="8"/>
    <n v="8"/>
    <x v="4"/>
    <n v="1"/>
    <s v="SIM"/>
    <s v="NÃO"/>
    <n v="1"/>
    <n v="0"/>
    <n v="8"/>
    <n v="2"/>
    <n v="2"/>
    <n v="1"/>
    <n v="2"/>
    <n v="0"/>
    <n v="1"/>
    <n v="0"/>
    <n v="5.5"/>
    <n v="0.5"/>
    <n v="1"/>
    <n v="2"/>
    <n v="2"/>
    <n v="17.25"/>
    <n v="1"/>
    <s v="PRÓPRIO"/>
    <n v="3"/>
    <n v="2"/>
    <n v="1"/>
    <n v="0.5"/>
    <n v="1"/>
    <n v="0.5"/>
    <n v="0.5"/>
    <n v="0.5"/>
    <n v="0.5"/>
    <n v="1"/>
    <n v="0.5"/>
    <n v="0.25"/>
    <n v="0"/>
    <n v="1"/>
    <n v="1"/>
    <n v="1"/>
    <n v="1"/>
    <n v="1"/>
    <n v="4.5"/>
    <n v="2"/>
    <n v="1"/>
    <n v="1"/>
    <n v="0.5"/>
    <n v="0"/>
    <n v="0"/>
    <n v="3"/>
    <n v="1.5"/>
    <n v="1.5"/>
    <n v="0"/>
  </r>
  <r>
    <n v="99"/>
    <s v="Oeste"/>
    <n v="5"/>
    <s v="Unidade Básica de Saúde 17 - Ceilândia"/>
    <x v="1"/>
    <n v="2"/>
    <n v="0.76"/>
    <n v="4"/>
    <n v="0.75"/>
    <n v="0.70833333333333337"/>
    <n v="0.66666666666666663"/>
    <n v="0.97499999999999998"/>
    <n v="0.7142857142857143"/>
    <n v="0.75"/>
    <n v="6"/>
    <n v="6"/>
    <x v="4"/>
    <n v="1"/>
    <s v="NÃO"/>
    <s v="NÃO"/>
    <n v="0"/>
    <n v="0"/>
    <n v="8.5"/>
    <n v="2"/>
    <n v="2"/>
    <n v="1"/>
    <n v="2"/>
    <n v="1"/>
    <n v="0.5"/>
    <n v="0"/>
    <n v="5"/>
    <n v="0"/>
    <n v="1"/>
    <n v="2"/>
    <n v="2"/>
    <n v="19.5"/>
    <n v="1"/>
    <s v="PRÓPRIO"/>
    <n v="3"/>
    <n v="2"/>
    <n v="1"/>
    <n v="1"/>
    <n v="1"/>
    <n v="0.5"/>
    <n v="0.5"/>
    <n v="0.5"/>
    <n v="0.5"/>
    <n v="1"/>
    <n v="1"/>
    <n v="0.5"/>
    <n v="1"/>
    <n v="1"/>
    <n v="1"/>
    <n v="1"/>
    <n v="1"/>
    <n v="1"/>
    <n v="5"/>
    <n v="2"/>
    <n v="1"/>
    <n v="1"/>
    <n v="1"/>
    <n v="0"/>
    <n v="0"/>
    <n v="3"/>
    <n v="1.5"/>
    <n v="1.5"/>
    <n v="0"/>
  </r>
  <r>
    <n v="116"/>
    <s v="Leste"/>
    <n v="3"/>
    <s v="Unidade Básica de Saúde 05 - Paranoá"/>
    <x v="1"/>
    <n v="2"/>
    <n v="0.72"/>
    <n v="1"/>
    <n v="1"/>
    <n v="0.72916666666666663"/>
    <n v="0.46666666666666667"/>
    <n v="0.86250000000000004"/>
    <n v="0.6428571428571429"/>
    <n v="0.75"/>
    <n v="8"/>
    <n v="8"/>
    <x v="4"/>
    <n v="1"/>
    <s v="SIM"/>
    <s v="NÃO"/>
    <n v="1"/>
    <n v="0"/>
    <n v="8.75"/>
    <n v="2"/>
    <n v="2"/>
    <n v="1"/>
    <n v="2"/>
    <n v="1"/>
    <n v="0.75"/>
    <n v="0"/>
    <n v="3.5"/>
    <n v="0.5"/>
    <n v="1"/>
    <n v="2"/>
    <n v="0"/>
    <n v="17.25"/>
    <n v="1"/>
    <s v="PRÓPRIO"/>
    <n v="3"/>
    <n v="2"/>
    <n v="1"/>
    <n v="0.5"/>
    <n v="1"/>
    <n v="0.5"/>
    <n v="0.5"/>
    <n v="0.5"/>
    <n v="0.5"/>
    <n v="1"/>
    <n v="1"/>
    <n v="0.75"/>
    <n v="1"/>
    <n v="1"/>
    <n v="1"/>
    <n v="0"/>
    <n v="0"/>
    <n v="1"/>
    <n v="4.5"/>
    <n v="0.5"/>
    <n v="0"/>
    <n v="1"/>
    <n v="1"/>
    <n v="1"/>
    <n v="1"/>
    <n v="3"/>
    <n v="1.5"/>
    <n v="1.5"/>
    <n v="0"/>
  </r>
  <r>
    <n v="130"/>
    <s v="Norte"/>
    <n v="4"/>
    <s v="Unidade Básica de Saúde 17 - Planaltina"/>
    <x v="1"/>
    <n v="2"/>
    <n v="0.71"/>
    <n v="1"/>
    <n v="0.75"/>
    <n v="0.75"/>
    <n v="0.73333333333333328"/>
    <n v="0.75"/>
    <n v="0.7142857142857143"/>
    <n v="0.375"/>
    <n v="6"/>
    <n v="6"/>
    <x v="4"/>
    <n v="0"/>
    <s v="SIM"/>
    <s v="NÃO"/>
    <n v="1"/>
    <n v="0"/>
    <n v="9"/>
    <n v="2"/>
    <n v="2"/>
    <n v="0.75"/>
    <n v="2"/>
    <n v="0.75"/>
    <n v="1.5"/>
    <n v="0"/>
    <n v="5.5"/>
    <n v="0.5"/>
    <n v="1"/>
    <n v="2"/>
    <n v="2"/>
    <n v="15"/>
    <n v="1"/>
    <s v="COMODATO"/>
    <n v="3"/>
    <n v="2"/>
    <n v="1"/>
    <n v="0.5"/>
    <n v="0"/>
    <n v="0.5"/>
    <n v="0.5"/>
    <n v="0"/>
    <n v="0"/>
    <n v="1"/>
    <n v="1"/>
    <n v="0.5"/>
    <n v="1"/>
    <n v="1"/>
    <n v="1"/>
    <n v="0"/>
    <n v="0"/>
    <n v="1"/>
    <n v="5"/>
    <n v="2"/>
    <n v="1"/>
    <n v="1"/>
    <n v="1"/>
    <n v="0"/>
    <n v="0"/>
    <n v="1.5"/>
    <n v="0.75"/>
    <n v="0.75"/>
    <n v="0"/>
  </r>
  <r>
    <n v="134"/>
    <s v="Oeste"/>
    <n v="5"/>
    <s v="Unidade Básica de Saúde 16 - Ceilândia"/>
    <x v="1"/>
    <n v="2"/>
    <n v="0.7"/>
    <n v="4"/>
    <n v="0.75"/>
    <n v="0.66666666666666663"/>
    <n v="0.66666666666666663"/>
    <n v="0.875"/>
    <n v="0.5"/>
    <n v="0.75"/>
    <n v="6"/>
    <n v="6"/>
    <x v="4"/>
    <n v="1"/>
    <s v="NÃO"/>
    <s v="NÃO"/>
    <n v="0"/>
    <n v="0"/>
    <n v="8"/>
    <n v="1.5"/>
    <n v="2"/>
    <n v="0.75"/>
    <n v="2"/>
    <n v="0.75"/>
    <n v="0.5"/>
    <n v="0.5"/>
    <n v="5"/>
    <n v="0"/>
    <n v="1"/>
    <n v="2"/>
    <n v="2"/>
    <n v="17.5"/>
    <n v="1"/>
    <s v="PRÓPRIO"/>
    <n v="3"/>
    <n v="2"/>
    <n v="1"/>
    <n v="1"/>
    <n v="1"/>
    <n v="0.5"/>
    <n v="0.5"/>
    <n v="0"/>
    <n v="0"/>
    <n v="1"/>
    <n v="1"/>
    <n v="0.5"/>
    <n v="1"/>
    <n v="1"/>
    <n v="1"/>
    <n v="1"/>
    <n v="0"/>
    <n v="1"/>
    <n v="3.5"/>
    <n v="2"/>
    <n v="1"/>
    <n v="0"/>
    <n v="0.5"/>
    <n v="0"/>
    <n v="0"/>
    <n v="3"/>
    <n v="1.5"/>
    <n v="1.5"/>
    <n v="0"/>
  </r>
  <r>
    <n v="139"/>
    <s v="Norte"/>
    <n v="4"/>
    <s v="Unidade Básica de Saúde 04 - Sobradinho"/>
    <x v="1"/>
    <n v="2"/>
    <n v="0.77"/>
    <n v="1"/>
    <n v="1"/>
    <n v="0.625"/>
    <n v="0.73333333333333328"/>
    <n v="0.9"/>
    <n v="0.6428571428571429"/>
    <n v="0.75"/>
    <n v="8"/>
    <n v="8"/>
    <x v="4"/>
    <n v="1"/>
    <s v="SIM"/>
    <s v="NÃO"/>
    <n v="1"/>
    <n v="0"/>
    <n v="7.5"/>
    <n v="2"/>
    <n v="2"/>
    <n v="0.75"/>
    <n v="1.5"/>
    <n v="0.75"/>
    <n v="0.5"/>
    <n v="0"/>
    <n v="5.5"/>
    <n v="0.5"/>
    <n v="1"/>
    <n v="2"/>
    <n v="2"/>
    <n v="18"/>
    <n v="1"/>
    <s v="COMODATO"/>
    <n v="3"/>
    <n v="2"/>
    <n v="1"/>
    <n v="0.5"/>
    <n v="1"/>
    <n v="0.5"/>
    <n v="0.5"/>
    <n v="0.5"/>
    <n v="0.5"/>
    <n v="1"/>
    <n v="1"/>
    <n v="0.5"/>
    <n v="1"/>
    <n v="1"/>
    <n v="1"/>
    <n v="0"/>
    <n v="1"/>
    <n v="1"/>
    <n v="4.5"/>
    <n v="2"/>
    <n v="1"/>
    <n v="1"/>
    <n v="0.5"/>
    <n v="0"/>
    <n v="0"/>
    <n v="3"/>
    <n v="1.5"/>
    <n v="1.5"/>
    <n v="0"/>
  </r>
  <r>
    <n v="141"/>
    <s v="Sul"/>
    <n v="7"/>
    <s v="Unidade Básica de Saúde 09 - Gama"/>
    <x v="1"/>
    <n v="2"/>
    <n v="0.76"/>
    <n v="1"/>
    <n v="0.75"/>
    <n v="0.75"/>
    <n v="0.66666666666666663"/>
    <n v="0.91249999999999998"/>
    <n v="0.7142857142857143"/>
    <n v="0.8125"/>
    <n v="6"/>
    <n v="6"/>
    <x v="4"/>
    <n v="1"/>
    <s v="NÃO"/>
    <s v="NÃO"/>
    <n v="0"/>
    <n v="0"/>
    <n v="9"/>
    <n v="2"/>
    <n v="2"/>
    <n v="1"/>
    <n v="2"/>
    <n v="1"/>
    <n v="1"/>
    <n v="0"/>
    <n v="5"/>
    <n v="0"/>
    <n v="1"/>
    <n v="2"/>
    <n v="2"/>
    <n v="18.25"/>
    <n v="1"/>
    <s v="PRÓPRIO"/>
    <n v="3"/>
    <n v="2"/>
    <n v="1"/>
    <n v="1"/>
    <n v="1"/>
    <n v="0.5"/>
    <n v="0.5"/>
    <n v="0.5"/>
    <n v="0.5"/>
    <n v="1"/>
    <n v="1"/>
    <n v="0.25"/>
    <n v="1"/>
    <n v="1"/>
    <n v="1"/>
    <n v="0"/>
    <n v="1"/>
    <n v="1"/>
    <n v="5"/>
    <n v="2"/>
    <n v="1"/>
    <n v="1"/>
    <n v="1"/>
    <n v="0"/>
    <n v="0"/>
    <n v="3.25"/>
    <n v="1.5"/>
    <n v="0.75"/>
    <n v="1"/>
  </r>
  <r>
    <n v="152"/>
    <s v="Leste"/>
    <n v="3"/>
    <s v="Unidade Básica de Saúde 07 - Paranoá"/>
    <x v="1"/>
    <n v="2"/>
    <n v="0.73"/>
    <n v="1"/>
    <n v="1"/>
    <n v="0.75"/>
    <n v="0.73333333333333328"/>
    <n v="0.75"/>
    <n v="0.5"/>
    <n v="0.5625"/>
    <n v="8"/>
    <n v="8"/>
    <x v="4"/>
    <n v="1"/>
    <s v="SIM"/>
    <s v="NÃO"/>
    <n v="1"/>
    <n v="0"/>
    <n v="9"/>
    <n v="2"/>
    <n v="2"/>
    <n v="1"/>
    <n v="2"/>
    <n v="1"/>
    <n v="1"/>
    <n v="0"/>
    <n v="5.5"/>
    <n v="0.5"/>
    <n v="1"/>
    <n v="2"/>
    <n v="2"/>
    <n v="15"/>
    <n v="1"/>
    <s v="COMODATO"/>
    <n v="3"/>
    <n v="2"/>
    <n v="0"/>
    <n v="0.5"/>
    <n v="1"/>
    <n v="0.5"/>
    <n v="0.5"/>
    <n v="0.5"/>
    <n v="0"/>
    <n v="1"/>
    <n v="0.5"/>
    <n v="0.5"/>
    <n v="1"/>
    <n v="1"/>
    <n v="1"/>
    <n v="0"/>
    <n v="0"/>
    <n v="1"/>
    <n v="3.5"/>
    <n v="2"/>
    <n v="0"/>
    <n v="1"/>
    <n v="0.5"/>
    <n v="0"/>
    <n v="0"/>
    <n v="2.25"/>
    <n v="0.75"/>
    <n v="1.5"/>
    <n v="0"/>
  </r>
  <r>
    <n v="178"/>
    <s v="Norte"/>
    <n v="4"/>
    <s v="Unidade Básica de Saúde 09 - Planaltina"/>
    <x v="1"/>
    <n v="2"/>
    <n v="0.72"/>
    <n v="1"/>
    <n v="0.25"/>
    <n v="0.75"/>
    <n v="0.73333333333333328"/>
    <n v="0.86250000000000004"/>
    <n v="0.7857142857142857"/>
    <n v="1"/>
    <n v="2"/>
    <n v="2"/>
    <x v="4"/>
    <n v="0"/>
    <s v="NÃO"/>
    <s v="NÃO"/>
    <n v="0"/>
    <n v="0"/>
    <n v="9"/>
    <n v="2"/>
    <n v="2"/>
    <n v="1"/>
    <n v="2"/>
    <n v="1"/>
    <n v="1"/>
    <n v="0"/>
    <n v="5.5"/>
    <n v="0.5"/>
    <n v="1"/>
    <n v="2"/>
    <n v="2"/>
    <n v="17.25"/>
    <n v="1"/>
    <s v="PRÓPRIO"/>
    <n v="3"/>
    <n v="2"/>
    <n v="1"/>
    <n v="0.5"/>
    <n v="1"/>
    <n v="0.5"/>
    <n v="0.5"/>
    <n v="0.5"/>
    <n v="0.5"/>
    <n v="1"/>
    <n v="1"/>
    <n v="0.75"/>
    <n v="1"/>
    <n v="1"/>
    <n v="1"/>
    <n v="0"/>
    <n v="0"/>
    <n v="1"/>
    <n v="5.5"/>
    <n v="2"/>
    <n v="1"/>
    <n v="1"/>
    <n v="0.5"/>
    <n v="0"/>
    <n v="1"/>
    <n v="4"/>
    <n v="1.5"/>
    <n v="1.5"/>
    <n v="1"/>
  </r>
  <r>
    <n v="185"/>
    <s v="Norte"/>
    <n v="4"/>
    <s v="Unidade Básica de Saúde 05 - Sobradinho"/>
    <x v="1"/>
    <n v="2"/>
    <n v="0.76"/>
    <n v="1"/>
    <n v="0.75"/>
    <n v="0.70833333333333337"/>
    <n v="0.73333333333333328"/>
    <n v="0.85"/>
    <n v="0.8571428571428571"/>
    <n v="0.5625"/>
    <n v="6"/>
    <n v="6"/>
    <x v="4"/>
    <n v="0"/>
    <s v="SIM"/>
    <s v="NÃO"/>
    <n v="1"/>
    <n v="0"/>
    <n v="8.5"/>
    <n v="2"/>
    <n v="2"/>
    <n v="1"/>
    <n v="2"/>
    <n v="1"/>
    <n v="0.5"/>
    <n v="0"/>
    <n v="5.5"/>
    <n v="0.5"/>
    <n v="1"/>
    <n v="2"/>
    <n v="2"/>
    <n v="17"/>
    <n v="0"/>
    <s v="EMPRESTADO"/>
    <n v="3"/>
    <n v="2"/>
    <n v="1"/>
    <n v="0.5"/>
    <n v="0"/>
    <n v="0.5"/>
    <n v="0.5"/>
    <n v="0.5"/>
    <n v="0.5"/>
    <n v="1"/>
    <n v="1"/>
    <n v="0.5"/>
    <n v="1"/>
    <n v="1"/>
    <n v="1"/>
    <n v="1"/>
    <n v="1"/>
    <n v="1"/>
    <n v="6"/>
    <n v="2"/>
    <n v="1"/>
    <n v="1"/>
    <n v="1"/>
    <n v="0"/>
    <n v="1"/>
    <n v="2.25"/>
    <n v="0.75"/>
    <n v="1.5"/>
    <n v="0"/>
  </r>
  <r>
    <n v="194"/>
    <s v="Norte"/>
    <n v="4"/>
    <s v="Unidade Básica de Saúde 06 - Sobradinho"/>
    <x v="1"/>
    <n v="2"/>
    <n v="0.78"/>
    <n v="1"/>
    <n v="0.75"/>
    <n v="0.70833333333333337"/>
    <n v="0.73333333333333328"/>
    <n v="0.95"/>
    <n v="0.7857142857142857"/>
    <n v="0.75"/>
    <n v="6"/>
    <n v="6"/>
    <x v="4"/>
    <n v="0"/>
    <s v="SIM"/>
    <s v="NÃO"/>
    <n v="1"/>
    <n v="0"/>
    <n v="8.5"/>
    <n v="2"/>
    <n v="2"/>
    <n v="1"/>
    <n v="2"/>
    <n v="1"/>
    <n v="0.5"/>
    <n v="0"/>
    <n v="5.5"/>
    <n v="0.5"/>
    <n v="1"/>
    <n v="2"/>
    <n v="2"/>
    <n v="19"/>
    <n v="1"/>
    <s v="COMODATO"/>
    <n v="3"/>
    <n v="2"/>
    <n v="1"/>
    <n v="0.5"/>
    <n v="1"/>
    <n v="0.5"/>
    <n v="0.5"/>
    <n v="0.5"/>
    <n v="0"/>
    <n v="1"/>
    <n v="1"/>
    <n v="1"/>
    <n v="1"/>
    <n v="1"/>
    <n v="1"/>
    <n v="1"/>
    <n v="1"/>
    <n v="1"/>
    <n v="5.5"/>
    <n v="2"/>
    <n v="1"/>
    <n v="1"/>
    <n v="0.5"/>
    <n v="0"/>
    <n v="1"/>
    <n v="3"/>
    <n v="1.5"/>
    <n v="1.5"/>
    <n v="0"/>
  </r>
  <r>
    <n v="237"/>
    <s v="Sudoeste"/>
    <n v="6"/>
    <s v="Unidade Básica de Saúde 03 - Recanto das Emas"/>
    <x v="1"/>
    <n v="2"/>
    <n v="0.77"/>
    <n v="7"/>
    <n v="0.75"/>
    <n v="0.85416666666666663"/>
    <n v="1"/>
    <n v="0.61250000000000004"/>
    <n v="0.7857142857142857"/>
    <n v="0.8125"/>
    <n v="6"/>
    <n v="6"/>
    <x v="4"/>
    <n v="1"/>
    <s v="NÃO"/>
    <s v="NÃO"/>
    <n v="0"/>
    <n v="0"/>
    <n v="10.25"/>
    <n v="1.5"/>
    <n v="2"/>
    <n v="1"/>
    <n v="2"/>
    <n v="1"/>
    <n v="0.75"/>
    <n v="2"/>
    <n v="7.5"/>
    <n v="0.5"/>
    <n v="3"/>
    <n v="2"/>
    <n v="2"/>
    <n v="12.25"/>
    <n v="1"/>
    <s v="PRÓPRIO"/>
    <n v="1"/>
    <n v="2"/>
    <n v="0"/>
    <n v="1"/>
    <n v="1"/>
    <n v="0"/>
    <n v="0.5"/>
    <n v="0.5"/>
    <n v="0"/>
    <n v="0"/>
    <n v="0.5"/>
    <n v="0.75"/>
    <n v="1"/>
    <n v="1"/>
    <n v="1"/>
    <n v="1"/>
    <n v="0"/>
    <n v="0"/>
    <n v="5.5"/>
    <n v="2"/>
    <n v="1"/>
    <n v="0"/>
    <n v="0.5"/>
    <n v="1"/>
    <n v="1"/>
    <n v="3.25"/>
    <n v="0.75"/>
    <n v="1.5"/>
    <n v="1"/>
  </r>
  <r>
    <n v="83"/>
    <s v="Leste"/>
    <n v="3"/>
    <s v="Unidade Básica de Saúde 01 - São Sebastião"/>
    <x v="1"/>
    <n v="2"/>
    <n v="0.73"/>
    <n v="10"/>
    <n v="0.75"/>
    <n v="0.8125"/>
    <n v="1"/>
    <n v="0.78749999999999998"/>
    <n v="0.7857142857142857"/>
    <n v="0.5625"/>
    <n v="6"/>
    <n v="6"/>
    <x v="5"/>
    <n v="1"/>
    <s v="NÃO"/>
    <s v="NÃO"/>
    <n v="0"/>
    <n v="0"/>
    <n v="9.75"/>
    <n v="1.5"/>
    <n v="2"/>
    <n v="0.75"/>
    <n v="2"/>
    <n v="0.75"/>
    <n v="0.75"/>
    <n v="2"/>
    <n v="7.5"/>
    <n v="0.5"/>
    <n v="3"/>
    <n v="2"/>
    <n v="2"/>
    <n v="15.75"/>
    <n v="1"/>
    <s v="PRÓPRIO"/>
    <n v="0"/>
    <n v="2"/>
    <n v="0"/>
    <n v="1"/>
    <n v="1"/>
    <n v="0.5"/>
    <n v="0.5"/>
    <n v="0.5"/>
    <n v="0.5"/>
    <n v="1"/>
    <n v="1"/>
    <n v="0.75"/>
    <n v="1"/>
    <n v="1"/>
    <n v="1"/>
    <n v="1"/>
    <n v="1"/>
    <n v="1"/>
    <n v="5.5"/>
    <n v="2"/>
    <n v="1"/>
    <n v="1"/>
    <n v="0.5"/>
    <n v="0"/>
    <n v="1"/>
    <n v="2.25"/>
    <n v="0.75"/>
    <n v="1.5"/>
    <n v="0"/>
  </r>
  <r>
    <n v="170"/>
    <s v="Sudoeste"/>
    <n v="6"/>
    <s v="Unidade Básica de Saúde 12 - Samambaia"/>
    <x v="1"/>
    <n v="2"/>
    <n v="0.75"/>
    <n v="6"/>
    <n v="0.75"/>
    <n v="0.6875"/>
    <n v="0.93333333333333335"/>
    <n v="0.83750000000000002"/>
    <n v="0.5714285714285714"/>
    <n v="1"/>
    <n v="6"/>
    <n v="6"/>
    <x v="1"/>
    <n v="0"/>
    <s v="SIM"/>
    <s v="NÃO"/>
    <n v="1"/>
    <n v="0"/>
    <n v="8.25"/>
    <n v="2"/>
    <n v="2"/>
    <n v="0.75"/>
    <n v="2"/>
    <n v="0.75"/>
    <n v="0.75"/>
    <n v="0"/>
    <n v="7"/>
    <n v="0"/>
    <n v="3"/>
    <n v="2"/>
    <n v="2"/>
    <n v="16.75"/>
    <n v="1"/>
    <s v="PRÓPRIO"/>
    <n v="1"/>
    <n v="2"/>
    <n v="1"/>
    <n v="1"/>
    <n v="1"/>
    <n v="0.5"/>
    <n v="0.5"/>
    <n v="0.5"/>
    <n v="0.5"/>
    <n v="1"/>
    <n v="1"/>
    <n v="0.75"/>
    <n v="1"/>
    <n v="1"/>
    <n v="1"/>
    <n v="1"/>
    <n v="0"/>
    <n v="1"/>
    <n v="4"/>
    <n v="2"/>
    <n v="1"/>
    <n v="0"/>
    <n v="1"/>
    <n v="0"/>
    <n v="0"/>
    <n v="4"/>
    <n v="1.5"/>
    <n v="1.5"/>
    <n v="1"/>
  </r>
  <r>
    <n v="140"/>
    <s v="Sul"/>
    <n v="7"/>
    <s v="Unidade Básica de Saúde 01 - Gama"/>
    <x v="1"/>
    <n v="2"/>
    <n v="0.74"/>
    <n v="5"/>
    <n v="1"/>
    <n v="0.83333333333333337"/>
    <n v="0.66666666666666663"/>
    <n v="0.78749999999999998"/>
    <n v="0.6428571428571429"/>
    <n v="0.8125"/>
    <n v="8"/>
    <n v="8"/>
    <x v="6"/>
    <n v="1"/>
    <s v="SIM"/>
    <s v="NÃO"/>
    <n v="1"/>
    <n v="0"/>
    <n v="10"/>
    <n v="2"/>
    <n v="2"/>
    <n v="0.5"/>
    <n v="2"/>
    <n v="0.75"/>
    <n v="0.75"/>
    <n v="2"/>
    <n v="5"/>
    <n v="0"/>
    <n v="1"/>
    <n v="2"/>
    <n v="2"/>
    <n v="15.75"/>
    <n v="1"/>
    <s v="PRÓPRIO"/>
    <n v="1"/>
    <n v="2"/>
    <n v="1"/>
    <n v="1"/>
    <n v="1"/>
    <n v="0.5"/>
    <n v="0.5"/>
    <n v="0.5"/>
    <n v="0"/>
    <n v="1"/>
    <n v="1"/>
    <n v="0.25"/>
    <n v="1"/>
    <n v="1"/>
    <n v="1"/>
    <n v="1"/>
    <n v="0"/>
    <n v="1"/>
    <n v="4.5"/>
    <n v="2"/>
    <n v="1"/>
    <n v="1"/>
    <n v="0.5"/>
    <n v="0"/>
    <n v="0"/>
    <n v="3.25"/>
    <n v="0.75"/>
    <n v="1.5"/>
    <n v="1"/>
  </r>
  <r>
    <n v="66"/>
    <s v="Centro-Sul"/>
    <n v="2"/>
    <s v="Unidade Básica de Saúde 01 - Estrutural"/>
    <x v="1"/>
    <n v="2"/>
    <n v="0.7"/>
    <n v="9"/>
    <n v="0.75"/>
    <n v="0.625"/>
    <n v="0.93333333333333335"/>
    <n v="0.73750000000000004"/>
    <n v="0.7142857142857143"/>
    <n v="1"/>
    <n v="6"/>
    <n v="6"/>
    <x v="7"/>
    <n v="1"/>
    <s v="NÃO"/>
    <s v="NÃO"/>
    <n v="0"/>
    <n v="0"/>
    <n v="7.5"/>
    <n v="1.5"/>
    <n v="2"/>
    <n v="0.75"/>
    <n v="1.5"/>
    <n v="0.75"/>
    <n v="0.5"/>
    <n v="0.5"/>
    <n v="7"/>
    <n v="0"/>
    <n v="3"/>
    <n v="2"/>
    <n v="2"/>
    <n v="14.75"/>
    <n v="1"/>
    <s v="PRÓPRIO"/>
    <n v="0"/>
    <n v="1"/>
    <n v="0"/>
    <n v="1"/>
    <n v="1"/>
    <n v="0.5"/>
    <n v="0.5"/>
    <n v="0.5"/>
    <n v="0.5"/>
    <n v="1"/>
    <n v="1"/>
    <n v="0.75"/>
    <n v="1"/>
    <n v="1"/>
    <n v="1"/>
    <n v="1"/>
    <n v="1"/>
    <n v="1"/>
    <n v="5"/>
    <n v="2"/>
    <n v="1"/>
    <n v="1"/>
    <n v="1"/>
    <n v="0"/>
    <n v="0"/>
    <n v="4"/>
    <n v="1.5"/>
    <n v="1.5"/>
    <n v="1"/>
  </r>
  <r>
    <n v="117"/>
    <s v="Sul"/>
    <n v="7"/>
    <s v="Unidade Básica de Saúde 02 - Santa Maria"/>
    <x v="1"/>
    <n v="2"/>
    <n v="0.73"/>
    <n v="8"/>
    <n v="0.75"/>
    <n v="0.72916666666666663"/>
    <n v="1"/>
    <n v="0.625"/>
    <n v="0.9285714285714286"/>
    <n v="0.75"/>
    <n v="6"/>
    <n v="6"/>
    <x v="8"/>
    <n v="1"/>
    <s v="NÃO"/>
    <s v="NÃO"/>
    <n v="0"/>
    <n v="0"/>
    <n v="8.75"/>
    <n v="2"/>
    <n v="2"/>
    <n v="0.75"/>
    <n v="2"/>
    <n v="1"/>
    <n v="0.5"/>
    <n v="0.5"/>
    <n v="7.5"/>
    <n v="0.5"/>
    <n v="3"/>
    <n v="2"/>
    <n v="2"/>
    <n v="12.5"/>
    <n v="1"/>
    <s v="PRÓPRIO"/>
    <n v="0"/>
    <n v="1"/>
    <n v="0"/>
    <n v="1"/>
    <n v="0"/>
    <n v="0.5"/>
    <n v="0.5"/>
    <n v="0.5"/>
    <n v="0.5"/>
    <n v="1"/>
    <n v="0.5"/>
    <n v="0"/>
    <n v="1"/>
    <n v="1"/>
    <n v="1"/>
    <n v="1"/>
    <n v="1"/>
    <n v="1"/>
    <n v="6.5"/>
    <n v="2"/>
    <n v="1"/>
    <n v="1"/>
    <n v="0.5"/>
    <n v="1"/>
    <n v="1"/>
    <n v="3"/>
    <n v="1.5"/>
    <n v="1.5"/>
    <n v="0"/>
  </r>
  <r>
    <n v="219"/>
    <s v="Central"/>
    <n v="1"/>
    <s v="Unidade Básica de Saúde 03 - Asa Norte"/>
    <x v="1"/>
    <n v="2"/>
    <n v="0.79"/>
    <n v="4"/>
    <n v="0.75"/>
    <n v="0.70833333333333337"/>
    <n v="0.93333333333333335"/>
    <n v="0.86250000000000004"/>
    <n v="0.6428571428571429"/>
    <n v="0.8125"/>
    <n v="6"/>
    <n v="6"/>
    <x v="8"/>
    <n v="1"/>
    <s v="NÃO"/>
    <s v="NÃO"/>
    <n v="0"/>
    <n v="0"/>
    <n v="8.5"/>
    <n v="2"/>
    <n v="2"/>
    <n v="1"/>
    <n v="2"/>
    <n v="0.75"/>
    <n v="0.25"/>
    <n v="0.5"/>
    <n v="7"/>
    <n v="0"/>
    <n v="3"/>
    <n v="2"/>
    <n v="2"/>
    <n v="17.25"/>
    <n v="1"/>
    <s v="PRÓPRIO"/>
    <n v="3"/>
    <n v="2"/>
    <n v="1"/>
    <n v="1"/>
    <n v="1"/>
    <n v="0.5"/>
    <n v="0.5"/>
    <n v="0.5"/>
    <n v="0.5"/>
    <n v="0"/>
    <n v="1"/>
    <n v="0.25"/>
    <n v="1"/>
    <n v="1"/>
    <n v="1"/>
    <n v="1"/>
    <n v="1"/>
    <n v="0"/>
    <n v="4.5"/>
    <n v="2"/>
    <n v="1"/>
    <n v="0"/>
    <n v="0.5"/>
    <n v="0"/>
    <n v="1"/>
    <n v="3.25"/>
    <n v="0.75"/>
    <n v="1.5"/>
    <n v="1"/>
  </r>
  <r>
    <n v="61"/>
    <s v="Central"/>
    <n v="1"/>
    <s v="Unidade Básica de Saúde 01 - Varjão"/>
    <x v="1"/>
    <n v="2"/>
    <n v="0.78"/>
    <n v="3"/>
    <n v="0.75"/>
    <n v="0.6875"/>
    <n v="0.66666666666666663"/>
    <n v="0.98750000000000004"/>
    <n v="0.9285714285714286"/>
    <n v="0.5625"/>
    <n v="6"/>
    <n v="6"/>
    <x v="9"/>
    <n v="1"/>
    <s v="NÃO"/>
    <s v="NÃO"/>
    <n v="0"/>
    <n v="0"/>
    <n v="8.25"/>
    <n v="2"/>
    <n v="2"/>
    <n v="1"/>
    <n v="2"/>
    <n v="0.75"/>
    <n v="0"/>
    <n v="0.5"/>
    <n v="5"/>
    <n v="0"/>
    <n v="1"/>
    <n v="2"/>
    <n v="2"/>
    <n v="19.75"/>
    <n v="1"/>
    <s v="PRÓPRIO"/>
    <n v="3"/>
    <n v="2"/>
    <n v="1"/>
    <n v="1"/>
    <n v="1"/>
    <n v="0.5"/>
    <n v="0.5"/>
    <n v="0.5"/>
    <n v="0.5"/>
    <n v="1"/>
    <n v="1"/>
    <n v="0.75"/>
    <n v="1"/>
    <n v="1"/>
    <n v="1"/>
    <n v="1"/>
    <n v="1"/>
    <n v="1"/>
    <n v="6.5"/>
    <n v="2"/>
    <n v="1"/>
    <n v="1"/>
    <n v="0.5"/>
    <n v="1"/>
    <n v="1"/>
    <n v="2.25"/>
    <n v="0.75"/>
    <n v="1.5"/>
    <n v="0"/>
  </r>
  <r>
    <n v="156"/>
    <s v="Oeste"/>
    <n v="5"/>
    <s v="Unidade Básica de Saúde 06 - Ceilândia"/>
    <x v="1"/>
    <n v="2"/>
    <n v="0.77"/>
    <n v="6"/>
    <n v="0.75"/>
    <n v="0.83333333333333337"/>
    <n v="0.93333333333333335"/>
    <n v="0.82499999999999996"/>
    <n v="0.5714285714285714"/>
    <n v="1"/>
    <n v="6"/>
    <n v="6"/>
    <x v="9"/>
    <n v="1"/>
    <s v="NÃO"/>
    <s v="NÃO"/>
    <n v="0"/>
    <n v="0"/>
    <n v="10"/>
    <n v="1.5"/>
    <n v="2"/>
    <n v="1"/>
    <n v="2"/>
    <n v="1"/>
    <n v="0.5"/>
    <n v="2"/>
    <n v="7"/>
    <n v="0"/>
    <n v="3"/>
    <n v="2"/>
    <n v="2"/>
    <n v="16.5"/>
    <n v="1"/>
    <s v="PRÓPRIO"/>
    <n v="1"/>
    <n v="2"/>
    <n v="0"/>
    <n v="1"/>
    <n v="1"/>
    <n v="0.5"/>
    <n v="0.5"/>
    <n v="0.5"/>
    <n v="0.5"/>
    <n v="1"/>
    <n v="1"/>
    <n v="0.5"/>
    <n v="1"/>
    <n v="1"/>
    <n v="1"/>
    <n v="1"/>
    <n v="1"/>
    <n v="1"/>
    <n v="4"/>
    <n v="2"/>
    <n v="1"/>
    <n v="0"/>
    <n v="1"/>
    <n v="0"/>
    <n v="0"/>
    <n v="4"/>
    <n v="1.5"/>
    <n v="1.5"/>
    <n v="1"/>
  </r>
  <r>
    <n v="184"/>
    <s v="Centro-Sul"/>
    <n v="2"/>
    <s v="Unidade Básica de Saúde 03 - Guará"/>
    <x v="1"/>
    <n v="2"/>
    <n v="0.76"/>
    <n v="6"/>
    <n v="0.75"/>
    <n v="0.83333333333333337"/>
    <n v="1"/>
    <n v="0.82499999999999996"/>
    <n v="0.6428571428571429"/>
    <n v="0.5625"/>
    <n v="6"/>
    <n v="6"/>
    <x v="9"/>
    <n v="0.66666666666666663"/>
    <s v="SIM"/>
    <s v="NÃO"/>
    <n v="1"/>
    <n v="0"/>
    <n v="10"/>
    <n v="2"/>
    <n v="2"/>
    <n v="0.75"/>
    <n v="2"/>
    <n v="0.75"/>
    <n v="0.5"/>
    <n v="2"/>
    <n v="7.5"/>
    <n v="0.5"/>
    <n v="3"/>
    <n v="2"/>
    <n v="2"/>
    <n v="16.5"/>
    <n v="1"/>
    <s v="PRÓPRIO"/>
    <n v="1"/>
    <n v="2"/>
    <n v="1"/>
    <n v="1"/>
    <n v="1"/>
    <n v="0.5"/>
    <n v="0.5"/>
    <n v="0.5"/>
    <n v="0.5"/>
    <n v="1"/>
    <n v="1"/>
    <n v="0.5"/>
    <n v="1"/>
    <n v="1"/>
    <n v="1"/>
    <n v="1"/>
    <n v="0"/>
    <n v="1"/>
    <n v="4.5"/>
    <n v="2"/>
    <n v="1"/>
    <n v="1"/>
    <n v="0.5"/>
    <n v="0"/>
    <n v="0"/>
    <n v="2.25"/>
    <n v="0.75"/>
    <n v="1.5"/>
    <n v="0"/>
  </r>
  <r>
    <n v="198"/>
    <s v="Sul"/>
    <n v="7"/>
    <s v="Unidade Básica de Saúde 06 - Gama"/>
    <x v="1"/>
    <n v="2"/>
    <n v="0.76"/>
    <n v="6"/>
    <n v="0.75"/>
    <n v="0.75"/>
    <n v="1"/>
    <n v="0.82499999999999996"/>
    <n v="0.7142857142857143"/>
    <n v="0.5625"/>
    <n v="6"/>
    <n v="6"/>
    <x v="9"/>
    <n v="1"/>
    <s v="NÃO"/>
    <s v="NÃO"/>
    <n v="0"/>
    <n v="0"/>
    <n v="9"/>
    <n v="1.5"/>
    <n v="2"/>
    <n v="0.75"/>
    <n v="2"/>
    <n v="1"/>
    <n v="0.75"/>
    <n v="1"/>
    <n v="7.5"/>
    <n v="0.5"/>
    <n v="3"/>
    <n v="2"/>
    <n v="2"/>
    <n v="16.5"/>
    <n v="1"/>
    <s v="PRÓPRIO"/>
    <n v="1"/>
    <n v="2"/>
    <n v="0"/>
    <n v="1"/>
    <n v="1"/>
    <n v="0.5"/>
    <n v="0.5"/>
    <n v="0.5"/>
    <n v="0.5"/>
    <n v="1"/>
    <n v="1"/>
    <n v="0.5"/>
    <n v="1"/>
    <n v="1"/>
    <n v="1"/>
    <n v="1"/>
    <n v="1"/>
    <n v="1"/>
    <n v="5"/>
    <n v="2"/>
    <n v="0"/>
    <n v="1"/>
    <n v="1"/>
    <n v="1"/>
    <n v="0"/>
    <n v="2.25"/>
    <n v="0.75"/>
    <n v="1.5"/>
    <n v="0"/>
  </r>
  <r>
    <n v="71"/>
    <s v="Norte"/>
    <n v="4"/>
    <s v="Unidade Básica de Saúde 05 - Planaltina"/>
    <x v="1"/>
    <n v="2"/>
    <n v="0.75"/>
    <n v="8"/>
    <n v="0.75"/>
    <n v="0.70833333333333337"/>
    <n v="1"/>
    <n v="0.78749999999999998"/>
    <n v="0.8571428571428571"/>
    <n v="0.8125"/>
    <n v="6"/>
    <n v="6"/>
    <x v="10"/>
    <n v="1"/>
    <s v="NÃO"/>
    <s v="NÃO"/>
    <n v="0"/>
    <n v="0"/>
    <n v="8.5"/>
    <n v="1.5"/>
    <n v="2"/>
    <n v="1"/>
    <n v="2"/>
    <n v="1"/>
    <n v="0.5"/>
    <n v="0.5"/>
    <n v="7.5"/>
    <n v="0.5"/>
    <n v="3"/>
    <n v="2"/>
    <n v="2"/>
    <n v="15.75"/>
    <n v="1"/>
    <s v="PRÓPRIO"/>
    <n v="0"/>
    <n v="2"/>
    <n v="1"/>
    <n v="1"/>
    <n v="1"/>
    <n v="0.5"/>
    <n v="0.5"/>
    <n v="0.5"/>
    <n v="0"/>
    <n v="1"/>
    <n v="0.5"/>
    <n v="0.75"/>
    <n v="1"/>
    <n v="1"/>
    <n v="1"/>
    <n v="1"/>
    <n v="1"/>
    <n v="1"/>
    <n v="6"/>
    <n v="2"/>
    <n v="1"/>
    <n v="1"/>
    <n v="1"/>
    <n v="0"/>
    <n v="1"/>
    <n v="3.25"/>
    <n v="1.5"/>
    <n v="0.75"/>
    <n v="1"/>
  </r>
  <r>
    <n v="57"/>
    <s v="Centro-Sul"/>
    <n v="2"/>
    <s v="Unidade Básica de Saúde 01 - Candangolândia"/>
    <x v="1"/>
    <n v="2"/>
    <n v="0.75"/>
    <n v="5"/>
    <n v="0.75"/>
    <n v="0.6875"/>
    <n v="1"/>
    <n v="0.76249999999999996"/>
    <n v="0.7142857142857143"/>
    <n v="0.75"/>
    <n v="6"/>
    <n v="6"/>
    <x v="11"/>
    <n v="1"/>
    <s v="NÃO"/>
    <s v="NÃO"/>
    <n v="0"/>
    <n v="0"/>
    <n v="8.25"/>
    <n v="2"/>
    <n v="2"/>
    <n v="0.75"/>
    <n v="2"/>
    <n v="0.75"/>
    <n v="0.25"/>
    <n v="0.5"/>
    <n v="7.5"/>
    <n v="0.5"/>
    <n v="3"/>
    <n v="2"/>
    <n v="2"/>
    <n v="15.25"/>
    <n v="1"/>
    <s v="PRÓPRIO"/>
    <n v="1"/>
    <n v="1"/>
    <n v="1"/>
    <n v="1"/>
    <n v="1"/>
    <n v="0.5"/>
    <n v="0.5"/>
    <n v="0.5"/>
    <n v="0.5"/>
    <n v="1"/>
    <n v="1"/>
    <n v="0.25"/>
    <n v="1"/>
    <n v="1"/>
    <n v="1"/>
    <n v="1"/>
    <n v="0"/>
    <n v="1"/>
    <n v="5"/>
    <n v="2"/>
    <n v="1"/>
    <n v="1"/>
    <n v="1"/>
    <n v="0"/>
    <n v="0"/>
    <n v="3"/>
    <n v="1.5"/>
    <n v="1.5"/>
    <n v="0"/>
  </r>
  <r>
    <n v="107"/>
    <s v="Central"/>
    <n v="1"/>
    <s v="Unidade Básica de Saúde 02 - Cruzeiro"/>
    <x v="1"/>
    <n v="2"/>
    <n v="0.77"/>
    <n v="5"/>
    <n v="0.75"/>
    <n v="0.77083333333333337"/>
    <n v="1"/>
    <n v="0.8125"/>
    <n v="0.7857142857142857"/>
    <n v="0.5625"/>
    <n v="6"/>
    <n v="6"/>
    <x v="11"/>
    <n v="1"/>
    <s v="NÃO"/>
    <s v="NÃO"/>
    <n v="0"/>
    <n v="0"/>
    <n v="9.25"/>
    <n v="2"/>
    <n v="2"/>
    <n v="1"/>
    <n v="2"/>
    <n v="0.75"/>
    <n v="0.5"/>
    <n v="1"/>
    <n v="7.5"/>
    <n v="0.5"/>
    <n v="3"/>
    <n v="2"/>
    <n v="2"/>
    <n v="16.25"/>
    <n v="1"/>
    <s v="PRÓPRIO"/>
    <n v="1"/>
    <n v="2"/>
    <n v="1"/>
    <n v="1"/>
    <n v="1"/>
    <n v="0.5"/>
    <n v="0"/>
    <n v="0.5"/>
    <n v="0.5"/>
    <n v="1"/>
    <n v="1"/>
    <n v="0.75"/>
    <n v="1"/>
    <n v="1"/>
    <n v="1"/>
    <n v="1"/>
    <n v="0"/>
    <n v="1"/>
    <n v="5.5"/>
    <n v="2"/>
    <n v="1"/>
    <n v="1"/>
    <n v="0.5"/>
    <n v="0"/>
    <n v="1"/>
    <n v="2.25"/>
    <n v="0.75"/>
    <n v="1.5"/>
    <n v="0"/>
  </r>
  <r>
    <n v="143"/>
    <s v="Oeste"/>
    <n v="5"/>
    <s v="Unidade Básica de Saúde 02 - Ceilândia"/>
    <x v="1"/>
    <n v="2"/>
    <n v="0.74"/>
    <n v="5"/>
    <n v="0.75"/>
    <n v="0.83333333333333337"/>
    <n v="0.93333333333333335"/>
    <n v="0.78749999999999998"/>
    <n v="0.6428571428571429"/>
    <n v="0.5625"/>
    <n v="6"/>
    <n v="6"/>
    <x v="11"/>
    <n v="1"/>
    <s v="NÃO"/>
    <s v="NÃO"/>
    <n v="0"/>
    <n v="0"/>
    <n v="10"/>
    <n v="1.5"/>
    <n v="2"/>
    <n v="1"/>
    <n v="2"/>
    <n v="1"/>
    <n v="0.5"/>
    <n v="2"/>
    <n v="7"/>
    <n v="0"/>
    <n v="3"/>
    <n v="2"/>
    <n v="2"/>
    <n v="15.75"/>
    <n v="1"/>
    <s v="PRÓPRIO"/>
    <n v="1"/>
    <n v="2"/>
    <n v="1"/>
    <n v="1"/>
    <n v="1"/>
    <n v="0.5"/>
    <n v="0.5"/>
    <n v="0"/>
    <n v="0"/>
    <n v="1"/>
    <n v="1"/>
    <n v="0.75"/>
    <n v="1"/>
    <n v="1"/>
    <n v="1"/>
    <n v="1"/>
    <n v="0"/>
    <n v="1"/>
    <n v="4.5"/>
    <n v="0.5"/>
    <n v="1"/>
    <n v="0"/>
    <n v="1"/>
    <n v="1"/>
    <n v="1"/>
    <n v="2.25"/>
    <n v="0.75"/>
    <n v="1.5"/>
    <n v="0"/>
  </r>
  <r>
    <n v="164"/>
    <s v="Sudoeste"/>
    <n v="6"/>
    <s v="Unidade Básica de Saúde 08 - Taguatinga"/>
    <x v="1"/>
    <n v="2"/>
    <n v="0.72"/>
    <n v="5"/>
    <n v="1"/>
    <n v="0.60416666666666663"/>
    <n v="0.66666666666666663"/>
    <n v="0.82499999999999996"/>
    <n v="0.8571428571428571"/>
    <n v="0.5625"/>
    <n v="8"/>
    <n v="8"/>
    <x v="11"/>
    <n v="1"/>
    <s v="SIM"/>
    <s v="NÃO"/>
    <n v="1"/>
    <n v="0"/>
    <n v="7.25"/>
    <n v="1.5"/>
    <n v="1.5"/>
    <n v="0.75"/>
    <n v="2"/>
    <n v="0.75"/>
    <n v="0.25"/>
    <n v="0.5"/>
    <n v="5"/>
    <n v="0"/>
    <n v="1"/>
    <n v="2"/>
    <n v="2"/>
    <n v="16.5"/>
    <n v="1"/>
    <s v="PRÓPRIO"/>
    <n v="1"/>
    <n v="2"/>
    <n v="1"/>
    <n v="1"/>
    <n v="1"/>
    <n v="0.5"/>
    <n v="0.5"/>
    <n v="0.5"/>
    <n v="0.5"/>
    <n v="1"/>
    <n v="1"/>
    <n v="0.5"/>
    <n v="1"/>
    <n v="1"/>
    <n v="1"/>
    <n v="1"/>
    <n v="1"/>
    <n v="0"/>
    <n v="6"/>
    <n v="2"/>
    <n v="1"/>
    <n v="1"/>
    <n v="1"/>
    <n v="1"/>
    <n v="0"/>
    <n v="2.25"/>
    <n v="0.75"/>
    <n v="1.5"/>
    <n v="0"/>
  </r>
  <r>
    <n v="166"/>
    <s v="Sul"/>
    <n v="7"/>
    <s v="Unidade Básica de Saúde 02 - Gama"/>
    <x v="1"/>
    <n v="2"/>
    <n v="0.77"/>
    <n v="5"/>
    <n v="1"/>
    <n v="0.75"/>
    <n v="1"/>
    <n v="0.8125"/>
    <n v="0.5714285714285714"/>
    <n v="0.5625"/>
    <n v="8"/>
    <n v="8"/>
    <x v="11"/>
    <n v="1"/>
    <s v="SIM"/>
    <s v="NÃO"/>
    <n v="1"/>
    <n v="0"/>
    <n v="9"/>
    <n v="2"/>
    <n v="2"/>
    <n v="1"/>
    <n v="2"/>
    <n v="1"/>
    <n v="1"/>
    <n v="0"/>
    <n v="7.5"/>
    <n v="0.5"/>
    <n v="3"/>
    <n v="2"/>
    <n v="2"/>
    <n v="16.25"/>
    <n v="1"/>
    <s v="PRÓPRIO"/>
    <n v="1"/>
    <n v="2"/>
    <n v="1"/>
    <n v="1"/>
    <n v="1"/>
    <n v="0.5"/>
    <n v="0.5"/>
    <n v="0.5"/>
    <n v="0.5"/>
    <n v="1"/>
    <n v="1"/>
    <n v="0.25"/>
    <n v="1"/>
    <n v="1"/>
    <n v="1"/>
    <n v="1"/>
    <n v="0"/>
    <n v="1"/>
    <n v="4"/>
    <n v="2"/>
    <n v="0"/>
    <n v="1"/>
    <n v="1"/>
    <n v="0"/>
    <n v="0"/>
    <n v="2.25"/>
    <n v="0.75"/>
    <n v="1.5"/>
    <n v="0"/>
  </r>
  <r>
    <n v="106"/>
    <s v="Sudoeste"/>
    <n v="6"/>
    <s v="Unidade Básica de Saúde 01 - Taguatinga"/>
    <x v="1"/>
    <n v="2"/>
    <n v="0.76"/>
    <n v="7"/>
    <n v="0.75"/>
    <n v="0.77083333333333337"/>
    <n v="1"/>
    <n v="0.8125"/>
    <n v="0.7142857142857143"/>
    <n v="0.5625"/>
    <n v="6"/>
    <n v="6"/>
    <x v="12"/>
    <n v="1"/>
    <s v="NÃO"/>
    <s v="NÃO"/>
    <n v="0"/>
    <n v="0"/>
    <n v="9.25"/>
    <n v="1.5"/>
    <n v="2"/>
    <n v="0.75"/>
    <n v="2"/>
    <n v="0.75"/>
    <n v="0.25"/>
    <n v="2"/>
    <n v="7.5"/>
    <n v="0.5"/>
    <n v="3"/>
    <n v="2"/>
    <n v="2"/>
    <n v="16.25"/>
    <n v="1"/>
    <s v="PRÓPRIO"/>
    <n v="1"/>
    <n v="2"/>
    <n v="1"/>
    <n v="1"/>
    <n v="1"/>
    <n v="0"/>
    <n v="0.5"/>
    <n v="0.5"/>
    <n v="0.5"/>
    <n v="1"/>
    <n v="1"/>
    <n v="0.75"/>
    <n v="1"/>
    <n v="1"/>
    <n v="1"/>
    <n v="1"/>
    <n v="0"/>
    <n v="1"/>
    <n v="5"/>
    <n v="2"/>
    <n v="1"/>
    <n v="1"/>
    <n v="1"/>
    <n v="0"/>
    <n v="0"/>
    <n v="2.25"/>
    <n v="0.75"/>
    <n v="1.5"/>
    <n v="0"/>
  </r>
  <r>
    <n v="86"/>
    <s v="Leste"/>
    <n v="3"/>
    <s v="Unidade Básica de Saúde 01 - Itapoã"/>
    <x v="1"/>
    <n v="2"/>
    <n v="0.73"/>
    <n v="9"/>
    <n v="1"/>
    <n v="0.75"/>
    <n v="1"/>
    <n v="0.82499999999999996"/>
    <n v="0.5714285714285714"/>
    <n v="0.5625"/>
    <n v="8"/>
    <n v="8"/>
    <x v="13"/>
    <n v="1"/>
    <s v="SIM"/>
    <s v="NÃO"/>
    <n v="1"/>
    <n v="0"/>
    <n v="9"/>
    <n v="2"/>
    <n v="2"/>
    <n v="0.75"/>
    <n v="2"/>
    <n v="0.75"/>
    <n v="0.5"/>
    <n v="1"/>
    <n v="7.5"/>
    <n v="0.5"/>
    <n v="3"/>
    <n v="2"/>
    <n v="2"/>
    <n v="16.5"/>
    <n v="1"/>
    <s v="PRÓPRIO"/>
    <n v="0"/>
    <n v="2"/>
    <n v="1"/>
    <n v="1"/>
    <n v="1"/>
    <n v="0.5"/>
    <n v="0.5"/>
    <n v="0.5"/>
    <n v="0.5"/>
    <n v="1"/>
    <n v="1"/>
    <n v="0.5"/>
    <n v="1"/>
    <n v="1"/>
    <n v="1"/>
    <n v="1"/>
    <n v="1"/>
    <n v="1"/>
    <n v="4"/>
    <n v="0"/>
    <n v="1"/>
    <n v="1"/>
    <n v="1"/>
    <n v="0"/>
    <n v="1"/>
    <n v="2.25"/>
    <n v="0.75"/>
    <n v="1.5"/>
    <n v="0"/>
  </r>
  <r>
    <n v="51"/>
    <s v="Sul"/>
    <n v="7"/>
    <s v="Unidade Básica de Saúde 03 - Gama"/>
    <x v="1"/>
    <n v="2"/>
    <n v="0.74"/>
    <n v="6"/>
    <n v="0.75"/>
    <n v="0.77083333333333337"/>
    <n v="1"/>
    <n v="0.77500000000000002"/>
    <n v="0.6428571428571429"/>
    <n v="0.5625"/>
    <n v="6"/>
    <n v="6"/>
    <x v="2"/>
    <n v="1"/>
    <s v="NÃO"/>
    <s v="NÃO"/>
    <n v="0"/>
    <n v="0"/>
    <n v="9.25"/>
    <n v="2"/>
    <n v="2"/>
    <n v="1"/>
    <n v="2"/>
    <n v="1"/>
    <n v="0.75"/>
    <n v="0.5"/>
    <n v="7.5"/>
    <n v="0.5"/>
    <n v="3"/>
    <n v="2"/>
    <n v="2"/>
    <n v="15.5"/>
    <n v="1"/>
    <s v="PRÓPRIO"/>
    <n v="1"/>
    <n v="2"/>
    <n v="1"/>
    <n v="1"/>
    <n v="1"/>
    <n v="0.5"/>
    <n v="0.5"/>
    <n v="0.5"/>
    <n v="0.5"/>
    <n v="1"/>
    <n v="1"/>
    <n v="0.5"/>
    <n v="1"/>
    <n v="1"/>
    <n v="1"/>
    <n v="1"/>
    <n v="0"/>
    <n v="0"/>
    <n v="4.5"/>
    <n v="2"/>
    <n v="0"/>
    <n v="0"/>
    <n v="0.5"/>
    <n v="1"/>
    <n v="1"/>
    <n v="2.25"/>
    <n v="0.75"/>
    <n v="1.5"/>
    <n v="0"/>
  </r>
  <r>
    <n v="62"/>
    <s v="Sudoeste"/>
    <n v="6"/>
    <s v="Unidade Básica de Saúde 02 - Recanto das Emas"/>
    <x v="1"/>
    <n v="2"/>
    <n v="0.7"/>
    <n v="8"/>
    <n v="0.75"/>
    <n v="0.64583333333333337"/>
    <n v="1"/>
    <n v="0.78749999999999998"/>
    <n v="0.7142857142857143"/>
    <n v="0.5625"/>
    <n v="6"/>
    <n v="6"/>
    <x v="2"/>
    <n v="1"/>
    <s v="NÃO"/>
    <s v="NÃO"/>
    <n v="0"/>
    <n v="0"/>
    <n v="7.75"/>
    <n v="1.5"/>
    <n v="2"/>
    <n v="0.5"/>
    <n v="2"/>
    <n v="0.75"/>
    <n v="0.5"/>
    <n v="0.5"/>
    <n v="7.5"/>
    <n v="0.5"/>
    <n v="3"/>
    <n v="2"/>
    <n v="2"/>
    <n v="15.75"/>
    <n v="1"/>
    <s v="PRÓPRIO"/>
    <n v="0"/>
    <n v="2"/>
    <n v="1"/>
    <n v="1"/>
    <n v="1"/>
    <n v="0.5"/>
    <n v="0.5"/>
    <n v="0.5"/>
    <n v="0.5"/>
    <n v="1"/>
    <n v="1"/>
    <n v="0.75"/>
    <n v="1"/>
    <n v="1"/>
    <n v="1"/>
    <n v="1"/>
    <n v="0"/>
    <n v="1"/>
    <n v="5"/>
    <n v="2"/>
    <n v="1"/>
    <n v="0"/>
    <n v="1"/>
    <n v="1"/>
    <n v="0"/>
    <n v="2.25"/>
    <n v="0.75"/>
    <n v="1.5"/>
    <n v="0"/>
  </r>
  <r>
    <n v="73"/>
    <s v="Norte"/>
    <n v="4"/>
    <s v="Unidade Básica de Saúde 03 - Sobradinho"/>
    <x v="1"/>
    <n v="2"/>
    <n v="0.73"/>
    <n v="6"/>
    <n v="0.75"/>
    <n v="0.75"/>
    <n v="0.73333333333333328"/>
    <n v="0.83750000000000002"/>
    <n v="0.8571428571428571"/>
    <n v="0.5625"/>
    <n v="6"/>
    <n v="6"/>
    <x v="2"/>
    <n v="1.3333333333333333"/>
    <s v="NÃO"/>
    <s v="NÃO"/>
    <n v="0"/>
    <n v="0"/>
    <n v="9"/>
    <n v="2"/>
    <n v="2"/>
    <n v="1"/>
    <n v="2"/>
    <n v="1"/>
    <n v="0.5"/>
    <n v="0.5"/>
    <n v="5.5"/>
    <n v="0.5"/>
    <n v="1"/>
    <n v="2"/>
    <n v="2"/>
    <n v="16.75"/>
    <n v="1"/>
    <s v="PRÓPRIO"/>
    <n v="1"/>
    <n v="2"/>
    <n v="1"/>
    <n v="1"/>
    <n v="1"/>
    <n v="0.5"/>
    <n v="0.5"/>
    <n v="0.5"/>
    <n v="0.5"/>
    <n v="1"/>
    <n v="1"/>
    <n v="0.75"/>
    <n v="1"/>
    <n v="1"/>
    <n v="1"/>
    <n v="1"/>
    <n v="0"/>
    <n v="1"/>
    <n v="6"/>
    <n v="2"/>
    <n v="1"/>
    <n v="1"/>
    <n v="1"/>
    <n v="0"/>
    <n v="1"/>
    <n v="2.25"/>
    <n v="0.75"/>
    <n v="1.5"/>
    <n v="0"/>
  </r>
  <r>
    <n v="102"/>
    <s v="Oeste"/>
    <n v="5"/>
    <s v="Unidade Básica de Saúde 07 - Ceilândia"/>
    <x v="1"/>
    <n v="2"/>
    <n v="0.76"/>
    <n v="6"/>
    <n v="0.75"/>
    <n v="0.75"/>
    <n v="0.93333333333333335"/>
    <n v="0.8125"/>
    <n v="0.6428571428571429"/>
    <n v="1"/>
    <n v="6"/>
    <n v="6"/>
    <x v="2"/>
    <n v="1"/>
    <s v="NÃO"/>
    <s v="NÃO"/>
    <n v="0"/>
    <n v="0"/>
    <n v="9"/>
    <n v="2"/>
    <n v="2"/>
    <n v="1"/>
    <n v="2"/>
    <n v="1"/>
    <n v="0.5"/>
    <n v="0.5"/>
    <n v="7"/>
    <n v="0"/>
    <n v="3"/>
    <n v="2"/>
    <n v="2"/>
    <n v="16.25"/>
    <n v="1"/>
    <s v="PRÓPRIO"/>
    <n v="1"/>
    <n v="2"/>
    <n v="1"/>
    <n v="1"/>
    <n v="1"/>
    <n v="0.5"/>
    <n v="0.5"/>
    <n v="0"/>
    <n v="0"/>
    <n v="1"/>
    <n v="0.5"/>
    <n v="0.75"/>
    <n v="1"/>
    <n v="1"/>
    <n v="1"/>
    <n v="1"/>
    <n v="1"/>
    <n v="1"/>
    <n v="4.5"/>
    <n v="2"/>
    <n v="1"/>
    <n v="0"/>
    <n v="0.5"/>
    <n v="0"/>
    <n v="1"/>
    <n v="4"/>
    <n v="1.5"/>
    <n v="1.5"/>
    <n v="1"/>
  </r>
  <r>
    <n v="151"/>
    <s v="Norte"/>
    <n v="4"/>
    <s v="Unidade Básica de Saúde 04 - Planaltina"/>
    <x v="1"/>
    <n v="2"/>
    <n v="0.71"/>
    <n v="8"/>
    <n v="0.75"/>
    <n v="0.75"/>
    <n v="1"/>
    <n v="0.7"/>
    <n v="0.6428571428571429"/>
    <n v="0.8125"/>
    <n v="6"/>
    <n v="6"/>
    <x v="2"/>
    <n v="1"/>
    <s v="NÃO"/>
    <s v="NÃO"/>
    <n v="0"/>
    <n v="0"/>
    <n v="9"/>
    <n v="2"/>
    <n v="2"/>
    <n v="1"/>
    <n v="2"/>
    <n v="1"/>
    <n v="0.5"/>
    <n v="0.5"/>
    <n v="7.5"/>
    <n v="0.5"/>
    <n v="3"/>
    <n v="2"/>
    <n v="2"/>
    <n v="14"/>
    <n v="1"/>
    <s v="PRÓPRIO"/>
    <n v="0"/>
    <n v="2"/>
    <n v="0"/>
    <n v="1"/>
    <n v="1"/>
    <n v="0.5"/>
    <n v="0.5"/>
    <n v="0.5"/>
    <n v="0.5"/>
    <n v="1"/>
    <n v="1"/>
    <n v="0"/>
    <n v="1"/>
    <n v="1"/>
    <n v="1"/>
    <n v="1"/>
    <n v="0"/>
    <n v="1"/>
    <n v="4.5"/>
    <n v="2"/>
    <n v="0"/>
    <n v="1"/>
    <n v="0.5"/>
    <n v="1"/>
    <n v="0"/>
    <n v="3.25"/>
    <n v="0.75"/>
    <n v="1.5"/>
    <n v="1"/>
  </r>
  <r>
    <n v="155"/>
    <s v="Centro-Sul"/>
    <n v="2"/>
    <s v="Unidade Básica de Saúde 04 - Guará"/>
    <x v="1"/>
    <n v="2"/>
    <n v="0.76"/>
    <n v="2"/>
    <n v="1"/>
    <n v="0.75"/>
    <n v="0.4"/>
    <n v="0.92500000000000004"/>
    <n v="0.7142857142857143"/>
    <n v="1"/>
    <n v="8"/>
    <n v="8"/>
    <x v="2"/>
    <n v="1"/>
    <s v="SIM"/>
    <s v="NÃO"/>
    <n v="1"/>
    <n v="0"/>
    <n v="9"/>
    <n v="2"/>
    <n v="2"/>
    <n v="1"/>
    <n v="2"/>
    <n v="1"/>
    <n v="0.5"/>
    <n v="0.5"/>
    <n v="3"/>
    <n v="0"/>
    <n v="1"/>
    <n v="2"/>
    <n v="0"/>
    <n v="18.5"/>
    <n v="1"/>
    <s v="PRÓPRIO"/>
    <n v="3"/>
    <n v="2"/>
    <n v="1"/>
    <n v="1"/>
    <n v="1"/>
    <n v="0.5"/>
    <n v="0.5"/>
    <n v="0.5"/>
    <n v="0.5"/>
    <n v="1"/>
    <n v="1"/>
    <n v="0.5"/>
    <n v="1"/>
    <n v="1"/>
    <n v="1"/>
    <n v="1"/>
    <n v="0"/>
    <n v="1"/>
    <n v="5"/>
    <n v="2"/>
    <n v="1"/>
    <n v="1"/>
    <n v="1"/>
    <n v="0"/>
    <n v="0"/>
    <n v="4"/>
    <n v="1.5"/>
    <n v="1.5"/>
    <n v="1"/>
  </r>
  <r>
    <n v="186"/>
    <s v="Leste"/>
    <n v="3"/>
    <s v="Unidade Básica de Saúde 09 - São Sebastião"/>
    <x v="1"/>
    <n v="2"/>
    <n v="0.75"/>
    <n v="2"/>
    <n v="0.75"/>
    <n v="0.8125"/>
    <n v="0.73333333333333328"/>
    <n v="0.86250000000000004"/>
    <n v="0.6428571428571429"/>
    <n v="0.5625"/>
    <n v="6"/>
    <n v="6"/>
    <x v="2"/>
    <n v="1"/>
    <s v="NÃO"/>
    <s v="NÃO"/>
    <n v="0"/>
    <n v="0"/>
    <n v="9.75"/>
    <n v="2"/>
    <n v="2"/>
    <n v="1"/>
    <n v="2"/>
    <n v="1"/>
    <n v="0.75"/>
    <n v="1"/>
    <n v="5.5"/>
    <n v="0.5"/>
    <n v="3"/>
    <n v="2"/>
    <n v="0"/>
    <n v="17.25"/>
    <n v="1"/>
    <s v="PRÓPRIO"/>
    <n v="3"/>
    <n v="2"/>
    <n v="1"/>
    <n v="1"/>
    <n v="1"/>
    <n v="0.5"/>
    <n v="0.5"/>
    <n v="0.5"/>
    <n v="0.5"/>
    <n v="1"/>
    <n v="1"/>
    <n v="0.25"/>
    <n v="1"/>
    <n v="1"/>
    <n v="1"/>
    <n v="0"/>
    <n v="0"/>
    <n v="1"/>
    <n v="4.5"/>
    <n v="2"/>
    <n v="0"/>
    <n v="1"/>
    <n v="0.5"/>
    <n v="0"/>
    <n v="1"/>
    <n v="2.25"/>
    <n v="0.75"/>
    <n v="1.5"/>
    <n v="0"/>
  </r>
  <r>
    <n v="207"/>
    <s v="Sudoeste"/>
    <n v="6"/>
    <s v="Unidade Básica de Saúde 02 - Taguatinga"/>
    <x v="1"/>
    <n v="2"/>
    <n v="0.74"/>
    <n v="8"/>
    <n v="0.75"/>
    <n v="0.66666666666666663"/>
    <n v="0.93333333333333335"/>
    <n v="0.77500000000000002"/>
    <n v="0.9285714285714286"/>
    <n v="0.8125"/>
    <n v="6"/>
    <n v="6"/>
    <x v="2"/>
    <n v="1"/>
    <s v="NÃO"/>
    <s v="NÃO"/>
    <n v="0"/>
    <n v="0"/>
    <n v="8"/>
    <n v="1.5"/>
    <n v="2"/>
    <n v="1"/>
    <n v="2"/>
    <n v="0.75"/>
    <n v="0.25"/>
    <n v="0.5"/>
    <n v="7"/>
    <n v="0"/>
    <n v="3"/>
    <n v="2"/>
    <n v="2"/>
    <n v="15.5"/>
    <n v="1"/>
    <s v="PRÓPRIO"/>
    <n v="0"/>
    <n v="2"/>
    <n v="1"/>
    <n v="1"/>
    <n v="1"/>
    <n v="0.5"/>
    <n v="0.5"/>
    <n v="0"/>
    <n v="0"/>
    <n v="1"/>
    <n v="1"/>
    <n v="0.5"/>
    <n v="1"/>
    <n v="1"/>
    <n v="1"/>
    <n v="1"/>
    <n v="1"/>
    <n v="1"/>
    <n v="6.5"/>
    <n v="2"/>
    <n v="1"/>
    <n v="1"/>
    <n v="0.5"/>
    <n v="1"/>
    <n v="1"/>
    <n v="3.25"/>
    <n v="0.75"/>
    <n v="1.5"/>
    <n v="1"/>
  </r>
  <r>
    <n v="228"/>
    <s v="Central"/>
    <n v="1"/>
    <s v="Unidade Básica de Saúde 01 - Lago Norte"/>
    <x v="1"/>
    <n v="2"/>
    <n v="0.79"/>
    <n v="4"/>
    <n v="0.75"/>
    <n v="0.66666666666666663"/>
    <n v="1"/>
    <n v="0.92500000000000004"/>
    <n v="0.42857142857142855"/>
    <n v="1"/>
    <n v="6"/>
    <n v="6"/>
    <x v="2"/>
    <n v="1"/>
    <s v="NÃO"/>
    <s v="NÃO"/>
    <n v="0"/>
    <n v="0"/>
    <n v="8"/>
    <n v="2"/>
    <n v="2"/>
    <n v="1"/>
    <n v="1.5"/>
    <n v="0.75"/>
    <n v="0.25"/>
    <n v="0.5"/>
    <n v="7.5"/>
    <n v="0.5"/>
    <n v="3"/>
    <n v="2"/>
    <n v="2"/>
    <n v="18.5"/>
    <n v="1"/>
    <s v="PRÓPRIO"/>
    <n v="3"/>
    <n v="2"/>
    <n v="0"/>
    <n v="1"/>
    <n v="1"/>
    <n v="0.5"/>
    <n v="0.5"/>
    <n v="0.5"/>
    <n v="0.5"/>
    <n v="1"/>
    <n v="1"/>
    <n v="0.5"/>
    <n v="1"/>
    <n v="1"/>
    <n v="1"/>
    <n v="1"/>
    <n v="1"/>
    <n v="1"/>
    <n v="3"/>
    <n v="0.5"/>
    <n v="1"/>
    <n v="1"/>
    <n v="0.5"/>
    <n v="0"/>
    <n v="0"/>
    <n v="4"/>
    <n v="1.5"/>
    <n v="1.5"/>
    <n v="1"/>
  </r>
  <r>
    <n v="60"/>
    <s v="Centro-Sul"/>
    <n v="2"/>
    <s v="Unidade Básica de Saúde 02 - Guará"/>
    <x v="1"/>
    <n v="2"/>
    <n v="0.77"/>
    <n v="7"/>
    <n v="0.625"/>
    <n v="0.85416666666666663"/>
    <n v="0.93333333333333335"/>
    <n v="0.77500000000000002"/>
    <n v="1"/>
    <n v="0.375"/>
    <n v="5"/>
    <n v="5"/>
    <x v="14"/>
    <n v="1"/>
    <s v="NÃO"/>
    <s v="NÃO"/>
    <n v="0"/>
    <n v="0"/>
    <n v="10.25"/>
    <n v="2"/>
    <n v="2"/>
    <n v="1"/>
    <n v="2"/>
    <n v="1"/>
    <n v="0.25"/>
    <n v="2"/>
    <n v="7"/>
    <n v="0"/>
    <n v="3"/>
    <n v="2"/>
    <n v="2"/>
    <n v="15.5"/>
    <n v="1"/>
    <s v="PRÓPRIO"/>
    <n v="1"/>
    <n v="2"/>
    <n v="1"/>
    <n v="1"/>
    <n v="1"/>
    <n v="0.5"/>
    <n v="0.5"/>
    <n v="0.5"/>
    <n v="0"/>
    <n v="1"/>
    <n v="1"/>
    <n v="0"/>
    <n v="1"/>
    <n v="1"/>
    <n v="1"/>
    <n v="1"/>
    <n v="0"/>
    <n v="1"/>
    <n v="7"/>
    <n v="2"/>
    <n v="1"/>
    <n v="1"/>
    <n v="1"/>
    <n v="1"/>
    <n v="1"/>
    <n v="1.5"/>
    <n v="0"/>
    <n v="1.5"/>
    <n v="0"/>
  </r>
  <r>
    <n v="75"/>
    <s v="Centro-Sul"/>
    <n v="2"/>
    <s v="Unidade Básica de Saúde 01 - Riacho Fundo I"/>
    <x v="1"/>
    <n v="2"/>
    <n v="0.76"/>
    <n v="7"/>
    <n v="0.625"/>
    <n v="0.75"/>
    <n v="1"/>
    <n v="0.76249999999999996"/>
    <n v="0.7142857142857143"/>
    <n v="1"/>
    <n v="5"/>
    <n v="5"/>
    <x v="14"/>
    <n v="1"/>
    <s v="NÃO"/>
    <s v="NÃO"/>
    <n v="0"/>
    <n v="0"/>
    <n v="9"/>
    <n v="1.5"/>
    <n v="2"/>
    <n v="1"/>
    <n v="2"/>
    <n v="1"/>
    <n v="0.5"/>
    <n v="1"/>
    <n v="7.5"/>
    <n v="0.5"/>
    <n v="3"/>
    <n v="2"/>
    <n v="2"/>
    <n v="15.25"/>
    <n v="1"/>
    <s v="PRÓPRIO"/>
    <n v="1"/>
    <n v="2"/>
    <n v="0"/>
    <n v="1"/>
    <n v="1"/>
    <n v="0.5"/>
    <n v="0.5"/>
    <n v="0.5"/>
    <n v="0.5"/>
    <n v="1"/>
    <n v="1"/>
    <n v="0.25"/>
    <n v="1"/>
    <n v="1"/>
    <n v="1"/>
    <n v="1"/>
    <n v="0"/>
    <n v="1"/>
    <n v="5"/>
    <n v="2"/>
    <n v="1"/>
    <n v="1"/>
    <n v="1"/>
    <n v="0"/>
    <n v="0"/>
    <n v="4"/>
    <n v="1.5"/>
    <n v="1.5"/>
    <n v="1"/>
  </r>
  <r>
    <n v="180"/>
    <s v="Sudoeste"/>
    <n v="6"/>
    <s v="Unidade Básica de Saúde 03 - Taguatinga"/>
    <x v="1"/>
    <n v="2"/>
    <n v="0.75"/>
    <n v="7"/>
    <n v="0.625"/>
    <n v="0.72916666666666663"/>
    <n v="0.93333333333333335"/>
    <n v="0.78749999999999998"/>
    <n v="0.7142857142857143"/>
    <n v="1"/>
    <n v="5"/>
    <n v="5"/>
    <x v="14"/>
    <n v="1"/>
    <s v="NÃO"/>
    <s v="NÃO"/>
    <n v="0"/>
    <n v="0"/>
    <n v="8.75"/>
    <n v="1.5"/>
    <n v="1.5"/>
    <n v="0.75"/>
    <n v="2"/>
    <n v="0.75"/>
    <n v="0.25"/>
    <n v="2"/>
    <n v="7"/>
    <n v="0"/>
    <n v="3"/>
    <n v="2"/>
    <n v="2"/>
    <n v="15.75"/>
    <n v="1"/>
    <s v="PRÓPRIO"/>
    <n v="1"/>
    <n v="2"/>
    <n v="1"/>
    <n v="1"/>
    <n v="1"/>
    <n v="0"/>
    <n v="0.5"/>
    <n v="0.5"/>
    <n v="0.5"/>
    <n v="1"/>
    <n v="0.5"/>
    <n v="0.75"/>
    <n v="1"/>
    <n v="1"/>
    <n v="1"/>
    <n v="1"/>
    <n v="0"/>
    <n v="1"/>
    <n v="5"/>
    <n v="2"/>
    <n v="1"/>
    <n v="1"/>
    <n v="1"/>
    <n v="0"/>
    <n v="0"/>
    <n v="4"/>
    <n v="1.5"/>
    <n v="1.5"/>
    <n v="1"/>
  </r>
  <r>
    <n v="226"/>
    <s v="Sudoeste"/>
    <n v="6"/>
    <s v="Unidade Básica de Saúde 05 - Taguatinga"/>
    <x v="1"/>
    <n v="2"/>
    <n v="0.77"/>
    <n v="7"/>
    <n v="0.6875"/>
    <n v="0.72916666666666663"/>
    <n v="0.93333333333333335"/>
    <n v="0.83750000000000002"/>
    <n v="0.8571428571428571"/>
    <n v="0.75"/>
    <n v="5.5"/>
    <n v="5"/>
    <x v="14"/>
    <n v="1.1428571428571428"/>
    <s v="NÃO"/>
    <s v="SIM"/>
    <n v="0"/>
    <n v="1"/>
    <n v="8.75"/>
    <n v="2"/>
    <n v="2"/>
    <n v="1"/>
    <n v="2"/>
    <n v="0.75"/>
    <n v="0.5"/>
    <n v="0.5"/>
    <n v="7"/>
    <n v="0"/>
    <n v="3"/>
    <n v="2"/>
    <n v="2"/>
    <n v="16.75"/>
    <n v="1"/>
    <s v="PRÓPRIO"/>
    <n v="1"/>
    <n v="2"/>
    <n v="1"/>
    <n v="1"/>
    <n v="1"/>
    <n v="0.5"/>
    <n v="0.5"/>
    <n v="0.5"/>
    <n v="0"/>
    <n v="1"/>
    <n v="0.5"/>
    <n v="0.75"/>
    <n v="1"/>
    <n v="1"/>
    <n v="1"/>
    <n v="1"/>
    <n v="1"/>
    <n v="1"/>
    <n v="6"/>
    <n v="2"/>
    <n v="1"/>
    <n v="1"/>
    <n v="1"/>
    <n v="1"/>
    <n v="0"/>
    <n v="3"/>
    <n v="1.5"/>
    <n v="1.5"/>
    <n v="0"/>
  </r>
  <r>
    <n v="72"/>
    <s v="Oeste"/>
    <n v="5"/>
    <s v="Unidade Básica de Saúde 01 - Brazlândia"/>
    <x v="1"/>
    <n v="2"/>
    <n v="0.77"/>
    <n v="5"/>
    <n v="0.5"/>
    <n v="0.70833333333333337"/>
    <n v="0.93333333333333335"/>
    <n v="0.875"/>
    <n v="1"/>
    <n v="0.75"/>
    <n v="4"/>
    <n v="4"/>
    <x v="15"/>
    <n v="0.4"/>
    <s v="SIM"/>
    <s v="NÃO"/>
    <n v="1"/>
    <n v="0"/>
    <n v="8.5"/>
    <n v="1.5"/>
    <n v="2"/>
    <n v="1"/>
    <n v="2"/>
    <n v="1"/>
    <n v="0.5"/>
    <n v="0.5"/>
    <n v="7"/>
    <n v="0"/>
    <n v="3"/>
    <n v="2"/>
    <n v="2"/>
    <n v="17.5"/>
    <n v="1"/>
    <s v="PRÓPRIO"/>
    <n v="1"/>
    <n v="2"/>
    <n v="1"/>
    <n v="1"/>
    <n v="1"/>
    <n v="0.5"/>
    <n v="0.5"/>
    <n v="0.5"/>
    <n v="0.5"/>
    <n v="1"/>
    <n v="1"/>
    <n v="0.5"/>
    <n v="1"/>
    <n v="1"/>
    <n v="1"/>
    <n v="1"/>
    <n v="1"/>
    <n v="1"/>
    <n v="7"/>
    <n v="2"/>
    <n v="1"/>
    <n v="1"/>
    <n v="1"/>
    <n v="1"/>
    <n v="1"/>
    <n v="3"/>
    <n v="1.5"/>
    <n v="1.5"/>
    <n v="0"/>
  </r>
  <r>
    <n v="92"/>
    <s v="Centro-Sul"/>
    <n v="2"/>
    <s v="Unidade Básica de Saúde 01 - Núcleo Bandeirante"/>
    <x v="1"/>
    <n v="2"/>
    <n v="0.75"/>
    <n v="5"/>
    <n v="0.625"/>
    <n v="0.77083333333333337"/>
    <n v="0.93333333333333335"/>
    <n v="0.75"/>
    <n v="0.8571428571428571"/>
    <n v="0.75"/>
    <n v="5"/>
    <n v="5"/>
    <x v="15"/>
    <n v="1"/>
    <s v="NÃO"/>
    <s v="NÃO"/>
    <n v="0"/>
    <n v="0"/>
    <n v="9.25"/>
    <n v="2"/>
    <n v="2"/>
    <n v="1"/>
    <n v="2"/>
    <n v="1"/>
    <n v="0.25"/>
    <n v="1"/>
    <n v="7"/>
    <n v="0"/>
    <n v="3"/>
    <n v="2"/>
    <n v="2"/>
    <n v="15"/>
    <n v="1"/>
    <s v="PRÓPRIO"/>
    <n v="1"/>
    <n v="2"/>
    <n v="1"/>
    <n v="1"/>
    <n v="0"/>
    <n v="0.5"/>
    <n v="0.5"/>
    <n v="0.5"/>
    <n v="0.5"/>
    <n v="1"/>
    <n v="1"/>
    <n v="0"/>
    <n v="1"/>
    <n v="1"/>
    <n v="1"/>
    <n v="1"/>
    <n v="0"/>
    <n v="1"/>
    <n v="6"/>
    <n v="2"/>
    <n v="1"/>
    <n v="1"/>
    <n v="1"/>
    <n v="0"/>
    <n v="1"/>
    <n v="3"/>
    <n v="1.5"/>
    <n v="1.5"/>
    <n v="0"/>
  </r>
  <r>
    <n v="213"/>
    <s v="Central"/>
    <n v="1"/>
    <s v="Unidade Básica de Saúde 01 - Cruzeiro"/>
    <x v="1"/>
    <n v="2"/>
    <n v="0.74"/>
    <n v="5"/>
    <n v="0.625"/>
    <n v="0.77083333333333337"/>
    <n v="1"/>
    <n v="0.82499999999999996"/>
    <n v="0.5714285714285714"/>
    <n v="0.75"/>
    <n v="5"/>
    <n v="5"/>
    <x v="15"/>
    <n v="1"/>
    <s v="NÃO"/>
    <s v="NÃO"/>
    <n v="0"/>
    <n v="0"/>
    <n v="9.25"/>
    <n v="2"/>
    <n v="2"/>
    <n v="1"/>
    <n v="2"/>
    <n v="1"/>
    <n v="0.25"/>
    <n v="1"/>
    <n v="7.5"/>
    <n v="0.5"/>
    <n v="3"/>
    <n v="2"/>
    <n v="2"/>
    <n v="16.5"/>
    <n v="1"/>
    <s v="PRÓPRIO"/>
    <n v="1"/>
    <n v="2"/>
    <n v="1"/>
    <n v="1"/>
    <n v="1"/>
    <n v="0.5"/>
    <n v="0.5"/>
    <n v="0.5"/>
    <n v="0.5"/>
    <n v="1"/>
    <n v="1"/>
    <n v="0.5"/>
    <n v="1"/>
    <n v="1"/>
    <n v="1"/>
    <n v="1"/>
    <n v="0"/>
    <n v="1"/>
    <n v="4"/>
    <n v="2"/>
    <n v="0"/>
    <n v="1"/>
    <n v="1"/>
    <n v="0"/>
    <n v="0"/>
    <n v="3"/>
    <n v="1.5"/>
    <n v="1.5"/>
    <n v="0"/>
  </r>
  <r>
    <n v="168"/>
    <s v="Sudoeste"/>
    <n v="6"/>
    <s v="Unidade Básica de Saúde 01 - Vicente Pires"/>
    <x v="1"/>
    <n v="2"/>
    <n v="0.72"/>
    <n v="8"/>
    <n v="0.625"/>
    <n v="0.8125"/>
    <n v="1"/>
    <n v="0.6875"/>
    <n v="0.7142857142857143"/>
    <n v="1"/>
    <n v="5"/>
    <n v="5"/>
    <x v="16"/>
    <n v="1"/>
    <s v="NÃO"/>
    <s v="NÃO"/>
    <n v="0"/>
    <n v="0"/>
    <n v="9.75"/>
    <n v="2"/>
    <n v="2"/>
    <n v="1"/>
    <n v="1.5"/>
    <n v="0.75"/>
    <n v="0.5"/>
    <n v="2"/>
    <n v="7.5"/>
    <n v="0.5"/>
    <n v="3"/>
    <n v="2"/>
    <n v="2"/>
    <n v="13.75"/>
    <n v="0"/>
    <s v="ALUGADO"/>
    <n v="0"/>
    <n v="2"/>
    <n v="0"/>
    <n v="1"/>
    <n v="1"/>
    <n v="0.5"/>
    <n v="0.5"/>
    <n v="0"/>
    <n v="0"/>
    <n v="1"/>
    <n v="1"/>
    <n v="0.75"/>
    <n v="1"/>
    <n v="1"/>
    <n v="1"/>
    <n v="1"/>
    <n v="1"/>
    <n v="1"/>
    <n v="5"/>
    <n v="2"/>
    <n v="1"/>
    <n v="1"/>
    <n v="1"/>
    <n v="0"/>
    <n v="0"/>
    <n v="4"/>
    <n v="1.5"/>
    <n v="1.5"/>
    <n v="1"/>
  </r>
  <r>
    <n v="138"/>
    <s v="Norte"/>
    <n v="4"/>
    <s v="Unidade Básica de Saúde 20 - Planaltina"/>
    <x v="1"/>
    <n v="2"/>
    <n v="0.7"/>
    <n v="4"/>
    <n v="0.25"/>
    <n v="0.66666666666666663"/>
    <n v="0.93333333333333335"/>
    <n v="0.86250000000000004"/>
    <n v="0.6428571428571429"/>
    <n v="0.75"/>
    <n v="2"/>
    <n v="2"/>
    <x v="17"/>
    <n v="0"/>
    <s v="NÃO"/>
    <s v="NÃO"/>
    <n v="0"/>
    <n v="0"/>
    <n v="8"/>
    <n v="1.5"/>
    <n v="2"/>
    <n v="1"/>
    <n v="2"/>
    <n v="1"/>
    <n v="0.5"/>
    <n v="0"/>
    <n v="7"/>
    <n v="0"/>
    <n v="3"/>
    <n v="2"/>
    <n v="2"/>
    <n v="17.25"/>
    <n v="1"/>
    <s v="PRÓPRIO"/>
    <n v="3"/>
    <n v="2"/>
    <n v="0"/>
    <n v="1"/>
    <n v="1"/>
    <n v="0.5"/>
    <n v="0.5"/>
    <n v="0.5"/>
    <n v="0.5"/>
    <n v="1"/>
    <n v="1"/>
    <n v="0.25"/>
    <n v="1"/>
    <n v="1"/>
    <n v="1"/>
    <n v="1"/>
    <n v="0"/>
    <n v="1"/>
    <n v="4.5"/>
    <n v="2"/>
    <n v="1"/>
    <n v="1"/>
    <n v="0.5"/>
    <n v="0"/>
    <n v="0"/>
    <n v="3"/>
    <n v="1.5"/>
    <n v="1.5"/>
    <n v="0"/>
  </r>
  <r>
    <n v="70"/>
    <s v="Norte"/>
    <n v="4"/>
    <s v="Unidade Básica de Saúde 01 - Fercal"/>
    <x v="1"/>
    <n v="2"/>
    <n v="0.78"/>
    <n v="2"/>
    <n v="0.75"/>
    <n v="0.58333333333333337"/>
    <n v="1"/>
    <n v="0.82499999999999996"/>
    <n v="0.7142857142857143"/>
    <n v="0.75"/>
    <n v="6"/>
    <n v="6"/>
    <x v="18"/>
    <n v="1"/>
    <s v="SIM"/>
    <s v="NÃO"/>
    <n v="1"/>
    <n v="0"/>
    <n v="7"/>
    <n v="2"/>
    <n v="2"/>
    <n v="0"/>
    <n v="2"/>
    <n v="0"/>
    <n v="1"/>
    <n v="0"/>
    <n v="7.5"/>
    <n v="0.5"/>
    <n v="3"/>
    <n v="2"/>
    <n v="2"/>
    <n v="16.5"/>
    <n v="0"/>
    <s v="ALUGADO"/>
    <n v="3"/>
    <n v="2"/>
    <n v="1"/>
    <n v="1"/>
    <n v="0"/>
    <n v="0.5"/>
    <n v="0.5"/>
    <n v="0.5"/>
    <n v="0.5"/>
    <n v="1"/>
    <n v="0.5"/>
    <n v="0"/>
    <n v="1"/>
    <n v="1"/>
    <n v="1"/>
    <n v="1"/>
    <n v="1"/>
    <n v="1"/>
    <n v="5"/>
    <n v="2"/>
    <n v="1"/>
    <n v="1"/>
    <n v="1"/>
    <n v="0"/>
    <n v="0"/>
    <n v="3"/>
    <n v="1.5"/>
    <n v="1.5"/>
    <n v="0"/>
  </r>
  <r>
    <n v="54"/>
    <s v="Leste"/>
    <n v="3"/>
    <s v="Unidade Básica de Saúde 05 - São Sebastião"/>
    <x v="2"/>
    <n v="3"/>
    <n v="0.65"/>
    <n v="1"/>
    <n v="0.75"/>
    <n v="0.83333333333333337"/>
    <n v="0.46666666666666667"/>
    <n v="0.82499999999999996"/>
    <n v="0.6428571428571429"/>
    <n v="0.1875"/>
    <n v="6"/>
    <n v="6"/>
    <x v="4"/>
    <n v="0"/>
    <s v="SIM"/>
    <s v="NÃO"/>
    <n v="1"/>
    <n v="0"/>
    <n v="10"/>
    <n v="2"/>
    <n v="2"/>
    <n v="1"/>
    <n v="2"/>
    <n v="1"/>
    <n v="1"/>
    <n v="1"/>
    <n v="3.5"/>
    <n v="0.5"/>
    <n v="1"/>
    <n v="2"/>
    <n v="0"/>
    <n v="16.5"/>
    <n v="1"/>
    <s v="PRÓPRIO"/>
    <n v="3"/>
    <n v="2"/>
    <n v="1"/>
    <n v="0.5"/>
    <n v="1"/>
    <n v="0.5"/>
    <n v="0.5"/>
    <n v="0.5"/>
    <n v="0"/>
    <n v="1"/>
    <n v="1"/>
    <n v="0.5"/>
    <n v="1"/>
    <n v="1"/>
    <n v="1"/>
    <n v="0"/>
    <n v="0"/>
    <n v="1"/>
    <n v="4.5"/>
    <n v="2"/>
    <n v="0"/>
    <n v="1"/>
    <n v="0.5"/>
    <n v="0"/>
    <n v="1"/>
    <n v="0.75"/>
    <n v="0.75"/>
    <n v="0"/>
    <n v="0"/>
  </r>
  <r>
    <n v="68"/>
    <s v="Centro-Sul"/>
    <n v="2"/>
    <s v="Unidade Básica de Saúde 01 - Riacho Fundo II"/>
    <x v="2"/>
    <n v="3"/>
    <n v="0.68"/>
    <n v="7"/>
    <n v="1"/>
    <n v="0.70833333333333337"/>
    <n v="0.6"/>
    <n v="0.77500000000000002"/>
    <n v="0.5714285714285714"/>
    <n v="0.625"/>
    <n v="8"/>
    <n v="8"/>
    <x v="4"/>
    <n v="1"/>
    <s v="SIM"/>
    <s v="NÃO"/>
    <n v="1"/>
    <n v="0"/>
    <n v="8.5"/>
    <n v="1.5"/>
    <n v="2"/>
    <n v="0.75"/>
    <n v="1.5"/>
    <n v="0.75"/>
    <n v="1"/>
    <n v="1"/>
    <n v="4.5"/>
    <n v="0.5"/>
    <n v="0"/>
    <n v="2"/>
    <n v="2"/>
    <n v="15.5"/>
    <n v="1"/>
    <s v="PRÓPRIO"/>
    <n v="1"/>
    <n v="2"/>
    <n v="0"/>
    <n v="1"/>
    <n v="1"/>
    <n v="0.5"/>
    <n v="0.5"/>
    <n v="0.5"/>
    <n v="0.5"/>
    <n v="1"/>
    <n v="1"/>
    <n v="0.5"/>
    <n v="1"/>
    <n v="1"/>
    <n v="1"/>
    <n v="1"/>
    <n v="1"/>
    <n v="0"/>
    <n v="4"/>
    <n v="2"/>
    <n v="0"/>
    <n v="1"/>
    <n v="1"/>
    <n v="0"/>
    <n v="0"/>
    <n v="2.5"/>
    <n v="0.75"/>
    <n v="0.75"/>
    <n v="1"/>
  </r>
  <r>
    <n v="88"/>
    <s v="Centro-Sul"/>
    <n v="2"/>
    <s v="Unidade Básica de Saúde 04 - Riacho Fundo II"/>
    <x v="2"/>
    <n v="3"/>
    <n v="0.6"/>
    <n v="1"/>
    <n v="0.75"/>
    <n v="0.83333333333333337"/>
    <n v="6.6666666666666666E-2"/>
    <n v="0.88749999999999996"/>
    <n v="0.5714285714285714"/>
    <n v="0.75"/>
    <n v="6"/>
    <n v="6"/>
    <x v="4"/>
    <n v="0"/>
    <s v="SIM"/>
    <s v="NÃO"/>
    <n v="1"/>
    <n v="0"/>
    <n v="10"/>
    <n v="2"/>
    <n v="2"/>
    <n v="1"/>
    <n v="2"/>
    <n v="1"/>
    <n v="1"/>
    <n v="1"/>
    <n v="0.5"/>
    <n v="0.5"/>
    <n v="0"/>
    <n v="0"/>
    <n v="0"/>
    <n v="17.75"/>
    <n v="1"/>
    <s v="PRÓPRIO"/>
    <n v="3"/>
    <n v="2"/>
    <n v="1"/>
    <n v="0"/>
    <n v="1"/>
    <n v="0.5"/>
    <n v="0.5"/>
    <n v="0.5"/>
    <n v="0.5"/>
    <n v="1"/>
    <n v="1"/>
    <n v="0.75"/>
    <n v="1"/>
    <n v="1"/>
    <n v="1"/>
    <n v="0"/>
    <n v="1"/>
    <n v="1"/>
    <n v="4"/>
    <n v="2"/>
    <n v="0"/>
    <n v="1"/>
    <n v="1"/>
    <n v="0"/>
    <n v="0"/>
    <n v="3"/>
    <n v="1.5"/>
    <n v="1.5"/>
    <n v="0"/>
  </r>
  <r>
    <n v="90"/>
    <s v="Leste"/>
    <n v="3"/>
    <s v="Unidade Básica de Saúde 06 - Paranoá"/>
    <x v="2"/>
    <n v="3"/>
    <n v="0.69"/>
    <n v="1"/>
    <n v="1"/>
    <n v="0.75"/>
    <n v="0.4"/>
    <n v="0.83750000000000002"/>
    <n v="0.5714285714285714"/>
    <n v="0.75"/>
    <n v="8"/>
    <n v="8"/>
    <x v="4"/>
    <n v="1"/>
    <s v="SIM"/>
    <s v="NÃO"/>
    <n v="1"/>
    <n v="0"/>
    <n v="9"/>
    <n v="2"/>
    <n v="2"/>
    <n v="0.75"/>
    <n v="2"/>
    <n v="0.75"/>
    <n v="1.5"/>
    <n v="0"/>
    <n v="3"/>
    <n v="0"/>
    <n v="1"/>
    <n v="2"/>
    <n v="0"/>
    <n v="16.75"/>
    <n v="1"/>
    <s v="PRÓPRIO"/>
    <n v="3"/>
    <n v="2"/>
    <n v="1"/>
    <n v="0.5"/>
    <n v="1"/>
    <n v="0.5"/>
    <n v="0.5"/>
    <n v="0.5"/>
    <n v="0.5"/>
    <n v="1"/>
    <n v="1"/>
    <n v="0.25"/>
    <n v="1"/>
    <n v="1"/>
    <n v="1"/>
    <n v="0"/>
    <n v="0"/>
    <n v="1"/>
    <n v="4"/>
    <n v="2"/>
    <n v="0"/>
    <n v="1"/>
    <n v="1"/>
    <n v="0"/>
    <n v="0"/>
    <n v="3"/>
    <n v="1.5"/>
    <n v="1.5"/>
    <n v="0"/>
  </r>
  <r>
    <n v="108"/>
    <s v="Norte"/>
    <n v="4"/>
    <s v="Unidade Básica de Saúde 04 - Sobradinho II"/>
    <x v="2"/>
    <n v="3"/>
    <n v="0.65"/>
    <n v="1"/>
    <n v="1"/>
    <n v="0.70833333333333337"/>
    <n v="0.26666666666666666"/>
    <n v="0.8125"/>
    <n v="0.5714285714285714"/>
    <n v="0.75"/>
    <n v="8"/>
    <n v="8"/>
    <x v="4"/>
    <n v="1"/>
    <s v="SIM"/>
    <s v="NÃO"/>
    <n v="1"/>
    <n v="0"/>
    <n v="8.5"/>
    <n v="2"/>
    <n v="2"/>
    <n v="1"/>
    <n v="2"/>
    <n v="1"/>
    <n v="0.5"/>
    <n v="0"/>
    <n v="2"/>
    <n v="0"/>
    <n v="0"/>
    <n v="2"/>
    <n v="0"/>
    <n v="16.25"/>
    <n v="1"/>
    <s v="COMODATO"/>
    <n v="3"/>
    <n v="2"/>
    <n v="1"/>
    <n v="0"/>
    <n v="0"/>
    <n v="0.5"/>
    <n v="0.5"/>
    <n v="0.5"/>
    <n v="0.5"/>
    <n v="1"/>
    <n v="1"/>
    <n v="0.25"/>
    <n v="1"/>
    <n v="1"/>
    <n v="1"/>
    <n v="0"/>
    <n v="1"/>
    <n v="1"/>
    <n v="4"/>
    <n v="2"/>
    <n v="1"/>
    <n v="1"/>
    <n v="0"/>
    <n v="0"/>
    <n v="0"/>
    <n v="3"/>
    <n v="1.5"/>
    <n v="1.5"/>
    <n v="0"/>
  </r>
  <r>
    <n v="110"/>
    <s v="Sul"/>
    <n v="7"/>
    <s v="Unidade Básica de Saúde 08 - Gama"/>
    <x v="2"/>
    <n v="3"/>
    <n v="0.64"/>
    <n v="1"/>
    <n v="0.25"/>
    <n v="0.66666666666666663"/>
    <n v="0.46666666666666667"/>
    <n v="0.98750000000000004"/>
    <n v="0.6428571428571429"/>
    <n v="1"/>
    <n v="2"/>
    <n v="2"/>
    <x v="4"/>
    <n v="0"/>
    <s v="NÃO"/>
    <s v="NÃO"/>
    <n v="0"/>
    <n v="0"/>
    <n v="8"/>
    <n v="2"/>
    <n v="2"/>
    <n v="1"/>
    <n v="1.5"/>
    <n v="1"/>
    <n v="0.5"/>
    <n v="0"/>
    <n v="3.5"/>
    <n v="0.5"/>
    <n v="1"/>
    <n v="2"/>
    <n v="0"/>
    <n v="19.75"/>
    <n v="1"/>
    <s v="PRÓPRIO"/>
    <n v="3"/>
    <n v="2"/>
    <n v="1"/>
    <n v="1"/>
    <n v="1"/>
    <n v="0.5"/>
    <n v="0.5"/>
    <n v="0.5"/>
    <n v="0.5"/>
    <n v="1"/>
    <n v="1"/>
    <n v="0.75"/>
    <n v="1"/>
    <n v="1"/>
    <n v="1"/>
    <n v="1"/>
    <n v="1"/>
    <n v="1"/>
    <n v="4.5"/>
    <n v="2"/>
    <n v="1"/>
    <n v="1"/>
    <n v="0.5"/>
    <n v="0"/>
    <n v="0"/>
    <n v="4"/>
    <n v="1.5"/>
    <n v="1.5"/>
    <n v="1"/>
  </r>
  <r>
    <n v="163"/>
    <s v="Norte"/>
    <n v="4"/>
    <s v="Unidade Básica de Saúde 10 - Planaltina"/>
    <x v="2"/>
    <n v="3"/>
    <n v="0.67"/>
    <n v="1"/>
    <n v="0.75"/>
    <n v="0.64583333333333337"/>
    <n v="0.66666666666666663"/>
    <n v="0.73750000000000004"/>
    <n v="0.7142857142857143"/>
    <n v="0.375"/>
    <n v="6"/>
    <n v="6"/>
    <x v="4"/>
    <n v="0"/>
    <s v="SIM"/>
    <s v="NÃO"/>
    <n v="1"/>
    <n v="0"/>
    <n v="7.75"/>
    <n v="2"/>
    <n v="2"/>
    <n v="0.75"/>
    <n v="2"/>
    <n v="0"/>
    <n v="1"/>
    <n v="0"/>
    <n v="5"/>
    <n v="0"/>
    <n v="1"/>
    <n v="2"/>
    <n v="2"/>
    <n v="14.75"/>
    <n v="1"/>
    <s v="PRÓPRIO"/>
    <n v="3"/>
    <n v="2"/>
    <n v="1"/>
    <n v="0.5"/>
    <n v="0"/>
    <n v="0"/>
    <n v="0.5"/>
    <n v="0"/>
    <n v="0"/>
    <n v="1"/>
    <n v="1"/>
    <n v="0.75"/>
    <n v="1"/>
    <n v="1"/>
    <n v="1"/>
    <n v="0"/>
    <n v="0"/>
    <n v="1"/>
    <n v="5"/>
    <n v="2"/>
    <n v="1"/>
    <n v="1"/>
    <n v="1"/>
    <n v="0"/>
    <n v="0"/>
    <n v="1.5"/>
    <n v="0.75"/>
    <n v="0.75"/>
    <n v="0"/>
  </r>
  <r>
    <n v="172"/>
    <s v="Sul"/>
    <n v="7"/>
    <s v="Unidade Básica de Saúde 03 - Santa Maria"/>
    <x v="2"/>
    <n v="3"/>
    <n v="0.63"/>
    <n v="1"/>
    <n v="0.25"/>
    <n v="0.66666666666666663"/>
    <n v="0.46666666666666667"/>
    <n v="0.85"/>
    <n v="0.8571428571428571"/>
    <n v="0.75"/>
    <n v="2"/>
    <n v="2"/>
    <x v="4"/>
    <n v="0"/>
    <s v="NÃO"/>
    <s v="NÃO"/>
    <n v="0"/>
    <n v="0"/>
    <n v="8"/>
    <n v="2"/>
    <n v="2"/>
    <n v="1"/>
    <n v="1.5"/>
    <n v="1"/>
    <n v="0.5"/>
    <n v="0"/>
    <n v="3.5"/>
    <n v="0.5"/>
    <n v="1"/>
    <n v="2"/>
    <n v="0"/>
    <n v="17"/>
    <n v="1"/>
    <s v="PRÓPRIO"/>
    <n v="3"/>
    <n v="2"/>
    <n v="0"/>
    <n v="1"/>
    <n v="1"/>
    <n v="0.5"/>
    <n v="0.5"/>
    <n v="0.5"/>
    <n v="0.5"/>
    <n v="1"/>
    <n v="1"/>
    <n v="1"/>
    <n v="1"/>
    <n v="1"/>
    <n v="1"/>
    <n v="0"/>
    <n v="0"/>
    <n v="1"/>
    <n v="6"/>
    <n v="2"/>
    <n v="1"/>
    <n v="1"/>
    <n v="1"/>
    <n v="1"/>
    <n v="0"/>
    <n v="3"/>
    <n v="1.5"/>
    <n v="1.5"/>
    <n v="0"/>
  </r>
  <r>
    <n v="188"/>
    <s v="Sul"/>
    <n v="7"/>
    <s v="Unidade Básica de Saúde 11 - Gama"/>
    <x v="2"/>
    <n v="3"/>
    <n v="0.61"/>
    <n v="2"/>
    <n v="0.75"/>
    <n v="0.6875"/>
    <n v="0.13333333333333333"/>
    <n v="0.76249999999999996"/>
    <n v="0.8571428571428571"/>
    <n v="0.5625"/>
    <n v="6"/>
    <n v="6"/>
    <x v="4"/>
    <n v="1"/>
    <s v="NÃO"/>
    <s v="NÃO"/>
    <n v="0"/>
    <n v="0"/>
    <n v="8.25"/>
    <n v="2"/>
    <n v="2"/>
    <n v="0.75"/>
    <n v="2"/>
    <n v="0.75"/>
    <n v="0.75"/>
    <n v="0"/>
    <n v="1"/>
    <n v="0"/>
    <n v="1"/>
    <n v="0"/>
    <n v="0"/>
    <n v="15.25"/>
    <n v="1"/>
    <s v="COMODATO"/>
    <n v="3"/>
    <n v="2"/>
    <n v="1"/>
    <n v="1"/>
    <n v="1"/>
    <n v="0.5"/>
    <n v="0.5"/>
    <n v="0.5"/>
    <n v="0"/>
    <n v="0"/>
    <n v="0.5"/>
    <n v="0.25"/>
    <n v="1"/>
    <n v="1"/>
    <n v="1"/>
    <n v="0"/>
    <n v="0"/>
    <n v="1"/>
    <n v="6"/>
    <n v="2"/>
    <n v="0"/>
    <n v="1"/>
    <n v="1"/>
    <n v="1"/>
    <n v="1"/>
    <n v="2.25"/>
    <n v="1.5"/>
    <n v="0.75"/>
    <n v="0"/>
  </r>
  <r>
    <n v="199"/>
    <s v="Oeste"/>
    <n v="5"/>
    <s v="Unidade Básica de Saúde 07 - Brazlândia"/>
    <x v="2"/>
    <n v="3"/>
    <n v="0.69"/>
    <n v="1"/>
    <n v="1"/>
    <n v="0.79166666666666663"/>
    <n v="0.66666666666666663"/>
    <n v="0.8"/>
    <n v="0.2857142857142857"/>
    <n v="0.5625"/>
    <n v="8"/>
    <n v="8"/>
    <x v="4"/>
    <n v="1"/>
    <s v="SIM"/>
    <s v="NÃO"/>
    <n v="1"/>
    <n v="0"/>
    <n v="9.5"/>
    <n v="2"/>
    <n v="2"/>
    <n v="1"/>
    <n v="2"/>
    <n v="1"/>
    <n v="1.5"/>
    <n v="0"/>
    <n v="5"/>
    <n v="0"/>
    <n v="1"/>
    <n v="2"/>
    <n v="2"/>
    <n v="16"/>
    <n v="1"/>
    <s v="COMODATO"/>
    <n v="3"/>
    <n v="2"/>
    <n v="1"/>
    <n v="1"/>
    <n v="1"/>
    <n v="0.5"/>
    <n v="0.5"/>
    <n v="0"/>
    <n v="0"/>
    <n v="1"/>
    <n v="1"/>
    <n v="1"/>
    <n v="1"/>
    <n v="1"/>
    <n v="1"/>
    <n v="0"/>
    <n v="0"/>
    <n v="0"/>
    <n v="2"/>
    <n v="0"/>
    <n v="1"/>
    <n v="1"/>
    <n v="0"/>
    <n v="0"/>
    <n v="0"/>
    <n v="2.25"/>
    <n v="0.75"/>
    <n v="1.5"/>
    <n v="0"/>
  </r>
  <r>
    <n v="203"/>
    <s v="Sudoeste"/>
    <n v="6"/>
    <s v="Unidade Básica de Saúde 05 - Samambaia"/>
    <x v="2"/>
    <n v="3"/>
    <n v="0.61"/>
    <n v="4"/>
    <n v="0.75"/>
    <n v="0.6875"/>
    <n v="0.2"/>
    <n v="0.875"/>
    <n v="0.5"/>
    <n v="1"/>
    <n v="6"/>
    <n v="6"/>
    <x v="4"/>
    <n v="1"/>
    <s v="NÃO"/>
    <s v="NÃO"/>
    <n v="0"/>
    <n v="0"/>
    <n v="8.25"/>
    <n v="2"/>
    <n v="2"/>
    <n v="0.75"/>
    <n v="2"/>
    <n v="0.75"/>
    <n v="0.75"/>
    <n v="0"/>
    <n v="1.5"/>
    <n v="0.5"/>
    <n v="1"/>
    <n v="0"/>
    <n v="0"/>
    <n v="17.5"/>
    <n v="1"/>
    <s v="PRÓPRIO"/>
    <n v="3"/>
    <n v="2"/>
    <n v="1"/>
    <n v="1"/>
    <n v="1"/>
    <n v="0.5"/>
    <n v="0.5"/>
    <n v="0.5"/>
    <n v="0.5"/>
    <n v="1"/>
    <n v="1"/>
    <n v="0.5"/>
    <n v="1"/>
    <n v="1"/>
    <n v="1"/>
    <n v="0"/>
    <n v="0"/>
    <n v="1"/>
    <n v="3.5"/>
    <n v="0"/>
    <n v="1"/>
    <n v="1"/>
    <n v="0.5"/>
    <n v="0"/>
    <n v="1"/>
    <n v="4"/>
    <n v="1.5"/>
    <n v="1.5"/>
    <n v="1"/>
  </r>
  <r>
    <n v="206"/>
    <s v="Centro-Sul"/>
    <n v="2"/>
    <s v="Unidade Básica de Saúde 01 - Park Way"/>
    <x v="2"/>
    <n v="3"/>
    <n v="0.68"/>
    <n v="1"/>
    <n v="0.75"/>
    <n v="0.6875"/>
    <n v="0.46666666666666667"/>
    <n v="0.9"/>
    <n v="0.5714285714285714"/>
    <n v="0.8125"/>
    <n v="6"/>
    <n v="6"/>
    <x v="4"/>
    <n v="0"/>
    <s v="SIM"/>
    <s v="NÃO"/>
    <n v="1"/>
    <n v="0"/>
    <n v="8.25"/>
    <n v="2"/>
    <n v="2"/>
    <n v="1"/>
    <n v="1.5"/>
    <n v="1"/>
    <n v="0.75"/>
    <n v="0"/>
    <n v="3.5"/>
    <n v="0.5"/>
    <n v="1"/>
    <n v="0"/>
    <n v="2"/>
    <n v="18"/>
    <n v="1"/>
    <s v="PRÓPRIO"/>
    <n v="3"/>
    <n v="2"/>
    <n v="1"/>
    <n v="0.5"/>
    <n v="1"/>
    <n v="0.5"/>
    <n v="0.5"/>
    <n v="0.5"/>
    <n v="0.5"/>
    <n v="1"/>
    <n v="0.5"/>
    <n v="1"/>
    <n v="1"/>
    <n v="1"/>
    <n v="1"/>
    <n v="0"/>
    <n v="1"/>
    <n v="1"/>
    <n v="4"/>
    <n v="2"/>
    <n v="1"/>
    <n v="1"/>
    <n v="0"/>
    <n v="0"/>
    <n v="0"/>
    <n v="3.25"/>
    <n v="1.5"/>
    <n v="0.75"/>
    <n v="1"/>
  </r>
  <r>
    <n v="214"/>
    <s v="Oeste"/>
    <n v="5"/>
    <s v="Unidade Básica de Saúde 08 - Brazlândia"/>
    <x v="2"/>
    <n v="3"/>
    <n v="0.64"/>
    <n v="1"/>
    <n v="0.75"/>
    <n v="0.79166666666666663"/>
    <n v="0.66666666666666663"/>
    <n v="0.73750000000000004"/>
    <n v="0.2857142857142857"/>
    <n v="0.5625"/>
    <n v="6"/>
    <n v="6"/>
    <x v="4"/>
    <n v="0"/>
    <s v="SIM"/>
    <s v="NÃO"/>
    <n v="1"/>
    <n v="0"/>
    <n v="9.5"/>
    <n v="2"/>
    <n v="2"/>
    <n v="1"/>
    <n v="2"/>
    <n v="1"/>
    <n v="1.5"/>
    <n v="0"/>
    <n v="5"/>
    <n v="0"/>
    <n v="1"/>
    <n v="2"/>
    <n v="2"/>
    <n v="14.75"/>
    <n v="1"/>
    <s v="COMODATO"/>
    <n v="3"/>
    <n v="2"/>
    <n v="1"/>
    <n v="1"/>
    <n v="1"/>
    <n v="0"/>
    <n v="0.5"/>
    <n v="0"/>
    <n v="0"/>
    <n v="1"/>
    <n v="0.5"/>
    <n v="0.75"/>
    <n v="1"/>
    <n v="1"/>
    <n v="1"/>
    <n v="0"/>
    <n v="0"/>
    <n v="0"/>
    <n v="2"/>
    <n v="0"/>
    <n v="0"/>
    <n v="1"/>
    <n v="0"/>
    <n v="0"/>
    <n v="1"/>
    <n v="2.25"/>
    <n v="0.75"/>
    <n v="1.5"/>
    <n v="0"/>
  </r>
  <r>
    <n v="229"/>
    <s v="Central"/>
    <n v="1"/>
    <s v="Unidade Básica de Saúde 05 - Asa Norte"/>
    <x v="2"/>
    <n v="3"/>
    <n v="0.67"/>
    <n v="1"/>
    <n v="0.75"/>
    <n v="0.70833333333333337"/>
    <n v="0.4"/>
    <n v="0.9"/>
    <n v="0.5714285714285714"/>
    <n v="0.8125"/>
    <n v="6"/>
    <n v="6"/>
    <x v="4"/>
    <n v="0"/>
    <s v="SIM"/>
    <s v="NÃO"/>
    <n v="1"/>
    <n v="0"/>
    <n v="8.5"/>
    <n v="2"/>
    <n v="2"/>
    <n v="1"/>
    <n v="2"/>
    <n v="1"/>
    <n v="0.5"/>
    <n v="0"/>
    <n v="3"/>
    <n v="0"/>
    <n v="1"/>
    <n v="2"/>
    <n v="0"/>
    <n v="18"/>
    <n v="1"/>
    <s v="PRÓPRIO"/>
    <n v="3"/>
    <n v="2"/>
    <n v="1"/>
    <n v="1"/>
    <n v="0"/>
    <n v="0.5"/>
    <n v="0.5"/>
    <n v="0.5"/>
    <n v="0.5"/>
    <n v="1"/>
    <n v="1"/>
    <n v="1"/>
    <n v="1"/>
    <n v="1"/>
    <n v="1"/>
    <n v="0"/>
    <n v="1"/>
    <n v="1"/>
    <n v="4"/>
    <n v="0"/>
    <n v="1"/>
    <n v="1"/>
    <n v="1"/>
    <n v="0"/>
    <n v="1"/>
    <n v="3.25"/>
    <n v="0.75"/>
    <n v="1.5"/>
    <n v="1"/>
  </r>
  <r>
    <n v="233"/>
    <s v="Sudoeste"/>
    <n v="6"/>
    <s v="Unidade Básica de Saúde 07 - Recanto das Emas"/>
    <x v="2"/>
    <n v="3"/>
    <n v="0.62"/>
    <n v="1"/>
    <n v="0.75"/>
    <n v="0.75"/>
    <n v="0.4"/>
    <n v="0.77500000000000002"/>
    <n v="0.5"/>
    <n v="0.5625"/>
    <n v="6"/>
    <n v="6"/>
    <x v="4"/>
    <n v="0"/>
    <s v="SIM"/>
    <s v="NÃO"/>
    <n v="1"/>
    <n v="0"/>
    <n v="9"/>
    <n v="2"/>
    <n v="2"/>
    <n v="1"/>
    <n v="2"/>
    <n v="1"/>
    <n v="1"/>
    <n v="0"/>
    <n v="3"/>
    <n v="0"/>
    <n v="1"/>
    <n v="2"/>
    <n v="0"/>
    <n v="15.5"/>
    <n v="1"/>
    <s v="COMODATO"/>
    <n v="3"/>
    <n v="2"/>
    <n v="0"/>
    <n v="0.5"/>
    <n v="1"/>
    <n v="0.5"/>
    <n v="0.5"/>
    <n v="0.5"/>
    <n v="0"/>
    <n v="1"/>
    <n v="0.5"/>
    <n v="0"/>
    <n v="1"/>
    <n v="1"/>
    <n v="1"/>
    <n v="0"/>
    <n v="1"/>
    <n v="1"/>
    <n v="3.5"/>
    <n v="0"/>
    <n v="0"/>
    <n v="1"/>
    <n v="0.5"/>
    <n v="1"/>
    <n v="1"/>
    <n v="2.25"/>
    <n v="0.75"/>
    <n v="1.5"/>
    <n v="0"/>
  </r>
  <r>
    <n v="50"/>
    <s v="Leste"/>
    <n v="3"/>
    <s v="Unidade Básica de Saúde 03 - Paranoá"/>
    <x v="2"/>
    <n v="3"/>
    <n v="0.67"/>
    <n v="6"/>
    <n v="0.75"/>
    <n v="0.6875"/>
    <n v="0.66666666666666663"/>
    <n v="0.86250000000000004"/>
    <n v="0.6428571428571429"/>
    <n v="0.5625"/>
    <n v="6"/>
    <n v="6"/>
    <x v="1"/>
    <n v="1"/>
    <s v="NÃO"/>
    <s v="NÃO"/>
    <n v="0"/>
    <n v="0"/>
    <n v="8.25"/>
    <n v="1.5"/>
    <n v="2"/>
    <n v="0.75"/>
    <n v="2"/>
    <n v="0.75"/>
    <n v="0.25"/>
    <n v="1"/>
    <n v="5"/>
    <n v="0"/>
    <n v="3"/>
    <n v="2"/>
    <n v="0"/>
    <n v="17.25"/>
    <n v="1"/>
    <s v="COMODATO"/>
    <n v="1"/>
    <n v="2"/>
    <n v="1"/>
    <n v="1"/>
    <n v="1"/>
    <n v="0.5"/>
    <n v="0.5"/>
    <n v="0.5"/>
    <n v="0.5"/>
    <n v="1"/>
    <n v="1"/>
    <n v="0.25"/>
    <n v="1"/>
    <n v="1"/>
    <n v="1"/>
    <n v="1"/>
    <n v="1"/>
    <n v="1"/>
    <n v="4.5"/>
    <n v="2"/>
    <n v="0"/>
    <n v="1"/>
    <n v="0.5"/>
    <n v="0"/>
    <n v="1"/>
    <n v="2.25"/>
    <n v="0.75"/>
    <n v="1.5"/>
    <n v="0"/>
  </r>
  <r>
    <n v="114"/>
    <s v="Sudoeste"/>
    <n v="6"/>
    <s v="Unidade Básica de Saúde 07 - Samambaia"/>
    <x v="2"/>
    <n v="3"/>
    <n v="0.62"/>
    <n v="6"/>
    <n v="1"/>
    <n v="0.72916666666666663"/>
    <n v="0.4"/>
    <n v="0.8"/>
    <n v="0.5"/>
    <n v="0.5625"/>
    <n v="8"/>
    <n v="8"/>
    <x v="1"/>
    <n v="1"/>
    <s v="SIM"/>
    <s v="NÃO"/>
    <n v="1"/>
    <n v="0"/>
    <n v="8.75"/>
    <n v="1.5"/>
    <n v="2"/>
    <n v="1"/>
    <n v="2"/>
    <n v="1"/>
    <n v="0.75"/>
    <n v="0.5"/>
    <n v="3"/>
    <n v="0"/>
    <n v="1"/>
    <n v="2"/>
    <n v="0"/>
    <n v="16"/>
    <n v="1"/>
    <s v="PRÓPRIO"/>
    <n v="1"/>
    <n v="2"/>
    <n v="1"/>
    <n v="1"/>
    <n v="1"/>
    <n v="0.5"/>
    <n v="0.5"/>
    <n v="0.5"/>
    <n v="0"/>
    <n v="1"/>
    <n v="1"/>
    <n v="0.5"/>
    <n v="1"/>
    <n v="1"/>
    <n v="1"/>
    <n v="1"/>
    <n v="1"/>
    <n v="0"/>
    <n v="3.5"/>
    <n v="2"/>
    <n v="1"/>
    <n v="0"/>
    <n v="0.5"/>
    <n v="0"/>
    <n v="0"/>
    <n v="2.25"/>
    <n v="0.75"/>
    <n v="1.5"/>
    <n v="0"/>
  </r>
  <r>
    <n v="100"/>
    <s v="Oeste"/>
    <n v="5"/>
    <s v="Unidade Básica de Saúde 03 - Ceilândia"/>
    <x v="2"/>
    <n v="3"/>
    <n v="0.67"/>
    <n v="5"/>
    <n v="0.25"/>
    <n v="0.66666666666666663"/>
    <n v="0.73333333333333328"/>
    <n v="0.8"/>
    <n v="0.8571428571428571"/>
    <n v="1"/>
    <n v="2"/>
    <n v="2"/>
    <x v="6"/>
    <n v="0"/>
    <s v="NÃO"/>
    <s v="NÃO"/>
    <n v="0"/>
    <n v="0"/>
    <n v="8"/>
    <n v="2"/>
    <n v="2"/>
    <n v="0.75"/>
    <n v="2"/>
    <n v="0.75"/>
    <n v="0.5"/>
    <n v="0"/>
    <n v="5.5"/>
    <n v="0.5"/>
    <n v="1"/>
    <n v="2"/>
    <n v="2"/>
    <n v="16"/>
    <n v="1"/>
    <s v="PRÓPRIO"/>
    <n v="1"/>
    <n v="2"/>
    <n v="1"/>
    <n v="1"/>
    <n v="1"/>
    <n v="0.5"/>
    <n v="0.5"/>
    <n v="0.5"/>
    <n v="0"/>
    <n v="1"/>
    <n v="1"/>
    <n v="0.5"/>
    <n v="1"/>
    <n v="1"/>
    <n v="1"/>
    <n v="1"/>
    <n v="0"/>
    <n v="1"/>
    <n v="6"/>
    <n v="2"/>
    <n v="1"/>
    <n v="1"/>
    <n v="1"/>
    <n v="0"/>
    <n v="1"/>
    <n v="4"/>
    <n v="1.5"/>
    <n v="1.5"/>
    <n v="1"/>
  </r>
  <r>
    <n v="144"/>
    <s v="Oeste"/>
    <n v="5"/>
    <s v="Unidade Básica de Saúde 10 - Ceilândia"/>
    <x v="2"/>
    <n v="3"/>
    <n v="0.67"/>
    <n v="5"/>
    <n v="1"/>
    <n v="8.3333333333333329E-2"/>
    <n v="1"/>
    <n v="0.82499999999999996"/>
    <n v="0.6428571428571429"/>
    <n v="0.5625"/>
    <n v="8"/>
    <n v="8"/>
    <x v="6"/>
    <n v="1"/>
    <s v="SIM"/>
    <s v="NÃO"/>
    <n v="1"/>
    <n v="0"/>
    <n v="1"/>
    <n v="0"/>
    <n v="0"/>
    <n v="0"/>
    <n v="0"/>
    <n v="0"/>
    <n v="0"/>
    <n v="1"/>
    <n v="7.5"/>
    <n v="0.5"/>
    <n v="3"/>
    <n v="2"/>
    <n v="2"/>
    <n v="16.5"/>
    <n v="1"/>
    <s v="PRÓPRIO"/>
    <n v="1"/>
    <n v="2"/>
    <n v="1"/>
    <n v="1"/>
    <n v="1"/>
    <n v="0.5"/>
    <n v="0.5"/>
    <n v="0"/>
    <n v="0"/>
    <n v="1"/>
    <n v="1"/>
    <n v="0.5"/>
    <n v="1"/>
    <n v="1"/>
    <n v="1"/>
    <n v="1"/>
    <n v="1"/>
    <n v="1"/>
    <n v="4.5"/>
    <n v="2"/>
    <n v="0"/>
    <n v="1"/>
    <n v="0.5"/>
    <n v="1"/>
    <n v="0"/>
    <n v="2.25"/>
    <n v="0.75"/>
    <n v="1.5"/>
    <n v="0"/>
  </r>
  <r>
    <n v="223"/>
    <s v="Central"/>
    <n v="1"/>
    <s v="Unidade Básica de Saúde 01 - Asa Sul"/>
    <x v="2"/>
    <n v="3"/>
    <n v="0.66"/>
    <n v="7"/>
    <n v="0.8125"/>
    <n v="0.6875"/>
    <n v="0.73333333333333328"/>
    <n v="0.77500000000000002"/>
    <n v="0.42857142857142855"/>
    <n v="0.8125"/>
    <n v="6.5"/>
    <n v="6"/>
    <x v="19"/>
    <n v="1"/>
    <s v="NÃO"/>
    <s v="SIM"/>
    <n v="0"/>
    <n v="1"/>
    <n v="8.25"/>
    <n v="2"/>
    <n v="2"/>
    <n v="1"/>
    <n v="1.5"/>
    <n v="0.75"/>
    <n v="0"/>
    <n v="1"/>
    <n v="5.5"/>
    <n v="0.5"/>
    <n v="3"/>
    <n v="2"/>
    <n v="0"/>
    <n v="15.5"/>
    <n v="1"/>
    <s v="PRÓPRIO"/>
    <n v="1"/>
    <n v="2"/>
    <n v="0"/>
    <n v="1"/>
    <n v="1"/>
    <n v="0.5"/>
    <n v="0.5"/>
    <n v="0.5"/>
    <n v="0.5"/>
    <n v="1"/>
    <n v="1"/>
    <n v="0.5"/>
    <n v="1"/>
    <n v="1"/>
    <n v="1"/>
    <n v="1"/>
    <n v="0"/>
    <n v="1"/>
    <n v="3"/>
    <n v="0"/>
    <n v="1"/>
    <n v="1"/>
    <n v="1"/>
    <n v="0"/>
    <n v="0"/>
    <n v="3.25"/>
    <n v="0.75"/>
    <n v="1.5"/>
    <n v="1"/>
  </r>
  <r>
    <n v="69"/>
    <s v="Leste"/>
    <n v="3"/>
    <s v="Unidade Básica de Saúde 03 - Itapoã"/>
    <x v="2"/>
    <n v="3"/>
    <n v="0.61"/>
    <n v="3"/>
    <n v="1"/>
    <n v="0.6875"/>
    <n v="0.2"/>
    <n v="0.7"/>
    <n v="0.6428571428571429"/>
    <n v="0.5625"/>
    <n v="8"/>
    <n v="8"/>
    <x v="9"/>
    <n v="1"/>
    <s v="SIM"/>
    <s v="NÃO"/>
    <n v="1"/>
    <n v="0"/>
    <n v="8.25"/>
    <n v="2"/>
    <n v="2"/>
    <n v="0.75"/>
    <n v="2"/>
    <n v="0.75"/>
    <n v="0.75"/>
    <n v="0"/>
    <n v="1.5"/>
    <n v="0.5"/>
    <n v="1"/>
    <n v="0"/>
    <n v="0"/>
    <n v="14"/>
    <n v="1"/>
    <s v="COMODATO"/>
    <n v="3"/>
    <n v="2"/>
    <n v="0"/>
    <n v="0.5"/>
    <n v="1"/>
    <n v="0"/>
    <n v="0.5"/>
    <n v="0.5"/>
    <n v="0.5"/>
    <n v="1"/>
    <n v="1"/>
    <n v="0"/>
    <n v="1"/>
    <n v="1"/>
    <n v="0"/>
    <n v="0"/>
    <n v="1"/>
    <n v="0"/>
    <n v="4.5"/>
    <n v="0"/>
    <n v="1"/>
    <n v="1"/>
    <n v="0.5"/>
    <n v="1"/>
    <n v="1"/>
    <n v="2.25"/>
    <n v="0.75"/>
    <n v="1.5"/>
    <n v="0"/>
  </r>
  <r>
    <n v="103"/>
    <s v="Oeste"/>
    <n v="5"/>
    <s v="Unidade Básica de Saúde 09 - Ceilândia"/>
    <x v="2"/>
    <n v="3"/>
    <n v="0.6"/>
    <n v="6"/>
    <n v="0.25"/>
    <n v="0.6875"/>
    <n v="0.66666666666666663"/>
    <n v="0.8125"/>
    <n v="0.7142857142857143"/>
    <n v="0.5625"/>
    <n v="2"/>
    <n v="2"/>
    <x v="9"/>
    <n v="0"/>
    <s v="NÃO"/>
    <s v="NÃO"/>
    <n v="0"/>
    <n v="0"/>
    <n v="8.25"/>
    <n v="2"/>
    <n v="2"/>
    <n v="1"/>
    <n v="2"/>
    <n v="1"/>
    <n v="0.25"/>
    <n v="0"/>
    <n v="5"/>
    <n v="0"/>
    <n v="1"/>
    <n v="2"/>
    <n v="2"/>
    <n v="16.25"/>
    <n v="1"/>
    <s v="PRÓPRIO"/>
    <n v="1"/>
    <n v="2"/>
    <n v="1"/>
    <n v="1"/>
    <n v="1"/>
    <n v="0.5"/>
    <n v="0.5"/>
    <n v="0.5"/>
    <n v="0.5"/>
    <n v="1"/>
    <n v="1"/>
    <n v="0.25"/>
    <n v="1"/>
    <n v="1"/>
    <n v="1"/>
    <n v="1"/>
    <n v="0"/>
    <n v="1"/>
    <n v="5"/>
    <n v="2"/>
    <n v="0"/>
    <n v="0"/>
    <n v="1"/>
    <n v="1"/>
    <n v="1"/>
    <n v="2.25"/>
    <n v="0.75"/>
    <n v="1.5"/>
    <n v="0"/>
  </r>
  <r>
    <n v="225"/>
    <s v="Oeste"/>
    <n v="5"/>
    <s v="Unidade Básica de Saúde 08 - Ceilândia"/>
    <x v="2"/>
    <n v="3"/>
    <n v="0.65"/>
    <n v="6"/>
    <n v="0.5"/>
    <n v="0.52083333333333337"/>
    <n v="1"/>
    <n v="0.72499999999999998"/>
    <n v="0.42857142857142855"/>
    <n v="1"/>
    <n v="4"/>
    <n v="4"/>
    <x v="9"/>
    <n v="0.33333333333333331"/>
    <s v="SIM"/>
    <s v="NÃO"/>
    <n v="1"/>
    <n v="0"/>
    <n v="6.25"/>
    <n v="1.5"/>
    <n v="1.5"/>
    <n v="1"/>
    <n v="0"/>
    <n v="1"/>
    <n v="0.75"/>
    <n v="0.5"/>
    <n v="7.5"/>
    <n v="0.5"/>
    <n v="3"/>
    <n v="2"/>
    <n v="2"/>
    <n v="14.5"/>
    <n v="1"/>
    <s v="PRÓPRIO"/>
    <n v="1"/>
    <n v="2"/>
    <n v="0"/>
    <n v="1"/>
    <n v="1"/>
    <n v="0.5"/>
    <n v="0.5"/>
    <n v="0.5"/>
    <n v="0"/>
    <n v="0"/>
    <n v="1"/>
    <n v="1"/>
    <n v="1"/>
    <n v="1"/>
    <n v="1"/>
    <n v="1"/>
    <n v="0"/>
    <n v="1"/>
    <n v="3"/>
    <n v="0"/>
    <n v="1"/>
    <n v="1"/>
    <n v="1"/>
    <n v="0"/>
    <n v="0"/>
    <n v="4"/>
    <n v="1.5"/>
    <n v="1.5"/>
    <n v="1"/>
  </r>
  <r>
    <n v="222"/>
    <s v="Sul"/>
    <n v="7"/>
    <s v="Unidade Básica de Saúde 04 - Gama"/>
    <x v="2"/>
    <n v="3"/>
    <n v="0.65"/>
    <n v="5"/>
    <n v="0.75"/>
    <n v="0.70833333333333337"/>
    <n v="0.66666666666666663"/>
    <n v="0.77500000000000002"/>
    <n v="0.35714285714285715"/>
    <n v="1"/>
    <n v="6"/>
    <n v="6"/>
    <x v="11"/>
    <n v="0"/>
    <s v="SIM"/>
    <s v="NÃO"/>
    <n v="1"/>
    <n v="0"/>
    <n v="8.5"/>
    <n v="2"/>
    <n v="2"/>
    <n v="1"/>
    <n v="2"/>
    <n v="0.75"/>
    <n v="0.75"/>
    <n v="0"/>
    <n v="5"/>
    <n v="0"/>
    <n v="1"/>
    <n v="2"/>
    <n v="2"/>
    <n v="15.5"/>
    <n v="1"/>
    <s v="PRÓPRIO"/>
    <n v="1"/>
    <n v="2"/>
    <n v="1"/>
    <n v="1"/>
    <n v="0"/>
    <n v="0.5"/>
    <n v="0.5"/>
    <n v="0.5"/>
    <n v="0.5"/>
    <n v="1"/>
    <n v="1"/>
    <n v="0.5"/>
    <n v="1"/>
    <n v="1"/>
    <n v="1"/>
    <n v="1"/>
    <n v="0"/>
    <n v="1"/>
    <n v="2.5"/>
    <n v="0.5"/>
    <n v="1"/>
    <n v="1"/>
    <n v="0"/>
    <n v="0"/>
    <n v="0"/>
    <n v="4"/>
    <n v="1.5"/>
    <n v="1.5"/>
    <n v="1"/>
  </r>
  <r>
    <n v="94"/>
    <s v="Norte"/>
    <n v="4"/>
    <s v="Unidade Básica de Saúde 01 - Sobradinho"/>
    <x v="2"/>
    <n v="3"/>
    <n v="0.69"/>
    <n v="7"/>
    <n v="0.25"/>
    <n v="0.66666666666666663"/>
    <n v="1"/>
    <n v="0.76249999999999996"/>
    <n v="0.7857142857142857"/>
    <n v="0.75"/>
    <n v="2"/>
    <n v="2"/>
    <x v="12"/>
    <n v="0"/>
    <s v="NÃO"/>
    <s v="NÃO"/>
    <n v="0"/>
    <n v="0"/>
    <n v="8"/>
    <n v="1.5"/>
    <n v="2"/>
    <n v="1"/>
    <n v="2"/>
    <n v="1"/>
    <n v="0.5"/>
    <n v="0"/>
    <n v="7.5"/>
    <n v="0.5"/>
    <n v="3"/>
    <n v="2"/>
    <n v="2"/>
    <n v="15.25"/>
    <n v="1"/>
    <s v="PRÓPRIO"/>
    <n v="1"/>
    <n v="2"/>
    <n v="0"/>
    <n v="1"/>
    <n v="1"/>
    <n v="0.5"/>
    <n v="0.5"/>
    <n v="0.5"/>
    <n v="0.5"/>
    <n v="1"/>
    <n v="0.5"/>
    <n v="0.75"/>
    <n v="1"/>
    <n v="1"/>
    <n v="1"/>
    <n v="1"/>
    <n v="0"/>
    <n v="1"/>
    <n v="5.5"/>
    <n v="2"/>
    <n v="1"/>
    <n v="1"/>
    <n v="0.5"/>
    <n v="1"/>
    <n v="0"/>
    <n v="3"/>
    <n v="1.5"/>
    <n v="1.5"/>
    <n v="0"/>
  </r>
  <r>
    <n v="120"/>
    <s v="Norte"/>
    <n v="4"/>
    <s v="Unidade Básica de Saúde 02 - Sobradinho II"/>
    <x v="2"/>
    <n v="3"/>
    <n v="0.69"/>
    <n v="7"/>
    <n v="0.25"/>
    <n v="0.70833333333333337"/>
    <n v="1"/>
    <n v="0.75"/>
    <n v="0.8571428571428571"/>
    <n v="0.5625"/>
    <n v="2"/>
    <n v="2"/>
    <x v="12"/>
    <n v="0"/>
    <s v="NÃO"/>
    <s v="NÃO"/>
    <n v="0"/>
    <n v="0"/>
    <n v="8.5"/>
    <n v="2"/>
    <n v="2"/>
    <n v="1"/>
    <n v="2"/>
    <n v="1"/>
    <n v="0.5"/>
    <n v="0"/>
    <n v="7.5"/>
    <n v="0.5"/>
    <n v="3"/>
    <n v="2"/>
    <n v="2"/>
    <n v="15"/>
    <n v="1"/>
    <s v="PRÓPRIO"/>
    <n v="1"/>
    <n v="2"/>
    <n v="0"/>
    <n v="1"/>
    <n v="1"/>
    <n v="0.5"/>
    <n v="0.5"/>
    <n v="0.5"/>
    <n v="0.5"/>
    <n v="1"/>
    <n v="1"/>
    <n v="0"/>
    <n v="1"/>
    <n v="1"/>
    <n v="1"/>
    <n v="0"/>
    <n v="1"/>
    <n v="1"/>
    <n v="6"/>
    <n v="2"/>
    <n v="1"/>
    <n v="1"/>
    <n v="1"/>
    <n v="0"/>
    <n v="1"/>
    <n v="2.25"/>
    <n v="0.75"/>
    <n v="1.5"/>
    <n v="0"/>
  </r>
  <r>
    <n v="105"/>
    <s v="Sul"/>
    <n v="7"/>
    <s v="Unidade Básica de Saúde 01 - Santa Maria"/>
    <x v="2"/>
    <n v="3"/>
    <n v="0.66"/>
    <n v="11"/>
    <n v="0.75"/>
    <n v="0.75"/>
    <n v="1"/>
    <n v="0.71250000000000002"/>
    <n v="0.42857142857142855"/>
    <n v="0.5625"/>
    <n v="6"/>
    <n v="6"/>
    <x v="20"/>
    <n v="1"/>
    <s v="NÃO"/>
    <s v="NÃO"/>
    <n v="0"/>
    <n v="0"/>
    <n v="9"/>
    <n v="2"/>
    <n v="2"/>
    <n v="0.75"/>
    <n v="2"/>
    <n v="1"/>
    <n v="0.75"/>
    <n v="0.5"/>
    <n v="7.5"/>
    <n v="0.5"/>
    <n v="3"/>
    <n v="2"/>
    <n v="2"/>
    <n v="14.25"/>
    <n v="1"/>
    <s v="PRÓPRIO"/>
    <n v="0"/>
    <n v="1"/>
    <n v="0"/>
    <n v="1"/>
    <n v="1"/>
    <n v="0.5"/>
    <n v="0.5"/>
    <n v="0.5"/>
    <n v="0"/>
    <n v="1"/>
    <n v="1"/>
    <n v="0.75"/>
    <n v="1"/>
    <n v="1"/>
    <n v="1"/>
    <n v="1"/>
    <n v="1"/>
    <n v="1"/>
    <n v="3"/>
    <n v="2"/>
    <n v="0"/>
    <n v="0"/>
    <n v="1"/>
    <n v="0"/>
    <n v="0"/>
    <n v="2.25"/>
    <n v="0.75"/>
    <n v="1.5"/>
    <n v="0"/>
  </r>
  <r>
    <n v="46"/>
    <s v="Oeste"/>
    <n v="5"/>
    <s v="Unidade Básica de Saúde 11 - Ceilândia"/>
    <x v="2"/>
    <n v="3"/>
    <n v="0.67"/>
    <n v="6"/>
    <n v="0.75"/>
    <n v="0.66666666666666663"/>
    <n v="0.6"/>
    <n v="0.85"/>
    <n v="0.5714285714285714"/>
    <n v="1"/>
    <n v="6"/>
    <n v="6"/>
    <x v="2"/>
    <n v="1"/>
    <s v="NÃO"/>
    <s v="NÃO"/>
    <n v="0"/>
    <n v="0"/>
    <n v="8"/>
    <n v="1.5"/>
    <n v="2"/>
    <n v="1"/>
    <n v="2"/>
    <n v="1"/>
    <n v="0.5"/>
    <n v="0"/>
    <n v="4.5"/>
    <n v="0.5"/>
    <n v="0"/>
    <n v="2"/>
    <n v="2"/>
    <n v="17"/>
    <n v="1"/>
    <s v="PRÓPRIO"/>
    <n v="1"/>
    <n v="2"/>
    <n v="1"/>
    <n v="1"/>
    <n v="0"/>
    <n v="0.5"/>
    <n v="0.5"/>
    <n v="0.5"/>
    <n v="0.5"/>
    <n v="1"/>
    <n v="1"/>
    <n v="1"/>
    <n v="1"/>
    <n v="1"/>
    <n v="1"/>
    <n v="1"/>
    <n v="1"/>
    <n v="1"/>
    <n v="4"/>
    <n v="2"/>
    <n v="1"/>
    <n v="0"/>
    <n v="1"/>
    <n v="0"/>
    <n v="0"/>
    <n v="4"/>
    <n v="1.5"/>
    <n v="1.5"/>
    <n v="1"/>
  </r>
  <r>
    <n v="59"/>
    <s v="Leste"/>
    <n v="3"/>
    <s v="Unidade Básica de Saúde 02 - Itapoã"/>
    <x v="2"/>
    <n v="3"/>
    <n v="0.6"/>
    <n v="2"/>
    <n v="0.75"/>
    <n v="0.625"/>
    <n v="0.2"/>
    <n v="0.8"/>
    <n v="0.6428571428571429"/>
    <n v="0.8125"/>
    <n v="6"/>
    <n v="6"/>
    <x v="2"/>
    <n v="0"/>
    <s v="SIM"/>
    <s v="NÃO"/>
    <n v="1"/>
    <n v="0"/>
    <n v="7.5"/>
    <n v="1.5"/>
    <n v="2"/>
    <n v="1"/>
    <n v="1.5"/>
    <n v="1"/>
    <n v="0.5"/>
    <n v="0"/>
    <n v="1.5"/>
    <n v="0.5"/>
    <n v="1"/>
    <n v="0"/>
    <n v="0"/>
    <n v="16"/>
    <n v="1"/>
    <s v="COMODATO"/>
    <n v="3"/>
    <n v="2"/>
    <n v="1"/>
    <n v="0.5"/>
    <n v="1"/>
    <n v="0"/>
    <n v="0.5"/>
    <n v="0.5"/>
    <n v="0.5"/>
    <n v="1"/>
    <n v="1"/>
    <n v="0"/>
    <n v="1"/>
    <n v="1"/>
    <n v="1"/>
    <n v="0"/>
    <n v="1"/>
    <n v="0"/>
    <n v="4.5"/>
    <n v="0"/>
    <n v="1"/>
    <n v="1"/>
    <n v="0.5"/>
    <n v="1"/>
    <n v="1"/>
    <n v="3.25"/>
    <n v="0.75"/>
    <n v="1.5"/>
    <n v="1"/>
  </r>
  <r>
    <n v="95"/>
    <s v="Sudoeste"/>
    <n v="6"/>
    <s v="Unidade Básica de Saúde 04 - Samambaia"/>
    <x v="2"/>
    <n v="3"/>
    <n v="0.69"/>
    <n v="6"/>
    <n v="0.25"/>
    <n v="0.66666666666666663"/>
    <n v="1"/>
    <n v="0.85"/>
    <n v="0.7857142857142857"/>
    <n v="0.5625"/>
    <n v="2"/>
    <n v="2"/>
    <x v="2"/>
    <n v="0"/>
    <s v="NÃO"/>
    <s v="NÃO"/>
    <n v="0"/>
    <n v="0"/>
    <n v="8"/>
    <n v="1.5"/>
    <n v="2"/>
    <n v="1"/>
    <n v="2"/>
    <n v="1"/>
    <n v="0.5"/>
    <n v="0"/>
    <n v="7.5"/>
    <n v="0.5"/>
    <n v="3"/>
    <n v="2"/>
    <n v="2"/>
    <n v="17"/>
    <n v="1"/>
    <s v="PRÓPRIO"/>
    <n v="1"/>
    <n v="2"/>
    <n v="1"/>
    <n v="1"/>
    <n v="1"/>
    <n v="0.5"/>
    <n v="0.5"/>
    <n v="0.5"/>
    <n v="0"/>
    <n v="1"/>
    <n v="1"/>
    <n v="0.5"/>
    <n v="1"/>
    <n v="1"/>
    <n v="1"/>
    <n v="1"/>
    <n v="1"/>
    <n v="1"/>
    <n v="5.5"/>
    <n v="2"/>
    <n v="0"/>
    <n v="1"/>
    <n v="0.5"/>
    <n v="1"/>
    <n v="1"/>
    <n v="2.25"/>
    <n v="0.75"/>
    <n v="1.5"/>
    <n v="0"/>
  </r>
  <r>
    <n v="101"/>
    <s v="Oeste"/>
    <n v="5"/>
    <s v="Unidade Básica de Saúde 05 - Ceilândia"/>
    <x v="2"/>
    <n v="3"/>
    <n v="0.64"/>
    <n v="6"/>
    <n v="0.3125"/>
    <n v="0.66666666666666663"/>
    <n v="0.73333333333333328"/>
    <n v="0.8125"/>
    <n v="0.7142857142857143"/>
    <n v="0.75"/>
    <n v="2.5"/>
    <n v="2"/>
    <x v="2"/>
    <n v="0"/>
    <s v="NÃO"/>
    <s v="SIM"/>
    <n v="0"/>
    <n v="1"/>
    <n v="8"/>
    <n v="2"/>
    <n v="2"/>
    <n v="0.75"/>
    <n v="2"/>
    <n v="1"/>
    <n v="0.25"/>
    <n v="0"/>
    <n v="5.5"/>
    <n v="0.5"/>
    <n v="1"/>
    <n v="2"/>
    <n v="2"/>
    <n v="16.25"/>
    <n v="1"/>
    <s v="PRÓPRIO"/>
    <n v="1"/>
    <n v="2"/>
    <n v="1"/>
    <n v="1"/>
    <n v="1"/>
    <n v="0.5"/>
    <n v="0.5"/>
    <n v="0"/>
    <n v="0.5"/>
    <n v="1"/>
    <n v="1"/>
    <n v="0.75"/>
    <n v="1"/>
    <n v="1"/>
    <n v="1"/>
    <n v="1"/>
    <n v="0"/>
    <n v="1"/>
    <n v="5"/>
    <n v="2"/>
    <n v="0"/>
    <n v="1"/>
    <n v="1"/>
    <n v="0"/>
    <n v="1"/>
    <n v="3"/>
    <n v="1.5"/>
    <n v="1.5"/>
    <n v="0"/>
  </r>
  <r>
    <n v="113"/>
    <s v="Oeste"/>
    <n v="5"/>
    <s v="Unidade Básica de Saúde 14 - Ceilândia"/>
    <x v="2"/>
    <n v="3"/>
    <n v="0.6"/>
    <n v="2"/>
    <n v="1"/>
    <n v="0.6875"/>
    <n v="0.13333333333333333"/>
    <n v="0.85"/>
    <n v="0.42857142857142855"/>
    <n v="0.75"/>
    <n v="8"/>
    <n v="8"/>
    <x v="2"/>
    <n v="1"/>
    <s v="SIM"/>
    <s v="NÃO"/>
    <n v="1"/>
    <n v="0"/>
    <n v="8.25"/>
    <n v="1.5"/>
    <n v="2"/>
    <n v="1"/>
    <n v="2"/>
    <n v="1"/>
    <n v="0.75"/>
    <n v="0"/>
    <n v="1"/>
    <n v="0"/>
    <n v="1"/>
    <n v="0"/>
    <n v="0"/>
    <n v="17"/>
    <n v="1"/>
    <s v="PRÓPRIO"/>
    <n v="3"/>
    <n v="2"/>
    <n v="1"/>
    <n v="1"/>
    <n v="1"/>
    <n v="0.5"/>
    <n v="0.5"/>
    <n v="0.5"/>
    <n v="0"/>
    <n v="1"/>
    <n v="1"/>
    <n v="0.5"/>
    <n v="1"/>
    <n v="1"/>
    <n v="1"/>
    <n v="0"/>
    <n v="0"/>
    <n v="1"/>
    <n v="3"/>
    <n v="0"/>
    <n v="1"/>
    <n v="1"/>
    <n v="1"/>
    <n v="0"/>
    <n v="0"/>
    <n v="3"/>
    <n v="1.5"/>
    <n v="1.5"/>
    <n v="0"/>
  </r>
  <r>
    <n v="124"/>
    <s v="Leste"/>
    <n v="3"/>
    <s v="Unidade Básica de Saúde 01 - Paranoá"/>
    <x v="2"/>
    <n v="3"/>
    <n v="0.62"/>
    <n v="10"/>
    <n v="0.75"/>
    <n v="0.79166666666666663"/>
    <n v="1"/>
    <n v="0.7"/>
    <n v="0.14285714285714285"/>
    <n v="0.5625"/>
    <n v="6"/>
    <n v="6"/>
    <x v="2"/>
    <n v="1"/>
    <s v="NÃO"/>
    <s v="NÃO"/>
    <n v="0"/>
    <n v="0"/>
    <n v="9.5"/>
    <n v="1.5"/>
    <n v="2"/>
    <n v="0.75"/>
    <n v="2"/>
    <n v="1"/>
    <n v="0.25"/>
    <n v="2"/>
    <n v="7.5"/>
    <n v="0.5"/>
    <n v="3"/>
    <n v="2"/>
    <n v="2"/>
    <n v="14"/>
    <n v="1"/>
    <s v="PRÓPRIO"/>
    <n v="0"/>
    <n v="2"/>
    <n v="0"/>
    <n v="1"/>
    <n v="1"/>
    <n v="0.5"/>
    <n v="0.5"/>
    <n v="0"/>
    <n v="0"/>
    <n v="1"/>
    <n v="1"/>
    <n v="1"/>
    <n v="1"/>
    <n v="1"/>
    <n v="1"/>
    <n v="1"/>
    <n v="0"/>
    <n v="1"/>
    <n v="1"/>
    <n v="0.5"/>
    <n v="0"/>
    <n v="0"/>
    <n v="0.5"/>
    <n v="0"/>
    <n v="0"/>
    <n v="2.25"/>
    <n v="0.75"/>
    <n v="1.5"/>
    <n v="0"/>
  </r>
  <r>
    <n v="142"/>
    <s v="Sul"/>
    <n v="7"/>
    <s v="Unidade Básica de Saúde 12 - Gama"/>
    <x v="2"/>
    <n v="3"/>
    <n v="0.68"/>
    <n v="2"/>
    <n v="0.75"/>
    <n v="0.60416666666666663"/>
    <n v="0.66666666666666663"/>
    <n v="0.8125"/>
    <n v="0.42857142857142855"/>
    <n v="1"/>
    <n v="6"/>
    <n v="6"/>
    <x v="2"/>
    <n v="0.5"/>
    <s v="SIM"/>
    <s v="NÃO"/>
    <n v="1"/>
    <n v="0"/>
    <n v="7.25"/>
    <n v="1.5"/>
    <n v="1.5"/>
    <n v="1"/>
    <n v="1.5"/>
    <n v="1"/>
    <n v="0.75"/>
    <n v="0"/>
    <n v="5"/>
    <n v="0"/>
    <n v="1"/>
    <n v="2"/>
    <n v="2"/>
    <n v="16.25"/>
    <n v="1"/>
    <s v="COMODATO"/>
    <n v="3"/>
    <n v="2"/>
    <n v="1"/>
    <n v="1"/>
    <n v="1"/>
    <n v="0.5"/>
    <n v="0.5"/>
    <n v="0"/>
    <n v="0"/>
    <n v="1"/>
    <n v="1"/>
    <n v="0.25"/>
    <n v="1"/>
    <n v="1"/>
    <n v="1"/>
    <n v="0"/>
    <n v="0"/>
    <n v="1"/>
    <n v="3"/>
    <n v="0"/>
    <n v="1"/>
    <n v="1"/>
    <n v="1"/>
    <n v="0"/>
    <n v="0"/>
    <n v="4"/>
    <n v="1.5"/>
    <n v="1.5"/>
    <n v="1"/>
  </r>
  <r>
    <n v="192"/>
    <s v="Norte"/>
    <n v="4"/>
    <s v="Unidade Básica de Saúde 02 - Sobradinho"/>
    <x v="2"/>
    <n v="3"/>
    <n v="0.62"/>
    <n v="8"/>
    <n v="0.25"/>
    <n v="0.64583333333333337"/>
    <n v="0.93333333333333335"/>
    <n v="0.77500000000000002"/>
    <n v="0.7142857142857143"/>
    <n v="0.75"/>
    <n v="2"/>
    <n v="2"/>
    <x v="2"/>
    <n v="0.125"/>
    <s v="NÃO"/>
    <s v="NÃO"/>
    <n v="0"/>
    <n v="0"/>
    <n v="7.75"/>
    <n v="2"/>
    <n v="2"/>
    <n v="1"/>
    <n v="1.5"/>
    <n v="1"/>
    <n v="0.25"/>
    <n v="0"/>
    <n v="7"/>
    <n v="0"/>
    <n v="3"/>
    <n v="2"/>
    <n v="2"/>
    <n v="15.5"/>
    <n v="1"/>
    <s v="PRÓPRIO"/>
    <n v="0"/>
    <n v="2"/>
    <n v="1"/>
    <n v="1"/>
    <n v="0"/>
    <n v="0.5"/>
    <n v="0.5"/>
    <n v="0.5"/>
    <n v="0.5"/>
    <n v="1"/>
    <n v="1"/>
    <n v="0.5"/>
    <n v="1"/>
    <n v="1"/>
    <n v="1"/>
    <n v="1"/>
    <n v="1"/>
    <n v="1"/>
    <n v="5"/>
    <n v="2"/>
    <n v="1"/>
    <n v="1"/>
    <n v="1"/>
    <n v="0"/>
    <n v="0"/>
    <n v="3"/>
    <n v="1.5"/>
    <n v="1.5"/>
    <n v="0"/>
  </r>
  <r>
    <n v="205"/>
    <s v="Sul"/>
    <n v="7"/>
    <s v="Unidade Básica de Saúde 06 - Santa Maria"/>
    <x v="2"/>
    <n v="3"/>
    <n v="0.6"/>
    <n v="2"/>
    <n v="0.25"/>
    <n v="0.35416666666666669"/>
    <n v="0.46666666666666667"/>
    <n v="0.9"/>
    <n v="0.8571428571428571"/>
    <n v="1"/>
    <n v="2"/>
    <n v="2"/>
    <x v="2"/>
    <n v="0"/>
    <s v="NÃO"/>
    <s v="NÃO"/>
    <n v="0"/>
    <n v="0"/>
    <n v="4.25"/>
    <n v="1.5"/>
    <n v="1.5"/>
    <n v="0"/>
    <n v="1"/>
    <n v="0"/>
    <n v="0.25"/>
    <n v="0"/>
    <n v="3.5"/>
    <n v="0.5"/>
    <n v="1"/>
    <n v="2"/>
    <n v="0"/>
    <n v="18"/>
    <n v="1"/>
    <s v="PRÓPRIO"/>
    <n v="3"/>
    <n v="2"/>
    <n v="0"/>
    <n v="1"/>
    <n v="1"/>
    <n v="0.5"/>
    <n v="0.5"/>
    <n v="0.5"/>
    <n v="0.5"/>
    <n v="1"/>
    <n v="1"/>
    <n v="1"/>
    <n v="1"/>
    <n v="1"/>
    <n v="1"/>
    <n v="0"/>
    <n v="1"/>
    <n v="1"/>
    <n v="6"/>
    <n v="2"/>
    <n v="1"/>
    <n v="1"/>
    <n v="1"/>
    <n v="1"/>
    <n v="0"/>
    <n v="4"/>
    <n v="1.5"/>
    <n v="1.5"/>
    <n v="1"/>
  </r>
  <r>
    <n v="112"/>
    <s v="Sudoeste"/>
    <n v="6"/>
    <s v="Unidade Básica de Saúde 07 - Taguatinga"/>
    <x v="2"/>
    <n v="3"/>
    <n v="0.63"/>
    <n v="7"/>
    <n v="0.625"/>
    <n v="0"/>
    <n v="1"/>
    <n v="0.85"/>
    <n v="0.5714285714285714"/>
    <n v="1"/>
    <n v="5"/>
    <n v="5"/>
    <x v="14"/>
    <n v="0"/>
    <s v="SIM"/>
    <s v="NÃO"/>
    <n v="1"/>
    <n v="0"/>
    <n v="0"/>
    <n v="0"/>
    <n v="0"/>
    <n v="0"/>
    <n v="0"/>
    <n v="0"/>
    <n v="0"/>
    <n v="0"/>
    <n v="7.5"/>
    <n v="0.5"/>
    <n v="3"/>
    <n v="2"/>
    <n v="2"/>
    <n v="17"/>
    <n v="1"/>
    <s v="PRÓPRIO"/>
    <n v="1"/>
    <n v="2"/>
    <n v="1"/>
    <n v="1"/>
    <n v="1"/>
    <n v="0.5"/>
    <n v="0.5"/>
    <n v="0.5"/>
    <n v="0.5"/>
    <n v="1"/>
    <n v="1"/>
    <n v="1"/>
    <n v="1"/>
    <n v="1"/>
    <n v="1"/>
    <n v="1"/>
    <n v="1"/>
    <n v="0"/>
    <n v="4"/>
    <n v="2"/>
    <n v="0"/>
    <n v="0"/>
    <n v="1"/>
    <n v="0"/>
    <n v="1"/>
    <n v="4"/>
    <n v="1.5"/>
    <n v="1.5"/>
    <n v="1"/>
  </r>
  <r>
    <n v="63"/>
    <s v="Oeste"/>
    <n v="5"/>
    <s v="Unidade Básica de Saúde 12 - Ceilândia"/>
    <x v="2"/>
    <n v="3"/>
    <n v="0.66"/>
    <n v="11"/>
    <n v="0.75"/>
    <n v="0.75"/>
    <n v="0.66666666666666663"/>
    <n v="0.71250000000000002"/>
    <n v="0.8571428571428571"/>
    <n v="0.5625"/>
    <n v="6"/>
    <n v="6"/>
    <x v="21"/>
    <n v="0.72727272727272729"/>
    <s v="SIM"/>
    <s v="NÃO"/>
    <n v="1"/>
    <n v="0"/>
    <n v="9"/>
    <n v="1.5"/>
    <n v="2"/>
    <n v="0.75"/>
    <n v="1.5"/>
    <n v="0.75"/>
    <n v="0.5"/>
    <n v="2"/>
    <n v="5"/>
    <n v="0"/>
    <n v="1"/>
    <n v="2"/>
    <n v="2"/>
    <n v="14.25"/>
    <n v="1"/>
    <s v="PRÓPRIO"/>
    <n v="0"/>
    <n v="1"/>
    <n v="1"/>
    <n v="1"/>
    <n v="1"/>
    <n v="0.5"/>
    <n v="0.5"/>
    <n v="0.5"/>
    <n v="0"/>
    <n v="1"/>
    <n v="1"/>
    <n v="0.75"/>
    <n v="1"/>
    <n v="1"/>
    <n v="1"/>
    <n v="1"/>
    <n v="0"/>
    <n v="1"/>
    <n v="6"/>
    <n v="2"/>
    <n v="0"/>
    <n v="1"/>
    <n v="1"/>
    <n v="1"/>
    <n v="1"/>
    <n v="2.25"/>
    <n v="0.75"/>
    <n v="1.5"/>
    <n v="0"/>
  </r>
  <r>
    <n v="89"/>
    <s v="Sudoeste"/>
    <n v="6"/>
    <s v="Unidade Básica de Saúde 06 - Taguatinga"/>
    <x v="2"/>
    <n v="3"/>
    <n v="0.69"/>
    <n v="9"/>
    <n v="0.5"/>
    <n v="0.64583333333333337"/>
    <n v="1"/>
    <n v="0.71250000000000002"/>
    <n v="1"/>
    <n v="0.5625"/>
    <n v="4"/>
    <n v="4"/>
    <x v="22"/>
    <n v="1"/>
    <s v="NÃO"/>
    <s v="NÃO"/>
    <n v="0"/>
    <n v="0"/>
    <n v="7.75"/>
    <n v="1.5"/>
    <n v="2"/>
    <n v="1"/>
    <n v="1.5"/>
    <n v="0.75"/>
    <n v="0.5"/>
    <n v="0.5"/>
    <n v="7.5"/>
    <n v="0.5"/>
    <n v="3"/>
    <n v="2"/>
    <n v="2"/>
    <n v="14.25"/>
    <n v="1"/>
    <s v="PRÓPRIO"/>
    <n v="0"/>
    <n v="2"/>
    <n v="1"/>
    <n v="1"/>
    <n v="1"/>
    <n v="0.5"/>
    <n v="0.5"/>
    <n v="0.5"/>
    <n v="0"/>
    <n v="1"/>
    <n v="0.5"/>
    <n v="0.25"/>
    <n v="1"/>
    <n v="1"/>
    <n v="1"/>
    <n v="1"/>
    <n v="0"/>
    <n v="1"/>
    <n v="7"/>
    <n v="2"/>
    <n v="1"/>
    <n v="1"/>
    <n v="1"/>
    <n v="1"/>
    <n v="1"/>
    <n v="2.25"/>
    <n v="0.75"/>
    <n v="1.5"/>
    <n v="0"/>
  </r>
  <r>
    <n v="176"/>
    <s v="Norte"/>
    <n v="4"/>
    <s v="Unidade Básica de Saúde 08 - Planaltina"/>
    <x v="2"/>
    <n v="3"/>
    <n v="0.64"/>
    <n v="3"/>
    <n v="0.5"/>
    <n v="0.625"/>
    <n v="0.6"/>
    <n v="0.6"/>
    <n v="0.7857142857142857"/>
    <n v="0.8125"/>
    <n v="4"/>
    <n v="4"/>
    <x v="22"/>
    <n v="0"/>
    <s v="SIM"/>
    <s v="NÃO"/>
    <n v="1"/>
    <n v="0"/>
    <n v="7.5"/>
    <n v="1"/>
    <n v="2"/>
    <n v="1"/>
    <n v="2"/>
    <n v="1"/>
    <n v="0.5"/>
    <n v="0"/>
    <n v="4.5"/>
    <n v="0.5"/>
    <n v="0"/>
    <n v="2"/>
    <n v="2"/>
    <n v="12"/>
    <n v="0"/>
    <s v="ALUGADO"/>
    <n v="3"/>
    <n v="1"/>
    <n v="0"/>
    <n v="0"/>
    <n v="0"/>
    <n v="0.5"/>
    <n v="0.5"/>
    <n v="0.5"/>
    <n v="0.5"/>
    <n v="1"/>
    <n v="0.5"/>
    <n v="0.5"/>
    <n v="1"/>
    <n v="1"/>
    <n v="1"/>
    <n v="0"/>
    <n v="0"/>
    <n v="1"/>
    <n v="5.5"/>
    <n v="2"/>
    <n v="1"/>
    <n v="1"/>
    <n v="0.5"/>
    <n v="0"/>
    <n v="1"/>
    <n v="3.25"/>
    <n v="0.75"/>
    <n v="1.5"/>
    <n v="1"/>
  </r>
  <r>
    <n v="204"/>
    <s v="Centro-Sul"/>
    <n v="2"/>
    <s v="Unidade Básica de Saúde 02 - Riacho Fundo I"/>
    <x v="2"/>
    <n v="3"/>
    <n v="0.63"/>
    <n v="3"/>
    <n v="0.5"/>
    <n v="0.72916666666666663"/>
    <n v="0.46666666666666667"/>
    <n v="0.92500000000000004"/>
    <n v="0.35714285714285715"/>
    <n v="1"/>
    <n v="4"/>
    <n v="4"/>
    <x v="22"/>
    <n v="0"/>
    <s v="SIM"/>
    <s v="NÃO"/>
    <n v="1"/>
    <n v="0"/>
    <n v="8.75"/>
    <n v="1.5"/>
    <n v="2"/>
    <n v="1"/>
    <n v="1.5"/>
    <n v="1"/>
    <n v="0.75"/>
    <n v="1"/>
    <n v="3.5"/>
    <n v="0.5"/>
    <n v="1"/>
    <n v="0"/>
    <n v="2"/>
    <n v="18.5"/>
    <n v="1"/>
    <s v="PRÓPRIO"/>
    <n v="3"/>
    <n v="2"/>
    <n v="1"/>
    <n v="1"/>
    <n v="1"/>
    <n v="0.5"/>
    <n v="0.5"/>
    <n v="0.5"/>
    <n v="0"/>
    <n v="1"/>
    <n v="1"/>
    <n v="1"/>
    <n v="1"/>
    <n v="1"/>
    <n v="1"/>
    <n v="0"/>
    <n v="1"/>
    <n v="1"/>
    <n v="2.5"/>
    <n v="0"/>
    <n v="1"/>
    <n v="1"/>
    <n v="0.5"/>
    <n v="0"/>
    <n v="0"/>
    <n v="4"/>
    <n v="1.5"/>
    <n v="1.5"/>
    <n v="1"/>
  </r>
  <r>
    <n v="56"/>
    <s v="Sul"/>
    <n v="7"/>
    <s v="Unidade Básica de Saúde 07 - Santa Maria"/>
    <x v="2"/>
    <n v="3"/>
    <n v="0.61"/>
    <n v="2"/>
    <n v="0.25"/>
    <n v="0.5625"/>
    <n v="0.46666666666666667"/>
    <n v="0.8"/>
    <n v="0.7857142857142857"/>
    <n v="1"/>
    <n v="2"/>
    <n v="2"/>
    <x v="18"/>
    <n v="0"/>
    <s v="SIM"/>
    <s v="NÃO"/>
    <n v="1"/>
    <n v="0"/>
    <n v="6.75"/>
    <n v="2"/>
    <n v="2"/>
    <n v="0"/>
    <n v="2"/>
    <n v="0"/>
    <n v="0.75"/>
    <n v="0"/>
    <n v="3.5"/>
    <n v="0.5"/>
    <n v="1"/>
    <n v="2"/>
    <n v="0"/>
    <n v="16"/>
    <n v="1"/>
    <s v="COMODATO"/>
    <n v="3"/>
    <n v="1"/>
    <n v="0"/>
    <n v="1"/>
    <n v="1"/>
    <n v="0.5"/>
    <n v="0.5"/>
    <n v="0.5"/>
    <n v="0.5"/>
    <n v="1"/>
    <n v="1"/>
    <n v="0"/>
    <n v="1"/>
    <n v="1"/>
    <n v="1"/>
    <n v="1"/>
    <n v="0"/>
    <n v="1"/>
    <n v="5.5"/>
    <n v="2"/>
    <n v="1"/>
    <n v="1"/>
    <n v="0.5"/>
    <n v="0"/>
    <n v="1"/>
    <n v="4"/>
    <n v="1.5"/>
    <n v="1.5"/>
    <n v="1"/>
  </r>
  <r>
    <n v="74"/>
    <s v="Norte"/>
    <n v="4"/>
    <s v="Unidade Básica de Saúde 03 - Planaltina"/>
    <x v="2"/>
    <n v="3"/>
    <n v="0.61"/>
    <n v="1"/>
    <n v="0.25"/>
    <n v="0.54166666666666663"/>
    <n v="0.66666666666666663"/>
    <n v="0.67500000000000004"/>
    <n v="0.8571428571428571"/>
    <n v="0.5625"/>
    <n v="2"/>
    <n v="2"/>
    <x v="18"/>
    <n v="0"/>
    <s v="SIM"/>
    <s v="NÃO"/>
    <n v="1"/>
    <n v="0"/>
    <n v="6.5"/>
    <n v="2"/>
    <n v="2"/>
    <n v="0"/>
    <n v="2"/>
    <n v="0"/>
    <n v="0.5"/>
    <n v="0"/>
    <n v="5"/>
    <n v="0"/>
    <n v="1"/>
    <n v="2"/>
    <n v="2"/>
    <n v="13.5"/>
    <n v="1"/>
    <s v="CESSÃO"/>
    <n v="3"/>
    <n v="1"/>
    <n v="1"/>
    <n v="1"/>
    <n v="0"/>
    <n v="0.5"/>
    <n v="0.5"/>
    <n v="0"/>
    <n v="0"/>
    <n v="0"/>
    <n v="1"/>
    <n v="0.5"/>
    <n v="0"/>
    <n v="1"/>
    <n v="1"/>
    <n v="1"/>
    <n v="0"/>
    <n v="1"/>
    <n v="6"/>
    <n v="2"/>
    <n v="1"/>
    <n v="1"/>
    <n v="1"/>
    <n v="0"/>
    <n v="1"/>
    <n v="2.25"/>
    <n v="0.75"/>
    <n v="1.5"/>
    <n v="0"/>
  </r>
  <r>
    <n v="137"/>
    <s v="Central"/>
    <n v="1"/>
    <s v="Unidade Básica de Saúde 01 - Asa Norte"/>
    <x v="2"/>
    <n v="3"/>
    <n v="0.67"/>
    <n v="5"/>
    <n v="0.25"/>
    <n v="0.4375"/>
    <n v="1"/>
    <n v="0.85"/>
    <n v="0.8571428571428571"/>
    <n v="0.75"/>
    <n v="2"/>
    <n v="2"/>
    <x v="18"/>
    <n v="1"/>
    <s v="NÃO"/>
    <s v="NÃO"/>
    <n v="0"/>
    <n v="0"/>
    <n v="5.25"/>
    <n v="1.5"/>
    <n v="1.5"/>
    <n v="0"/>
    <n v="2"/>
    <n v="0"/>
    <n v="0.25"/>
    <n v="0"/>
    <n v="7.5"/>
    <n v="0.5"/>
    <n v="3"/>
    <n v="2"/>
    <n v="2"/>
    <n v="17"/>
    <n v="1"/>
    <s v="PRÓPRIO"/>
    <n v="1"/>
    <n v="2"/>
    <n v="0"/>
    <n v="1"/>
    <n v="1"/>
    <n v="0.5"/>
    <n v="0.5"/>
    <n v="0.5"/>
    <n v="0.5"/>
    <n v="1"/>
    <n v="1"/>
    <n v="1"/>
    <n v="1"/>
    <n v="1"/>
    <n v="1"/>
    <n v="1"/>
    <n v="1"/>
    <n v="1"/>
    <n v="6"/>
    <n v="2"/>
    <n v="1"/>
    <n v="1"/>
    <n v="1"/>
    <n v="1"/>
    <n v="0"/>
    <n v="3"/>
    <n v="1.5"/>
    <n v="1.5"/>
    <n v="0"/>
  </r>
  <r>
    <n v="146"/>
    <s v="Norte"/>
    <n v="4"/>
    <s v="Unidade Básica de Saúde 13 - Planaltina"/>
    <x v="2"/>
    <n v="3"/>
    <n v="0.6"/>
    <n v="1"/>
    <n v="0.125"/>
    <n v="0.625"/>
    <n v="0.66666666666666663"/>
    <n v="0.6875"/>
    <n v="0.7857142857142857"/>
    <n v="0.625"/>
    <n v="1"/>
    <n v="1"/>
    <x v="18"/>
    <n v="0"/>
    <s v="NÃO"/>
    <s v="NÃO"/>
    <n v="0"/>
    <n v="0"/>
    <n v="7.5"/>
    <n v="2"/>
    <n v="2"/>
    <n v="0"/>
    <n v="2"/>
    <n v="0"/>
    <n v="1.5"/>
    <n v="0"/>
    <n v="5"/>
    <n v="0"/>
    <n v="1"/>
    <n v="2"/>
    <n v="2"/>
    <n v="13.75"/>
    <n v="1"/>
    <s v="PRÓPRIO"/>
    <n v="3"/>
    <n v="2"/>
    <n v="0"/>
    <n v="0.5"/>
    <n v="0"/>
    <n v="0.5"/>
    <n v="0.5"/>
    <n v="0.5"/>
    <n v="0"/>
    <n v="1"/>
    <n v="1"/>
    <n v="0.75"/>
    <n v="0"/>
    <n v="1"/>
    <n v="1"/>
    <n v="0"/>
    <n v="0"/>
    <n v="1"/>
    <n v="5.5"/>
    <n v="2"/>
    <n v="0"/>
    <n v="1"/>
    <n v="0.5"/>
    <n v="1"/>
    <n v="1"/>
    <n v="2.5"/>
    <n v="0.75"/>
    <n v="0.75"/>
    <n v="1"/>
  </r>
  <r>
    <n v="162"/>
    <s v="Norte"/>
    <n v="4"/>
    <s v="Unidade Básica de Saúde 19 - Planaltina"/>
    <x v="2"/>
    <n v="3"/>
    <n v="0.63"/>
    <n v="1"/>
    <n v="0.125"/>
    <n v="0.54166666666666663"/>
    <n v="0.73333333333333328"/>
    <n v="0.83750000000000002"/>
    <n v="0.6428571428571429"/>
    <n v="1"/>
    <n v="1"/>
    <n v="1"/>
    <x v="18"/>
    <n v="0"/>
    <s v="NÃO"/>
    <s v="NÃO"/>
    <n v="0"/>
    <n v="0"/>
    <n v="6.5"/>
    <n v="2"/>
    <n v="2"/>
    <n v="0"/>
    <n v="2"/>
    <n v="0"/>
    <n v="0.5"/>
    <n v="0"/>
    <n v="5.5"/>
    <n v="0.5"/>
    <n v="1"/>
    <n v="2"/>
    <n v="2"/>
    <n v="16.75"/>
    <n v="1"/>
    <s v="CESSÃO"/>
    <n v="3"/>
    <n v="2"/>
    <n v="0"/>
    <n v="0.5"/>
    <n v="1"/>
    <n v="0.5"/>
    <n v="0.5"/>
    <n v="0.5"/>
    <n v="0.5"/>
    <n v="1"/>
    <n v="1"/>
    <n v="0.25"/>
    <n v="1"/>
    <n v="1"/>
    <n v="1"/>
    <n v="0"/>
    <n v="1"/>
    <n v="1"/>
    <n v="4.5"/>
    <n v="2"/>
    <n v="1"/>
    <n v="1"/>
    <n v="0.5"/>
    <n v="0"/>
    <n v="0"/>
    <n v="4"/>
    <n v="1.5"/>
    <n v="1.5"/>
    <n v="1"/>
  </r>
  <r>
    <n v="193"/>
    <s v="Norte"/>
    <n v="4"/>
    <s v="Unidade Básica de Saúde 11 - Planaltina"/>
    <x v="2"/>
    <n v="3"/>
    <n v="0.64"/>
    <n v="1"/>
    <n v="0.125"/>
    <n v="0.58333333333333337"/>
    <n v="0.73333333333333328"/>
    <n v="0.71250000000000002"/>
    <n v="0.8571428571428571"/>
    <n v="0.8125"/>
    <n v="1"/>
    <n v="1"/>
    <x v="18"/>
    <n v="0"/>
    <s v="NÃO"/>
    <s v="NÃO"/>
    <n v="0"/>
    <n v="0"/>
    <n v="7"/>
    <n v="2"/>
    <n v="2"/>
    <n v="0"/>
    <n v="2"/>
    <n v="0"/>
    <n v="1"/>
    <n v="0"/>
    <n v="5.5"/>
    <n v="0.5"/>
    <n v="1"/>
    <n v="2"/>
    <n v="2"/>
    <n v="14.25"/>
    <n v="0"/>
    <s v="ALUGADO"/>
    <n v="3"/>
    <n v="1"/>
    <n v="0"/>
    <n v="0.5"/>
    <n v="1"/>
    <n v="0.5"/>
    <n v="0.5"/>
    <n v="0.5"/>
    <n v="0.5"/>
    <n v="1"/>
    <n v="0.5"/>
    <n v="0.25"/>
    <n v="1"/>
    <n v="1"/>
    <n v="1"/>
    <n v="0"/>
    <n v="1"/>
    <n v="1"/>
    <n v="6"/>
    <n v="2"/>
    <n v="1"/>
    <n v="1"/>
    <n v="1"/>
    <n v="0"/>
    <n v="1"/>
    <n v="3.25"/>
    <n v="1.5"/>
    <n v="0.75"/>
    <n v="1"/>
  </r>
  <r>
    <n v="195"/>
    <s v="Norte"/>
    <n v="4"/>
    <s v="Unidade Básica de Saúde 14 - Planaltina"/>
    <x v="2"/>
    <n v="3"/>
    <n v="0.62"/>
    <n v="1"/>
    <n v="0.125"/>
    <n v="0.5"/>
    <n v="0.66666666666666663"/>
    <n v="0.92500000000000004"/>
    <n v="0.7142857142857143"/>
    <n v="0.8125"/>
    <n v="1"/>
    <n v="1"/>
    <x v="18"/>
    <n v="0"/>
    <s v="NÃO"/>
    <s v="NÃO"/>
    <n v="0"/>
    <n v="0"/>
    <n v="6"/>
    <n v="2"/>
    <n v="2"/>
    <n v="0"/>
    <n v="1.5"/>
    <n v="0"/>
    <n v="0.5"/>
    <n v="0"/>
    <n v="5"/>
    <n v="0"/>
    <n v="1"/>
    <n v="2"/>
    <n v="2"/>
    <n v="18.5"/>
    <n v="1"/>
    <s v="PRÓPRIO"/>
    <n v="3"/>
    <n v="2"/>
    <n v="1"/>
    <n v="1"/>
    <n v="1"/>
    <n v="0"/>
    <n v="0.5"/>
    <n v="0.5"/>
    <n v="0.5"/>
    <n v="1"/>
    <n v="1"/>
    <n v="1"/>
    <n v="1"/>
    <n v="1"/>
    <n v="1"/>
    <n v="1"/>
    <n v="0"/>
    <n v="1"/>
    <n v="5"/>
    <n v="2"/>
    <n v="1"/>
    <n v="1"/>
    <n v="1"/>
    <n v="0"/>
    <n v="0"/>
    <n v="3.25"/>
    <n v="1.5"/>
    <n v="0.75"/>
    <n v="1"/>
  </r>
  <r>
    <n v="196"/>
    <s v="Leste"/>
    <n v="3"/>
    <s v="Unidade Básica de Saúde 10 - São Sebastião"/>
    <x v="2"/>
    <n v="3"/>
    <n v="0.6"/>
    <n v="1"/>
    <n v="0.75"/>
    <n v="0.5625"/>
    <n v="0.46666666666666667"/>
    <n v="0.7"/>
    <n v="0.5"/>
    <n v="0.75"/>
    <n v="6"/>
    <n v="6"/>
    <x v="18"/>
    <n v="1"/>
    <s v="SIM"/>
    <s v="NÃO"/>
    <n v="1"/>
    <n v="0"/>
    <n v="6.75"/>
    <n v="2"/>
    <n v="2"/>
    <n v="0"/>
    <n v="2"/>
    <n v="0"/>
    <n v="0.75"/>
    <n v="0"/>
    <n v="3.5"/>
    <n v="0.5"/>
    <n v="1"/>
    <n v="2"/>
    <n v="0"/>
    <n v="14"/>
    <n v="0"/>
    <s v="ALUGADO"/>
    <n v="3"/>
    <n v="2"/>
    <n v="0"/>
    <n v="0.5"/>
    <n v="1"/>
    <n v="0.5"/>
    <n v="0.5"/>
    <n v="0.5"/>
    <n v="0"/>
    <n v="1"/>
    <n v="0.5"/>
    <n v="0.5"/>
    <n v="1"/>
    <n v="1"/>
    <n v="1"/>
    <n v="0"/>
    <n v="0"/>
    <n v="1"/>
    <n v="3.5"/>
    <n v="2"/>
    <n v="0"/>
    <n v="1"/>
    <n v="0.5"/>
    <n v="0"/>
    <n v="0"/>
    <n v="3"/>
    <n v="1.5"/>
    <n v="1.5"/>
    <n v="0"/>
  </r>
  <r>
    <n v="201"/>
    <s v="Leste"/>
    <n v="3"/>
    <s v="Unidade Básica de Saúde 08 - Paranoá PAD/DF"/>
    <x v="2"/>
    <n v="3"/>
    <n v="0.6"/>
    <n v="1"/>
    <n v="0.25"/>
    <n v="0.58333333333333337"/>
    <n v="0.73333333333333328"/>
    <n v="0.85"/>
    <n v="0.5714285714285714"/>
    <n v="0.375"/>
    <n v="2"/>
    <n v="2"/>
    <x v="18"/>
    <n v="1"/>
    <s v="NÃO"/>
    <s v="NÃO"/>
    <n v="0"/>
    <n v="0"/>
    <n v="7"/>
    <n v="2"/>
    <n v="2"/>
    <n v="0"/>
    <n v="2"/>
    <n v="0"/>
    <n v="1"/>
    <n v="0"/>
    <n v="5.5"/>
    <n v="0.5"/>
    <n v="1"/>
    <n v="2"/>
    <n v="2"/>
    <n v="17"/>
    <n v="1"/>
    <s v="PRÓPRIO"/>
    <n v="3"/>
    <n v="2"/>
    <n v="1"/>
    <n v="0.5"/>
    <n v="1"/>
    <n v="0.5"/>
    <n v="0.5"/>
    <n v="0.5"/>
    <n v="0.5"/>
    <n v="1"/>
    <n v="1"/>
    <n v="0.5"/>
    <n v="1"/>
    <n v="1"/>
    <n v="1"/>
    <n v="0"/>
    <n v="0"/>
    <n v="1"/>
    <n v="4"/>
    <n v="2"/>
    <n v="0"/>
    <n v="1"/>
    <n v="1"/>
    <n v="0"/>
    <n v="0"/>
    <n v="1.5"/>
    <n v="1.5"/>
    <n v="0"/>
    <n v="0"/>
  </r>
  <r>
    <n v="202"/>
    <s v="Norte"/>
    <n v="4"/>
    <s v="Unidade Básica de Saúde 12 - Planaltina"/>
    <x v="2"/>
    <n v="3"/>
    <n v="0.65"/>
    <n v="1"/>
    <n v="0.125"/>
    <n v="0.5625"/>
    <n v="0.73333333333333328"/>
    <n v="0.73750000000000004"/>
    <n v="0.8571428571428571"/>
    <n v="1"/>
    <n v="1"/>
    <n v="1"/>
    <x v="18"/>
    <n v="0"/>
    <s v="NÃO"/>
    <s v="NÃO"/>
    <n v="0"/>
    <n v="0"/>
    <n v="6.75"/>
    <n v="2"/>
    <n v="2"/>
    <n v="0"/>
    <n v="2"/>
    <n v="0"/>
    <n v="0.75"/>
    <n v="0"/>
    <n v="5.5"/>
    <n v="0.5"/>
    <n v="1"/>
    <n v="2"/>
    <n v="2"/>
    <n v="14.75"/>
    <n v="0"/>
    <s v="ALUGADO"/>
    <n v="3"/>
    <n v="2"/>
    <n v="0"/>
    <n v="0.5"/>
    <n v="0"/>
    <n v="0.5"/>
    <n v="0.5"/>
    <n v="0.5"/>
    <n v="0.5"/>
    <n v="1"/>
    <n v="1"/>
    <n v="0.25"/>
    <n v="1"/>
    <n v="1"/>
    <n v="1"/>
    <n v="0"/>
    <n v="1"/>
    <n v="1"/>
    <n v="6"/>
    <n v="2"/>
    <n v="1"/>
    <n v="1"/>
    <n v="1"/>
    <n v="0"/>
    <n v="1"/>
    <n v="4"/>
    <n v="1.5"/>
    <n v="1.5"/>
    <n v="1"/>
  </r>
  <r>
    <n v="216"/>
    <s v="Leste"/>
    <n v="3"/>
    <s v="Unidade Básica de Saúde 12 - São Sebastião"/>
    <x v="2"/>
    <n v="3"/>
    <n v="0.62"/>
    <n v="1"/>
    <n v="0.75"/>
    <n v="0.66666666666666663"/>
    <n v="0.46666666666666667"/>
    <n v="0.75"/>
    <n v="0.6428571428571429"/>
    <n v="0.375"/>
    <n v="6"/>
    <n v="6"/>
    <x v="18"/>
    <n v="1"/>
    <s v="SIM"/>
    <s v="NÃO"/>
    <n v="1"/>
    <n v="0"/>
    <n v="8"/>
    <n v="2"/>
    <n v="2"/>
    <n v="0"/>
    <n v="2"/>
    <n v="0"/>
    <n v="2"/>
    <n v="0"/>
    <n v="3.5"/>
    <n v="0.5"/>
    <n v="1"/>
    <n v="2"/>
    <n v="0"/>
    <n v="15"/>
    <n v="0"/>
    <s v="ALUGADO"/>
    <n v="3"/>
    <n v="1"/>
    <n v="0"/>
    <n v="0.5"/>
    <n v="1"/>
    <n v="0.5"/>
    <n v="0.5"/>
    <n v="0.5"/>
    <n v="0.5"/>
    <n v="1"/>
    <n v="1"/>
    <n v="0.5"/>
    <n v="1"/>
    <n v="1"/>
    <n v="1"/>
    <n v="0"/>
    <n v="1"/>
    <n v="1"/>
    <n v="4.5"/>
    <n v="2"/>
    <n v="0"/>
    <n v="1"/>
    <n v="0.5"/>
    <n v="0"/>
    <n v="1"/>
    <n v="1.5"/>
    <n v="1.5"/>
    <n v="0"/>
    <n v="0"/>
  </r>
  <r>
    <n v="158"/>
    <s v="Sudoeste"/>
    <n v="6"/>
    <s v="Unidade Básica de Saúde 06 - Samambaia"/>
    <x v="3"/>
    <n v="4"/>
    <n v="0.51"/>
    <n v="3"/>
    <n v="0.25"/>
    <n v="0.5625"/>
    <n v="0.2"/>
    <n v="0.86250000000000004"/>
    <n v="0.5"/>
    <n v="1"/>
    <n v="2"/>
    <n v="2"/>
    <x v="4"/>
    <n v="0"/>
    <s v="NÃO"/>
    <s v="NÃO"/>
    <n v="0"/>
    <n v="0"/>
    <n v="6.75"/>
    <n v="0"/>
    <n v="2"/>
    <n v="1"/>
    <n v="2"/>
    <n v="1"/>
    <n v="0.75"/>
    <n v="0"/>
    <n v="1.5"/>
    <n v="0.5"/>
    <n v="1"/>
    <n v="0"/>
    <n v="0"/>
    <n v="17.25"/>
    <n v="1"/>
    <s v="PRÓPRIO"/>
    <n v="3"/>
    <n v="2"/>
    <n v="1"/>
    <n v="1"/>
    <n v="1"/>
    <n v="0"/>
    <n v="0.5"/>
    <n v="0.5"/>
    <n v="0.5"/>
    <n v="1"/>
    <n v="1"/>
    <n v="0.75"/>
    <n v="1"/>
    <n v="1"/>
    <n v="1"/>
    <n v="0"/>
    <n v="0"/>
    <n v="1"/>
    <n v="3.5"/>
    <n v="0"/>
    <n v="1"/>
    <n v="1"/>
    <n v="0.5"/>
    <n v="0"/>
    <n v="1"/>
    <n v="4"/>
    <n v="1.5"/>
    <n v="1.5"/>
    <n v="1"/>
  </r>
  <r>
    <n v="165"/>
    <s v="Oeste"/>
    <n v="5"/>
    <s v="Unidade Básica de Saúde 03 - Brazlândia"/>
    <x v="3"/>
    <n v="4"/>
    <n v="0.55000000000000004"/>
    <n v="1"/>
    <n v="0.25"/>
    <n v="0.625"/>
    <n v="0.73333333333333328"/>
    <n v="0.76249999999999996"/>
    <n v="0.2857142857142857"/>
    <n v="0.5625"/>
    <n v="2"/>
    <n v="2"/>
    <x v="4"/>
    <n v="0"/>
    <s v="NÃO"/>
    <s v="NÃO"/>
    <n v="0"/>
    <n v="0"/>
    <n v="7.5"/>
    <n v="0"/>
    <n v="2"/>
    <n v="1"/>
    <n v="2"/>
    <n v="1"/>
    <n v="1.5"/>
    <n v="0"/>
    <n v="5.5"/>
    <n v="0.5"/>
    <n v="1"/>
    <n v="2"/>
    <n v="2"/>
    <n v="15.25"/>
    <n v="1"/>
    <s v="PRÓPRIO"/>
    <n v="3"/>
    <n v="2"/>
    <n v="1"/>
    <n v="1"/>
    <n v="1"/>
    <n v="0"/>
    <n v="0.5"/>
    <n v="0"/>
    <n v="0"/>
    <n v="1"/>
    <n v="1"/>
    <n v="0.75"/>
    <n v="1"/>
    <n v="1"/>
    <n v="1"/>
    <n v="0"/>
    <n v="0"/>
    <n v="0"/>
    <n v="2"/>
    <n v="0"/>
    <n v="0"/>
    <n v="1"/>
    <n v="0"/>
    <n v="0"/>
    <n v="1"/>
    <n v="2.25"/>
    <n v="0.75"/>
    <n v="1.5"/>
    <n v="0"/>
  </r>
  <r>
    <n v="174"/>
    <s v="Oeste"/>
    <n v="5"/>
    <s v="Unidade Básica de Saúde 06 - Brazlândia"/>
    <x v="3"/>
    <n v="4"/>
    <n v="0.59"/>
    <n v="1"/>
    <n v="0.25"/>
    <n v="0.52083333333333337"/>
    <n v="0.73333333333333328"/>
    <n v="0.82499999999999996"/>
    <n v="0.42857142857142855"/>
    <n v="0.75"/>
    <n v="2"/>
    <n v="2"/>
    <x v="4"/>
    <n v="0"/>
    <s v="NÃO"/>
    <s v="NÃO"/>
    <n v="0"/>
    <n v="0"/>
    <n v="6.25"/>
    <n v="2"/>
    <n v="2"/>
    <n v="0.75"/>
    <n v="0"/>
    <n v="0.75"/>
    <n v="0.75"/>
    <n v="0"/>
    <n v="5.5"/>
    <n v="0.5"/>
    <n v="1"/>
    <n v="2"/>
    <n v="2"/>
    <n v="16.5"/>
    <n v="1"/>
    <s v="COMODATO"/>
    <n v="3"/>
    <n v="2"/>
    <n v="0"/>
    <n v="1"/>
    <n v="1"/>
    <n v="0.5"/>
    <n v="0.5"/>
    <n v="0.5"/>
    <n v="0.5"/>
    <n v="1"/>
    <n v="1"/>
    <n v="0.5"/>
    <n v="1"/>
    <n v="0"/>
    <n v="1"/>
    <n v="0"/>
    <n v="1"/>
    <n v="1"/>
    <n v="3"/>
    <n v="0"/>
    <n v="1"/>
    <n v="1"/>
    <n v="0"/>
    <n v="0"/>
    <n v="1"/>
    <n v="3"/>
    <n v="1.5"/>
    <n v="1.5"/>
    <n v="0"/>
  </r>
  <r>
    <n v="217"/>
    <s v="Norte"/>
    <n v="4"/>
    <s v="Unidade Básica de Saúde 02 - Planaltina"/>
    <x v="3"/>
    <n v="4"/>
    <n v="0.57999999999999996"/>
    <n v="4"/>
    <n v="0.75"/>
    <n v="0.45833333333333331"/>
    <n v="0.33333333333333331"/>
    <n v="0.8125"/>
    <n v="0.6428571428571429"/>
    <n v="0.5625"/>
    <n v="6"/>
    <n v="6"/>
    <x v="8"/>
    <n v="1.75"/>
    <s v="NÃO"/>
    <s v="NÃO"/>
    <n v="0"/>
    <n v="0"/>
    <n v="5.5"/>
    <n v="1.5"/>
    <n v="2"/>
    <n v="0"/>
    <n v="1.5"/>
    <n v="0"/>
    <n v="0.5"/>
    <n v="0"/>
    <n v="2.5"/>
    <n v="0.5"/>
    <n v="0"/>
    <n v="2"/>
    <n v="0"/>
    <n v="16.25"/>
    <n v="1"/>
    <s v="PRÓPRIO"/>
    <n v="3"/>
    <n v="2"/>
    <n v="0"/>
    <n v="0"/>
    <n v="1"/>
    <n v="0.5"/>
    <n v="0.5"/>
    <n v="0.5"/>
    <n v="0.5"/>
    <n v="1"/>
    <n v="1"/>
    <n v="0.25"/>
    <n v="1"/>
    <n v="1"/>
    <n v="1"/>
    <n v="1"/>
    <n v="0"/>
    <n v="1"/>
    <n v="4.5"/>
    <n v="2"/>
    <n v="1"/>
    <n v="1"/>
    <n v="0.5"/>
    <n v="0"/>
    <n v="0"/>
    <n v="2.25"/>
    <n v="1.5"/>
    <n v="0.75"/>
    <n v="0"/>
  </r>
  <r>
    <n v="181"/>
    <s v="Norte"/>
    <n v="4"/>
    <s v="Unidade Básica de Saúde 01 - Sobradinho II"/>
    <x v="3"/>
    <n v="4"/>
    <n v="0.59"/>
    <n v="9"/>
    <n v="0.25"/>
    <n v="0.60416666666666663"/>
    <n v="0.73333333333333328"/>
    <n v="0.71250000000000002"/>
    <n v="0.9285714285714286"/>
    <n v="0.5625"/>
    <n v="2"/>
    <n v="2"/>
    <x v="13"/>
    <n v="0"/>
    <s v="NÃO"/>
    <s v="NÃO"/>
    <n v="0"/>
    <n v="0"/>
    <n v="7.25"/>
    <n v="2"/>
    <n v="2"/>
    <n v="1"/>
    <n v="2"/>
    <n v="0"/>
    <n v="0.25"/>
    <n v="0"/>
    <n v="5.5"/>
    <n v="0.5"/>
    <n v="1"/>
    <n v="2"/>
    <n v="2"/>
    <n v="14.25"/>
    <n v="1"/>
    <s v="PRÓPRIO"/>
    <n v="0"/>
    <n v="2"/>
    <n v="0"/>
    <n v="1"/>
    <n v="1"/>
    <n v="0.5"/>
    <n v="0.5"/>
    <n v="0.5"/>
    <n v="0.5"/>
    <n v="1"/>
    <n v="1"/>
    <n v="0.25"/>
    <n v="1"/>
    <n v="1"/>
    <n v="1"/>
    <n v="1"/>
    <n v="0"/>
    <n v="1"/>
    <n v="6.5"/>
    <n v="2"/>
    <n v="1"/>
    <n v="1"/>
    <n v="0.5"/>
    <n v="1"/>
    <n v="1"/>
    <n v="2.25"/>
    <n v="0.75"/>
    <n v="1.5"/>
    <n v="0"/>
  </r>
  <r>
    <n v="40"/>
    <s v="Leste"/>
    <n v="3"/>
    <s v="Unidade Básica de Saúde 02 - Paranoá"/>
    <x v="3"/>
    <n v="4"/>
    <n v="0.59"/>
    <n v="2"/>
    <n v="1"/>
    <n v="0.625"/>
    <n v="6.6666666666666666E-2"/>
    <n v="0.82499999999999996"/>
    <n v="0.42857142857142855"/>
    <n v="1"/>
    <n v="8"/>
    <n v="8"/>
    <x v="2"/>
    <n v="1"/>
    <s v="SIM"/>
    <s v="NÃO"/>
    <n v="1"/>
    <n v="0"/>
    <n v="7.5"/>
    <n v="2"/>
    <n v="2"/>
    <n v="0"/>
    <n v="2"/>
    <n v="1"/>
    <n v="0.5"/>
    <n v="0"/>
    <n v="0.5"/>
    <n v="0.5"/>
    <n v="0"/>
    <n v="0"/>
    <n v="0"/>
    <n v="16.5"/>
    <n v="1"/>
    <s v="COMODATO"/>
    <n v="3"/>
    <n v="2"/>
    <n v="1"/>
    <n v="0"/>
    <n v="1"/>
    <n v="0.5"/>
    <n v="0.5"/>
    <n v="0.5"/>
    <n v="0.5"/>
    <n v="1"/>
    <n v="1"/>
    <n v="0.5"/>
    <n v="1"/>
    <n v="1"/>
    <n v="1"/>
    <n v="0"/>
    <n v="0"/>
    <n v="1"/>
    <n v="3"/>
    <n v="0"/>
    <n v="0"/>
    <n v="1"/>
    <n v="1"/>
    <n v="1"/>
    <n v="0"/>
    <n v="4"/>
    <n v="1.5"/>
    <n v="1.5"/>
    <n v="1"/>
  </r>
  <r>
    <n v="47"/>
    <s v="Leste"/>
    <n v="3"/>
    <s v="Unidade Básica de Saúde 03 - São Sebastião"/>
    <x v="3"/>
    <n v="4"/>
    <n v="0.56999999999999995"/>
    <n v="2"/>
    <n v="0.25"/>
    <n v="0.75"/>
    <n v="0.46666666666666667"/>
    <n v="0.86250000000000004"/>
    <n v="0.5"/>
    <n v="0.5625"/>
    <n v="2"/>
    <n v="2"/>
    <x v="2"/>
    <n v="0"/>
    <s v="NÃO"/>
    <s v="NÃO"/>
    <n v="0"/>
    <n v="0"/>
    <n v="9"/>
    <n v="2"/>
    <n v="2"/>
    <n v="1"/>
    <n v="2"/>
    <n v="1"/>
    <n v="1"/>
    <n v="0"/>
    <n v="3.5"/>
    <n v="0.5"/>
    <n v="1"/>
    <n v="2"/>
    <n v="0"/>
    <n v="17.25"/>
    <n v="1"/>
    <s v="PRÓPRIO"/>
    <n v="3"/>
    <n v="2"/>
    <n v="1"/>
    <n v="0.5"/>
    <n v="1"/>
    <n v="0.5"/>
    <n v="0.5"/>
    <n v="0.5"/>
    <n v="0"/>
    <n v="1"/>
    <n v="1"/>
    <n v="0.25"/>
    <n v="1"/>
    <n v="1"/>
    <n v="1"/>
    <n v="0"/>
    <n v="1"/>
    <n v="1"/>
    <n v="3.5"/>
    <n v="0.5"/>
    <n v="1"/>
    <n v="1"/>
    <n v="1"/>
    <n v="0"/>
    <n v="0"/>
    <n v="2.25"/>
    <n v="0.75"/>
    <n v="1.5"/>
    <n v="0"/>
  </r>
  <r>
    <n v="77"/>
    <s v="Oeste"/>
    <n v="5"/>
    <s v="Unidade Básica de Saúde 13 - Ceilândia"/>
    <x v="3"/>
    <n v="4"/>
    <n v="0.55000000000000004"/>
    <n v="2"/>
    <n v="0.75"/>
    <n v="0.72916666666666663"/>
    <n v="0.26666666666666666"/>
    <n v="0.6"/>
    <n v="0.42857142857142855"/>
    <n v="0.75"/>
    <n v="6"/>
    <n v="6"/>
    <x v="2"/>
    <n v="0.5"/>
    <s v="SIM"/>
    <s v="NÃO"/>
    <n v="1"/>
    <n v="0"/>
    <n v="8.75"/>
    <n v="2"/>
    <n v="2"/>
    <n v="1"/>
    <n v="2"/>
    <n v="1"/>
    <n v="0.75"/>
    <n v="0"/>
    <n v="2"/>
    <n v="0"/>
    <n v="0"/>
    <n v="2"/>
    <n v="0"/>
    <n v="12"/>
    <n v="1"/>
    <s v="PRÓPRIO"/>
    <n v="3"/>
    <n v="2"/>
    <n v="1"/>
    <n v="0"/>
    <n v="1"/>
    <n v="0.5"/>
    <n v="0.5"/>
    <n v="0.5"/>
    <n v="0"/>
    <n v="1"/>
    <n v="0"/>
    <n v="0.5"/>
    <n v="0"/>
    <n v="0"/>
    <n v="1"/>
    <n v="0"/>
    <n v="0"/>
    <n v="0"/>
    <n v="3"/>
    <n v="0"/>
    <n v="1"/>
    <n v="0"/>
    <n v="1"/>
    <n v="0"/>
    <n v="1"/>
    <n v="3"/>
    <n v="1.5"/>
    <n v="1.5"/>
    <n v="0"/>
  </r>
  <r>
    <n v="118"/>
    <s v="Oeste"/>
    <n v="5"/>
    <s v="Unidade Básica de Saúde 01 - Ceilândia"/>
    <x v="3"/>
    <n v="4"/>
    <n v="0.59"/>
    <n v="4"/>
    <n v="1"/>
    <n v="0.70833333333333337"/>
    <n v="0.26666666666666666"/>
    <n v="0.67500000000000004"/>
    <n v="0.35714285714285715"/>
    <n v="0.75"/>
    <n v="8"/>
    <n v="8"/>
    <x v="2"/>
    <n v="1"/>
    <s v="SIM"/>
    <s v="NÃO"/>
    <n v="1"/>
    <n v="0"/>
    <n v="8.5"/>
    <n v="2"/>
    <n v="2"/>
    <n v="1"/>
    <n v="2"/>
    <n v="0.75"/>
    <n v="0.75"/>
    <n v="0"/>
    <n v="2"/>
    <n v="0"/>
    <n v="0"/>
    <n v="2"/>
    <n v="0"/>
    <n v="13.5"/>
    <n v="1"/>
    <s v="PRÓPRIO"/>
    <n v="3"/>
    <n v="1"/>
    <n v="1"/>
    <n v="0"/>
    <n v="1"/>
    <n v="0.5"/>
    <n v="0.5"/>
    <n v="0.5"/>
    <n v="0"/>
    <n v="1"/>
    <n v="0.5"/>
    <n v="0.5"/>
    <n v="0"/>
    <n v="1"/>
    <n v="1"/>
    <n v="0"/>
    <n v="0"/>
    <n v="1"/>
    <n v="2.5"/>
    <n v="2"/>
    <n v="0"/>
    <n v="0"/>
    <n v="0.5"/>
    <n v="0"/>
    <n v="0"/>
    <n v="3"/>
    <n v="1.5"/>
    <n v="1.5"/>
    <n v="0"/>
  </r>
  <r>
    <n v="125"/>
    <s v="Sul"/>
    <n v="7"/>
    <s v="Unidade Básica de Saúde 05 - Santa Maria"/>
    <x v="3"/>
    <n v="4"/>
    <n v="0.56999999999999995"/>
    <n v="2"/>
    <n v="0.25"/>
    <n v="0.6875"/>
    <n v="0.46666666666666667"/>
    <n v="0.7"/>
    <n v="0.6428571428571429"/>
    <n v="0.75"/>
    <n v="2"/>
    <n v="2"/>
    <x v="2"/>
    <n v="0"/>
    <s v="NÃO"/>
    <s v="NÃO"/>
    <n v="0"/>
    <n v="0"/>
    <n v="8.25"/>
    <n v="1.5"/>
    <n v="2"/>
    <n v="0.75"/>
    <n v="2"/>
    <n v="1"/>
    <n v="1"/>
    <n v="0"/>
    <n v="3.5"/>
    <n v="0.5"/>
    <n v="1"/>
    <n v="2"/>
    <n v="0"/>
    <n v="14"/>
    <n v="1"/>
    <s v="PRÓPRIO"/>
    <n v="3"/>
    <n v="1"/>
    <n v="0"/>
    <n v="1"/>
    <n v="1"/>
    <n v="0.5"/>
    <n v="0.5"/>
    <n v="0.5"/>
    <n v="0"/>
    <n v="1"/>
    <n v="1"/>
    <n v="0.5"/>
    <n v="1"/>
    <n v="1"/>
    <n v="1"/>
    <n v="0"/>
    <n v="0"/>
    <n v="0"/>
    <n v="4.5"/>
    <n v="2"/>
    <n v="0"/>
    <n v="1"/>
    <n v="0.5"/>
    <n v="1"/>
    <n v="0"/>
    <n v="3"/>
    <n v="1.5"/>
    <n v="1.5"/>
    <n v="0"/>
  </r>
  <r>
    <n v="132"/>
    <s v="Norte"/>
    <n v="4"/>
    <s v="Unidade Básica de Saúde 05 - Sobradinho II"/>
    <x v="3"/>
    <n v="4"/>
    <n v="0.59"/>
    <n v="2"/>
    <n v="0.75"/>
    <n v="0.52083333333333337"/>
    <n v="0.33333333333333331"/>
    <n v="0.76249999999999996"/>
    <n v="0.5714285714285714"/>
    <n v="0.75"/>
    <n v="6"/>
    <n v="6"/>
    <x v="2"/>
    <n v="1"/>
    <s v="NÃO"/>
    <s v="NÃO"/>
    <n v="0"/>
    <n v="0"/>
    <n v="6.25"/>
    <n v="1.5"/>
    <n v="2"/>
    <n v="1"/>
    <n v="0"/>
    <n v="0.75"/>
    <n v="0.5"/>
    <n v="0.5"/>
    <n v="2.5"/>
    <n v="0.5"/>
    <n v="0"/>
    <n v="2"/>
    <n v="0"/>
    <n v="15.25"/>
    <n v="0"/>
    <s v="ALUGADO"/>
    <n v="3"/>
    <n v="2"/>
    <n v="1"/>
    <n v="0"/>
    <n v="1"/>
    <n v="0.5"/>
    <n v="0.5"/>
    <n v="0.5"/>
    <n v="0.5"/>
    <n v="1"/>
    <n v="1"/>
    <n v="0.25"/>
    <n v="1"/>
    <n v="1"/>
    <n v="1"/>
    <n v="0"/>
    <n v="0"/>
    <n v="1"/>
    <n v="4"/>
    <n v="2"/>
    <n v="1"/>
    <n v="1"/>
    <n v="0"/>
    <n v="0"/>
    <n v="0"/>
    <n v="3"/>
    <n v="1.5"/>
    <n v="1.5"/>
    <n v="0"/>
  </r>
  <r>
    <n v="160"/>
    <s v="Oeste"/>
    <n v="5"/>
    <s v="Unidade Básica de Saúde 04 - Ceilândia"/>
    <x v="3"/>
    <n v="4"/>
    <n v="0.5"/>
    <n v="2"/>
    <n v="0.25"/>
    <n v="0.52083333333333337"/>
    <n v="0.13333333333333333"/>
    <n v="0.85"/>
    <n v="0.5714285714285714"/>
    <n v="1"/>
    <n v="2"/>
    <n v="2"/>
    <x v="2"/>
    <n v="0"/>
    <s v="NÃO"/>
    <s v="NÃO"/>
    <n v="0"/>
    <n v="0"/>
    <n v="6.25"/>
    <n v="0"/>
    <n v="2"/>
    <n v="0.75"/>
    <n v="2"/>
    <n v="1"/>
    <n v="0.5"/>
    <n v="0"/>
    <n v="1"/>
    <n v="0"/>
    <n v="1"/>
    <n v="0"/>
    <n v="0"/>
    <n v="17"/>
    <n v="1"/>
    <s v="PRÓPRIO"/>
    <n v="3"/>
    <n v="1"/>
    <n v="1"/>
    <n v="1"/>
    <n v="1"/>
    <n v="0.5"/>
    <n v="0.5"/>
    <n v="0.5"/>
    <n v="0.5"/>
    <n v="1"/>
    <n v="1"/>
    <n v="1"/>
    <n v="1"/>
    <n v="1"/>
    <n v="1"/>
    <n v="0"/>
    <n v="0"/>
    <n v="1"/>
    <n v="4"/>
    <n v="0"/>
    <n v="1"/>
    <n v="1"/>
    <n v="1"/>
    <n v="1"/>
    <n v="0"/>
    <n v="4"/>
    <n v="1.5"/>
    <n v="1.5"/>
    <n v="1"/>
  </r>
  <r>
    <n v="154"/>
    <s v="Centro-Sul"/>
    <n v="2"/>
    <s v="Unidade Básica de Saúde 01 - Guará"/>
    <x v="3"/>
    <n v="4"/>
    <n v="0.57999999999999996"/>
    <n v="7"/>
    <n v="0.625"/>
    <n v="0.66666666666666663"/>
    <n v="0.6"/>
    <n v="0.66249999999999998"/>
    <n v="0.42857142857142855"/>
    <n v="0.75"/>
    <n v="5"/>
    <n v="5"/>
    <x v="14"/>
    <n v="1"/>
    <s v="NÃO"/>
    <s v="NÃO"/>
    <n v="0"/>
    <n v="0"/>
    <n v="8"/>
    <n v="1.5"/>
    <n v="2"/>
    <n v="0.75"/>
    <n v="2"/>
    <n v="1"/>
    <n v="0.25"/>
    <n v="0.5"/>
    <n v="4.5"/>
    <n v="0.5"/>
    <n v="0"/>
    <n v="2"/>
    <n v="2"/>
    <n v="13.25"/>
    <n v="1"/>
    <s v="PRÓPRIO"/>
    <n v="1"/>
    <n v="1"/>
    <n v="1"/>
    <n v="1"/>
    <n v="1"/>
    <n v="0.5"/>
    <n v="0.5"/>
    <n v="0"/>
    <n v="0"/>
    <n v="0"/>
    <n v="1"/>
    <n v="0.25"/>
    <n v="1"/>
    <n v="1"/>
    <n v="1"/>
    <n v="1"/>
    <n v="0"/>
    <n v="1"/>
    <n v="3"/>
    <n v="2"/>
    <n v="0"/>
    <n v="0"/>
    <n v="1"/>
    <n v="0"/>
    <n v="0"/>
    <n v="3"/>
    <n v="1.5"/>
    <n v="1.5"/>
    <n v="0"/>
  </r>
  <r>
    <n v="45"/>
    <s v="Centro-Sul"/>
    <n v="2"/>
    <s v="Unidade Básica de Saúde 02 - Estrutural"/>
    <x v="3"/>
    <n v="4"/>
    <n v="0.59"/>
    <n v="3"/>
    <n v="0.75"/>
    <n v="0.77083333333333337"/>
    <n v="0.13333333333333333"/>
    <n v="0.78749999999999998"/>
    <n v="0.6428571428571429"/>
    <n v="0.5625"/>
    <n v="6"/>
    <n v="6"/>
    <x v="22"/>
    <n v="1"/>
    <s v="SIM"/>
    <s v="NÃO"/>
    <n v="1"/>
    <n v="0"/>
    <n v="9.25"/>
    <n v="2"/>
    <n v="2"/>
    <n v="1"/>
    <n v="2"/>
    <n v="1"/>
    <n v="0.75"/>
    <n v="0.5"/>
    <n v="1"/>
    <n v="0"/>
    <n v="1"/>
    <n v="0"/>
    <n v="0"/>
    <n v="15.75"/>
    <n v="1"/>
    <s v="PRÓPRIO"/>
    <n v="3"/>
    <n v="1"/>
    <n v="1"/>
    <n v="1"/>
    <n v="1"/>
    <n v="0.5"/>
    <n v="0.5"/>
    <n v="0.5"/>
    <n v="0.5"/>
    <n v="1"/>
    <n v="1"/>
    <n v="0.75"/>
    <n v="1"/>
    <n v="0"/>
    <n v="0"/>
    <n v="0"/>
    <n v="1"/>
    <n v="1"/>
    <n v="4.5"/>
    <n v="2"/>
    <n v="1"/>
    <n v="1"/>
    <n v="0.5"/>
    <n v="0"/>
    <n v="0"/>
    <n v="2.25"/>
    <n v="1.5"/>
    <n v="0.75"/>
    <n v="0"/>
  </r>
  <r>
    <n v="128"/>
    <s v="Norte"/>
    <n v="4"/>
    <s v="Unidade Básica de Saúde 01 - Planaltina"/>
    <x v="3"/>
    <n v="4"/>
    <n v="0.57999999999999996"/>
    <n v="3"/>
    <n v="0.25"/>
    <n v="0.52083333333333337"/>
    <n v="0.4"/>
    <n v="0.88749999999999996"/>
    <n v="0.7142857142857143"/>
    <n v="0.8125"/>
    <n v="2"/>
    <n v="2"/>
    <x v="22"/>
    <n v="0"/>
    <s v="NÃO"/>
    <s v="NÃO"/>
    <n v="0"/>
    <n v="0"/>
    <n v="6.25"/>
    <n v="1.5"/>
    <n v="2"/>
    <n v="0"/>
    <n v="1.5"/>
    <n v="1"/>
    <n v="0.25"/>
    <n v="0"/>
    <n v="3"/>
    <n v="0"/>
    <n v="1"/>
    <n v="2"/>
    <n v="0"/>
    <n v="17.75"/>
    <n v="1"/>
    <s v="CESSÃO"/>
    <n v="3"/>
    <n v="2"/>
    <n v="1"/>
    <n v="1"/>
    <n v="1"/>
    <n v="0.5"/>
    <n v="0.5"/>
    <n v="0.5"/>
    <n v="0"/>
    <n v="1"/>
    <n v="1"/>
    <n v="0.25"/>
    <n v="1"/>
    <n v="1"/>
    <n v="1"/>
    <n v="1"/>
    <n v="0"/>
    <n v="1"/>
    <n v="5"/>
    <n v="2"/>
    <n v="1"/>
    <n v="1"/>
    <n v="1"/>
    <n v="0"/>
    <n v="0"/>
    <n v="3.25"/>
    <n v="0.75"/>
    <n v="1.5"/>
    <n v="1"/>
  </r>
  <r>
    <n v="43"/>
    <s v="Leste"/>
    <n v="3"/>
    <s v="Unidade Básica de Saúde 02 - São Sebastião"/>
    <x v="3"/>
    <n v="4"/>
    <n v="0.52"/>
    <n v="2"/>
    <n v="0.25"/>
    <n v="0.52083333333333337"/>
    <n v="0.4"/>
    <n v="0.76249999999999996"/>
    <n v="0.6428571428571429"/>
    <n v="0.5625"/>
    <n v="2"/>
    <n v="2"/>
    <x v="18"/>
    <n v="0"/>
    <s v="SIM"/>
    <s v="NÃO"/>
    <n v="1"/>
    <n v="0"/>
    <n v="6.25"/>
    <n v="1.5"/>
    <n v="2"/>
    <n v="0"/>
    <n v="2"/>
    <n v="0"/>
    <n v="0.75"/>
    <n v="0"/>
    <n v="3"/>
    <n v="0"/>
    <n v="1"/>
    <n v="2"/>
    <n v="0"/>
    <n v="15.25"/>
    <n v="1"/>
    <s v="COMODATO"/>
    <n v="3"/>
    <n v="2"/>
    <n v="0"/>
    <n v="0.5"/>
    <n v="0"/>
    <n v="0.5"/>
    <n v="0.5"/>
    <n v="0.5"/>
    <n v="0"/>
    <n v="1"/>
    <n v="1"/>
    <n v="0.25"/>
    <n v="1"/>
    <n v="1"/>
    <n v="1"/>
    <n v="0"/>
    <n v="1"/>
    <n v="1"/>
    <n v="4.5"/>
    <n v="2"/>
    <n v="0"/>
    <n v="1"/>
    <n v="0.5"/>
    <n v="0"/>
    <n v="1"/>
    <n v="2.25"/>
    <n v="0.75"/>
    <n v="1.5"/>
    <n v="0"/>
  </r>
  <r>
    <n v="49"/>
    <s v="Leste"/>
    <n v="3"/>
    <s v="Unidade Básica de Saúde 07 - São Sebastião"/>
    <x v="3"/>
    <n v="4"/>
    <n v="0.55000000000000004"/>
    <n v="1"/>
    <n v="0.125"/>
    <n v="0.625"/>
    <n v="0.46666666666666667"/>
    <n v="0.625"/>
    <n v="0.7857142857142857"/>
    <n v="0.8125"/>
    <n v="1"/>
    <n v="1"/>
    <x v="18"/>
    <n v="0"/>
    <s v="NÃO"/>
    <s v="NÃO"/>
    <n v="0"/>
    <n v="0"/>
    <n v="7.5"/>
    <n v="2"/>
    <n v="2"/>
    <n v="0"/>
    <n v="1.5"/>
    <n v="0"/>
    <n v="1"/>
    <n v="1"/>
    <n v="3.5"/>
    <n v="0.5"/>
    <n v="1"/>
    <n v="2"/>
    <n v="0"/>
    <n v="12.5"/>
    <n v="0"/>
    <s v="ALUGADO"/>
    <n v="3"/>
    <n v="2"/>
    <n v="0"/>
    <n v="0.5"/>
    <n v="0"/>
    <n v="0.5"/>
    <n v="0.5"/>
    <n v="0.5"/>
    <n v="0"/>
    <n v="1"/>
    <n v="0.5"/>
    <n v="0"/>
    <n v="1"/>
    <n v="1"/>
    <n v="1"/>
    <n v="0"/>
    <n v="0"/>
    <n v="1"/>
    <n v="5.5"/>
    <n v="2"/>
    <n v="1"/>
    <n v="1"/>
    <n v="0.5"/>
    <n v="1"/>
    <n v="0"/>
    <n v="3.25"/>
    <n v="0.75"/>
    <n v="1.5"/>
    <n v="1"/>
  </r>
  <r>
    <n v="78"/>
    <s v="Leste"/>
    <n v="3"/>
    <s v="Unidade Básica de Saúde 06 - São Sebastião"/>
    <x v="3"/>
    <n v="4"/>
    <n v="0.53"/>
    <n v="1"/>
    <n v="0.25"/>
    <n v="0.58333333333333337"/>
    <n v="0.46666666666666667"/>
    <n v="0.66249999999999998"/>
    <n v="0.6428571428571429"/>
    <n v="0.5625"/>
    <n v="2"/>
    <n v="2"/>
    <x v="18"/>
    <n v="0"/>
    <s v="SIM"/>
    <s v="NÃO"/>
    <n v="1"/>
    <n v="0"/>
    <n v="7"/>
    <n v="2"/>
    <n v="2"/>
    <n v="0"/>
    <n v="2"/>
    <n v="0"/>
    <n v="1"/>
    <n v="0"/>
    <n v="3.5"/>
    <n v="0.5"/>
    <n v="1"/>
    <n v="2"/>
    <n v="0"/>
    <n v="13.25"/>
    <n v="0"/>
    <s v="ALUGADO"/>
    <n v="3"/>
    <n v="2"/>
    <n v="0"/>
    <n v="0.5"/>
    <n v="0"/>
    <n v="0.5"/>
    <n v="0.5"/>
    <n v="0.5"/>
    <n v="0"/>
    <n v="1"/>
    <n v="1"/>
    <n v="0.25"/>
    <n v="1"/>
    <n v="1"/>
    <n v="1"/>
    <n v="0"/>
    <n v="0"/>
    <n v="1"/>
    <n v="4.5"/>
    <n v="2"/>
    <n v="0"/>
    <n v="1"/>
    <n v="0.5"/>
    <n v="0"/>
    <n v="1"/>
    <n v="2.25"/>
    <n v="0.75"/>
    <n v="1.5"/>
    <n v="0"/>
  </r>
  <r>
    <n v="80"/>
    <s v="Centro-Sul"/>
    <n v="2"/>
    <s v="Unidade Básica de Saúde 03 - Riacho Fundo II"/>
    <x v="3"/>
    <n v="4"/>
    <n v="0.55000000000000004"/>
    <n v="4"/>
    <n v="0.75"/>
    <n v="0.54166666666666663"/>
    <n v="0.13333333333333333"/>
    <n v="0.85"/>
    <n v="0.5714285714285714"/>
    <n v="0.5625"/>
    <n v="6"/>
    <n v="6"/>
    <x v="18"/>
    <n v="1"/>
    <s v="SIM"/>
    <s v="NÃO"/>
    <n v="1"/>
    <n v="0"/>
    <n v="6.5"/>
    <n v="2"/>
    <n v="2"/>
    <n v="0"/>
    <n v="1.5"/>
    <n v="0"/>
    <n v="1"/>
    <n v="0"/>
    <n v="1"/>
    <n v="0"/>
    <n v="1"/>
    <n v="0"/>
    <n v="0"/>
    <n v="17"/>
    <n v="1"/>
    <s v="PRÓPRIO"/>
    <n v="3"/>
    <n v="1"/>
    <n v="0"/>
    <n v="1"/>
    <n v="1"/>
    <n v="0.5"/>
    <n v="0.5"/>
    <n v="0.5"/>
    <n v="0.5"/>
    <n v="1"/>
    <n v="1"/>
    <n v="1"/>
    <n v="1"/>
    <n v="1"/>
    <n v="1"/>
    <n v="0"/>
    <n v="1"/>
    <n v="1"/>
    <n v="4"/>
    <n v="0"/>
    <n v="1"/>
    <n v="1"/>
    <n v="1"/>
    <n v="1"/>
    <n v="0"/>
    <n v="2.25"/>
    <n v="0.75"/>
    <n v="1.5"/>
    <n v="0"/>
  </r>
  <r>
    <n v="115"/>
    <s v="Leste"/>
    <n v="3"/>
    <s v="Unidade Básica de Saúde 04 - Paranoá"/>
    <x v="3"/>
    <n v="4"/>
    <n v="0.52"/>
    <n v="1"/>
    <n v="0.25"/>
    <n v="0.625"/>
    <n v="0.4"/>
    <n v="0.83750000000000002"/>
    <n v="0.35714285714285715"/>
    <n v="0.75"/>
    <n v="2"/>
    <n v="2"/>
    <x v="18"/>
    <n v="1"/>
    <s v="NÃO"/>
    <s v="NÃO"/>
    <n v="0"/>
    <n v="0"/>
    <n v="7.5"/>
    <n v="2"/>
    <n v="2"/>
    <n v="0"/>
    <n v="2"/>
    <n v="0"/>
    <n v="1.5"/>
    <n v="0"/>
    <n v="3"/>
    <n v="0"/>
    <n v="1"/>
    <n v="2"/>
    <n v="0"/>
    <n v="16.75"/>
    <n v="1"/>
    <s v="COMODATO"/>
    <n v="3"/>
    <n v="2"/>
    <n v="1"/>
    <n v="0.5"/>
    <n v="1"/>
    <n v="0.5"/>
    <n v="0.5"/>
    <n v="0.5"/>
    <n v="0.5"/>
    <n v="1"/>
    <n v="1"/>
    <n v="0.25"/>
    <n v="1"/>
    <n v="1"/>
    <n v="1"/>
    <n v="0"/>
    <n v="0"/>
    <n v="1"/>
    <n v="2.5"/>
    <n v="0.5"/>
    <n v="0"/>
    <n v="1"/>
    <n v="1"/>
    <n v="0"/>
    <n v="0"/>
    <n v="3"/>
    <n v="1.5"/>
    <n v="1.5"/>
    <n v="0"/>
  </r>
  <r>
    <n v="123"/>
    <s v="Leste"/>
    <n v="3"/>
    <s v="Unidade Básica de Saúde 08 - São Sebastião"/>
    <x v="3"/>
    <n v="4"/>
    <n v="0.5"/>
    <n v="1"/>
    <n v="0.125"/>
    <n v="0.66666666666666663"/>
    <n v="0.46666666666666667"/>
    <n v="0.67500000000000004"/>
    <n v="0.6428571428571429"/>
    <n v="0.1875"/>
    <n v="1"/>
    <n v="1"/>
    <x v="18"/>
    <n v="0"/>
    <s v="NÃO"/>
    <s v="NÃO"/>
    <n v="0"/>
    <n v="0"/>
    <n v="8"/>
    <n v="2"/>
    <n v="2"/>
    <n v="0"/>
    <n v="2"/>
    <n v="0"/>
    <n v="1"/>
    <n v="1"/>
    <n v="3.5"/>
    <n v="0.5"/>
    <n v="1"/>
    <n v="2"/>
    <n v="0"/>
    <n v="13.5"/>
    <n v="1"/>
    <s v="COMODATO"/>
    <n v="3"/>
    <n v="1"/>
    <n v="0"/>
    <n v="0.5"/>
    <n v="0"/>
    <n v="0.5"/>
    <n v="0.5"/>
    <n v="0.5"/>
    <n v="0.5"/>
    <n v="1"/>
    <n v="0"/>
    <n v="0"/>
    <n v="1"/>
    <n v="1"/>
    <n v="1"/>
    <n v="0"/>
    <n v="1"/>
    <n v="1"/>
    <n v="4.5"/>
    <n v="2"/>
    <n v="1"/>
    <n v="1"/>
    <n v="0.5"/>
    <n v="0"/>
    <n v="0"/>
    <n v="0.75"/>
    <n v="0.75"/>
    <n v="0"/>
    <n v="0"/>
  </r>
  <r>
    <n v="148"/>
    <s v="Oeste"/>
    <n v="5"/>
    <s v="Unidade Básica de Saúde 04 - Brazlândia"/>
    <x v="3"/>
    <n v="4"/>
    <n v="0.55000000000000004"/>
    <n v="1"/>
    <n v="0.25"/>
    <n v="0.60416666666666663"/>
    <n v="0.73333333333333328"/>
    <n v="0.76249999999999996"/>
    <n v="0.2857142857142857"/>
    <n v="0.5625"/>
    <n v="2"/>
    <n v="2"/>
    <x v="18"/>
    <n v="0"/>
    <s v="SIM"/>
    <s v="NÃO"/>
    <n v="1"/>
    <n v="0"/>
    <n v="7.25"/>
    <n v="1.5"/>
    <n v="2"/>
    <n v="0"/>
    <n v="2"/>
    <n v="0"/>
    <n v="1.75"/>
    <n v="0"/>
    <n v="5.5"/>
    <n v="0.5"/>
    <n v="1"/>
    <n v="2"/>
    <n v="2"/>
    <n v="15.25"/>
    <n v="1"/>
    <s v="COMODATO"/>
    <n v="3"/>
    <n v="2"/>
    <n v="0"/>
    <n v="1"/>
    <n v="1"/>
    <n v="0"/>
    <n v="0.5"/>
    <n v="0"/>
    <n v="0"/>
    <n v="1"/>
    <n v="1"/>
    <n v="0.75"/>
    <n v="1"/>
    <n v="1"/>
    <n v="1"/>
    <n v="0"/>
    <n v="1"/>
    <n v="0"/>
    <n v="2"/>
    <n v="0"/>
    <n v="0"/>
    <n v="1"/>
    <n v="0"/>
    <n v="0"/>
    <n v="1"/>
    <n v="2.25"/>
    <n v="0.75"/>
    <n v="1.5"/>
    <n v="0"/>
  </r>
  <r>
    <n v="171"/>
    <s v="Oeste"/>
    <n v="5"/>
    <s v="Unidade Básica de Saúde 05 - Brazlândia"/>
    <x v="3"/>
    <n v="4"/>
    <n v="0.56000000000000005"/>
    <n v="1"/>
    <n v="0.125"/>
    <n v="0.625"/>
    <n v="0.73333333333333328"/>
    <n v="0.8"/>
    <n v="0.2857142857142857"/>
    <n v="0.75"/>
    <n v="1"/>
    <n v="1"/>
    <x v="18"/>
    <n v="0"/>
    <s v="NÃO"/>
    <s v="NÃO"/>
    <n v="0"/>
    <n v="0"/>
    <n v="7.5"/>
    <n v="2"/>
    <n v="2"/>
    <n v="0"/>
    <n v="1.5"/>
    <n v="0"/>
    <n v="2"/>
    <n v="0"/>
    <n v="5.5"/>
    <n v="0.5"/>
    <n v="1"/>
    <n v="2"/>
    <n v="2"/>
    <n v="16"/>
    <n v="1"/>
    <s v="PRÓPRIO"/>
    <n v="3"/>
    <n v="2"/>
    <n v="0"/>
    <n v="1"/>
    <n v="1"/>
    <n v="0"/>
    <n v="0.5"/>
    <n v="0.5"/>
    <n v="0.5"/>
    <n v="1"/>
    <n v="1"/>
    <n v="0.5"/>
    <n v="0"/>
    <n v="1"/>
    <n v="1"/>
    <n v="0"/>
    <n v="1"/>
    <n v="1"/>
    <n v="2"/>
    <n v="0"/>
    <n v="1"/>
    <n v="1"/>
    <n v="0"/>
    <n v="0"/>
    <n v="0"/>
    <n v="3"/>
    <n v="1.5"/>
    <n v="1.5"/>
    <n v="0"/>
  </r>
  <r>
    <n v="173"/>
    <s v="Norte"/>
    <n v="4"/>
    <s v="Unidade Básica de Saúde 06 - Sobradinho II"/>
    <x v="3"/>
    <n v="4"/>
    <n v="0.56000000000000005"/>
    <n v="1"/>
    <n v="0.75"/>
    <n v="0.54166666666666663"/>
    <n v="0.26666666666666666"/>
    <n v="0.8125"/>
    <n v="0.42857142857142855"/>
    <n v="0.75"/>
    <n v="6"/>
    <n v="6"/>
    <x v="18"/>
    <n v="1"/>
    <s v="SIM"/>
    <s v="NÃO"/>
    <n v="1"/>
    <n v="0"/>
    <n v="6.5"/>
    <n v="2"/>
    <n v="2"/>
    <n v="0"/>
    <n v="2"/>
    <n v="0"/>
    <n v="0.5"/>
    <n v="0"/>
    <n v="2"/>
    <n v="0"/>
    <n v="0"/>
    <n v="2"/>
    <n v="0"/>
    <n v="16.25"/>
    <n v="1"/>
    <s v="COMODATO"/>
    <n v="3"/>
    <n v="2"/>
    <n v="0"/>
    <n v="0"/>
    <n v="1"/>
    <n v="0.5"/>
    <n v="0.5"/>
    <n v="0.5"/>
    <n v="0.5"/>
    <n v="1"/>
    <n v="1"/>
    <n v="0.25"/>
    <n v="1"/>
    <n v="1"/>
    <n v="1"/>
    <n v="0"/>
    <n v="1"/>
    <n v="1"/>
    <n v="3"/>
    <n v="2"/>
    <n v="0"/>
    <n v="1"/>
    <n v="0"/>
    <n v="0"/>
    <n v="0"/>
    <n v="3"/>
    <n v="1.5"/>
    <n v="1.5"/>
    <n v="0"/>
  </r>
  <r>
    <n v="179"/>
    <s v="Norte"/>
    <n v="4"/>
    <s v="Unidade Básica de Saúde 15 - Planaltina"/>
    <x v="3"/>
    <n v="4"/>
    <n v="0.57999999999999996"/>
    <n v="1"/>
    <n v="0.125"/>
    <n v="0.5625"/>
    <n v="0.66666666666666663"/>
    <n v="0.8"/>
    <n v="0.6428571428571429"/>
    <n v="0.625"/>
    <n v="1"/>
    <n v="1"/>
    <x v="18"/>
    <n v="0"/>
    <s v="NÃO"/>
    <s v="NÃO"/>
    <n v="0"/>
    <n v="0"/>
    <n v="6.75"/>
    <n v="2"/>
    <n v="2"/>
    <n v="0"/>
    <n v="2"/>
    <n v="0"/>
    <n v="0.75"/>
    <n v="0"/>
    <n v="5"/>
    <n v="0"/>
    <n v="1"/>
    <n v="2"/>
    <n v="2"/>
    <n v="16"/>
    <n v="1"/>
    <s v="PRÓPRIO"/>
    <n v="3"/>
    <n v="2"/>
    <n v="1"/>
    <n v="1"/>
    <n v="0"/>
    <n v="0.5"/>
    <n v="0.5"/>
    <n v="0.5"/>
    <n v="0"/>
    <n v="1"/>
    <n v="1"/>
    <n v="0.5"/>
    <n v="1"/>
    <n v="1"/>
    <n v="1"/>
    <n v="0"/>
    <n v="0"/>
    <n v="1"/>
    <n v="4.5"/>
    <n v="2"/>
    <n v="0"/>
    <n v="1"/>
    <n v="0.5"/>
    <n v="0"/>
    <n v="1"/>
    <n v="2.5"/>
    <n v="0.75"/>
    <n v="0.75"/>
    <n v="1"/>
  </r>
  <r>
    <n v="182"/>
    <s v="Norte"/>
    <n v="4"/>
    <s v="Unidade Básica de Saúde 16 - Planaltina"/>
    <x v="3"/>
    <n v="4"/>
    <n v="0.59"/>
    <n v="1"/>
    <n v="0.25"/>
    <n v="0.58333333333333337"/>
    <n v="0.66666666666666663"/>
    <n v="0.63749999999999996"/>
    <n v="0.7142857142857143"/>
    <n v="0.625"/>
    <n v="2"/>
    <n v="2"/>
    <x v="18"/>
    <n v="0"/>
    <s v="SIM"/>
    <s v="NÃO"/>
    <n v="1"/>
    <n v="0"/>
    <n v="7"/>
    <n v="2"/>
    <n v="2"/>
    <n v="0"/>
    <n v="2"/>
    <n v="0"/>
    <n v="1"/>
    <n v="0"/>
    <n v="5"/>
    <n v="0"/>
    <n v="1"/>
    <n v="2"/>
    <n v="2"/>
    <n v="12.75"/>
    <n v="1"/>
    <s v="PRÓPRIO"/>
    <n v="3"/>
    <n v="2"/>
    <n v="0"/>
    <n v="0.5"/>
    <n v="0"/>
    <n v="0"/>
    <n v="0.5"/>
    <n v="0"/>
    <n v="0"/>
    <n v="1"/>
    <n v="1"/>
    <n v="0.75"/>
    <n v="1"/>
    <n v="1"/>
    <n v="1"/>
    <n v="0"/>
    <n v="0"/>
    <n v="0"/>
    <n v="5"/>
    <n v="2"/>
    <n v="1"/>
    <n v="1"/>
    <n v="1"/>
    <n v="0"/>
    <n v="0"/>
    <n v="2.5"/>
    <n v="0.75"/>
    <n v="0.75"/>
    <n v="1"/>
  </r>
  <r>
    <n v="183"/>
    <s v="Norte"/>
    <n v="4"/>
    <s v="Unidade Básica de Saúde 18 - Planaltina"/>
    <x v="3"/>
    <n v="4"/>
    <n v="0.57999999999999996"/>
    <n v="1"/>
    <n v="0.25"/>
    <n v="0.45833333333333331"/>
    <n v="0.6"/>
    <n v="0.8"/>
    <n v="0.6428571428571429"/>
    <n v="0.75"/>
    <n v="2"/>
    <n v="2"/>
    <x v="18"/>
    <n v="0"/>
    <s v="SIM"/>
    <s v="NÃO"/>
    <n v="1"/>
    <n v="0"/>
    <n v="5.5"/>
    <n v="0"/>
    <n v="2"/>
    <n v="0"/>
    <n v="2"/>
    <n v="0"/>
    <n v="1.5"/>
    <n v="0"/>
    <n v="4.5"/>
    <n v="0.5"/>
    <n v="0"/>
    <n v="2"/>
    <n v="2"/>
    <n v="16"/>
    <n v="1"/>
    <s v="CESSÃO"/>
    <n v="3"/>
    <n v="2"/>
    <n v="0"/>
    <n v="0"/>
    <n v="1"/>
    <n v="0.5"/>
    <n v="0.5"/>
    <n v="0.5"/>
    <n v="0.5"/>
    <n v="1"/>
    <n v="1"/>
    <n v="0"/>
    <n v="1"/>
    <n v="1"/>
    <n v="1"/>
    <n v="1"/>
    <n v="0"/>
    <n v="1"/>
    <n v="4.5"/>
    <n v="2"/>
    <n v="1"/>
    <n v="1"/>
    <n v="0.5"/>
    <n v="0"/>
    <n v="0"/>
    <n v="3"/>
    <n v="1.5"/>
    <n v="1.5"/>
    <n v="0"/>
  </r>
  <r>
    <n v="187"/>
    <s v="Oeste"/>
    <n v="5"/>
    <s v="Unidade Básica de Saúde 09 - Brazlândia"/>
    <x v="3"/>
    <n v="4"/>
    <n v="0.56999999999999995"/>
    <n v="1"/>
    <n v="0.25"/>
    <n v="0.5625"/>
    <n v="0.66666666666666663"/>
    <n v="0.77500000000000002"/>
    <n v="0.42857142857142855"/>
    <n v="0.75"/>
    <n v="2"/>
    <n v="2"/>
    <x v="18"/>
    <n v="1"/>
    <s v="NÃO"/>
    <s v="NÃO"/>
    <n v="0"/>
    <n v="0"/>
    <n v="6.75"/>
    <n v="2"/>
    <n v="2"/>
    <n v="0"/>
    <n v="1.5"/>
    <n v="0"/>
    <n v="0.75"/>
    <n v="0.5"/>
    <n v="5"/>
    <n v="0"/>
    <n v="1"/>
    <n v="2"/>
    <n v="2"/>
    <n v="15.5"/>
    <n v="1"/>
    <s v="COMODATO"/>
    <n v="3"/>
    <n v="2"/>
    <n v="0"/>
    <n v="1"/>
    <n v="1"/>
    <n v="0.5"/>
    <n v="0.5"/>
    <n v="0"/>
    <n v="0.5"/>
    <n v="1"/>
    <n v="0.5"/>
    <n v="0.5"/>
    <n v="1"/>
    <n v="1"/>
    <n v="1"/>
    <n v="0"/>
    <n v="0"/>
    <n v="1"/>
    <n v="3"/>
    <n v="0"/>
    <n v="1"/>
    <n v="1"/>
    <n v="0"/>
    <n v="0"/>
    <n v="1"/>
    <n v="3"/>
    <n v="1.5"/>
    <n v="1.5"/>
    <n v="0"/>
  </r>
  <r>
    <n v="197"/>
    <s v="Norte"/>
    <n v="4"/>
    <s v="Unidade Básica de Saúde 07 - Planaltina"/>
    <x v="3"/>
    <n v="4"/>
    <n v="0.56999999999999995"/>
    <n v="3"/>
    <n v="0.125"/>
    <n v="0.5"/>
    <n v="0.4"/>
    <n v="0.78749999999999998"/>
    <n v="0.9285714285714286"/>
    <n v="0.75"/>
    <n v="1"/>
    <n v="1"/>
    <x v="18"/>
    <n v="0"/>
    <s v="NÃO"/>
    <s v="NÃO"/>
    <n v="0"/>
    <n v="0"/>
    <n v="6"/>
    <n v="1.5"/>
    <n v="2"/>
    <n v="0"/>
    <n v="2"/>
    <n v="0"/>
    <n v="0.5"/>
    <n v="0"/>
    <n v="3"/>
    <n v="0"/>
    <n v="1"/>
    <n v="2"/>
    <n v="0"/>
    <n v="15.75"/>
    <n v="1"/>
    <s v="PRÓPRIO"/>
    <n v="3"/>
    <n v="1"/>
    <n v="0"/>
    <n v="1"/>
    <n v="1"/>
    <n v="0.5"/>
    <n v="0.5"/>
    <n v="0.5"/>
    <n v="0"/>
    <n v="1"/>
    <n v="1"/>
    <n v="0.25"/>
    <n v="1"/>
    <n v="1"/>
    <n v="1"/>
    <n v="1"/>
    <n v="0"/>
    <n v="1"/>
    <n v="6.5"/>
    <n v="2"/>
    <n v="1"/>
    <n v="1"/>
    <n v="0.5"/>
    <n v="1"/>
    <n v="1"/>
    <n v="3"/>
    <n v="1.5"/>
    <n v="1.5"/>
    <n v="0"/>
  </r>
  <r>
    <n v="218"/>
    <s v="Leste"/>
    <n v="3"/>
    <s v="Unidade Básica de Saúde 11 - São Sebastião"/>
    <x v="3"/>
    <n v="4"/>
    <n v="0.53"/>
    <n v="1"/>
    <n v="0.25"/>
    <n v="0.5625"/>
    <n v="0.46666666666666667"/>
    <n v="0.71250000000000002"/>
    <n v="0.42857142857142855"/>
    <n v="1"/>
    <n v="2"/>
    <n v="2"/>
    <x v="18"/>
    <n v="1"/>
    <s v="NÃO"/>
    <s v="NÃO"/>
    <n v="0"/>
    <n v="0"/>
    <n v="6.75"/>
    <n v="2"/>
    <n v="2"/>
    <n v="0"/>
    <n v="2"/>
    <n v="0"/>
    <n v="0.75"/>
    <n v="0"/>
    <n v="3.5"/>
    <n v="0.5"/>
    <n v="1"/>
    <n v="2"/>
    <n v="0"/>
    <n v="14.25"/>
    <n v="0"/>
    <s v="ALUGADO"/>
    <n v="3"/>
    <n v="2"/>
    <n v="0"/>
    <n v="0.5"/>
    <n v="1"/>
    <n v="0.5"/>
    <n v="0.5"/>
    <n v="0.5"/>
    <n v="0.5"/>
    <n v="1"/>
    <n v="0"/>
    <n v="0.75"/>
    <n v="1"/>
    <n v="1"/>
    <n v="1"/>
    <n v="0"/>
    <n v="0"/>
    <n v="1"/>
    <n v="3"/>
    <n v="0.5"/>
    <n v="0"/>
    <n v="1"/>
    <n v="0.5"/>
    <n v="0"/>
    <n v="1"/>
    <n v="4"/>
    <n v="1.5"/>
    <n v="1.5"/>
    <n v="1"/>
  </r>
  <r>
    <n v="48"/>
    <s v="Oeste"/>
    <n v="5"/>
    <s v="Unidade Básica de Saúde 18 - Ceilândia"/>
    <x v="4"/>
    <n v="5"/>
    <n v="0.49"/>
    <n v="1"/>
    <n v="0.75"/>
    <n v="0.75"/>
    <n v="0"/>
    <n v="0.75"/>
    <n v="0.42857142857142855"/>
    <n v="0.375"/>
    <n v="6"/>
    <n v="6"/>
    <x v="4"/>
    <n v="1"/>
    <s v="NÃO"/>
    <s v="NÃO"/>
    <n v="0"/>
    <n v="0"/>
    <n v="9"/>
    <n v="2"/>
    <n v="2"/>
    <n v="1"/>
    <n v="2"/>
    <n v="1"/>
    <n v="1"/>
    <n v="0"/>
    <n v="0"/>
    <n v="0"/>
    <n v="0"/>
    <n v="0"/>
    <n v="0"/>
    <n v="15"/>
    <n v="1"/>
    <s v="COMODATO"/>
    <n v="3"/>
    <n v="2"/>
    <n v="1"/>
    <n v="0"/>
    <n v="1"/>
    <n v="0.5"/>
    <n v="0.5"/>
    <n v="0.5"/>
    <n v="0"/>
    <n v="1"/>
    <n v="0.5"/>
    <n v="1"/>
    <n v="0"/>
    <n v="1"/>
    <n v="1"/>
    <n v="0"/>
    <n v="0"/>
    <n v="1"/>
    <n v="3"/>
    <n v="0"/>
    <n v="1"/>
    <n v="1"/>
    <n v="1"/>
    <n v="0"/>
    <n v="0"/>
    <n v="1.5"/>
    <n v="0.75"/>
    <n v="0.75"/>
    <n v="0"/>
  </r>
  <r>
    <n v="91"/>
    <s v="Centro-Sul"/>
    <n v="2"/>
    <s v="Unidade Básica de Saúde 05 - Riacho Fundo II"/>
    <x v="4"/>
    <n v="5"/>
    <n v="0.46"/>
    <n v="2"/>
    <n v="0.25"/>
    <n v="0.70833333333333337"/>
    <n v="0"/>
    <n v="0.7"/>
    <n v="0.8571428571428571"/>
    <n v="0.1875"/>
    <n v="2"/>
    <n v="2"/>
    <x v="4"/>
    <n v="0"/>
    <s v="NÃO"/>
    <s v="NÃO"/>
    <n v="0"/>
    <n v="0"/>
    <n v="8.5"/>
    <n v="2"/>
    <n v="2"/>
    <n v="0.75"/>
    <n v="2"/>
    <n v="1"/>
    <n v="0.75"/>
    <n v="0"/>
    <n v="0"/>
    <n v="0"/>
    <n v="0"/>
    <n v="0"/>
    <n v="0"/>
    <n v="14"/>
    <n v="0"/>
    <s v="ALUGADO"/>
    <n v="3"/>
    <n v="2"/>
    <n v="0"/>
    <n v="0"/>
    <n v="0"/>
    <n v="0.5"/>
    <n v="0.5"/>
    <n v="0.5"/>
    <n v="0.5"/>
    <n v="1"/>
    <n v="1"/>
    <n v="1"/>
    <n v="0"/>
    <n v="1"/>
    <n v="1"/>
    <n v="0"/>
    <n v="1"/>
    <n v="1"/>
    <n v="6"/>
    <n v="2"/>
    <n v="1"/>
    <n v="1"/>
    <n v="1"/>
    <n v="1"/>
    <n v="0"/>
    <n v="0.75"/>
    <n v="0.75"/>
    <n v="0"/>
    <n v="0"/>
  </r>
  <r>
    <n v="227"/>
    <s v="Sudoeste"/>
    <n v="6"/>
    <s v="Unidade Básica de Saúde 01 - Recanto das Emas"/>
    <x v="4"/>
    <n v="5"/>
    <n v="0.46"/>
    <n v="3"/>
    <n v="0.25"/>
    <n v="0.58333333333333337"/>
    <n v="0"/>
    <n v="0.83750000000000002"/>
    <n v="0.6428571428571429"/>
    <n v="0.5625"/>
    <n v="2"/>
    <n v="2"/>
    <x v="4"/>
    <n v="0"/>
    <s v="NÃO"/>
    <s v="NÃO"/>
    <n v="0"/>
    <n v="0"/>
    <n v="7"/>
    <n v="1.5"/>
    <n v="2"/>
    <n v="0.75"/>
    <n v="1.5"/>
    <n v="0.75"/>
    <n v="0.5"/>
    <n v="0"/>
    <n v="0"/>
    <n v="0"/>
    <n v="0"/>
    <n v="0"/>
    <n v="0"/>
    <n v="16.75"/>
    <n v="1"/>
    <s v="PRÓPRIO"/>
    <n v="3"/>
    <n v="2"/>
    <n v="1"/>
    <n v="0"/>
    <n v="1"/>
    <n v="0.5"/>
    <n v="0.5"/>
    <n v="0.5"/>
    <n v="0.5"/>
    <n v="1"/>
    <n v="1"/>
    <n v="0.75"/>
    <n v="1"/>
    <n v="1"/>
    <n v="1"/>
    <n v="0"/>
    <n v="1"/>
    <n v="0"/>
    <n v="4.5"/>
    <n v="0"/>
    <n v="1"/>
    <n v="1"/>
    <n v="0.5"/>
    <n v="1"/>
    <n v="1"/>
    <n v="2.25"/>
    <n v="0.75"/>
    <n v="1.5"/>
    <n v="0"/>
  </r>
  <r>
    <n v="119"/>
    <s v="Sudoeste"/>
    <n v="6"/>
    <s v="Unidade Básica de Saúde 08 - Samambaia"/>
    <x v="4"/>
    <n v="5"/>
    <n v="0.47"/>
    <n v="4"/>
    <n v="0.25"/>
    <n v="0.70833333333333337"/>
    <n v="0"/>
    <n v="0.86250000000000004"/>
    <n v="0.5714285714285714"/>
    <n v="0.5625"/>
    <n v="2"/>
    <n v="2"/>
    <x v="8"/>
    <n v="0"/>
    <s v="NÃO"/>
    <s v="NÃO"/>
    <n v="0"/>
    <n v="0"/>
    <n v="8.5"/>
    <n v="2"/>
    <n v="2"/>
    <n v="1"/>
    <n v="2"/>
    <n v="1"/>
    <n v="0.5"/>
    <n v="0"/>
    <n v="0"/>
    <n v="0"/>
    <n v="0"/>
    <n v="0"/>
    <n v="0"/>
    <n v="17.25"/>
    <n v="1"/>
    <s v="PRÓPRIO"/>
    <n v="3"/>
    <n v="2"/>
    <n v="1"/>
    <n v="0"/>
    <n v="1"/>
    <n v="0.5"/>
    <n v="0.5"/>
    <n v="0.5"/>
    <n v="0.5"/>
    <n v="1"/>
    <n v="1"/>
    <n v="0.25"/>
    <n v="1"/>
    <n v="1"/>
    <n v="1"/>
    <n v="0"/>
    <n v="1"/>
    <n v="1"/>
    <n v="4"/>
    <n v="0"/>
    <n v="1"/>
    <n v="1"/>
    <n v="1"/>
    <n v="1"/>
    <n v="0"/>
    <n v="2.25"/>
    <n v="0.75"/>
    <n v="1.5"/>
    <n v="0"/>
  </r>
  <r>
    <n v="131"/>
    <s v="Centro-Sul"/>
    <n v="2"/>
    <s v="Unidade Básica de Saúde 02 - Núcleo Bandeirante"/>
    <x v="4"/>
    <n v="5"/>
    <n v="0.48"/>
    <n v="2"/>
    <n v="0.75"/>
    <n v="0.52083333333333337"/>
    <n v="0"/>
    <n v="0.7"/>
    <n v="0.35714285714285715"/>
    <n v="1"/>
    <n v="6"/>
    <n v="6"/>
    <x v="2"/>
    <n v="1"/>
    <s v="NÃO"/>
    <s v="NÃO"/>
    <n v="0"/>
    <n v="0"/>
    <n v="6.25"/>
    <n v="2"/>
    <n v="2"/>
    <n v="0"/>
    <n v="2"/>
    <n v="0"/>
    <n v="0.25"/>
    <n v="0"/>
    <n v="0"/>
    <n v="0"/>
    <n v="0"/>
    <n v="0"/>
    <n v="0"/>
    <n v="14"/>
    <n v="1"/>
    <s v="COMODATO"/>
    <n v="3"/>
    <n v="2"/>
    <n v="0"/>
    <n v="0"/>
    <n v="0"/>
    <n v="0.5"/>
    <n v="0.5"/>
    <n v="0.5"/>
    <n v="0.5"/>
    <n v="1"/>
    <n v="1"/>
    <n v="0"/>
    <n v="1"/>
    <n v="1"/>
    <n v="1"/>
    <n v="0"/>
    <n v="0"/>
    <n v="1"/>
    <n v="2.5"/>
    <n v="0"/>
    <n v="0"/>
    <n v="1"/>
    <n v="0.5"/>
    <n v="0"/>
    <n v="1"/>
    <n v="4"/>
    <n v="1.5"/>
    <n v="1.5"/>
    <n v="1"/>
  </r>
  <r>
    <n v="230"/>
    <s v="Sudoeste"/>
    <n v="6"/>
    <s v="Unidade Básica de Saúde 10 - Recanto das Emas"/>
    <x v="4"/>
    <n v="5"/>
    <n v="0.43"/>
    <n v="2"/>
    <n v="0.25"/>
    <n v="0.3125"/>
    <n v="0.13333333333333333"/>
    <n v="0.83750000000000002"/>
    <n v="0.5714285714285714"/>
    <n v="0.5625"/>
    <n v="2"/>
    <n v="2"/>
    <x v="2"/>
    <n v="0"/>
    <s v="NÃO"/>
    <s v="NÃO"/>
    <n v="0"/>
    <n v="0"/>
    <n v="3.75"/>
    <n v="1.5"/>
    <n v="0"/>
    <n v="0"/>
    <n v="1.5"/>
    <n v="0"/>
    <n v="0.75"/>
    <n v="0"/>
    <n v="1"/>
    <n v="0"/>
    <n v="1"/>
    <n v="0"/>
    <n v="0"/>
    <n v="16.75"/>
    <n v="1"/>
    <s v="PRÓPRIO"/>
    <n v="3"/>
    <n v="2"/>
    <n v="1"/>
    <n v="0.5"/>
    <n v="1"/>
    <n v="0.5"/>
    <n v="0.5"/>
    <n v="0.5"/>
    <n v="0.5"/>
    <n v="1"/>
    <n v="0.5"/>
    <n v="0.75"/>
    <n v="1"/>
    <n v="1"/>
    <n v="1"/>
    <n v="0"/>
    <n v="1"/>
    <n v="0"/>
    <n v="4"/>
    <n v="0"/>
    <n v="0"/>
    <n v="1"/>
    <n v="1"/>
    <n v="1"/>
    <n v="1"/>
    <n v="2.25"/>
    <n v="0.75"/>
    <n v="1.5"/>
    <n v="0"/>
  </r>
  <r>
    <n v="136"/>
    <s v="Norte"/>
    <n v="4"/>
    <s v="Unidade Básica de Saúde 06 - Planaltina"/>
    <x v="4"/>
    <n v="5"/>
    <n v="0.42"/>
    <n v="3"/>
    <n v="0.25"/>
    <n v="0.52083333333333337"/>
    <n v="6.6666666666666666E-2"/>
    <n v="0.66249999999999998"/>
    <n v="0.5"/>
    <n v="0.75"/>
    <n v="2"/>
    <n v="2"/>
    <x v="22"/>
    <n v="0"/>
    <s v="NÃO"/>
    <s v="NÃO"/>
    <n v="0"/>
    <n v="0"/>
    <n v="6.25"/>
    <n v="2"/>
    <n v="2"/>
    <n v="0"/>
    <n v="1.5"/>
    <n v="0"/>
    <n v="0.75"/>
    <n v="0"/>
    <n v="0.5"/>
    <n v="0.5"/>
    <n v="0"/>
    <n v="0"/>
    <n v="0"/>
    <n v="13.25"/>
    <n v="1"/>
    <s v="PRÓPRIO"/>
    <n v="3"/>
    <n v="2"/>
    <n v="0"/>
    <n v="0"/>
    <n v="1"/>
    <n v="0.5"/>
    <n v="0.5"/>
    <n v="0.5"/>
    <n v="0"/>
    <n v="1"/>
    <n v="0.5"/>
    <n v="0.25"/>
    <n v="1"/>
    <n v="0"/>
    <n v="1"/>
    <n v="0"/>
    <n v="0"/>
    <n v="1"/>
    <n v="3.5"/>
    <n v="0"/>
    <n v="1"/>
    <n v="1"/>
    <n v="0.5"/>
    <n v="0"/>
    <n v="1"/>
    <n v="3"/>
    <n v="1.5"/>
    <n v="1.5"/>
    <n v="0"/>
  </r>
  <r>
    <n v="161"/>
    <s v="Sudoeste"/>
    <n v="6"/>
    <s v="Unidade Básica de Saúde 01 - Samambaia"/>
    <x v="4"/>
    <n v="5"/>
    <n v="0.33"/>
    <n v="9"/>
    <n v="0.25"/>
    <n v="0.72916666666666663"/>
    <n v="6.6666666666666666E-2"/>
    <n v="0.57499999999999996"/>
    <n v="0.2857142857142857"/>
    <n v="0.375"/>
    <n v="2"/>
    <n v="2"/>
    <x v="23"/>
    <n v="0"/>
    <s v="NÃO"/>
    <s v="NÃO"/>
    <n v="0"/>
    <n v="0"/>
    <n v="8.75"/>
    <n v="2"/>
    <n v="2"/>
    <n v="1"/>
    <n v="2"/>
    <n v="1"/>
    <n v="0.75"/>
    <n v="0"/>
    <n v="0.5"/>
    <n v="0.5"/>
    <n v="0"/>
    <n v="0"/>
    <n v="0"/>
    <n v="11.5"/>
    <n v="1"/>
    <s v="PRÓPRIO"/>
    <n v="0"/>
    <n v="2"/>
    <n v="1"/>
    <n v="0"/>
    <n v="0"/>
    <n v="0.5"/>
    <n v="0.5"/>
    <n v="0.5"/>
    <n v="0"/>
    <n v="1"/>
    <n v="1"/>
    <n v="0"/>
    <n v="1"/>
    <n v="1"/>
    <n v="1"/>
    <n v="1"/>
    <n v="0"/>
    <n v="0"/>
    <n v="2"/>
    <n v="0"/>
    <n v="1"/>
    <n v="0"/>
    <n v="1"/>
    <n v="0"/>
    <n v="0"/>
    <n v="1.5"/>
    <n v="1.5"/>
    <n v="0"/>
    <n v="0"/>
  </r>
  <r>
    <n v="42"/>
    <s v="Leste"/>
    <n v="3"/>
    <s v="Unidade Básica de Saúde 04 - São Sebastião"/>
    <x v="4"/>
    <n v="5"/>
    <n v="0.36"/>
    <n v="1"/>
    <n v="0.25"/>
    <n v="0.58333333333333337"/>
    <n v="0.2"/>
    <n v="0.5625"/>
    <n v="0.2857142857142857"/>
    <n v="0.1875"/>
    <n v="2"/>
    <n v="2"/>
    <x v="18"/>
    <n v="0"/>
    <s v="SIM"/>
    <s v="NÃO"/>
    <n v="1"/>
    <n v="0"/>
    <n v="7"/>
    <n v="2"/>
    <n v="2"/>
    <n v="0"/>
    <n v="2"/>
    <n v="0"/>
    <n v="1"/>
    <n v="0"/>
    <n v="1.5"/>
    <n v="0.5"/>
    <n v="1"/>
    <n v="0"/>
    <n v="0"/>
    <n v="11.25"/>
    <n v="1"/>
    <s v="COMODATO"/>
    <n v="3"/>
    <n v="2"/>
    <n v="0"/>
    <n v="0.5"/>
    <n v="1"/>
    <n v="0.5"/>
    <n v="0.5"/>
    <n v="0.5"/>
    <n v="0"/>
    <n v="1"/>
    <n v="0"/>
    <n v="0.25"/>
    <n v="0"/>
    <n v="0"/>
    <n v="0"/>
    <n v="0"/>
    <n v="0"/>
    <n v="1"/>
    <n v="2"/>
    <n v="0"/>
    <n v="0"/>
    <n v="1"/>
    <n v="0"/>
    <n v="0"/>
    <n v="1"/>
    <n v="0.75"/>
    <n v="0.75"/>
    <n v="0"/>
    <n v="0"/>
  </r>
  <r>
    <n v="44"/>
    <s v="Leste"/>
    <n v="3"/>
    <s v="Unidade Básica de Saúde 19 - São Sebastião"/>
    <x v="4"/>
    <n v="5"/>
    <n v="0.48"/>
    <n v="1"/>
    <n v="0.25"/>
    <n v="0.54166666666666663"/>
    <n v="0.4"/>
    <n v="0.625"/>
    <n v="0.7142857142857143"/>
    <n v="0.1875"/>
    <n v="2"/>
    <n v="2"/>
    <x v="18"/>
    <n v="0"/>
    <s v="SIM"/>
    <s v="NÃO"/>
    <n v="1"/>
    <n v="0"/>
    <n v="6.5"/>
    <n v="1.5"/>
    <n v="2"/>
    <n v="0"/>
    <n v="2"/>
    <n v="0"/>
    <n v="1"/>
    <n v="0"/>
    <n v="3"/>
    <n v="0"/>
    <n v="1"/>
    <n v="2"/>
    <n v="0"/>
    <n v="12.5"/>
    <n v="0"/>
    <s v="ALUGADO"/>
    <n v="3"/>
    <n v="2"/>
    <n v="0"/>
    <n v="0.5"/>
    <n v="0"/>
    <n v="0.5"/>
    <n v="0.5"/>
    <n v="0"/>
    <n v="0"/>
    <n v="1"/>
    <n v="0"/>
    <n v="0"/>
    <n v="1"/>
    <n v="1"/>
    <n v="1"/>
    <n v="0"/>
    <n v="1"/>
    <n v="1"/>
    <n v="5"/>
    <n v="2"/>
    <n v="0"/>
    <n v="1"/>
    <n v="1"/>
    <n v="0"/>
    <n v="1"/>
    <n v="0.75"/>
    <n v="0.75"/>
    <n v="0"/>
    <n v="0"/>
  </r>
  <r>
    <n v="84"/>
    <s v="Sul"/>
    <n v="7"/>
    <s v="Unidade Básica de Saúde 07 - Gama"/>
    <x v="4"/>
    <n v="5"/>
    <n v="0.38"/>
    <n v="3"/>
    <n v="0.25"/>
    <n v="0.35416666666666669"/>
    <n v="0"/>
    <n v="0.72499999999999998"/>
    <n v="0.5"/>
    <n v="0.75"/>
    <n v="2"/>
    <n v="2"/>
    <x v="18"/>
    <n v="0"/>
    <s v="SIM"/>
    <s v="NÃO"/>
    <n v="1"/>
    <n v="0"/>
    <n v="4.25"/>
    <n v="1.5"/>
    <n v="2"/>
    <n v="0"/>
    <n v="0"/>
    <n v="0"/>
    <n v="0.75"/>
    <n v="0"/>
    <n v="0"/>
    <n v="0"/>
    <n v="0"/>
    <n v="0"/>
    <n v="0"/>
    <n v="14.5"/>
    <n v="1"/>
    <s v="COMODATO"/>
    <n v="3"/>
    <n v="2"/>
    <n v="0"/>
    <n v="0"/>
    <n v="1"/>
    <n v="0.5"/>
    <n v="0.5"/>
    <n v="0.5"/>
    <n v="0.5"/>
    <n v="1"/>
    <n v="1"/>
    <n v="0.5"/>
    <n v="1"/>
    <n v="0"/>
    <n v="1"/>
    <n v="0"/>
    <n v="0"/>
    <n v="1"/>
    <n v="3.5"/>
    <n v="0"/>
    <n v="1"/>
    <n v="1"/>
    <n v="0.5"/>
    <n v="1"/>
    <n v="0"/>
    <n v="3"/>
    <n v="1.5"/>
    <n v="1.5"/>
    <n v="0"/>
  </r>
  <r>
    <n v="87"/>
    <s v="Sudoeste"/>
    <n v="6"/>
    <s v="Unidade Básica de Saúde 10 - Samambaia"/>
    <x v="4"/>
    <n v="5"/>
    <n v="0.45"/>
    <n v="1"/>
    <n v="0.75"/>
    <n v="0.5625"/>
    <n v="0.13333333333333333"/>
    <n v="0.57499999999999996"/>
    <n v="0.35714285714285715"/>
    <n v="0.375"/>
    <n v="6"/>
    <n v="6"/>
    <x v="18"/>
    <n v="1"/>
    <s v="SIM"/>
    <s v="NÃO"/>
    <n v="1"/>
    <n v="0"/>
    <n v="6.75"/>
    <n v="2"/>
    <n v="2"/>
    <n v="0"/>
    <n v="2"/>
    <n v="0"/>
    <n v="0.75"/>
    <n v="0"/>
    <n v="1"/>
    <n v="0"/>
    <n v="1"/>
    <n v="0"/>
    <n v="0"/>
    <n v="11.5"/>
    <n v="1"/>
    <s v="PRÓPRIO"/>
    <n v="3"/>
    <n v="1"/>
    <n v="0"/>
    <n v="0.5"/>
    <n v="1"/>
    <n v="0.5"/>
    <n v="0.5"/>
    <n v="0"/>
    <n v="0"/>
    <n v="1"/>
    <n v="0"/>
    <n v="0"/>
    <n v="1"/>
    <n v="0"/>
    <n v="1"/>
    <n v="0"/>
    <n v="0"/>
    <n v="1"/>
    <n v="2.5"/>
    <n v="0"/>
    <n v="1"/>
    <n v="1"/>
    <n v="0.5"/>
    <n v="0"/>
    <n v="0"/>
    <n v="1.5"/>
    <n v="1.5"/>
    <n v="0"/>
    <n v="0"/>
  </r>
  <r>
    <n v="98"/>
    <s v="Oeste"/>
    <n v="5"/>
    <s v="Unidade Básica de Saúde 15 - Ceilândia"/>
    <x v="4"/>
    <n v="5"/>
    <n v="0.45"/>
    <n v="2"/>
    <n v="0.5"/>
    <n v="0.54166666666666663"/>
    <n v="6.6666666666666666E-2"/>
    <n v="0.5625"/>
    <n v="0.42857142857142855"/>
    <n v="1"/>
    <n v="4"/>
    <n v="4"/>
    <x v="18"/>
    <n v="0.5"/>
    <s v="SIM"/>
    <s v="NÃO"/>
    <n v="1"/>
    <n v="0"/>
    <n v="6.5"/>
    <n v="2"/>
    <n v="2"/>
    <n v="0"/>
    <n v="2"/>
    <n v="0"/>
    <n v="0.5"/>
    <n v="0"/>
    <n v="0.5"/>
    <n v="0.5"/>
    <n v="0"/>
    <n v="0"/>
    <n v="0"/>
    <n v="11.25"/>
    <n v="1"/>
    <s v="COMODATO"/>
    <n v="3"/>
    <n v="1"/>
    <n v="0"/>
    <n v="0"/>
    <n v="0"/>
    <n v="0.5"/>
    <n v="0.5"/>
    <n v="0.5"/>
    <n v="0"/>
    <n v="1"/>
    <n v="0.5"/>
    <n v="0.25"/>
    <n v="1"/>
    <n v="0"/>
    <n v="0"/>
    <n v="0"/>
    <n v="1"/>
    <n v="1"/>
    <n v="3"/>
    <n v="0"/>
    <n v="1"/>
    <n v="1"/>
    <n v="1"/>
    <n v="0"/>
    <n v="0"/>
    <n v="4"/>
    <n v="1.5"/>
    <n v="1.5"/>
    <n v="1"/>
  </r>
  <r>
    <n v="109"/>
    <s v="Centro-Sul"/>
    <n v="2"/>
    <s v="Unidade Básica de Saúde 02 - Riacho Fundo II"/>
    <x v="4"/>
    <n v="5"/>
    <n v="0.46"/>
    <n v="2"/>
    <n v="0.25"/>
    <n v="0.45833333333333331"/>
    <n v="6.6666666666666666E-2"/>
    <n v="0.8"/>
    <n v="0.8571428571428571"/>
    <n v="0.375"/>
    <n v="2"/>
    <n v="2"/>
    <x v="18"/>
    <n v="0"/>
    <s v="SIM"/>
    <s v="NÃO"/>
    <n v="1"/>
    <n v="0"/>
    <n v="5.5"/>
    <n v="1.5"/>
    <n v="1.5"/>
    <n v="0"/>
    <n v="1.5"/>
    <n v="0"/>
    <n v="1"/>
    <n v="0"/>
    <n v="0.5"/>
    <n v="0.5"/>
    <n v="0"/>
    <n v="0"/>
    <n v="0"/>
    <n v="16"/>
    <n v="1"/>
    <s v="PRÓPRIO"/>
    <n v="3"/>
    <n v="2"/>
    <n v="0"/>
    <n v="0"/>
    <n v="1"/>
    <n v="0.5"/>
    <n v="0.5"/>
    <n v="0.5"/>
    <n v="0.5"/>
    <n v="1"/>
    <n v="0.5"/>
    <n v="0.5"/>
    <n v="1"/>
    <n v="1"/>
    <n v="1"/>
    <n v="0"/>
    <n v="1"/>
    <n v="1"/>
    <n v="6"/>
    <n v="2"/>
    <n v="1"/>
    <n v="1"/>
    <n v="1"/>
    <n v="1"/>
    <n v="0"/>
    <n v="1.5"/>
    <n v="0.75"/>
    <n v="0.75"/>
    <n v="0"/>
  </r>
  <r>
    <n v="133"/>
    <s v="Sul"/>
    <n v="7"/>
    <s v="Unidade Básica de Saúde 08 - Santa Maria"/>
    <x v="4"/>
    <n v="5"/>
    <n v="0.42"/>
    <n v="2"/>
    <n v="0.25"/>
    <n v="0.58333333333333337"/>
    <n v="0.33333333333333331"/>
    <n v="0.52500000000000002"/>
    <n v="0.35714285714285715"/>
    <n v="0.5625"/>
    <n v="2"/>
    <n v="2"/>
    <x v="18"/>
    <n v="0"/>
    <s v="SIM"/>
    <s v="NÃO"/>
    <n v="1"/>
    <n v="0"/>
    <n v="7"/>
    <n v="2"/>
    <n v="2"/>
    <n v="0"/>
    <n v="2"/>
    <n v="0"/>
    <n v="1"/>
    <n v="0"/>
    <n v="2.5"/>
    <n v="0.5"/>
    <n v="0"/>
    <n v="2"/>
    <n v="0"/>
    <n v="10.5"/>
    <n v="1"/>
    <s v="COMODATO"/>
    <n v="3"/>
    <n v="1"/>
    <n v="0"/>
    <n v="0"/>
    <n v="1"/>
    <n v="0.5"/>
    <n v="0.5"/>
    <n v="0"/>
    <n v="0"/>
    <n v="1"/>
    <n v="1"/>
    <n v="0.5"/>
    <n v="0"/>
    <n v="0"/>
    <n v="1"/>
    <n v="0"/>
    <n v="0"/>
    <n v="0"/>
    <n v="2.5"/>
    <n v="0"/>
    <n v="0"/>
    <n v="1"/>
    <n v="0.5"/>
    <n v="1"/>
    <n v="0"/>
    <n v="2.25"/>
    <n v="0.75"/>
    <n v="1.5"/>
    <n v="0"/>
  </r>
  <r>
    <n v="189"/>
    <s v="Centro-Sul"/>
    <n v="2"/>
    <s v="Unidade Básica de Saúde 05 - Guará"/>
    <x v="4"/>
    <n v="5"/>
    <n v="0.47"/>
    <n v="1"/>
    <n v="0.75"/>
    <n v="0.54166666666666663"/>
    <n v="6.6666666666666666E-2"/>
    <n v="0.71250000000000002"/>
    <n v="0.2857142857142857"/>
    <n v="0.75"/>
    <n v="6"/>
    <n v="6"/>
    <x v="18"/>
    <n v="1"/>
    <s v="SIM"/>
    <s v="NÃO"/>
    <n v="1"/>
    <n v="0"/>
    <n v="6.5"/>
    <n v="2"/>
    <n v="2"/>
    <n v="0"/>
    <n v="2"/>
    <n v="0"/>
    <n v="0.5"/>
    <n v="0"/>
    <n v="0.5"/>
    <n v="0.5"/>
    <n v="0"/>
    <n v="0"/>
    <n v="0"/>
    <n v="14.25"/>
    <n v="1"/>
    <s v="COMODATO"/>
    <n v="3"/>
    <n v="2"/>
    <n v="0"/>
    <n v="0"/>
    <n v="1"/>
    <n v="0.5"/>
    <n v="0.5"/>
    <n v="0.5"/>
    <n v="0"/>
    <n v="1"/>
    <n v="0"/>
    <n v="0.75"/>
    <n v="1"/>
    <n v="1"/>
    <n v="1"/>
    <n v="0"/>
    <n v="0"/>
    <n v="1"/>
    <n v="2"/>
    <n v="0"/>
    <n v="1"/>
    <n v="1"/>
    <n v="0"/>
    <n v="0"/>
    <n v="0"/>
    <n v="3"/>
    <n v="1.5"/>
    <n v="1.5"/>
    <n v="0"/>
  </r>
  <r>
    <n v="211"/>
    <s v="Sudoeste"/>
    <n v="6"/>
    <s v="Unidade Básica de Saúde 09 - Samambaia"/>
    <x v="4"/>
    <n v="5"/>
    <n v="0.49"/>
    <n v="2"/>
    <n v="0.75"/>
    <n v="0.52083333333333337"/>
    <n v="0"/>
    <n v="0.72499999999999998"/>
    <n v="0.35714285714285715"/>
    <n v="1"/>
    <n v="6"/>
    <n v="6"/>
    <x v="18"/>
    <n v="1"/>
    <s v="SIM"/>
    <s v="NÃO"/>
    <n v="1"/>
    <n v="0"/>
    <n v="6.25"/>
    <n v="1.5"/>
    <n v="1.5"/>
    <n v="0"/>
    <n v="2"/>
    <n v="0"/>
    <n v="0.75"/>
    <n v="0.5"/>
    <n v="0"/>
    <n v="0"/>
    <n v="0"/>
    <n v="0"/>
    <n v="0"/>
    <n v="14.5"/>
    <n v="1"/>
    <s v="PRÓPRIO"/>
    <n v="3"/>
    <n v="2"/>
    <n v="0"/>
    <n v="0"/>
    <n v="1"/>
    <n v="0.5"/>
    <n v="0.5"/>
    <n v="0.5"/>
    <n v="0"/>
    <n v="1"/>
    <n v="0.5"/>
    <n v="0.5"/>
    <n v="1"/>
    <n v="1"/>
    <n v="1"/>
    <n v="0"/>
    <n v="0"/>
    <n v="1"/>
    <n v="2.5"/>
    <n v="0"/>
    <n v="1"/>
    <n v="1"/>
    <n v="0.5"/>
    <n v="0"/>
    <n v="0"/>
    <n v="4"/>
    <n v="1.5"/>
    <n v="1.5"/>
    <n v="1"/>
  </r>
  <r>
    <n v="234"/>
    <s v="Sudoeste"/>
    <n v="6"/>
    <s v="Unidade Básica de Saúde 08 - Recanto das Emas"/>
    <x v="4"/>
    <n v="5"/>
    <n v="0.47"/>
    <n v="2"/>
    <n v="0.125"/>
    <n v="0.5"/>
    <n v="0.4"/>
    <n v="0.8125"/>
    <n v="0.42857142857142855"/>
    <n v="0.5625"/>
    <n v="1"/>
    <n v="1"/>
    <x v="18"/>
    <n v="0"/>
    <s v="NÃO"/>
    <s v="NÃO"/>
    <n v="0"/>
    <n v="0"/>
    <n v="6"/>
    <n v="2"/>
    <n v="2"/>
    <n v="0"/>
    <n v="1.5"/>
    <n v="0"/>
    <n v="0.5"/>
    <n v="0"/>
    <n v="3"/>
    <n v="0"/>
    <n v="1"/>
    <n v="2"/>
    <n v="0"/>
    <n v="16.25"/>
    <n v="1"/>
    <s v="COMODATO"/>
    <n v="3"/>
    <n v="2"/>
    <n v="0"/>
    <n v="0.5"/>
    <n v="1"/>
    <n v="0.5"/>
    <n v="0.5"/>
    <n v="0.5"/>
    <n v="0"/>
    <n v="1"/>
    <n v="1"/>
    <n v="0.25"/>
    <n v="1"/>
    <n v="1"/>
    <n v="1"/>
    <n v="0"/>
    <n v="1"/>
    <n v="1"/>
    <n v="3"/>
    <n v="2"/>
    <n v="0"/>
    <n v="1"/>
    <n v="0"/>
    <n v="0"/>
    <n v="0"/>
    <n v="2.25"/>
    <n v="0.75"/>
    <n v="1.5"/>
    <n v="0"/>
  </r>
  <r>
    <n v="236"/>
    <s v="Sudoeste"/>
    <n v="6"/>
    <s v="Unidade Básica de Saúde 11 - Recanto das Emas"/>
    <x v="4"/>
    <n v="5"/>
    <n v="0.28000000000000003"/>
    <n v="2"/>
    <n v="0.25"/>
    <n v="0.52083333333333337"/>
    <n v="0"/>
    <n v="0.58750000000000002"/>
    <n v="0.14285714285714285"/>
    <n v="0.1875"/>
    <n v="2"/>
    <n v="2"/>
    <x v="18"/>
    <n v="0"/>
    <s v="SIM"/>
    <s v="NÃO"/>
    <n v="1"/>
    <n v="0"/>
    <n v="6.25"/>
    <n v="1.5"/>
    <n v="2"/>
    <n v="0"/>
    <n v="2"/>
    <n v="0"/>
    <n v="0.75"/>
    <n v="0"/>
    <n v="0"/>
    <n v="0"/>
    <n v="0"/>
    <n v="0"/>
    <n v="0"/>
    <n v="11.75"/>
    <n v="1"/>
    <s v="COMODATO"/>
    <n v="3"/>
    <n v="1"/>
    <n v="0"/>
    <n v="0"/>
    <n v="0"/>
    <n v="0.5"/>
    <n v="0.5"/>
    <n v="0.5"/>
    <n v="0"/>
    <n v="1"/>
    <n v="0"/>
    <n v="0.25"/>
    <n v="1"/>
    <n v="0"/>
    <n v="1"/>
    <n v="0"/>
    <n v="1"/>
    <n v="1"/>
    <n v="1"/>
    <n v="0"/>
    <n v="0"/>
    <n v="1"/>
    <n v="0"/>
    <n v="0"/>
    <n v="0"/>
    <n v="0.75"/>
    <n v="0.75"/>
    <n v="0"/>
    <n v="0"/>
  </r>
  <r>
    <n v="52"/>
    <s v="Sudoeste"/>
    <n v="6"/>
    <s v="Unidade Básica de Saúde 01 - Águas Claras"/>
    <x v="5"/>
    <n v="99"/>
    <n v="0"/>
    <n v="6"/>
    <e v="#N/A"/>
    <e v="#N/A"/>
    <e v="#N/A"/>
    <e v="#N/A"/>
    <e v="#N/A"/>
    <e v="#N/A"/>
    <e v="#N/A"/>
    <e v="#N/A"/>
    <x v="2"/>
    <n v="1"/>
    <e v="#N/A"/>
    <s v="NÃO"/>
    <e v="#N/A"/>
    <n v="0"/>
    <e v="#N/A"/>
    <e v="#N/A"/>
    <e v="#N/A"/>
    <e v="#N/A"/>
    <e v="#N/A"/>
    <e v="#N/A"/>
    <e v="#N/A"/>
    <e v="#N/A"/>
    <e v="#N/A"/>
    <e v="#N/A"/>
    <n v="3"/>
    <n v="2"/>
    <n v="2"/>
    <e v="#N/A"/>
    <n v="1"/>
    <s v="PRÓPRIO"/>
    <n v="1"/>
    <n v="2"/>
    <n v="1"/>
    <n v="1"/>
    <n v="1"/>
    <e v="#N/A"/>
    <e v="#N/A"/>
    <e v="#N/A"/>
    <e v="#N/A"/>
    <e v="#N/A"/>
    <n v="1"/>
    <n v="1"/>
    <n v="1"/>
    <n v="1"/>
    <n v="1"/>
    <n v="1"/>
    <e v="#N/A"/>
    <e v="#N/A"/>
    <e v="#N/A"/>
    <n v="2"/>
    <e v="#N/A"/>
    <e v="#N/A"/>
    <e v="#N/A"/>
    <n v="1"/>
    <n v="0"/>
    <e v="#N/A"/>
    <e v="#N/A"/>
    <n v="1.5"/>
    <e v="#N/A"/>
  </r>
  <r>
    <n v="82"/>
    <s v="Sudoeste"/>
    <n v="6"/>
    <s v="Unidade Básica de Saúde 02 - Águas Claras"/>
    <x v="5"/>
    <n v="99"/>
    <n v="0"/>
    <n v="1"/>
    <e v="#N/A"/>
    <e v="#N/A"/>
    <e v="#N/A"/>
    <e v="#N/A"/>
    <e v="#N/A"/>
    <e v="#N/A"/>
    <e v="#N/A"/>
    <e v="#N/A"/>
    <x v="4"/>
    <n v="0"/>
    <e v="#N/A"/>
    <s v="NÃO"/>
    <e v="#N/A"/>
    <n v="0"/>
    <e v="#N/A"/>
    <e v="#N/A"/>
    <e v="#N/A"/>
    <e v="#N/A"/>
    <e v="#N/A"/>
    <e v="#N/A"/>
    <e v="#N/A"/>
    <e v="#N/A"/>
    <e v="#N/A"/>
    <e v="#N/A"/>
    <n v="1"/>
    <n v="0"/>
    <n v="0"/>
    <e v="#N/A"/>
    <n v="1"/>
    <s v="PRÓPRIO"/>
    <n v="3"/>
    <n v="2"/>
    <n v="1"/>
    <n v="0.5"/>
    <n v="1"/>
    <e v="#N/A"/>
    <e v="#N/A"/>
    <e v="#N/A"/>
    <e v="#N/A"/>
    <e v="#N/A"/>
    <n v="0.5"/>
    <n v="0.5"/>
    <n v="1"/>
    <n v="1"/>
    <n v="1"/>
    <n v="0"/>
    <e v="#N/A"/>
    <e v="#N/A"/>
    <e v="#N/A"/>
    <n v="2"/>
    <e v="#N/A"/>
    <e v="#N/A"/>
    <e v="#N/A"/>
    <n v="1"/>
    <n v="0"/>
    <e v="#N/A"/>
    <e v="#N/A"/>
    <n v="1.5"/>
    <e v="#N/A"/>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
  <r>
    <n v="53"/>
    <x v="0"/>
    <n v="6"/>
    <s v="Unidade Básica de Saúde 03 - Samambaia"/>
    <x v="0"/>
    <n v="1"/>
    <n v="0.84"/>
    <n v="3"/>
    <n v="1"/>
    <n v="0.64583333333333337"/>
    <n v="0.93333333333333335"/>
    <n v="0.92500000000000004"/>
    <n v="0.7142857142857143"/>
    <n v="0.75"/>
    <n v="8"/>
    <n v="8"/>
    <n v="2.6666666666666665"/>
    <x v="0"/>
    <x v="0"/>
    <x v="0"/>
    <n v="1"/>
    <n v="0"/>
    <n v="7.75"/>
    <x v="0"/>
    <x v="0"/>
    <x v="0"/>
    <x v="0"/>
    <x v="0"/>
    <x v="0"/>
    <x v="0"/>
    <n v="7"/>
    <x v="0"/>
    <x v="0"/>
    <x v="0"/>
    <x v="0"/>
    <n v="18.5"/>
    <x v="0"/>
    <s v="PRÓPRIO"/>
    <x v="0"/>
    <x v="0"/>
    <x v="0"/>
    <x v="0"/>
    <x v="0"/>
    <x v="0"/>
    <x v="0"/>
    <x v="0"/>
    <x v="0"/>
    <x v="0"/>
    <x v="0"/>
    <x v="0"/>
    <x v="0"/>
    <x v="0"/>
    <x v="0"/>
    <x v="0"/>
    <x v="0"/>
    <x v="0"/>
    <n v="5"/>
    <x v="0"/>
    <x v="0"/>
    <x v="0"/>
    <x v="0"/>
    <x v="0"/>
    <x v="0"/>
    <n v="3"/>
    <x v="0"/>
    <x v="0"/>
    <x v="0"/>
  </r>
  <r>
    <n v="81"/>
    <x v="0"/>
    <n v="6"/>
    <s v="Unidade Básica de Saúde 04 - Recanto das Emas"/>
    <x v="0"/>
    <n v="1"/>
    <n v="0.82"/>
    <n v="6"/>
    <n v="1"/>
    <n v="0.77083333333333337"/>
    <n v="1"/>
    <n v="0.82499999999999996"/>
    <n v="0.8571428571428571"/>
    <n v="0.5625"/>
    <n v="8"/>
    <n v="8"/>
    <n v="1.6666666666666667"/>
    <x v="0"/>
    <x v="0"/>
    <x v="0"/>
    <n v="1"/>
    <n v="0"/>
    <n v="9.25"/>
    <x v="0"/>
    <x v="1"/>
    <x v="1"/>
    <x v="0"/>
    <x v="1"/>
    <x v="0"/>
    <x v="1"/>
    <n v="7.5"/>
    <x v="1"/>
    <x v="0"/>
    <x v="0"/>
    <x v="0"/>
    <n v="16.5"/>
    <x v="0"/>
    <s v="PRÓPRIO"/>
    <x v="1"/>
    <x v="0"/>
    <x v="0"/>
    <x v="0"/>
    <x v="0"/>
    <x v="0"/>
    <x v="0"/>
    <x v="0"/>
    <x v="0"/>
    <x v="0"/>
    <x v="0"/>
    <x v="0"/>
    <x v="0"/>
    <x v="0"/>
    <x v="0"/>
    <x v="0"/>
    <x v="1"/>
    <x v="1"/>
    <n v="6"/>
    <x v="0"/>
    <x v="0"/>
    <x v="0"/>
    <x v="0"/>
    <x v="0"/>
    <x v="1"/>
    <n v="2.25"/>
    <x v="1"/>
    <x v="0"/>
    <x v="0"/>
  </r>
  <r>
    <n v="122"/>
    <x v="1"/>
    <n v="1"/>
    <s v="Unidade Básica de Saúde 02 - Asa Norte"/>
    <x v="0"/>
    <n v="1"/>
    <n v="0.8"/>
    <n v="6"/>
    <n v="0.75"/>
    <n v="0.75"/>
    <n v="1"/>
    <n v="0.8"/>
    <n v="0.9285714285714286"/>
    <n v="0.75"/>
    <n v="6"/>
    <n v="6"/>
    <n v="1"/>
    <x v="0"/>
    <x v="1"/>
    <x v="0"/>
    <n v="0"/>
    <n v="0"/>
    <n v="9"/>
    <x v="1"/>
    <x v="0"/>
    <x v="2"/>
    <x v="0"/>
    <x v="2"/>
    <x v="1"/>
    <x v="2"/>
    <n v="7.5"/>
    <x v="1"/>
    <x v="0"/>
    <x v="0"/>
    <x v="0"/>
    <n v="16"/>
    <x v="0"/>
    <s v="PRÓPRIO"/>
    <x v="1"/>
    <x v="0"/>
    <x v="0"/>
    <x v="0"/>
    <x v="0"/>
    <x v="0"/>
    <x v="0"/>
    <x v="1"/>
    <x v="1"/>
    <x v="0"/>
    <x v="0"/>
    <x v="1"/>
    <x v="0"/>
    <x v="0"/>
    <x v="0"/>
    <x v="0"/>
    <x v="0"/>
    <x v="0"/>
    <n v="6.5"/>
    <x v="0"/>
    <x v="0"/>
    <x v="1"/>
    <x v="1"/>
    <x v="0"/>
    <x v="1"/>
    <n v="3"/>
    <x v="0"/>
    <x v="0"/>
    <x v="0"/>
  </r>
  <r>
    <n v="64"/>
    <x v="2"/>
    <n v="7"/>
    <s v="Unidade Básica de Saúde 05 - Gama"/>
    <x v="1"/>
    <n v="2"/>
    <n v="0.73"/>
    <n v="4"/>
    <n v="0.25"/>
    <n v="0.64583333333333337"/>
    <n v="0.73333333333333328"/>
    <n v="0.97499999999999998"/>
    <n v="0.8571428571428571"/>
    <n v="1"/>
    <n v="2"/>
    <n v="2"/>
    <n v="2.5"/>
    <x v="1"/>
    <x v="1"/>
    <x v="0"/>
    <n v="0"/>
    <n v="0"/>
    <n v="7.75"/>
    <x v="0"/>
    <x v="0"/>
    <x v="0"/>
    <x v="0"/>
    <x v="1"/>
    <x v="2"/>
    <x v="3"/>
    <n v="5.5"/>
    <x v="1"/>
    <x v="1"/>
    <x v="0"/>
    <x v="0"/>
    <n v="19.5"/>
    <x v="0"/>
    <s v="PRÓPRIO"/>
    <x v="0"/>
    <x v="0"/>
    <x v="0"/>
    <x v="0"/>
    <x v="0"/>
    <x v="0"/>
    <x v="0"/>
    <x v="0"/>
    <x v="1"/>
    <x v="0"/>
    <x v="0"/>
    <x v="1"/>
    <x v="0"/>
    <x v="0"/>
    <x v="0"/>
    <x v="0"/>
    <x v="1"/>
    <x v="0"/>
    <n v="6"/>
    <x v="0"/>
    <x v="0"/>
    <x v="1"/>
    <x v="0"/>
    <x v="0"/>
    <x v="0"/>
    <n v="4"/>
    <x v="0"/>
    <x v="0"/>
    <x v="1"/>
  </r>
  <r>
    <n v="58"/>
    <x v="3"/>
    <n v="4"/>
    <s v="Unidade Básica de Saúde 03 - Sobradinho II"/>
    <x v="1"/>
    <n v="2"/>
    <n v="0.75"/>
    <n v="1"/>
    <n v="1"/>
    <n v="0.72916666666666663"/>
    <n v="0.46666666666666667"/>
    <n v="0.88749999999999996"/>
    <n v="0.6428571428571429"/>
    <n v="1"/>
    <n v="8"/>
    <n v="8"/>
    <n v="2"/>
    <x v="0"/>
    <x v="0"/>
    <x v="0"/>
    <n v="1"/>
    <n v="0"/>
    <n v="8.75"/>
    <x v="1"/>
    <x v="0"/>
    <x v="2"/>
    <x v="0"/>
    <x v="2"/>
    <x v="0"/>
    <x v="3"/>
    <n v="3.5"/>
    <x v="1"/>
    <x v="1"/>
    <x v="0"/>
    <x v="1"/>
    <n v="17.75"/>
    <x v="1"/>
    <s v="ALUGADO"/>
    <x v="0"/>
    <x v="0"/>
    <x v="0"/>
    <x v="1"/>
    <x v="0"/>
    <x v="0"/>
    <x v="0"/>
    <x v="0"/>
    <x v="0"/>
    <x v="0"/>
    <x v="0"/>
    <x v="2"/>
    <x v="0"/>
    <x v="0"/>
    <x v="0"/>
    <x v="0"/>
    <x v="1"/>
    <x v="0"/>
    <n v="4.5"/>
    <x v="0"/>
    <x v="0"/>
    <x v="1"/>
    <x v="1"/>
    <x v="1"/>
    <x v="0"/>
    <n v="4"/>
    <x v="0"/>
    <x v="0"/>
    <x v="1"/>
  </r>
  <r>
    <n v="65"/>
    <x v="3"/>
    <n v="4"/>
    <s v="Unidade Básica de Saúde 03 - Fercal"/>
    <x v="1"/>
    <n v="2"/>
    <n v="0.75"/>
    <n v="1"/>
    <n v="0.75"/>
    <n v="0.79166666666666663"/>
    <n v="0.73333333333333328"/>
    <n v="0.9375"/>
    <n v="0.7142857142857143"/>
    <n v="0.375"/>
    <n v="6"/>
    <n v="6"/>
    <n v="2"/>
    <x v="0"/>
    <x v="1"/>
    <x v="0"/>
    <n v="0"/>
    <n v="0"/>
    <n v="9.5"/>
    <x v="1"/>
    <x v="0"/>
    <x v="2"/>
    <x v="0"/>
    <x v="2"/>
    <x v="3"/>
    <x v="3"/>
    <n v="5.5"/>
    <x v="1"/>
    <x v="1"/>
    <x v="0"/>
    <x v="0"/>
    <n v="18.75"/>
    <x v="0"/>
    <s v="PRÓPRIO"/>
    <x v="0"/>
    <x v="0"/>
    <x v="0"/>
    <x v="1"/>
    <x v="0"/>
    <x v="0"/>
    <x v="0"/>
    <x v="0"/>
    <x v="0"/>
    <x v="0"/>
    <x v="0"/>
    <x v="2"/>
    <x v="0"/>
    <x v="0"/>
    <x v="0"/>
    <x v="0"/>
    <x v="1"/>
    <x v="0"/>
    <n v="5"/>
    <x v="0"/>
    <x v="0"/>
    <x v="1"/>
    <x v="0"/>
    <x v="1"/>
    <x v="0"/>
    <n v="1.5"/>
    <x v="1"/>
    <x v="1"/>
    <x v="0"/>
  </r>
  <r>
    <n v="76"/>
    <x v="4"/>
    <n v="5"/>
    <s v="Unidade Básica de Saúde 02 - Brazlândia"/>
    <x v="1"/>
    <n v="2"/>
    <n v="0.75"/>
    <n v="4"/>
    <n v="0.5"/>
    <n v="0.625"/>
    <n v="0.93333333333333335"/>
    <n v="0.88749999999999996"/>
    <n v="0.7857142857142857"/>
    <n v="0.5625"/>
    <n v="4"/>
    <n v="4"/>
    <n v="2"/>
    <x v="2"/>
    <x v="0"/>
    <x v="0"/>
    <n v="1"/>
    <n v="0"/>
    <n v="7.5"/>
    <x v="0"/>
    <x v="0"/>
    <x v="1"/>
    <x v="1"/>
    <x v="1"/>
    <x v="2"/>
    <x v="3"/>
    <n v="7"/>
    <x v="0"/>
    <x v="0"/>
    <x v="0"/>
    <x v="0"/>
    <n v="17.75"/>
    <x v="0"/>
    <s v="PRÓPRIO"/>
    <x v="0"/>
    <x v="0"/>
    <x v="0"/>
    <x v="0"/>
    <x v="0"/>
    <x v="0"/>
    <x v="0"/>
    <x v="1"/>
    <x v="1"/>
    <x v="0"/>
    <x v="0"/>
    <x v="3"/>
    <x v="0"/>
    <x v="0"/>
    <x v="0"/>
    <x v="0"/>
    <x v="0"/>
    <x v="0"/>
    <n v="5.5"/>
    <x v="1"/>
    <x v="0"/>
    <x v="1"/>
    <x v="0"/>
    <x v="0"/>
    <x v="1"/>
    <n v="2.25"/>
    <x v="1"/>
    <x v="0"/>
    <x v="0"/>
  </r>
  <r>
    <n v="93"/>
    <x v="3"/>
    <n v="4"/>
    <s v="Unidade Básica de Saúde 02 - Fercal"/>
    <x v="1"/>
    <n v="2"/>
    <n v="0.77"/>
    <n v="1"/>
    <n v="1"/>
    <n v="0.66666666666666663"/>
    <n v="0.73333333333333328"/>
    <n v="0.86250000000000004"/>
    <n v="0.6428571428571429"/>
    <n v="0.75"/>
    <n v="8"/>
    <n v="8"/>
    <n v="2"/>
    <x v="0"/>
    <x v="0"/>
    <x v="0"/>
    <n v="1"/>
    <n v="0"/>
    <n v="8"/>
    <x v="1"/>
    <x v="0"/>
    <x v="2"/>
    <x v="0"/>
    <x v="3"/>
    <x v="2"/>
    <x v="3"/>
    <n v="5.5"/>
    <x v="1"/>
    <x v="1"/>
    <x v="0"/>
    <x v="0"/>
    <n v="17.25"/>
    <x v="0"/>
    <s v="PRÓPRIO"/>
    <x v="0"/>
    <x v="0"/>
    <x v="0"/>
    <x v="1"/>
    <x v="0"/>
    <x v="0"/>
    <x v="0"/>
    <x v="0"/>
    <x v="0"/>
    <x v="0"/>
    <x v="1"/>
    <x v="2"/>
    <x v="1"/>
    <x v="0"/>
    <x v="0"/>
    <x v="0"/>
    <x v="1"/>
    <x v="0"/>
    <n v="4.5"/>
    <x v="0"/>
    <x v="0"/>
    <x v="1"/>
    <x v="1"/>
    <x v="1"/>
    <x v="0"/>
    <n v="3"/>
    <x v="0"/>
    <x v="0"/>
    <x v="0"/>
  </r>
  <r>
    <n v="99"/>
    <x v="4"/>
    <n v="5"/>
    <s v="Unidade Básica de Saúde 17 - Ceilândia"/>
    <x v="1"/>
    <n v="2"/>
    <n v="0.76"/>
    <n v="4"/>
    <n v="0.75"/>
    <n v="0.70833333333333337"/>
    <n v="0.66666666666666663"/>
    <n v="0.97499999999999998"/>
    <n v="0.7142857142857143"/>
    <n v="0.75"/>
    <n v="6"/>
    <n v="6"/>
    <n v="2"/>
    <x v="0"/>
    <x v="1"/>
    <x v="0"/>
    <n v="0"/>
    <n v="0"/>
    <n v="8.5"/>
    <x v="1"/>
    <x v="0"/>
    <x v="2"/>
    <x v="0"/>
    <x v="2"/>
    <x v="4"/>
    <x v="3"/>
    <n v="5"/>
    <x v="0"/>
    <x v="1"/>
    <x v="0"/>
    <x v="0"/>
    <n v="19.5"/>
    <x v="0"/>
    <s v="PRÓPRIO"/>
    <x v="0"/>
    <x v="0"/>
    <x v="0"/>
    <x v="0"/>
    <x v="0"/>
    <x v="0"/>
    <x v="0"/>
    <x v="0"/>
    <x v="0"/>
    <x v="0"/>
    <x v="0"/>
    <x v="0"/>
    <x v="0"/>
    <x v="0"/>
    <x v="0"/>
    <x v="0"/>
    <x v="1"/>
    <x v="0"/>
    <n v="5"/>
    <x v="0"/>
    <x v="0"/>
    <x v="1"/>
    <x v="0"/>
    <x v="1"/>
    <x v="0"/>
    <n v="3"/>
    <x v="0"/>
    <x v="0"/>
    <x v="0"/>
  </r>
  <r>
    <n v="116"/>
    <x v="5"/>
    <n v="3"/>
    <s v="Unidade Básica de Saúde 05 - Paranoá"/>
    <x v="1"/>
    <n v="2"/>
    <n v="0.72"/>
    <n v="1"/>
    <n v="1"/>
    <n v="0.72916666666666663"/>
    <n v="0.46666666666666667"/>
    <n v="0.86250000000000004"/>
    <n v="0.6428571428571429"/>
    <n v="0.75"/>
    <n v="8"/>
    <n v="8"/>
    <n v="2"/>
    <x v="0"/>
    <x v="0"/>
    <x v="0"/>
    <n v="1"/>
    <n v="0"/>
    <n v="8.75"/>
    <x v="1"/>
    <x v="0"/>
    <x v="2"/>
    <x v="0"/>
    <x v="2"/>
    <x v="0"/>
    <x v="3"/>
    <n v="3.5"/>
    <x v="1"/>
    <x v="1"/>
    <x v="0"/>
    <x v="1"/>
    <n v="17.25"/>
    <x v="0"/>
    <s v="PRÓPRIO"/>
    <x v="0"/>
    <x v="0"/>
    <x v="0"/>
    <x v="1"/>
    <x v="0"/>
    <x v="0"/>
    <x v="0"/>
    <x v="0"/>
    <x v="0"/>
    <x v="0"/>
    <x v="0"/>
    <x v="3"/>
    <x v="0"/>
    <x v="0"/>
    <x v="0"/>
    <x v="1"/>
    <x v="0"/>
    <x v="0"/>
    <n v="4.5"/>
    <x v="1"/>
    <x v="1"/>
    <x v="1"/>
    <x v="0"/>
    <x v="0"/>
    <x v="1"/>
    <n v="3"/>
    <x v="0"/>
    <x v="0"/>
    <x v="0"/>
  </r>
  <r>
    <n v="130"/>
    <x v="3"/>
    <n v="4"/>
    <s v="Unidade Básica de Saúde 17 - Planaltina"/>
    <x v="1"/>
    <n v="2"/>
    <n v="0.71"/>
    <n v="1"/>
    <n v="0.75"/>
    <n v="0.75"/>
    <n v="0.73333333333333328"/>
    <n v="0.75"/>
    <n v="0.7142857142857143"/>
    <n v="0.375"/>
    <n v="6"/>
    <n v="6"/>
    <n v="2"/>
    <x v="1"/>
    <x v="0"/>
    <x v="0"/>
    <n v="1"/>
    <n v="0"/>
    <n v="9"/>
    <x v="1"/>
    <x v="0"/>
    <x v="1"/>
    <x v="0"/>
    <x v="1"/>
    <x v="3"/>
    <x v="3"/>
    <n v="5.5"/>
    <x v="1"/>
    <x v="1"/>
    <x v="0"/>
    <x v="0"/>
    <n v="15"/>
    <x v="0"/>
    <s v="COMODATO"/>
    <x v="0"/>
    <x v="0"/>
    <x v="0"/>
    <x v="1"/>
    <x v="1"/>
    <x v="0"/>
    <x v="0"/>
    <x v="1"/>
    <x v="1"/>
    <x v="0"/>
    <x v="0"/>
    <x v="0"/>
    <x v="0"/>
    <x v="0"/>
    <x v="0"/>
    <x v="1"/>
    <x v="0"/>
    <x v="0"/>
    <n v="5"/>
    <x v="0"/>
    <x v="0"/>
    <x v="1"/>
    <x v="0"/>
    <x v="1"/>
    <x v="0"/>
    <n v="1.5"/>
    <x v="1"/>
    <x v="1"/>
    <x v="0"/>
  </r>
  <r>
    <n v="134"/>
    <x v="4"/>
    <n v="5"/>
    <s v="Unidade Básica de Saúde 16 - Ceilândia"/>
    <x v="1"/>
    <n v="2"/>
    <n v="0.7"/>
    <n v="4"/>
    <n v="0.75"/>
    <n v="0.66666666666666663"/>
    <n v="0.66666666666666663"/>
    <n v="0.875"/>
    <n v="0.5"/>
    <n v="0.75"/>
    <n v="6"/>
    <n v="6"/>
    <n v="2"/>
    <x v="0"/>
    <x v="1"/>
    <x v="0"/>
    <n v="0"/>
    <n v="0"/>
    <n v="8"/>
    <x v="0"/>
    <x v="0"/>
    <x v="1"/>
    <x v="0"/>
    <x v="1"/>
    <x v="4"/>
    <x v="0"/>
    <n v="5"/>
    <x v="0"/>
    <x v="1"/>
    <x v="0"/>
    <x v="0"/>
    <n v="17.5"/>
    <x v="0"/>
    <s v="PRÓPRIO"/>
    <x v="0"/>
    <x v="0"/>
    <x v="0"/>
    <x v="0"/>
    <x v="0"/>
    <x v="0"/>
    <x v="0"/>
    <x v="1"/>
    <x v="1"/>
    <x v="0"/>
    <x v="0"/>
    <x v="0"/>
    <x v="0"/>
    <x v="0"/>
    <x v="0"/>
    <x v="0"/>
    <x v="0"/>
    <x v="0"/>
    <n v="3.5"/>
    <x v="0"/>
    <x v="0"/>
    <x v="0"/>
    <x v="1"/>
    <x v="1"/>
    <x v="0"/>
    <n v="3"/>
    <x v="0"/>
    <x v="0"/>
    <x v="0"/>
  </r>
  <r>
    <n v="139"/>
    <x v="3"/>
    <n v="4"/>
    <s v="Unidade Básica de Saúde 04 - Sobradinho"/>
    <x v="1"/>
    <n v="2"/>
    <n v="0.77"/>
    <n v="1"/>
    <n v="1"/>
    <n v="0.625"/>
    <n v="0.73333333333333328"/>
    <n v="0.9"/>
    <n v="0.6428571428571429"/>
    <n v="0.75"/>
    <n v="8"/>
    <n v="8"/>
    <n v="2"/>
    <x v="0"/>
    <x v="0"/>
    <x v="0"/>
    <n v="1"/>
    <n v="0"/>
    <n v="7.5"/>
    <x v="1"/>
    <x v="0"/>
    <x v="1"/>
    <x v="1"/>
    <x v="1"/>
    <x v="4"/>
    <x v="3"/>
    <n v="5.5"/>
    <x v="1"/>
    <x v="1"/>
    <x v="0"/>
    <x v="0"/>
    <n v="18"/>
    <x v="0"/>
    <s v="COMODATO"/>
    <x v="0"/>
    <x v="0"/>
    <x v="0"/>
    <x v="1"/>
    <x v="0"/>
    <x v="0"/>
    <x v="0"/>
    <x v="0"/>
    <x v="0"/>
    <x v="0"/>
    <x v="0"/>
    <x v="0"/>
    <x v="0"/>
    <x v="0"/>
    <x v="0"/>
    <x v="1"/>
    <x v="1"/>
    <x v="0"/>
    <n v="4.5"/>
    <x v="0"/>
    <x v="0"/>
    <x v="1"/>
    <x v="1"/>
    <x v="1"/>
    <x v="0"/>
    <n v="3"/>
    <x v="0"/>
    <x v="0"/>
    <x v="0"/>
  </r>
  <r>
    <n v="141"/>
    <x v="2"/>
    <n v="7"/>
    <s v="Unidade Básica de Saúde 09 - Gama"/>
    <x v="1"/>
    <n v="2"/>
    <n v="0.76"/>
    <n v="1"/>
    <n v="0.75"/>
    <n v="0.75"/>
    <n v="0.66666666666666663"/>
    <n v="0.91249999999999998"/>
    <n v="0.7142857142857143"/>
    <n v="0.8125"/>
    <n v="6"/>
    <n v="6"/>
    <n v="2"/>
    <x v="0"/>
    <x v="1"/>
    <x v="0"/>
    <n v="0"/>
    <n v="0"/>
    <n v="9"/>
    <x v="1"/>
    <x v="0"/>
    <x v="2"/>
    <x v="0"/>
    <x v="2"/>
    <x v="2"/>
    <x v="3"/>
    <n v="5"/>
    <x v="0"/>
    <x v="1"/>
    <x v="0"/>
    <x v="0"/>
    <n v="18.25"/>
    <x v="0"/>
    <s v="PRÓPRIO"/>
    <x v="0"/>
    <x v="0"/>
    <x v="0"/>
    <x v="0"/>
    <x v="0"/>
    <x v="0"/>
    <x v="0"/>
    <x v="0"/>
    <x v="0"/>
    <x v="0"/>
    <x v="0"/>
    <x v="2"/>
    <x v="0"/>
    <x v="0"/>
    <x v="0"/>
    <x v="1"/>
    <x v="1"/>
    <x v="0"/>
    <n v="5"/>
    <x v="0"/>
    <x v="0"/>
    <x v="1"/>
    <x v="0"/>
    <x v="1"/>
    <x v="0"/>
    <n v="3.25"/>
    <x v="0"/>
    <x v="1"/>
    <x v="1"/>
  </r>
  <r>
    <n v="152"/>
    <x v="5"/>
    <n v="3"/>
    <s v="Unidade Básica de Saúde 07 - Paranoá"/>
    <x v="1"/>
    <n v="2"/>
    <n v="0.73"/>
    <n v="1"/>
    <n v="1"/>
    <n v="0.75"/>
    <n v="0.73333333333333328"/>
    <n v="0.75"/>
    <n v="0.5"/>
    <n v="0.5625"/>
    <n v="8"/>
    <n v="8"/>
    <n v="2"/>
    <x v="0"/>
    <x v="0"/>
    <x v="0"/>
    <n v="1"/>
    <n v="0"/>
    <n v="9"/>
    <x v="1"/>
    <x v="0"/>
    <x v="2"/>
    <x v="0"/>
    <x v="2"/>
    <x v="2"/>
    <x v="3"/>
    <n v="5.5"/>
    <x v="1"/>
    <x v="1"/>
    <x v="0"/>
    <x v="0"/>
    <n v="15"/>
    <x v="0"/>
    <s v="COMODATO"/>
    <x v="0"/>
    <x v="0"/>
    <x v="1"/>
    <x v="1"/>
    <x v="0"/>
    <x v="0"/>
    <x v="0"/>
    <x v="0"/>
    <x v="1"/>
    <x v="0"/>
    <x v="1"/>
    <x v="0"/>
    <x v="0"/>
    <x v="0"/>
    <x v="0"/>
    <x v="1"/>
    <x v="0"/>
    <x v="0"/>
    <n v="3.5"/>
    <x v="0"/>
    <x v="1"/>
    <x v="1"/>
    <x v="1"/>
    <x v="1"/>
    <x v="0"/>
    <n v="2.25"/>
    <x v="1"/>
    <x v="0"/>
    <x v="0"/>
  </r>
  <r>
    <n v="178"/>
    <x v="3"/>
    <n v="4"/>
    <s v="Unidade Básica de Saúde 09 - Planaltina"/>
    <x v="1"/>
    <n v="2"/>
    <n v="0.72"/>
    <n v="1"/>
    <n v="0.25"/>
    <n v="0.75"/>
    <n v="0.73333333333333328"/>
    <n v="0.86250000000000004"/>
    <n v="0.7857142857142857"/>
    <n v="1"/>
    <n v="2"/>
    <n v="2"/>
    <n v="2"/>
    <x v="1"/>
    <x v="1"/>
    <x v="0"/>
    <n v="0"/>
    <n v="0"/>
    <n v="9"/>
    <x v="1"/>
    <x v="0"/>
    <x v="2"/>
    <x v="0"/>
    <x v="2"/>
    <x v="2"/>
    <x v="3"/>
    <n v="5.5"/>
    <x v="1"/>
    <x v="1"/>
    <x v="0"/>
    <x v="0"/>
    <n v="17.25"/>
    <x v="0"/>
    <s v="PRÓPRIO"/>
    <x v="0"/>
    <x v="0"/>
    <x v="0"/>
    <x v="1"/>
    <x v="0"/>
    <x v="0"/>
    <x v="0"/>
    <x v="0"/>
    <x v="0"/>
    <x v="0"/>
    <x v="0"/>
    <x v="3"/>
    <x v="0"/>
    <x v="0"/>
    <x v="0"/>
    <x v="1"/>
    <x v="0"/>
    <x v="0"/>
    <n v="5.5"/>
    <x v="0"/>
    <x v="0"/>
    <x v="1"/>
    <x v="1"/>
    <x v="1"/>
    <x v="1"/>
    <n v="4"/>
    <x v="0"/>
    <x v="0"/>
    <x v="1"/>
  </r>
  <r>
    <n v="185"/>
    <x v="3"/>
    <n v="4"/>
    <s v="Unidade Básica de Saúde 05 - Sobradinho"/>
    <x v="1"/>
    <n v="2"/>
    <n v="0.76"/>
    <n v="1"/>
    <n v="0.75"/>
    <n v="0.70833333333333337"/>
    <n v="0.73333333333333328"/>
    <n v="0.85"/>
    <n v="0.8571428571428571"/>
    <n v="0.5625"/>
    <n v="6"/>
    <n v="6"/>
    <n v="2"/>
    <x v="1"/>
    <x v="0"/>
    <x v="0"/>
    <n v="1"/>
    <n v="0"/>
    <n v="8.5"/>
    <x v="1"/>
    <x v="0"/>
    <x v="2"/>
    <x v="0"/>
    <x v="2"/>
    <x v="4"/>
    <x v="3"/>
    <n v="5.5"/>
    <x v="1"/>
    <x v="1"/>
    <x v="0"/>
    <x v="0"/>
    <n v="17"/>
    <x v="1"/>
    <s v="EMPRESTADO"/>
    <x v="0"/>
    <x v="0"/>
    <x v="0"/>
    <x v="1"/>
    <x v="1"/>
    <x v="0"/>
    <x v="0"/>
    <x v="0"/>
    <x v="0"/>
    <x v="0"/>
    <x v="0"/>
    <x v="0"/>
    <x v="0"/>
    <x v="0"/>
    <x v="0"/>
    <x v="0"/>
    <x v="1"/>
    <x v="0"/>
    <n v="6"/>
    <x v="0"/>
    <x v="0"/>
    <x v="1"/>
    <x v="0"/>
    <x v="1"/>
    <x v="1"/>
    <n v="2.25"/>
    <x v="1"/>
    <x v="0"/>
    <x v="0"/>
  </r>
  <r>
    <n v="194"/>
    <x v="3"/>
    <n v="4"/>
    <s v="Unidade Básica de Saúde 06 - Sobradinho"/>
    <x v="1"/>
    <n v="2"/>
    <n v="0.78"/>
    <n v="1"/>
    <n v="0.75"/>
    <n v="0.70833333333333337"/>
    <n v="0.73333333333333328"/>
    <n v="0.95"/>
    <n v="0.7857142857142857"/>
    <n v="0.75"/>
    <n v="6"/>
    <n v="6"/>
    <n v="2"/>
    <x v="1"/>
    <x v="0"/>
    <x v="0"/>
    <n v="1"/>
    <n v="0"/>
    <n v="8.5"/>
    <x v="1"/>
    <x v="0"/>
    <x v="2"/>
    <x v="0"/>
    <x v="2"/>
    <x v="4"/>
    <x v="3"/>
    <n v="5.5"/>
    <x v="1"/>
    <x v="1"/>
    <x v="0"/>
    <x v="0"/>
    <n v="19"/>
    <x v="0"/>
    <s v="COMODATO"/>
    <x v="0"/>
    <x v="0"/>
    <x v="0"/>
    <x v="1"/>
    <x v="0"/>
    <x v="0"/>
    <x v="0"/>
    <x v="0"/>
    <x v="1"/>
    <x v="0"/>
    <x v="0"/>
    <x v="1"/>
    <x v="0"/>
    <x v="0"/>
    <x v="0"/>
    <x v="0"/>
    <x v="1"/>
    <x v="0"/>
    <n v="5.5"/>
    <x v="0"/>
    <x v="0"/>
    <x v="1"/>
    <x v="1"/>
    <x v="1"/>
    <x v="1"/>
    <n v="3"/>
    <x v="0"/>
    <x v="0"/>
    <x v="0"/>
  </r>
  <r>
    <n v="237"/>
    <x v="0"/>
    <n v="6"/>
    <s v="Unidade Básica de Saúde 03 - Recanto das Emas"/>
    <x v="1"/>
    <n v="2"/>
    <n v="0.77"/>
    <n v="7"/>
    <n v="0.75"/>
    <n v="0.85416666666666663"/>
    <n v="1"/>
    <n v="0.61250000000000004"/>
    <n v="0.7857142857142857"/>
    <n v="0.8125"/>
    <n v="6"/>
    <n v="6"/>
    <n v="2"/>
    <x v="0"/>
    <x v="1"/>
    <x v="0"/>
    <n v="0"/>
    <n v="0"/>
    <n v="10.25"/>
    <x v="0"/>
    <x v="0"/>
    <x v="2"/>
    <x v="0"/>
    <x v="2"/>
    <x v="0"/>
    <x v="1"/>
    <n v="7.5"/>
    <x v="1"/>
    <x v="0"/>
    <x v="0"/>
    <x v="0"/>
    <n v="12.25"/>
    <x v="0"/>
    <s v="PRÓPRIO"/>
    <x v="1"/>
    <x v="0"/>
    <x v="1"/>
    <x v="0"/>
    <x v="0"/>
    <x v="1"/>
    <x v="0"/>
    <x v="0"/>
    <x v="1"/>
    <x v="1"/>
    <x v="1"/>
    <x v="3"/>
    <x v="0"/>
    <x v="0"/>
    <x v="0"/>
    <x v="0"/>
    <x v="0"/>
    <x v="1"/>
    <n v="5.5"/>
    <x v="0"/>
    <x v="0"/>
    <x v="0"/>
    <x v="1"/>
    <x v="0"/>
    <x v="1"/>
    <n v="3.25"/>
    <x v="1"/>
    <x v="0"/>
    <x v="1"/>
  </r>
  <r>
    <n v="83"/>
    <x v="5"/>
    <n v="3"/>
    <s v="Unidade Básica de Saúde 01 - São Sebastião"/>
    <x v="1"/>
    <n v="2"/>
    <n v="0.73"/>
    <n v="10"/>
    <n v="0.75"/>
    <n v="0.8125"/>
    <n v="1"/>
    <n v="0.78749999999999998"/>
    <n v="0.7857142857142857"/>
    <n v="0.5625"/>
    <n v="6"/>
    <n v="6"/>
    <n v="1.8"/>
    <x v="0"/>
    <x v="1"/>
    <x v="0"/>
    <n v="0"/>
    <n v="0"/>
    <n v="9.75"/>
    <x v="0"/>
    <x v="0"/>
    <x v="1"/>
    <x v="0"/>
    <x v="1"/>
    <x v="0"/>
    <x v="1"/>
    <n v="7.5"/>
    <x v="1"/>
    <x v="0"/>
    <x v="0"/>
    <x v="0"/>
    <n v="15.75"/>
    <x v="0"/>
    <s v="PRÓPRIO"/>
    <x v="2"/>
    <x v="0"/>
    <x v="1"/>
    <x v="0"/>
    <x v="0"/>
    <x v="0"/>
    <x v="0"/>
    <x v="0"/>
    <x v="0"/>
    <x v="0"/>
    <x v="0"/>
    <x v="3"/>
    <x v="0"/>
    <x v="0"/>
    <x v="0"/>
    <x v="0"/>
    <x v="1"/>
    <x v="0"/>
    <n v="5.5"/>
    <x v="0"/>
    <x v="0"/>
    <x v="1"/>
    <x v="1"/>
    <x v="1"/>
    <x v="1"/>
    <n v="2.25"/>
    <x v="1"/>
    <x v="0"/>
    <x v="0"/>
  </r>
  <r>
    <n v="170"/>
    <x v="0"/>
    <n v="6"/>
    <s v="Unidade Básica de Saúde 12 - Samambaia"/>
    <x v="1"/>
    <n v="2"/>
    <n v="0.75"/>
    <n v="6"/>
    <n v="0.75"/>
    <n v="0.6875"/>
    <n v="0.93333333333333335"/>
    <n v="0.83750000000000002"/>
    <n v="0.5714285714285714"/>
    <n v="1"/>
    <n v="6"/>
    <n v="6"/>
    <n v="1.6666666666666667"/>
    <x v="1"/>
    <x v="0"/>
    <x v="0"/>
    <n v="1"/>
    <n v="0"/>
    <n v="8.25"/>
    <x v="1"/>
    <x v="0"/>
    <x v="1"/>
    <x v="0"/>
    <x v="1"/>
    <x v="0"/>
    <x v="3"/>
    <n v="7"/>
    <x v="0"/>
    <x v="0"/>
    <x v="0"/>
    <x v="0"/>
    <n v="16.75"/>
    <x v="0"/>
    <s v="PRÓPRIO"/>
    <x v="1"/>
    <x v="0"/>
    <x v="0"/>
    <x v="0"/>
    <x v="0"/>
    <x v="0"/>
    <x v="0"/>
    <x v="0"/>
    <x v="0"/>
    <x v="0"/>
    <x v="0"/>
    <x v="3"/>
    <x v="0"/>
    <x v="0"/>
    <x v="0"/>
    <x v="0"/>
    <x v="0"/>
    <x v="0"/>
    <n v="4"/>
    <x v="0"/>
    <x v="0"/>
    <x v="0"/>
    <x v="0"/>
    <x v="1"/>
    <x v="0"/>
    <n v="4"/>
    <x v="0"/>
    <x v="0"/>
    <x v="1"/>
  </r>
  <r>
    <n v="140"/>
    <x v="2"/>
    <n v="7"/>
    <s v="Unidade Básica de Saúde 01 - Gama"/>
    <x v="1"/>
    <n v="2"/>
    <n v="0.74"/>
    <n v="5"/>
    <n v="1"/>
    <n v="0.83333333333333337"/>
    <n v="0.66666666666666663"/>
    <n v="0.78749999999999998"/>
    <n v="0.6428571428571429"/>
    <n v="0.8125"/>
    <n v="8"/>
    <n v="8"/>
    <n v="1.6"/>
    <x v="0"/>
    <x v="0"/>
    <x v="0"/>
    <n v="1"/>
    <n v="0"/>
    <n v="10"/>
    <x v="1"/>
    <x v="0"/>
    <x v="0"/>
    <x v="0"/>
    <x v="1"/>
    <x v="0"/>
    <x v="1"/>
    <n v="5"/>
    <x v="0"/>
    <x v="1"/>
    <x v="0"/>
    <x v="0"/>
    <n v="15.75"/>
    <x v="0"/>
    <s v="PRÓPRIO"/>
    <x v="1"/>
    <x v="0"/>
    <x v="0"/>
    <x v="0"/>
    <x v="0"/>
    <x v="0"/>
    <x v="0"/>
    <x v="0"/>
    <x v="1"/>
    <x v="0"/>
    <x v="0"/>
    <x v="2"/>
    <x v="0"/>
    <x v="0"/>
    <x v="0"/>
    <x v="0"/>
    <x v="0"/>
    <x v="0"/>
    <n v="4.5"/>
    <x v="0"/>
    <x v="0"/>
    <x v="1"/>
    <x v="1"/>
    <x v="1"/>
    <x v="0"/>
    <n v="3.25"/>
    <x v="1"/>
    <x v="0"/>
    <x v="1"/>
  </r>
  <r>
    <n v="66"/>
    <x v="6"/>
    <n v="2"/>
    <s v="Unidade Básica de Saúde 01 - Estrutural"/>
    <x v="1"/>
    <n v="2"/>
    <n v="0.7"/>
    <n v="9"/>
    <n v="0.75"/>
    <n v="0.625"/>
    <n v="0.93333333333333335"/>
    <n v="0.73750000000000004"/>
    <n v="0.7142857142857143"/>
    <n v="1"/>
    <n v="6"/>
    <n v="6"/>
    <n v="1.5555555555555556"/>
    <x v="0"/>
    <x v="1"/>
    <x v="0"/>
    <n v="0"/>
    <n v="0"/>
    <n v="7.5"/>
    <x v="0"/>
    <x v="0"/>
    <x v="1"/>
    <x v="1"/>
    <x v="1"/>
    <x v="4"/>
    <x v="0"/>
    <n v="7"/>
    <x v="0"/>
    <x v="0"/>
    <x v="0"/>
    <x v="0"/>
    <n v="14.75"/>
    <x v="0"/>
    <s v="PRÓPRIO"/>
    <x v="2"/>
    <x v="1"/>
    <x v="1"/>
    <x v="0"/>
    <x v="0"/>
    <x v="0"/>
    <x v="0"/>
    <x v="0"/>
    <x v="0"/>
    <x v="0"/>
    <x v="0"/>
    <x v="3"/>
    <x v="0"/>
    <x v="0"/>
    <x v="0"/>
    <x v="0"/>
    <x v="1"/>
    <x v="0"/>
    <n v="5"/>
    <x v="0"/>
    <x v="0"/>
    <x v="1"/>
    <x v="0"/>
    <x v="1"/>
    <x v="0"/>
    <n v="4"/>
    <x v="0"/>
    <x v="0"/>
    <x v="1"/>
  </r>
  <r>
    <n v="117"/>
    <x v="2"/>
    <n v="7"/>
    <s v="Unidade Básica de Saúde 02 - Santa Maria"/>
    <x v="1"/>
    <n v="2"/>
    <n v="0.73"/>
    <n v="8"/>
    <n v="0.75"/>
    <n v="0.72916666666666663"/>
    <n v="1"/>
    <n v="0.625"/>
    <n v="0.9285714285714286"/>
    <n v="0.75"/>
    <n v="6"/>
    <n v="6"/>
    <n v="1.5"/>
    <x v="0"/>
    <x v="1"/>
    <x v="0"/>
    <n v="0"/>
    <n v="0"/>
    <n v="8.75"/>
    <x v="1"/>
    <x v="0"/>
    <x v="1"/>
    <x v="0"/>
    <x v="2"/>
    <x v="4"/>
    <x v="0"/>
    <n v="7.5"/>
    <x v="1"/>
    <x v="0"/>
    <x v="0"/>
    <x v="0"/>
    <n v="12.5"/>
    <x v="0"/>
    <s v="PRÓPRIO"/>
    <x v="2"/>
    <x v="1"/>
    <x v="1"/>
    <x v="0"/>
    <x v="1"/>
    <x v="0"/>
    <x v="0"/>
    <x v="0"/>
    <x v="0"/>
    <x v="0"/>
    <x v="1"/>
    <x v="4"/>
    <x v="0"/>
    <x v="0"/>
    <x v="0"/>
    <x v="0"/>
    <x v="1"/>
    <x v="0"/>
    <n v="6.5"/>
    <x v="0"/>
    <x v="0"/>
    <x v="1"/>
    <x v="1"/>
    <x v="0"/>
    <x v="1"/>
    <n v="3"/>
    <x v="0"/>
    <x v="0"/>
    <x v="0"/>
  </r>
  <r>
    <n v="219"/>
    <x v="1"/>
    <n v="1"/>
    <s v="Unidade Básica de Saúde 03 - Asa Norte"/>
    <x v="1"/>
    <n v="2"/>
    <n v="0.79"/>
    <n v="4"/>
    <n v="0.75"/>
    <n v="0.70833333333333337"/>
    <n v="0.93333333333333335"/>
    <n v="0.86250000000000004"/>
    <n v="0.6428571428571429"/>
    <n v="0.8125"/>
    <n v="6"/>
    <n v="6"/>
    <n v="1.5"/>
    <x v="0"/>
    <x v="1"/>
    <x v="0"/>
    <n v="0"/>
    <n v="0"/>
    <n v="8.5"/>
    <x v="1"/>
    <x v="0"/>
    <x v="2"/>
    <x v="0"/>
    <x v="1"/>
    <x v="5"/>
    <x v="0"/>
    <n v="7"/>
    <x v="0"/>
    <x v="0"/>
    <x v="0"/>
    <x v="0"/>
    <n v="17.25"/>
    <x v="0"/>
    <s v="PRÓPRIO"/>
    <x v="0"/>
    <x v="0"/>
    <x v="0"/>
    <x v="0"/>
    <x v="0"/>
    <x v="0"/>
    <x v="0"/>
    <x v="0"/>
    <x v="0"/>
    <x v="1"/>
    <x v="0"/>
    <x v="2"/>
    <x v="0"/>
    <x v="0"/>
    <x v="0"/>
    <x v="0"/>
    <x v="1"/>
    <x v="1"/>
    <n v="4.5"/>
    <x v="0"/>
    <x v="0"/>
    <x v="0"/>
    <x v="1"/>
    <x v="1"/>
    <x v="1"/>
    <n v="3.25"/>
    <x v="1"/>
    <x v="0"/>
    <x v="1"/>
  </r>
  <r>
    <n v="61"/>
    <x v="1"/>
    <n v="1"/>
    <s v="Unidade Básica de Saúde 01 - Varjão"/>
    <x v="1"/>
    <n v="2"/>
    <n v="0.78"/>
    <n v="3"/>
    <n v="0.75"/>
    <n v="0.6875"/>
    <n v="0.66666666666666663"/>
    <n v="0.98750000000000004"/>
    <n v="0.9285714285714286"/>
    <n v="0.5625"/>
    <n v="6"/>
    <n v="6"/>
    <n v="1.3333333333333333"/>
    <x v="0"/>
    <x v="1"/>
    <x v="0"/>
    <n v="0"/>
    <n v="0"/>
    <n v="8.25"/>
    <x v="1"/>
    <x v="0"/>
    <x v="2"/>
    <x v="0"/>
    <x v="1"/>
    <x v="1"/>
    <x v="0"/>
    <n v="5"/>
    <x v="0"/>
    <x v="1"/>
    <x v="0"/>
    <x v="0"/>
    <n v="19.75"/>
    <x v="0"/>
    <s v="PRÓPRIO"/>
    <x v="0"/>
    <x v="0"/>
    <x v="0"/>
    <x v="0"/>
    <x v="0"/>
    <x v="0"/>
    <x v="0"/>
    <x v="0"/>
    <x v="0"/>
    <x v="0"/>
    <x v="0"/>
    <x v="3"/>
    <x v="0"/>
    <x v="0"/>
    <x v="0"/>
    <x v="0"/>
    <x v="1"/>
    <x v="0"/>
    <n v="6.5"/>
    <x v="0"/>
    <x v="0"/>
    <x v="1"/>
    <x v="1"/>
    <x v="0"/>
    <x v="1"/>
    <n v="2.25"/>
    <x v="1"/>
    <x v="0"/>
    <x v="0"/>
  </r>
  <r>
    <n v="156"/>
    <x v="4"/>
    <n v="5"/>
    <s v="Unidade Básica de Saúde 06 - Ceilândia"/>
    <x v="1"/>
    <n v="2"/>
    <n v="0.77"/>
    <n v="6"/>
    <n v="0.75"/>
    <n v="0.83333333333333337"/>
    <n v="0.93333333333333335"/>
    <n v="0.82499999999999996"/>
    <n v="0.5714285714285714"/>
    <n v="1"/>
    <n v="6"/>
    <n v="6"/>
    <n v="1.3333333333333333"/>
    <x v="0"/>
    <x v="1"/>
    <x v="0"/>
    <n v="0"/>
    <n v="0"/>
    <n v="10"/>
    <x v="0"/>
    <x v="0"/>
    <x v="2"/>
    <x v="0"/>
    <x v="2"/>
    <x v="4"/>
    <x v="1"/>
    <n v="7"/>
    <x v="0"/>
    <x v="0"/>
    <x v="0"/>
    <x v="0"/>
    <n v="16.5"/>
    <x v="0"/>
    <s v="PRÓPRIO"/>
    <x v="1"/>
    <x v="0"/>
    <x v="1"/>
    <x v="0"/>
    <x v="0"/>
    <x v="0"/>
    <x v="0"/>
    <x v="0"/>
    <x v="0"/>
    <x v="0"/>
    <x v="0"/>
    <x v="0"/>
    <x v="0"/>
    <x v="0"/>
    <x v="0"/>
    <x v="0"/>
    <x v="1"/>
    <x v="0"/>
    <n v="4"/>
    <x v="0"/>
    <x v="0"/>
    <x v="0"/>
    <x v="0"/>
    <x v="1"/>
    <x v="0"/>
    <n v="4"/>
    <x v="0"/>
    <x v="0"/>
    <x v="1"/>
  </r>
  <r>
    <n v="184"/>
    <x v="6"/>
    <n v="2"/>
    <s v="Unidade Básica de Saúde 03 - Guará"/>
    <x v="1"/>
    <n v="2"/>
    <n v="0.76"/>
    <n v="6"/>
    <n v="0.75"/>
    <n v="0.83333333333333337"/>
    <n v="1"/>
    <n v="0.82499999999999996"/>
    <n v="0.6428571428571429"/>
    <n v="0.5625"/>
    <n v="6"/>
    <n v="6"/>
    <n v="1.3333333333333333"/>
    <x v="3"/>
    <x v="0"/>
    <x v="0"/>
    <n v="1"/>
    <n v="0"/>
    <n v="10"/>
    <x v="1"/>
    <x v="0"/>
    <x v="1"/>
    <x v="0"/>
    <x v="1"/>
    <x v="4"/>
    <x v="1"/>
    <n v="7.5"/>
    <x v="1"/>
    <x v="0"/>
    <x v="0"/>
    <x v="0"/>
    <n v="16.5"/>
    <x v="0"/>
    <s v="PRÓPRIO"/>
    <x v="1"/>
    <x v="0"/>
    <x v="0"/>
    <x v="0"/>
    <x v="0"/>
    <x v="0"/>
    <x v="0"/>
    <x v="0"/>
    <x v="0"/>
    <x v="0"/>
    <x v="0"/>
    <x v="0"/>
    <x v="0"/>
    <x v="0"/>
    <x v="0"/>
    <x v="0"/>
    <x v="0"/>
    <x v="0"/>
    <n v="4.5"/>
    <x v="0"/>
    <x v="0"/>
    <x v="1"/>
    <x v="1"/>
    <x v="1"/>
    <x v="0"/>
    <n v="2.25"/>
    <x v="1"/>
    <x v="0"/>
    <x v="0"/>
  </r>
  <r>
    <n v="198"/>
    <x v="2"/>
    <n v="7"/>
    <s v="Unidade Básica de Saúde 06 - Gama"/>
    <x v="1"/>
    <n v="2"/>
    <n v="0.76"/>
    <n v="6"/>
    <n v="0.75"/>
    <n v="0.75"/>
    <n v="1"/>
    <n v="0.82499999999999996"/>
    <n v="0.7142857142857143"/>
    <n v="0.5625"/>
    <n v="6"/>
    <n v="6"/>
    <n v="1.3333333333333333"/>
    <x v="0"/>
    <x v="1"/>
    <x v="0"/>
    <n v="0"/>
    <n v="0"/>
    <n v="9"/>
    <x v="0"/>
    <x v="0"/>
    <x v="1"/>
    <x v="0"/>
    <x v="2"/>
    <x v="0"/>
    <x v="2"/>
    <n v="7.5"/>
    <x v="1"/>
    <x v="0"/>
    <x v="0"/>
    <x v="0"/>
    <n v="16.5"/>
    <x v="0"/>
    <s v="PRÓPRIO"/>
    <x v="1"/>
    <x v="0"/>
    <x v="1"/>
    <x v="0"/>
    <x v="0"/>
    <x v="0"/>
    <x v="0"/>
    <x v="0"/>
    <x v="0"/>
    <x v="0"/>
    <x v="0"/>
    <x v="0"/>
    <x v="0"/>
    <x v="0"/>
    <x v="0"/>
    <x v="0"/>
    <x v="1"/>
    <x v="0"/>
    <n v="5"/>
    <x v="0"/>
    <x v="1"/>
    <x v="1"/>
    <x v="0"/>
    <x v="0"/>
    <x v="0"/>
    <n v="2.25"/>
    <x v="1"/>
    <x v="0"/>
    <x v="0"/>
  </r>
  <r>
    <n v="71"/>
    <x v="3"/>
    <n v="4"/>
    <s v="Unidade Básica de Saúde 05 - Planaltina"/>
    <x v="1"/>
    <n v="2"/>
    <n v="0.75"/>
    <n v="8"/>
    <n v="0.75"/>
    <n v="0.70833333333333337"/>
    <n v="1"/>
    <n v="0.78749999999999998"/>
    <n v="0.8571428571428571"/>
    <n v="0.8125"/>
    <n v="6"/>
    <n v="6"/>
    <n v="1.25"/>
    <x v="0"/>
    <x v="1"/>
    <x v="0"/>
    <n v="0"/>
    <n v="0"/>
    <n v="8.5"/>
    <x v="0"/>
    <x v="0"/>
    <x v="2"/>
    <x v="0"/>
    <x v="2"/>
    <x v="4"/>
    <x v="0"/>
    <n v="7.5"/>
    <x v="1"/>
    <x v="0"/>
    <x v="0"/>
    <x v="0"/>
    <n v="15.75"/>
    <x v="0"/>
    <s v="PRÓPRIO"/>
    <x v="2"/>
    <x v="0"/>
    <x v="0"/>
    <x v="0"/>
    <x v="0"/>
    <x v="0"/>
    <x v="0"/>
    <x v="0"/>
    <x v="1"/>
    <x v="0"/>
    <x v="1"/>
    <x v="3"/>
    <x v="0"/>
    <x v="0"/>
    <x v="0"/>
    <x v="0"/>
    <x v="1"/>
    <x v="0"/>
    <n v="6"/>
    <x v="0"/>
    <x v="0"/>
    <x v="1"/>
    <x v="0"/>
    <x v="1"/>
    <x v="1"/>
    <n v="3.25"/>
    <x v="0"/>
    <x v="1"/>
    <x v="1"/>
  </r>
  <r>
    <n v="57"/>
    <x v="6"/>
    <n v="2"/>
    <s v="Unidade Básica de Saúde 01 - Candangolândia"/>
    <x v="1"/>
    <n v="2"/>
    <n v="0.75"/>
    <n v="5"/>
    <n v="0.75"/>
    <n v="0.6875"/>
    <n v="1"/>
    <n v="0.76249999999999996"/>
    <n v="0.7142857142857143"/>
    <n v="0.75"/>
    <n v="6"/>
    <n v="6"/>
    <n v="1.2"/>
    <x v="0"/>
    <x v="1"/>
    <x v="0"/>
    <n v="0"/>
    <n v="0"/>
    <n v="8.25"/>
    <x v="1"/>
    <x v="0"/>
    <x v="1"/>
    <x v="0"/>
    <x v="1"/>
    <x v="5"/>
    <x v="0"/>
    <n v="7.5"/>
    <x v="1"/>
    <x v="0"/>
    <x v="0"/>
    <x v="0"/>
    <n v="15.25"/>
    <x v="0"/>
    <s v="PRÓPRIO"/>
    <x v="1"/>
    <x v="1"/>
    <x v="0"/>
    <x v="0"/>
    <x v="0"/>
    <x v="0"/>
    <x v="0"/>
    <x v="0"/>
    <x v="0"/>
    <x v="0"/>
    <x v="0"/>
    <x v="2"/>
    <x v="0"/>
    <x v="0"/>
    <x v="0"/>
    <x v="0"/>
    <x v="0"/>
    <x v="0"/>
    <n v="5"/>
    <x v="0"/>
    <x v="0"/>
    <x v="1"/>
    <x v="0"/>
    <x v="1"/>
    <x v="0"/>
    <n v="3"/>
    <x v="0"/>
    <x v="0"/>
    <x v="0"/>
  </r>
  <r>
    <n v="107"/>
    <x v="1"/>
    <n v="1"/>
    <s v="Unidade Básica de Saúde 02 - Cruzeiro"/>
    <x v="1"/>
    <n v="2"/>
    <n v="0.77"/>
    <n v="5"/>
    <n v="0.75"/>
    <n v="0.77083333333333337"/>
    <n v="1"/>
    <n v="0.8125"/>
    <n v="0.7857142857142857"/>
    <n v="0.5625"/>
    <n v="6"/>
    <n v="6"/>
    <n v="1.2"/>
    <x v="0"/>
    <x v="1"/>
    <x v="0"/>
    <n v="0"/>
    <n v="0"/>
    <n v="9.25"/>
    <x v="1"/>
    <x v="0"/>
    <x v="2"/>
    <x v="0"/>
    <x v="1"/>
    <x v="4"/>
    <x v="2"/>
    <n v="7.5"/>
    <x v="1"/>
    <x v="0"/>
    <x v="0"/>
    <x v="0"/>
    <n v="16.25"/>
    <x v="0"/>
    <s v="PRÓPRIO"/>
    <x v="1"/>
    <x v="0"/>
    <x v="0"/>
    <x v="0"/>
    <x v="0"/>
    <x v="0"/>
    <x v="1"/>
    <x v="0"/>
    <x v="0"/>
    <x v="0"/>
    <x v="0"/>
    <x v="3"/>
    <x v="0"/>
    <x v="0"/>
    <x v="0"/>
    <x v="0"/>
    <x v="0"/>
    <x v="0"/>
    <n v="5.5"/>
    <x v="0"/>
    <x v="0"/>
    <x v="1"/>
    <x v="1"/>
    <x v="1"/>
    <x v="1"/>
    <n v="2.25"/>
    <x v="1"/>
    <x v="0"/>
    <x v="0"/>
  </r>
  <r>
    <n v="143"/>
    <x v="4"/>
    <n v="5"/>
    <s v="Unidade Básica de Saúde 02 - Ceilândia"/>
    <x v="1"/>
    <n v="2"/>
    <n v="0.74"/>
    <n v="5"/>
    <n v="0.75"/>
    <n v="0.83333333333333337"/>
    <n v="0.93333333333333335"/>
    <n v="0.78749999999999998"/>
    <n v="0.6428571428571429"/>
    <n v="0.5625"/>
    <n v="6"/>
    <n v="6"/>
    <n v="1.2"/>
    <x v="0"/>
    <x v="1"/>
    <x v="0"/>
    <n v="0"/>
    <n v="0"/>
    <n v="10"/>
    <x v="0"/>
    <x v="0"/>
    <x v="2"/>
    <x v="0"/>
    <x v="2"/>
    <x v="4"/>
    <x v="1"/>
    <n v="7"/>
    <x v="0"/>
    <x v="0"/>
    <x v="0"/>
    <x v="0"/>
    <n v="15.75"/>
    <x v="0"/>
    <s v="PRÓPRIO"/>
    <x v="1"/>
    <x v="0"/>
    <x v="0"/>
    <x v="0"/>
    <x v="0"/>
    <x v="0"/>
    <x v="0"/>
    <x v="1"/>
    <x v="1"/>
    <x v="0"/>
    <x v="0"/>
    <x v="3"/>
    <x v="0"/>
    <x v="0"/>
    <x v="0"/>
    <x v="0"/>
    <x v="0"/>
    <x v="0"/>
    <n v="4.5"/>
    <x v="1"/>
    <x v="0"/>
    <x v="0"/>
    <x v="0"/>
    <x v="0"/>
    <x v="1"/>
    <n v="2.25"/>
    <x v="1"/>
    <x v="0"/>
    <x v="0"/>
  </r>
  <r>
    <n v="164"/>
    <x v="0"/>
    <n v="6"/>
    <s v="Unidade Básica de Saúde 08 - Taguatinga"/>
    <x v="1"/>
    <n v="2"/>
    <n v="0.72"/>
    <n v="5"/>
    <n v="1"/>
    <n v="0.60416666666666663"/>
    <n v="0.66666666666666663"/>
    <n v="0.82499999999999996"/>
    <n v="0.8571428571428571"/>
    <n v="0.5625"/>
    <n v="8"/>
    <n v="8"/>
    <n v="1.2"/>
    <x v="0"/>
    <x v="0"/>
    <x v="0"/>
    <n v="1"/>
    <n v="0"/>
    <n v="7.25"/>
    <x v="0"/>
    <x v="1"/>
    <x v="1"/>
    <x v="0"/>
    <x v="1"/>
    <x v="5"/>
    <x v="0"/>
    <n v="5"/>
    <x v="0"/>
    <x v="1"/>
    <x v="0"/>
    <x v="0"/>
    <n v="16.5"/>
    <x v="0"/>
    <s v="PRÓPRIO"/>
    <x v="1"/>
    <x v="0"/>
    <x v="0"/>
    <x v="0"/>
    <x v="0"/>
    <x v="0"/>
    <x v="0"/>
    <x v="0"/>
    <x v="0"/>
    <x v="0"/>
    <x v="0"/>
    <x v="0"/>
    <x v="0"/>
    <x v="0"/>
    <x v="0"/>
    <x v="0"/>
    <x v="1"/>
    <x v="1"/>
    <n v="6"/>
    <x v="0"/>
    <x v="0"/>
    <x v="1"/>
    <x v="0"/>
    <x v="0"/>
    <x v="0"/>
    <n v="2.25"/>
    <x v="1"/>
    <x v="0"/>
    <x v="0"/>
  </r>
  <r>
    <n v="166"/>
    <x v="2"/>
    <n v="7"/>
    <s v="Unidade Básica de Saúde 02 - Gama"/>
    <x v="1"/>
    <n v="2"/>
    <n v="0.77"/>
    <n v="5"/>
    <n v="1"/>
    <n v="0.75"/>
    <n v="1"/>
    <n v="0.8125"/>
    <n v="0.5714285714285714"/>
    <n v="0.5625"/>
    <n v="8"/>
    <n v="8"/>
    <n v="1.2"/>
    <x v="0"/>
    <x v="0"/>
    <x v="0"/>
    <n v="1"/>
    <n v="0"/>
    <n v="9"/>
    <x v="1"/>
    <x v="0"/>
    <x v="2"/>
    <x v="0"/>
    <x v="2"/>
    <x v="2"/>
    <x v="3"/>
    <n v="7.5"/>
    <x v="1"/>
    <x v="0"/>
    <x v="0"/>
    <x v="0"/>
    <n v="16.25"/>
    <x v="0"/>
    <s v="PRÓPRIO"/>
    <x v="1"/>
    <x v="0"/>
    <x v="0"/>
    <x v="0"/>
    <x v="0"/>
    <x v="0"/>
    <x v="0"/>
    <x v="0"/>
    <x v="0"/>
    <x v="0"/>
    <x v="0"/>
    <x v="2"/>
    <x v="0"/>
    <x v="0"/>
    <x v="0"/>
    <x v="0"/>
    <x v="0"/>
    <x v="0"/>
    <n v="4"/>
    <x v="0"/>
    <x v="1"/>
    <x v="1"/>
    <x v="0"/>
    <x v="1"/>
    <x v="0"/>
    <n v="2.25"/>
    <x v="1"/>
    <x v="0"/>
    <x v="0"/>
  </r>
  <r>
    <n v="106"/>
    <x v="0"/>
    <n v="6"/>
    <s v="Unidade Básica de Saúde 01 - Taguatinga"/>
    <x v="1"/>
    <n v="2"/>
    <n v="0.76"/>
    <n v="7"/>
    <n v="0.75"/>
    <n v="0.77083333333333337"/>
    <n v="1"/>
    <n v="0.8125"/>
    <n v="0.7142857142857143"/>
    <n v="0.5625"/>
    <n v="6"/>
    <n v="6"/>
    <n v="1.1428571428571428"/>
    <x v="0"/>
    <x v="1"/>
    <x v="0"/>
    <n v="0"/>
    <n v="0"/>
    <n v="9.25"/>
    <x v="0"/>
    <x v="0"/>
    <x v="1"/>
    <x v="0"/>
    <x v="1"/>
    <x v="5"/>
    <x v="1"/>
    <n v="7.5"/>
    <x v="1"/>
    <x v="0"/>
    <x v="0"/>
    <x v="0"/>
    <n v="16.25"/>
    <x v="0"/>
    <s v="PRÓPRIO"/>
    <x v="1"/>
    <x v="0"/>
    <x v="0"/>
    <x v="0"/>
    <x v="0"/>
    <x v="1"/>
    <x v="0"/>
    <x v="0"/>
    <x v="0"/>
    <x v="0"/>
    <x v="0"/>
    <x v="3"/>
    <x v="0"/>
    <x v="0"/>
    <x v="0"/>
    <x v="0"/>
    <x v="0"/>
    <x v="0"/>
    <n v="5"/>
    <x v="0"/>
    <x v="0"/>
    <x v="1"/>
    <x v="0"/>
    <x v="1"/>
    <x v="0"/>
    <n v="2.25"/>
    <x v="1"/>
    <x v="0"/>
    <x v="0"/>
  </r>
  <r>
    <n v="86"/>
    <x v="5"/>
    <n v="3"/>
    <s v="Unidade Básica de Saúde 01 - Itapoã"/>
    <x v="1"/>
    <n v="2"/>
    <n v="0.73"/>
    <n v="9"/>
    <n v="1"/>
    <n v="0.75"/>
    <n v="1"/>
    <n v="0.82499999999999996"/>
    <n v="0.5714285714285714"/>
    <n v="0.5625"/>
    <n v="8"/>
    <n v="8"/>
    <n v="1.1111111111111112"/>
    <x v="0"/>
    <x v="0"/>
    <x v="0"/>
    <n v="1"/>
    <n v="0"/>
    <n v="9"/>
    <x v="1"/>
    <x v="0"/>
    <x v="1"/>
    <x v="0"/>
    <x v="1"/>
    <x v="4"/>
    <x v="2"/>
    <n v="7.5"/>
    <x v="1"/>
    <x v="0"/>
    <x v="0"/>
    <x v="0"/>
    <n v="16.5"/>
    <x v="0"/>
    <s v="PRÓPRIO"/>
    <x v="2"/>
    <x v="0"/>
    <x v="0"/>
    <x v="0"/>
    <x v="0"/>
    <x v="0"/>
    <x v="0"/>
    <x v="0"/>
    <x v="0"/>
    <x v="0"/>
    <x v="0"/>
    <x v="0"/>
    <x v="0"/>
    <x v="0"/>
    <x v="0"/>
    <x v="0"/>
    <x v="1"/>
    <x v="0"/>
    <n v="4"/>
    <x v="2"/>
    <x v="0"/>
    <x v="1"/>
    <x v="0"/>
    <x v="1"/>
    <x v="1"/>
    <n v="2.25"/>
    <x v="1"/>
    <x v="0"/>
    <x v="0"/>
  </r>
  <r>
    <n v="51"/>
    <x v="2"/>
    <n v="7"/>
    <s v="Unidade Básica de Saúde 03 - Gama"/>
    <x v="1"/>
    <n v="2"/>
    <n v="0.74"/>
    <n v="6"/>
    <n v="0.75"/>
    <n v="0.77083333333333337"/>
    <n v="1"/>
    <n v="0.77500000000000002"/>
    <n v="0.6428571428571429"/>
    <n v="0.5625"/>
    <n v="6"/>
    <n v="6"/>
    <n v="1"/>
    <x v="0"/>
    <x v="1"/>
    <x v="0"/>
    <n v="0"/>
    <n v="0"/>
    <n v="9.25"/>
    <x v="1"/>
    <x v="0"/>
    <x v="2"/>
    <x v="0"/>
    <x v="2"/>
    <x v="0"/>
    <x v="0"/>
    <n v="7.5"/>
    <x v="1"/>
    <x v="0"/>
    <x v="0"/>
    <x v="0"/>
    <n v="15.5"/>
    <x v="0"/>
    <s v="PRÓPRIO"/>
    <x v="1"/>
    <x v="0"/>
    <x v="0"/>
    <x v="0"/>
    <x v="0"/>
    <x v="0"/>
    <x v="0"/>
    <x v="0"/>
    <x v="0"/>
    <x v="0"/>
    <x v="0"/>
    <x v="0"/>
    <x v="0"/>
    <x v="0"/>
    <x v="0"/>
    <x v="0"/>
    <x v="0"/>
    <x v="1"/>
    <n v="4.5"/>
    <x v="0"/>
    <x v="1"/>
    <x v="0"/>
    <x v="1"/>
    <x v="0"/>
    <x v="1"/>
    <n v="2.25"/>
    <x v="1"/>
    <x v="0"/>
    <x v="0"/>
  </r>
  <r>
    <n v="62"/>
    <x v="0"/>
    <n v="6"/>
    <s v="Unidade Básica de Saúde 02 - Recanto das Emas"/>
    <x v="1"/>
    <n v="2"/>
    <n v="0.7"/>
    <n v="8"/>
    <n v="0.75"/>
    <n v="0.64583333333333337"/>
    <n v="1"/>
    <n v="0.78749999999999998"/>
    <n v="0.7142857142857143"/>
    <n v="0.5625"/>
    <n v="6"/>
    <n v="6"/>
    <n v="1"/>
    <x v="0"/>
    <x v="1"/>
    <x v="0"/>
    <n v="0"/>
    <n v="0"/>
    <n v="7.75"/>
    <x v="0"/>
    <x v="0"/>
    <x v="0"/>
    <x v="0"/>
    <x v="1"/>
    <x v="4"/>
    <x v="0"/>
    <n v="7.5"/>
    <x v="1"/>
    <x v="0"/>
    <x v="0"/>
    <x v="0"/>
    <n v="15.75"/>
    <x v="0"/>
    <s v="PRÓPRIO"/>
    <x v="2"/>
    <x v="0"/>
    <x v="0"/>
    <x v="0"/>
    <x v="0"/>
    <x v="0"/>
    <x v="0"/>
    <x v="0"/>
    <x v="0"/>
    <x v="0"/>
    <x v="0"/>
    <x v="3"/>
    <x v="0"/>
    <x v="0"/>
    <x v="0"/>
    <x v="0"/>
    <x v="0"/>
    <x v="0"/>
    <n v="5"/>
    <x v="0"/>
    <x v="0"/>
    <x v="0"/>
    <x v="0"/>
    <x v="0"/>
    <x v="0"/>
    <n v="2.25"/>
    <x v="1"/>
    <x v="0"/>
    <x v="0"/>
  </r>
  <r>
    <n v="73"/>
    <x v="3"/>
    <n v="4"/>
    <s v="Unidade Básica de Saúde 03 - Sobradinho"/>
    <x v="1"/>
    <n v="2"/>
    <n v="0.73"/>
    <n v="6"/>
    <n v="0.75"/>
    <n v="0.75"/>
    <n v="0.73333333333333328"/>
    <n v="0.83750000000000002"/>
    <n v="0.8571428571428571"/>
    <n v="0.5625"/>
    <n v="6"/>
    <n v="6"/>
    <n v="1"/>
    <x v="4"/>
    <x v="1"/>
    <x v="0"/>
    <n v="0"/>
    <n v="0"/>
    <n v="9"/>
    <x v="1"/>
    <x v="0"/>
    <x v="2"/>
    <x v="0"/>
    <x v="2"/>
    <x v="4"/>
    <x v="0"/>
    <n v="5.5"/>
    <x v="1"/>
    <x v="1"/>
    <x v="0"/>
    <x v="0"/>
    <n v="16.75"/>
    <x v="0"/>
    <s v="PRÓPRIO"/>
    <x v="1"/>
    <x v="0"/>
    <x v="0"/>
    <x v="0"/>
    <x v="0"/>
    <x v="0"/>
    <x v="0"/>
    <x v="0"/>
    <x v="0"/>
    <x v="0"/>
    <x v="0"/>
    <x v="3"/>
    <x v="0"/>
    <x v="0"/>
    <x v="0"/>
    <x v="0"/>
    <x v="0"/>
    <x v="0"/>
    <n v="6"/>
    <x v="0"/>
    <x v="0"/>
    <x v="1"/>
    <x v="0"/>
    <x v="1"/>
    <x v="1"/>
    <n v="2.25"/>
    <x v="1"/>
    <x v="0"/>
    <x v="0"/>
  </r>
  <r>
    <n v="102"/>
    <x v="4"/>
    <n v="5"/>
    <s v="Unidade Básica de Saúde 07 - Ceilândia"/>
    <x v="1"/>
    <n v="2"/>
    <n v="0.76"/>
    <n v="6"/>
    <n v="0.75"/>
    <n v="0.75"/>
    <n v="0.93333333333333335"/>
    <n v="0.8125"/>
    <n v="0.6428571428571429"/>
    <n v="1"/>
    <n v="6"/>
    <n v="6"/>
    <n v="1"/>
    <x v="0"/>
    <x v="1"/>
    <x v="0"/>
    <n v="0"/>
    <n v="0"/>
    <n v="9"/>
    <x v="1"/>
    <x v="0"/>
    <x v="2"/>
    <x v="0"/>
    <x v="2"/>
    <x v="4"/>
    <x v="0"/>
    <n v="7"/>
    <x v="0"/>
    <x v="0"/>
    <x v="0"/>
    <x v="0"/>
    <n v="16.25"/>
    <x v="0"/>
    <s v="PRÓPRIO"/>
    <x v="1"/>
    <x v="0"/>
    <x v="0"/>
    <x v="0"/>
    <x v="0"/>
    <x v="0"/>
    <x v="0"/>
    <x v="1"/>
    <x v="1"/>
    <x v="0"/>
    <x v="1"/>
    <x v="3"/>
    <x v="0"/>
    <x v="0"/>
    <x v="0"/>
    <x v="0"/>
    <x v="1"/>
    <x v="0"/>
    <n v="4.5"/>
    <x v="0"/>
    <x v="0"/>
    <x v="0"/>
    <x v="1"/>
    <x v="1"/>
    <x v="1"/>
    <n v="4"/>
    <x v="0"/>
    <x v="0"/>
    <x v="1"/>
  </r>
  <r>
    <n v="151"/>
    <x v="3"/>
    <n v="4"/>
    <s v="Unidade Básica de Saúde 04 - Planaltina"/>
    <x v="1"/>
    <n v="2"/>
    <n v="0.71"/>
    <n v="8"/>
    <n v="0.75"/>
    <n v="0.75"/>
    <n v="1"/>
    <n v="0.7"/>
    <n v="0.6428571428571429"/>
    <n v="0.8125"/>
    <n v="6"/>
    <n v="6"/>
    <n v="1"/>
    <x v="0"/>
    <x v="1"/>
    <x v="0"/>
    <n v="0"/>
    <n v="0"/>
    <n v="9"/>
    <x v="1"/>
    <x v="0"/>
    <x v="2"/>
    <x v="0"/>
    <x v="2"/>
    <x v="4"/>
    <x v="0"/>
    <n v="7.5"/>
    <x v="1"/>
    <x v="0"/>
    <x v="0"/>
    <x v="0"/>
    <n v="14"/>
    <x v="0"/>
    <s v="PRÓPRIO"/>
    <x v="2"/>
    <x v="0"/>
    <x v="1"/>
    <x v="0"/>
    <x v="0"/>
    <x v="0"/>
    <x v="0"/>
    <x v="0"/>
    <x v="0"/>
    <x v="0"/>
    <x v="0"/>
    <x v="4"/>
    <x v="0"/>
    <x v="0"/>
    <x v="0"/>
    <x v="0"/>
    <x v="0"/>
    <x v="0"/>
    <n v="4.5"/>
    <x v="0"/>
    <x v="1"/>
    <x v="1"/>
    <x v="1"/>
    <x v="0"/>
    <x v="0"/>
    <n v="3.25"/>
    <x v="1"/>
    <x v="0"/>
    <x v="1"/>
  </r>
  <r>
    <n v="155"/>
    <x v="6"/>
    <n v="2"/>
    <s v="Unidade Básica de Saúde 04 - Guará"/>
    <x v="1"/>
    <n v="2"/>
    <n v="0.76"/>
    <n v="2"/>
    <n v="1"/>
    <n v="0.75"/>
    <n v="0.4"/>
    <n v="0.92500000000000004"/>
    <n v="0.7142857142857143"/>
    <n v="1"/>
    <n v="8"/>
    <n v="8"/>
    <n v="1"/>
    <x v="0"/>
    <x v="0"/>
    <x v="0"/>
    <n v="1"/>
    <n v="0"/>
    <n v="9"/>
    <x v="1"/>
    <x v="0"/>
    <x v="2"/>
    <x v="0"/>
    <x v="2"/>
    <x v="4"/>
    <x v="0"/>
    <n v="3"/>
    <x v="0"/>
    <x v="1"/>
    <x v="0"/>
    <x v="1"/>
    <n v="18.5"/>
    <x v="0"/>
    <s v="PRÓPRIO"/>
    <x v="0"/>
    <x v="0"/>
    <x v="0"/>
    <x v="0"/>
    <x v="0"/>
    <x v="0"/>
    <x v="0"/>
    <x v="0"/>
    <x v="0"/>
    <x v="0"/>
    <x v="0"/>
    <x v="0"/>
    <x v="0"/>
    <x v="0"/>
    <x v="0"/>
    <x v="0"/>
    <x v="0"/>
    <x v="0"/>
    <n v="5"/>
    <x v="0"/>
    <x v="0"/>
    <x v="1"/>
    <x v="0"/>
    <x v="1"/>
    <x v="0"/>
    <n v="4"/>
    <x v="0"/>
    <x v="0"/>
    <x v="1"/>
  </r>
  <r>
    <n v="186"/>
    <x v="5"/>
    <n v="3"/>
    <s v="Unidade Básica de Saúde 09 - São Sebastião"/>
    <x v="1"/>
    <n v="2"/>
    <n v="0.75"/>
    <n v="2"/>
    <n v="0.75"/>
    <n v="0.8125"/>
    <n v="0.73333333333333328"/>
    <n v="0.86250000000000004"/>
    <n v="0.6428571428571429"/>
    <n v="0.5625"/>
    <n v="6"/>
    <n v="6"/>
    <n v="1"/>
    <x v="0"/>
    <x v="1"/>
    <x v="0"/>
    <n v="0"/>
    <n v="0"/>
    <n v="9.75"/>
    <x v="1"/>
    <x v="0"/>
    <x v="2"/>
    <x v="0"/>
    <x v="2"/>
    <x v="0"/>
    <x v="2"/>
    <n v="5.5"/>
    <x v="1"/>
    <x v="0"/>
    <x v="0"/>
    <x v="1"/>
    <n v="17.25"/>
    <x v="0"/>
    <s v="PRÓPRIO"/>
    <x v="0"/>
    <x v="0"/>
    <x v="0"/>
    <x v="0"/>
    <x v="0"/>
    <x v="0"/>
    <x v="0"/>
    <x v="0"/>
    <x v="0"/>
    <x v="0"/>
    <x v="0"/>
    <x v="2"/>
    <x v="0"/>
    <x v="0"/>
    <x v="0"/>
    <x v="1"/>
    <x v="0"/>
    <x v="0"/>
    <n v="4.5"/>
    <x v="0"/>
    <x v="1"/>
    <x v="1"/>
    <x v="1"/>
    <x v="1"/>
    <x v="1"/>
    <n v="2.25"/>
    <x v="1"/>
    <x v="0"/>
    <x v="0"/>
  </r>
  <r>
    <n v="207"/>
    <x v="0"/>
    <n v="6"/>
    <s v="Unidade Básica de Saúde 02 - Taguatinga"/>
    <x v="1"/>
    <n v="2"/>
    <n v="0.74"/>
    <n v="8"/>
    <n v="0.75"/>
    <n v="0.66666666666666663"/>
    <n v="0.93333333333333335"/>
    <n v="0.77500000000000002"/>
    <n v="0.9285714285714286"/>
    <n v="0.8125"/>
    <n v="6"/>
    <n v="6"/>
    <n v="1"/>
    <x v="0"/>
    <x v="1"/>
    <x v="0"/>
    <n v="0"/>
    <n v="0"/>
    <n v="8"/>
    <x v="0"/>
    <x v="0"/>
    <x v="2"/>
    <x v="0"/>
    <x v="1"/>
    <x v="5"/>
    <x v="0"/>
    <n v="7"/>
    <x v="0"/>
    <x v="0"/>
    <x v="0"/>
    <x v="0"/>
    <n v="15.5"/>
    <x v="0"/>
    <s v="PRÓPRIO"/>
    <x v="2"/>
    <x v="0"/>
    <x v="0"/>
    <x v="0"/>
    <x v="0"/>
    <x v="0"/>
    <x v="0"/>
    <x v="1"/>
    <x v="1"/>
    <x v="0"/>
    <x v="0"/>
    <x v="0"/>
    <x v="0"/>
    <x v="0"/>
    <x v="0"/>
    <x v="0"/>
    <x v="1"/>
    <x v="0"/>
    <n v="6.5"/>
    <x v="0"/>
    <x v="0"/>
    <x v="1"/>
    <x v="1"/>
    <x v="0"/>
    <x v="1"/>
    <n v="3.25"/>
    <x v="1"/>
    <x v="0"/>
    <x v="1"/>
  </r>
  <r>
    <n v="228"/>
    <x v="1"/>
    <n v="1"/>
    <s v="Unidade Básica de Saúde 01 - Lago Norte"/>
    <x v="1"/>
    <n v="2"/>
    <n v="0.79"/>
    <n v="4"/>
    <n v="0.75"/>
    <n v="0.66666666666666663"/>
    <n v="1"/>
    <n v="0.92500000000000004"/>
    <n v="0.42857142857142855"/>
    <n v="1"/>
    <n v="6"/>
    <n v="6"/>
    <n v="1"/>
    <x v="0"/>
    <x v="1"/>
    <x v="0"/>
    <n v="0"/>
    <n v="0"/>
    <n v="8"/>
    <x v="1"/>
    <x v="0"/>
    <x v="2"/>
    <x v="1"/>
    <x v="1"/>
    <x v="5"/>
    <x v="0"/>
    <n v="7.5"/>
    <x v="1"/>
    <x v="0"/>
    <x v="0"/>
    <x v="0"/>
    <n v="18.5"/>
    <x v="0"/>
    <s v="PRÓPRIO"/>
    <x v="0"/>
    <x v="0"/>
    <x v="1"/>
    <x v="0"/>
    <x v="0"/>
    <x v="0"/>
    <x v="0"/>
    <x v="0"/>
    <x v="0"/>
    <x v="0"/>
    <x v="0"/>
    <x v="0"/>
    <x v="0"/>
    <x v="0"/>
    <x v="0"/>
    <x v="0"/>
    <x v="1"/>
    <x v="0"/>
    <n v="3"/>
    <x v="1"/>
    <x v="0"/>
    <x v="1"/>
    <x v="1"/>
    <x v="1"/>
    <x v="0"/>
    <n v="4"/>
    <x v="0"/>
    <x v="0"/>
    <x v="1"/>
  </r>
  <r>
    <n v="60"/>
    <x v="6"/>
    <n v="2"/>
    <s v="Unidade Básica de Saúde 02 - Guará"/>
    <x v="1"/>
    <n v="2"/>
    <n v="0.77"/>
    <n v="7"/>
    <n v="0.625"/>
    <n v="0.85416666666666663"/>
    <n v="0.93333333333333335"/>
    <n v="0.77500000000000002"/>
    <n v="1"/>
    <n v="0.375"/>
    <n v="5"/>
    <n v="5"/>
    <n v="0.8571428571428571"/>
    <x v="0"/>
    <x v="1"/>
    <x v="0"/>
    <n v="0"/>
    <n v="0"/>
    <n v="10.25"/>
    <x v="1"/>
    <x v="0"/>
    <x v="2"/>
    <x v="0"/>
    <x v="2"/>
    <x v="5"/>
    <x v="1"/>
    <n v="7"/>
    <x v="0"/>
    <x v="0"/>
    <x v="0"/>
    <x v="0"/>
    <n v="15.5"/>
    <x v="0"/>
    <s v="PRÓPRIO"/>
    <x v="1"/>
    <x v="0"/>
    <x v="0"/>
    <x v="0"/>
    <x v="0"/>
    <x v="0"/>
    <x v="0"/>
    <x v="0"/>
    <x v="1"/>
    <x v="0"/>
    <x v="0"/>
    <x v="4"/>
    <x v="0"/>
    <x v="0"/>
    <x v="0"/>
    <x v="0"/>
    <x v="0"/>
    <x v="0"/>
    <n v="7"/>
    <x v="0"/>
    <x v="0"/>
    <x v="1"/>
    <x v="0"/>
    <x v="0"/>
    <x v="1"/>
    <n v="1.5"/>
    <x v="2"/>
    <x v="0"/>
    <x v="0"/>
  </r>
  <r>
    <n v="75"/>
    <x v="6"/>
    <n v="2"/>
    <s v="Unidade Básica de Saúde 01 - Riacho Fundo I"/>
    <x v="1"/>
    <n v="2"/>
    <n v="0.76"/>
    <n v="7"/>
    <n v="0.625"/>
    <n v="0.75"/>
    <n v="1"/>
    <n v="0.76249999999999996"/>
    <n v="0.7142857142857143"/>
    <n v="1"/>
    <n v="5"/>
    <n v="5"/>
    <n v="0.8571428571428571"/>
    <x v="0"/>
    <x v="1"/>
    <x v="0"/>
    <n v="0"/>
    <n v="0"/>
    <n v="9"/>
    <x v="0"/>
    <x v="0"/>
    <x v="2"/>
    <x v="0"/>
    <x v="2"/>
    <x v="4"/>
    <x v="2"/>
    <n v="7.5"/>
    <x v="1"/>
    <x v="0"/>
    <x v="0"/>
    <x v="0"/>
    <n v="15.25"/>
    <x v="0"/>
    <s v="PRÓPRIO"/>
    <x v="1"/>
    <x v="0"/>
    <x v="1"/>
    <x v="0"/>
    <x v="0"/>
    <x v="0"/>
    <x v="0"/>
    <x v="0"/>
    <x v="0"/>
    <x v="0"/>
    <x v="0"/>
    <x v="2"/>
    <x v="0"/>
    <x v="0"/>
    <x v="0"/>
    <x v="0"/>
    <x v="0"/>
    <x v="0"/>
    <n v="5"/>
    <x v="0"/>
    <x v="0"/>
    <x v="1"/>
    <x v="0"/>
    <x v="1"/>
    <x v="0"/>
    <n v="4"/>
    <x v="0"/>
    <x v="0"/>
    <x v="1"/>
  </r>
  <r>
    <n v="180"/>
    <x v="0"/>
    <n v="6"/>
    <s v="Unidade Básica de Saúde 03 - Taguatinga"/>
    <x v="1"/>
    <n v="2"/>
    <n v="0.75"/>
    <n v="7"/>
    <n v="0.625"/>
    <n v="0.72916666666666663"/>
    <n v="0.93333333333333335"/>
    <n v="0.78749999999999998"/>
    <n v="0.7142857142857143"/>
    <n v="1"/>
    <n v="5"/>
    <n v="5"/>
    <n v="0.8571428571428571"/>
    <x v="0"/>
    <x v="1"/>
    <x v="0"/>
    <n v="0"/>
    <n v="0"/>
    <n v="8.75"/>
    <x v="0"/>
    <x v="1"/>
    <x v="1"/>
    <x v="0"/>
    <x v="1"/>
    <x v="5"/>
    <x v="1"/>
    <n v="7"/>
    <x v="0"/>
    <x v="0"/>
    <x v="0"/>
    <x v="0"/>
    <n v="15.75"/>
    <x v="0"/>
    <s v="PRÓPRIO"/>
    <x v="1"/>
    <x v="0"/>
    <x v="0"/>
    <x v="0"/>
    <x v="0"/>
    <x v="1"/>
    <x v="0"/>
    <x v="0"/>
    <x v="0"/>
    <x v="0"/>
    <x v="1"/>
    <x v="3"/>
    <x v="0"/>
    <x v="0"/>
    <x v="0"/>
    <x v="0"/>
    <x v="0"/>
    <x v="0"/>
    <n v="5"/>
    <x v="0"/>
    <x v="0"/>
    <x v="1"/>
    <x v="0"/>
    <x v="1"/>
    <x v="0"/>
    <n v="4"/>
    <x v="0"/>
    <x v="0"/>
    <x v="1"/>
  </r>
  <r>
    <n v="226"/>
    <x v="0"/>
    <n v="6"/>
    <s v="Unidade Básica de Saúde 05 - Taguatinga"/>
    <x v="1"/>
    <n v="2"/>
    <n v="0.77"/>
    <n v="7"/>
    <n v="0.6875"/>
    <n v="0.72916666666666663"/>
    <n v="0.93333333333333335"/>
    <n v="0.83750000000000002"/>
    <n v="0.8571428571428571"/>
    <n v="0.75"/>
    <n v="5.5"/>
    <n v="5"/>
    <n v="0.8571428571428571"/>
    <x v="5"/>
    <x v="1"/>
    <x v="1"/>
    <n v="0"/>
    <n v="1"/>
    <n v="8.75"/>
    <x v="1"/>
    <x v="0"/>
    <x v="2"/>
    <x v="0"/>
    <x v="1"/>
    <x v="4"/>
    <x v="0"/>
    <n v="7"/>
    <x v="0"/>
    <x v="0"/>
    <x v="0"/>
    <x v="0"/>
    <n v="16.75"/>
    <x v="0"/>
    <s v="PRÓPRIO"/>
    <x v="1"/>
    <x v="0"/>
    <x v="0"/>
    <x v="0"/>
    <x v="0"/>
    <x v="0"/>
    <x v="0"/>
    <x v="0"/>
    <x v="1"/>
    <x v="0"/>
    <x v="1"/>
    <x v="3"/>
    <x v="0"/>
    <x v="0"/>
    <x v="0"/>
    <x v="0"/>
    <x v="1"/>
    <x v="0"/>
    <n v="6"/>
    <x v="0"/>
    <x v="0"/>
    <x v="1"/>
    <x v="0"/>
    <x v="0"/>
    <x v="0"/>
    <n v="3"/>
    <x v="0"/>
    <x v="0"/>
    <x v="0"/>
  </r>
  <r>
    <n v="72"/>
    <x v="4"/>
    <n v="5"/>
    <s v="Unidade Básica de Saúde 01 - Brazlândia"/>
    <x v="1"/>
    <n v="2"/>
    <n v="0.77"/>
    <n v="5"/>
    <n v="0.5"/>
    <n v="0.70833333333333337"/>
    <n v="0.93333333333333335"/>
    <n v="0.875"/>
    <n v="1"/>
    <n v="0.75"/>
    <n v="4"/>
    <n v="4"/>
    <n v="0.8"/>
    <x v="6"/>
    <x v="0"/>
    <x v="0"/>
    <n v="1"/>
    <n v="0"/>
    <n v="8.5"/>
    <x v="0"/>
    <x v="0"/>
    <x v="2"/>
    <x v="0"/>
    <x v="2"/>
    <x v="4"/>
    <x v="0"/>
    <n v="7"/>
    <x v="0"/>
    <x v="0"/>
    <x v="0"/>
    <x v="0"/>
    <n v="17.5"/>
    <x v="0"/>
    <s v="PRÓPRIO"/>
    <x v="1"/>
    <x v="0"/>
    <x v="0"/>
    <x v="0"/>
    <x v="0"/>
    <x v="0"/>
    <x v="0"/>
    <x v="0"/>
    <x v="0"/>
    <x v="0"/>
    <x v="0"/>
    <x v="0"/>
    <x v="0"/>
    <x v="0"/>
    <x v="0"/>
    <x v="0"/>
    <x v="1"/>
    <x v="0"/>
    <n v="7"/>
    <x v="0"/>
    <x v="0"/>
    <x v="1"/>
    <x v="0"/>
    <x v="0"/>
    <x v="1"/>
    <n v="3"/>
    <x v="0"/>
    <x v="0"/>
    <x v="0"/>
  </r>
  <r>
    <n v="92"/>
    <x v="6"/>
    <n v="2"/>
    <s v="Unidade Básica de Saúde 01 - Núcleo Bandeirante"/>
    <x v="1"/>
    <n v="2"/>
    <n v="0.75"/>
    <n v="5"/>
    <n v="0.625"/>
    <n v="0.77083333333333337"/>
    <n v="0.93333333333333335"/>
    <n v="0.75"/>
    <n v="0.8571428571428571"/>
    <n v="0.75"/>
    <n v="5"/>
    <n v="5"/>
    <n v="0.8"/>
    <x v="0"/>
    <x v="1"/>
    <x v="0"/>
    <n v="0"/>
    <n v="0"/>
    <n v="9.25"/>
    <x v="1"/>
    <x v="0"/>
    <x v="2"/>
    <x v="0"/>
    <x v="2"/>
    <x v="5"/>
    <x v="2"/>
    <n v="7"/>
    <x v="0"/>
    <x v="0"/>
    <x v="0"/>
    <x v="0"/>
    <n v="15"/>
    <x v="0"/>
    <s v="PRÓPRIO"/>
    <x v="1"/>
    <x v="0"/>
    <x v="0"/>
    <x v="0"/>
    <x v="1"/>
    <x v="0"/>
    <x v="0"/>
    <x v="0"/>
    <x v="0"/>
    <x v="0"/>
    <x v="0"/>
    <x v="4"/>
    <x v="0"/>
    <x v="0"/>
    <x v="0"/>
    <x v="0"/>
    <x v="0"/>
    <x v="0"/>
    <n v="6"/>
    <x v="0"/>
    <x v="0"/>
    <x v="1"/>
    <x v="0"/>
    <x v="1"/>
    <x v="1"/>
    <n v="3"/>
    <x v="0"/>
    <x v="0"/>
    <x v="0"/>
  </r>
  <r>
    <n v="213"/>
    <x v="1"/>
    <n v="1"/>
    <s v="Unidade Básica de Saúde 01 - Cruzeiro"/>
    <x v="1"/>
    <n v="2"/>
    <n v="0.74"/>
    <n v="5"/>
    <n v="0.625"/>
    <n v="0.77083333333333337"/>
    <n v="1"/>
    <n v="0.82499999999999996"/>
    <n v="0.5714285714285714"/>
    <n v="0.75"/>
    <n v="5"/>
    <n v="5"/>
    <n v="0.8"/>
    <x v="0"/>
    <x v="1"/>
    <x v="0"/>
    <n v="0"/>
    <n v="0"/>
    <n v="9.25"/>
    <x v="1"/>
    <x v="0"/>
    <x v="2"/>
    <x v="0"/>
    <x v="2"/>
    <x v="5"/>
    <x v="2"/>
    <n v="7.5"/>
    <x v="1"/>
    <x v="0"/>
    <x v="0"/>
    <x v="0"/>
    <n v="16.5"/>
    <x v="0"/>
    <s v="PRÓPRIO"/>
    <x v="1"/>
    <x v="0"/>
    <x v="0"/>
    <x v="0"/>
    <x v="0"/>
    <x v="0"/>
    <x v="0"/>
    <x v="0"/>
    <x v="0"/>
    <x v="0"/>
    <x v="0"/>
    <x v="0"/>
    <x v="0"/>
    <x v="0"/>
    <x v="0"/>
    <x v="0"/>
    <x v="0"/>
    <x v="0"/>
    <n v="4"/>
    <x v="0"/>
    <x v="1"/>
    <x v="1"/>
    <x v="0"/>
    <x v="1"/>
    <x v="0"/>
    <n v="3"/>
    <x v="0"/>
    <x v="0"/>
    <x v="0"/>
  </r>
  <r>
    <n v="168"/>
    <x v="0"/>
    <n v="6"/>
    <s v="Unidade Básica de Saúde 01 - Vicente Pires"/>
    <x v="1"/>
    <n v="2"/>
    <n v="0.72"/>
    <n v="8"/>
    <n v="0.625"/>
    <n v="0.8125"/>
    <n v="1"/>
    <n v="0.6875"/>
    <n v="0.7142857142857143"/>
    <n v="1"/>
    <n v="5"/>
    <n v="5"/>
    <n v="0.75"/>
    <x v="0"/>
    <x v="1"/>
    <x v="0"/>
    <n v="0"/>
    <n v="0"/>
    <n v="9.75"/>
    <x v="1"/>
    <x v="0"/>
    <x v="2"/>
    <x v="1"/>
    <x v="1"/>
    <x v="4"/>
    <x v="1"/>
    <n v="7.5"/>
    <x v="1"/>
    <x v="0"/>
    <x v="0"/>
    <x v="0"/>
    <n v="13.75"/>
    <x v="1"/>
    <s v="ALUGADO"/>
    <x v="2"/>
    <x v="0"/>
    <x v="1"/>
    <x v="0"/>
    <x v="0"/>
    <x v="0"/>
    <x v="0"/>
    <x v="1"/>
    <x v="1"/>
    <x v="0"/>
    <x v="0"/>
    <x v="3"/>
    <x v="0"/>
    <x v="0"/>
    <x v="0"/>
    <x v="0"/>
    <x v="1"/>
    <x v="0"/>
    <n v="5"/>
    <x v="0"/>
    <x v="0"/>
    <x v="1"/>
    <x v="0"/>
    <x v="1"/>
    <x v="0"/>
    <n v="4"/>
    <x v="0"/>
    <x v="0"/>
    <x v="1"/>
  </r>
  <r>
    <n v="138"/>
    <x v="3"/>
    <n v="4"/>
    <s v="Unidade Básica de Saúde 20 - Planaltina"/>
    <x v="1"/>
    <n v="2"/>
    <n v="0.7"/>
    <n v="4"/>
    <n v="0.25"/>
    <n v="0.66666666666666663"/>
    <n v="0.93333333333333335"/>
    <n v="0.86250000000000004"/>
    <n v="0.6428571428571429"/>
    <n v="0.75"/>
    <n v="2"/>
    <n v="2"/>
    <n v="0.5"/>
    <x v="1"/>
    <x v="1"/>
    <x v="0"/>
    <n v="0"/>
    <n v="0"/>
    <n v="8"/>
    <x v="0"/>
    <x v="0"/>
    <x v="2"/>
    <x v="0"/>
    <x v="2"/>
    <x v="4"/>
    <x v="3"/>
    <n v="7"/>
    <x v="0"/>
    <x v="0"/>
    <x v="0"/>
    <x v="0"/>
    <n v="17.25"/>
    <x v="0"/>
    <s v="PRÓPRIO"/>
    <x v="0"/>
    <x v="0"/>
    <x v="1"/>
    <x v="0"/>
    <x v="0"/>
    <x v="0"/>
    <x v="0"/>
    <x v="0"/>
    <x v="0"/>
    <x v="0"/>
    <x v="0"/>
    <x v="2"/>
    <x v="0"/>
    <x v="0"/>
    <x v="0"/>
    <x v="0"/>
    <x v="0"/>
    <x v="0"/>
    <n v="4.5"/>
    <x v="0"/>
    <x v="0"/>
    <x v="1"/>
    <x v="1"/>
    <x v="1"/>
    <x v="0"/>
    <n v="3"/>
    <x v="0"/>
    <x v="0"/>
    <x v="0"/>
  </r>
  <r>
    <n v="70"/>
    <x v="3"/>
    <n v="4"/>
    <s v="Unidade Básica de Saúde 01 - Fercal"/>
    <x v="1"/>
    <n v="2"/>
    <n v="0.78"/>
    <n v="2"/>
    <n v="0.75"/>
    <n v="0.58333333333333337"/>
    <n v="1"/>
    <n v="0.82499999999999996"/>
    <n v="0.7142857142857143"/>
    <n v="0.75"/>
    <n v="6"/>
    <n v="6"/>
    <n v="0"/>
    <x v="0"/>
    <x v="0"/>
    <x v="0"/>
    <n v="1"/>
    <n v="0"/>
    <n v="7"/>
    <x v="1"/>
    <x v="0"/>
    <x v="3"/>
    <x v="0"/>
    <x v="3"/>
    <x v="2"/>
    <x v="3"/>
    <n v="7.5"/>
    <x v="1"/>
    <x v="0"/>
    <x v="0"/>
    <x v="0"/>
    <n v="16.5"/>
    <x v="1"/>
    <s v="ALUGADO"/>
    <x v="0"/>
    <x v="0"/>
    <x v="0"/>
    <x v="0"/>
    <x v="1"/>
    <x v="0"/>
    <x v="0"/>
    <x v="0"/>
    <x v="0"/>
    <x v="0"/>
    <x v="1"/>
    <x v="4"/>
    <x v="0"/>
    <x v="0"/>
    <x v="0"/>
    <x v="0"/>
    <x v="1"/>
    <x v="0"/>
    <n v="5"/>
    <x v="0"/>
    <x v="0"/>
    <x v="1"/>
    <x v="0"/>
    <x v="1"/>
    <x v="0"/>
    <n v="3"/>
    <x v="0"/>
    <x v="0"/>
    <x v="0"/>
  </r>
  <r>
    <n v="54"/>
    <x v="5"/>
    <n v="3"/>
    <s v="Unidade Básica de Saúde 05 - São Sebastião"/>
    <x v="2"/>
    <n v="3"/>
    <n v="0.65"/>
    <n v="1"/>
    <n v="0.75"/>
    <n v="0.83333333333333337"/>
    <n v="0.46666666666666667"/>
    <n v="0.82499999999999996"/>
    <n v="0.6428571428571429"/>
    <n v="0.1875"/>
    <n v="6"/>
    <n v="6"/>
    <n v="2"/>
    <x v="1"/>
    <x v="0"/>
    <x v="0"/>
    <n v="1"/>
    <n v="0"/>
    <n v="10"/>
    <x v="1"/>
    <x v="0"/>
    <x v="2"/>
    <x v="0"/>
    <x v="2"/>
    <x v="2"/>
    <x v="2"/>
    <n v="3.5"/>
    <x v="1"/>
    <x v="1"/>
    <x v="0"/>
    <x v="1"/>
    <n v="16.5"/>
    <x v="0"/>
    <s v="PRÓPRIO"/>
    <x v="0"/>
    <x v="0"/>
    <x v="0"/>
    <x v="1"/>
    <x v="0"/>
    <x v="0"/>
    <x v="0"/>
    <x v="0"/>
    <x v="1"/>
    <x v="0"/>
    <x v="0"/>
    <x v="0"/>
    <x v="0"/>
    <x v="0"/>
    <x v="0"/>
    <x v="1"/>
    <x v="0"/>
    <x v="0"/>
    <n v="4.5"/>
    <x v="0"/>
    <x v="1"/>
    <x v="1"/>
    <x v="1"/>
    <x v="1"/>
    <x v="1"/>
    <n v="0.75"/>
    <x v="1"/>
    <x v="2"/>
    <x v="0"/>
  </r>
  <r>
    <n v="68"/>
    <x v="6"/>
    <n v="2"/>
    <s v="Unidade Básica de Saúde 01 - Riacho Fundo II"/>
    <x v="2"/>
    <n v="3"/>
    <n v="0.68"/>
    <n v="7"/>
    <n v="1"/>
    <n v="0.70833333333333337"/>
    <n v="0.6"/>
    <n v="0.77500000000000002"/>
    <n v="0.5714285714285714"/>
    <n v="0.625"/>
    <n v="8"/>
    <n v="8"/>
    <n v="2"/>
    <x v="0"/>
    <x v="0"/>
    <x v="0"/>
    <n v="1"/>
    <n v="0"/>
    <n v="8.5"/>
    <x v="0"/>
    <x v="0"/>
    <x v="1"/>
    <x v="1"/>
    <x v="1"/>
    <x v="2"/>
    <x v="2"/>
    <n v="4.5"/>
    <x v="1"/>
    <x v="2"/>
    <x v="0"/>
    <x v="0"/>
    <n v="15.5"/>
    <x v="0"/>
    <s v="PRÓPRIO"/>
    <x v="1"/>
    <x v="0"/>
    <x v="1"/>
    <x v="0"/>
    <x v="0"/>
    <x v="0"/>
    <x v="0"/>
    <x v="0"/>
    <x v="0"/>
    <x v="0"/>
    <x v="0"/>
    <x v="0"/>
    <x v="0"/>
    <x v="0"/>
    <x v="0"/>
    <x v="0"/>
    <x v="1"/>
    <x v="1"/>
    <n v="4"/>
    <x v="0"/>
    <x v="1"/>
    <x v="1"/>
    <x v="0"/>
    <x v="1"/>
    <x v="0"/>
    <n v="2.5"/>
    <x v="1"/>
    <x v="1"/>
    <x v="1"/>
  </r>
  <r>
    <n v="88"/>
    <x v="6"/>
    <n v="2"/>
    <s v="Unidade Básica de Saúde 04 - Riacho Fundo II"/>
    <x v="2"/>
    <n v="3"/>
    <n v="0.6"/>
    <n v="1"/>
    <n v="0.75"/>
    <n v="0.83333333333333337"/>
    <n v="6.6666666666666666E-2"/>
    <n v="0.88749999999999996"/>
    <n v="0.5714285714285714"/>
    <n v="0.75"/>
    <n v="6"/>
    <n v="6"/>
    <n v="2"/>
    <x v="1"/>
    <x v="0"/>
    <x v="0"/>
    <n v="1"/>
    <n v="0"/>
    <n v="10"/>
    <x v="1"/>
    <x v="0"/>
    <x v="2"/>
    <x v="0"/>
    <x v="2"/>
    <x v="2"/>
    <x v="2"/>
    <n v="0.5"/>
    <x v="1"/>
    <x v="2"/>
    <x v="1"/>
    <x v="1"/>
    <n v="17.75"/>
    <x v="0"/>
    <s v="PRÓPRIO"/>
    <x v="0"/>
    <x v="0"/>
    <x v="0"/>
    <x v="2"/>
    <x v="0"/>
    <x v="0"/>
    <x v="0"/>
    <x v="0"/>
    <x v="0"/>
    <x v="0"/>
    <x v="0"/>
    <x v="3"/>
    <x v="0"/>
    <x v="0"/>
    <x v="0"/>
    <x v="1"/>
    <x v="1"/>
    <x v="0"/>
    <n v="4"/>
    <x v="0"/>
    <x v="1"/>
    <x v="1"/>
    <x v="0"/>
    <x v="1"/>
    <x v="0"/>
    <n v="3"/>
    <x v="0"/>
    <x v="0"/>
    <x v="0"/>
  </r>
  <r>
    <n v="90"/>
    <x v="5"/>
    <n v="3"/>
    <s v="Unidade Básica de Saúde 06 - Paranoá"/>
    <x v="2"/>
    <n v="3"/>
    <n v="0.69"/>
    <n v="1"/>
    <n v="1"/>
    <n v="0.75"/>
    <n v="0.4"/>
    <n v="0.83750000000000002"/>
    <n v="0.5714285714285714"/>
    <n v="0.75"/>
    <n v="8"/>
    <n v="8"/>
    <n v="2"/>
    <x v="0"/>
    <x v="0"/>
    <x v="0"/>
    <n v="1"/>
    <n v="0"/>
    <n v="9"/>
    <x v="1"/>
    <x v="0"/>
    <x v="1"/>
    <x v="0"/>
    <x v="1"/>
    <x v="3"/>
    <x v="3"/>
    <n v="3"/>
    <x v="0"/>
    <x v="1"/>
    <x v="0"/>
    <x v="1"/>
    <n v="16.75"/>
    <x v="0"/>
    <s v="PRÓPRIO"/>
    <x v="0"/>
    <x v="0"/>
    <x v="0"/>
    <x v="1"/>
    <x v="0"/>
    <x v="0"/>
    <x v="0"/>
    <x v="0"/>
    <x v="0"/>
    <x v="0"/>
    <x v="0"/>
    <x v="2"/>
    <x v="0"/>
    <x v="0"/>
    <x v="0"/>
    <x v="1"/>
    <x v="0"/>
    <x v="0"/>
    <n v="4"/>
    <x v="0"/>
    <x v="1"/>
    <x v="1"/>
    <x v="0"/>
    <x v="1"/>
    <x v="0"/>
    <n v="3"/>
    <x v="0"/>
    <x v="0"/>
    <x v="0"/>
  </r>
  <r>
    <n v="108"/>
    <x v="3"/>
    <n v="4"/>
    <s v="Unidade Básica de Saúde 04 - Sobradinho II"/>
    <x v="2"/>
    <n v="3"/>
    <n v="0.65"/>
    <n v="1"/>
    <n v="1"/>
    <n v="0.70833333333333337"/>
    <n v="0.26666666666666666"/>
    <n v="0.8125"/>
    <n v="0.5714285714285714"/>
    <n v="0.75"/>
    <n v="8"/>
    <n v="8"/>
    <n v="2"/>
    <x v="0"/>
    <x v="0"/>
    <x v="0"/>
    <n v="1"/>
    <n v="0"/>
    <n v="8.5"/>
    <x v="1"/>
    <x v="0"/>
    <x v="2"/>
    <x v="0"/>
    <x v="2"/>
    <x v="4"/>
    <x v="3"/>
    <n v="2"/>
    <x v="0"/>
    <x v="2"/>
    <x v="0"/>
    <x v="1"/>
    <n v="16.25"/>
    <x v="0"/>
    <s v="COMODATO"/>
    <x v="0"/>
    <x v="0"/>
    <x v="0"/>
    <x v="2"/>
    <x v="1"/>
    <x v="0"/>
    <x v="0"/>
    <x v="0"/>
    <x v="0"/>
    <x v="0"/>
    <x v="0"/>
    <x v="2"/>
    <x v="0"/>
    <x v="0"/>
    <x v="0"/>
    <x v="1"/>
    <x v="1"/>
    <x v="0"/>
    <n v="4"/>
    <x v="0"/>
    <x v="0"/>
    <x v="1"/>
    <x v="2"/>
    <x v="1"/>
    <x v="0"/>
    <n v="3"/>
    <x v="0"/>
    <x v="0"/>
    <x v="0"/>
  </r>
  <r>
    <n v="110"/>
    <x v="2"/>
    <n v="7"/>
    <s v="Unidade Básica de Saúde 08 - Gama"/>
    <x v="2"/>
    <n v="3"/>
    <n v="0.64"/>
    <n v="1"/>
    <n v="0.25"/>
    <n v="0.66666666666666663"/>
    <n v="0.46666666666666667"/>
    <n v="0.98750000000000004"/>
    <n v="0.6428571428571429"/>
    <n v="1"/>
    <n v="2"/>
    <n v="2"/>
    <n v="2"/>
    <x v="1"/>
    <x v="1"/>
    <x v="0"/>
    <n v="0"/>
    <n v="0"/>
    <n v="8"/>
    <x v="1"/>
    <x v="0"/>
    <x v="2"/>
    <x v="1"/>
    <x v="2"/>
    <x v="4"/>
    <x v="3"/>
    <n v="3.5"/>
    <x v="1"/>
    <x v="1"/>
    <x v="0"/>
    <x v="1"/>
    <n v="19.75"/>
    <x v="0"/>
    <s v="PRÓPRIO"/>
    <x v="0"/>
    <x v="0"/>
    <x v="0"/>
    <x v="0"/>
    <x v="0"/>
    <x v="0"/>
    <x v="0"/>
    <x v="0"/>
    <x v="0"/>
    <x v="0"/>
    <x v="0"/>
    <x v="3"/>
    <x v="0"/>
    <x v="0"/>
    <x v="0"/>
    <x v="0"/>
    <x v="1"/>
    <x v="0"/>
    <n v="4.5"/>
    <x v="0"/>
    <x v="0"/>
    <x v="1"/>
    <x v="1"/>
    <x v="1"/>
    <x v="0"/>
    <n v="4"/>
    <x v="0"/>
    <x v="0"/>
    <x v="1"/>
  </r>
  <r>
    <n v="163"/>
    <x v="3"/>
    <n v="4"/>
    <s v="Unidade Básica de Saúde 10 - Planaltina"/>
    <x v="2"/>
    <n v="3"/>
    <n v="0.67"/>
    <n v="1"/>
    <n v="0.75"/>
    <n v="0.64583333333333337"/>
    <n v="0.66666666666666663"/>
    <n v="0.73750000000000004"/>
    <n v="0.7142857142857143"/>
    <n v="0.375"/>
    <n v="6"/>
    <n v="6"/>
    <n v="2"/>
    <x v="1"/>
    <x v="0"/>
    <x v="0"/>
    <n v="1"/>
    <n v="0"/>
    <n v="7.75"/>
    <x v="1"/>
    <x v="0"/>
    <x v="1"/>
    <x v="0"/>
    <x v="3"/>
    <x v="2"/>
    <x v="3"/>
    <n v="5"/>
    <x v="0"/>
    <x v="1"/>
    <x v="0"/>
    <x v="0"/>
    <n v="14.75"/>
    <x v="0"/>
    <s v="PRÓPRIO"/>
    <x v="0"/>
    <x v="0"/>
    <x v="0"/>
    <x v="1"/>
    <x v="1"/>
    <x v="1"/>
    <x v="0"/>
    <x v="1"/>
    <x v="1"/>
    <x v="0"/>
    <x v="0"/>
    <x v="3"/>
    <x v="0"/>
    <x v="0"/>
    <x v="0"/>
    <x v="1"/>
    <x v="0"/>
    <x v="0"/>
    <n v="5"/>
    <x v="0"/>
    <x v="0"/>
    <x v="1"/>
    <x v="0"/>
    <x v="1"/>
    <x v="0"/>
    <n v="1.5"/>
    <x v="1"/>
    <x v="1"/>
    <x v="0"/>
  </r>
  <r>
    <n v="172"/>
    <x v="2"/>
    <n v="7"/>
    <s v="Unidade Básica de Saúde 03 - Santa Maria"/>
    <x v="2"/>
    <n v="3"/>
    <n v="0.63"/>
    <n v="1"/>
    <n v="0.25"/>
    <n v="0.66666666666666663"/>
    <n v="0.46666666666666667"/>
    <n v="0.85"/>
    <n v="0.8571428571428571"/>
    <n v="0.75"/>
    <n v="2"/>
    <n v="2"/>
    <n v="2"/>
    <x v="1"/>
    <x v="1"/>
    <x v="0"/>
    <n v="0"/>
    <n v="0"/>
    <n v="8"/>
    <x v="1"/>
    <x v="0"/>
    <x v="2"/>
    <x v="1"/>
    <x v="2"/>
    <x v="4"/>
    <x v="3"/>
    <n v="3.5"/>
    <x v="1"/>
    <x v="1"/>
    <x v="0"/>
    <x v="1"/>
    <n v="17"/>
    <x v="0"/>
    <s v="PRÓPRIO"/>
    <x v="0"/>
    <x v="0"/>
    <x v="1"/>
    <x v="0"/>
    <x v="0"/>
    <x v="0"/>
    <x v="0"/>
    <x v="0"/>
    <x v="0"/>
    <x v="0"/>
    <x v="0"/>
    <x v="1"/>
    <x v="0"/>
    <x v="0"/>
    <x v="0"/>
    <x v="1"/>
    <x v="0"/>
    <x v="0"/>
    <n v="6"/>
    <x v="0"/>
    <x v="0"/>
    <x v="1"/>
    <x v="0"/>
    <x v="0"/>
    <x v="0"/>
    <n v="3"/>
    <x v="0"/>
    <x v="0"/>
    <x v="0"/>
  </r>
  <r>
    <n v="188"/>
    <x v="2"/>
    <n v="7"/>
    <s v="Unidade Básica de Saúde 11 - Gama"/>
    <x v="2"/>
    <n v="3"/>
    <n v="0.61"/>
    <n v="2"/>
    <n v="0.75"/>
    <n v="0.6875"/>
    <n v="0.13333333333333333"/>
    <n v="0.76249999999999996"/>
    <n v="0.8571428571428571"/>
    <n v="0.5625"/>
    <n v="6"/>
    <n v="6"/>
    <n v="2"/>
    <x v="0"/>
    <x v="1"/>
    <x v="0"/>
    <n v="0"/>
    <n v="0"/>
    <n v="8.25"/>
    <x v="1"/>
    <x v="0"/>
    <x v="1"/>
    <x v="0"/>
    <x v="1"/>
    <x v="0"/>
    <x v="3"/>
    <n v="1"/>
    <x v="0"/>
    <x v="1"/>
    <x v="1"/>
    <x v="1"/>
    <n v="15.25"/>
    <x v="0"/>
    <s v="COMODATO"/>
    <x v="0"/>
    <x v="0"/>
    <x v="0"/>
    <x v="0"/>
    <x v="0"/>
    <x v="0"/>
    <x v="0"/>
    <x v="0"/>
    <x v="1"/>
    <x v="1"/>
    <x v="1"/>
    <x v="2"/>
    <x v="0"/>
    <x v="0"/>
    <x v="0"/>
    <x v="1"/>
    <x v="0"/>
    <x v="0"/>
    <n v="6"/>
    <x v="0"/>
    <x v="1"/>
    <x v="1"/>
    <x v="0"/>
    <x v="0"/>
    <x v="1"/>
    <n v="2.25"/>
    <x v="0"/>
    <x v="1"/>
    <x v="0"/>
  </r>
  <r>
    <n v="199"/>
    <x v="4"/>
    <n v="5"/>
    <s v="Unidade Básica de Saúde 07 - Brazlândia"/>
    <x v="2"/>
    <n v="3"/>
    <n v="0.69"/>
    <n v="1"/>
    <n v="1"/>
    <n v="0.79166666666666663"/>
    <n v="0.66666666666666663"/>
    <n v="0.8"/>
    <n v="0.2857142857142857"/>
    <n v="0.5625"/>
    <n v="8"/>
    <n v="8"/>
    <n v="2"/>
    <x v="0"/>
    <x v="0"/>
    <x v="0"/>
    <n v="1"/>
    <n v="0"/>
    <n v="9.5"/>
    <x v="1"/>
    <x v="0"/>
    <x v="2"/>
    <x v="0"/>
    <x v="2"/>
    <x v="3"/>
    <x v="3"/>
    <n v="5"/>
    <x v="0"/>
    <x v="1"/>
    <x v="0"/>
    <x v="0"/>
    <n v="16"/>
    <x v="0"/>
    <s v="COMODATO"/>
    <x v="0"/>
    <x v="0"/>
    <x v="0"/>
    <x v="0"/>
    <x v="0"/>
    <x v="0"/>
    <x v="0"/>
    <x v="1"/>
    <x v="1"/>
    <x v="0"/>
    <x v="0"/>
    <x v="1"/>
    <x v="0"/>
    <x v="0"/>
    <x v="0"/>
    <x v="1"/>
    <x v="0"/>
    <x v="1"/>
    <n v="2"/>
    <x v="2"/>
    <x v="0"/>
    <x v="1"/>
    <x v="2"/>
    <x v="1"/>
    <x v="0"/>
    <n v="2.25"/>
    <x v="1"/>
    <x v="0"/>
    <x v="0"/>
  </r>
  <r>
    <n v="203"/>
    <x v="0"/>
    <n v="6"/>
    <s v="Unidade Básica de Saúde 05 - Samambaia"/>
    <x v="2"/>
    <n v="3"/>
    <n v="0.61"/>
    <n v="4"/>
    <n v="0.75"/>
    <n v="0.6875"/>
    <n v="0.2"/>
    <n v="0.875"/>
    <n v="0.5"/>
    <n v="1"/>
    <n v="6"/>
    <n v="6"/>
    <n v="2"/>
    <x v="0"/>
    <x v="1"/>
    <x v="0"/>
    <n v="0"/>
    <n v="0"/>
    <n v="8.25"/>
    <x v="1"/>
    <x v="0"/>
    <x v="1"/>
    <x v="0"/>
    <x v="1"/>
    <x v="0"/>
    <x v="3"/>
    <n v="1.5"/>
    <x v="1"/>
    <x v="1"/>
    <x v="1"/>
    <x v="1"/>
    <n v="17.5"/>
    <x v="0"/>
    <s v="PRÓPRIO"/>
    <x v="0"/>
    <x v="0"/>
    <x v="0"/>
    <x v="0"/>
    <x v="0"/>
    <x v="0"/>
    <x v="0"/>
    <x v="0"/>
    <x v="0"/>
    <x v="0"/>
    <x v="0"/>
    <x v="0"/>
    <x v="0"/>
    <x v="0"/>
    <x v="0"/>
    <x v="1"/>
    <x v="0"/>
    <x v="0"/>
    <n v="3.5"/>
    <x v="2"/>
    <x v="0"/>
    <x v="1"/>
    <x v="1"/>
    <x v="1"/>
    <x v="1"/>
    <n v="4"/>
    <x v="0"/>
    <x v="0"/>
    <x v="1"/>
  </r>
  <r>
    <n v="206"/>
    <x v="6"/>
    <n v="2"/>
    <s v="Unidade Básica de Saúde 01 - Park Way"/>
    <x v="2"/>
    <n v="3"/>
    <n v="0.68"/>
    <n v="1"/>
    <n v="0.75"/>
    <n v="0.6875"/>
    <n v="0.46666666666666667"/>
    <n v="0.9"/>
    <n v="0.5714285714285714"/>
    <n v="0.8125"/>
    <n v="6"/>
    <n v="6"/>
    <n v="2"/>
    <x v="1"/>
    <x v="0"/>
    <x v="0"/>
    <n v="1"/>
    <n v="0"/>
    <n v="8.25"/>
    <x v="1"/>
    <x v="0"/>
    <x v="2"/>
    <x v="1"/>
    <x v="2"/>
    <x v="0"/>
    <x v="3"/>
    <n v="3.5"/>
    <x v="1"/>
    <x v="1"/>
    <x v="1"/>
    <x v="0"/>
    <n v="18"/>
    <x v="0"/>
    <s v="PRÓPRIO"/>
    <x v="0"/>
    <x v="0"/>
    <x v="0"/>
    <x v="1"/>
    <x v="0"/>
    <x v="0"/>
    <x v="0"/>
    <x v="0"/>
    <x v="0"/>
    <x v="0"/>
    <x v="1"/>
    <x v="1"/>
    <x v="0"/>
    <x v="0"/>
    <x v="0"/>
    <x v="1"/>
    <x v="1"/>
    <x v="0"/>
    <n v="4"/>
    <x v="0"/>
    <x v="0"/>
    <x v="1"/>
    <x v="2"/>
    <x v="1"/>
    <x v="0"/>
    <n v="3.25"/>
    <x v="0"/>
    <x v="1"/>
    <x v="1"/>
  </r>
  <r>
    <n v="214"/>
    <x v="4"/>
    <n v="5"/>
    <s v="Unidade Básica de Saúde 08 - Brazlândia"/>
    <x v="2"/>
    <n v="3"/>
    <n v="0.64"/>
    <n v="1"/>
    <n v="0.75"/>
    <n v="0.79166666666666663"/>
    <n v="0.66666666666666663"/>
    <n v="0.73750000000000004"/>
    <n v="0.2857142857142857"/>
    <n v="0.5625"/>
    <n v="6"/>
    <n v="6"/>
    <n v="2"/>
    <x v="1"/>
    <x v="0"/>
    <x v="0"/>
    <n v="1"/>
    <n v="0"/>
    <n v="9.5"/>
    <x v="1"/>
    <x v="0"/>
    <x v="2"/>
    <x v="0"/>
    <x v="2"/>
    <x v="3"/>
    <x v="3"/>
    <n v="5"/>
    <x v="0"/>
    <x v="1"/>
    <x v="0"/>
    <x v="0"/>
    <n v="14.75"/>
    <x v="0"/>
    <s v="COMODATO"/>
    <x v="0"/>
    <x v="0"/>
    <x v="0"/>
    <x v="0"/>
    <x v="0"/>
    <x v="1"/>
    <x v="0"/>
    <x v="1"/>
    <x v="1"/>
    <x v="0"/>
    <x v="1"/>
    <x v="3"/>
    <x v="0"/>
    <x v="0"/>
    <x v="0"/>
    <x v="1"/>
    <x v="0"/>
    <x v="1"/>
    <n v="2"/>
    <x v="2"/>
    <x v="1"/>
    <x v="1"/>
    <x v="2"/>
    <x v="1"/>
    <x v="1"/>
    <n v="2.25"/>
    <x v="1"/>
    <x v="0"/>
    <x v="0"/>
  </r>
  <r>
    <n v="229"/>
    <x v="1"/>
    <n v="1"/>
    <s v="Unidade Básica de Saúde 05 - Asa Norte"/>
    <x v="2"/>
    <n v="3"/>
    <n v="0.67"/>
    <n v="1"/>
    <n v="0.75"/>
    <n v="0.70833333333333337"/>
    <n v="0.4"/>
    <n v="0.9"/>
    <n v="0.5714285714285714"/>
    <n v="0.8125"/>
    <n v="6"/>
    <n v="6"/>
    <n v="2"/>
    <x v="1"/>
    <x v="0"/>
    <x v="0"/>
    <n v="1"/>
    <n v="0"/>
    <n v="8.5"/>
    <x v="1"/>
    <x v="0"/>
    <x v="2"/>
    <x v="0"/>
    <x v="2"/>
    <x v="4"/>
    <x v="3"/>
    <n v="3"/>
    <x v="0"/>
    <x v="1"/>
    <x v="0"/>
    <x v="1"/>
    <n v="18"/>
    <x v="0"/>
    <s v="PRÓPRIO"/>
    <x v="0"/>
    <x v="0"/>
    <x v="0"/>
    <x v="0"/>
    <x v="1"/>
    <x v="0"/>
    <x v="0"/>
    <x v="0"/>
    <x v="0"/>
    <x v="0"/>
    <x v="0"/>
    <x v="1"/>
    <x v="0"/>
    <x v="0"/>
    <x v="0"/>
    <x v="1"/>
    <x v="1"/>
    <x v="0"/>
    <n v="4"/>
    <x v="2"/>
    <x v="0"/>
    <x v="1"/>
    <x v="0"/>
    <x v="1"/>
    <x v="1"/>
    <n v="3.25"/>
    <x v="1"/>
    <x v="0"/>
    <x v="1"/>
  </r>
  <r>
    <n v="233"/>
    <x v="0"/>
    <n v="6"/>
    <s v="Unidade Básica de Saúde 07 - Recanto das Emas"/>
    <x v="2"/>
    <n v="3"/>
    <n v="0.62"/>
    <n v="1"/>
    <n v="0.75"/>
    <n v="0.75"/>
    <n v="0.4"/>
    <n v="0.77500000000000002"/>
    <n v="0.5"/>
    <n v="0.5625"/>
    <n v="6"/>
    <n v="6"/>
    <n v="2"/>
    <x v="1"/>
    <x v="0"/>
    <x v="0"/>
    <n v="1"/>
    <n v="0"/>
    <n v="9"/>
    <x v="1"/>
    <x v="0"/>
    <x v="2"/>
    <x v="0"/>
    <x v="2"/>
    <x v="2"/>
    <x v="3"/>
    <n v="3"/>
    <x v="0"/>
    <x v="1"/>
    <x v="0"/>
    <x v="1"/>
    <n v="15.5"/>
    <x v="0"/>
    <s v="COMODATO"/>
    <x v="0"/>
    <x v="0"/>
    <x v="1"/>
    <x v="1"/>
    <x v="0"/>
    <x v="0"/>
    <x v="0"/>
    <x v="0"/>
    <x v="1"/>
    <x v="0"/>
    <x v="1"/>
    <x v="4"/>
    <x v="0"/>
    <x v="0"/>
    <x v="0"/>
    <x v="1"/>
    <x v="1"/>
    <x v="0"/>
    <n v="3.5"/>
    <x v="2"/>
    <x v="1"/>
    <x v="1"/>
    <x v="1"/>
    <x v="0"/>
    <x v="1"/>
    <n v="2.25"/>
    <x v="1"/>
    <x v="0"/>
    <x v="0"/>
  </r>
  <r>
    <n v="50"/>
    <x v="5"/>
    <n v="3"/>
    <s v="Unidade Básica de Saúde 03 - Paranoá"/>
    <x v="2"/>
    <n v="3"/>
    <n v="0.67"/>
    <n v="6"/>
    <n v="0.75"/>
    <n v="0.6875"/>
    <n v="0.66666666666666663"/>
    <n v="0.86250000000000004"/>
    <n v="0.6428571428571429"/>
    <n v="0.5625"/>
    <n v="6"/>
    <n v="6"/>
    <n v="1.6666666666666667"/>
    <x v="0"/>
    <x v="1"/>
    <x v="0"/>
    <n v="0"/>
    <n v="0"/>
    <n v="8.25"/>
    <x v="0"/>
    <x v="0"/>
    <x v="1"/>
    <x v="0"/>
    <x v="1"/>
    <x v="5"/>
    <x v="2"/>
    <n v="5"/>
    <x v="0"/>
    <x v="0"/>
    <x v="0"/>
    <x v="1"/>
    <n v="17.25"/>
    <x v="0"/>
    <s v="COMODATO"/>
    <x v="1"/>
    <x v="0"/>
    <x v="0"/>
    <x v="0"/>
    <x v="0"/>
    <x v="0"/>
    <x v="0"/>
    <x v="0"/>
    <x v="0"/>
    <x v="0"/>
    <x v="0"/>
    <x v="2"/>
    <x v="0"/>
    <x v="0"/>
    <x v="0"/>
    <x v="0"/>
    <x v="1"/>
    <x v="0"/>
    <n v="4.5"/>
    <x v="0"/>
    <x v="1"/>
    <x v="1"/>
    <x v="1"/>
    <x v="1"/>
    <x v="1"/>
    <n v="2.25"/>
    <x v="1"/>
    <x v="0"/>
    <x v="0"/>
  </r>
  <r>
    <n v="114"/>
    <x v="0"/>
    <n v="6"/>
    <s v="Unidade Básica de Saúde 07 - Samambaia"/>
    <x v="2"/>
    <n v="3"/>
    <n v="0.62"/>
    <n v="6"/>
    <n v="1"/>
    <n v="0.72916666666666663"/>
    <n v="0.4"/>
    <n v="0.8"/>
    <n v="0.5"/>
    <n v="0.5625"/>
    <n v="8"/>
    <n v="8"/>
    <n v="1.6666666666666667"/>
    <x v="0"/>
    <x v="0"/>
    <x v="0"/>
    <n v="1"/>
    <n v="0"/>
    <n v="8.75"/>
    <x v="0"/>
    <x v="0"/>
    <x v="2"/>
    <x v="0"/>
    <x v="2"/>
    <x v="0"/>
    <x v="0"/>
    <n v="3"/>
    <x v="0"/>
    <x v="1"/>
    <x v="0"/>
    <x v="1"/>
    <n v="16"/>
    <x v="0"/>
    <s v="PRÓPRIO"/>
    <x v="1"/>
    <x v="0"/>
    <x v="0"/>
    <x v="0"/>
    <x v="0"/>
    <x v="0"/>
    <x v="0"/>
    <x v="0"/>
    <x v="1"/>
    <x v="0"/>
    <x v="0"/>
    <x v="0"/>
    <x v="0"/>
    <x v="0"/>
    <x v="0"/>
    <x v="0"/>
    <x v="1"/>
    <x v="1"/>
    <n v="3.5"/>
    <x v="0"/>
    <x v="0"/>
    <x v="0"/>
    <x v="1"/>
    <x v="1"/>
    <x v="0"/>
    <n v="2.25"/>
    <x v="1"/>
    <x v="0"/>
    <x v="0"/>
  </r>
  <r>
    <n v="100"/>
    <x v="4"/>
    <n v="5"/>
    <s v="Unidade Básica de Saúde 03 - Ceilândia"/>
    <x v="2"/>
    <n v="3"/>
    <n v="0.67"/>
    <n v="5"/>
    <n v="0.25"/>
    <n v="0.66666666666666663"/>
    <n v="0.73333333333333328"/>
    <n v="0.8"/>
    <n v="0.8571428571428571"/>
    <n v="1"/>
    <n v="2"/>
    <n v="2"/>
    <n v="1.6"/>
    <x v="1"/>
    <x v="1"/>
    <x v="0"/>
    <n v="0"/>
    <n v="0"/>
    <n v="8"/>
    <x v="1"/>
    <x v="0"/>
    <x v="1"/>
    <x v="0"/>
    <x v="1"/>
    <x v="4"/>
    <x v="3"/>
    <n v="5.5"/>
    <x v="1"/>
    <x v="1"/>
    <x v="0"/>
    <x v="0"/>
    <n v="16"/>
    <x v="0"/>
    <s v="PRÓPRIO"/>
    <x v="1"/>
    <x v="0"/>
    <x v="0"/>
    <x v="0"/>
    <x v="0"/>
    <x v="0"/>
    <x v="0"/>
    <x v="0"/>
    <x v="1"/>
    <x v="0"/>
    <x v="0"/>
    <x v="0"/>
    <x v="0"/>
    <x v="0"/>
    <x v="0"/>
    <x v="0"/>
    <x v="0"/>
    <x v="0"/>
    <n v="6"/>
    <x v="0"/>
    <x v="0"/>
    <x v="1"/>
    <x v="0"/>
    <x v="1"/>
    <x v="1"/>
    <n v="4"/>
    <x v="0"/>
    <x v="0"/>
    <x v="1"/>
  </r>
  <r>
    <n v="144"/>
    <x v="4"/>
    <n v="5"/>
    <s v="Unidade Básica de Saúde 10 - Ceilândia"/>
    <x v="2"/>
    <n v="3"/>
    <n v="0.67"/>
    <n v="5"/>
    <n v="1"/>
    <n v="8.3333333333333329E-2"/>
    <n v="1"/>
    <n v="0.82499999999999996"/>
    <n v="0.6428571428571429"/>
    <n v="0.5625"/>
    <n v="8"/>
    <n v="8"/>
    <n v="1.6"/>
    <x v="0"/>
    <x v="0"/>
    <x v="0"/>
    <n v="1"/>
    <n v="0"/>
    <n v="1"/>
    <x v="2"/>
    <x v="2"/>
    <x v="3"/>
    <x v="2"/>
    <x v="3"/>
    <x v="1"/>
    <x v="2"/>
    <n v="7.5"/>
    <x v="1"/>
    <x v="0"/>
    <x v="0"/>
    <x v="0"/>
    <n v="16.5"/>
    <x v="0"/>
    <s v="PRÓPRIO"/>
    <x v="1"/>
    <x v="0"/>
    <x v="0"/>
    <x v="0"/>
    <x v="0"/>
    <x v="0"/>
    <x v="0"/>
    <x v="1"/>
    <x v="1"/>
    <x v="0"/>
    <x v="0"/>
    <x v="0"/>
    <x v="0"/>
    <x v="0"/>
    <x v="0"/>
    <x v="0"/>
    <x v="1"/>
    <x v="0"/>
    <n v="4.5"/>
    <x v="0"/>
    <x v="1"/>
    <x v="1"/>
    <x v="1"/>
    <x v="0"/>
    <x v="0"/>
    <n v="2.25"/>
    <x v="1"/>
    <x v="0"/>
    <x v="0"/>
  </r>
  <r>
    <n v="223"/>
    <x v="1"/>
    <n v="1"/>
    <s v="Unidade Básica de Saúde 01 - Asa Sul"/>
    <x v="2"/>
    <n v="3"/>
    <n v="0.66"/>
    <n v="7"/>
    <n v="0.8125"/>
    <n v="0.6875"/>
    <n v="0.73333333333333328"/>
    <n v="0.77500000000000002"/>
    <n v="0.42857142857142855"/>
    <n v="0.8125"/>
    <n v="6.5"/>
    <n v="6"/>
    <n v="1.4285714285714286"/>
    <x v="0"/>
    <x v="1"/>
    <x v="1"/>
    <n v="0"/>
    <n v="1"/>
    <n v="8.25"/>
    <x v="1"/>
    <x v="0"/>
    <x v="2"/>
    <x v="1"/>
    <x v="1"/>
    <x v="1"/>
    <x v="2"/>
    <n v="5.5"/>
    <x v="1"/>
    <x v="0"/>
    <x v="0"/>
    <x v="1"/>
    <n v="15.5"/>
    <x v="0"/>
    <s v="PRÓPRIO"/>
    <x v="1"/>
    <x v="0"/>
    <x v="1"/>
    <x v="0"/>
    <x v="0"/>
    <x v="0"/>
    <x v="0"/>
    <x v="0"/>
    <x v="0"/>
    <x v="0"/>
    <x v="0"/>
    <x v="0"/>
    <x v="0"/>
    <x v="0"/>
    <x v="0"/>
    <x v="0"/>
    <x v="0"/>
    <x v="0"/>
    <n v="3"/>
    <x v="2"/>
    <x v="0"/>
    <x v="1"/>
    <x v="0"/>
    <x v="1"/>
    <x v="0"/>
    <n v="3.25"/>
    <x v="1"/>
    <x v="0"/>
    <x v="1"/>
  </r>
  <r>
    <n v="69"/>
    <x v="5"/>
    <n v="3"/>
    <s v="Unidade Básica de Saúde 03 - Itapoã"/>
    <x v="2"/>
    <n v="3"/>
    <n v="0.61"/>
    <n v="3"/>
    <n v="1"/>
    <n v="0.6875"/>
    <n v="0.2"/>
    <n v="0.7"/>
    <n v="0.6428571428571429"/>
    <n v="0.5625"/>
    <n v="8"/>
    <n v="8"/>
    <n v="1.3333333333333333"/>
    <x v="0"/>
    <x v="0"/>
    <x v="0"/>
    <n v="1"/>
    <n v="0"/>
    <n v="8.25"/>
    <x v="1"/>
    <x v="0"/>
    <x v="1"/>
    <x v="0"/>
    <x v="1"/>
    <x v="0"/>
    <x v="3"/>
    <n v="1.5"/>
    <x v="1"/>
    <x v="1"/>
    <x v="1"/>
    <x v="1"/>
    <n v="14"/>
    <x v="0"/>
    <s v="COMODATO"/>
    <x v="0"/>
    <x v="0"/>
    <x v="1"/>
    <x v="1"/>
    <x v="0"/>
    <x v="1"/>
    <x v="0"/>
    <x v="0"/>
    <x v="0"/>
    <x v="0"/>
    <x v="0"/>
    <x v="4"/>
    <x v="0"/>
    <x v="0"/>
    <x v="1"/>
    <x v="1"/>
    <x v="1"/>
    <x v="1"/>
    <n v="4.5"/>
    <x v="2"/>
    <x v="0"/>
    <x v="1"/>
    <x v="1"/>
    <x v="0"/>
    <x v="1"/>
    <n v="2.25"/>
    <x v="1"/>
    <x v="0"/>
    <x v="0"/>
  </r>
  <r>
    <n v="103"/>
    <x v="4"/>
    <n v="5"/>
    <s v="Unidade Básica de Saúde 09 - Ceilândia"/>
    <x v="2"/>
    <n v="3"/>
    <n v="0.6"/>
    <n v="6"/>
    <n v="0.25"/>
    <n v="0.6875"/>
    <n v="0.66666666666666663"/>
    <n v="0.8125"/>
    <n v="0.7142857142857143"/>
    <n v="0.5625"/>
    <n v="2"/>
    <n v="2"/>
    <n v="1.3333333333333333"/>
    <x v="1"/>
    <x v="1"/>
    <x v="0"/>
    <n v="0"/>
    <n v="0"/>
    <n v="8.25"/>
    <x v="1"/>
    <x v="0"/>
    <x v="2"/>
    <x v="0"/>
    <x v="2"/>
    <x v="5"/>
    <x v="3"/>
    <n v="5"/>
    <x v="0"/>
    <x v="1"/>
    <x v="0"/>
    <x v="0"/>
    <n v="16.25"/>
    <x v="0"/>
    <s v="PRÓPRIO"/>
    <x v="1"/>
    <x v="0"/>
    <x v="0"/>
    <x v="0"/>
    <x v="0"/>
    <x v="0"/>
    <x v="0"/>
    <x v="0"/>
    <x v="0"/>
    <x v="0"/>
    <x v="0"/>
    <x v="2"/>
    <x v="0"/>
    <x v="0"/>
    <x v="0"/>
    <x v="0"/>
    <x v="0"/>
    <x v="0"/>
    <n v="5"/>
    <x v="0"/>
    <x v="1"/>
    <x v="0"/>
    <x v="0"/>
    <x v="0"/>
    <x v="1"/>
    <n v="2.25"/>
    <x v="1"/>
    <x v="0"/>
    <x v="0"/>
  </r>
  <r>
    <n v="225"/>
    <x v="4"/>
    <n v="5"/>
    <s v="Unidade Básica de Saúde 08 - Ceilândia"/>
    <x v="2"/>
    <n v="3"/>
    <n v="0.65"/>
    <n v="6"/>
    <n v="0.5"/>
    <n v="0.52083333333333337"/>
    <n v="1"/>
    <n v="0.72499999999999998"/>
    <n v="0.42857142857142855"/>
    <n v="1"/>
    <n v="4"/>
    <n v="4"/>
    <n v="1.3333333333333333"/>
    <x v="7"/>
    <x v="0"/>
    <x v="0"/>
    <n v="1"/>
    <n v="0"/>
    <n v="6.25"/>
    <x v="0"/>
    <x v="1"/>
    <x v="2"/>
    <x v="2"/>
    <x v="2"/>
    <x v="0"/>
    <x v="0"/>
    <n v="7.5"/>
    <x v="1"/>
    <x v="0"/>
    <x v="0"/>
    <x v="0"/>
    <n v="14.5"/>
    <x v="0"/>
    <s v="PRÓPRIO"/>
    <x v="1"/>
    <x v="0"/>
    <x v="1"/>
    <x v="0"/>
    <x v="0"/>
    <x v="0"/>
    <x v="0"/>
    <x v="0"/>
    <x v="1"/>
    <x v="1"/>
    <x v="0"/>
    <x v="1"/>
    <x v="0"/>
    <x v="0"/>
    <x v="0"/>
    <x v="0"/>
    <x v="0"/>
    <x v="0"/>
    <n v="3"/>
    <x v="2"/>
    <x v="0"/>
    <x v="1"/>
    <x v="0"/>
    <x v="1"/>
    <x v="0"/>
    <n v="4"/>
    <x v="0"/>
    <x v="0"/>
    <x v="1"/>
  </r>
  <r>
    <n v="222"/>
    <x v="2"/>
    <n v="7"/>
    <s v="Unidade Básica de Saúde 04 - Gama"/>
    <x v="2"/>
    <n v="3"/>
    <n v="0.65"/>
    <n v="5"/>
    <n v="0.75"/>
    <n v="0.70833333333333337"/>
    <n v="0.66666666666666663"/>
    <n v="0.77500000000000002"/>
    <n v="0.35714285714285715"/>
    <n v="1"/>
    <n v="6"/>
    <n v="6"/>
    <n v="1.2"/>
    <x v="1"/>
    <x v="0"/>
    <x v="0"/>
    <n v="1"/>
    <n v="0"/>
    <n v="8.5"/>
    <x v="1"/>
    <x v="0"/>
    <x v="2"/>
    <x v="0"/>
    <x v="1"/>
    <x v="0"/>
    <x v="3"/>
    <n v="5"/>
    <x v="0"/>
    <x v="1"/>
    <x v="0"/>
    <x v="0"/>
    <n v="15.5"/>
    <x v="0"/>
    <s v="PRÓPRIO"/>
    <x v="1"/>
    <x v="0"/>
    <x v="0"/>
    <x v="0"/>
    <x v="1"/>
    <x v="0"/>
    <x v="0"/>
    <x v="0"/>
    <x v="0"/>
    <x v="0"/>
    <x v="0"/>
    <x v="0"/>
    <x v="0"/>
    <x v="0"/>
    <x v="0"/>
    <x v="0"/>
    <x v="0"/>
    <x v="0"/>
    <n v="2.5"/>
    <x v="1"/>
    <x v="0"/>
    <x v="1"/>
    <x v="2"/>
    <x v="1"/>
    <x v="0"/>
    <n v="4"/>
    <x v="0"/>
    <x v="0"/>
    <x v="1"/>
  </r>
  <r>
    <n v="94"/>
    <x v="3"/>
    <n v="4"/>
    <s v="Unidade Básica de Saúde 01 - Sobradinho"/>
    <x v="2"/>
    <n v="3"/>
    <n v="0.69"/>
    <n v="7"/>
    <n v="0.25"/>
    <n v="0.66666666666666663"/>
    <n v="1"/>
    <n v="0.76249999999999996"/>
    <n v="0.7857142857142857"/>
    <n v="0.75"/>
    <n v="2"/>
    <n v="2"/>
    <n v="1.1428571428571428"/>
    <x v="1"/>
    <x v="1"/>
    <x v="0"/>
    <n v="0"/>
    <n v="0"/>
    <n v="8"/>
    <x v="0"/>
    <x v="0"/>
    <x v="2"/>
    <x v="0"/>
    <x v="2"/>
    <x v="4"/>
    <x v="3"/>
    <n v="7.5"/>
    <x v="1"/>
    <x v="0"/>
    <x v="0"/>
    <x v="0"/>
    <n v="15.25"/>
    <x v="0"/>
    <s v="PRÓPRIO"/>
    <x v="1"/>
    <x v="0"/>
    <x v="1"/>
    <x v="0"/>
    <x v="0"/>
    <x v="0"/>
    <x v="0"/>
    <x v="0"/>
    <x v="0"/>
    <x v="0"/>
    <x v="1"/>
    <x v="3"/>
    <x v="0"/>
    <x v="0"/>
    <x v="0"/>
    <x v="0"/>
    <x v="0"/>
    <x v="0"/>
    <n v="5.5"/>
    <x v="0"/>
    <x v="0"/>
    <x v="1"/>
    <x v="1"/>
    <x v="0"/>
    <x v="0"/>
    <n v="3"/>
    <x v="0"/>
    <x v="0"/>
    <x v="0"/>
  </r>
  <r>
    <n v="120"/>
    <x v="3"/>
    <n v="4"/>
    <s v="Unidade Básica de Saúde 02 - Sobradinho II"/>
    <x v="2"/>
    <n v="3"/>
    <n v="0.69"/>
    <n v="7"/>
    <n v="0.25"/>
    <n v="0.70833333333333337"/>
    <n v="1"/>
    <n v="0.75"/>
    <n v="0.8571428571428571"/>
    <n v="0.5625"/>
    <n v="2"/>
    <n v="2"/>
    <n v="1.1428571428571428"/>
    <x v="1"/>
    <x v="1"/>
    <x v="0"/>
    <n v="0"/>
    <n v="0"/>
    <n v="8.5"/>
    <x v="1"/>
    <x v="0"/>
    <x v="2"/>
    <x v="0"/>
    <x v="2"/>
    <x v="4"/>
    <x v="3"/>
    <n v="7.5"/>
    <x v="1"/>
    <x v="0"/>
    <x v="0"/>
    <x v="0"/>
    <n v="15"/>
    <x v="0"/>
    <s v="PRÓPRIO"/>
    <x v="1"/>
    <x v="0"/>
    <x v="1"/>
    <x v="0"/>
    <x v="0"/>
    <x v="0"/>
    <x v="0"/>
    <x v="0"/>
    <x v="0"/>
    <x v="0"/>
    <x v="0"/>
    <x v="4"/>
    <x v="0"/>
    <x v="0"/>
    <x v="0"/>
    <x v="1"/>
    <x v="1"/>
    <x v="0"/>
    <n v="6"/>
    <x v="0"/>
    <x v="0"/>
    <x v="1"/>
    <x v="0"/>
    <x v="1"/>
    <x v="1"/>
    <n v="2.25"/>
    <x v="1"/>
    <x v="0"/>
    <x v="0"/>
  </r>
  <r>
    <n v="105"/>
    <x v="2"/>
    <n v="7"/>
    <s v="Unidade Básica de Saúde 01 - Santa Maria"/>
    <x v="2"/>
    <n v="3"/>
    <n v="0.66"/>
    <n v="11"/>
    <n v="0.75"/>
    <n v="0.75"/>
    <n v="1"/>
    <n v="0.71250000000000002"/>
    <n v="0.42857142857142855"/>
    <n v="0.5625"/>
    <n v="6"/>
    <n v="6"/>
    <n v="1.0909090909090908"/>
    <x v="0"/>
    <x v="1"/>
    <x v="0"/>
    <n v="0"/>
    <n v="0"/>
    <n v="9"/>
    <x v="1"/>
    <x v="0"/>
    <x v="1"/>
    <x v="0"/>
    <x v="2"/>
    <x v="0"/>
    <x v="0"/>
    <n v="7.5"/>
    <x v="1"/>
    <x v="0"/>
    <x v="0"/>
    <x v="0"/>
    <n v="14.25"/>
    <x v="0"/>
    <s v="PRÓPRIO"/>
    <x v="2"/>
    <x v="1"/>
    <x v="1"/>
    <x v="0"/>
    <x v="0"/>
    <x v="0"/>
    <x v="0"/>
    <x v="0"/>
    <x v="1"/>
    <x v="0"/>
    <x v="0"/>
    <x v="3"/>
    <x v="0"/>
    <x v="0"/>
    <x v="0"/>
    <x v="0"/>
    <x v="1"/>
    <x v="0"/>
    <n v="3"/>
    <x v="0"/>
    <x v="1"/>
    <x v="0"/>
    <x v="0"/>
    <x v="1"/>
    <x v="0"/>
    <n v="2.25"/>
    <x v="1"/>
    <x v="0"/>
    <x v="0"/>
  </r>
  <r>
    <n v="46"/>
    <x v="4"/>
    <n v="5"/>
    <s v="Unidade Básica de Saúde 11 - Ceilândia"/>
    <x v="2"/>
    <n v="3"/>
    <n v="0.67"/>
    <n v="6"/>
    <n v="0.75"/>
    <n v="0.66666666666666663"/>
    <n v="0.6"/>
    <n v="0.85"/>
    <n v="0.5714285714285714"/>
    <n v="1"/>
    <n v="6"/>
    <n v="6"/>
    <n v="1"/>
    <x v="0"/>
    <x v="1"/>
    <x v="0"/>
    <n v="0"/>
    <n v="0"/>
    <n v="8"/>
    <x v="0"/>
    <x v="0"/>
    <x v="2"/>
    <x v="0"/>
    <x v="2"/>
    <x v="4"/>
    <x v="3"/>
    <n v="4.5"/>
    <x v="1"/>
    <x v="2"/>
    <x v="0"/>
    <x v="0"/>
    <n v="17"/>
    <x v="0"/>
    <s v="PRÓPRIO"/>
    <x v="1"/>
    <x v="0"/>
    <x v="0"/>
    <x v="0"/>
    <x v="1"/>
    <x v="0"/>
    <x v="0"/>
    <x v="0"/>
    <x v="0"/>
    <x v="0"/>
    <x v="0"/>
    <x v="1"/>
    <x v="0"/>
    <x v="0"/>
    <x v="0"/>
    <x v="0"/>
    <x v="1"/>
    <x v="0"/>
    <n v="4"/>
    <x v="0"/>
    <x v="0"/>
    <x v="0"/>
    <x v="0"/>
    <x v="1"/>
    <x v="0"/>
    <n v="4"/>
    <x v="0"/>
    <x v="0"/>
    <x v="1"/>
  </r>
  <r>
    <n v="59"/>
    <x v="5"/>
    <n v="3"/>
    <s v="Unidade Básica de Saúde 02 - Itapoã"/>
    <x v="2"/>
    <n v="3"/>
    <n v="0.6"/>
    <n v="2"/>
    <n v="0.75"/>
    <n v="0.625"/>
    <n v="0.2"/>
    <n v="0.8"/>
    <n v="0.6428571428571429"/>
    <n v="0.8125"/>
    <n v="6"/>
    <n v="6"/>
    <n v="1"/>
    <x v="1"/>
    <x v="0"/>
    <x v="0"/>
    <n v="1"/>
    <n v="0"/>
    <n v="7.5"/>
    <x v="0"/>
    <x v="0"/>
    <x v="2"/>
    <x v="1"/>
    <x v="2"/>
    <x v="4"/>
    <x v="3"/>
    <n v="1.5"/>
    <x v="1"/>
    <x v="1"/>
    <x v="1"/>
    <x v="1"/>
    <n v="16"/>
    <x v="0"/>
    <s v="COMODATO"/>
    <x v="0"/>
    <x v="0"/>
    <x v="0"/>
    <x v="1"/>
    <x v="0"/>
    <x v="1"/>
    <x v="0"/>
    <x v="0"/>
    <x v="0"/>
    <x v="0"/>
    <x v="0"/>
    <x v="4"/>
    <x v="0"/>
    <x v="0"/>
    <x v="0"/>
    <x v="1"/>
    <x v="1"/>
    <x v="1"/>
    <n v="4.5"/>
    <x v="2"/>
    <x v="0"/>
    <x v="1"/>
    <x v="1"/>
    <x v="0"/>
    <x v="1"/>
    <n v="3.25"/>
    <x v="1"/>
    <x v="0"/>
    <x v="1"/>
  </r>
  <r>
    <n v="95"/>
    <x v="0"/>
    <n v="6"/>
    <s v="Unidade Básica de Saúde 04 - Samambaia"/>
    <x v="2"/>
    <n v="3"/>
    <n v="0.69"/>
    <n v="6"/>
    <n v="0.25"/>
    <n v="0.66666666666666663"/>
    <n v="1"/>
    <n v="0.85"/>
    <n v="0.7857142857142857"/>
    <n v="0.5625"/>
    <n v="2"/>
    <n v="2"/>
    <n v="1"/>
    <x v="1"/>
    <x v="1"/>
    <x v="0"/>
    <n v="0"/>
    <n v="0"/>
    <n v="8"/>
    <x v="0"/>
    <x v="0"/>
    <x v="2"/>
    <x v="0"/>
    <x v="2"/>
    <x v="4"/>
    <x v="3"/>
    <n v="7.5"/>
    <x v="1"/>
    <x v="0"/>
    <x v="0"/>
    <x v="0"/>
    <n v="17"/>
    <x v="0"/>
    <s v="PRÓPRIO"/>
    <x v="1"/>
    <x v="0"/>
    <x v="0"/>
    <x v="0"/>
    <x v="0"/>
    <x v="0"/>
    <x v="0"/>
    <x v="0"/>
    <x v="1"/>
    <x v="0"/>
    <x v="0"/>
    <x v="0"/>
    <x v="0"/>
    <x v="0"/>
    <x v="0"/>
    <x v="0"/>
    <x v="1"/>
    <x v="0"/>
    <n v="5.5"/>
    <x v="0"/>
    <x v="1"/>
    <x v="1"/>
    <x v="1"/>
    <x v="0"/>
    <x v="1"/>
    <n v="2.25"/>
    <x v="1"/>
    <x v="0"/>
    <x v="0"/>
  </r>
  <r>
    <n v="101"/>
    <x v="4"/>
    <n v="5"/>
    <s v="Unidade Básica de Saúde 05 - Ceilândia"/>
    <x v="2"/>
    <n v="3"/>
    <n v="0.64"/>
    <n v="6"/>
    <n v="0.3125"/>
    <n v="0.66666666666666663"/>
    <n v="0.73333333333333328"/>
    <n v="0.8125"/>
    <n v="0.7142857142857143"/>
    <n v="0.75"/>
    <n v="2.5"/>
    <n v="2"/>
    <n v="1"/>
    <x v="1"/>
    <x v="1"/>
    <x v="1"/>
    <n v="0"/>
    <n v="1"/>
    <n v="8"/>
    <x v="1"/>
    <x v="0"/>
    <x v="1"/>
    <x v="0"/>
    <x v="2"/>
    <x v="5"/>
    <x v="3"/>
    <n v="5.5"/>
    <x v="1"/>
    <x v="1"/>
    <x v="0"/>
    <x v="0"/>
    <n v="16.25"/>
    <x v="0"/>
    <s v="PRÓPRIO"/>
    <x v="1"/>
    <x v="0"/>
    <x v="0"/>
    <x v="0"/>
    <x v="0"/>
    <x v="0"/>
    <x v="0"/>
    <x v="1"/>
    <x v="0"/>
    <x v="0"/>
    <x v="0"/>
    <x v="3"/>
    <x v="0"/>
    <x v="0"/>
    <x v="0"/>
    <x v="0"/>
    <x v="0"/>
    <x v="0"/>
    <n v="5"/>
    <x v="0"/>
    <x v="1"/>
    <x v="1"/>
    <x v="0"/>
    <x v="1"/>
    <x v="1"/>
    <n v="3"/>
    <x v="0"/>
    <x v="0"/>
    <x v="0"/>
  </r>
  <r>
    <n v="113"/>
    <x v="4"/>
    <n v="5"/>
    <s v="Unidade Básica de Saúde 14 - Ceilândia"/>
    <x v="2"/>
    <n v="3"/>
    <n v="0.6"/>
    <n v="2"/>
    <n v="1"/>
    <n v="0.6875"/>
    <n v="0.13333333333333333"/>
    <n v="0.85"/>
    <n v="0.42857142857142855"/>
    <n v="0.75"/>
    <n v="8"/>
    <n v="8"/>
    <n v="1"/>
    <x v="0"/>
    <x v="0"/>
    <x v="0"/>
    <n v="1"/>
    <n v="0"/>
    <n v="8.25"/>
    <x v="0"/>
    <x v="0"/>
    <x v="2"/>
    <x v="0"/>
    <x v="2"/>
    <x v="0"/>
    <x v="3"/>
    <n v="1"/>
    <x v="0"/>
    <x v="1"/>
    <x v="1"/>
    <x v="1"/>
    <n v="17"/>
    <x v="0"/>
    <s v="PRÓPRIO"/>
    <x v="0"/>
    <x v="0"/>
    <x v="0"/>
    <x v="0"/>
    <x v="0"/>
    <x v="0"/>
    <x v="0"/>
    <x v="0"/>
    <x v="1"/>
    <x v="0"/>
    <x v="0"/>
    <x v="0"/>
    <x v="0"/>
    <x v="0"/>
    <x v="0"/>
    <x v="1"/>
    <x v="0"/>
    <x v="0"/>
    <n v="3"/>
    <x v="2"/>
    <x v="0"/>
    <x v="1"/>
    <x v="0"/>
    <x v="1"/>
    <x v="0"/>
    <n v="3"/>
    <x v="0"/>
    <x v="0"/>
    <x v="0"/>
  </r>
  <r>
    <n v="124"/>
    <x v="5"/>
    <n v="3"/>
    <s v="Unidade Básica de Saúde 01 - Paranoá"/>
    <x v="2"/>
    <n v="3"/>
    <n v="0.62"/>
    <n v="10"/>
    <n v="0.75"/>
    <n v="0.79166666666666663"/>
    <n v="1"/>
    <n v="0.7"/>
    <n v="0.14285714285714285"/>
    <n v="0.5625"/>
    <n v="6"/>
    <n v="6"/>
    <n v="1"/>
    <x v="0"/>
    <x v="1"/>
    <x v="0"/>
    <n v="0"/>
    <n v="0"/>
    <n v="9.5"/>
    <x v="0"/>
    <x v="0"/>
    <x v="1"/>
    <x v="0"/>
    <x v="2"/>
    <x v="5"/>
    <x v="1"/>
    <n v="7.5"/>
    <x v="1"/>
    <x v="0"/>
    <x v="0"/>
    <x v="0"/>
    <n v="14"/>
    <x v="0"/>
    <s v="PRÓPRIO"/>
    <x v="2"/>
    <x v="0"/>
    <x v="1"/>
    <x v="0"/>
    <x v="0"/>
    <x v="0"/>
    <x v="0"/>
    <x v="1"/>
    <x v="1"/>
    <x v="0"/>
    <x v="0"/>
    <x v="1"/>
    <x v="0"/>
    <x v="0"/>
    <x v="0"/>
    <x v="0"/>
    <x v="0"/>
    <x v="0"/>
    <n v="1"/>
    <x v="1"/>
    <x v="1"/>
    <x v="0"/>
    <x v="1"/>
    <x v="1"/>
    <x v="0"/>
    <n v="2.25"/>
    <x v="1"/>
    <x v="0"/>
    <x v="0"/>
  </r>
  <r>
    <n v="142"/>
    <x v="2"/>
    <n v="7"/>
    <s v="Unidade Básica de Saúde 12 - Gama"/>
    <x v="2"/>
    <n v="3"/>
    <n v="0.68"/>
    <n v="2"/>
    <n v="0.75"/>
    <n v="0.60416666666666663"/>
    <n v="0.66666666666666663"/>
    <n v="0.8125"/>
    <n v="0.42857142857142855"/>
    <n v="1"/>
    <n v="6"/>
    <n v="6"/>
    <n v="1"/>
    <x v="8"/>
    <x v="0"/>
    <x v="0"/>
    <n v="1"/>
    <n v="0"/>
    <n v="7.25"/>
    <x v="0"/>
    <x v="1"/>
    <x v="2"/>
    <x v="1"/>
    <x v="2"/>
    <x v="0"/>
    <x v="3"/>
    <n v="5"/>
    <x v="0"/>
    <x v="1"/>
    <x v="0"/>
    <x v="0"/>
    <n v="16.25"/>
    <x v="0"/>
    <s v="COMODATO"/>
    <x v="0"/>
    <x v="0"/>
    <x v="0"/>
    <x v="0"/>
    <x v="0"/>
    <x v="0"/>
    <x v="0"/>
    <x v="1"/>
    <x v="1"/>
    <x v="0"/>
    <x v="0"/>
    <x v="2"/>
    <x v="0"/>
    <x v="0"/>
    <x v="0"/>
    <x v="1"/>
    <x v="0"/>
    <x v="0"/>
    <n v="3"/>
    <x v="2"/>
    <x v="0"/>
    <x v="1"/>
    <x v="0"/>
    <x v="1"/>
    <x v="0"/>
    <n v="4"/>
    <x v="0"/>
    <x v="0"/>
    <x v="1"/>
  </r>
  <r>
    <n v="192"/>
    <x v="3"/>
    <n v="4"/>
    <s v="Unidade Básica de Saúde 02 - Sobradinho"/>
    <x v="2"/>
    <n v="3"/>
    <n v="0.62"/>
    <n v="8"/>
    <n v="0.25"/>
    <n v="0.64583333333333337"/>
    <n v="0.93333333333333335"/>
    <n v="0.77500000000000002"/>
    <n v="0.7142857142857143"/>
    <n v="0.75"/>
    <n v="2"/>
    <n v="2"/>
    <n v="1"/>
    <x v="9"/>
    <x v="1"/>
    <x v="0"/>
    <n v="0"/>
    <n v="0"/>
    <n v="7.75"/>
    <x v="1"/>
    <x v="0"/>
    <x v="2"/>
    <x v="1"/>
    <x v="2"/>
    <x v="5"/>
    <x v="3"/>
    <n v="7"/>
    <x v="0"/>
    <x v="0"/>
    <x v="0"/>
    <x v="0"/>
    <n v="15.5"/>
    <x v="0"/>
    <s v="PRÓPRIO"/>
    <x v="2"/>
    <x v="0"/>
    <x v="0"/>
    <x v="0"/>
    <x v="1"/>
    <x v="0"/>
    <x v="0"/>
    <x v="0"/>
    <x v="0"/>
    <x v="0"/>
    <x v="0"/>
    <x v="0"/>
    <x v="0"/>
    <x v="0"/>
    <x v="0"/>
    <x v="0"/>
    <x v="1"/>
    <x v="0"/>
    <n v="5"/>
    <x v="0"/>
    <x v="0"/>
    <x v="1"/>
    <x v="0"/>
    <x v="1"/>
    <x v="0"/>
    <n v="3"/>
    <x v="0"/>
    <x v="0"/>
    <x v="0"/>
  </r>
  <r>
    <n v="205"/>
    <x v="2"/>
    <n v="7"/>
    <s v="Unidade Básica de Saúde 06 - Santa Maria"/>
    <x v="2"/>
    <n v="3"/>
    <n v="0.6"/>
    <n v="2"/>
    <n v="0.25"/>
    <n v="0.35416666666666669"/>
    <n v="0.46666666666666667"/>
    <n v="0.9"/>
    <n v="0.8571428571428571"/>
    <n v="1"/>
    <n v="2"/>
    <n v="2"/>
    <n v="1"/>
    <x v="1"/>
    <x v="1"/>
    <x v="0"/>
    <n v="0"/>
    <n v="0"/>
    <n v="4.25"/>
    <x v="0"/>
    <x v="1"/>
    <x v="3"/>
    <x v="3"/>
    <x v="3"/>
    <x v="5"/>
    <x v="3"/>
    <n v="3.5"/>
    <x v="1"/>
    <x v="1"/>
    <x v="0"/>
    <x v="1"/>
    <n v="18"/>
    <x v="0"/>
    <s v="PRÓPRIO"/>
    <x v="0"/>
    <x v="0"/>
    <x v="1"/>
    <x v="0"/>
    <x v="0"/>
    <x v="0"/>
    <x v="0"/>
    <x v="0"/>
    <x v="0"/>
    <x v="0"/>
    <x v="0"/>
    <x v="1"/>
    <x v="0"/>
    <x v="0"/>
    <x v="0"/>
    <x v="1"/>
    <x v="1"/>
    <x v="0"/>
    <n v="6"/>
    <x v="0"/>
    <x v="0"/>
    <x v="1"/>
    <x v="0"/>
    <x v="0"/>
    <x v="0"/>
    <n v="4"/>
    <x v="0"/>
    <x v="0"/>
    <x v="1"/>
  </r>
  <r>
    <n v="112"/>
    <x v="0"/>
    <n v="6"/>
    <s v="Unidade Básica de Saúde 07 - Taguatinga"/>
    <x v="2"/>
    <n v="3"/>
    <n v="0.63"/>
    <n v="7"/>
    <n v="0.625"/>
    <n v="0"/>
    <n v="1"/>
    <n v="0.85"/>
    <n v="0.5714285714285714"/>
    <n v="1"/>
    <n v="5"/>
    <n v="5"/>
    <n v="0.8571428571428571"/>
    <x v="1"/>
    <x v="0"/>
    <x v="0"/>
    <n v="1"/>
    <n v="0"/>
    <n v="0"/>
    <x v="2"/>
    <x v="2"/>
    <x v="3"/>
    <x v="2"/>
    <x v="3"/>
    <x v="1"/>
    <x v="3"/>
    <n v="7.5"/>
    <x v="1"/>
    <x v="0"/>
    <x v="0"/>
    <x v="0"/>
    <n v="17"/>
    <x v="0"/>
    <s v="PRÓPRIO"/>
    <x v="1"/>
    <x v="0"/>
    <x v="0"/>
    <x v="0"/>
    <x v="0"/>
    <x v="0"/>
    <x v="0"/>
    <x v="0"/>
    <x v="0"/>
    <x v="0"/>
    <x v="0"/>
    <x v="1"/>
    <x v="0"/>
    <x v="0"/>
    <x v="0"/>
    <x v="0"/>
    <x v="1"/>
    <x v="1"/>
    <n v="4"/>
    <x v="0"/>
    <x v="1"/>
    <x v="0"/>
    <x v="0"/>
    <x v="1"/>
    <x v="1"/>
    <n v="4"/>
    <x v="0"/>
    <x v="0"/>
    <x v="1"/>
  </r>
  <r>
    <n v="63"/>
    <x v="4"/>
    <n v="5"/>
    <s v="Unidade Básica de Saúde 12 - Ceilândia"/>
    <x v="2"/>
    <n v="3"/>
    <n v="0.66"/>
    <n v="11"/>
    <n v="0.75"/>
    <n v="0.75"/>
    <n v="0.66666666666666663"/>
    <n v="0.71250000000000002"/>
    <n v="0.8571428571428571"/>
    <n v="0.5625"/>
    <n v="6"/>
    <n v="6"/>
    <n v="0.72727272727272729"/>
    <x v="10"/>
    <x v="0"/>
    <x v="0"/>
    <n v="1"/>
    <n v="0"/>
    <n v="9"/>
    <x v="0"/>
    <x v="0"/>
    <x v="1"/>
    <x v="1"/>
    <x v="1"/>
    <x v="4"/>
    <x v="1"/>
    <n v="5"/>
    <x v="0"/>
    <x v="1"/>
    <x v="0"/>
    <x v="0"/>
    <n v="14.25"/>
    <x v="0"/>
    <s v="PRÓPRIO"/>
    <x v="2"/>
    <x v="1"/>
    <x v="0"/>
    <x v="0"/>
    <x v="0"/>
    <x v="0"/>
    <x v="0"/>
    <x v="0"/>
    <x v="1"/>
    <x v="0"/>
    <x v="0"/>
    <x v="3"/>
    <x v="0"/>
    <x v="0"/>
    <x v="0"/>
    <x v="0"/>
    <x v="0"/>
    <x v="0"/>
    <n v="6"/>
    <x v="0"/>
    <x v="1"/>
    <x v="1"/>
    <x v="0"/>
    <x v="0"/>
    <x v="1"/>
    <n v="2.25"/>
    <x v="1"/>
    <x v="0"/>
    <x v="0"/>
  </r>
  <r>
    <n v="89"/>
    <x v="0"/>
    <n v="6"/>
    <s v="Unidade Básica de Saúde 06 - Taguatinga"/>
    <x v="2"/>
    <n v="3"/>
    <n v="0.69"/>
    <n v="9"/>
    <n v="0.5"/>
    <n v="0.64583333333333337"/>
    <n v="1"/>
    <n v="0.71250000000000002"/>
    <n v="1"/>
    <n v="0.5625"/>
    <n v="4"/>
    <n v="4"/>
    <n v="0.66666666666666663"/>
    <x v="0"/>
    <x v="1"/>
    <x v="0"/>
    <n v="0"/>
    <n v="0"/>
    <n v="7.75"/>
    <x v="0"/>
    <x v="0"/>
    <x v="2"/>
    <x v="1"/>
    <x v="1"/>
    <x v="4"/>
    <x v="0"/>
    <n v="7.5"/>
    <x v="1"/>
    <x v="0"/>
    <x v="0"/>
    <x v="0"/>
    <n v="14.25"/>
    <x v="0"/>
    <s v="PRÓPRIO"/>
    <x v="2"/>
    <x v="0"/>
    <x v="0"/>
    <x v="0"/>
    <x v="0"/>
    <x v="0"/>
    <x v="0"/>
    <x v="0"/>
    <x v="1"/>
    <x v="0"/>
    <x v="1"/>
    <x v="2"/>
    <x v="0"/>
    <x v="0"/>
    <x v="0"/>
    <x v="0"/>
    <x v="0"/>
    <x v="0"/>
    <n v="7"/>
    <x v="0"/>
    <x v="0"/>
    <x v="1"/>
    <x v="0"/>
    <x v="0"/>
    <x v="1"/>
    <n v="2.25"/>
    <x v="1"/>
    <x v="0"/>
    <x v="0"/>
  </r>
  <r>
    <n v="176"/>
    <x v="3"/>
    <n v="4"/>
    <s v="Unidade Básica de Saúde 08 - Planaltina"/>
    <x v="2"/>
    <n v="3"/>
    <n v="0.64"/>
    <n v="3"/>
    <n v="0.5"/>
    <n v="0.625"/>
    <n v="0.6"/>
    <n v="0.6"/>
    <n v="0.7857142857142857"/>
    <n v="0.8125"/>
    <n v="4"/>
    <n v="4"/>
    <n v="0.66666666666666663"/>
    <x v="1"/>
    <x v="0"/>
    <x v="0"/>
    <n v="1"/>
    <n v="0"/>
    <n v="7.5"/>
    <x v="3"/>
    <x v="0"/>
    <x v="2"/>
    <x v="0"/>
    <x v="2"/>
    <x v="4"/>
    <x v="3"/>
    <n v="4.5"/>
    <x v="1"/>
    <x v="2"/>
    <x v="0"/>
    <x v="0"/>
    <n v="12"/>
    <x v="1"/>
    <s v="ALUGADO"/>
    <x v="0"/>
    <x v="1"/>
    <x v="1"/>
    <x v="2"/>
    <x v="1"/>
    <x v="0"/>
    <x v="0"/>
    <x v="0"/>
    <x v="0"/>
    <x v="0"/>
    <x v="1"/>
    <x v="0"/>
    <x v="0"/>
    <x v="0"/>
    <x v="0"/>
    <x v="1"/>
    <x v="0"/>
    <x v="0"/>
    <n v="5.5"/>
    <x v="0"/>
    <x v="0"/>
    <x v="1"/>
    <x v="1"/>
    <x v="1"/>
    <x v="1"/>
    <n v="3.25"/>
    <x v="1"/>
    <x v="0"/>
    <x v="1"/>
  </r>
  <r>
    <n v="204"/>
    <x v="6"/>
    <n v="2"/>
    <s v="Unidade Básica de Saúde 02 - Riacho Fundo I"/>
    <x v="2"/>
    <n v="3"/>
    <n v="0.63"/>
    <n v="3"/>
    <n v="0.5"/>
    <n v="0.72916666666666663"/>
    <n v="0.46666666666666667"/>
    <n v="0.92500000000000004"/>
    <n v="0.35714285714285715"/>
    <n v="1"/>
    <n v="4"/>
    <n v="4"/>
    <n v="0.66666666666666663"/>
    <x v="1"/>
    <x v="0"/>
    <x v="0"/>
    <n v="1"/>
    <n v="0"/>
    <n v="8.75"/>
    <x v="0"/>
    <x v="0"/>
    <x v="2"/>
    <x v="1"/>
    <x v="2"/>
    <x v="0"/>
    <x v="2"/>
    <n v="3.5"/>
    <x v="1"/>
    <x v="1"/>
    <x v="1"/>
    <x v="0"/>
    <n v="18.5"/>
    <x v="0"/>
    <s v="PRÓPRIO"/>
    <x v="0"/>
    <x v="0"/>
    <x v="0"/>
    <x v="0"/>
    <x v="0"/>
    <x v="0"/>
    <x v="0"/>
    <x v="0"/>
    <x v="1"/>
    <x v="0"/>
    <x v="0"/>
    <x v="1"/>
    <x v="0"/>
    <x v="0"/>
    <x v="0"/>
    <x v="1"/>
    <x v="1"/>
    <x v="0"/>
    <n v="2.5"/>
    <x v="2"/>
    <x v="0"/>
    <x v="1"/>
    <x v="1"/>
    <x v="1"/>
    <x v="0"/>
    <n v="4"/>
    <x v="0"/>
    <x v="0"/>
    <x v="1"/>
  </r>
  <r>
    <n v="56"/>
    <x v="2"/>
    <n v="7"/>
    <s v="Unidade Básica de Saúde 07 - Santa Maria"/>
    <x v="2"/>
    <n v="3"/>
    <n v="0.61"/>
    <n v="2"/>
    <n v="0.25"/>
    <n v="0.5625"/>
    <n v="0.46666666666666667"/>
    <n v="0.8"/>
    <n v="0.7857142857142857"/>
    <n v="1"/>
    <n v="2"/>
    <n v="2"/>
    <n v="0"/>
    <x v="1"/>
    <x v="0"/>
    <x v="0"/>
    <n v="1"/>
    <n v="0"/>
    <n v="6.75"/>
    <x v="1"/>
    <x v="0"/>
    <x v="3"/>
    <x v="0"/>
    <x v="3"/>
    <x v="0"/>
    <x v="3"/>
    <n v="3.5"/>
    <x v="1"/>
    <x v="1"/>
    <x v="0"/>
    <x v="1"/>
    <n v="16"/>
    <x v="0"/>
    <s v="COMODATO"/>
    <x v="0"/>
    <x v="1"/>
    <x v="1"/>
    <x v="0"/>
    <x v="0"/>
    <x v="0"/>
    <x v="0"/>
    <x v="0"/>
    <x v="0"/>
    <x v="0"/>
    <x v="0"/>
    <x v="4"/>
    <x v="0"/>
    <x v="0"/>
    <x v="0"/>
    <x v="0"/>
    <x v="0"/>
    <x v="0"/>
    <n v="5.5"/>
    <x v="0"/>
    <x v="0"/>
    <x v="1"/>
    <x v="1"/>
    <x v="1"/>
    <x v="1"/>
    <n v="4"/>
    <x v="0"/>
    <x v="0"/>
    <x v="1"/>
  </r>
  <r>
    <n v="74"/>
    <x v="3"/>
    <n v="4"/>
    <s v="Unidade Básica de Saúde 03 - Planaltina"/>
    <x v="2"/>
    <n v="3"/>
    <n v="0.61"/>
    <n v="1"/>
    <n v="0.25"/>
    <n v="0.54166666666666663"/>
    <n v="0.66666666666666663"/>
    <n v="0.67500000000000004"/>
    <n v="0.8571428571428571"/>
    <n v="0.5625"/>
    <n v="2"/>
    <n v="2"/>
    <n v="0"/>
    <x v="1"/>
    <x v="0"/>
    <x v="0"/>
    <n v="1"/>
    <n v="0"/>
    <n v="6.5"/>
    <x v="1"/>
    <x v="0"/>
    <x v="3"/>
    <x v="0"/>
    <x v="3"/>
    <x v="4"/>
    <x v="3"/>
    <n v="5"/>
    <x v="0"/>
    <x v="1"/>
    <x v="0"/>
    <x v="0"/>
    <n v="13.5"/>
    <x v="0"/>
    <s v="CESSÃO"/>
    <x v="0"/>
    <x v="1"/>
    <x v="0"/>
    <x v="0"/>
    <x v="1"/>
    <x v="0"/>
    <x v="0"/>
    <x v="1"/>
    <x v="1"/>
    <x v="1"/>
    <x v="0"/>
    <x v="0"/>
    <x v="1"/>
    <x v="0"/>
    <x v="0"/>
    <x v="0"/>
    <x v="0"/>
    <x v="0"/>
    <n v="6"/>
    <x v="0"/>
    <x v="0"/>
    <x v="1"/>
    <x v="0"/>
    <x v="1"/>
    <x v="1"/>
    <n v="2.25"/>
    <x v="1"/>
    <x v="0"/>
    <x v="0"/>
  </r>
  <r>
    <n v="137"/>
    <x v="1"/>
    <n v="1"/>
    <s v="Unidade Básica de Saúde 01 - Asa Norte"/>
    <x v="2"/>
    <n v="3"/>
    <n v="0.67"/>
    <n v="5"/>
    <n v="0.25"/>
    <n v="0.4375"/>
    <n v="1"/>
    <n v="0.85"/>
    <n v="0.8571428571428571"/>
    <n v="0.75"/>
    <n v="2"/>
    <n v="2"/>
    <n v="0"/>
    <x v="0"/>
    <x v="1"/>
    <x v="0"/>
    <n v="0"/>
    <n v="0"/>
    <n v="5.25"/>
    <x v="0"/>
    <x v="1"/>
    <x v="3"/>
    <x v="0"/>
    <x v="3"/>
    <x v="5"/>
    <x v="3"/>
    <n v="7.5"/>
    <x v="1"/>
    <x v="0"/>
    <x v="0"/>
    <x v="0"/>
    <n v="17"/>
    <x v="0"/>
    <s v="PRÓPRIO"/>
    <x v="1"/>
    <x v="0"/>
    <x v="1"/>
    <x v="0"/>
    <x v="0"/>
    <x v="0"/>
    <x v="0"/>
    <x v="0"/>
    <x v="0"/>
    <x v="0"/>
    <x v="0"/>
    <x v="1"/>
    <x v="0"/>
    <x v="0"/>
    <x v="0"/>
    <x v="0"/>
    <x v="1"/>
    <x v="0"/>
    <n v="6"/>
    <x v="0"/>
    <x v="0"/>
    <x v="1"/>
    <x v="0"/>
    <x v="0"/>
    <x v="0"/>
    <n v="3"/>
    <x v="0"/>
    <x v="0"/>
    <x v="0"/>
  </r>
  <r>
    <n v="146"/>
    <x v="3"/>
    <n v="4"/>
    <s v="Unidade Básica de Saúde 13 - Planaltina"/>
    <x v="2"/>
    <n v="3"/>
    <n v="0.6"/>
    <n v="1"/>
    <n v="0.125"/>
    <n v="0.625"/>
    <n v="0.66666666666666663"/>
    <n v="0.6875"/>
    <n v="0.7857142857142857"/>
    <n v="0.625"/>
    <n v="1"/>
    <n v="1"/>
    <n v="0"/>
    <x v="1"/>
    <x v="1"/>
    <x v="0"/>
    <n v="0"/>
    <n v="0"/>
    <n v="7.5"/>
    <x v="1"/>
    <x v="0"/>
    <x v="3"/>
    <x v="0"/>
    <x v="3"/>
    <x v="3"/>
    <x v="3"/>
    <n v="5"/>
    <x v="0"/>
    <x v="1"/>
    <x v="0"/>
    <x v="0"/>
    <n v="13.75"/>
    <x v="0"/>
    <s v="PRÓPRIO"/>
    <x v="0"/>
    <x v="0"/>
    <x v="1"/>
    <x v="1"/>
    <x v="1"/>
    <x v="0"/>
    <x v="0"/>
    <x v="0"/>
    <x v="1"/>
    <x v="0"/>
    <x v="0"/>
    <x v="3"/>
    <x v="1"/>
    <x v="0"/>
    <x v="0"/>
    <x v="1"/>
    <x v="0"/>
    <x v="0"/>
    <n v="5.5"/>
    <x v="0"/>
    <x v="1"/>
    <x v="1"/>
    <x v="1"/>
    <x v="0"/>
    <x v="1"/>
    <n v="2.5"/>
    <x v="1"/>
    <x v="1"/>
    <x v="1"/>
  </r>
  <r>
    <n v="162"/>
    <x v="3"/>
    <n v="4"/>
    <s v="Unidade Básica de Saúde 19 - Planaltina"/>
    <x v="2"/>
    <n v="3"/>
    <n v="0.63"/>
    <n v="1"/>
    <n v="0.125"/>
    <n v="0.54166666666666663"/>
    <n v="0.73333333333333328"/>
    <n v="0.83750000000000002"/>
    <n v="0.6428571428571429"/>
    <n v="1"/>
    <n v="1"/>
    <n v="1"/>
    <n v="0"/>
    <x v="1"/>
    <x v="1"/>
    <x v="0"/>
    <n v="0"/>
    <n v="0"/>
    <n v="6.5"/>
    <x v="1"/>
    <x v="0"/>
    <x v="3"/>
    <x v="0"/>
    <x v="3"/>
    <x v="4"/>
    <x v="3"/>
    <n v="5.5"/>
    <x v="1"/>
    <x v="1"/>
    <x v="0"/>
    <x v="0"/>
    <n v="16.75"/>
    <x v="0"/>
    <s v="CESSÃO"/>
    <x v="0"/>
    <x v="0"/>
    <x v="1"/>
    <x v="1"/>
    <x v="0"/>
    <x v="0"/>
    <x v="0"/>
    <x v="0"/>
    <x v="0"/>
    <x v="0"/>
    <x v="0"/>
    <x v="2"/>
    <x v="0"/>
    <x v="0"/>
    <x v="0"/>
    <x v="1"/>
    <x v="1"/>
    <x v="0"/>
    <n v="4.5"/>
    <x v="0"/>
    <x v="0"/>
    <x v="1"/>
    <x v="1"/>
    <x v="1"/>
    <x v="0"/>
    <n v="4"/>
    <x v="0"/>
    <x v="0"/>
    <x v="1"/>
  </r>
  <r>
    <n v="193"/>
    <x v="3"/>
    <n v="4"/>
    <s v="Unidade Básica de Saúde 11 - Planaltina"/>
    <x v="2"/>
    <n v="3"/>
    <n v="0.64"/>
    <n v="1"/>
    <n v="0.125"/>
    <n v="0.58333333333333337"/>
    <n v="0.73333333333333328"/>
    <n v="0.71250000000000002"/>
    <n v="0.8571428571428571"/>
    <n v="0.8125"/>
    <n v="1"/>
    <n v="1"/>
    <n v="0"/>
    <x v="1"/>
    <x v="1"/>
    <x v="0"/>
    <n v="0"/>
    <n v="0"/>
    <n v="7"/>
    <x v="1"/>
    <x v="0"/>
    <x v="3"/>
    <x v="0"/>
    <x v="3"/>
    <x v="2"/>
    <x v="3"/>
    <n v="5.5"/>
    <x v="1"/>
    <x v="1"/>
    <x v="0"/>
    <x v="0"/>
    <n v="14.25"/>
    <x v="1"/>
    <s v="ALUGADO"/>
    <x v="0"/>
    <x v="1"/>
    <x v="1"/>
    <x v="1"/>
    <x v="0"/>
    <x v="0"/>
    <x v="0"/>
    <x v="0"/>
    <x v="0"/>
    <x v="0"/>
    <x v="1"/>
    <x v="2"/>
    <x v="0"/>
    <x v="0"/>
    <x v="0"/>
    <x v="1"/>
    <x v="1"/>
    <x v="0"/>
    <n v="6"/>
    <x v="0"/>
    <x v="0"/>
    <x v="1"/>
    <x v="0"/>
    <x v="1"/>
    <x v="1"/>
    <n v="3.25"/>
    <x v="0"/>
    <x v="1"/>
    <x v="1"/>
  </r>
  <r>
    <n v="195"/>
    <x v="3"/>
    <n v="4"/>
    <s v="Unidade Básica de Saúde 14 - Planaltina"/>
    <x v="2"/>
    <n v="3"/>
    <n v="0.62"/>
    <n v="1"/>
    <n v="0.125"/>
    <n v="0.5"/>
    <n v="0.66666666666666663"/>
    <n v="0.92500000000000004"/>
    <n v="0.7142857142857143"/>
    <n v="0.8125"/>
    <n v="1"/>
    <n v="1"/>
    <n v="0"/>
    <x v="1"/>
    <x v="1"/>
    <x v="0"/>
    <n v="0"/>
    <n v="0"/>
    <n v="6"/>
    <x v="1"/>
    <x v="0"/>
    <x v="3"/>
    <x v="1"/>
    <x v="3"/>
    <x v="4"/>
    <x v="3"/>
    <n v="5"/>
    <x v="0"/>
    <x v="1"/>
    <x v="0"/>
    <x v="0"/>
    <n v="18.5"/>
    <x v="0"/>
    <s v="PRÓPRIO"/>
    <x v="0"/>
    <x v="0"/>
    <x v="0"/>
    <x v="0"/>
    <x v="0"/>
    <x v="1"/>
    <x v="0"/>
    <x v="0"/>
    <x v="0"/>
    <x v="0"/>
    <x v="0"/>
    <x v="1"/>
    <x v="0"/>
    <x v="0"/>
    <x v="0"/>
    <x v="0"/>
    <x v="0"/>
    <x v="0"/>
    <n v="5"/>
    <x v="0"/>
    <x v="0"/>
    <x v="1"/>
    <x v="0"/>
    <x v="1"/>
    <x v="0"/>
    <n v="3.25"/>
    <x v="0"/>
    <x v="1"/>
    <x v="1"/>
  </r>
  <r>
    <n v="196"/>
    <x v="5"/>
    <n v="3"/>
    <s v="Unidade Básica de Saúde 10 - São Sebastião"/>
    <x v="2"/>
    <n v="3"/>
    <n v="0.6"/>
    <n v="1"/>
    <n v="0.75"/>
    <n v="0.5625"/>
    <n v="0.46666666666666667"/>
    <n v="0.7"/>
    <n v="0.5"/>
    <n v="0.75"/>
    <n v="6"/>
    <n v="6"/>
    <n v="0"/>
    <x v="0"/>
    <x v="0"/>
    <x v="0"/>
    <n v="1"/>
    <n v="0"/>
    <n v="6.75"/>
    <x v="1"/>
    <x v="0"/>
    <x v="3"/>
    <x v="0"/>
    <x v="3"/>
    <x v="0"/>
    <x v="3"/>
    <n v="3.5"/>
    <x v="1"/>
    <x v="1"/>
    <x v="0"/>
    <x v="1"/>
    <n v="14"/>
    <x v="1"/>
    <s v="ALUGADO"/>
    <x v="0"/>
    <x v="0"/>
    <x v="1"/>
    <x v="1"/>
    <x v="0"/>
    <x v="0"/>
    <x v="0"/>
    <x v="0"/>
    <x v="1"/>
    <x v="0"/>
    <x v="1"/>
    <x v="0"/>
    <x v="0"/>
    <x v="0"/>
    <x v="0"/>
    <x v="1"/>
    <x v="0"/>
    <x v="0"/>
    <n v="3.5"/>
    <x v="0"/>
    <x v="1"/>
    <x v="1"/>
    <x v="1"/>
    <x v="1"/>
    <x v="0"/>
    <n v="3"/>
    <x v="0"/>
    <x v="0"/>
    <x v="0"/>
  </r>
  <r>
    <n v="201"/>
    <x v="5"/>
    <n v="3"/>
    <s v="Unidade Básica de Saúde 08 - Paranoá PAD/DF"/>
    <x v="2"/>
    <n v="3"/>
    <n v="0.6"/>
    <n v="1"/>
    <n v="0.25"/>
    <n v="0.58333333333333337"/>
    <n v="0.73333333333333328"/>
    <n v="0.85"/>
    <n v="0.5714285714285714"/>
    <n v="0.375"/>
    <n v="2"/>
    <n v="2"/>
    <n v="0"/>
    <x v="0"/>
    <x v="1"/>
    <x v="0"/>
    <n v="0"/>
    <n v="0"/>
    <n v="7"/>
    <x v="1"/>
    <x v="0"/>
    <x v="3"/>
    <x v="0"/>
    <x v="3"/>
    <x v="2"/>
    <x v="3"/>
    <n v="5.5"/>
    <x v="1"/>
    <x v="1"/>
    <x v="0"/>
    <x v="0"/>
    <n v="17"/>
    <x v="0"/>
    <s v="PRÓPRIO"/>
    <x v="0"/>
    <x v="0"/>
    <x v="0"/>
    <x v="1"/>
    <x v="0"/>
    <x v="0"/>
    <x v="0"/>
    <x v="0"/>
    <x v="0"/>
    <x v="0"/>
    <x v="0"/>
    <x v="0"/>
    <x v="0"/>
    <x v="0"/>
    <x v="0"/>
    <x v="1"/>
    <x v="0"/>
    <x v="0"/>
    <n v="4"/>
    <x v="0"/>
    <x v="1"/>
    <x v="1"/>
    <x v="0"/>
    <x v="1"/>
    <x v="0"/>
    <n v="1.5"/>
    <x v="0"/>
    <x v="2"/>
    <x v="0"/>
  </r>
  <r>
    <n v="202"/>
    <x v="3"/>
    <n v="4"/>
    <s v="Unidade Básica de Saúde 12 - Planaltina"/>
    <x v="2"/>
    <n v="3"/>
    <n v="0.65"/>
    <n v="1"/>
    <n v="0.125"/>
    <n v="0.5625"/>
    <n v="0.73333333333333328"/>
    <n v="0.73750000000000004"/>
    <n v="0.8571428571428571"/>
    <n v="1"/>
    <n v="1"/>
    <n v="1"/>
    <n v="0"/>
    <x v="1"/>
    <x v="1"/>
    <x v="0"/>
    <n v="0"/>
    <n v="0"/>
    <n v="6.75"/>
    <x v="1"/>
    <x v="0"/>
    <x v="3"/>
    <x v="0"/>
    <x v="3"/>
    <x v="0"/>
    <x v="3"/>
    <n v="5.5"/>
    <x v="1"/>
    <x v="1"/>
    <x v="0"/>
    <x v="0"/>
    <n v="14.75"/>
    <x v="1"/>
    <s v="ALUGADO"/>
    <x v="0"/>
    <x v="0"/>
    <x v="1"/>
    <x v="1"/>
    <x v="1"/>
    <x v="0"/>
    <x v="0"/>
    <x v="0"/>
    <x v="0"/>
    <x v="0"/>
    <x v="0"/>
    <x v="2"/>
    <x v="0"/>
    <x v="0"/>
    <x v="0"/>
    <x v="1"/>
    <x v="1"/>
    <x v="0"/>
    <n v="6"/>
    <x v="0"/>
    <x v="0"/>
    <x v="1"/>
    <x v="0"/>
    <x v="1"/>
    <x v="1"/>
    <n v="4"/>
    <x v="0"/>
    <x v="0"/>
    <x v="1"/>
  </r>
  <r>
    <n v="216"/>
    <x v="5"/>
    <n v="3"/>
    <s v="Unidade Básica de Saúde 12 - São Sebastião"/>
    <x v="2"/>
    <n v="3"/>
    <n v="0.62"/>
    <n v="1"/>
    <n v="0.75"/>
    <n v="0.66666666666666663"/>
    <n v="0.46666666666666667"/>
    <n v="0.75"/>
    <n v="0.6428571428571429"/>
    <n v="0.375"/>
    <n v="6"/>
    <n v="6"/>
    <n v="0"/>
    <x v="0"/>
    <x v="0"/>
    <x v="0"/>
    <n v="1"/>
    <n v="0"/>
    <n v="8"/>
    <x v="1"/>
    <x v="0"/>
    <x v="3"/>
    <x v="0"/>
    <x v="3"/>
    <x v="6"/>
    <x v="3"/>
    <n v="3.5"/>
    <x v="1"/>
    <x v="1"/>
    <x v="0"/>
    <x v="1"/>
    <n v="15"/>
    <x v="1"/>
    <s v="ALUGADO"/>
    <x v="0"/>
    <x v="1"/>
    <x v="1"/>
    <x v="1"/>
    <x v="0"/>
    <x v="0"/>
    <x v="0"/>
    <x v="0"/>
    <x v="0"/>
    <x v="0"/>
    <x v="0"/>
    <x v="0"/>
    <x v="0"/>
    <x v="0"/>
    <x v="0"/>
    <x v="1"/>
    <x v="1"/>
    <x v="0"/>
    <n v="4.5"/>
    <x v="0"/>
    <x v="1"/>
    <x v="1"/>
    <x v="1"/>
    <x v="1"/>
    <x v="1"/>
    <n v="1.5"/>
    <x v="0"/>
    <x v="2"/>
    <x v="0"/>
  </r>
  <r>
    <n v="158"/>
    <x v="0"/>
    <n v="6"/>
    <s v="Unidade Básica de Saúde 06 - Samambaia"/>
    <x v="3"/>
    <n v="4"/>
    <n v="0.51"/>
    <n v="3"/>
    <n v="0.25"/>
    <n v="0.5625"/>
    <n v="0.2"/>
    <n v="0.86250000000000004"/>
    <n v="0.5"/>
    <n v="1"/>
    <n v="2"/>
    <n v="2"/>
    <n v="2"/>
    <x v="1"/>
    <x v="1"/>
    <x v="0"/>
    <n v="0"/>
    <n v="0"/>
    <n v="6.75"/>
    <x v="2"/>
    <x v="0"/>
    <x v="2"/>
    <x v="0"/>
    <x v="2"/>
    <x v="0"/>
    <x v="3"/>
    <n v="1.5"/>
    <x v="1"/>
    <x v="1"/>
    <x v="1"/>
    <x v="1"/>
    <n v="17.25"/>
    <x v="0"/>
    <s v="PRÓPRIO"/>
    <x v="0"/>
    <x v="0"/>
    <x v="0"/>
    <x v="0"/>
    <x v="0"/>
    <x v="1"/>
    <x v="0"/>
    <x v="0"/>
    <x v="0"/>
    <x v="0"/>
    <x v="0"/>
    <x v="3"/>
    <x v="0"/>
    <x v="0"/>
    <x v="0"/>
    <x v="1"/>
    <x v="0"/>
    <x v="0"/>
    <n v="3.5"/>
    <x v="2"/>
    <x v="0"/>
    <x v="1"/>
    <x v="1"/>
    <x v="1"/>
    <x v="1"/>
    <n v="4"/>
    <x v="0"/>
    <x v="0"/>
    <x v="1"/>
  </r>
  <r>
    <n v="165"/>
    <x v="4"/>
    <n v="5"/>
    <s v="Unidade Básica de Saúde 03 - Brazlândia"/>
    <x v="3"/>
    <n v="4"/>
    <n v="0.55000000000000004"/>
    <n v="1"/>
    <n v="0.25"/>
    <n v="0.625"/>
    <n v="0.73333333333333328"/>
    <n v="0.76249999999999996"/>
    <n v="0.2857142857142857"/>
    <n v="0.5625"/>
    <n v="2"/>
    <n v="2"/>
    <n v="2"/>
    <x v="1"/>
    <x v="1"/>
    <x v="0"/>
    <n v="0"/>
    <n v="0"/>
    <n v="7.5"/>
    <x v="2"/>
    <x v="0"/>
    <x v="2"/>
    <x v="0"/>
    <x v="2"/>
    <x v="3"/>
    <x v="3"/>
    <n v="5.5"/>
    <x v="1"/>
    <x v="1"/>
    <x v="0"/>
    <x v="0"/>
    <n v="15.25"/>
    <x v="0"/>
    <s v="PRÓPRIO"/>
    <x v="0"/>
    <x v="0"/>
    <x v="0"/>
    <x v="0"/>
    <x v="0"/>
    <x v="1"/>
    <x v="0"/>
    <x v="1"/>
    <x v="1"/>
    <x v="0"/>
    <x v="0"/>
    <x v="3"/>
    <x v="0"/>
    <x v="0"/>
    <x v="0"/>
    <x v="1"/>
    <x v="0"/>
    <x v="1"/>
    <n v="2"/>
    <x v="2"/>
    <x v="1"/>
    <x v="1"/>
    <x v="2"/>
    <x v="1"/>
    <x v="1"/>
    <n v="2.25"/>
    <x v="1"/>
    <x v="0"/>
    <x v="0"/>
  </r>
  <r>
    <n v="174"/>
    <x v="4"/>
    <n v="5"/>
    <s v="Unidade Básica de Saúde 06 - Brazlândia"/>
    <x v="3"/>
    <n v="4"/>
    <n v="0.59"/>
    <n v="1"/>
    <n v="0.25"/>
    <n v="0.52083333333333337"/>
    <n v="0.73333333333333328"/>
    <n v="0.82499999999999996"/>
    <n v="0.42857142857142855"/>
    <n v="0.75"/>
    <n v="2"/>
    <n v="2"/>
    <n v="2"/>
    <x v="1"/>
    <x v="1"/>
    <x v="0"/>
    <n v="0"/>
    <n v="0"/>
    <n v="6.25"/>
    <x v="1"/>
    <x v="0"/>
    <x v="1"/>
    <x v="2"/>
    <x v="1"/>
    <x v="0"/>
    <x v="3"/>
    <n v="5.5"/>
    <x v="1"/>
    <x v="1"/>
    <x v="0"/>
    <x v="0"/>
    <n v="16.5"/>
    <x v="0"/>
    <s v="COMODATO"/>
    <x v="0"/>
    <x v="0"/>
    <x v="1"/>
    <x v="0"/>
    <x v="0"/>
    <x v="0"/>
    <x v="0"/>
    <x v="0"/>
    <x v="0"/>
    <x v="0"/>
    <x v="0"/>
    <x v="0"/>
    <x v="0"/>
    <x v="1"/>
    <x v="0"/>
    <x v="1"/>
    <x v="1"/>
    <x v="0"/>
    <n v="3"/>
    <x v="2"/>
    <x v="0"/>
    <x v="1"/>
    <x v="2"/>
    <x v="1"/>
    <x v="1"/>
    <n v="3"/>
    <x v="0"/>
    <x v="0"/>
    <x v="0"/>
  </r>
  <r>
    <n v="217"/>
    <x v="3"/>
    <n v="4"/>
    <s v="Unidade Básica de Saúde 02 - Planaltina"/>
    <x v="3"/>
    <n v="4"/>
    <n v="0.57999999999999996"/>
    <n v="4"/>
    <n v="0.75"/>
    <n v="0.45833333333333331"/>
    <n v="0.33333333333333331"/>
    <n v="0.8125"/>
    <n v="0.6428571428571429"/>
    <n v="0.5625"/>
    <n v="6"/>
    <n v="6"/>
    <n v="1.5"/>
    <x v="11"/>
    <x v="1"/>
    <x v="0"/>
    <n v="0"/>
    <n v="0"/>
    <n v="5.5"/>
    <x v="0"/>
    <x v="0"/>
    <x v="3"/>
    <x v="1"/>
    <x v="3"/>
    <x v="4"/>
    <x v="3"/>
    <n v="2.5"/>
    <x v="1"/>
    <x v="2"/>
    <x v="0"/>
    <x v="1"/>
    <n v="16.25"/>
    <x v="0"/>
    <s v="PRÓPRIO"/>
    <x v="0"/>
    <x v="0"/>
    <x v="1"/>
    <x v="2"/>
    <x v="0"/>
    <x v="0"/>
    <x v="0"/>
    <x v="0"/>
    <x v="0"/>
    <x v="0"/>
    <x v="0"/>
    <x v="2"/>
    <x v="0"/>
    <x v="0"/>
    <x v="0"/>
    <x v="0"/>
    <x v="0"/>
    <x v="0"/>
    <n v="4.5"/>
    <x v="0"/>
    <x v="0"/>
    <x v="1"/>
    <x v="1"/>
    <x v="1"/>
    <x v="0"/>
    <n v="2.25"/>
    <x v="0"/>
    <x v="1"/>
    <x v="0"/>
  </r>
  <r>
    <n v="181"/>
    <x v="3"/>
    <n v="4"/>
    <s v="Unidade Básica de Saúde 01 - Sobradinho II"/>
    <x v="3"/>
    <n v="4"/>
    <n v="0.59"/>
    <n v="9"/>
    <n v="0.25"/>
    <n v="0.60416666666666663"/>
    <n v="0.73333333333333328"/>
    <n v="0.71250000000000002"/>
    <n v="0.9285714285714286"/>
    <n v="0.5625"/>
    <n v="2"/>
    <n v="2"/>
    <n v="1.1111111111111112"/>
    <x v="1"/>
    <x v="1"/>
    <x v="0"/>
    <n v="0"/>
    <n v="0"/>
    <n v="7.25"/>
    <x v="1"/>
    <x v="0"/>
    <x v="2"/>
    <x v="0"/>
    <x v="3"/>
    <x v="5"/>
    <x v="3"/>
    <n v="5.5"/>
    <x v="1"/>
    <x v="1"/>
    <x v="0"/>
    <x v="0"/>
    <n v="14.25"/>
    <x v="0"/>
    <s v="PRÓPRIO"/>
    <x v="2"/>
    <x v="0"/>
    <x v="1"/>
    <x v="0"/>
    <x v="0"/>
    <x v="0"/>
    <x v="0"/>
    <x v="0"/>
    <x v="0"/>
    <x v="0"/>
    <x v="0"/>
    <x v="2"/>
    <x v="0"/>
    <x v="0"/>
    <x v="0"/>
    <x v="0"/>
    <x v="0"/>
    <x v="0"/>
    <n v="6.5"/>
    <x v="0"/>
    <x v="0"/>
    <x v="1"/>
    <x v="1"/>
    <x v="0"/>
    <x v="1"/>
    <n v="2.25"/>
    <x v="1"/>
    <x v="0"/>
    <x v="0"/>
  </r>
  <r>
    <n v="40"/>
    <x v="5"/>
    <n v="3"/>
    <s v="Unidade Básica de Saúde 02 - Paranoá"/>
    <x v="3"/>
    <n v="4"/>
    <n v="0.59"/>
    <n v="2"/>
    <n v="1"/>
    <n v="0.625"/>
    <n v="6.6666666666666666E-2"/>
    <n v="0.82499999999999996"/>
    <n v="0.42857142857142855"/>
    <n v="1"/>
    <n v="8"/>
    <n v="8"/>
    <n v="1"/>
    <x v="0"/>
    <x v="0"/>
    <x v="0"/>
    <n v="1"/>
    <n v="0"/>
    <n v="7.5"/>
    <x v="1"/>
    <x v="0"/>
    <x v="3"/>
    <x v="0"/>
    <x v="2"/>
    <x v="4"/>
    <x v="3"/>
    <n v="0.5"/>
    <x v="1"/>
    <x v="2"/>
    <x v="1"/>
    <x v="1"/>
    <n v="16.5"/>
    <x v="0"/>
    <s v="COMODATO"/>
    <x v="0"/>
    <x v="0"/>
    <x v="0"/>
    <x v="2"/>
    <x v="0"/>
    <x v="0"/>
    <x v="0"/>
    <x v="0"/>
    <x v="0"/>
    <x v="0"/>
    <x v="0"/>
    <x v="0"/>
    <x v="0"/>
    <x v="0"/>
    <x v="0"/>
    <x v="1"/>
    <x v="0"/>
    <x v="0"/>
    <n v="3"/>
    <x v="2"/>
    <x v="1"/>
    <x v="1"/>
    <x v="0"/>
    <x v="0"/>
    <x v="0"/>
    <n v="4"/>
    <x v="0"/>
    <x v="0"/>
    <x v="1"/>
  </r>
  <r>
    <n v="47"/>
    <x v="5"/>
    <n v="3"/>
    <s v="Unidade Básica de Saúde 03 - São Sebastião"/>
    <x v="3"/>
    <n v="4"/>
    <n v="0.56999999999999995"/>
    <n v="2"/>
    <n v="0.25"/>
    <n v="0.75"/>
    <n v="0.46666666666666667"/>
    <n v="0.86250000000000004"/>
    <n v="0.5"/>
    <n v="0.5625"/>
    <n v="2"/>
    <n v="2"/>
    <n v="1"/>
    <x v="1"/>
    <x v="1"/>
    <x v="0"/>
    <n v="0"/>
    <n v="0"/>
    <n v="9"/>
    <x v="1"/>
    <x v="0"/>
    <x v="2"/>
    <x v="0"/>
    <x v="2"/>
    <x v="2"/>
    <x v="3"/>
    <n v="3.5"/>
    <x v="1"/>
    <x v="1"/>
    <x v="0"/>
    <x v="1"/>
    <n v="17.25"/>
    <x v="0"/>
    <s v="PRÓPRIO"/>
    <x v="0"/>
    <x v="0"/>
    <x v="0"/>
    <x v="1"/>
    <x v="0"/>
    <x v="0"/>
    <x v="0"/>
    <x v="0"/>
    <x v="1"/>
    <x v="0"/>
    <x v="0"/>
    <x v="2"/>
    <x v="0"/>
    <x v="0"/>
    <x v="0"/>
    <x v="1"/>
    <x v="1"/>
    <x v="0"/>
    <n v="3.5"/>
    <x v="1"/>
    <x v="0"/>
    <x v="1"/>
    <x v="0"/>
    <x v="1"/>
    <x v="0"/>
    <n v="2.25"/>
    <x v="1"/>
    <x v="0"/>
    <x v="0"/>
  </r>
  <r>
    <n v="77"/>
    <x v="4"/>
    <n v="5"/>
    <s v="Unidade Básica de Saúde 13 - Ceilândia"/>
    <x v="3"/>
    <n v="4"/>
    <n v="0.55000000000000004"/>
    <n v="2"/>
    <n v="0.75"/>
    <n v="0.72916666666666663"/>
    <n v="0.26666666666666666"/>
    <n v="0.6"/>
    <n v="0.42857142857142855"/>
    <n v="0.75"/>
    <n v="6"/>
    <n v="6"/>
    <n v="1"/>
    <x v="8"/>
    <x v="0"/>
    <x v="0"/>
    <n v="1"/>
    <n v="0"/>
    <n v="8.75"/>
    <x v="1"/>
    <x v="0"/>
    <x v="2"/>
    <x v="0"/>
    <x v="2"/>
    <x v="0"/>
    <x v="3"/>
    <n v="2"/>
    <x v="0"/>
    <x v="2"/>
    <x v="0"/>
    <x v="1"/>
    <n v="12"/>
    <x v="0"/>
    <s v="PRÓPRIO"/>
    <x v="0"/>
    <x v="0"/>
    <x v="0"/>
    <x v="2"/>
    <x v="0"/>
    <x v="0"/>
    <x v="0"/>
    <x v="0"/>
    <x v="1"/>
    <x v="0"/>
    <x v="2"/>
    <x v="0"/>
    <x v="1"/>
    <x v="1"/>
    <x v="0"/>
    <x v="1"/>
    <x v="0"/>
    <x v="1"/>
    <n v="3"/>
    <x v="2"/>
    <x v="0"/>
    <x v="0"/>
    <x v="0"/>
    <x v="1"/>
    <x v="1"/>
    <n v="3"/>
    <x v="0"/>
    <x v="0"/>
    <x v="0"/>
  </r>
  <r>
    <n v="118"/>
    <x v="4"/>
    <n v="5"/>
    <s v="Unidade Básica de Saúde 01 - Ceilândia"/>
    <x v="3"/>
    <n v="4"/>
    <n v="0.59"/>
    <n v="4"/>
    <n v="1"/>
    <n v="0.70833333333333337"/>
    <n v="0.26666666666666666"/>
    <n v="0.67500000000000004"/>
    <n v="0.35714285714285715"/>
    <n v="0.75"/>
    <n v="8"/>
    <n v="8"/>
    <n v="1"/>
    <x v="0"/>
    <x v="0"/>
    <x v="0"/>
    <n v="1"/>
    <n v="0"/>
    <n v="8.5"/>
    <x v="1"/>
    <x v="0"/>
    <x v="2"/>
    <x v="0"/>
    <x v="1"/>
    <x v="0"/>
    <x v="3"/>
    <n v="2"/>
    <x v="0"/>
    <x v="2"/>
    <x v="0"/>
    <x v="1"/>
    <n v="13.5"/>
    <x v="0"/>
    <s v="PRÓPRIO"/>
    <x v="0"/>
    <x v="1"/>
    <x v="0"/>
    <x v="2"/>
    <x v="0"/>
    <x v="0"/>
    <x v="0"/>
    <x v="0"/>
    <x v="1"/>
    <x v="0"/>
    <x v="1"/>
    <x v="0"/>
    <x v="1"/>
    <x v="0"/>
    <x v="0"/>
    <x v="1"/>
    <x v="0"/>
    <x v="0"/>
    <n v="2.5"/>
    <x v="0"/>
    <x v="1"/>
    <x v="0"/>
    <x v="1"/>
    <x v="1"/>
    <x v="0"/>
    <n v="3"/>
    <x v="0"/>
    <x v="0"/>
    <x v="0"/>
  </r>
  <r>
    <n v="125"/>
    <x v="2"/>
    <n v="7"/>
    <s v="Unidade Básica de Saúde 05 - Santa Maria"/>
    <x v="3"/>
    <n v="4"/>
    <n v="0.56999999999999995"/>
    <n v="2"/>
    <n v="0.25"/>
    <n v="0.6875"/>
    <n v="0.46666666666666667"/>
    <n v="0.7"/>
    <n v="0.6428571428571429"/>
    <n v="0.75"/>
    <n v="2"/>
    <n v="2"/>
    <n v="1"/>
    <x v="1"/>
    <x v="1"/>
    <x v="0"/>
    <n v="0"/>
    <n v="0"/>
    <n v="8.25"/>
    <x v="0"/>
    <x v="0"/>
    <x v="1"/>
    <x v="0"/>
    <x v="2"/>
    <x v="2"/>
    <x v="3"/>
    <n v="3.5"/>
    <x v="1"/>
    <x v="1"/>
    <x v="0"/>
    <x v="1"/>
    <n v="14"/>
    <x v="0"/>
    <s v="PRÓPRIO"/>
    <x v="0"/>
    <x v="1"/>
    <x v="1"/>
    <x v="0"/>
    <x v="0"/>
    <x v="0"/>
    <x v="0"/>
    <x v="0"/>
    <x v="1"/>
    <x v="0"/>
    <x v="0"/>
    <x v="0"/>
    <x v="0"/>
    <x v="0"/>
    <x v="0"/>
    <x v="1"/>
    <x v="0"/>
    <x v="1"/>
    <n v="4.5"/>
    <x v="0"/>
    <x v="1"/>
    <x v="1"/>
    <x v="1"/>
    <x v="0"/>
    <x v="0"/>
    <n v="3"/>
    <x v="0"/>
    <x v="0"/>
    <x v="0"/>
  </r>
  <r>
    <n v="132"/>
    <x v="3"/>
    <n v="4"/>
    <s v="Unidade Básica de Saúde 05 - Sobradinho II"/>
    <x v="3"/>
    <n v="4"/>
    <n v="0.59"/>
    <n v="2"/>
    <n v="0.75"/>
    <n v="0.52083333333333337"/>
    <n v="0.33333333333333331"/>
    <n v="0.76249999999999996"/>
    <n v="0.5714285714285714"/>
    <n v="0.75"/>
    <n v="6"/>
    <n v="6"/>
    <n v="1"/>
    <x v="0"/>
    <x v="1"/>
    <x v="0"/>
    <n v="0"/>
    <n v="0"/>
    <n v="6.25"/>
    <x v="0"/>
    <x v="0"/>
    <x v="2"/>
    <x v="2"/>
    <x v="1"/>
    <x v="4"/>
    <x v="0"/>
    <n v="2.5"/>
    <x v="1"/>
    <x v="2"/>
    <x v="0"/>
    <x v="1"/>
    <n v="15.25"/>
    <x v="1"/>
    <s v="ALUGADO"/>
    <x v="0"/>
    <x v="0"/>
    <x v="0"/>
    <x v="2"/>
    <x v="0"/>
    <x v="0"/>
    <x v="0"/>
    <x v="0"/>
    <x v="0"/>
    <x v="0"/>
    <x v="0"/>
    <x v="2"/>
    <x v="0"/>
    <x v="0"/>
    <x v="0"/>
    <x v="1"/>
    <x v="0"/>
    <x v="0"/>
    <n v="4"/>
    <x v="0"/>
    <x v="0"/>
    <x v="1"/>
    <x v="2"/>
    <x v="1"/>
    <x v="0"/>
    <n v="3"/>
    <x v="0"/>
    <x v="0"/>
    <x v="0"/>
  </r>
  <r>
    <n v="160"/>
    <x v="4"/>
    <n v="5"/>
    <s v="Unidade Básica de Saúde 04 - Ceilândia"/>
    <x v="3"/>
    <n v="4"/>
    <n v="0.5"/>
    <n v="2"/>
    <n v="0.25"/>
    <n v="0.52083333333333337"/>
    <n v="0.13333333333333333"/>
    <n v="0.85"/>
    <n v="0.5714285714285714"/>
    <n v="1"/>
    <n v="2"/>
    <n v="2"/>
    <n v="1"/>
    <x v="1"/>
    <x v="1"/>
    <x v="0"/>
    <n v="0"/>
    <n v="0"/>
    <n v="6.25"/>
    <x v="2"/>
    <x v="0"/>
    <x v="1"/>
    <x v="0"/>
    <x v="2"/>
    <x v="4"/>
    <x v="3"/>
    <n v="1"/>
    <x v="0"/>
    <x v="1"/>
    <x v="1"/>
    <x v="1"/>
    <n v="17"/>
    <x v="0"/>
    <s v="PRÓPRIO"/>
    <x v="0"/>
    <x v="1"/>
    <x v="0"/>
    <x v="0"/>
    <x v="0"/>
    <x v="0"/>
    <x v="0"/>
    <x v="0"/>
    <x v="0"/>
    <x v="0"/>
    <x v="0"/>
    <x v="1"/>
    <x v="0"/>
    <x v="0"/>
    <x v="0"/>
    <x v="1"/>
    <x v="0"/>
    <x v="0"/>
    <n v="4"/>
    <x v="2"/>
    <x v="0"/>
    <x v="1"/>
    <x v="0"/>
    <x v="0"/>
    <x v="0"/>
    <n v="4"/>
    <x v="0"/>
    <x v="0"/>
    <x v="1"/>
  </r>
  <r>
    <n v="154"/>
    <x v="6"/>
    <n v="2"/>
    <s v="Unidade Básica de Saúde 01 - Guará"/>
    <x v="3"/>
    <n v="4"/>
    <n v="0.57999999999999996"/>
    <n v="7"/>
    <n v="0.625"/>
    <n v="0.66666666666666663"/>
    <n v="0.6"/>
    <n v="0.66249999999999998"/>
    <n v="0.42857142857142855"/>
    <n v="0.75"/>
    <n v="5"/>
    <n v="5"/>
    <n v="0.8571428571428571"/>
    <x v="0"/>
    <x v="1"/>
    <x v="0"/>
    <n v="0"/>
    <n v="0"/>
    <n v="8"/>
    <x v="0"/>
    <x v="0"/>
    <x v="1"/>
    <x v="0"/>
    <x v="2"/>
    <x v="5"/>
    <x v="0"/>
    <n v="4.5"/>
    <x v="1"/>
    <x v="2"/>
    <x v="0"/>
    <x v="0"/>
    <n v="13.25"/>
    <x v="0"/>
    <s v="PRÓPRIO"/>
    <x v="1"/>
    <x v="1"/>
    <x v="0"/>
    <x v="0"/>
    <x v="0"/>
    <x v="0"/>
    <x v="0"/>
    <x v="1"/>
    <x v="1"/>
    <x v="1"/>
    <x v="0"/>
    <x v="2"/>
    <x v="0"/>
    <x v="0"/>
    <x v="0"/>
    <x v="0"/>
    <x v="0"/>
    <x v="0"/>
    <n v="3"/>
    <x v="0"/>
    <x v="1"/>
    <x v="0"/>
    <x v="0"/>
    <x v="1"/>
    <x v="0"/>
    <n v="3"/>
    <x v="0"/>
    <x v="0"/>
    <x v="0"/>
  </r>
  <r>
    <n v="45"/>
    <x v="6"/>
    <n v="2"/>
    <s v="Unidade Básica de Saúde 02 - Estrutural"/>
    <x v="3"/>
    <n v="4"/>
    <n v="0.59"/>
    <n v="3"/>
    <n v="0.75"/>
    <n v="0.77083333333333337"/>
    <n v="0.13333333333333333"/>
    <n v="0.78749999999999998"/>
    <n v="0.6428571428571429"/>
    <n v="0.5625"/>
    <n v="6"/>
    <n v="6"/>
    <n v="0.66666666666666663"/>
    <x v="0"/>
    <x v="0"/>
    <x v="0"/>
    <n v="1"/>
    <n v="0"/>
    <n v="9.25"/>
    <x v="1"/>
    <x v="0"/>
    <x v="2"/>
    <x v="0"/>
    <x v="2"/>
    <x v="0"/>
    <x v="0"/>
    <n v="1"/>
    <x v="0"/>
    <x v="1"/>
    <x v="1"/>
    <x v="1"/>
    <n v="15.75"/>
    <x v="0"/>
    <s v="PRÓPRIO"/>
    <x v="0"/>
    <x v="1"/>
    <x v="0"/>
    <x v="0"/>
    <x v="0"/>
    <x v="0"/>
    <x v="0"/>
    <x v="0"/>
    <x v="0"/>
    <x v="0"/>
    <x v="0"/>
    <x v="3"/>
    <x v="0"/>
    <x v="1"/>
    <x v="1"/>
    <x v="1"/>
    <x v="1"/>
    <x v="0"/>
    <n v="4.5"/>
    <x v="0"/>
    <x v="0"/>
    <x v="1"/>
    <x v="1"/>
    <x v="1"/>
    <x v="0"/>
    <n v="2.25"/>
    <x v="0"/>
    <x v="1"/>
    <x v="0"/>
  </r>
  <r>
    <n v="128"/>
    <x v="3"/>
    <n v="4"/>
    <s v="Unidade Básica de Saúde 01 - Planaltina"/>
    <x v="3"/>
    <n v="4"/>
    <n v="0.57999999999999996"/>
    <n v="3"/>
    <n v="0.25"/>
    <n v="0.52083333333333337"/>
    <n v="0.4"/>
    <n v="0.88749999999999996"/>
    <n v="0.7142857142857143"/>
    <n v="0.8125"/>
    <n v="2"/>
    <n v="2"/>
    <n v="0.66666666666666663"/>
    <x v="1"/>
    <x v="1"/>
    <x v="0"/>
    <n v="0"/>
    <n v="0"/>
    <n v="6.25"/>
    <x v="0"/>
    <x v="0"/>
    <x v="3"/>
    <x v="1"/>
    <x v="2"/>
    <x v="5"/>
    <x v="3"/>
    <n v="3"/>
    <x v="0"/>
    <x v="1"/>
    <x v="0"/>
    <x v="1"/>
    <n v="17.75"/>
    <x v="0"/>
    <s v="CESSÃO"/>
    <x v="0"/>
    <x v="0"/>
    <x v="0"/>
    <x v="0"/>
    <x v="0"/>
    <x v="0"/>
    <x v="0"/>
    <x v="0"/>
    <x v="1"/>
    <x v="0"/>
    <x v="0"/>
    <x v="2"/>
    <x v="0"/>
    <x v="0"/>
    <x v="0"/>
    <x v="0"/>
    <x v="0"/>
    <x v="0"/>
    <n v="5"/>
    <x v="0"/>
    <x v="0"/>
    <x v="1"/>
    <x v="0"/>
    <x v="1"/>
    <x v="0"/>
    <n v="3.25"/>
    <x v="1"/>
    <x v="0"/>
    <x v="1"/>
  </r>
  <r>
    <n v="43"/>
    <x v="5"/>
    <n v="3"/>
    <s v="Unidade Básica de Saúde 02 - São Sebastião"/>
    <x v="3"/>
    <n v="4"/>
    <n v="0.52"/>
    <n v="2"/>
    <n v="0.25"/>
    <n v="0.52083333333333337"/>
    <n v="0.4"/>
    <n v="0.76249999999999996"/>
    <n v="0.6428571428571429"/>
    <n v="0.5625"/>
    <n v="2"/>
    <n v="2"/>
    <n v="0"/>
    <x v="1"/>
    <x v="0"/>
    <x v="0"/>
    <n v="1"/>
    <n v="0"/>
    <n v="6.25"/>
    <x v="0"/>
    <x v="0"/>
    <x v="3"/>
    <x v="0"/>
    <x v="3"/>
    <x v="0"/>
    <x v="3"/>
    <n v="3"/>
    <x v="0"/>
    <x v="1"/>
    <x v="0"/>
    <x v="1"/>
    <n v="15.25"/>
    <x v="0"/>
    <s v="COMODATO"/>
    <x v="0"/>
    <x v="0"/>
    <x v="1"/>
    <x v="1"/>
    <x v="1"/>
    <x v="0"/>
    <x v="0"/>
    <x v="0"/>
    <x v="1"/>
    <x v="0"/>
    <x v="0"/>
    <x v="2"/>
    <x v="0"/>
    <x v="0"/>
    <x v="0"/>
    <x v="1"/>
    <x v="1"/>
    <x v="0"/>
    <n v="4.5"/>
    <x v="0"/>
    <x v="1"/>
    <x v="1"/>
    <x v="1"/>
    <x v="1"/>
    <x v="1"/>
    <n v="2.25"/>
    <x v="1"/>
    <x v="0"/>
    <x v="0"/>
  </r>
  <r>
    <n v="49"/>
    <x v="5"/>
    <n v="3"/>
    <s v="Unidade Básica de Saúde 07 - São Sebastião"/>
    <x v="3"/>
    <n v="4"/>
    <n v="0.55000000000000004"/>
    <n v="1"/>
    <n v="0.125"/>
    <n v="0.625"/>
    <n v="0.46666666666666667"/>
    <n v="0.625"/>
    <n v="0.7857142857142857"/>
    <n v="0.8125"/>
    <n v="1"/>
    <n v="1"/>
    <n v="0"/>
    <x v="1"/>
    <x v="1"/>
    <x v="0"/>
    <n v="0"/>
    <n v="0"/>
    <n v="7.5"/>
    <x v="1"/>
    <x v="0"/>
    <x v="3"/>
    <x v="1"/>
    <x v="3"/>
    <x v="2"/>
    <x v="2"/>
    <n v="3.5"/>
    <x v="1"/>
    <x v="1"/>
    <x v="0"/>
    <x v="1"/>
    <n v="12.5"/>
    <x v="1"/>
    <s v="ALUGADO"/>
    <x v="0"/>
    <x v="0"/>
    <x v="1"/>
    <x v="1"/>
    <x v="1"/>
    <x v="0"/>
    <x v="0"/>
    <x v="0"/>
    <x v="1"/>
    <x v="0"/>
    <x v="1"/>
    <x v="4"/>
    <x v="0"/>
    <x v="0"/>
    <x v="0"/>
    <x v="1"/>
    <x v="0"/>
    <x v="0"/>
    <n v="5.5"/>
    <x v="0"/>
    <x v="0"/>
    <x v="1"/>
    <x v="1"/>
    <x v="0"/>
    <x v="0"/>
    <n v="3.25"/>
    <x v="1"/>
    <x v="0"/>
    <x v="1"/>
  </r>
  <r>
    <n v="78"/>
    <x v="5"/>
    <n v="3"/>
    <s v="Unidade Básica de Saúde 06 - São Sebastião"/>
    <x v="3"/>
    <n v="4"/>
    <n v="0.53"/>
    <n v="1"/>
    <n v="0.25"/>
    <n v="0.58333333333333337"/>
    <n v="0.46666666666666667"/>
    <n v="0.66249999999999998"/>
    <n v="0.6428571428571429"/>
    <n v="0.5625"/>
    <n v="2"/>
    <n v="2"/>
    <n v="0"/>
    <x v="1"/>
    <x v="0"/>
    <x v="0"/>
    <n v="1"/>
    <n v="0"/>
    <n v="7"/>
    <x v="1"/>
    <x v="0"/>
    <x v="3"/>
    <x v="0"/>
    <x v="3"/>
    <x v="2"/>
    <x v="3"/>
    <n v="3.5"/>
    <x v="1"/>
    <x v="1"/>
    <x v="0"/>
    <x v="1"/>
    <n v="13.25"/>
    <x v="1"/>
    <s v="ALUGADO"/>
    <x v="0"/>
    <x v="0"/>
    <x v="1"/>
    <x v="1"/>
    <x v="1"/>
    <x v="0"/>
    <x v="0"/>
    <x v="0"/>
    <x v="1"/>
    <x v="0"/>
    <x v="0"/>
    <x v="2"/>
    <x v="0"/>
    <x v="0"/>
    <x v="0"/>
    <x v="1"/>
    <x v="0"/>
    <x v="0"/>
    <n v="4.5"/>
    <x v="0"/>
    <x v="1"/>
    <x v="1"/>
    <x v="1"/>
    <x v="1"/>
    <x v="1"/>
    <n v="2.25"/>
    <x v="1"/>
    <x v="0"/>
    <x v="0"/>
  </r>
  <r>
    <n v="80"/>
    <x v="6"/>
    <n v="2"/>
    <s v="Unidade Básica de Saúde 03 - Riacho Fundo II"/>
    <x v="3"/>
    <n v="4"/>
    <n v="0.55000000000000004"/>
    <n v="4"/>
    <n v="0.75"/>
    <n v="0.54166666666666663"/>
    <n v="0.13333333333333333"/>
    <n v="0.85"/>
    <n v="0.5714285714285714"/>
    <n v="0.5625"/>
    <n v="6"/>
    <n v="6"/>
    <n v="0"/>
    <x v="0"/>
    <x v="0"/>
    <x v="0"/>
    <n v="1"/>
    <n v="0"/>
    <n v="6.5"/>
    <x v="1"/>
    <x v="0"/>
    <x v="3"/>
    <x v="1"/>
    <x v="3"/>
    <x v="2"/>
    <x v="3"/>
    <n v="1"/>
    <x v="0"/>
    <x v="1"/>
    <x v="1"/>
    <x v="1"/>
    <n v="17"/>
    <x v="0"/>
    <s v="PRÓPRIO"/>
    <x v="0"/>
    <x v="1"/>
    <x v="1"/>
    <x v="0"/>
    <x v="0"/>
    <x v="0"/>
    <x v="0"/>
    <x v="0"/>
    <x v="0"/>
    <x v="0"/>
    <x v="0"/>
    <x v="1"/>
    <x v="0"/>
    <x v="0"/>
    <x v="0"/>
    <x v="1"/>
    <x v="1"/>
    <x v="0"/>
    <n v="4"/>
    <x v="2"/>
    <x v="0"/>
    <x v="1"/>
    <x v="0"/>
    <x v="0"/>
    <x v="0"/>
    <n v="2.25"/>
    <x v="1"/>
    <x v="0"/>
    <x v="0"/>
  </r>
  <r>
    <n v="115"/>
    <x v="5"/>
    <n v="3"/>
    <s v="Unidade Básica de Saúde 04 - Paranoá"/>
    <x v="3"/>
    <n v="4"/>
    <n v="0.52"/>
    <n v="1"/>
    <n v="0.25"/>
    <n v="0.625"/>
    <n v="0.4"/>
    <n v="0.83750000000000002"/>
    <n v="0.35714285714285715"/>
    <n v="0.75"/>
    <n v="2"/>
    <n v="2"/>
    <n v="0"/>
    <x v="0"/>
    <x v="1"/>
    <x v="0"/>
    <n v="0"/>
    <n v="0"/>
    <n v="7.5"/>
    <x v="1"/>
    <x v="0"/>
    <x v="3"/>
    <x v="0"/>
    <x v="3"/>
    <x v="3"/>
    <x v="3"/>
    <n v="3"/>
    <x v="0"/>
    <x v="1"/>
    <x v="0"/>
    <x v="1"/>
    <n v="16.75"/>
    <x v="0"/>
    <s v="COMODATO"/>
    <x v="0"/>
    <x v="0"/>
    <x v="0"/>
    <x v="1"/>
    <x v="0"/>
    <x v="0"/>
    <x v="0"/>
    <x v="0"/>
    <x v="0"/>
    <x v="0"/>
    <x v="0"/>
    <x v="2"/>
    <x v="0"/>
    <x v="0"/>
    <x v="0"/>
    <x v="1"/>
    <x v="0"/>
    <x v="0"/>
    <n v="2.5"/>
    <x v="1"/>
    <x v="1"/>
    <x v="1"/>
    <x v="0"/>
    <x v="1"/>
    <x v="0"/>
    <n v="3"/>
    <x v="0"/>
    <x v="0"/>
    <x v="0"/>
  </r>
  <r>
    <n v="123"/>
    <x v="5"/>
    <n v="3"/>
    <s v="Unidade Básica de Saúde 08 - São Sebastião"/>
    <x v="3"/>
    <n v="4"/>
    <n v="0.5"/>
    <n v="1"/>
    <n v="0.125"/>
    <n v="0.66666666666666663"/>
    <n v="0.46666666666666667"/>
    <n v="0.67500000000000004"/>
    <n v="0.6428571428571429"/>
    <n v="0.1875"/>
    <n v="1"/>
    <n v="1"/>
    <n v="0"/>
    <x v="1"/>
    <x v="1"/>
    <x v="0"/>
    <n v="0"/>
    <n v="0"/>
    <n v="8"/>
    <x v="1"/>
    <x v="0"/>
    <x v="3"/>
    <x v="0"/>
    <x v="3"/>
    <x v="2"/>
    <x v="2"/>
    <n v="3.5"/>
    <x v="1"/>
    <x v="1"/>
    <x v="0"/>
    <x v="1"/>
    <n v="13.5"/>
    <x v="0"/>
    <s v="COMODATO"/>
    <x v="0"/>
    <x v="1"/>
    <x v="1"/>
    <x v="1"/>
    <x v="1"/>
    <x v="0"/>
    <x v="0"/>
    <x v="0"/>
    <x v="0"/>
    <x v="0"/>
    <x v="2"/>
    <x v="4"/>
    <x v="0"/>
    <x v="0"/>
    <x v="0"/>
    <x v="1"/>
    <x v="1"/>
    <x v="0"/>
    <n v="4.5"/>
    <x v="0"/>
    <x v="0"/>
    <x v="1"/>
    <x v="1"/>
    <x v="1"/>
    <x v="0"/>
    <n v="0.75"/>
    <x v="1"/>
    <x v="2"/>
    <x v="0"/>
  </r>
  <r>
    <n v="148"/>
    <x v="4"/>
    <n v="5"/>
    <s v="Unidade Básica de Saúde 04 - Brazlândia"/>
    <x v="3"/>
    <n v="4"/>
    <n v="0.55000000000000004"/>
    <n v="1"/>
    <n v="0.25"/>
    <n v="0.60416666666666663"/>
    <n v="0.73333333333333328"/>
    <n v="0.76249999999999996"/>
    <n v="0.2857142857142857"/>
    <n v="0.5625"/>
    <n v="2"/>
    <n v="2"/>
    <n v="0"/>
    <x v="1"/>
    <x v="0"/>
    <x v="0"/>
    <n v="1"/>
    <n v="0"/>
    <n v="7.25"/>
    <x v="0"/>
    <x v="0"/>
    <x v="3"/>
    <x v="0"/>
    <x v="3"/>
    <x v="7"/>
    <x v="3"/>
    <n v="5.5"/>
    <x v="1"/>
    <x v="1"/>
    <x v="0"/>
    <x v="0"/>
    <n v="15.25"/>
    <x v="0"/>
    <s v="COMODATO"/>
    <x v="0"/>
    <x v="0"/>
    <x v="1"/>
    <x v="0"/>
    <x v="0"/>
    <x v="1"/>
    <x v="0"/>
    <x v="1"/>
    <x v="1"/>
    <x v="0"/>
    <x v="0"/>
    <x v="3"/>
    <x v="0"/>
    <x v="0"/>
    <x v="0"/>
    <x v="1"/>
    <x v="1"/>
    <x v="1"/>
    <n v="2"/>
    <x v="2"/>
    <x v="1"/>
    <x v="1"/>
    <x v="2"/>
    <x v="1"/>
    <x v="1"/>
    <n v="2.25"/>
    <x v="1"/>
    <x v="0"/>
    <x v="0"/>
  </r>
  <r>
    <n v="171"/>
    <x v="4"/>
    <n v="5"/>
    <s v="Unidade Básica de Saúde 05 - Brazlândia"/>
    <x v="3"/>
    <n v="4"/>
    <n v="0.56000000000000005"/>
    <n v="1"/>
    <n v="0.125"/>
    <n v="0.625"/>
    <n v="0.73333333333333328"/>
    <n v="0.8"/>
    <n v="0.2857142857142857"/>
    <n v="0.75"/>
    <n v="1"/>
    <n v="1"/>
    <n v="0"/>
    <x v="1"/>
    <x v="1"/>
    <x v="0"/>
    <n v="0"/>
    <n v="0"/>
    <n v="7.5"/>
    <x v="1"/>
    <x v="0"/>
    <x v="3"/>
    <x v="1"/>
    <x v="3"/>
    <x v="6"/>
    <x v="3"/>
    <n v="5.5"/>
    <x v="1"/>
    <x v="1"/>
    <x v="0"/>
    <x v="0"/>
    <n v="16"/>
    <x v="0"/>
    <s v="PRÓPRIO"/>
    <x v="0"/>
    <x v="0"/>
    <x v="1"/>
    <x v="0"/>
    <x v="0"/>
    <x v="1"/>
    <x v="0"/>
    <x v="0"/>
    <x v="0"/>
    <x v="0"/>
    <x v="0"/>
    <x v="0"/>
    <x v="1"/>
    <x v="0"/>
    <x v="0"/>
    <x v="1"/>
    <x v="1"/>
    <x v="0"/>
    <n v="2"/>
    <x v="2"/>
    <x v="0"/>
    <x v="1"/>
    <x v="2"/>
    <x v="1"/>
    <x v="0"/>
    <n v="3"/>
    <x v="0"/>
    <x v="0"/>
    <x v="0"/>
  </r>
  <r>
    <n v="173"/>
    <x v="3"/>
    <n v="4"/>
    <s v="Unidade Básica de Saúde 06 - Sobradinho II"/>
    <x v="3"/>
    <n v="4"/>
    <n v="0.56000000000000005"/>
    <n v="1"/>
    <n v="0.75"/>
    <n v="0.54166666666666663"/>
    <n v="0.26666666666666666"/>
    <n v="0.8125"/>
    <n v="0.42857142857142855"/>
    <n v="0.75"/>
    <n v="6"/>
    <n v="6"/>
    <n v="0"/>
    <x v="0"/>
    <x v="0"/>
    <x v="0"/>
    <n v="1"/>
    <n v="0"/>
    <n v="6.5"/>
    <x v="1"/>
    <x v="0"/>
    <x v="3"/>
    <x v="0"/>
    <x v="3"/>
    <x v="4"/>
    <x v="3"/>
    <n v="2"/>
    <x v="0"/>
    <x v="2"/>
    <x v="0"/>
    <x v="1"/>
    <n v="16.25"/>
    <x v="0"/>
    <s v="COMODATO"/>
    <x v="0"/>
    <x v="0"/>
    <x v="1"/>
    <x v="2"/>
    <x v="0"/>
    <x v="0"/>
    <x v="0"/>
    <x v="0"/>
    <x v="0"/>
    <x v="0"/>
    <x v="0"/>
    <x v="2"/>
    <x v="0"/>
    <x v="0"/>
    <x v="0"/>
    <x v="1"/>
    <x v="1"/>
    <x v="0"/>
    <n v="3"/>
    <x v="0"/>
    <x v="1"/>
    <x v="1"/>
    <x v="2"/>
    <x v="1"/>
    <x v="0"/>
    <n v="3"/>
    <x v="0"/>
    <x v="0"/>
    <x v="0"/>
  </r>
  <r>
    <n v="179"/>
    <x v="3"/>
    <n v="4"/>
    <s v="Unidade Básica de Saúde 15 - Planaltina"/>
    <x v="3"/>
    <n v="4"/>
    <n v="0.57999999999999996"/>
    <n v="1"/>
    <n v="0.125"/>
    <n v="0.5625"/>
    <n v="0.66666666666666663"/>
    <n v="0.8"/>
    <n v="0.6428571428571429"/>
    <n v="0.625"/>
    <n v="1"/>
    <n v="1"/>
    <n v="0"/>
    <x v="1"/>
    <x v="1"/>
    <x v="0"/>
    <n v="0"/>
    <n v="0"/>
    <n v="6.75"/>
    <x v="1"/>
    <x v="0"/>
    <x v="3"/>
    <x v="0"/>
    <x v="3"/>
    <x v="0"/>
    <x v="3"/>
    <n v="5"/>
    <x v="0"/>
    <x v="1"/>
    <x v="0"/>
    <x v="0"/>
    <n v="16"/>
    <x v="0"/>
    <s v="PRÓPRIO"/>
    <x v="0"/>
    <x v="0"/>
    <x v="0"/>
    <x v="0"/>
    <x v="1"/>
    <x v="0"/>
    <x v="0"/>
    <x v="0"/>
    <x v="1"/>
    <x v="0"/>
    <x v="0"/>
    <x v="0"/>
    <x v="0"/>
    <x v="0"/>
    <x v="0"/>
    <x v="1"/>
    <x v="0"/>
    <x v="0"/>
    <n v="4.5"/>
    <x v="0"/>
    <x v="1"/>
    <x v="1"/>
    <x v="1"/>
    <x v="1"/>
    <x v="1"/>
    <n v="2.5"/>
    <x v="1"/>
    <x v="1"/>
    <x v="1"/>
  </r>
  <r>
    <n v="182"/>
    <x v="3"/>
    <n v="4"/>
    <s v="Unidade Básica de Saúde 16 - Planaltina"/>
    <x v="3"/>
    <n v="4"/>
    <n v="0.59"/>
    <n v="1"/>
    <n v="0.25"/>
    <n v="0.58333333333333337"/>
    <n v="0.66666666666666663"/>
    <n v="0.63749999999999996"/>
    <n v="0.7142857142857143"/>
    <n v="0.625"/>
    <n v="2"/>
    <n v="2"/>
    <n v="0"/>
    <x v="1"/>
    <x v="0"/>
    <x v="0"/>
    <n v="1"/>
    <n v="0"/>
    <n v="7"/>
    <x v="1"/>
    <x v="0"/>
    <x v="3"/>
    <x v="0"/>
    <x v="3"/>
    <x v="2"/>
    <x v="3"/>
    <n v="5"/>
    <x v="0"/>
    <x v="1"/>
    <x v="0"/>
    <x v="0"/>
    <n v="12.75"/>
    <x v="0"/>
    <s v="PRÓPRIO"/>
    <x v="0"/>
    <x v="0"/>
    <x v="1"/>
    <x v="1"/>
    <x v="1"/>
    <x v="1"/>
    <x v="0"/>
    <x v="1"/>
    <x v="1"/>
    <x v="0"/>
    <x v="0"/>
    <x v="3"/>
    <x v="0"/>
    <x v="0"/>
    <x v="0"/>
    <x v="1"/>
    <x v="0"/>
    <x v="1"/>
    <n v="5"/>
    <x v="0"/>
    <x v="0"/>
    <x v="1"/>
    <x v="0"/>
    <x v="1"/>
    <x v="0"/>
    <n v="2.5"/>
    <x v="1"/>
    <x v="1"/>
    <x v="1"/>
  </r>
  <r>
    <n v="183"/>
    <x v="3"/>
    <n v="4"/>
    <s v="Unidade Básica de Saúde 18 - Planaltina"/>
    <x v="3"/>
    <n v="4"/>
    <n v="0.57999999999999996"/>
    <n v="1"/>
    <n v="0.25"/>
    <n v="0.45833333333333331"/>
    <n v="0.6"/>
    <n v="0.8"/>
    <n v="0.6428571428571429"/>
    <n v="0.75"/>
    <n v="2"/>
    <n v="2"/>
    <n v="0"/>
    <x v="1"/>
    <x v="0"/>
    <x v="0"/>
    <n v="1"/>
    <n v="0"/>
    <n v="5.5"/>
    <x v="2"/>
    <x v="0"/>
    <x v="3"/>
    <x v="0"/>
    <x v="3"/>
    <x v="3"/>
    <x v="3"/>
    <n v="4.5"/>
    <x v="1"/>
    <x v="2"/>
    <x v="0"/>
    <x v="0"/>
    <n v="16"/>
    <x v="0"/>
    <s v="CESSÃO"/>
    <x v="0"/>
    <x v="0"/>
    <x v="1"/>
    <x v="2"/>
    <x v="0"/>
    <x v="0"/>
    <x v="0"/>
    <x v="0"/>
    <x v="0"/>
    <x v="0"/>
    <x v="0"/>
    <x v="4"/>
    <x v="0"/>
    <x v="0"/>
    <x v="0"/>
    <x v="0"/>
    <x v="0"/>
    <x v="0"/>
    <n v="4.5"/>
    <x v="0"/>
    <x v="0"/>
    <x v="1"/>
    <x v="1"/>
    <x v="1"/>
    <x v="0"/>
    <n v="3"/>
    <x v="0"/>
    <x v="0"/>
    <x v="0"/>
  </r>
  <r>
    <n v="187"/>
    <x v="4"/>
    <n v="5"/>
    <s v="Unidade Básica de Saúde 09 - Brazlândia"/>
    <x v="3"/>
    <n v="4"/>
    <n v="0.56999999999999995"/>
    <n v="1"/>
    <n v="0.25"/>
    <n v="0.5625"/>
    <n v="0.66666666666666663"/>
    <n v="0.77500000000000002"/>
    <n v="0.42857142857142855"/>
    <n v="0.75"/>
    <n v="2"/>
    <n v="2"/>
    <n v="0"/>
    <x v="0"/>
    <x v="1"/>
    <x v="0"/>
    <n v="0"/>
    <n v="0"/>
    <n v="6.75"/>
    <x v="1"/>
    <x v="0"/>
    <x v="3"/>
    <x v="1"/>
    <x v="3"/>
    <x v="0"/>
    <x v="0"/>
    <n v="5"/>
    <x v="0"/>
    <x v="1"/>
    <x v="0"/>
    <x v="0"/>
    <n v="15.5"/>
    <x v="0"/>
    <s v="COMODATO"/>
    <x v="0"/>
    <x v="0"/>
    <x v="1"/>
    <x v="0"/>
    <x v="0"/>
    <x v="0"/>
    <x v="0"/>
    <x v="1"/>
    <x v="0"/>
    <x v="0"/>
    <x v="1"/>
    <x v="0"/>
    <x v="0"/>
    <x v="0"/>
    <x v="0"/>
    <x v="1"/>
    <x v="0"/>
    <x v="0"/>
    <n v="3"/>
    <x v="2"/>
    <x v="0"/>
    <x v="1"/>
    <x v="2"/>
    <x v="1"/>
    <x v="1"/>
    <n v="3"/>
    <x v="0"/>
    <x v="0"/>
    <x v="0"/>
  </r>
  <r>
    <n v="197"/>
    <x v="3"/>
    <n v="4"/>
    <s v="Unidade Básica de Saúde 07 - Planaltina"/>
    <x v="3"/>
    <n v="4"/>
    <n v="0.56999999999999995"/>
    <n v="3"/>
    <n v="0.125"/>
    <n v="0.5"/>
    <n v="0.4"/>
    <n v="0.78749999999999998"/>
    <n v="0.9285714285714286"/>
    <n v="0.75"/>
    <n v="1"/>
    <n v="1"/>
    <n v="0"/>
    <x v="1"/>
    <x v="1"/>
    <x v="0"/>
    <n v="0"/>
    <n v="0"/>
    <n v="6"/>
    <x v="0"/>
    <x v="0"/>
    <x v="3"/>
    <x v="0"/>
    <x v="3"/>
    <x v="4"/>
    <x v="3"/>
    <n v="3"/>
    <x v="0"/>
    <x v="1"/>
    <x v="0"/>
    <x v="1"/>
    <n v="15.75"/>
    <x v="0"/>
    <s v="PRÓPRIO"/>
    <x v="0"/>
    <x v="1"/>
    <x v="1"/>
    <x v="0"/>
    <x v="0"/>
    <x v="0"/>
    <x v="0"/>
    <x v="0"/>
    <x v="1"/>
    <x v="0"/>
    <x v="0"/>
    <x v="2"/>
    <x v="0"/>
    <x v="0"/>
    <x v="0"/>
    <x v="0"/>
    <x v="0"/>
    <x v="0"/>
    <n v="6.5"/>
    <x v="0"/>
    <x v="0"/>
    <x v="1"/>
    <x v="1"/>
    <x v="0"/>
    <x v="1"/>
    <n v="3"/>
    <x v="0"/>
    <x v="0"/>
    <x v="0"/>
  </r>
  <r>
    <n v="218"/>
    <x v="5"/>
    <n v="3"/>
    <s v="Unidade Básica de Saúde 11 - São Sebastião"/>
    <x v="3"/>
    <n v="4"/>
    <n v="0.53"/>
    <n v="1"/>
    <n v="0.25"/>
    <n v="0.5625"/>
    <n v="0.46666666666666667"/>
    <n v="0.71250000000000002"/>
    <n v="0.42857142857142855"/>
    <n v="1"/>
    <n v="2"/>
    <n v="2"/>
    <n v="0"/>
    <x v="0"/>
    <x v="1"/>
    <x v="0"/>
    <n v="0"/>
    <n v="0"/>
    <n v="6.75"/>
    <x v="1"/>
    <x v="0"/>
    <x v="3"/>
    <x v="0"/>
    <x v="3"/>
    <x v="0"/>
    <x v="3"/>
    <n v="3.5"/>
    <x v="1"/>
    <x v="1"/>
    <x v="0"/>
    <x v="1"/>
    <n v="14.25"/>
    <x v="1"/>
    <s v="ALUGADO"/>
    <x v="0"/>
    <x v="0"/>
    <x v="1"/>
    <x v="1"/>
    <x v="0"/>
    <x v="0"/>
    <x v="0"/>
    <x v="0"/>
    <x v="0"/>
    <x v="0"/>
    <x v="2"/>
    <x v="3"/>
    <x v="0"/>
    <x v="0"/>
    <x v="0"/>
    <x v="1"/>
    <x v="0"/>
    <x v="0"/>
    <n v="3"/>
    <x v="1"/>
    <x v="1"/>
    <x v="1"/>
    <x v="1"/>
    <x v="1"/>
    <x v="1"/>
    <n v="4"/>
    <x v="0"/>
    <x v="0"/>
    <x v="1"/>
  </r>
  <r>
    <n v="48"/>
    <x v="4"/>
    <n v="5"/>
    <s v="Unidade Básica de Saúde 18 - Ceilândia"/>
    <x v="4"/>
    <n v="5"/>
    <n v="0.49"/>
    <n v="1"/>
    <n v="0.75"/>
    <n v="0.75"/>
    <n v="0"/>
    <n v="0.75"/>
    <n v="0.42857142857142855"/>
    <n v="0.375"/>
    <n v="6"/>
    <n v="6"/>
    <n v="2"/>
    <x v="0"/>
    <x v="1"/>
    <x v="0"/>
    <n v="0"/>
    <n v="0"/>
    <n v="9"/>
    <x v="1"/>
    <x v="0"/>
    <x v="2"/>
    <x v="0"/>
    <x v="2"/>
    <x v="2"/>
    <x v="3"/>
    <n v="0"/>
    <x v="0"/>
    <x v="2"/>
    <x v="1"/>
    <x v="1"/>
    <n v="15"/>
    <x v="0"/>
    <s v="COMODATO"/>
    <x v="0"/>
    <x v="0"/>
    <x v="0"/>
    <x v="2"/>
    <x v="0"/>
    <x v="0"/>
    <x v="0"/>
    <x v="0"/>
    <x v="1"/>
    <x v="0"/>
    <x v="1"/>
    <x v="1"/>
    <x v="1"/>
    <x v="0"/>
    <x v="0"/>
    <x v="1"/>
    <x v="0"/>
    <x v="0"/>
    <n v="3"/>
    <x v="2"/>
    <x v="0"/>
    <x v="1"/>
    <x v="0"/>
    <x v="1"/>
    <x v="0"/>
    <n v="1.5"/>
    <x v="1"/>
    <x v="1"/>
    <x v="0"/>
  </r>
  <r>
    <n v="91"/>
    <x v="6"/>
    <n v="2"/>
    <s v="Unidade Básica de Saúde 05 - Riacho Fundo II"/>
    <x v="4"/>
    <n v="5"/>
    <n v="0.46"/>
    <n v="2"/>
    <n v="0.25"/>
    <n v="0.70833333333333337"/>
    <n v="0"/>
    <n v="0.7"/>
    <n v="0.8571428571428571"/>
    <n v="0.1875"/>
    <n v="2"/>
    <n v="2"/>
    <n v="2"/>
    <x v="1"/>
    <x v="1"/>
    <x v="0"/>
    <n v="0"/>
    <n v="0"/>
    <n v="8.5"/>
    <x v="1"/>
    <x v="0"/>
    <x v="1"/>
    <x v="0"/>
    <x v="2"/>
    <x v="0"/>
    <x v="3"/>
    <n v="0"/>
    <x v="0"/>
    <x v="2"/>
    <x v="1"/>
    <x v="1"/>
    <n v="14"/>
    <x v="1"/>
    <s v="ALUGADO"/>
    <x v="0"/>
    <x v="0"/>
    <x v="1"/>
    <x v="2"/>
    <x v="1"/>
    <x v="0"/>
    <x v="0"/>
    <x v="0"/>
    <x v="0"/>
    <x v="0"/>
    <x v="0"/>
    <x v="1"/>
    <x v="1"/>
    <x v="0"/>
    <x v="0"/>
    <x v="1"/>
    <x v="1"/>
    <x v="0"/>
    <n v="6"/>
    <x v="0"/>
    <x v="0"/>
    <x v="1"/>
    <x v="0"/>
    <x v="0"/>
    <x v="0"/>
    <n v="0.75"/>
    <x v="1"/>
    <x v="2"/>
    <x v="0"/>
  </r>
  <r>
    <n v="227"/>
    <x v="0"/>
    <n v="6"/>
    <s v="Unidade Básica de Saúde 01 - Recanto das Emas"/>
    <x v="4"/>
    <n v="5"/>
    <n v="0.46"/>
    <n v="3"/>
    <n v="0.25"/>
    <n v="0.58333333333333337"/>
    <n v="0"/>
    <n v="0.83750000000000002"/>
    <n v="0.6428571428571429"/>
    <n v="0.5625"/>
    <n v="2"/>
    <n v="2"/>
    <n v="2"/>
    <x v="1"/>
    <x v="1"/>
    <x v="0"/>
    <n v="0"/>
    <n v="0"/>
    <n v="7"/>
    <x v="0"/>
    <x v="0"/>
    <x v="1"/>
    <x v="1"/>
    <x v="1"/>
    <x v="4"/>
    <x v="3"/>
    <n v="0"/>
    <x v="0"/>
    <x v="2"/>
    <x v="1"/>
    <x v="1"/>
    <n v="16.75"/>
    <x v="0"/>
    <s v="PRÓPRIO"/>
    <x v="0"/>
    <x v="0"/>
    <x v="0"/>
    <x v="2"/>
    <x v="0"/>
    <x v="0"/>
    <x v="0"/>
    <x v="0"/>
    <x v="0"/>
    <x v="0"/>
    <x v="0"/>
    <x v="3"/>
    <x v="0"/>
    <x v="0"/>
    <x v="0"/>
    <x v="1"/>
    <x v="1"/>
    <x v="1"/>
    <n v="4.5"/>
    <x v="2"/>
    <x v="0"/>
    <x v="1"/>
    <x v="1"/>
    <x v="0"/>
    <x v="1"/>
    <n v="2.25"/>
    <x v="1"/>
    <x v="0"/>
    <x v="0"/>
  </r>
  <r>
    <n v="119"/>
    <x v="0"/>
    <n v="6"/>
    <s v="Unidade Básica de Saúde 08 - Samambaia"/>
    <x v="4"/>
    <n v="5"/>
    <n v="0.47"/>
    <n v="4"/>
    <n v="0.25"/>
    <n v="0.70833333333333337"/>
    <n v="0"/>
    <n v="0.86250000000000004"/>
    <n v="0.5714285714285714"/>
    <n v="0.5625"/>
    <n v="2"/>
    <n v="2"/>
    <n v="1.5"/>
    <x v="1"/>
    <x v="1"/>
    <x v="0"/>
    <n v="0"/>
    <n v="0"/>
    <n v="8.5"/>
    <x v="1"/>
    <x v="0"/>
    <x v="2"/>
    <x v="0"/>
    <x v="2"/>
    <x v="4"/>
    <x v="3"/>
    <n v="0"/>
    <x v="0"/>
    <x v="2"/>
    <x v="1"/>
    <x v="1"/>
    <n v="17.25"/>
    <x v="0"/>
    <s v="PRÓPRIO"/>
    <x v="0"/>
    <x v="0"/>
    <x v="0"/>
    <x v="2"/>
    <x v="0"/>
    <x v="0"/>
    <x v="0"/>
    <x v="0"/>
    <x v="0"/>
    <x v="0"/>
    <x v="0"/>
    <x v="2"/>
    <x v="0"/>
    <x v="0"/>
    <x v="0"/>
    <x v="1"/>
    <x v="1"/>
    <x v="0"/>
    <n v="4"/>
    <x v="2"/>
    <x v="0"/>
    <x v="1"/>
    <x v="0"/>
    <x v="0"/>
    <x v="0"/>
    <n v="2.25"/>
    <x v="1"/>
    <x v="0"/>
    <x v="0"/>
  </r>
  <r>
    <n v="131"/>
    <x v="6"/>
    <n v="2"/>
    <s v="Unidade Básica de Saúde 02 - Núcleo Bandeirante"/>
    <x v="4"/>
    <n v="5"/>
    <n v="0.48"/>
    <n v="2"/>
    <n v="0.75"/>
    <n v="0.52083333333333337"/>
    <n v="0"/>
    <n v="0.7"/>
    <n v="0.35714285714285715"/>
    <n v="1"/>
    <n v="6"/>
    <n v="6"/>
    <n v="1"/>
    <x v="0"/>
    <x v="1"/>
    <x v="0"/>
    <n v="0"/>
    <n v="0"/>
    <n v="6.25"/>
    <x v="1"/>
    <x v="0"/>
    <x v="3"/>
    <x v="0"/>
    <x v="3"/>
    <x v="5"/>
    <x v="3"/>
    <n v="0"/>
    <x v="0"/>
    <x v="2"/>
    <x v="1"/>
    <x v="1"/>
    <n v="14"/>
    <x v="0"/>
    <s v="COMODATO"/>
    <x v="0"/>
    <x v="0"/>
    <x v="1"/>
    <x v="2"/>
    <x v="1"/>
    <x v="0"/>
    <x v="0"/>
    <x v="0"/>
    <x v="0"/>
    <x v="0"/>
    <x v="0"/>
    <x v="4"/>
    <x v="0"/>
    <x v="0"/>
    <x v="0"/>
    <x v="1"/>
    <x v="0"/>
    <x v="0"/>
    <n v="2.5"/>
    <x v="2"/>
    <x v="1"/>
    <x v="1"/>
    <x v="1"/>
    <x v="1"/>
    <x v="1"/>
    <n v="4"/>
    <x v="0"/>
    <x v="0"/>
    <x v="1"/>
  </r>
  <r>
    <n v="230"/>
    <x v="0"/>
    <n v="6"/>
    <s v="Unidade Básica de Saúde 10 - Recanto das Emas"/>
    <x v="4"/>
    <n v="5"/>
    <n v="0.43"/>
    <n v="2"/>
    <n v="0.25"/>
    <n v="0.3125"/>
    <n v="0.13333333333333333"/>
    <n v="0.83750000000000002"/>
    <n v="0.5714285714285714"/>
    <n v="0.5625"/>
    <n v="2"/>
    <n v="2"/>
    <n v="1"/>
    <x v="1"/>
    <x v="1"/>
    <x v="0"/>
    <n v="0"/>
    <n v="0"/>
    <n v="3.75"/>
    <x v="0"/>
    <x v="2"/>
    <x v="3"/>
    <x v="1"/>
    <x v="3"/>
    <x v="0"/>
    <x v="3"/>
    <n v="1"/>
    <x v="0"/>
    <x v="1"/>
    <x v="1"/>
    <x v="1"/>
    <n v="16.75"/>
    <x v="0"/>
    <s v="PRÓPRIO"/>
    <x v="0"/>
    <x v="0"/>
    <x v="0"/>
    <x v="1"/>
    <x v="0"/>
    <x v="0"/>
    <x v="0"/>
    <x v="0"/>
    <x v="0"/>
    <x v="0"/>
    <x v="1"/>
    <x v="3"/>
    <x v="0"/>
    <x v="0"/>
    <x v="0"/>
    <x v="1"/>
    <x v="1"/>
    <x v="1"/>
    <n v="4"/>
    <x v="2"/>
    <x v="1"/>
    <x v="1"/>
    <x v="0"/>
    <x v="0"/>
    <x v="1"/>
    <n v="2.25"/>
    <x v="1"/>
    <x v="0"/>
    <x v="0"/>
  </r>
  <r>
    <n v="136"/>
    <x v="3"/>
    <n v="4"/>
    <s v="Unidade Básica de Saúde 06 - Planaltina"/>
    <x v="4"/>
    <n v="5"/>
    <n v="0.42"/>
    <n v="3"/>
    <n v="0.25"/>
    <n v="0.52083333333333337"/>
    <n v="6.6666666666666666E-2"/>
    <n v="0.66249999999999998"/>
    <n v="0.5"/>
    <n v="0.75"/>
    <n v="2"/>
    <n v="2"/>
    <n v="0.66666666666666663"/>
    <x v="1"/>
    <x v="1"/>
    <x v="0"/>
    <n v="0"/>
    <n v="0"/>
    <n v="6.25"/>
    <x v="1"/>
    <x v="0"/>
    <x v="3"/>
    <x v="1"/>
    <x v="3"/>
    <x v="0"/>
    <x v="3"/>
    <n v="0.5"/>
    <x v="1"/>
    <x v="2"/>
    <x v="1"/>
    <x v="1"/>
    <n v="13.25"/>
    <x v="0"/>
    <s v="PRÓPRIO"/>
    <x v="0"/>
    <x v="0"/>
    <x v="1"/>
    <x v="2"/>
    <x v="0"/>
    <x v="0"/>
    <x v="0"/>
    <x v="0"/>
    <x v="1"/>
    <x v="0"/>
    <x v="1"/>
    <x v="2"/>
    <x v="0"/>
    <x v="1"/>
    <x v="0"/>
    <x v="1"/>
    <x v="0"/>
    <x v="0"/>
    <n v="3.5"/>
    <x v="2"/>
    <x v="0"/>
    <x v="1"/>
    <x v="1"/>
    <x v="1"/>
    <x v="1"/>
    <n v="3"/>
    <x v="0"/>
    <x v="0"/>
    <x v="0"/>
  </r>
  <r>
    <n v="161"/>
    <x v="0"/>
    <n v="6"/>
    <s v="Unidade Básica de Saúde 01 - Samambaia"/>
    <x v="4"/>
    <n v="5"/>
    <n v="0.33"/>
    <n v="9"/>
    <n v="0.25"/>
    <n v="0.72916666666666663"/>
    <n v="6.6666666666666666E-2"/>
    <n v="0.57499999999999996"/>
    <n v="0.2857142857142857"/>
    <n v="0.375"/>
    <n v="2"/>
    <n v="2"/>
    <n v="0.22222222222222221"/>
    <x v="1"/>
    <x v="1"/>
    <x v="0"/>
    <n v="0"/>
    <n v="0"/>
    <n v="8.75"/>
    <x v="1"/>
    <x v="0"/>
    <x v="2"/>
    <x v="0"/>
    <x v="2"/>
    <x v="0"/>
    <x v="3"/>
    <n v="0.5"/>
    <x v="1"/>
    <x v="2"/>
    <x v="1"/>
    <x v="1"/>
    <n v="11.5"/>
    <x v="0"/>
    <s v="PRÓPRIO"/>
    <x v="2"/>
    <x v="0"/>
    <x v="0"/>
    <x v="2"/>
    <x v="1"/>
    <x v="0"/>
    <x v="0"/>
    <x v="0"/>
    <x v="1"/>
    <x v="0"/>
    <x v="0"/>
    <x v="4"/>
    <x v="0"/>
    <x v="0"/>
    <x v="0"/>
    <x v="0"/>
    <x v="0"/>
    <x v="1"/>
    <n v="2"/>
    <x v="2"/>
    <x v="0"/>
    <x v="0"/>
    <x v="0"/>
    <x v="1"/>
    <x v="0"/>
    <n v="1.5"/>
    <x v="0"/>
    <x v="2"/>
    <x v="0"/>
  </r>
  <r>
    <n v="42"/>
    <x v="5"/>
    <n v="3"/>
    <s v="Unidade Básica de Saúde 04 - São Sebastião"/>
    <x v="4"/>
    <n v="5"/>
    <n v="0.36"/>
    <n v="1"/>
    <n v="0.25"/>
    <n v="0.58333333333333337"/>
    <n v="0.2"/>
    <n v="0.5625"/>
    <n v="0.2857142857142857"/>
    <n v="0.1875"/>
    <n v="2"/>
    <n v="2"/>
    <n v="0"/>
    <x v="1"/>
    <x v="0"/>
    <x v="0"/>
    <n v="1"/>
    <n v="0"/>
    <n v="7"/>
    <x v="1"/>
    <x v="0"/>
    <x v="3"/>
    <x v="0"/>
    <x v="3"/>
    <x v="2"/>
    <x v="3"/>
    <n v="1.5"/>
    <x v="1"/>
    <x v="1"/>
    <x v="1"/>
    <x v="1"/>
    <n v="11.25"/>
    <x v="0"/>
    <s v="COMODATO"/>
    <x v="0"/>
    <x v="0"/>
    <x v="1"/>
    <x v="1"/>
    <x v="0"/>
    <x v="0"/>
    <x v="0"/>
    <x v="0"/>
    <x v="1"/>
    <x v="0"/>
    <x v="2"/>
    <x v="2"/>
    <x v="1"/>
    <x v="1"/>
    <x v="1"/>
    <x v="1"/>
    <x v="0"/>
    <x v="0"/>
    <n v="2"/>
    <x v="2"/>
    <x v="1"/>
    <x v="1"/>
    <x v="2"/>
    <x v="1"/>
    <x v="1"/>
    <n v="0.75"/>
    <x v="1"/>
    <x v="2"/>
    <x v="0"/>
  </r>
  <r>
    <n v="44"/>
    <x v="5"/>
    <n v="3"/>
    <s v="Unidade Básica de Saúde 19 - São Sebastião"/>
    <x v="4"/>
    <n v="5"/>
    <n v="0.48"/>
    <n v="1"/>
    <n v="0.25"/>
    <n v="0.54166666666666663"/>
    <n v="0.4"/>
    <n v="0.625"/>
    <n v="0.7142857142857143"/>
    <n v="0.1875"/>
    <n v="2"/>
    <n v="2"/>
    <n v="0"/>
    <x v="1"/>
    <x v="0"/>
    <x v="0"/>
    <n v="1"/>
    <n v="0"/>
    <n v="6.5"/>
    <x v="0"/>
    <x v="0"/>
    <x v="3"/>
    <x v="0"/>
    <x v="3"/>
    <x v="2"/>
    <x v="3"/>
    <n v="3"/>
    <x v="0"/>
    <x v="1"/>
    <x v="0"/>
    <x v="1"/>
    <n v="12.5"/>
    <x v="1"/>
    <s v="ALUGADO"/>
    <x v="0"/>
    <x v="0"/>
    <x v="1"/>
    <x v="1"/>
    <x v="1"/>
    <x v="0"/>
    <x v="0"/>
    <x v="1"/>
    <x v="1"/>
    <x v="0"/>
    <x v="2"/>
    <x v="4"/>
    <x v="0"/>
    <x v="0"/>
    <x v="0"/>
    <x v="1"/>
    <x v="1"/>
    <x v="0"/>
    <n v="5"/>
    <x v="0"/>
    <x v="1"/>
    <x v="1"/>
    <x v="0"/>
    <x v="1"/>
    <x v="1"/>
    <n v="0.75"/>
    <x v="1"/>
    <x v="2"/>
    <x v="0"/>
  </r>
  <r>
    <n v="84"/>
    <x v="2"/>
    <n v="7"/>
    <s v="Unidade Básica de Saúde 07 - Gama"/>
    <x v="4"/>
    <n v="5"/>
    <n v="0.38"/>
    <n v="3"/>
    <n v="0.25"/>
    <n v="0.35416666666666669"/>
    <n v="0"/>
    <n v="0.72499999999999998"/>
    <n v="0.5"/>
    <n v="0.75"/>
    <n v="2"/>
    <n v="2"/>
    <n v="0"/>
    <x v="1"/>
    <x v="0"/>
    <x v="0"/>
    <n v="1"/>
    <n v="0"/>
    <n v="4.25"/>
    <x v="0"/>
    <x v="0"/>
    <x v="3"/>
    <x v="2"/>
    <x v="3"/>
    <x v="0"/>
    <x v="3"/>
    <n v="0"/>
    <x v="0"/>
    <x v="2"/>
    <x v="1"/>
    <x v="1"/>
    <n v="14.5"/>
    <x v="0"/>
    <s v="COMODATO"/>
    <x v="0"/>
    <x v="0"/>
    <x v="1"/>
    <x v="2"/>
    <x v="0"/>
    <x v="0"/>
    <x v="0"/>
    <x v="0"/>
    <x v="0"/>
    <x v="0"/>
    <x v="0"/>
    <x v="0"/>
    <x v="0"/>
    <x v="1"/>
    <x v="0"/>
    <x v="1"/>
    <x v="0"/>
    <x v="0"/>
    <n v="3.5"/>
    <x v="2"/>
    <x v="0"/>
    <x v="1"/>
    <x v="1"/>
    <x v="0"/>
    <x v="0"/>
    <n v="3"/>
    <x v="0"/>
    <x v="0"/>
    <x v="0"/>
  </r>
  <r>
    <n v="87"/>
    <x v="0"/>
    <n v="6"/>
    <s v="Unidade Básica de Saúde 10 - Samambaia"/>
    <x v="4"/>
    <n v="5"/>
    <n v="0.45"/>
    <n v="1"/>
    <n v="0.75"/>
    <n v="0.5625"/>
    <n v="0.13333333333333333"/>
    <n v="0.57499999999999996"/>
    <n v="0.35714285714285715"/>
    <n v="0.375"/>
    <n v="6"/>
    <n v="6"/>
    <n v="0"/>
    <x v="0"/>
    <x v="0"/>
    <x v="0"/>
    <n v="1"/>
    <n v="0"/>
    <n v="6.75"/>
    <x v="1"/>
    <x v="0"/>
    <x v="3"/>
    <x v="0"/>
    <x v="3"/>
    <x v="0"/>
    <x v="3"/>
    <n v="1"/>
    <x v="0"/>
    <x v="1"/>
    <x v="1"/>
    <x v="1"/>
    <n v="11.5"/>
    <x v="0"/>
    <s v="PRÓPRIO"/>
    <x v="0"/>
    <x v="1"/>
    <x v="1"/>
    <x v="1"/>
    <x v="0"/>
    <x v="0"/>
    <x v="0"/>
    <x v="1"/>
    <x v="1"/>
    <x v="0"/>
    <x v="2"/>
    <x v="4"/>
    <x v="0"/>
    <x v="1"/>
    <x v="0"/>
    <x v="1"/>
    <x v="0"/>
    <x v="0"/>
    <n v="2.5"/>
    <x v="2"/>
    <x v="0"/>
    <x v="1"/>
    <x v="1"/>
    <x v="1"/>
    <x v="0"/>
    <n v="1.5"/>
    <x v="0"/>
    <x v="2"/>
    <x v="0"/>
  </r>
  <r>
    <n v="98"/>
    <x v="4"/>
    <n v="5"/>
    <s v="Unidade Básica de Saúde 15 - Ceilândia"/>
    <x v="4"/>
    <n v="5"/>
    <n v="0.45"/>
    <n v="2"/>
    <n v="0.5"/>
    <n v="0.54166666666666663"/>
    <n v="6.6666666666666666E-2"/>
    <n v="0.5625"/>
    <n v="0.42857142857142855"/>
    <n v="1"/>
    <n v="4"/>
    <n v="4"/>
    <n v="0"/>
    <x v="8"/>
    <x v="0"/>
    <x v="0"/>
    <n v="1"/>
    <n v="0"/>
    <n v="6.5"/>
    <x v="1"/>
    <x v="0"/>
    <x v="3"/>
    <x v="0"/>
    <x v="3"/>
    <x v="4"/>
    <x v="3"/>
    <n v="0.5"/>
    <x v="1"/>
    <x v="2"/>
    <x v="1"/>
    <x v="1"/>
    <n v="11.25"/>
    <x v="0"/>
    <s v="COMODATO"/>
    <x v="0"/>
    <x v="1"/>
    <x v="1"/>
    <x v="2"/>
    <x v="1"/>
    <x v="0"/>
    <x v="0"/>
    <x v="0"/>
    <x v="1"/>
    <x v="0"/>
    <x v="1"/>
    <x v="2"/>
    <x v="0"/>
    <x v="1"/>
    <x v="1"/>
    <x v="1"/>
    <x v="1"/>
    <x v="0"/>
    <n v="3"/>
    <x v="2"/>
    <x v="0"/>
    <x v="1"/>
    <x v="0"/>
    <x v="1"/>
    <x v="0"/>
    <n v="4"/>
    <x v="0"/>
    <x v="0"/>
    <x v="1"/>
  </r>
  <r>
    <n v="109"/>
    <x v="6"/>
    <n v="2"/>
    <s v="Unidade Básica de Saúde 02 - Riacho Fundo II"/>
    <x v="4"/>
    <n v="5"/>
    <n v="0.46"/>
    <n v="2"/>
    <n v="0.25"/>
    <n v="0.45833333333333331"/>
    <n v="6.6666666666666666E-2"/>
    <n v="0.8"/>
    <n v="0.8571428571428571"/>
    <n v="0.375"/>
    <n v="2"/>
    <n v="2"/>
    <n v="0"/>
    <x v="1"/>
    <x v="0"/>
    <x v="0"/>
    <n v="1"/>
    <n v="0"/>
    <n v="5.5"/>
    <x v="0"/>
    <x v="1"/>
    <x v="3"/>
    <x v="1"/>
    <x v="3"/>
    <x v="2"/>
    <x v="3"/>
    <n v="0.5"/>
    <x v="1"/>
    <x v="2"/>
    <x v="1"/>
    <x v="1"/>
    <n v="16"/>
    <x v="0"/>
    <s v="PRÓPRIO"/>
    <x v="0"/>
    <x v="0"/>
    <x v="1"/>
    <x v="2"/>
    <x v="0"/>
    <x v="0"/>
    <x v="0"/>
    <x v="0"/>
    <x v="0"/>
    <x v="0"/>
    <x v="1"/>
    <x v="0"/>
    <x v="0"/>
    <x v="0"/>
    <x v="0"/>
    <x v="1"/>
    <x v="1"/>
    <x v="0"/>
    <n v="6"/>
    <x v="0"/>
    <x v="0"/>
    <x v="1"/>
    <x v="0"/>
    <x v="0"/>
    <x v="0"/>
    <n v="1.5"/>
    <x v="1"/>
    <x v="1"/>
    <x v="0"/>
  </r>
  <r>
    <n v="133"/>
    <x v="2"/>
    <n v="7"/>
    <s v="Unidade Básica de Saúde 08 - Santa Maria"/>
    <x v="4"/>
    <n v="5"/>
    <n v="0.42"/>
    <n v="2"/>
    <n v="0.25"/>
    <n v="0.58333333333333337"/>
    <n v="0.33333333333333331"/>
    <n v="0.52500000000000002"/>
    <n v="0.35714285714285715"/>
    <n v="0.5625"/>
    <n v="2"/>
    <n v="2"/>
    <n v="0"/>
    <x v="1"/>
    <x v="0"/>
    <x v="0"/>
    <n v="1"/>
    <n v="0"/>
    <n v="7"/>
    <x v="1"/>
    <x v="0"/>
    <x v="3"/>
    <x v="0"/>
    <x v="3"/>
    <x v="2"/>
    <x v="3"/>
    <n v="2.5"/>
    <x v="1"/>
    <x v="2"/>
    <x v="0"/>
    <x v="1"/>
    <n v="10.5"/>
    <x v="0"/>
    <s v="COMODATO"/>
    <x v="0"/>
    <x v="1"/>
    <x v="1"/>
    <x v="2"/>
    <x v="0"/>
    <x v="0"/>
    <x v="0"/>
    <x v="1"/>
    <x v="1"/>
    <x v="0"/>
    <x v="0"/>
    <x v="0"/>
    <x v="1"/>
    <x v="1"/>
    <x v="0"/>
    <x v="1"/>
    <x v="0"/>
    <x v="1"/>
    <n v="2.5"/>
    <x v="2"/>
    <x v="1"/>
    <x v="1"/>
    <x v="1"/>
    <x v="0"/>
    <x v="0"/>
    <n v="2.25"/>
    <x v="1"/>
    <x v="0"/>
    <x v="0"/>
  </r>
  <r>
    <n v="189"/>
    <x v="6"/>
    <n v="2"/>
    <s v="Unidade Básica de Saúde 05 - Guará"/>
    <x v="4"/>
    <n v="5"/>
    <n v="0.47"/>
    <n v="1"/>
    <n v="0.75"/>
    <n v="0.54166666666666663"/>
    <n v="6.6666666666666666E-2"/>
    <n v="0.71250000000000002"/>
    <n v="0.2857142857142857"/>
    <n v="0.75"/>
    <n v="6"/>
    <n v="6"/>
    <n v="0"/>
    <x v="0"/>
    <x v="0"/>
    <x v="0"/>
    <n v="1"/>
    <n v="0"/>
    <n v="6.5"/>
    <x v="1"/>
    <x v="0"/>
    <x v="3"/>
    <x v="0"/>
    <x v="3"/>
    <x v="4"/>
    <x v="3"/>
    <n v="0.5"/>
    <x v="1"/>
    <x v="2"/>
    <x v="1"/>
    <x v="1"/>
    <n v="14.25"/>
    <x v="0"/>
    <s v="COMODATO"/>
    <x v="0"/>
    <x v="0"/>
    <x v="1"/>
    <x v="2"/>
    <x v="0"/>
    <x v="0"/>
    <x v="0"/>
    <x v="0"/>
    <x v="1"/>
    <x v="0"/>
    <x v="2"/>
    <x v="3"/>
    <x v="0"/>
    <x v="0"/>
    <x v="0"/>
    <x v="1"/>
    <x v="0"/>
    <x v="0"/>
    <n v="2"/>
    <x v="2"/>
    <x v="0"/>
    <x v="1"/>
    <x v="2"/>
    <x v="1"/>
    <x v="0"/>
    <n v="3"/>
    <x v="0"/>
    <x v="0"/>
    <x v="0"/>
  </r>
  <r>
    <n v="211"/>
    <x v="0"/>
    <n v="6"/>
    <s v="Unidade Básica de Saúde 09 - Samambaia"/>
    <x v="4"/>
    <n v="5"/>
    <n v="0.49"/>
    <n v="2"/>
    <n v="0.75"/>
    <n v="0.52083333333333337"/>
    <n v="0"/>
    <n v="0.72499999999999998"/>
    <n v="0.35714285714285715"/>
    <n v="1"/>
    <n v="6"/>
    <n v="6"/>
    <n v="0"/>
    <x v="0"/>
    <x v="0"/>
    <x v="0"/>
    <n v="1"/>
    <n v="0"/>
    <n v="6.25"/>
    <x v="0"/>
    <x v="1"/>
    <x v="3"/>
    <x v="0"/>
    <x v="3"/>
    <x v="0"/>
    <x v="0"/>
    <n v="0"/>
    <x v="0"/>
    <x v="2"/>
    <x v="1"/>
    <x v="1"/>
    <n v="14.5"/>
    <x v="0"/>
    <s v="PRÓPRIO"/>
    <x v="0"/>
    <x v="0"/>
    <x v="1"/>
    <x v="2"/>
    <x v="0"/>
    <x v="0"/>
    <x v="0"/>
    <x v="0"/>
    <x v="1"/>
    <x v="0"/>
    <x v="1"/>
    <x v="0"/>
    <x v="0"/>
    <x v="0"/>
    <x v="0"/>
    <x v="1"/>
    <x v="0"/>
    <x v="0"/>
    <n v="2.5"/>
    <x v="2"/>
    <x v="0"/>
    <x v="1"/>
    <x v="1"/>
    <x v="1"/>
    <x v="0"/>
    <n v="4"/>
    <x v="0"/>
    <x v="0"/>
    <x v="1"/>
  </r>
  <r>
    <n v="234"/>
    <x v="0"/>
    <n v="6"/>
    <s v="Unidade Básica de Saúde 08 - Recanto das Emas"/>
    <x v="4"/>
    <n v="5"/>
    <n v="0.47"/>
    <n v="2"/>
    <n v="0.125"/>
    <n v="0.5"/>
    <n v="0.4"/>
    <n v="0.8125"/>
    <n v="0.42857142857142855"/>
    <n v="0.5625"/>
    <n v="1"/>
    <n v="1"/>
    <n v="0"/>
    <x v="1"/>
    <x v="1"/>
    <x v="0"/>
    <n v="0"/>
    <n v="0"/>
    <n v="6"/>
    <x v="1"/>
    <x v="0"/>
    <x v="3"/>
    <x v="1"/>
    <x v="3"/>
    <x v="4"/>
    <x v="3"/>
    <n v="3"/>
    <x v="0"/>
    <x v="1"/>
    <x v="0"/>
    <x v="1"/>
    <n v="16.25"/>
    <x v="0"/>
    <s v="COMODATO"/>
    <x v="0"/>
    <x v="0"/>
    <x v="1"/>
    <x v="1"/>
    <x v="0"/>
    <x v="0"/>
    <x v="0"/>
    <x v="0"/>
    <x v="1"/>
    <x v="0"/>
    <x v="0"/>
    <x v="2"/>
    <x v="0"/>
    <x v="0"/>
    <x v="0"/>
    <x v="1"/>
    <x v="1"/>
    <x v="0"/>
    <n v="3"/>
    <x v="0"/>
    <x v="1"/>
    <x v="1"/>
    <x v="2"/>
    <x v="1"/>
    <x v="0"/>
    <n v="2.25"/>
    <x v="1"/>
    <x v="0"/>
    <x v="0"/>
  </r>
  <r>
    <n v="236"/>
    <x v="0"/>
    <n v="6"/>
    <s v="Unidade Básica de Saúde 11 - Recanto das Emas"/>
    <x v="4"/>
    <n v="5"/>
    <n v="0.28000000000000003"/>
    <n v="2"/>
    <n v="0.25"/>
    <n v="0.52083333333333337"/>
    <n v="0"/>
    <n v="0.58750000000000002"/>
    <n v="0.14285714285714285"/>
    <n v="0.1875"/>
    <n v="2"/>
    <n v="2"/>
    <n v="0"/>
    <x v="1"/>
    <x v="0"/>
    <x v="0"/>
    <n v="1"/>
    <n v="0"/>
    <n v="6.25"/>
    <x v="0"/>
    <x v="0"/>
    <x v="3"/>
    <x v="0"/>
    <x v="3"/>
    <x v="0"/>
    <x v="3"/>
    <n v="0"/>
    <x v="0"/>
    <x v="2"/>
    <x v="1"/>
    <x v="1"/>
    <n v="11.75"/>
    <x v="0"/>
    <s v="COMODATO"/>
    <x v="0"/>
    <x v="1"/>
    <x v="1"/>
    <x v="2"/>
    <x v="1"/>
    <x v="0"/>
    <x v="0"/>
    <x v="0"/>
    <x v="1"/>
    <x v="0"/>
    <x v="2"/>
    <x v="2"/>
    <x v="0"/>
    <x v="1"/>
    <x v="0"/>
    <x v="1"/>
    <x v="1"/>
    <x v="0"/>
    <n v="1"/>
    <x v="2"/>
    <x v="1"/>
    <x v="1"/>
    <x v="2"/>
    <x v="1"/>
    <x v="0"/>
    <n v="0.75"/>
    <x v="1"/>
    <x v="2"/>
    <x v="0"/>
  </r>
  <r>
    <n v="52"/>
    <x v="0"/>
    <n v="6"/>
    <s v="Unidade Básica de Saúde 01 - Águas Claras"/>
    <x v="5"/>
    <n v="99"/>
    <n v="0"/>
    <n v="6"/>
    <e v="#N/A"/>
    <e v="#N/A"/>
    <e v="#N/A"/>
    <e v="#N/A"/>
    <e v="#N/A"/>
    <e v="#N/A"/>
    <e v="#N/A"/>
    <e v="#N/A"/>
    <n v="1"/>
    <x v="0"/>
    <x v="2"/>
    <x v="0"/>
    <e v="#N/A"/>
    <n v="0"/>
    <e v="#N/A"/>
    <x v="4"/>
    <x v="3"/>
    <x v="4"/>
    <x v="4"/>
    <x v="4"/>
    <x v="8"/>
    <x v="4"/>
    <e v="#N/A"/>
    <x v="2"/>
    <x v="0"/>
    <x v="0"/>
    <x v="0"/>
    <e v="#N/A"/>
    <x v="0"/>
    <s v="PRÓPRIO"/>
    <x v="1"/>
    <x v="0"/>
    <x v="0"/>
    <x v="0"/>
    <x v="0"/>
    <x v="2"/>
    <x v="2"/>
    <x v="2"/>
    <x v="2"/>
    <x v="2"/>
    <x v="0"/>
    <x v="1"/>
    <x v="0"/>
    <x v="0"/>
    <x v="0"/>
    <x v="0"/>
    <x v="2"/>
    <x v="2"/>
    <e v="#N/A"/>
    <x v="0"/>
    <x v="2"/>
    <x v="2"/>
    <x v="3"/>
    <x v="0"/>
    <x v="0"/>
    <e v="#N/A"/>
    <x v="3"/>
    <x v="0"/>
    <x v="2"/>
  </r>
  <r>
    <n v="82"/>
    <x v="0"/>
    <n v="6"/>
    <s v="Unidade Básica de Saúde 02 - Águas Claras"/>
    <x v="5"/>
    <n v="99"/>
    <n v="0"/>
    <n v="1"/>
    <e v="#N/A"/>
    <e v="#N/A"/>
    <e v="#N/A"/>
    <e v="#N/A"/>
    <e v="#N/A"/>
    <e v="#N/A"/>
    <e v="#N/A"/>
    <e v="#N/A"/>
    <n v="2"/>
    <x v="1"/>
    <x v="2"/>
    <x v="0"/>
    <e v="#N/A"/>
    <n v="0"/>
    <e v="#N/A"/>
    <x v="4"/>
    <x v="3"/>
    <x v="4"/>
    <x v="4"/>
    <x v="4"/>
    <x v="8"/>
    <x v="4"/>
    <e v="#N/A"/>
    <x v="2"/>
    <x v="1"/>
    <x v="1"/>
    <x v="1"/>
    <e v="#N/A"/>
    <x v="0"/>
    <s v="PRÓPRIO"/>
    <x v="0"/>
    <x v="0"/>
    <x v="0"/>
    <x v="1"/>
    <x v="0"/>
    <x v="2"/>
    <x v="2"/>
    <x v="2"/>
    <x v="2"/>
    <x v="2"/>
    <x v="1"/>
    <x v="0"/>
    <x v="0"/>
    <x v="0"/>
    <x v="0"/>
    <x v="1"/>
    <x v="2"/>
    <x v="2"/>
    <e v="#N/A"/>
    <x v="0"/>
    <x v="2"/>
    <x v="2"/>
    <x v="3"/>
    <x v="0"/>
    <x v="0"/>
    <e v="#N/A"/>
    <x v="3"/>
    <x v="0"/>
    <x v="2"/>
  </r>
  <r>
    <n v="145"/>
    <x v="0"/>
    <n v="6"/>
    <s v="Unidade Básica de Saúde 11 - Samambaia"/>
    <x v="5"/>
    <n v="99"/>
    <n v="0"/>
    <n v="4"/>
    <e v="#N/A"/>
    <e v="#N/A"/>
    <e v="#N/A"/>
    <e v="#N/A"/>
    <e v="#N/A"/>
    <e v="#N/A"/>
    <e v="#N/A"/>
    <e v="#N/A"/>
    <n v="1.5"/>
    <x v="0"/>
    <x v="2"/>
    <x v="0"/>
    <e v="#N/A"/>
    <n v="0"/>
    <e v="#N/A"/>
    <x v="4"/>
    <x v="3"/>
    <x v="4"/>
    <x v="4"/>
    <x v="4"/>
    <x v="8"/>
    <x v="4"/>
    <e v="#N/A"/>
    <x v="2"/>
    <x v="1"/>
    <x v="1"/>
    <x v="1"/>
    <e v="#N/A"/>
    <x v="0"/>
    <s v="PRÓPRIO"/>
    <x v="0"/>
    <x v="0"/>
    <x v="0"/>
    <x v="0"/>
    <x v="0"/>
    <x v="2"/>
    <x v="2"/>
    <x v="2"/>
    <x v="2"/>
    <x v="2"/>
    <x v="0"/>
    <x v="3"/>
    <x v="0"/>
    <x v="0"/>
    <x v="0"/>
    <x v="0"/>
    <x v="2"/>
    <x v="2"/>
    <e v="#N/A"/>
    <x v="0"/>
    <x v="2"/>
    <x v="2"/>
    <x v="3"/>
    <x v="1"/>
    <x v="0"/>
    <e v="#N/A"/>
    <x v="3"/>
    <x v="0"/>
    <x v="2"/>
  </r>
  <r>
    <n v="215"/>
    <x v="0"/>
    <n v="6"/>
    <s v="Unidade Básica de Saúde 02 - Samambaia"/>
    <x v="5"/>
    <n v="99"/>
    <n v="0"/>
    <n v="7"/>
    <e v="#N/A"/>
    <e v="#N/A"/>
    <e v="#N/A"/>
    <e v="#N/A"/>
    <e v="#N/A"/>
    <e v="#N/A"/>
    <e v="#N/A"/>
    <e v="#N/A"/>
    <n v="2"/>
    <x v="0"/>
    <x v="2"/>
    <x v="0"/>
    <e v="#N/A"/>
    <n v="0"/>
    <e v="#N/A"/>
    <x v="4"/>
    <x v="3"/>
    <x v="4"/>
    <x v="4"/>
    <x v="4"/>
    <x v="8"/>
    <x v="4"/>
    <e v="#N/A"/>
    <x v="2"/>
    <x v="0"/>
    <x v="0"/>
    <x v="0"/>
    <e v="#N/A"/>
    <x v="0"/>
    <s v="PRÓPRIO"/>
    <x v="1"/>
    <x v="0"/>
    <x v="0"/>
    <x v="0"/>
    <x v="0"/>
    <x v="2"/>
    <x v="2"/>
    <x v="2"/>
    <x v="2"/>
    <x v="2"/>
    <x v="0"/>
    <x v="4"/>
    <x v="0"/>
    <x v="0"/>
    <x v="0"/>
    <x v="0"/>
    <x v="2"/>
    <x v="2"/>
    <e v="#N/A"/>
    <x v="0"/>
    <x v="2"/>
    <x v="2"/>
    <x v="3"/>
    <x v="1"/>
    <x v="0"/>
    <e v="#N/A"/>
    <x v="3"/>
    <x v="0"/>
    <x v="2"/>
  </r>
  <r>
    <n v="231"/>
    <x v="0"/>
    <n v="6"/>
    <s v="Unidade Básica de Saúde 05 - Recanto das Emas"/>
    <x v="5"/>
    <n v="99"/>
    <n v="0"/>
    <n v="5"/>
    <e v="#N/A"/>
    <e v="#N/A"/>
    <e v="#N/A"/>
    <e v="#N/A"/>
    <e v="#N/A"/>
    <e v="#N/A"/>
    <e v="#N/A"/>
    <e v="#N/A"/>
    <n v="0.8"/>
    <x v="1"/>
    <x v="2"/>
    <x v="0"/>
    <e v="#N/A"/>
    <n v="0"/>
    <e v="#N/A"/>
    <x v="4"/>
    <x v="3"/>
    <x v="4"/>
    <x v="4"/>
    <x v="4"/>
    <x v="8"/>
    <x v="4"/>
    <e v="#N/A"/>
    <x v="2"/>
    <x v="1"/>
    <x v="1"/>
    <x v="0"/>
    <e v="#N/A"/>
    <x v="0"/>
    <s v="PRÓPRIO"/>
    <x v="1"/>
    <x v="0"/>
    <x v="1"/>
    <x v="0"/>
    <x v="0"/>
    <x v="2"/>
    <x v="2"/>
    <x v="2"/>
    <x v="2"/>
    <x v="2"/>
    <x v="1"/>
    <x v="3"/>
    <x v="0"/>
    <x v="0"/>
    <x v="0"/>
    <x v="1"/>
    <x v="2"/>
    <x v="2"/>
    <e v="#N/A"/>
    <x v="2"/>
    <x v="2"/>
    <x v="2"/>
    <x v="3"/>
    <x v="0"/>
    <x v="0"/>
    <e v="#N/A"/>
    <x v="3"/>
    <x v="0"/>
    <x v="2"/>
  </r>
  <r>
    <n v="232"/>
    <x v="0"/>
    <n v="6"/>
    <s v="Unidade Básica de Saúde 06 - Recanto das Emas"/>
    <x v="5"/>
    <n v="99"/>
    <n v="0"/>
    <e v="#N/A"/>
    <e v="#N/A"/>
    <e v="#N/A"/>
    <e v="#N/A"/>
    <e v="#N/A"/>
    <n v="0.14285714285714285"/>
    <e v="#N/A"/>
    <e v="#N/A"/>
    <e v="#N/A"/>
    <e v="#N/A"/>
    <x v="12"/>
    <x v="2"/>
    <x v="2"/>
    <e v="#N/A"/>
    <e v="#N/A"/>
    <e v="#N/A"/>
    <x v="4"/>
    <x v="3"/>
    <x v="4"/>
    <x v="4"/>
    <x v="4"/>
    <x v="8"/>
    <x v="3"/>
    <e v="#N/A"/>
    <x v="0"/>
    <x v="3"/>
    <x v="2"/>
    <x v="2"/>
    <e v="#N/A"/>
    <x v="2"/>
    <e v="#N/A"/>
    <x v="3"/>
    <x v="2"/>
    <x v="2"/>
    <x v="3"/>
    <x v="0"/>
    <x v="0"/>
    <x v="0"/>
    <x v="0"/>
    <x v="1"/>
    <x v="0"/>
    <x v="1"/>
    <x v="2"/>
    <x v="2"/>
    <x v="2"/>
    <x v="2"/>
    <x v="2"/>
    <x v="0"/>
    <x v="0"/>
    <n v="1"/>
    <x v="2"/>
    <x v="1"/>
    <x v="1"/>
    <x v="2"/>
    <x v="1"/>
    <x v="0"/>
    <e v="#N/A"/>
    <x v="0"/>
    <x v="3"/>
    <x v="0"/>
  </r>
  <r>
    <n v="235"/>
    <x v="0"/>
    <n v="6"/>
    <s v="Unidade Básica de Saúde 09 - Recanto das Emas"/>
    <x v="5"/>
    <n v="99"/>
    <n v="0"/>
    <e v="#N/A"/>
    <e v="#N/A"/>
    <e v="#N/A"/>
    <e v="#N/A"/>
    <e v="#N/A"/>
    <n v="0.21428571428571427"/>
    <e v="#N/A"/>
    <e v="#N/A"/>
    <e v="#N/A"/>
    <e v="#N/A"/>
    <x v="12"/>
    <x v="2"/>
    <x v="2"/>
    <e v="#N/A"/>
    <e v="#N/A"/>
    <e v="#N/A"/>
    <x v="4"/>
    <x v="3"/>
    <x v="4"/>
    <x v="4"/>
    <x v="4"/>
    <x v="8"/>
    <x v="3"/>
    <e v="#N/A"/>
    <x v="0"/>
    <x v="3"/>
    <x v="2"/>
    <x v="2"/>
    <e v="#N/A"/>
    <x v="2"/>
    <e v="#N/A"/>
    <x v="3"/>
    <x v="2"/>
    <x v="2"/>
    <x v="3"/>
    <x v="0"/>
    <x v="0"/>
    <x v="0"/>
    <x v="0"/>
    <x v="1"/>
    <x v="0"/>
    <x v="0"/>
    <x v="0"/>
    <x v="2"/>
    <x v="2"/>
    <x v="2"/>
    <x v="2"/>
    <x v="0"/>
    <x v="0"/>
    <n v="1.5"/>
    <x v="2"/>
    <x v="1"/>
    <x v="1"/>
    <x v="1"/>
    <x v="1"/>
    <x v="0"/>
    <e v="#N/A"/>
    <x v="0"/>
    <x v="3"/>
    <x v="0"/>
  </r>
  <r>
    <n v="239"/>
    <x v="0"/>
    <n v="6"/>
    <s v="Unidade Básica de Saúde 13 - Samambaia"/>
    <x v="5"/>
    <n v="99"/>
    <n v="0"/>
    <n v="3"/>
    <e v="#N/A"/>
    <e v="#N/A"/>
    <e v="#N/A"/>
    <e v="#N/A"/>
    <e v="#N/A"/>
    <e v="#N/A"/>
    <e v="#N/A"/>
    <e v="#N/A"/>
    <n v="0"/>
    <x v="1"/>
    <x v="2"/>
    <x v="0"/>
    <e v="#N/A"/>
    <n v="0"/>
    <e v="#N/A"/>
    <x v="4"/>
    <x v="3"/>
    <x v="3"/>
    <x v="4"/>
    <x v="3"/>
    <x v="8"/>
    <x v="4"/>
    <e v="#N/A"/>
    <x v="2"/>
    <x v="2"/>
    <x v="1"/>
    <x v="1"/>
    <e v="#N/A"/>
    <x v="0"/>
    <s v="PRÓPRIO"/>
    <x v="0"/>
    <x v="1"/>
    <x v="0"/>
    <x v="2"/>
    <x v="0"/>
    <x v="2"/>
    <x v="2"/>
    <x v="2"/>
    <x v="2"/>
    <x v="2"/>
    <x v="0"/>
    <x v="2"/>
    <x v="0"/>
    <x v="0"/>
    <x v="0"/>
    <x v="1"/>
    <x v="2"/>
    <x v="2"/>
    <e v="#N/A"/>
    <x v="2"/>
    <x v="2"/>
    <x v="2"/>
    <x v="3"/>
    <x v="1"/>
    <x v="0"/>
    <e v="#N/A"/>
    <x v="3"/>
    <x v="2"/>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
  <r>
    <n v="137"/>
    <s v="Central"/>
    <s v="Asa Norte"/>
    <s v="Unidade Básica de Saúde 01 - Asa Norte"/>
    <s v="B"/>
    <x v="0"/>
    <n v="0.70627325739698665"/>
    <n v="0.67"/>
    <n v="5"/>
    <n v="4.0104828462515882E-2"/>
    <n v="7.9911848792884363E-2"/>
    <n v="0.22871664548919948"/>
    <n v="0.15390724269377382"/>
    <n v="0.14621528408059539"/>
    <n v="5.7417407878017787E-2"/>
    <n v="0.25"/>
    <n v="0.4375"/>
    <n v="1"/>
    <n v="0.85"/>
    <n v="0.8571428571428571"/>
    <n v="0.75"/>
    <n v="2"/>
    <n v="5.25"/>
    <n v="7.5"/>
    <n v="17"/>
    <n v="6"/>
    <n v="3"/>
  </r>
  <r>
    <n v="122"/>
    <s v="Central"/>
    <s v="Asa Norte"/>
    <s v="Unidade Básica de Saúde 02 - Asa Norte"/>
    <s v="A"/>
    <x v="1"/>
    <n v="0.84669404610637133"/>
    <n v="0.8"/>
    <n v="6"/>
    <n v="0.12031448538754765"/>
    <n v="0.13699174078780177"/>
    <n v="0.22871664548919948"/>
    <n v="0.144853875476493"/>
    <n v="0.15839989108731167"/>
    <n v="5.7417407878017787E-2"/>
    <n v="0.75"/>
    <n v="0.75"/>
    <n v="1"/>
    <n v="0.8"/>
    <n v="0.9285714285714286"/>
    <n v="0.75"/>
    <n v="6"/>
    <n v="9"/>
    <n v="7.5"/>
    <n v="16"/>
    <n v="6.5"/>
    <n v="3"/>
  </r>
  <r>
    <n v="219"/>
    <s v="Central"/>
    <s v="Asa Norte"/>
    <s v="Unidade Básica de Saúde 03 - Asa Norte"/>
    <s v="B"/>
    <x v="2"/>
    <n v="0.79119868245900637"/>
    <n v="0.79"/>
    <n v="4"/>
    <n v="0.12031448538754765"/>
    <n v="0.12938108852181279"/>
    <n v="0.21346886912325286"/>
    <n v="0.15617058449809401"/>
    <n v="0.10966146306044655"/>
    <n v="6.2202191867852599E-2"/>
    <n v="0.75"/>
    <n v="0.70833333333333337"/>
    <n v="0.93333333333333335"/>
    <n v="0.86250000000000004"/>
    <n v="0.6428571428571429"/>
    <n v="0.8125"/>
    <n v="6"/>
    <n v="8.5"/>
    <n v="7"/>
    <n v="17.25"/>
    <n v="4.5"/>
    <n v="3.25"/>
  </r>
  <r>
    <n v="229"/>
    <s v="Central"/>
    <s v="Asa Norte"/>
    <s v="Unidade Básica de Saúde 05 - Asa Norte"/>
    <s v="C"/>
    <x v="0"/>
    <n v="0.66382188993767766"/>
    <n v="0.66"/>
    <n v="1"/>
    <n v="0.12031448538754765"/>
    <n v="0.12938108852181279"/>
    <n v="9.1486658195679804E-2"/>
    <n v="0.16296060991105463"/>
    <n v="9.7476856053730257E-2"/>
    <n v="6.2202191867852599E-2"/>
    <n v="0.75"/>
    <n v="0.70833333333333337"/>
    <n v="0.4"/>
    <n v="0.9"/>
    <n v="0.5714285714285714"/>
    <n v="0.8125"/>
    <n v="6"/>
    <n v="8.5"/>
    <n v="3"/>
    <n v="18"/>
    <n v="4"/>
    <n v="3.25"/>
  </r>
  <r>
    <n v="223"/>
    <s v="Central"/>
    <s v="Asa Sul"/>
    <s v="Unidade Básica de Saúde 01 - Asa Sul"/>
    <s v="C"/>
    <x v="0"/>
    <n v="0.69927902069341075"/>
    <n v="0.66"/>
    <n v="7"/>
    <n v="0.13034069250317662"/>
    <n v="0.12557576238881829"/>
    <n v="0.16772554002541296"/>
    <n v="0.14032719186785259"/>
    <n v="7.3107642040297696E-2"/>
    <n v="6.2202191867852599E-2"/>
    <n v="0.8125"/>
    <n v="0.6875"/>
    <n v="0.73333333333333328"/>
    <n v="0.77500000000000002"/>
    <n v="0.42857142857142855"/>
    <n v="0.8125"/>
    <n v="6.5"/>
    <n v="8.25"/>
    <n v="5.5"/>
    <n v="15.5"/>
    <n v="3"/>
    <n v="3.25"/>
  </r>
  <r>
    <n v="213"/>
    <s v="Central"/>
    <s v="Cruzeiro"/>
    <s v="Unidade Básica de Saúde 01 - Cruzeiro"/>
    <s v="B"/>
    <x v="2"/>
    <n v="0.77405060658316682"/>
    <n v="0.74"/>
    <n v="5"/>
    <n v="0.10026207115628971"/>
    <n v="0.14079706692079627"/>
    <n v="0.22871664548919948"/>
    <n v="0.1493805590851334"/>
    <n v="9.7476856053730257E-2"/>
    <n v="5.7417407878017787E-2"/>
    <n v="0.625"/>
    <n v="0.77083333333333337"/>
    <n v="1"/>
    <n v="0.82499999999999996"/>
    <n v="0.5714285714285714"/>
    <n v="0.75"/>
    <n v="5"/>
    <n v="9.25"/>
    <n v="7.5"/>
    <n v="16.5"/>
    <n v="4"/>
    <n v="3"/>
  </r>
  <r>
    <n v="107"/>
    <s v="Central"/>
    <s v="Cruzeiro"/>
    <s v="Unidade Básica de Saúde 02 - Cruzeiro"/>
    <s v="A"/>
    <x v="2"/>
    <n v="0.81403914806074906"/>
    <n v="0.77"/>
    <n v="5"/>
    <n v="0.12031448538754765"/>
    <n v="0.14079706692079627"/>
    <n v="0.22871664548919948"/>
    <n v="0.1471172172808132"/>
    <n v="0.13403067707387911"/>
    <n v="4.3063055908513337E-2"/>
    <n v="0.75"/>
    <n v="0.77083333333333337"/>
    <n v="1"/>
    <n v="0.8125"/>
    <n v="0.7857142857142857"/>
    <n v="0.5625"/>
    <n v="6"/>
    <n v="9.25"/>
    <n v="7.5"/>
    <n v="16.25"/>
    <n v="5.5"/>
    <n v="2.25"/>
  </r>
  <r>
    <n v="228"/>
    <s v="Central"/>
    <s v="Lago Norte"/>
    <s v="Unidade Básica de Saúde 01 - Lago Norte"/>
    <s v="B"/>
    <x v="2"/>
    <n v="0.78795304652992071"/>
    <n v="0.79"/>
    <n v="4"/>
    <n v="0.12031448538754765"/>
    <n v="0.12177043625582379"/>
    <n v="0.22871664548919948"/>
    <n v="0.16748729351969505"/>
    <n v="7.3107642040297696E-2"/>
    <n v="7.6556543837357049E-2"/>
    <n v="0.75"/>
    <n v="0.66666666666666663"/>
    <n v="1"/>
    <n v="0.92500000000000004"/>
    <n v="0.42857142857142855"/>
    <n v="1"/>
    <n v="6"/>
    <n v="8"/>
    <n v="7.5"/>
    <n v="18.5"/>
    <n v="3"/>
    <n v="4"/>
  </r>
  <r>
    <n v="61"/>
    <s v="Central"/>
    <s v="Varjão"/>
    <s v="Unidade Básica de Saúde 01 - Varjão"/>
    <s v="B"/>
    <x v="2"/>
    <n v="0.77863496097295326"/>
    <n v="0.78"/>
    <n v="3"/>
    <n v="0.12031448538754765"/>
    <n v="0.12557576238881829"/>
    <n v="0.1524777636594663"/>
    <n v="0.17880400254129605"/>
    <n v="0.15839989108731167"/>
    <n v="4.3063055908513337E-2"/>
    <n v="0.75"/>
    <n v="0.6875"/>
    <n v="0.66666666666666663"/>
    <n v="0.98750000000000004"/>
    <n v="0.9285714285714286"/>
    <n v="0.5625"/>
    <n v="6"/>
    <n v="8.25"/>
    <n v="5"/>
    <n v="19.75"/>
    <n v="6.5"/>
    <n v="2.25"/>
  </r>
  <r>
    <n v="57"/>
    <s v="Centro-Sul"/>
    <s v="Candangolândia"/>
    <s v="Unidade Básica de Saúde 01 - Candangolândia"/>
    <s v="B"/>
    <x v="2"/>
    <n v="0.79193422127427837"/>
    <n v="0.75"/>
    <n v="5"/>
    <n v="0.12031448538754765"/>
    <n v="0.12557576238881829"/>
    <n v="0.22871664548919948"/>
    <n v="0.13806385006353239"/>
    <n v="0.12184607006716283"/>
    <n v="5.7417407878017787E-2"/>
    <n v="0.75"/>
    <n v="0.6875"/>
    <n v="1"/>
    <n v="0.76249999999999996"/>
    <n v="0.7142857142857143"/>
    <n v="0.75"/>
    <n v="6"/>
    <n v="8.25"/>
    <n v="7.5"/>
    <n v="15.25"/>
    <n v="5"/>
    <n v="3"/>
  </r>
  <r>
    <n v="154"/>
    <s v="Centro-Sul"/>
    <s v="Guará"/>
    <s v="Unidade Básica de Saúde 01 - Guará"/>
    <s v="C"/>
    <x v="3"/>
    <n v="0.6097446602529194"/>
    <n v="0.57999999999999996"/>
    <n v="7"/>
    <n v="0.10026207115628971"/>
    <n v="0.12177043625582379"/>
    <n v="0.13722998729351968"/>
    <n v="0.11995711562897077"/>
    <n v="7.3107642040297696E-2"/>
    <n v="5.7417407878017787E-2"/>
    <n v="0.625"/>
    <n v="0.66666666666666663"/>
    <n v="0.6"/>
    <n v="0.66249999999999998"/>
    <n v="0.42857142857142855"/>
    <n v="0.75"/>
    <n v="5"/>
    <n v="8"/>
    <n v="4.5"/>
    <n v="13.25"/>
    <n v="3"/>
    <n v="3"/>
  </r>
  <r>
    <n v="60"/>
    <s v="Centro-Sul"/>
    <s v="Guará"/>
    <s v="Unidade Básica de Saúde 02 - Guará"/>
    <s v="A"/>
    <x v="2"/>
    <n v="0.80936970563320632"/>
    <n v="0.77"/>
    <n v="7"/>
    <n v="0.10026207115628971"/>
    <n v="0.15601837145277422"/>
    <n v="0.21346886912325286"/>
    <n v="0.14032719186785259"/>
    <n v="0.17058449809402795"/>
    <n v="2.8708703939008894E-2"/>
    <n v="0.625"/>
    <n v="0.85416666666666663"/>
    <n v="0.93333333333333335"/>
    <n v="0.77500000000000002"/>
    <n v="1"/>
    <n v="0.375"/>
    <n v="5"/>
    <n v="10.25"/>
    <n v="7"/>
    <n v="15.5"/>
    <n v="7"/>
    <n v="1.5"/>
  </r>
  <r>
    <n v="184"/>
    <s v="Centro-Sul"/>
    <s v="Guará"/>
    <s v="Unidade Básica de Saúde 03 - Guará"/>
    <s v="A"/>
    <x v="2"/>
    <n v="0.80334925425062009"/>
    <n v="0.76"/>
    <n v="6"/>
    <n v="0.12031448538754765"/>
    <n v="0.15221304531977975"/>
    <n v="0.22871664548919948"/>
    <n v="0.1493805590851334"/>
    <n v="0.10966146306044655"/>
    <n v="4.3063055908513337E-2"/>
    <n v="0.75"/>
    <n v="0.83333333333333337"/>
    <n v="1"/>
    <n v="0.82499999999999996"/>
    <n v="0.6428571428571429"/>
    <n v="0.5625"/>
    <n v="6"/>
    <n v="10"/>
    <n v="7.5"/>
    <n v="16.5"/>
    <n v="4.5"/>
    <n v="2.25"/>
  </r>
  <r>
    <n v="155"/>
    <s v="Centro-Sul"/>
    <s v="Guará"/>
    <s v="Unidade Básica de Saúde 04 - Guará"/>
    <s v="B"/>
    <x v="2"/>
    <n v="0.75478762025776014"/>
    <n v="0.75"/>
    <n v="2"/>
    <n v="0.16041931385006353"/>
    <n v="0.13699174078780177"/>
    <n v="9.1486658195679804E-2"/>
    <n v="0.16748729351969505"/>
    <n v="0.12184607006716283"/>
    <n v="7.6556543837357049E-2"/>
    <n v="1"/>
    <n v="0.75"/>
    <n v="0.4"/>
    <n v="0.92500000000000004"/>
    <n v="0.7142857142857143"/>
    <n v="1"/>
    <n v="8"/>
    <n v="9"/>
    <n v="3"/>
    <n v="18.5"/>
    <n v="5"/>
    <n v="4"/>
  </r>
  <r>
    <n v="189"/>
    <s v="Centro-Sul"/>
    <s v="Guará"/>
    <s v="Unidade Básica de Saúde 05 - Guará"/>
    <s v="E"/>
    <x v="4"/>
    <n v="0.46966705996248559"/>
    <n v="0.47"/>
    <n v="1"/>
    <n v="0.12031448538754765"/>
    <n v="9.8938479457856818E-2"/>
    <n v="1.5247776365946632E-2"/>
    <n v="0.12901048284625158"/>
    <n v="4.8738428026865128E-2"/>
    <n v="5.7417407878017787E-2"/>
    <n v="0.75"/>
    <n v="0.54166666666666663"/>
    <n v="6.6666666666666666E-2"/>
    <n v="0.71250000000000002"/>
    <n v="0.2857142857142857"/>
    <n v="0.75"/>
    <n v="6"/>
    <n v="6.5"/>
    <n v="0.5"/>
    <n v="14.25"/>
    <n v="2"/>
    <n v="3"/>
  </r>
  <r>
    <n v="92"/>
    <s v="Centro-Sul"/>
    <s v="Núcleo Bandeirante"/>
    <s v="Unidade Básica de Saúde 01 - Núcleo Bandeirante"/>
    <s v="B"/>
    <x v="2"/>
    <n v="0.79396120741816412"/>
    <n v="0.75"/>
    <n v="5"/>
    <n v="0.10026207115628971"/>
    <n v="0.14079706692079627"/>
    <n v="0.21346886912325286"/>
    <n v="0.13580050825921219"/>
    <n v="0.14621528408059539"/>
    <n v="5.7417407878017787E-2"/>
    <n v="0.625"/>
    <n v="0.77083333333333337"/>
    <n v="0.93333333333333335"/>
    <n v="0.75"/>
    <n v="0.8571428571428571"/>
    <n v="0.75"/>
    <n v="5"/>
    <n v="9.25"/>
    <n v="7"/>
    <n v="15"/>
    <n v="6"/>
    <n v="3"/>
  </r>
  <r>
    <n v="131"/>
    <s v="Centro-Sul"/>
    <s v="Núcleo Bandeirante"/>
    <s v="Unidade Básica de Saúde 02 - Núcleo Bandeirante"/>
    <s v="E"/>
    <x v="4"/>
    <n v="0.4796743586252798"/>
    <n v="0.48"/>
    <n v="2"/>
    <n v="0.12031448538754765"/>
    <n v="9.5133153324862343E-2"/>
    <n v="0"/>
    <n v="0.12674714104193135"/>
    <n v="6.0923035033581416E-2"/>
    <n v="7.6556543837357049E-2"/>
    <n v="0.75"/>
    <n v="0.52083333333333337"/>
    <n v="0"/>
    <n v="0.7"/>
    <n v="0.35714285714285715"/>
    <n v="1"/>
    <n v="6"/>
    <n v="6.25"/>
    <n v="0"/>
    <n v="14"/>
    <n v="2.5"/>
    <n v="4"/>
  </r>
  <r>
    <n v="206"/>
    <s v="Centro-Sul"/>
    <s v="Park Way"/>
    <s v="Unidade Básica de Saúde 01 - Park Way"/>
    <s v="C"/>
    <x v="0"/>
    <n v="0.67526434017062986"/>
    <n v="0.68"/>
    <n v="1"/>
    <n v="0.12031448538754765"/>
    <n v="0.12557576238881829"/>
    <n v="0.10673443456162643"/>
    <n v="0.16296060991105463"/>
    <n v="9.7476856053730257E-2"/>
    <n v="6.2202191867852599E-2"/>
    <n v="0.75"/>
    <n v="0.6875"/>
    <n v="0.46666666666666667"/>
    <n v="0.9"/>
    <n v="0.5714285714285714"/>
    <n v="0.8125"/>
    <n v="6"/>
    <n v="8.25"/>
    <n v="3.5"/>
    <n v="18"/>
    <n v="4"/>
    <n v="3.25"/>
  </r>
  <r>
    <n v="75"/>
    <s v="Centro-Sul"/>
    <s v="Riacho Fundo I"/>
    <s v="Unidade Básica de Saúde 01 - Riacho Fundo I"/>
    <s v="A"/>
    <x v="2"/>
    <n v="0.80243692140134315"/>
    <n v="0.76"/>
    <n v="7"/>
    <n v="0.10026207115628971"/>
    <n v="0.13699174078780177"/>
    <n v="0.22871664548919948"/>
    <n v="0.13806385006353239"/>
    <n v="0.12184607006716283"/>
    <n v="7.6556543837357049E-2"/>
    <n v="0.625"/>
    <n v="0.75"/>
    <n v="1"/>
    <n v="0.76249999999999996"/>
    <n v="0.7142857142857143"/>
    <n v="1"/>
    <n v="5"/>
    <n v="9"/>
    <n v="7.5"/>
    <n v="15.25"/>
    <n v="5"/>
    <n v="4"/>
  </r>
  <r>
    <n v="204"/>
    <s v="Centro-Sul"/>
    <s v="Riacho Fundo I"/>
    <s v="Unidade Básica de Saúde 02 - Riacho Fundo I"/>
    <s v="C"/>
    <x v="0"/>
    <n v="0.62509737853209901"/>
    <n v="0.63"/>
    <n v="3"/>
    <n v="8.0209656925031764E-2"/>
    <n v="0.13318641465480727"/>
    <n v="0.10673443456162643"/>
    <n v="0.16748729351969505"/>
    <n v="6.0923035033581416E-2"/>
    <n v="7.6556543837357049E-2"/>
    <n v="0.5"/>
    <n v="0.72916666666666663"/>
    <n v="0.46666666666666667"/>
    <n v="0.92500000000000004"/>
    <n v="0.35714285714285715"/>
    <n v="1"/>
    <n v="4"/>
    <n v="8.75"/>
    <n v="3.5"/>
    <n v="18.5"/>
    <n v="2.5"/>
    <n v="4"/>
  </r>
  <r>
    <n v="68"/>
    <s v="Centro-Sul"/>
    <s v="Riacho Fundo II"/>
    <s v="Unidade Básica de Saúde 01 - Riacho Fundo II"/>
    <s v="B"/>
    <x v="0"/>
    <n v="0.71268227748532698"/>
    <n v="0.68"/>
    <n v="7"/>
    <n v="0.16041931385006353"/>
    <n v="0.12938108852181279"/>
    <n v="0.13722998729351968"/>
    <n v="0.14032719186785259"/>
    <n v="9.7476856053730257E-2"/>
    <n v="4.7847839898348156E-2"/>
    <n v="1"/>
    <n v="0.70833333333333337"/>
    <n v="0.6"/>
    <n v="0.77500000000000002"/>
    <n v="0.5714285714285714"/>
    <n v="0.625"/>
    <n v="8"/>
    <n v="8.5"/>
    <n v="4.5"/>
    <n v="15.5"/>
    <n v="4"/>
    <n v="2.5"/>
  </r>
  <r>
    <n v="109"/>
    <s v="Centro-Sul"/>
    <s v="Riacho Fundo II"/>
    <s v="Unidade Básica de Saúde 02 - Riacho Fundo II"/>
    <s v="E"/>
    <x v="4"/>
    <n v="0.45884764325043864"/>
    <n v="0.46"/>
    <n v="2"/>
    <n v="4.0104828462515882E-2"/>
    <n v="8.3717174925878851E-2"/>
    <n v="1.5247776365946632E-2"/>
    <n v="0.144853875476493"/>
    <n v="0.14621528408059539"/>
    <n v="2.8708703939008894E-2"/>
    <n v="0.25"/>
    <n v="0.45833333333333331"/>
    <n v="6.6666666666666666E-2"/>
    <n v="0.8"/>
    <n v="0.8571428571428571"/>
    <n v="0.375"/>
    <n v="2"/>
    <n v="5.5"/>
    <n v="0.5"/>
    <n v="16"/>
    <n v="6"/>
    <n v="1.5"/>
  </r>
  <r>
    <n v="80"/>
    <s v="Centro-Sul"/>
    <s v="Riacho Fundo II"/>
    <s v="Unidade Básica de Saúde 03 - Riacho Fundo II"/>
    <s v="D"/>
    <x v="3"/>
    <n v="0.54419567223331511"/>
    <n v="0.54"/>
    <n v="4"/>
    <n v="0.12031448538754765"/>
    <n v="9.8938479457856818E-2"/>
    <n v="3.0495552731893263E-2"/>
    <n v="0.15390724269377382"/>
    <n v="9.7476856053730257E-2"/>
    <n v="4.3063055908513337E-2"/>
    <n v="0.75"/>
    <n v="0.54166666666666663"/>
    <n v="0.13333333333333333"/>
    <n v="0.85"/>
    <n v="0.5714285714285714"/>
    <n v="0.5625"/>
    <n v="6"/>
    <n v="6.5"/>
    <n v="1"/>
    <n v="17"/>
    <n v="4"/>
    <n v="2.25"/>
  </r>
  <r>
    <n v="88"/>
    <s v="Centro-Sul"/>
    <s v="Riacho Fundo II"/>
    <s v="Unidade Básica de Saúde 04 - Riacho Fundo II"/>
    <s v="C"/>
    <x v="0"/>
    <n v="0.60336683911175648"/>
    <n v="0.6"/>
    <n v="1"/>
    <n v="0.12031448538754765"/>
    <n v="0.15221304531977975"/>
    <n v="1.5247776365946632E-2"/>
    <n v="0.1606972681067344"/>
    <n v="9.7476856053730257E-2"/>
    <n v="5.7417407878017787E-2"/>
    <n v="0.75"/>
    <n v="0.83333333333333337"/>
    <n v="6.6666666666666666E-2"/>
    <n v="0.88749999999999996"/>
    <n v="0.5714285714285714"/>
    <n v="0.75"/>
    <n v="6"/>
    <n v="10"/>
    <n v="0.5"/>
    <n v="17.75"/>
    <n v="4"/>
    <n v="3"/>
  </r>
  <r>
    <n v="91"/>
    <s v="Centro-Sul"/>
    <s v="Riacho Fundo II"/>
    <s v="Unidade Básica de Saúde 05 - Riacho Fundo II"/>
    <s v="E"/>
    <x v="4"/>
    <n v="0.45680269407635993"/>
    <n v="0.46"/>
    <n v="2"/>
    <n v="4.0104828462515882E-2"/>
    <n v="0.12938108852181279"/>
    <n v="0"/>
    <n v="0.12674714104193135"/>
    <n v="0.14621528408059539"/>
    <n v="1.4354351969504447E-2"/>
    <n v="0.25"/>
    <n v="0.70833333333333337"/>
    <n v="0"/>
    <n v="0.7"/>
    <n v="0.8571428571428571"/>
    <n v="0.1875"/>
    <n v="2"/>
    <n v="8.5"/>
    <n v="0"/>
    <n v="14"/>
    <n v="6"/>
    <n v="0.75"/>
  </r>
  <r>
    <n v="66"/>
    <s v="Centro-Sul"/>
    <s v="SCIA/Estrutural"/>
    <s v="Unidade Básica de Saúde 01 - Estrutural"/>
    <s v="B"/>
    <x v="2"/>
    <n v="0.77988291886004713"/>
    <n v="0.7"/>
    <n v="9"/>
    <n v="0.12031448538754765"/>
    <n v="0.1141597839898348"/>
    <n v="0.21346886912325286"/>
    <n v="0.133537166454892"/>
    <n v="0.12184607006716283"/>
    <n v="7.6556543837357049E-2"/>
    <n v="0.75"/>
    <n v="0.625"/>
    <n v="0.93333333333333335"/>
    <n v="0.73750000000000004"/>
    <n v="0.7142857142857143"/>
    <n v="1"/>
    <n v="6"/>
    <n v="7.5"/>
    <n v="7"/>
    <n v="14.75"/>
    <n v="5"/>
    <n v="4"/>
  </r>
  <r>
    <n v="45"/>
    <s v="Centro-Sul"/>
    <s v="SCIA/Estrutural"/>
    <s v="Unidade Básica de Saúde 02 - Estrutural"/>
    <s v="D"/>
    <x v="3"/>
    <n v="0.58692215768136979"/>
    <n v="0.59"/>
    <n v="3"/>
    <n v="0.12031448538754765"/>
    <n v="0.14079706692079627"/>
    <n v="3.0495552731893263E-2"/>
    <n v="0.14259053367217278"/>
    <n v="0.10966146306044655"/>
    <n v="4.3063055908513337E-2"/>
    <n v="0.75"/>
    <n v="0.77083333333333337"/>
    <n v="0.13333333333333333"/>
    <n v="0.78749999999999998"/>
    <n v="0.6428571428571429"/>
    <n v="0.5625"/>
    <n v="6"/>
    <n v="9.25"/>
    <n v="1"/>
    <n v="15.75"/>
    <n v="4.5"/>
    <n v="2.25"/>
  </r>
  <r>
    <n v="86"/>
    <s v="Leste"/>
    <s v="Itapoã"/>
    <s v="Unidade Básica de Saúde 01 - Itapoã"/>
    <s v="A"/>
    <x v="2"/>
    <n v="0.81604817117444173"/>
    <n v="0.73"/>
    <n v="9"/>
    <n v="0.16041931385006353"/>
    <n v="0.13699174078780177"/>
    <n v="0.22871664548919948"/>
    <n v="0.1493805590851334"/>
    <n v="9.7476856053730257E-2"/>
    <n v="4.3063055908513337E-2"/>
    <n v="1"/>
    <n v="0.75"/>
    <n v="1"/>
    <n v="0.82499999999999996"/>
    <n v="0.5714285714285714"/>
    <n v="0.5625"/>
    <n v="8"/>
    <n v="9"/>
    <n v="7.5"/>
    <n v="16.5"/>
    <n v="4"/>
    <n v="2.25"/>
  </r>
  <r>
    <n v="59"/>
    <s v="Leste"/>
    <s v="Itapoã"/>
    <s v="Unidade Básica de Saúde 02 - Itapoã"/>
    <s v="D"/>
    <x v="0"/>
    <n v="0.59693512888001443"/>
    <n v="0.6"/>
    <n v="2"/>
    <n v="0.12031448538754765"/>
    <n v="0.1141597839898348"/>
    <n v="4.5743329097839902E-2"/>
    <n v="0.144853875476493"/>
    <n v="0.10966146306044655"/>
    <n v="6.2202191867852599E-2"/>
    <n v="0.75"/>
    <n v="0.625"/>
    <n v="0.2"/>
    <n v="0.8"/>
    <n v="0.6428571428571429"/>
    <n v="0.8125"/>
    <n v="6"/>
    <n v="7.5"/>
    <n v="1.5"/>
    <n v="16"/>
    <n v="4.5"/>
    <n v="3.25"/>
  </r>
  <r>
    <n v="69"/>
    <s v="Leste"/>
    <s v="Itapoã"/>
    <s v="Unidade Básica de Saúde 03 - Itapoã"/>
    <s v="C"/>
    <x v="0"/>
    <n v="0.61121006534761302"/>
    <n v="0.61"/>
    <n v="3"/>
    <n v="0.16041931385006353"/>
    <n v="0.12557576238881829"/>
    <n v="4.5743329097839902E-2"/>
    <n v="0.12674714104193135"/>
    <n v="0.10966146306044655"/>
    <n v="4.3063055908513337E-2"/>
    <n v="1"/>
    <n v="0.6875"/>
    <n v="0.2"/>
    <n v="0.7"/>
    <n v="0.6428571428571429"/>
    <n v="0.5625"/>
    <n v="8"/>
    <n v="8.25"/>
    <n v="1.5"/>
    <n v="14"/>
    <n v="4.5"/>
    <n v="2.25"/>
  </r>
  <r>
    <n v="124"/>
    <s v="Leste"/>
    <s v="Paranoá"/>
    <s v="Unidade Básica de Saúde 01 - Paranoá"/>
    <s v="C"/>
    <x v="0"/>
    <n v="0.6878129348944152"/>
    <n v="0.62"/>
    <n v="10"/>
    <n v="0.12031448538754765"/>
    <n v="0.14460239305379075"/>
    <n v="0.22871664548919948"/>
    <n v="0.12674714104193135"/>
    <n v="2.4369214013432564E-2"/>
    <n v="4.3063055908513337E-2"/>
    <n v="0.75"/>
    <n v="0.79166666666666663"/>
    <n v="1"/>
    <n v="0.7"/>
    <n v="0.14285714285714285"/>
    <n v="0.5625"/>
    <n v="6"/>
    <n v="9.5"/>
    <n v="7.5"/>
    <n v="14"/>
    <n v="1"/>
    <n v="2.25"/>
  </r>
  <r>
    <n v="40"/>
    <s v="Leste"/>
    <s v="Paranoá"/>
    <s v="Unidade Básica de Saúde 02 - Paranoá"/>
    <s v="D"/>
    <x v="3"/>
    <n v="0.58887161916863318"/>
    <n v="0.59"/>
    <n v="2"/>
    <n v="0.16041931385006353"/>
    <n v="0.1141597839898348"/>
    <n v="1.5247776365946632E-2"/>
    <n v="0.1493805590851334"/>
    <n v="7.3107642040297696E-2"/>
    <n v="7.6556543837357049E-2"/>
    <n v="1"/>
    <n v="0.625"/>
    <n v="6.6666666666666666E-2"/>
    <n v="0.82499999999999996"/>
    <n v="0.42857142857142855"/>
    <n v="1"/>
    <n v="8"/>
    <n v="7.5"/>
    <n v="0.5"/>
    <n v="16.5"/>
    <n v="3"/>
    <n v="4"/>
  </r>
  <r>
    <n v="50"/>
    <s v="Leste"/>
    <s v="Paranoá"/>
    <s v="Unidade Básica de Saúde 03 - Paranoá"/>
    <s v="B"/>
    <x v="0"/>
    <n v="0.70726311490288607"/>
    <n v="0.67"/>
    <n v="6"/>
    <n v="0.12031448538754765"/>
    <n v="0.12557576238881829"/>
    <n v="0.1524777636594663"/>
    <n v="0.15617058449809401"/>
    <n v="0.10966146306044655"/>
    <n v="4.3063055908513337E-2"/>
    <n v="0.75"/>
    <n v="0.6875"/>
    <n v="0.66666666666666663"/>
    <n v="0.86250000000000004"/>
    <n v="0.6428571428571429"/>
    <n v="0.5625"/>
    <n v="6"/>
    <n v="8.25"/>
    <n v="5"/>
    <n v="17.25"/>
    <n v="4.5"/>
    <n v="2.25"/>
  </r>
  <r>
    <n v="115"/>
    <s v="Leste"/>
    <s v="Paranoá"/>
    <s v="Unidade Básica de Saúde 04 - Paranoá"/>
    <s v="D"/>
    <x v="3"/>
    <n v="0.51573561444908333"/>
    <n v="0.52"/>
    <n v="1"/>
    <n v="4.0104828462515882E-2"/>
    <n v="0.1141597839898348"/>
    <n v="9.1486658195679804E-2"/>
    <n v="0.15164390088945362"/>
    <n v="6.0923035033581416E-2"/>
    <n v="5.7417407878017787E-2"/>
    <n v="0.25"/>
    <n v="0.625"/>
    <n v="0.4"/>
    <n v="0.83750000000000002"/>
    <n v="0.35714285714285715"/>
    <n v="0.75"/>
    <n v="2"/>
    <n v="7.5"/>
    <n v="3"/>
    <n v="16.75"/>
    <n v="2.5"/>
    <n v="3"/>
  </r>
  <r>
    <n v="116"/>
    <s v="Leste"/>
    <s v="Paranoá"/>
    <s v="Unidade Básica de Saúde 05 - Paranoá"/>
    <s v="B"/>
    <x v="2"/>
    <n v="0.72358961850305548"/>
    <n v="0.72"/>
    <n v="1"/>
    <n v="0.16041931385006353"/>
    <n v="0.13318641465480727"/>
    <n v="0.10673443456162643"/>
    <n v="0.15617058449809401"/>
    <n v="0.10966146306044655"/>
    <n v="5.7417407878017787E-2"/>
    <n v="1"/>
    <n v="0.72916666666666663"/>
    <n v="0.46666666666666667"/>
    <n v="0.86250000000000004"/>
    <n v="0.6428571428571429"/>
    <n v="0.75"/>
    <n v="8"/>
    <n v="8.75"/>
    <n v="3.5"/>
    <n v="17.25"/>
    <n v="4.5"/>
    <n v="3"/>
  </r>
  <r>
    <n v="90"/>
    <s v="Leste"/>
    <s v="Paranoá"/>
    <s v="Unidade Básica de Saúde 06 - Paranoá"/>
    <s v="C"/>
    <x v="2"/>
    <n v="0.69543587765474679"/>
    <n v="0.7"/>
    <n v="1"/>
    <n v="0.16041931385006353"/>
    <n v="0.13699174078780177"/>
    <n v="9.1486658195679804E-2"/>
    <n v="0.15164390088945362"/>
    <n v="9.7476856053730257E-2"/>
    <n v="5.7417407878017787E-2"/>
    <n v="1"/>
    <n v="0.75"/>
    <n v="0.4"/>
    <n v="0.83750000000000002"/>
    <n v="0.5714285714285714"/>
    <n v="0.75"/>
    <n v="8"/>
    <n v="9"/>
    <n v="3"/>
    <n v="16.75"/>
    <n v="4"/>
    <n v="3"/>
  </r>
  <r>
    <n v="152"/>
    <s v="Leste"/>
    <s v="Paranoá"/>
    <s v="Unidade Básica de Saúde 07 - Paranoá"/>
    <s v="B"/>
    <x v="2"/>
    <n v="0.72929240787801775"/>
    <n v="0.73"/>
    <n v="1"/>
    <n v="0.16041931385006353"/>
    <n v="0.13699174078780177"/>
    <n v="0.16772554002541296"/>
    <n v="0.13580050825921219"/>
    <n v="8.5292249047013977E-2"/>
    <n v="4.3063055908513337E-2"/>
    <n v="1"/>
    <n v="0.75"/>
    <n v="0.73333333333333328"/>
    <n v="0.75"/>
    <n v="0.5"/>
    <n v="0.5625"/>
    <n v="8"/>
    <n v="9"/>
    <n v="5.5"/>
    <n v="15"/>
    <n v="3.5"/>
    <n v="2.25"/>
  </r>
  <r>
    <n v="201"/>
    <s v="Leste"/>
    <s v="Paranoá"/>
    <s v="Unidade Básica de Saúde 08 - Paranoá PAD/DF"/>
    <s v="D"/>
    <x v="3"/>
    <n v="0.59447230289828767"/>
    <n v="0.59"/>
    <n v="1"/>
    <n v="4.0104828462515882E-2"/>
    <n v="0.10654913172384582"/>
    <n v="0.16772554002541296"/>
    <n v="0.15390724269377382"/>
    <n v="9.7476856053730257E-2"/>
    <n v="2.8708703939008894E-2"/>
    <n v="0.25"/>
    <n v="0.58333333333333337"/>
    <n v="0.73333333333333328"/>
    <n v="0.85"/>
    <n v="0.5714285714285714"/>
    <n v="0.375"/>
    <n v="2"/>
    <n v="7"/>
    <n v="5.5"/>
    <n v="17"/>
    <n v="4"/>
    <n v="1.5"/>
  </r>
  <r>
    <n v="83"/>
    <s v="Leste"/>
    <s v="São Sebastião"/>
    <s v="Unidade Básica de Saúde 01 - São Sebastião"/>
    <s v="A"/>
    <x v="2"/>
    <n v="0.81712311671809756"/>
    <n v="0.74"/>
    <n v="10"/>
    <n v="0.12031448538754765"/>
    <n v="0.14840771918678525"/>
    <n v="0.22871664548919948"/>
    <n v="0.14259053367217278"/>
    <n v="0.13403067707387911"/>
    <n v="4.3063055908513337E-2"/>
    <n v="0.75"/>
    <n v="0.8125"/>
    <n v="1"/>
    <n v="0.78749999999999998"/>
    <n v="0.7857142857142857"/>
    <n v="0.5625"/>
    <n v="6"/>
    <n v="9.75"/>
    <n v="7.5"/>
    <n v="15.75"/>
    <n v="5.5"/>
    <n v="2.25"/>
  </r>
  <r>
    <n v="43"/>
    <s v="Leste"/>
    <s v="São Sebastião"/>
    <s v="Unidade Básica de Saúde 02 - São Sebastião"/>
    <s v="D"/>
    <x v="3"/>
    <n v="0.51751300901555031"/>
    <n v="0.52"/>
    <n v="2"/>
    <n v="4.0104828462515882E-2"/>
    <n v="9.5133153324862343E-2"/>
    <n v="9.1486658195679804E-2"/>
    <n v="0.13806385006353239"/>
    <n v="0.10966146306044655"/>
    <n v="4.3063055908513337E-2"/>
    <n v="0.25"/>
    <n v="0.52083333333333337"/>
    <n v="0.4"/>
    <n v="0.76249999999999996"/>
    <n v="0.6428571428571429"/>
    <n v="0.5625"/>
    <n v="2"/>
    <n v="6.25"/>
    <n v="3"/>
    <n v="15.25"/>
    <n v="4.5"/>
    <n v="2.25"/>
  </r>
  <r>
    <n v="47"/>
    <s v="Leste"/>
    <s v="São Sebastião"/>
    <s v="Unidade Básica de Saúde 03 - São Sebastião"/>
    <s v="D"/>
    <x v="3"/>
    <n v="0.56835689326556538"/>
    <n v="0.56999999999999995"/>
    <n v="2"/>
    <n v="4.0104828462515882E-2"/>
    <n v="0.13699174078780177"/>
    <n v="0.10673443456162643"/>
    <n v="0.15617058449809401"/>
    <n v="8.5292249047013977E-2"/>
    <n v="4.3063055908513337E-2"/>
    <n v="0.25"/>
    <n v="0.75"/>
    <n v="0.46666666666666667"/>
    <n v="0.86250000000000004"/>
    <n v="0.5"/>
    <n v="0.5625"/>
    <n v="2"/>
    <n v="9"/>
    <n v="3.5"/>
    <n v="17.25"/>
    <n v="3.5"/>
    <n v="2.25"/>
  </r>
  <r>
    <n v="42"/>
    <s v="Leste"/>
    <s v="São Sebastião"/>
    <s v="Unidade Básica de Saúde 04 - São Sebastião"/>
    <s v="E"/>
    <x v="4"/>
    <n v="0.35734045047498036"/>
    <n v="0.36"/>
    <n v="1"/>
    <n v="4.0104828462515882E-2"/>
    <n v="0.10654913172384582"/>
    <n v="4.5743329097839902E-2"/>
    <n v="0.10185038119440915"/>
    <n v="4.8738428026865128E-2"/>
    <n v="1.4354351969504447E-2"/>
    <n v="0.25"/>
    <n v="0.58333333333333337"/>
    <n v="0.2"/>
    <n v="0.5625"/>
    <n v="0.2857142857142857"/>
    <n v="0.1875"/>
    <n v="2"/>
    <n v="7"/>
    <n v="1.5"/>
    <n v="11.25"/>
    <n v="2"/>
    <n v="0.75"/>
  </r>
  <r>
    <n v="54"/>
    <s v="Leste"/>
    <s v="São Sebastião"/>
    <s v="Unidade Básica de Saúde 05 - São Sebastião"/>
    <s v="C"/>
    <x v="0"/>
    <n v="0.65265833938403817"/>
    <n v="0.65"/>
    <n v="1"/>
    <n v="0.12031448538754765"/>
    <n v="0.15221304531977975"/>
    <n v="0.10673443456162643"/>
    <n v="0.1493805590851334"/>
    <n v="0.10966146306044655"/>
    <n v="1.4354351969504447E-2"/>
    <n v="0.75"/>
    <n v="0.83333333333333337"/>
    <n v="0.46666666666666667"/>
    <n v="0.82499999999999996"/>
    <n v="0.6428571428571429"/>
    <n v="0.1875"/>
    <n v="6"/>
    <n v="10"/>
    <n v="3.5"/>
    <n v="16.5"/>
    <n v="4.5"/>
    <n v="0.75"/>
  </r>
  <r>
    <n v="78"/>
    <s v="Leste"/>
    <s v="São Sebastião"/>
    <s v="Unidade Básica de Saúde 06 - São Sebastião"/>
    <s v="D"/>
    <x v="3"/>
    <n v="0.52607002934591884"/>
    <n v="0.53"/>
    <n v="1"/>
    <n v="4.0104828462515882E-2"/>
    <n v="0.10654913172384582"/>
    <n v="0.10673443456162643"/>
    <n v="0.11995711562897077"/>
    <n v="0.10966146306044655"/>
    <n v="4.3063055908513337E-2"/>
    <n v="0.25"/>
    <n v="0.58333333333333337"/>
    <n v="0.46666666666666667"/>
    <n v="0.66249999999999998"/>
    <n v="0.6428571428571429"/>
    <n v="0.5625"/>
    <n v="2"/>
    <n v="7"/>
    <n v="3.5"/>
    <n v="13.25"/>
    <n v="4.5"/>
    <n v="2.25"/>
  </r>
  <r>
    <n v="49"/>
    <s v="Leste"/>
    <s v="São Sebastião"/>
    <s v="Unidade Básica de Saúde 07 - São Sebastião"/>
    <s v="D"/>
    <x v="3"/>
    <n v="0.55034659194046109"/>
    <n v="0.55000000000000004"/>
    <n v="1"/>
    <n v="2.0052414231257941E-2"/>
    <n v="0.1141597839898348"/>
    <n v="0.10673443456162643"/>
    <n v="0.11316709021601015"/>
    <n v="0.13403067707387911"/>
    <n v="6.2202191867852599E-2"/>
    <n v="0.125"/>
    <n v="0.625"/>
    <n v="0.46666666666666667"/>
    <n v="0.625"/>
    <n v="0.7857142857142857"/>
    <n v="0.8125"/>
    <n v="1"/>
    <n v="7.5"/>
    <n v="3.5"/>
    <n v="12.5"/>
    <n v="5.5"/>
    <n v="3.25"/>
  </r>
  <r>
    <n v="123"/>
    <s v="Leste"/>
    <s v="São Sebastião"/>
    <s v="Unidade Básica de Saúde 08 - São Sebastião"/>
    <s v="E"/>
    <x v="4"/>
    <n v="0.49479355751195014"/>
    <n v="0.49"/>
    <n v="1"/>
    <n v="2.0052414231257941E-2"/>
    <n v="0.12177043625582379"/>
    <n v="0.10673443456162643"/>
    <n v="0.12222045743329098"/>
    <n v="0.10966146306044655"/>
    <n v="1.4354351969504447E-2"/>
    <n v="0.125"/>
    <n v="0.66666666666666663"/>
    <n v="0.46666666666666667"/>
    <n v="0.67500000000000004"/>
    <n v="0.6428571428571429"/>
    <n v="0.1875"/>
    <n v="1"/>
    <n v="8"/>
    <n v="3.5"/>
    <n v="13.5"/>
    <n v="4.5"/>
    <n v="0.75"/>
  </r>
  <r>
    <n v="186"/>
    <s v="Leste"/>
    <s v="São Sebastião"/>
    <s v="Unidade Básica de Saúde 09 - São Sebastião"/>
    <s v="B"/>
    <x v="2"/>
    <n v="0.74534284806679973"/>
    <n v="0.75"/>
    <n v="2"/>
    <n v="0.12031448538754765"/>
    <n v="0.14840771918678525"/>
    <n v="0.16772554002541296"/>
    <n v="0.15617058449809401"/>
    <n v="0.10966146306044655"/>
    <n v="4.3063055908513337E-2"/>
    <n v="0.75"/>
    <n v="0.8125"/>
    <n v="0.73333333333333328"/>
    <n v="0.86250000000000004"/>
    <n v="0.6428571428571429"/>
    <n v="0.5625"/>
    <n v="6"/>
    <n v="9.75"/>
    <n v="5.5"/>
    <n v="17.25"/>
    <n v="4.5"/>
    <n v="2.25"/>
  </r>
  <r>
    <n v="196"/>
    <s v="Leste"/>
    <s v="São Sebastião"/>
    <s v="Unidade Básica de Saúde 10 - São Sebastião"/>
    <s v="D"/>
    <x v="0"/>
    <n v="0.59924952350698846"/>
    <n v="0.6"/>
    <n v="1"/>
    <n v="0.12031448538754765"/>
    <n v="0.10274380559085132"/>
    <n v="0.10673443456162643"/>
    <n v="0.12674714104193135"/>
    <n v="8.5292249047013977E-2"/>
    <n v="5.7417407878017787E-2"/>
    <n v="0.75"/>
    <n v="0.5625"/>
    <n v="0.46666666666666667"/>
    <n v="0.7"/>
    <n v="0.5"/>
    <n v="0.75"/>
    <n v="6"/>
    <n v="6.75"/>
    <n v="3.5"/>
    <n v="14"/>
    <n v="3.5"/>
    <n v="3"/>
  </r>
  <r>
    <n v="218"/>
    <s v="Leste"/>
    <s v="São Sebastião"/>
    <s v="Unidade Básica de Saúde 11 - São Sebastião"/>
    <s v="D"/>
    <x v="3"/>
    <n v="0.52825773733889991"/>
    <n v="0.53"/>
    <n v="1"/>
    <n v="4.0104828462515882E-2"/>
    <n v="0.10274380559085132"/>
    <n v="0.10673443456162643"/>
    <n v="0.12901048284625158"/>
    <n v="7.3107642040297696E-2"/>
    <n v="7.6556543837357049E-2"/>
    <n v="0.25"/>
    <n v="0.5625"/>
    <n v="0.46666666666666667"/>
    <n v="0.71250000000000002"/>
    <n v="0.42857142857142855"/>
    <n v="1"/>
    <n v="2"/>
    <n v="6.75"/>
    <n v="3.5"/>
    <n v="14.25"/>
    <n v="3"/>
    <n v="4"/>
  </r>
  <r>
    <n v="216"/>
    <s v="Leste"/>
    <s v="São Sebastião"/>
    <s v="Unidade Básica de Saúde 12 - São Sebastião"/>
    <s v="C"/>
    <x v="0"/>
    <n v="0.62299003146366549"/>
    <n v="0.62"/>
    <n v="1"/>
    <n v="0.12031448538754765"/>
    <n v="0.12177043625582379"/>
    <n v="0.10673443456162643"/>
    <n v="0.13580050825921219"/>
    <n v="0.10966146306044655"/>
    <n v="2.8708703939008894E-2"/>
    <n v="0.75"/>
    <n v="0.66666666666666663"/>
    <n v="0.46666666666666667"/>
    <n v="0.75"/>
    <n v="0.6428571428571429"/>
    <n v="0.375"/>
    <n v="6"/>
    <n v="8"/>
    <n v="3.5"/>
    <n v="15"/>
    <n v="4.5"/>
    <n v="1.5"/>
  </r>
  <r>
    <n v="44"/>
    <s v="Leste"/>
    <s v="São Sebastião"/>
    <s v="Unidade Básica de Saúde 19 - São Sebastião"/>
    <s v="E"/>
    <x v="4"/>
    <n v="0.47989747836872992"/>
    <n v="0.48"/>
    <n v="1"/>
    <n v="4.0104828462515882E-2"/>
    <n v="9.8938479457856818E-2"/>
    <n v="9.1486658195679804E-2"/>
    <n v="0.11316709021601015"/>
    <n v="0.12184607006716283"/>
    <n v="1.4354351969504447E-2"/>
    <n v="0.25"/>
    <n v="0.54166666666666663"/>
    <n v="0.4"/>
    <n v="0.625"/>
    <n v="0.7142857142857143"/>
    <n v="0.1875"/>
    <n v="2"/>
    <n v="6.5"/>
    <n v="3"/>
    <n v="12.5"/>
    <n v="5"/>
    <n v="0.75"/>
  </r>
  <r>
    <n v="70"/>
    <s v="Norte"/>
    <s v="Fercal"/>
    <s v="Unidade Básica de Saúde 01 - Fercal"/>
    <s v="B"/>
    <x v="2"/>
    <n v="0.7842242996309069"/>
    <n v="0.78"/>
    <n v="2"/>
    <n v="0.12031448538754765"/>
    <n v="0.10654913172384582"/>
    <n v="0.22871664548919948"/>
    <n v="0.1493805590851334"/>
    <n v="0.12184607006716283"/>
    <n v="5.7417407878017787E-2"/>
    <n v="0.75"/>
    <n v="0.58333333333333337"/>
    <n v="1"/>
    <n v="0.82499999999999996"/>
    <n v="0.7142857142857143"/>
    <n v="0.75"/>
    <n v="6"/>
    <n v="7"/>
    <n v="7.5"/>
    <n v="16.5"/>
    <n v="5"/>
    <n v="3"/>
  </r>
  <r>
    <n v="93"/>
    <s v="Norte"/>
    <s v="Fercal"/>
    <s v="Unidade Básica de Saúde 02 - Fercal"/>
    <s v="B"/>
    <x v="2"/>
    <n v="0.77316474556785852"/>
    <n v="0.77"/>
    <n v="1"/>
    <n v="0.16041931385006353"/>
    <n v="0.12177043625582379"/>
    <n v="0.16772554002541296"/>
    <n v="0.15617058449809401"/>
    <n v="0.10966146306044655"/>
    <n v="5.7417407878017787E-2"/>
    <n v="1"/>
    <n v="0.66666666666666663"/>
    <n v="0.73333333333333328"/>
    <n v="0.86250000000000004"/>
    <n v="0.6428571428571429"/>
    <n v="0.75"/>
    <n v="8"/>
    <n v="8"/>
    <n v="5.5"/>
    <n v="17.25"/>
    <n v="4.5"/>
    <n v="3"/>
  </r>
  <r>
    <n v="65"/>
    <s v="Norte"/>
    <s v="Fercal"/>
    <s v="Unidade Básica de Saúde 03 - Fercal"/>
    <s v="B"/>
    <x v="2"/>
    <n v="0.75294782779693836"/>
    <n v="0.75"/>
    <n v="1"/>
    <n v="0.12031448538754765"/>
    <n v="0.14460239305379075"/>
    <n v="0.16772554002541296"/>
    <n v="0.16975063532401524"/>
    <n v="0.12184607006716283"/>
    <n v="2.8708703939008894E-2"/>
    <n v="0.75"/>
    <n v="0.79166666666666663"/>
    <n v="0.73333333333333328"/>
    <n v="0.9375"/>
    <n v="0.7142857142857143"/>
    <n v="0.375"/>
    <n v="6"/>
    <n v="9.5"/>
    <n v="5.5"/>
    <n v="18.75"/>
    <n v="5"/>
    <n v="1.5"/>
  </r>
  <r>
    <n v="128"/>
    <s v="Norte"/>
    <s v="Planaltina"/>
    <s v="Unidade Básica de Saúde 01 - Planaltina"/>
    <s v="D"/>
    <x v="3"/>
    <n v="0.57147017002480782"/>
    <n v="0.56999999999999995"/>
    <n v="3"/>
    <n v="4.0104828462515882E-2"/>
    <n v="9.5133153324862343E-2"/>
    <n v="9.1486658195679804E-2"/>
    <n v="0.1606972681067344"/>
    <n v="0.12184607006716283"/>
    <n v="6.2202191867852599E-2"/>
    <n v="0.25"/>
    <n v="0.52083333333333337"/>
    <n v="0.4"/>
    <n v="0.88749999999999996"/>
    <n v="0.7142857142857143"/>
    <n v="0.8125"/>
    <n v="2"/>
    <n v="6.25"/>
    <n v="3"/>
    <n v="17.75"/>
    <n v="5"/>
    <n v="3.25"/>
  </r>
  <r>
    <n v="217"/>
    <s v="Norte"/>
    <s v="Planaltina"/>
    <s v="Unidade Básica de Saúde 02 - Planaltina"/>
    <s v="D"/>
    <x v="3"/>
    <n v="0.58011227839293278"/>
    <n v="0.57999999999999996"/>
    <n v="4"/>
    <n v="0.12031448538754765"/>
    <n v="8.3717174925878851E-2"/>
    <n v="7.6238881829733152E-2"/>
    <n v="0.1471172172808132"/>
    <n v="0.10966146306044655"/>
    <n v="4.3063055908513337E-2"/>
    <n v="0.75"/>
    <n v="0.45833333333333331"/>
    <n v="0.33333333333333331"/>
    <n v="0.8125"/>
    <n v="0.6428571428571429"/>
    <n v="0.5625"/>
    <n v="6"/>
    <n v="5.5"/>
    <n v="2.5"/>
    <n v="16.25"/>
    <n v="4.5"/>
    <n v="2.25"/>
  </r>
  <r>
    <n v="74"/>
    <s v="Norte"/>
    <s v="Planaltina"/>
    <s v="Unidade Básica de Saúde 03 - Planaltina"/>
    <s v="C"/>
    <x v="0"/>
    <n v="0.6030198690022387"/>
    <n v="0.6"/>
    <n v="1"/>
    <n v="4.0104828462515882E-2"/>
    <n v="9.8938479457856818E-2"/>
    <n v="0.1524777636594663"/>
    <n v="0.12222045743329098"/>
    <n v="0.14621528408059539"/>
    <n v="4.3063055908513337E-2"/>
    <n v="0.25"/>
    <n v="0.54166666666666663"/>
    <n v="0.66666666666666663"/>
    <n v="0.67500000000000004"/>
    <n v="0.8571428571428571"/>
    <n v="0.5625"/>
    <n v="2"/>
    <n v="6.5"/>
    <n v="5"/>
    <n v="13.5"/>
    <n v="6"/>
    <n v="2.25"/>
  </r>
  <r>
    <n v="151"/>
    <s v="Norte"/>
    <s v="Planaltina"/>
    <s v="Unidade Básica de Saúde 04 - Planaltina"/>
    <s v="B"/>
    <x v="2"/>
    <n v="0.78463366763477949"/>
    <n v="0.71"/>
    <n v="8"/>
    <n v="0.12031448538754765"/>
    <n v="0.13699174078780177"/>
    <n v="0.22871664548919948"/>
    <n v="0.12674714104193135"/>
    <n v="0.10966146306044655"/>
    <n v="6.2202191867852599E-2"/>
    <n v="0.75"/>
    <n v="0.75"/>
    <n v="1"/>
    <n v="0.7"/>
    <n v="0.6428571428571429"/>
    <n v="0.8125"/>
    <n v="6"/>
    <n v="9"/>
    <n v="7.5"/>
    <n v="14"/>
    <n v="4.5"/>
    <n v="3.25"/>
  </r>
  <r>
    <n v="71"/>
    <s v="Norte"/>
    <s v="Planaltina"/>
    <s v="Unidade Básica de Saúde 05 - Planaltina"/>
    <s v="A"/>
    <x v="2"/>
    <n v="0.82942022901918067"/>
    <n v="0.75"/>
    <n v="8"/>
    <n v="0.12031448538754765"/>
    <n v="0.12938108852181279"/>
    <n v="0.22871664548919948"/>
    <n v="0.14259053367217278"/>
    <n v="0.14621528408059539"/>
    <n v="6.2202191867852599E-2"/>
    <n v="0.75"/>
    <n v="0.70833333333333337"/>
    <n v="1"/>
    <n v="0.78749999999999998"/>
    <n v="0.8571428571428571"/>
    <n v="0.8125"/>
    <n v="6"/>
    <n v="8.5"/>
    <n v="7.5"/>
    <n v="15.75"/>
    <n v="6"/>
    <n v="3.25"/>
  </r>
  <r>
    <n v="136"/>
    <s v="Norte"/>
    <s v="Planaltina"/>
    <s v="Unidade Básica de Saúde 06 - Planaltina"/>
    <s v="E"/>
    <x v="4"/>
    <n v="0.41315253070732738"/>
    <n v="0.41"/>
    <n v="3"/>
    <n v="4.0104828462515882E-2"/>
    <n v="9.5133153324862343E-2"/>
    <n v="1.5247776365946632E-2"/>
    <n v="0.11995711562897077"/>
    <n v="8.5292249047013977E-2"/>
    <n v="5.7417407878017787E-2"/>
    <n v="0.25"/>
    <n v="0.52083333333333337"/>
    <n v="6.6666666666666666E-2"/>
    <n v="0.66249999999999998"/>
    <n v="0.5"/>
    <n v="0.75"/>
    <n v="2"/>
    <n v="6.25"/>
    <n v="0.5"/>
    <n v="13.25"/>
    <n v="3.5"/>
    <n v="3"/>
  </r>
  <r>
    <n v="197"/>
    <s v="Norte"/>
    <s v="Planaltina"/>
    <s v="Unidade Básica de Saúde 07 - Planaltina"/>
    <s v="D"/>
    <x v="3"/>
    <n v="0.56127473225630775"/>
    <n v="0.56000000000000005"/>
    <n v="3"/>
    <n v="2.0052414231257941E-2"/>
    <n v="9.1327827191867841E-2"/>
    <n v="9.1486658195679804E-2"/>
    <n v="0.14259053367217278"/>
    <n v="0.15839989108731167"/>
    <n v="5.7417407878017787E-2"/>
    <n v="0.125"/>
    <n v="0.5"/>
    <n v="0.4"/>
    <n v="0.78749999999999998"/>
    <n v="0.9285714285714286"/>
    <n v="0.75"/>
    <n v="1"/>
    <n v="6"/>
    <n v="3"/>
    <n v="15.75"/>
    <n v="6.5"/>
    <n v="3"/>
  </r>
  <r>
    <n v="176"/>
    <s v="Norte"/>
    <s v="Planaltina"/>
    <s v="Unidade Básica de Saúde 08 - Planaltina"/>
    <s v="C"/>
    <x v="0"/>
    <n v="0.63647270375748777"/>
    <n v="0.64"/>
    <n v="3"/>
    <n v="8.0209656925031764E-2"/>
    <n v="0.1141597839898348"/>
    <n v="0.13722998729351968"/>
    <n v="0.10864040660736975"/>
    <n v="0.13403067707387911"/>
    <n v="6.2202191867852599E-2"/>
    <n v="0.5"/>
    <n v="0.625"/>
    <n v="0.6"/>
    <n v="0.6"/>
    <n v="0.7857142857142857"/>
    <n v="0.8125"/>
    <n v="4"/>
    <n v="7.5"/>
    <n v="4.5"/>
    <n v="12"/>
    <n v="5.5"/>
    <n v="3.25"/>
  </r>
  <r>
    <n v="178"/>
    <s v="Norte"/>
    <s v="Planaltina"/>
    <s v="Unidade Básica de Saúde 09 - Planaltina"/>
    <s v="B"/>
    <x v="2"/>
    <n v="0.71157991468506077"/>
    <n v="0.71"/>
    <n v="1"/>
    <n v="4.0104828462515882E-2"/>
    <n v="0.13699174078780177"/>
    <n v="0.16772554002541296"/>
    <n v="0.15617058449809401"/>
    <n v="0.13403067707387911"/>
    <n v="7.6556543837357049E-2"/>
    <n v="0.25"/>
    <n v="0.75"/>
    <n v="0.73333333333333328"/>
    <n v="0.86250000000000004"/>
    <n v="0.7857142857142857"/>
    <n v="1"/>
    <n v="2"/>
    <n v="9"/>
    <n v="5.5"/>
    <n v="17.25"/>
    <n v="5.5"/>
    <n v="4"/>
  </r>
  <r>
    <n v="163"/>
    <s v="Norte"/>
    <s v="Planaltina"/>
    <s v="Unidade Básica de Saúde 10 - Planaltina"/>
    <s v="C"/>
    <x v="0"/>
    <n v="0.67484929963090701"/>
    <n v="0.67"/>
    <n v="1"/>
    <n v="0.12031448538754765"/>
    <n v="0.1179651101228293"/>
    <n v="0.1524777636594663"/>
    <n v="0.133537166454892"/>
    <n v="0.12184607006716283"/>
    <n v="2.8708703939008894E-2"/>
    <n v="0.75"/>
    <n v="0.64583333333333337"/>
    <n v="0.66666666666666663"/>
    <n v="0.73750000000000004"/>
    <n v="0.7142857142857143"/>
    <n v="0.375"/>
    <n v="6"/>
    <n v="7.75"/>
    <n v="5"/>
    <n v="14.75"/>
    <n v="5"/>
    <n v="1.5"/>
  </r>
  <r>
    <n v="193"/>
    <s v="Norte"/>
    <s v="Planaltina"/>
    <s v="Unidade Básica de Saúde 11 - Planaltina"/>
    <s v="C"/>
    <x v="0"/>
    <n v="0.63175504477521627"/>
    <n v="0.63"/>
    <n v="1"/>
    <n v="2.0052414231257941E-2"/>
    <n v="0.10654913172384582"/>
    <n v="0.16772554002541296"/>
    <n v="0.12901048284625158"/>
    <n v="0.14621528408059539"/>
    <n v="6.2202191867852599E-2"/>
    <n v="0.125"/>
    <n v="0.58333333333333337"/>
    <n v="0.73333333333333328"/>
    <n v="0.71250000000000002"/>
    <n v="0.8571428571428571"/>
    <n v="0.8125"/>
    <n v="1"/>
    <n v="7"/>
    <n v="5.5"/>
    <n v="14.25"/>
    <n v="6"/>
    <n v="3.25"/>
  </r>
  <r>
    <n v="202"/>
    <s v="Norte"/>
    <s v="Planaltina"/>
    <s v="Unidade Básica de Saúde 12 - Planaltina"/>
    <s v="C"/>
    <x v="0"/>
    <n v="0.64683075422036662"/>
    <n v="0.65"/>
    <n v="1"/>
    <n v="2.0052414231257941E-2"/>
    <n v="0.10274380559085132"/>
    <n v="0.16772554002541296"/>
    <n v="0.133537166454892"/>
    <n v="0.14621528408059539"/>
    <n v="7.6556543837357049E-2"/>
    <n v="0.125"/>
    <n v="0.5625"/>
    <n v="0.73333333333333328"/>
    <n v="0.73750000000000004"/>
    <n v="0.8571428571428571"/>
    <n v="1"/>
    <n v="1"/>
    <n v="6.75"/>
    <n v="5.5"/>
    <n v="14.75"/>
    <n v="6"/>
    <n v="4"/>
  </r>
  <r>
    <n v="146"/>
    <s v="Norte"/>
    <s v="Planaltina"/>
    <s v="Unidade Básica de Saúde 13 - Planaltina"/>
    <s v="D"/>
    <x v="3"/>
    <n v="0.59305227809039751"/>
    <n v="0.59"/>
    <n v="1"/>
    <n v="2.0052414231257941E-2"/>
    <n v="0.1141597839898348"/>
    <n v="0.1524777636594663"/>
    <n v="0.12448379923761117"/>
    <n v="0.13403067707387911"/>
    <n v="4.7847839898348156E-2"/>
    <n v="0.125"/>
    <n v="0.625"/>
    <n v="0.66666666666666663"/>
    <n v="0.6875"/>
    <n v="0.7857142857142857"/>
    <n v="0.625"/>
    <n v="1"/>
    <n v="7.5"/>
    <n v="5"/>
    <n v="13.75"/>
    <n v="5.5"/>
    <n v="2.5"/>
  </r>
  <r>
    <n v="195"/>
    <s v="Norte"/>
    <s v="Planaltina"/>
    <s v="Unidade Básica de Saúde 14 - Planaltina"/>
    <s v="C"/>
    <x v="0"/>
    <n v="0.61539356053730254"/>
    <n v="0.62"/>
    <n v="1"/>
    <n v="2.0052414231257941E-2"/>
    <n v="9.1327827191867841E-2"/>
    <n v="0.1524777636594663"/>
    <n v="0.16748729351969505"/>
    <n v="0.12184607006716283"/>
    <n v="6.2202191867852599E-2"/>
    <n v="0.125"/>
    <n v="0.5"/>
    <n v="0.66666666666666663"/>
    <n v="0.92500000000000004"/>
    <n v="0.7142857142857143"/>
    <n v="0.8125"/>
    <n v="1"/>
    <n v="6"/>
    <n v="5"/>
    <n v="18.5"/>
    <n v="5"/>
    <n v="3.25"/>
  </r>
  <r>
    <n v="179"/>
    <s v="Norte"/>
    <s v="Planaltina"/>
    <s v="Unidade Básica de Saúde 15 - Planaltina"/>
    <s v="D"/>
    <x v="3"/>
    <n v="0.57763716191686332"/>
    <n v="0.57999999999999996"/>
    <n v="1"/>
    <n v="2.0052414231257941E-2"/>
    <n v="0.10274380559085132"/>
    <n v="0.1524777636594663"/>
    <n v="0.144853875476493"/>
    <n v="0.10966146306044655"/>
    <n v="4.7847839898348156E-2"/>
    <n v="0.125"/>
    <n v="0.5625"/>
    <n v="0.66666666666666663"/>
    <n v="0.8"/>
    <n v="0.6428571428571429"/>
    <n v="0.625"/>
    <n v="1"/>
    <n v="6.75"/>
    <n v="5"/>
    <n v="16"/>
    <n v="4.5"/>
    <n v="2.5"/>
  </r>
  <r>
    <n v="182"/>
    <s v="Norte"/>
    <s v="Planaltina"/>
    <s v="Unidade Básica de Saúde 16 - Planaltina"/>
    <s v="D"/>
    <x v="3"/>
    <n v="0.58425606583166934"/>
    <n v="0.57999999999999996"/>
    <n v="1"/>
    <n v="4.0104828462515882E-2"/>
    <n v="0.10654913172384582"/>
    <n v="0.1524777636594663"/>
    <n v="0.11543043202033035"/>
    <n v="0.12184607006716283"/>
    <n v="4.7847839898348156E-2"/>
    <n v="0.25"/>
    <n v="0.58333333333333337"/>
    <n v="0.66666666666666663"/>
    <n v="0.63749999999999996"/>
    <n v="0.7142857142857143"/>
    <n v="0.625"/>
    <n v="2"/>
    <n v="7"/>
    <n v="5"/>
    <n v="12.75"/>
    <n v="5"/>
    <n v="2.5"/>
  </r>
  <r>
    <n v="130"/>
    <s v="Norte"/>
    <s v="Planaltina"/>
    <s v="Unidade Básica de Saúde 17 - Planaltina"/>
    <s v="B"/>
    <x v="2"/>
    <n v="0.71138704846614631"/>
    <n v="0.71"/>
    <n v="1"/>
    <n v="0.12031448538754765"/>
    <n v="0.13699174078780177"/>
    <n v="0.16772554002541296"/>
    <n v="0.13580050825921219"/>
    <n v="0.12184607006716283"/>
    <n v="2.8708703939008894E-2"/>
    <n v="0.75"/>
    <n v="0.75"/>
    <n v="0.73333333333333328"/>
    <n v="0.75"/>
    <n v="0.7142857142857143"/>
    <n v="0.375"/>
    <n v="6"/>
    <n v="9"/>
    <n v="5.5"/>
    <n v="15"/>
    <n v="5"/>
    <n v="1.5"/>
  </r>
  <r>
    <n v="183"/>
    <s v="Norte"/>
    <s v="Planaltina"/>
    <s v="Unidade Básica de Saúde 18 - Planaltina"/>
    <s v="D"/>
    <x v="3"/>
    <n v="0.5729847370968717"/>
    <n v="0.56999999999999995"/>
    <n v="1"/>
    <n v="4.0104828462515882E-2"/>
    <n v="8.3717174925878851E-2"/>
    <n v="0.13722998729351968"/>
    <n v="0.144853875476493"/>
    <n v="0.10966146306044655"/>
    <n v="5.7417407878017787E-2"/>
    <n v="0.25"/>
    <n v="0.45833333333333331"/>
    <n v="0.6"/>
    <n v="0.8"/>
    <n v="0.6428571428571429"/>
    <n v="0.75"/>
    <n v="2"/>
    <n v="5.5"/>
    <n v="4.5"/>
    <n v="16"/>
    <n v="4.5"/>
    <n v="3"/>
  </r>
  <r>
    <n v="162"/>
    <s v="Norte"/>
    <s v="Planaltina"/>
    <s v="Unidade Básica de Saúde 19 - Planaltina"/>
    <s v="C"/>
    <x v="0"/>
    <n v="0.62457834150178493"/>
    <n v="0.62"/>
    <n v="1"/>
    <n v="2.0052414231257941E-2"/>
    <n v="9.8938479457856818E-2"/>
    <n v="0.16772554002541296"/>
    <n v="0.15164390088945362"/>
    <n v="0.10966146306044655"/>
    <n v="7.6556543837357049E-2"/>
    <n v="0.125"/>
    <n v="0.54166666666666663"/>
    <n v="0.73333333333333328"/>
    <n v="0.83750000000000002"/>
    <n v="0.6428571428571429"/>
    <n v="1"/>
    <n v="1"/>
    <n v="6.5"/>
    <n v="5.5"/>
    <n v="16.75"/>
    <n v="4.5"/>
    <n v="4"/>
  </r>
  <r>
    <n v="138"/>
    <s v="Norte"/>
    <s v="Planaltina"/>
    <s v="Unidade Básica de Saúde 20 - Planaltina"/>
    <s v="C"/>
    <x v="2"/>
    <n v="0.69859358927815085"/>
    <n v="0.7"/>
    <n v="4"/>
    <n v="4.0104828462515882E-2"/>
    <n v="0.12177043625582379"/>
    <n v="0.21346886912325286"/>
    <n v="0.15617058449809401"/>
    <n v="0.10966146306044655"/>
    <n v="5.7417407878017787E-2"/>
    <n v="0.25"/>
    <n v="0.66666666666666663"/>
    <n v="0.93333333333333335"/>
    <n v="0.86250000000000004"/>
    <n v="0.6428571428571429"/>
    <n v="0.75"/>
    <n v="2"/>
    <n v="8"/>
    <n v="7"/>
    <n v="17.25"/>
    <n v="4.5"/>
    <n v="3"/>
  </r>
  <r>
    <n v="94"/>
    <s v="Norte"/>
    <s v="Sobradinho"/>
    <s v="Unidade Básica de Saúde 01 - Sobradinho"/>
    <s v="B"/>
    <x v="0"/>
    <n v="0.72010384522296833"/>
    <n v="0.68"/>
    <n v="7"/>
    <n v="4.0104828462515882E-2"/>
    <n v="0.12177043625582379"/>
    <n v="0.22871664548919948"/>
    <n v="0.13806385006353239"/>
    <n v="0.13403067707387911"/>
    <n v="5.7417407878017787E-2"/>
    <n v="0.25"/>
    <n v="0.66666666666666663"/>
    <n v="1"/>
    <n v="0.76249999999999996"/>
    <n v="0.7857142857142857"/>
    <n v="0.75"/>
    <n v="2"/>
    <n v="8"/>
    <n v="7.5"/>
    <n v="15.25"/>
    <n v="5.5"/>
    <n v="3"/>
  </r>
  <r>
    <n v="192"/>
    <s v="Norte"/>
    <s v="Sobradinho"/>
    <s v="Unidade Básica de Saúde 02 - Sobradinho"/>
    <s v="C"/>
    <x v="0"/>
    <n v="0.69112947752163123"/>
    <n v="0.62"/>
    <n v="8"/>
    <n v="4.0104828462515882E-2"/>
    <n v="0.1179651101228293"/>
    <n v="0.21346886912325286"/>
    <n v="0.14032719186785259"/>
    <n v="0.12184607006716283"/>
    <n v="5.7417407878017787E-2"/>
    <n v="0.25"/>
    <n v="0.64583333333333337"/>
    <n v="0.93333333333333335"/>
    <n v="0.77500000000000002"/>
    <n v="0.7142857142857143"/>
    <n v="0.75"/>
    <n v="2"/>
    <n v="7.75"/>
    <n v="7"/>
    <n v="15.5"/>
    <n v="5"/>
    <n v="3"/>
  </r>
  <r>
    <n v="73"/>
    <s v="Norte"/>
    <s v="Sobradinho"/>
    <s v="Unidade Básica de Saúde 03 - Sobradinho"/>
    <s v="B"/>
    <x v="2"/>
    <n v="0.76595400707932471"/>
    <n v="0.73"/>
    <n v="6"/>
    <n v="0.12031448538754765"/>
    <n v="0.13699174078780177"/>
    <n v="0.16772554002541296"/>
    <n v="0.15164390088945362"/>
    <n v="0.14621528408059539"/>
    <n v="4.3063055908513337E-2"/>
    <n v="0.75"/>
    <n v="0.75"/>
    <n v="0.73333333333333328"/>
    <n v="0.83750000000000002"/>
    <n v="0.8571428571428571"/>
    <n v="0.5625"/>
    <n v="6"/>
    <n v="9"/>
    <n v="5.5"/>
    <n v="16.75"/>
    <n v="6"/>
    <n v="2.25"/>
  </r>
  <r>
    <n v="139"/>
    <s v="Norte"/>
    <s v="Sobradinho"/>
    <s v="Unidade Básica de Saúde 04 - Sobradinho"/>
    <s v="B"/>
    <x v="2"/>
    <n v="0.77234411871483022"/>
    <n v="0.77"/>
    <n v="1"/>
    <n v="0.16041931385006353"/>
    <n v="0.1141597839898348"/>
    <n v="0.16772554002541296"/>
    <n v="0.16296060991105463"/>
    <n v="0.10966146306044655"/>
    <n v="5.7417407878017787E-2"/>
    <n v="1"/>
    <n v="0.625"/>
    <n v="0.73333333333333328"/>
    <n v="0.9"/>
    <n v="0.6428571428571429"/>
    <n v="0.75"/>
    <n v="8"/>
    <n v="7.5"/>
    <n v="5.5"/>
    <n v="18"/>
    <n v="4.5"/>
    <n v="3"/>
  </r>
  <r>
    <n v="185"/>
    <s v="Norte"/>
    <s v="Sobradinho"/>
    <s v="Unidade Básica de Saúde 05 - Sobradinho"/>
    <s v="B"/>
    <x v="2"/>
    <n v="0.7606066966176559"/>
    <n v="0.76"/>
    <n v="1"/>
    <n v="0.12031448538754765"/>
    <n v="0.12938108852181279"/>
    <n v="0.16772554002541296"/>
    <n v="0.15390724269377382"/>
    <n v="0.14621528408059539"/>
    <n v="4.3063055908513337E-2"/>
    <n v="0.75"/>
    <n v="0.70833333333333337"/>
    <n v="0.73333333333333328"/>
    <n v="0.85"/>
    <n v="0.8571428571428571"/>
    <n v="0.5625"/>
    <n v="6"/>
    <n v="8.5"/>
    <n v="5.5"/>
    <n v="17"/>
    <n v="6"/>
    <n v="2.25"/>
  </r>
  <r>
    <n v="194"/>
    <s v="Norte"/>
    <s v="Sobradinho"/>
    <s v="Unidade Básica de Saúde 06 - Sobradinho"/>
    <s v="B"/>
    <x v="2"/>
    <n v="0.78088317601500556"/>
    <n v="0.78"/>
    <n v="1"/>
    <n v="0.12031448538754765"/>
    <n v="0.12938108852181279"/>
    <n v="0.16772554002541296"/>
    <n v="0.17201397712833544"/>
    <n v="0.13403067707387911"/>
    <n v="5.7417407878017787E-2"/>
    <n v="0.75"/>
    <n v="0.70833333333333337"/>
    <n v="0.73333333333333328"/>
    <n v="0.95"/>
    <n v="0.7857142857142857"/>
    <n v="0.75"/>
    <n v="6"/>
    <n v="8.5"/>
    <n v="5.5"/>
    <n v="19"/>
    <n v="5.5"/>
    <n v="3"/>
  </r>
  <r>
    <n v="181"/>
    <s v="Norte"/>
    <s v="Sobradinho II"/>
    <s v="Unidade Básica de Saúde 01 - Sobradinho II"/>
    <s v="C"/>
    <x v="3"/>
    <n v="0.64865825618684569"/>
    <n v="0.57999999999999996"/>
    <n v="9"/>
    <n v="4.0104828462515882E-2"/>
    <n v="0.1103544578568403"/>
    <n v="0.16772554002541296"/>
    <n v="0.12901048284625158"/>
    <n v="0.15839989108731167"/>
    <n v="4.3063055908513337E-2"/>
    <n v="0.25"/>
    <n v="0.60416666666666663"/>
    <n v="0.73333333333333328"/>
    <n v="0.71250000000000002"/>
    <n v="0.9285714285714286"/>
    <n v="0.5625"/>
    <n v="2"/>
    <n v="7.25"/>
    <n v="5.5"/>
    <n v="14.25"/>
    <n v="6.5"/>
    <n v="2.25"/>
  </r>
  <r>
    <n v="120"/>
    <s v="Norte"/>
    <s v="Sobradinho II"/>
    <s v="Unidade Básica de Saúde 02 - Sobradinho II"/>
    <s v="B"/>
    <x v="0"/>
    <n v="0.72328141072184904"/>
    <n v="0.69"/>
    <n v="7"/>
    <n v="4.0104828462515882E-2"/>
    <n v="0.12938108852181279"/>
    <n v="0.22871664548919948"/>
    <n v="0.13580050825921219"/>
    <n v="0.14621528408059539"/>
    <n v="4.3063055908513337E-2"/>
    <n v="0.25"/>
    <n v="0.70833333333333337"/>
    <n v="1"/>
    <n v="0.75"/>
    <n v="0.8571428571428571"/>
    <n v="0.5625"/>
    <n v="2"/>
    <n v="8.5"/>
    <n v="7.5"/>
    <n v="15"/>
    <n v="6"/>
    <n v="2.25"/>
  </r>
  <r>
    <n v="58"/>
    <s v="Norte"/>
    <s v="Sobradinho II"/>
    <s v="Unidade Básica de Saúde 03 - Sobradinho II"/>
    <s v="B"/>
    <x v="2"/>
    <n v="0.74725543807103523"/>
    <n v="0.75"/>
    <n v="1"/>
    <n v="0.16041931385006353"/>
    <n v="0.13318641465480727"/>
    <n v="0.10673443456162643"/>
    <n v="0.1606972681067344"/>
    <n v="0.10966146306044655"/>
    <n v="7.6556543837357049E-2"/>
    <n v="1"/>
    <n v="0.72916666666666663"/>
    <n v="0.46666666666666667"/>
    <n v="0.88749999999999996"/>
    <n v="0.6428571428571429"/>
    <n v="1"/>
    <n v="8"/>
    <n v="8.75"/>
    <n v="3.5"/>
    <n v="17.75"/>
    <n v="4.5"/>
    <n v="4"/>
  </r>
  <r>
    <n v="108"/>
    <s v="Norte"/>
    <s v="Sobradinho II"/>
    <s v="Unidade Básica de Saúde 04 - Sobradinho II"/>
    <s v="C"/>
    <x v="0"/>
    <n v="0.65280298904822398"/>
    <n v="0.65"/>
    <n v="1"/>
    <n v="0.16041931385006353"/>
    <n v="0.12938108852181279"/>
    <n v="6.0991105463786527E-2"/>
    <n v="0.1471172172808132"/>
    <n v="9.7476856053730257E-2"/>
    <n v="5.7417407878017787E-2"/>
    <n v="1"/>
    <n v="0.70833333333333337"/>
    <n v="0.26666666666666666"/>
    <n v="0.8125"/>
    <n v="0.5714285714285714"/>
    <n v="0.75"/>
    <n v="8"/>
    <n v="8.5"/>
    <n v="2"/>
    <n v="16.25"/>
    <n v="4"/>
    <n v="3"/>
  </r>
  <r>
    <n v="132"/>
    <s v="Norte"/>
    <s v="Sobradinho II"/>
    <s v="Unidade Básica de Saúde 05 - Sobradinho II"/>
    <s v="D"/>
    <x v="3"/>
    <n v="0.58464463453742355"/>
    <n v="0.57999999999999996"/>
    <n v="2"/>
    <n v="0.12031448538754765"/>
    <n v="9.5133153324862343E-2"/>
    <n v="7.6238881829733152E-2"/>
    <n v="0.13806385006353239"/>
    <n v="9.7476856053730257E-2"/>
    <n v="5.7417407878017787E-2"/>
    <n v="0.75"/>
    <n v="0.52083333333333337"/>
    <n v="0.33333333333333331"/>
    <n v="0.76249999999999996"/>
    <n v="0.5714285714285714"/>
    <n v="0.75"/>
    <n v="6"/>
    <n v="6.25"/>
    <n v="2.5"/>
    <n v="15.25"/>
    <n v="4"/>
    <n v="3"/>
  </r>
  <r>
    <n v="173"/>
    <s v="Norte"/>
    <s v="Sobradinho II"/>
    <s v="Unidade Básica de Saúde 06 - Sobradinho II"/>
    <s v="D"/>
    <x v="3"/>
    <n v="0.55788633750831962"/>
    <n v="0.56000000000000005"/>
    <n v="1"/>
    <n v="0.12031448538754765"/>
    <n v="9.8938479457856818E-2"/>
    <n v="6.0991105463786527E-2"/>
    <n v="0.1471172172808132"/>
    <n v="7.3107642040297696E-2"/>
    <n v="5.7417407878017787E-2"/>
    <n v="0.75"/>
    <n v="0.54166666666666663"/>
    <n v="0.26666666666666666"/>
    <n v="0.8125"/>
    <n v="0.42857142857142855"/>
    <n v="0.75"/>
    <n v="6"/>
    <n v="6.5"/>
    <n v="2"/>
    <n v="16.25"/>
    <n v="3"/>
    <n v="3"/>
  </r>
  <r>
    <n v="72"/>
    <s v="Oeste"/>
    <s v="Brazlândia"/>
    <s v="Unidade Básica de Saúde 01 - Brazlândia"/>
    <s v="A"/>
    <x v="2"/>
    <n v="0.80949544684455743"/>
    <n v="0.77"/>
    <n v="5"/>
    <n v="8.0209656925031764E-2"/>
    <n v="0.12938108852181279"/>
    <n v="0.21346886912325286"/>
    <n v="0.15843392630241421"/>
    <n v="0.17058449809402795"/>
    <n v="5.7417407878017787E-2"/>
    <n v="0.5"/>
    <n v="0.70833333333333337"/>
    <n v="0.93333333333333335"/>
    <n v="0.875"/>
    <n v="1"/>
    <n v="0.75"/>
    <n v="4"/>
    <n v="8.5"/>
    <n v="7"/>
    <n v="17.5"/>
    <n v="7"/>
    <n v="3"/>
  </r>
  <r>
    <n v="76"/>
    <s v="Oeste"/>
    <s v="Brazlândia"/>
    <s v="Unidade Básica de Saúde 02 - Brazlândia"/>
    <s v="B"/>
    <x v="2"/>
    <n v="0.74562931112724617"/>
    <n v="0.75"/>
    <n v="4"/>
    <n v="8.0209656925031764E-2"/>
    <n v="0.1141597839898348"/>
    <n v="0.21346886912325286"/>
    <n v="0.1606972681067344"/>
    <n v="0.13403067707387911"/>
    <n v="4.3063055908513337E-2"/>
    <n v="0.5"/>
    <n v="0.625"/>
    <n v="0.93333333333333335"/>
    <n v="0.88749999999999996"/>
    <n v="0.7857142857142857"/>
    <n v="0.5625"/>
    <n v="4"/>
    <n v="7.5"/>
    <n v="7"/>
    <n v="17.75"/>
    <n v="5.5"/>
    <n v="2.25"/>
  </r>
  <r>
    <n v="165"/>
    <s v="Oeste"/>
    <s v="Brazlândia"/>
    <s v="Unidade Básica de Saúde 03 - Brazlândia"/>
    <s v="D"/>
    <x v="3"/>
    <n v="0.55185548647667448"/>
    <n v="0.55000000000000004"/>
    <n v="1"/>
    <n v="4.0104828462515882E-2"/>
    <n v="0.1141597839898348"/>
    <n v="0.16772554002541296"/>
    <n v="0.13806385006353239"/>
    <n v="4.8738428026865128E-2"/>
    <n v="4.3063055908513337E-2"/>
    <n v="0.25"/>
    <n v="0.625"/>
    <n v="0.73333333333333328"/>
    <n v="0.76249999999999996"/>
    <n v="0.2857142857142857"/>
    <n v="0.5625"/>
    <n v="2"/>
    <n v="7.5"/>
    <n v="5.5"/>
    <n v="15.25"/>
    <n v="2"/>
    <n v="2.25"/>
  </r>
  <r>
    <n v="148"/>
    <s v="Oeste"/>
    <s v="Brazlândia"/>
    <s v="Unidade Básica de Saúde 04 - Brazlândia"/>
    <s v="D"/>
    <x v="3"/>
    <n v="0.54805016034368004"/>
    <n v="0.55000000000000004"/>
    <n v="1"/>
    <n v="4.0104828462515882E-2"/>
    <n v="0.1103544578568403"/>
    <n v="0.16772554002541296"/>
    <n v="0.13806385006353239"/>
    <n v="4.8738428026865128E-2"/>
    <n v="4.3063055908513337E-2"/>
    <n v="0.25"/>
    <n v="0.60416666666666663"/>
    <n v="0.73333333333333328"/>
    <n v="0.76249999999999996"/>
    <n v="0.2857142857142857"/>
    <n v="0.5625"/>
    <n v="2"/>
    <n v="7.25"/>
    <n v="5.5"/>
    <n v="15.25"/>
    <n v="2"/>
    <n v="2.25"/>
  </r>
  <r>
    <n v="171"/>
    <s v="Oeste"/>
    <s v="Brazlândia"/>
    <s v="Unidade Básica de Saúde 05 - Brazlândia"/>
    <s v="D"/>
    <x v="3"/>
    <n v="0.55294744962788156"/>
    <n v="0.55000000000000004"/>
    <n v="1"/>
    <n v="2.0052414231257941E-2"/>
    <n v="0.1141597839898348"/>
    <n v="0.16772554002541296"/>
    <n v="0.144853875476493"/>
    <n v="4.8738428026865128E-2"/>
    <n v="5.7417407878017787E-2"/>
    <n v="0.125"/>
    <n v="0.625"/>
    <n v="0.73333333333333328"/>
    <n v="0.8"/>
    <n v="0.2857142857142857"/>
    <n v="0.75"/>
    <n v="1"/>
    <n v="7.5"/>
    <n v="5.5"/>
    <n v="16"/>
    <n v="2"/>
    <n v="3"/>
  </r>
  <r>
    <n v="174"/>
    <s v="Oeste"/>
    <s v="Brazlândia"/>
    <s v="Unidade Básica de Saúde 06 - Brazlândia"/>
    <s v="D"/>
    <x v="3"/>
    <n v="0.58286913081624003"/>
    <n v="0.57999999999999996"/>
    <n v="1"/>
    <n v="4.0104828462515882E-2"/>
    <n v="9.5133153324862343E-2"/>
    <n v="0.16772554002541296"/>
    <n v="0.1493805590851334"/>
    <n v="7.3107642040297696E-2"/>
    <n v="5.7417407878017787E-2"/>
    <n v="0.25"/>
    <n v="0.52083333333333337"/>
    <n v="0.73333333333333328"/>
    <n v="0.82499999999999996"/>
    <n v="0.42857142857142855"/>
    <n v="0.75"/>
    <n v="2"/>
    <n v="6.25"/>
    <n v="5.5"/>
    <n v="16.5"/>
    <n v="3"/>
    <n v="3"/>
  </r>
  <r>
    <n v="199"/>
    <s v="Oeste"/>
    <s v="Brazlândia"/>
    <s v="Unidade Básica de Saúde 07 - Brazlândia"/>
    <s v="C"/>
    <x v="0"/>
    <n v="0.69415482997519207"/>
    <n v="0.69"/>
    <n v="1"/>
    <n v="0.16041931385006353"/>
    <n v="0.14460239305379075"/>
    <n v="0.1524777636594663"/>
    <n v="0.144853875476493"/>
    <n v="4.8738428026865128E-2"/>
    <n v="4.3063055908513337E-2"/>
    <n v="1"/>
    <n v="0.79166666666666663"/>
    <n v="0.66666666666666663"/>
    <n v="0.8"/>
    <n v="0.2857142857142857"/>
    <n v="0.5625"/>
    <n v="8"/>
    <n v="9.5"/>
    <n v="5"/>
    <n v="16"/>
    <n v="2"/>
    <n v="2.25"/>
  </r>
  <r>
    <n v="214"/>
    <s v="Oeste"/>
    <s v="Brazlândia"/>
    <s v="Unidade Básica de Saúde 08 - Brazlândia"/>
    <s v="C"/>
    <x v="0"/>
    <n v="0.64273329249107514"/>
    <n v="0.64"/>
    <n v="1"/>
    <n v="0.12031448538754765"/>
    <n v="0.14460239305379075"/>
    <n v="0.1524777636594663"/>
    <n v="0.133537166454892"/>
    <n v="4.8738428026865128E-2"/>
    <n v="4.3063055908513337E-2"/>
    <n v="0.75"/>
    <n v="0.79166666666666663"/>
    <n v="0.66666666666666663"/>
    <n v="0.73750000000000004"/>
    <n v="0.2857142857142857"/>
    <n v="0.5625"/>
    <n v="6"/>
    <n v="9.5"/>
    <n v="5"/>
    <n v="14.75"/>
    <n v="2"/>
    <n v="2.25"/>
  </r>
  <r>
    <n v="187"/>
    <s v="Oeste"/>
    <s v="Brazlândia"/>
    <s v="Unidade Básica de Saúde 09 - Brazlândia"/>
    <s v="D"/>
    <x v="3"/>
    <n v="0.5661786394990016"/>
    <n v="0.56999999999999995"/>
    <n v="1"/>
    <n v="4.0104828462515882E-2"/>
    <n v="0.10274380559085132"/>
    <n v="0.1524777636594663"/>
    <n v="0.14032719186785259"/>
    <n v="7.3107642040297696E-2"/>
    <n v="5.7417407878017787E-2"/>
    <n v="0.25"/>
    <n v="0.5625"/>
    <n v="0.66666666666666663"/>
    <n v="0.77500000000000002"/>
    <n v="0.42857142857142855"/>
    <n v="0.75"/>
    <n v="2"/>
    <n v="6.75"/>
    <n v="5"/>
    <n v="15.5"/>
    <n v="3"/>
    <n v="3"/>
  </r>
  <r>
    <n v="118"/>
    <s v="Oeste"/>
    <s v="Ceilândia"/>
    <s v="Unidade Básica de Saúde 01 - Ceilândia"/>
    <s v="D"/>
    <x v="3"/>
    <n v="0.5913524081805529"/>
    <n v="0.59"/>
    <n v="4"/>
    <n v="0.16041931385006353"/>
    <n v="0.12938108852181279"/>
    <n v="6.0991105463786527E-2"/>
    <n v="0.12222045743329098"/>
    <n v="6.0923035033581416E-2"/>
    <n v="5.7417407878017787E-2"/>
    <n v="1"/>
    <n v="0.70833333333333337"/>
    <n v="0.26666666666666666"/>
    <n v="0.67500000000000004"/>
    <n v="0.35714285714285715"/>
    <n v="0.75"/>
    <n v="8"/>
    <n v="8.5"/>
    <n v="2"/>
    <n v="13.5"/>
    <n v="2.5"/>
    <n v="3"/>
  </r>
  <r>
    <n v="143"/>
    <s v="Oeste"/>
    <s v="Ceilândia"/>
    <s v="Unidade Básica de Saúde 02 - Ceilândia"/>
    <s v="B"/>
    <x v="2"/>
    <n v="0.78131145247171285"/>
    <n v="0.74"/>
    <n v="5"/>
    <n v="0.12031448538754765"/>
    <n v="0.15221304531977975"/>
    <n v="0.21346886912325286"/>
    <n v="0.14259053367217278"/>
    <n v="0.10966146306044655"/>
    <n v="4.3063055908513337E-2"/>
    <n v="0.75"/>
    <n v="0.83333333333333337"/>
    <n v="0.93333333333333335"/>
    <n v="0.78749999999999998"/>
    <n v="0.6428571428571429"/>
    <n v="0.5625"/>
    <n v="6"/>
    <n v="10"/>
    <n v="7"/>
    <n v="15.75"/>
    <n v="4.5"/>
    <n v="2.25"/>
  </r>
  <r>
    <n v="100"/>
    <s v="Oeste"/>
    <s v="Ceilândia"/>
    <s v="Unidade Básica de Saúde 03 - Ceilândia"/>
    <s v="C"/>
    <x v="0"/>
    <n v="0.69722650813819809"/>
    <n v="0.66"/>
    <n v="5"/>
    <n v="4.0104828462515882E-2"/>
    <n v="0.12177043625582379"/>
    <n v="0.16772554002541296"/>
    <n v="0.144853875476493"/>
    <n v="0.14621528408059539"/>
    <n v="7.6556543837357049E-2"/>
    <n v="0.25"/>
    <n v="0.66666666666666663"/>
    <n v="0.73333333333333328"/>
    <n v="0.8"/>
    <n v="0.8571428571428571"/>
    <n v="1"/>
    <n v="2"/>
    <n v="8"/>
    <n v="5.5"/>
    <n v="16"/>
    <n v="6"/>
    <n v="4"/>
  </r>
  <r>
    <n v="160"/>
    <s v="Oeste"/>
    <s v="Ceilândia"/>
    <s v="Unidade Básica de Saúde 04 - Ceilândia"/>
    <s v="E"/>
    <x v="4"/>
    <n v="0.49367417710413258"/>
    <n v="0.49"/>
    <n v="2"/>
    <n v="4.0104828462515882E-2"/>
    <n v="9.5133153324862343E-2"/>
    <n v="3.0495552731893263E-2"/>
    <n v="0.15390724269377382"/>
    <n v="9.7476856053730257E-2"/>
    <n v="7.6556543837357049E-2"/>
    <n v="0.25"/>
    <n v="0.52083333333333337"/>
    <n v="0.13333333333333333"/>
    <n v="0.85"/>
    <n v="0.5714285714285714"/>
    <n v="1"/>
    <n v="2"/>
    <n v="6.25"/>
    <n v="1"/>
    <n v="17"/>
    <n v="4"/>
    <n v="4"/>
  </r>
  <r>
    <n v="101"/>
    <s v="Oeste"/>
    <s v="Ceilândia"/>
    <s v="Unidade Básica de Saúde 05 - Ceilândia"/>
    <s v="C"/>
    <x v="0"/>
    <n v="0.66600770708537538"/>
    <n v="0.63"/>
    <n v="6"/>
    <n v="5.0131035578144856E-2"/>
    <n v="0.12177043625582379"/>
    <n v="0.16772554002541296"/>
    <n v="0.1471172172808132"/>
    <n v="0.12184607006716283"/>
    <n v="5.7417407878017787E-2"/>
    <n v="0.3125"/>
    <n v="0.66666666666666663"/>
    <n v="0.73333333333333328"/>
    <n v="0.8125"/>
    <n v="0.7142857142857143"/>
    <n v="0.75"/>
    <n v="2.5"/>
    <n v="8"/>
    <n v="5.5"/>
    <n v="16.25"/>
    <n v="5"/>
    <n v="3"/>
  </r>
  <r>
    <n v="156"/>
    <s v="Oeste"/>
    <s v="Ceilândia"/>
    <s v="Unidade Básica de Saúde 06 - Ceilândia"/>
    <s v="A"/>
    <x v="2"/>
    <n v="0.8094103588068009"/>
    <n v="0.77"/>
    <n v="6"/>
    <n v="0.12031448538754765"/>
    <n v="0.15221304531977975"/>
    <n v="0.21346886912325286"/>
    <n v="0.1493805590851334"/>
    <n v="9.7476856053730257E-2"/>
    <n v="7.6556543837357049E-2"/>
    <n v="0.75"/>
    <n v="0.83333333333333337"/>
    <n v="0.93333333333333335"/>
    <n v="0.82499999999999996"/>
    <n v="0.5714285714285714"/>
    <n v="1"/>
    <n v="6"/>
    <n v="10"/>
    <n v="7"/>
    <n v="16.5"/>
    <n v="4"/>
    <n v="4"/>
  </r>
  <r>
    <n v="102"/>
    <s v="Oeste"/>
    <s v="Ceilândia"/>
    <s v="Unidade Básica de Saúde 07 - Ceilândia"/>
    <s v="A"/>
    <x v="2"/>
    <n v="0.804110319477219"/>
    <n v="0.76"/>
    <n v="6"/>
    <n v="0.12031448538754765"/>
    <n v="0.13699174078780177"/>
    <n v="0.21346886912325286"/>
    <n v="0.1471172172808132"/>
    <n v="0.10966146306044655"/>
    <n v="7.6556543837357049E-2"/>
    <n v="0.75"/>
    <n v="0.75"/>
    <n v="0.93333333333333335"/>
    <n v="0.8125"/>
    <n v="0.6428571428571429"/>
    <n v="1"/>
    <n v="6"/>
    <n v="9"/>
    <n v="7"/>
    <n v="16.25"/>
    <n v="4.5"/>
    <n v="4"/>
  </r>
  <r>
    <n v="225"/>
    <s v="Oeste"/>
    <s v="Ceilândia"/>
    <s v="Unidade Básica de Saúde 08 - Ceilândia"/>
    <s v="C"/>
    <x v="0"/>
    <n v="0.68499746626732017"/>
    <n v="0.65"/>
    <n v="6"/>
    <n v="8.0209656925031764E-2"/>
    <n v="9.5133153324862343E-2"/>
    <n v="0.22871664548919948"/>
    <n v="0.13127382465057177"/>
    <n v="7.3107642040297696E-2"/>
    <n v="7.6556543837357049E-2"/>
    <n v="0.5"/>
    <n v="0.52083333333333337"/>
    <n v="1"/>
    <n v="0.72499999999999998"/>
    <n v="0.42857142857142855"/>
    <n v="1"/>
    <n v="4"/>
    <n v="6.25"/>
    <n v="7.5"/>
    <n v="14.5"/>
    <n v="3"/>
    <n v="4"/>
  </r>
  <r>
    <n v="103"/>
    <s v="Oeste"/>
    <s v="Ceilândia"/>
    <s v="Unidade Básica de Saúde 09 - Ceilândia"/>
    <s v="C"/>
    <x v="0"/>
    <n v="0.63018469776728991"/>
    <n v="0.6"/>
    <n v="6"/>
    <n v="4.0104828462515882E-2"/>
    <n v="0.12557576238881829"/>
    <n v="0.1524777636594663"/>
    <n v="0.1471172172808132"/>
    <n v="0.12184607006716283"/>
    <n v="4.3063055908513337E-2"/>
    <n v="0.25"/>
    <n v="0.6875"/>
    <n v="0.66666666666666663"/>
    <n v="0.8125"/>
    <n v="0.7142857142857143"/>
    <n v="0.5625"/>
    <n v="2"/>
    <n v="8.25"/>
    <n v="5"/>
    <n v="16.25"/>
    <n v="5"/>
    <n v="2.25"/>
  </r>
  <r>
    <n v="144"/>
    <s v="Oeste"/>
    <s v="Ceilândia"/>
    <s v="Unidade Básica de Saúde 10 - Ceilândia"/>
    <s v="B"/>
    <x v="0"/>
    <n v="0.7064623419253343"/>
    <n v="0.67"/>
    <n v="5"/>
    <n v="0.16041931385006353"/>
    <n v="1.5221304531977974E-2"/>
    <n v="0.22871664548919948"/>
    <n v="0.1493805590851334"/>
    <n v="0.10966146306044655"/>
    <n v="4.3063055908513337E-2"/>
    <n v="1"/>
    <n v="8.3333333333333329E-2"/>
    <n v="1"/>
    <n v="0.82499999999999996"/>
    <n v="0.6428571428571429"/>
    <n v="0.5625"/>
    <n v="8"/>
    <n v="1"/>
    <n v="7.5"/>
    <n v="16.5"/>
    <n v="4.5"/>
    <n v="2.25"/>
  </r>
  <r>
    <n v="46"/>
    <s v="Oeste"/>
    <s v="Ceilândia"/>
    <s v="Unidade Básica de Saúde 11 - Ceilândia"/>
    <s v="B"/>
    <x v="0"/>
    <n v="0.70725555152175223"/>
    <n v="0.67"/>
    <n v="6"/>
    <n v="0.12031448538754765"/>
    <n v="0.12177043625582379"/>
    <n v="0.13722998729351968"/>
    <n v="0.15390724269377382"/>
    <n v="9.7476856053730257E-2"/>
    <n v="7.6556543837357049E-2"/>
    <n v="0.75"/>
    <n v="0.66666666666666663"/>
    <n v="0.6"/>
    <n v="0.85"/>
    <n v="0.5714285714285714"/>
    <n v="1"/>
    <n v="6"/>
    <n v="8"/>
    <n v="4.5"/>
    <n v="17"/>
    <n v="4"/>
    <n v="4"/>
  </r>
  <r>
    <n v="63"/>
    <s v="Oeste"/>
    <s v="Ceilândia"/>
    <s v="Unidade Básica de Saúde 12 - Ceilândia"/>
    <s v="B"/>
    <x v="0"/>
    <n v="0.72807281267017598"/>
    <n v="0.66"/>
    <n v="11"/>
    <n v="0.12031448538754765"/>
    <n v="0.13699174078780177"/>
    <n v="0.1524777636594663"/>
    <n v="0.12901048284625158"/>
    <n v="0.14621528408059539"/>
    <n v="4.3063055908513337E-2"/>
    <n v="0.75"/>
    <n v="0.75"/>
    <n v="0.66666666666666663"/>
    <n v="0.71250000000000002"/>
    <n v="0.8571428571428571"/>
    <n v="0.5625"/>
    <n v="6"/>
    <n v="9"/>
    <n v="5"/>
    <n v="14.25"/>
    <n v="6"/>
    <n v="2.25"/>
  </r>
  <r>
    <n v="77"/>
    <s v="Oeste"/>
    <s v="Ceilândia"/>
    <s v="Unidade Básica de Saúde 13 - Ceilândia"/>
    <s v="D"/>
    <x v="3"/>
    <n v="0.55365746203182664"/>
    <n v="0.55000000000000004"/>
    <n v="2"/>
    <n v="0.12031448538754765"/>
    <n v="0.13318641465480727"/>
    <n v="6.0991105463786527E-2"/>
    <n v="0.10864040660736975"/>
    <n v="7.3107642040297696E-2"/>
    <n v="5.7417407878017787E-2"/>
    <n v="0.75"/>
    <n v="0.72916666666666663"/>
    <n v="0.26666666666666666"/>
    <n v="0.6"/>
    <n v="0.42857142857142855"/>
    <n v="0.75"/>
    <n v="6"/>
    <n v="8.75"/>
    <n v="2"/>
    <n v="12"/>
    <n v="3"/>
    <n v="3"/>
  </r>
  <r>
    <n v="113"/>
    <s v="Oeste"/>
    <s v="Ceilândia"/>
    <s v="Unidade Básica de Saúde 14 - Ceilândia"/>
    <s v="C"/>
    <x v="0"/>
    <n v="0.60092292158286431"/>
    <n v="0.6"/>
    <n v="2"/>
    <n v="0.16041931385006353"/>
    <n v="0.12557576238881829"/>
    <n v="3.0495552731893263E-2"/>
    <n v="0.15390724269377382"/>
    <n v="7.3107642040297696E-2"/>
    <n v="5.7417407878017787E-2"/>
    <n v="1"/>
    <n v="0.6875"/>
    <n v="0.13333333333333333"/>
    <n v="0.85"/>
    <n v="0.42857142857142855"/>
    <n v="0.75"/>
    <n v="8"/>
    <n v="8.25"/>
    <n v="1"/>
    <n v="17"/>
    <n v="3"/>
    <n v="3"/>
  </r>
  <r>
    <n v="98"/>
    <s v="Oeste"/>
    <s v="Ceilândia"/>
    <s v="Unidade Básica de Saúde 15 - Ceilândia"/>
    <s v="E"/>
    <x v="4"/>
    <n v="0.44591047982089904"/>
    <n v="0.45"/>
    <n v="2"/>
    <n v="8.0209656925031764E-2"/>
    <n v="9.8938479457856818E-2"/>
    <n v="1.5247776365946632E-2"/>
    <n v="0.10185038119440915"/>
    <n v="7.3107642040297696E-2"/>
    <n v="7.6556543837357049E-2"/>
    <n v="0.5"/>
    <n v="0.54166666666666663"/>
    <n v="6.6666666666666666E-2"/>
    <n v="0.5625"/>
    <n v="0.42857142857142855"/>
    <n v="1"/>
    <n v="4"/>
    <n v="6.5"/>
    <n v="0.5"/>
    <n v="11.25"/>
    <n v="3"/>
    <n v="4"/>
  </r>
  <r>
    <n v="134"/>
    <s v="Oeste"/>
    <s v="Ceilândia"/>
    <s v="Unidade Básica de Saúde 16 - Ceilândia"/>
    <s v="C"/>
    <x v="2"/>
    <n v="0.69570626853028361"/>
    <n v="0.7"/>
    <n v="4"/>
    <n v="0.12031448538754765"/>
    <n v="0.12177043625582379"/>
    <n v="0.1524777636594663"/>
    <n v="0.15843392630241421"/>
    <n v="8.5292249047013977E-2"/>
    <n v="5.7417407878017787E-2"/>
    <n v="0.75"/>
    <n v="0.66666666666666663"/>
    <n v="0.66666666666666663"/>
    <n v="0.875"/>
    <n v="0.5"/>
    <n v="0.75"/>
    <n v="6"/>
    <n v="8"/>
    <n v="5"/>
    <n v="17.5"/>
    <n v="3.5"/>
    <n v="3"/>
  </r>
  <r>
    <n v="99"/>
    <s v="Oeste"/>
    <s v="Ceilândia"/>
    <s v="Unidade Básica de Saúde 17 - Ceilândia"/>
    <s v="B"/>
    <x v="2"/>
    <n v="0.75797747625098311"/>
    <n v="0.76"/>
    <n v="4"/>
    <n v="0.12031448538754765"/>
    <n v="0.12938108852181279"/>
    <n v="0.1524777636594663"/>
    <n v="0.17654066073697583"/>
    <n v="0.12184607006716283"/>
    <n v="5.7417407878017787E-2"/>
    <n v="0.75"/>
    <n v="0.70833333333333337"/>
    <n v="0.66666666666666663"/>
    <n v="0.97499999999999998"/>
    <n v="0.7142857142857143"/>
    <n v="0.75"/>
    <n v="6"/>
    <n v="8.5"/>
    <n v="5"/>
    <n v="19.5"/>
    <n v="5"/>
    <n v="3"/>
  </r>
  <r>
    <n v="48"/>
    <s v="Oeste"/>
    <s v="Ceilândia"/>
    <s v="Unidade Básica de Saúde 18 - Ceilândia"/>
    <s v="E"/>
    <x v="4"/>
    <n v="0.49492308041386818"/>
    <n v="0.49"/>
    <n v="1"/>
    <n v="0.12031448538754765"/>
    <n v="0.13699174078780177"/>
    <n v="0"/>
    <n v="0.13580050825921219"/>
    <n v="7.3107642040297696E-2"/>
    <n v="2.8708703939008894E-2"/>
    <n v="0.75"/>
    <n v="0.75"/>
    <n v="0"/>
    <n v="0.75"/>
    <n v="0.42857142857142855"/>
    <n v="0.375"/>
    <n v="6"/>
    <n v="9"/>
    <n v="0"/>
    <n v="15"/>
    <n v="3"/>
    <n v="1.5"/>
  </r>
  <r>
    <n v="52"/>
    <s v="Sudoeste"/>
    <s v="Águas Claras / Areal"/>
    <s v="Unidade Básica de Saúde 01 - Águas Claras"/>
    <s v="SEM INFORMAÇÃO"/>
    <x v="5"/>
    <m/>
    <n v="0"/>
    <n v="6"/>
    <e v="#N/A"/>
    <e v="#N/A"/>
    <e v="#N/A"/>
    <e v="#N/A"/>
    <e v="#N/A"/>
    <e v="#N/A"/>
    <e v="#N/A"/>
    <e v="#N/A"/>
    <e v="#N/A"/>
    <e v="#N/A"/>
    <e v="#N/A"/>
    <e v="#N/A"/>
    <e v="#N/A"/>
    <e v="#N/A"/>
    <e v="#N/A"/>
    <e v="#N/A"/>
    <e v="#N/A"/>
    <e v="#N/A"/>
  </r>
  <r>
    <n v="82"/>
    <s v="Sudoeste"/>
    <s v="Águas Claras / Areal"/>
    <s v="Unidade Básica de Saúde 02 - Águas Claras"/>
    <e v="#N/A"/>
    <x v="5"/>
    <e v="#N/A"/>
    <n v="0"/>
    <n v="1"/>
    <e v="#N/A"/>
    <e v="#N/A"/>
    <e v="#N/A"/>
    <e v="#N/A"/>
    <e v="#N/A"/>
    <e v="#N/A"/>
    <e v="#N/A"/>
    <e v="#N/A"/>
    <e v="#N/A"/>
    <e v="#N/A"/>
    <e v="#N/A"/>
    <e v="#N/A"/>
    <e v="#N/A"/>
    <e v="#N/A"/>
    <e v="#N/A"/>
    <e v="#N/A"/>
    <e v="#N/A"/>
    <e v="#N/A"/>
  </r>
  <r>
    <n v="227"/>
    <s v="Sudoeste"/>
    <s v="Recanto das Emas"/>
    <s v="Unidade Básica de Saúde 01 - Recanto das Emas"/>
    <s v="E"/>
    <x v="4"/>
    <n v="0.45102238004477524"/>
    <n v="0.45"/>
    <n v="3"/>
    <n v="4.0104828462515882E-2"/>
    <n v="0.10654913172384582"/>
    <n v="0"/>
    <n v="0.15164390088945362"/>
    <n v="0.10966146306044655"/>
    <n v="4.3063055908513337E-2"/>
    <n v="0.25"/>
    <n v="0.58333333333333337"/>
    <n v="0"/>
    <n v="0.83750000000000002"/>
    <n v="0.6428571428571429"/>
    <n v="0.5625"/>
    <n v="2"/>
    <n v="7"/>
    <n v="0"/>
    <n v="16.75"/>
    <n v="4.5"/>
    <n v="2.25"/>
  </r>
  <r>
    <n v="62"/>
    <s v="Sudoeste"/>
    <s v="Recanto das Emas"/>
    <s v="Unidade Básica de Saúde 02 - Recanto das Emas"/>
    <s v="B"/>
    <x v="2"/>
    <n v="0.77449590064742535"/>
    <n v="0.7"/>
    <n v="8"/>
    <n v="0.12031448538754765"/>
    <n v="0.1179651101228293"/>
    <n v="0.22871664548919948"/>
    <n v="0.14259053367217278"/>
    <n v="0.12184607006716283"/>
    <n v="4.3063055908513337E-2"/>
    <n v="0.75"/>
    <n v="0.64583333333333337"/>
    <n v="1"/>
    <n v="0.78749999999999998"/>
    <n v="0.7142857142857143"/>
    <n v="0.5625"/>
    <n v="6"/>
    <n v="7.75"/>
    <n v="7.5"/>
    <n v="15.75"/>
    <n v="5"/>
    <n v="2.25"/>
  </r>
  <r>
    <n v="237"/>
    <s v="Sudoeste"/>
    <s v="Recanto das Emas"/>
    <s v="Unidade Básica de Saúde 03 - Recanto das Emas"/>
    <s v="A"/>
    <x v="2"/>
    <n v="0.81218611968294296"/>
    <n v="0.77"/>
    <n v="7"/>
    <n v="0.12031448538754765"/>
    <n v="0.15601837145277422"/>
    <n v="0.22871664548919948"/>
    <n v="0.11090374841168996"/>
    <n v="0.13403067707387911"/>
    <n v="6.2202191867852599E-2"/>
    <n v="0.75"/>
    <n v="0.85416666666666663"/>
    <n v="1"/>
    <n v="0.61250000000000004"/>
    <n v="0.7857142857142857"/>
    <n v="0.8125"/>
    <n v="6"/>
    <n v="10.25"/>
    <n v="7.5"/>
    <n v="12.25"/>
    <n v="5.5"/>
    <n v="3.25"/>
  </r>
  <r>
    <n v="81"/>
    <s v="Sudoeste"/>
    <s v="Recanto das Emas"/>
    <s v="Unidade Básica de Saúde 04 - Recanto das Emas"/>
    <s v="A"/>
    <x v="1"/>
    <n v="0.8685919253343013"/>
    <n v="0.83"/>
    <n v="6"/>
    <n v="0.16041931385006353"/>
    <n v="0.14079706692079627"/>
    <n v="0.22871664548919948"/>
    <n v="0.1493805590851334"/>
    <n v="0.14621528408059539"/>
    <n v="4.3063055908513337E-2"/>
    <n v="1"/>
    <n v="0.77083333333333337"/>
    <n v="1"/>
    <n v="0.82499999999999996"/>
    <n v="0.8571428571428571"/>
    <n v="0.5625"/>
    <n v="8"/>
    <n v="9.25"/>
    <n v="7.5"/>
    <n v="16.5"/>
    <n v="6"/>
    <n v="2.25"/>
  </r>
  <r>
    <n v="231"/>
    <s v="Sudoeste"/>
    <s v="Recanto das Emas"/>
    <s v="Unidade Básica de Saúde 05 - Recanto das Emas"/>
    <e v="#N/A"/>
    <x v="5"/>
    <e v="#N/A"/>
    <n v="0"/>
    <n v="5"/>
    <e v="#N/A"/>
    <e v="#N/A"/>
    <e v="#N/A"/>
    <e v="#N/A"/>
    <e v="#N/A"/>
    <e v="#N/A"/>
    <e v="#N/A"/>
    <e v="#N/A"/>
    <e v="#N/A"/>
    <e v="#N/A"/>
    <e v="#N/A"/>
    <e v="#N/A"/>
    <e v="#N/A"/>
    <e v="#N/A"/>
    <e v="#N/A"/>
    <e v="#N/A"/>
    <e v="#N/A"/>
    <e v="#N/A"/>
  </r>
  <r>
    <n v="232"/>
    <s v="Sudoeste"/>
    <s v="Recanto das Emas"/>
    <s v="Unidade Básica de Saúde 06 - Recanto das Emas"/>
    <s v="SEM INFORMAÇÃO"/>
    <x v="5"/>
    <m/>
    <n v="0"/>
    <e v="#N/A"/>
    <e v="#N/A"/>
    <e v="#N/A"/>
    <e v="#N/A"/>
    <e v="#N/A"/>
    <n v="2.4369214013432564E-2"/>
    <e v="#N/A"/>
    <e v="#N/A"/>
    <e v="#N/A"/>
    <e v="#N/A"/>
    <e v="#N/A"/>
    <n v="0.14285714285714285"/>
    <e v="#N/A"/>
    <e v="#N/A"/>
    <e v="#N/A"/>
    <e v="#N/A"/>
    <e v="#N/A"/>
    <n v="1"/>
    <e v="#N/A"/>
  </r>
  <r>
    <n v="233"/>
    <s v="Sudoeste"/>
    <s v="Recanto das Emas"/>
    <s v="Unidade Básica de Saúde 07 - Recanto das Emas"/>
    <s v="C"/>
    <x v="0"/>
    <n v="0.61747538119440915"/>
    <n v="0.62"/>
    <n v="1"/>
    <n v="0.12031448538754765"/>
    <n v="0.13699174078780177"/>
    <n v="9.1486658195679804E-2"/>
    <n v="0.14032719186785259"/>
    <n v="8.5292249047013977E-2"/>
    <n v="4.3063055908513337E-2"/>
    <n v="0.75"/>
    <n v="0.75"/>
    <n v="0.4"/>
    <n v="0.77500000000000002"/>
    <n v="0.5"/>
    <n v="0.5625"/>
    <n v="6"/>
    <n v="9"/>
    <n v="3"/>
    <n v="15.5"/>
    <n v="3.5"/>
    <n v="2.25"/>
  </r>
  <r>
    <n v="234"/>
    <s v="Sudoeste"/>
    <s v="Recanto das Emas"/>
    <s v="Unidade Básica de Saúde 08 - Recanto das Emas"/>
    <s v="E"/>
    <x v="4"/>
    <n v="0.4661548148484298"/>
    <n v="0.47"/>
    <n v="2"/>
    <n v="2.0052414231257941E-2"/>
    <n v="9.1327827191867841E-2"/>
    <n v="9.1486658195679804E-2"/>
    <n v="0.1471172172808132"/>
    <n v="7.3107642040297696E-2"/>
    <n v="4.3063055908513337E-2"/>
    <n v="0.125"/>
    <n v="0.5"/>
    <n v="0.4"/>
    <n v="0.8125"/>
    <n v="0.42857142857142855"/>
    <n v="0.5625"/>
    <n v="1"/>
    <n v="6"/>
    <n v="3"/>
    <n v="16.25"/>
    <n v="3"/>
    <n v="2.25"/>
  </r>
  <r>
    <n v="235"/>
    <s v="Sudoeste"/>
    <s v="Recanto das Emas"/>
    <s v="Unidade Básica de Saúde 09 - Recanto das Emas"/>
    <s v="SEM INFORMAÇÃO"/>
    <x v="5"/>
    <m/>
    <n v="0"/>
    <e v="#N/A"/>
    <e v="#N/A"/>
    <e v="#N/A"/>
    <e v="#N/A"/>
    <e v="#N/A"/>
    <n v="3.6553821020148848E-2"/>
    <e v="#N/A"/>
    <e v="#N/A"/>
    <e v="#N/A"/>
    <e v="#N/A"/>
    <e v="#N/A"/>
    <n v="0.21428571428571427"/>
    <e v="#N/A"/>
    <e v="#N/A"/>
    <e v="#N/A"/>
    <e v="#N/A"/>
    <e v="#N/A"/>
    <n v="1.5"/>
    <e v="#N/A"/>
  </r>
  <r>
    <n v="230"/>
    <s v="Sudoeste"/>
    <s v="Recanto das Emas"/>
    <s v="Unidade Básica de Saúde 10 - Recanto das Emas"/>
    <s v="E"/>
    <x v="4"/>
    <n v="0.41986408604102377"/>
    <n v="0.42"/>
    <n v="2"/>
    <n v="4.0104828462515882E-2"/>
    <n v="5.7079891994917399E-2"/>
    <n v="3.0495552731893263E-2"/>
    <n v="0.15164390088945362"/>
    <n v="9.7476856053730257E-2"/>
    <n v="4.3063055908513337E-2"/>
    <n v="0.25"/>
    <n v="0.3125"/>
    <n v="0.13333333333333333"/>
    <n v="0.83750000000000002"/>
    <n v="0.5714285714285714"/>
    <n v="0.5625"/>
    <n v="2"/>
    <n v="3.75"/>
    <n v="1"/>
    <n v="16.75"/>
    <n v="4"/>
    <n v="2.25"/>
  </r>
  <r>
    <n v="236"/>
    <s v="Sudoeste"/>
    <s v="Recanto das Emas"/>
    <s v="Unidade Básica de Saúde 11 - Recanto das Emas"/>
    <s v="E"/>
    <x v="4"/>
    <n v="0.28033861257336479"/>
    <n v="0.28000000000000003"/>
    <n v="2"/>
    <n v="4.0104828462515882E-2"/>
    <n v="9.5133153324862343E-2"/>
    <n v="0"/>
    <n v="0.10637706480304955"/>
    <n v="2.4369214013432564E-2"/>
    <n v="1.4354351969504447E-2"/>
    <n v="0.25"/>
    <n v="0.52083333333333337"/>
    <n v="0"/>
    <n v="0.58750000000000002"/>
    <n v="0.14285714285714285"/>
    <n v="0.1875"/>
    <n v="2"/>
    <n v="6.25"/>
    <n v="0"/>
    <n v="11.75"/>
    <n v="1"/>
    <n v="0.75"/>
  </r>
  <r>
    <n v="161"/>
    <s v="Sudoeste"/>
    <s v="Samambaia"/>
    <s v="Unidade Básica de Saúde 01 - Samambaia"/>
    <s v="E"/>
    <x v="4"/>
    <n v="0.37009987444787312"/>
    <n v="0.33"/>
    <n v="9"/>
    <n v="4.0104828462515882E-2"/>
    <n v="0.13318641465480727"/>
    <n v="1.5247776365946632E-2"/>
    <n v="0.10411372299872934"/>
    <n v="4.8738428026865128E-2"/>
    <n v="2.8708703939008894E-2"/>
    <n v="0.25"/>
    <n v="0.72916666666666663"/>
    <n v="6.6666666666666666E-2"/>
    <n v="0.57499999999999996"/>
    <n v="0.2857142857142857"/>
    <n v="0.375"/>
    <n v="2"/>
    <n v="8.75"/>
    <n v="0.5"/>
    <n v="11.5"/>
    <n v="2"/>
    <n v="1.5"/>
  </r>
  <r>
    <n v="215"/>
    <s v="Sudoeste"/>
    <s v="Samambaia"/>
    <s v="Unidade Básica de Saúde 02 - Samambaia"/>
    <s v="SEM INFORMAÇÃO"/>
    <x v="5"/>
    <m/>
    <n v="0"/>
    <n v="7"/>
    <e v="#N/A"/>
    <e v="#N/A"/>
    <e v="#N/A"/>
    <e v="#N/A"/>
    <e v="#N/A"/>
    <e v="#N/A"/>
    <e v="#N/A"/>
    <e v="#N/A"/>
    <e v="#N/A"/>
    <e v="#N/A"/>
    <e v="#N/A"/>
    <e v="#N/A"/>
    <e v="#N/A"/>
    <e v="#N/A"/>
    <e v="#N/A"/>
    <e v="#N/A"/>
    <e v="#N/A"/>
    <e v="#N/A"/>
  </r>
  <r>
    <n v="53"/>
    <s v="Sudoeste"/>
    <s v="Samambaia"/>
    <s v="Unidade Básica de Saúde 03 - Samambaia"/>
    <s v="A"/>
    <x v="1"/>
    <n v="0.83860406456102132"/>
    <n v="0.84"/>
    <n v="3"/>
    <n v="0.16041931385006353"/>
    <n v="0.1179651101228293"/>
    <n v="0.21346886912325286"/>
    <n v="0.16748729351969505"/>
    <n v="0.12184607006716283"/>
    <n v="5.7417407878017787E-2"/>
    <n v="1"/>
    <n v="0.64583333333333337"/>
    <n v="0.93333333333333335"/>
    <n v="0.92500000000000004"/>
    <n v="0.7142857142857143"/>
    <n v="0.75"/>
    <n v="8"/>
    <n v="7.75"/>
    <n v="7"/>
    <n v="18.5"/>
    <n v="5"/>
    <n v="3"/>
  </r>
  <r>
    <n v="95"/>
    <s v="Sudoeste"/>
    <s v="Samambaia"/>
    <s v="Unidade Básica de Saúde 04 - Samambaia"/>
    <s v="B"/>
    <x v="0"/>
    <n v="0.7215928858837054"/>
    <n v="0.69"/>
    <n v="6"/>
    <n v="4.0104828462515882E-2"/>
    <n v="0.12177043625582379"/>
    <n v="0.22871664548919948"/>
    <n v="0.15390724269377382"/>
    <n v="0.13403067707387911"/>
    <n v="4.3063055908513337E-2"/>
    <n v="0.25"/>
    <n v="0.66666666666666663"/>
    <n v="1"/>
    <n v="0.85"/>
    <n v="0.7857142857142857"/>
    <n v="0.5625"/>
    <n v="2"/>
    <n v="8"/>
    <n v="7.5"/>
    <n v="17"/>
    <n v="5.5"/>
    <n v="2.25"/>
  </r>
  <r>
    <n v="203"/>
    <s v="Sudoeste"/>
    <s v="Samambaia"/>
    <s v="Unidade Básica de Saúde 05 - Samambaia"/>
    <s v="C"/>
    <x v="0"/>
    <n v="0.61191629606099096"/>
    <n v="0.61"/>
    <n v="4"/>
    <n v="0.12031448538754765"/>
    <n v="0.12557576238881829"/>
    <n v="4.5743329097839902E-2"/>
    <n v="0.15843392630241421"/>
    <n v="8.5292249047013977E-2"/>
    <n v="7.6556543837357049E-2"/>
    <n v="0.75"/>
    <n v="0.6875"/>
    <n v="0.2"/>
    <n v="0.875"/>
    <n v="0.5"/>
    <n v="1"/>
    <n v="6"/>
    <n v="8.25"/>
    <n v="1.5"/>
    <n v="17.5"/>
    <n v="3.5"/>
    <n v="4"/>
  </r>
  <r>
    <n v="158"/>
    <s v="Sudoeste"/>
    <s v="Samambaia"/>
    <s v="Unidade Básica de Saúde 06 - Samambaia"/>
    <s v="D"/>
    <x v="3"/>
    <n v="0.50661134053367218"/>
    <n v="0.51"/>
    <n v="3"/>
    <n v="4.0104828462515882E-2"/>
    <n v="0.10274380559085132"/>
    <n v="4.5743329097839902E-2"/>
    <n v="0.15617058449809401"/>
    <n v="8.5292249047013977E-2"/>
    <n v="7.6556543837357049E-2"/>
    <n v="0.25"/>
    <n v="0.5625"/>
    <n v="0.2"/>
    <n v="0.86250000000000004"/>
    <n v="0.5"/>
    <n v="1"/>
    <n v="2"/>
    <n v="6.75"/>
    <n v="1.5"/>
    <n v="17.25"/>
    <n v="3.5"/>
    <n v="4"/>
  </r>
  <r>
    <n v="114"/>
    <s v="Sudoeste"/>
    <s v="Samambaia"/>
    <s v="Unidade Básica de Saúde 07 - Samambaia"/>
    <s v="C"/>
    <x v="0"/>
    <n v="0.65830156713257082"/>
    <n v="0.63"/>
    <n v="6"/>
    <n v="0.16041931385006353"/>
    <n v="0.13318641465480727"/>
    <n v="9.1486658195679804E-2"/>
    <n v="0.144853875476493"/>
    <n v="8.5292249047013977E-2"/>
    <n v="4.3063055908513337E-2"/>
    <n v="1"/>
    <n v="0.72916666666666663"/>
    <n v="0.4"/>
    <n v="0.8"/>
    <n v="0.5"/>
    <n v="0.5625"/>
    <n v="8"/>
    <n v="8.75"/>
    <n v="3"/>
    <n v="16"/>
    <n v="3.5"/>
    <n v="2.25"/>
  </r>
  <r>
    <n v="119"/>
    <s v="Sudoeste"/>
    <s v="Samambaia"/>
    <s v="Unidade Básica de Saúde 08 - Samambaia"/>
    <s v="E"/>
    <x v="4"/>
    <n v="0.46619641344466628"/>
    <n v="0.47"/>
    <n v="4"/>
    <n v="4.0104828462515882E-2"/>
    <n v="0.12938108852181279"/>
    <n v="0"/>
    <n v="0.15617058449809401"/>
    <n v="9.7476856053730257E-2"/>
    <n v="4.3063055908513337E-2"/>
    <n v="0.25"/>
    <n v="0.70833333333333337"/>
    <n v="0"/>
    <n v="0.86250000000000004"/>
    <n v="0.5714285714285714"/>
    <n v="0.5625"/>
    <n v="2"/>
    <n v="8.5"/>
    <n v="0"/>
    <n v="17.25"/>
    <n v="4"/>
    <n v="2.25"/>
  </r>
  <r>
    <n v="211"/>
    <s v="Sudoeste"/>
    <s v="Samambaia"/>
    <s v="Unidade Básica de Saúde 09 - Samambaia"/>
    <s v="E"/>
    <x v="4"/>
    <n v="0.48420104223392024"/>
    <n v="0.48"/>
    <n v="2"/>
    <n v="0.12031448538754765"/>
    <n v="9.5133153324862343E-2"/>
    <n v="0"/>
    <n v="0.13127382465057177"/>
    <n v="6.0923035033581416E-2"/>
    <n v="7.6556543837357049E-2"/>
    <n v="0.75"/>
    <n v="0.52083333333333337"/>
    <n v="0"/>
    <n v="0.72499999999999998"/>
    <n v="0.35714285714285715"/>
    <n v="1"/>
    <n v="6"/>
    <n v="6.25"/>
    <n v="0"/>
    <n v="14.5"/>
    <n v="2.5"/>
    <n v="4"/>
  </r>
  <r>
    <n v="87"/>
    <s v="Sudoeste"/>
    <s v="Samambaia"/>
    <s v="Unidade Básica de Saúde 10 - Samambaia"/>
    <s v="E"/>
    <x v="4"/>
    <n v="0.44729930568161186"/>
    <n v="0.45"/>
    <n v="1"/>
    <n v="0.12031448538754765"/>
    <n v="0.10274380559085132"/>
    <n v="3.0495552731893263E-2"/>
    <n v="0.10411372299872934"/>
    <n v="6.0923035033581416E-2"/>
    <n v="2.8708703939008894E-2"/>
    <n v="0.75"/>
    <n v="0.5625"/>
    <n v="0.13333333333333333"/>
    <n v="0.57499999999999996"/>
    <n v="0.35714285714285715"/>
    <n v="0.375"/>
    <n v="6"/>
    <n v="6.75"/>
    <n v="1"/>
    <n v="11.5"/>
    <n v="2.5"/>
    <n v="1.5"/>
  </r>
  <r>
    <n v="145"/>
    <s v="Sudoeste"/>
    <s v="Samambaia"/>
    <s v="Unidade Básica de Saúde 11 - Samambaia"/>
    <s v="SEM INFORMAÇÃO"/>
    <x v="5"/>
    <m/>
    <n v="0"/>
    <n v="4"/>
    <e v="#N/A"/>
    <e v="#N/A"/>
    <e v="#N/A"/>
    <e v="#N/A"/>
    <e v="#N/A"/>
    <e v="#N/A"/>
    <e v="#N/A"/>
    <e v="#N/A"/>
    <e v="#N/A"/>
    <e v="#N/A"/>
    <e v="#N/A"/>
    <e v="#N/A"/>
    <e v="#N/A"/>
    <e v="#N/A"/>
    <e v="#N/A"/>
    <e v="#N/A"/>
    <e v="#N/A"/>
    <e v="#N/A"/>
  </r>
  <r>
    <n v="170"/>
    <s v="Sudoeste"/>
    <s v="Samambaia"/>
    <s v="Unidade Básica de Saúde 12 - Samambaia"/>
    <s v="B"/>
    <x v="2"/>
    <n v="0.78503641768015964"/>
    <n v="0.75"/>
    <n v="6"/>
    <n v="0.12031448538754765"/>
    <n v="0.12557576238881829"/>
    <n v="0.21346886912325286"/>
    <n v="0.15164390088945362"/>
    <n v="9.7476856053730257E-2"/>
    <n v="7.6556543837357049E-2"/>
    <n v="0.75"/>
    <n v="0.6875"/>
    <n v="0.93333333333333335"/>
    <n v="0.83750000000000002"/>
    <n v="0.5714285714285714"/>
    <n v="1"/>
    <n v="6"/>
    <n v="8.25"/>
    <n v="7"/>
    <n v="16.75"/>
    <n v="4"/>
    <n v="4"/>
  </r>
  <r>
    <n v="239"/>
    <s v="Sudoeste"/>
    <s v="Samambaia"/>
    <s v="Unidade Básica de Saúde 13 - Samambaia"/>
    <s v="SEM INFORMAÇÃO"/>
    <x v="5"/>
    <m/>
    <n v="0"/>
    <n v="3"/>
    <e v="#N/A"/>
    <e v="#N/A"/>
    <e v="#N/A"/>
    <e v="#N/A"/>
    <e v="#N/A"/>
    <e v="#N/A"/>
    <e v="#N/A"/>
    <e v="#N/A"/>
    <e v="#N/A"/>
    <e v="#N/A"/>
    <e v="#N/A"/>
    <e v="#N/A"/>
    <e v="#N/A"/>
    <e v="#N/A"/>
    <e v="#N/A"/>
    <e v="#N/A"/>
    <e v="#N/A"/>
    <e v="#N/A"/>
  </r>
  <r>
    <n v="106"/>
    <s v="Sudoeste"/>
    <s v="Taguatinga"/>
    <s v="Unidade Básica de Saúde 01 - Taguatinga"/>
    <s v="A"/>
    <x v="2"/>
    <n v="0.80185454105403275"/>
    <n v="0.76"/>
    <n v="7"/>
    <n v="0.12031448538754765"/>
    <n v="0.14079706692079627"/>
    <n v="0.22871664548919948"/>
    <n v="0.1471172172808132"/>
    <n v="0.12184607006716283"/>
    <n v="4.3063055908513337E-2"/>
    <n v="0.75"/>
    <n v="0.77083333333333337"/>
    <n v="1"/>
    <n v="0.8125"/>
    <n v="0.7142857142857143"/>
    <n v="0.5625"/>
    <n v="6"/>
    <n v="9.25"/>
    <n v="7.5"/>
    <n v="16.25"/>
    <n v="5"/>
    <n v="2.25"/>
  </r>
  <r>
    <n v="207"/>
    <s v="Sudoeste"/>
    <s v="Taguatinga"/>
    <s v="Unidade Básica de Saúde 02 - Taguatinga"/>
    <s v="A"/>
    <x v="2"/>
    <n v="0.81648306558964112"/>
    <n v="0.73"/>
    <n v="8"/>
    <n v="0.12031448538754765"/>
    <n v="0.12177043625582379"/>
    <n v="0.21346886912325286"/>
    <n v="0.14032719186785259"/>
    <n v="0.15839989108731167"/>
    <n v="6.2202191867852599E-2"/>
    <n v="0.75"/>
    <n v="0.66666666666666663"/>
    <n v="0.93333333333333335"/>
    <n v="0.77500000000000002"/>
    <n v="0.9285714285714286"/>
    <n v="0.8125"/>
    <n v="6"/>
    <n v="8"/>
    <n v="7"/>
    <n v="15.5"/>
    <n v="6.5"/>
    <n v="3.25"/>
  </r>
  <r>
    <n v="180"/>
    <s v="Sudoeste"/>
    <s v="Taguatinga"/>
    <s v="Unidade Básica de Saúde 03 - Taguatinga"/>
    <s v="B"/>
    <x v="2"/>
    <n v="0.78791050251104244"/>
    <n v="0.75"/>
    <n v="7"/>
    <n v="0.10026207115628971"/>
    <n v="0.13318641465480727"/>
    <n v="0.21346886912325286"/>
    <n v="0.14259053367217278"/>
    <n v="0.12184607006716283"/>
    <n v="7.6556543837357049E-2"/>
    <n v="0.625"/>
    <n v="0.72916666666666663"/>
    <n v="0.93333333333333335"/>
    <n v="0.78749999999999998"/>
    <n v="0.7142857142857143"/>
    <n v="1"/>
    <n v="5"/>
    <n v="8.75"/>
    <n v="7"/>
    <n v="15.75"/>
    <n v="5"/>
    <n v="4"/>
  </r>
  <r>
    <n v="226"/>
    <s v="Sudoeste"/>
    <s v="Taguatinga"/>
    <s v="Unidade Básica de Saúde 05 - Taguatinga"/>
    <s v="A"/>
    <x v="2"/>
    <n v="0.81222015489804544"/>
    <n v="0.77"/>
    <n v="7"/>
    <n v="0.11028827827191867"/>
    <n v="0.13318641465480727"/>
    <n v="0.21346886912325286"/>
    <n v="0.15164390088945362"/>
    <n v="0.14621528408059539"/>
    <n v="5.7417407878017787E-2"/>
    <n v="0.6875"/>
    <n v="0.72916666666666663"/>
    <n v="0.93333333333333335"/>
    <n v="0.83750000000000002"/>
    <n v="0.8571428571428571"/>
    <n v="0.75"/>
    <n v="5.5"/>
    <n v="8.75"/>
    <n v="7"/>
    <n v="16.75"/>
    <n v="6"/>
    <n v="3"/>
  </r>
  <r>
    <n v="89"/>
    <s v="Sudoeste"/>
    <s v="Taguatinga"/>
    <s v="Unidade Básica de Saúde 06 - Taguatinga"/>
    <s v="B"/>
    <x v="0"/>
    <n v="0.76954944938585346"/>
    <n v="0.69"/>
    <n v="9"/>
    <n v="8.0209656925031764E-2"/>
    <n v="0.1179651101228293"/>
    <n v="0.22871664548919948"/>
    <n v="0.12901048284625158"/>
    <n v="0.17058449809402795"/>
    <n v="4.3063055908513337E-2"/>
    <n v="0.5"/>
    <n v="0.64583333333333337"/>
    <n v="1"/>
    <n v="0.71250000000000002"/>
    <n v="1"/>
    <n v="0.5625"/>
    <n v="4"/>
    <n v="7.75"/>
    <n v="7.5"/>
    <n v="14.25"/>
    <n v="7"/>
    <n v="2.25"/>
  </r>
  <r>
    <n v="112"/>
    <s v="Sudoeste"/>
    <s v="Taguatinga"/>
    <s v="Unidade Básica de Saúde 07 - Taguatinga"/>
    <s v="C"/>
    <x v="0"/>
    <n v="0.65691935923035039"/>
    <n v="0.62"/>
    <n v="7"/>
    <n v="0.10026207115628971"/>
    <n v="0"/>
    <n v="0.22871664548919948"/>
    <n v="0.15390724269377382"/>
    <n v="9.7476856053730257E-2"/>
    <n v="7.6556543837357049E-2"/>
    <n v="0.625"/>
    <n v="0"/>
    <n v="1"/>
    <n v="0.85"/>
    <n v="0.5714285714285714"/>
    <n v="1"/>
    <n v="5"/>
    <n v="0"/>
    <n v="7.5"/>
    <n v="17"/>
    <n v="4"/>
    <n v="4"/>
  </r>
  <r>
    <n v="164"/>
    <s v="Sudoeste"/>
    <s v="Taguatinga"/>
    <s v="Unidade Básica de Saúde 08 - Taguatinga"/>
    <s v="B"/>
    <x v="2"/>
    <n v="0.76191043444061224"/>
    <n v="0.72"/>
    <n v="5"/>
    <n v="0.16041931385006353"/>
    <n v="0.1103544578568403"/>
    <n v="0.1524777636594663"/>
    <n v="0.1493805590851334"/>
    <n v="0.14621528408059539"/>
    <n v="4.3063055908513337E-2"/>
    <n v="1"/>
    <n v="0.60416666666666663"/>
    <n v="0.66666666666666663"/>
    <n v="0.82499999999999996"/>
    <n v="0.8571428571428571"/>
    <n v="0.5625"/>
    <n v="8"/>
    <n v="7.25"/>
    <n v="5"/>
    <n v="16.5"/>
    <n v="6"/>
    <n v="2.25"/>
  </r>
  <r>
    <n v="168"/>
    <s v="Sudoeste"/>
    <s v="Vicente Pires"/>
    <s v="Unidade Básica de Saúde 01 - Vicente Pires"/>
    <s v="A"/>
    <x v="2"/>
    <n v="0.80027284897440554"/>
    <n v="0.72"/>
    <n v="8"/>
    <n v="0.10026207115628971"/>
    <n v="0.14840771918678525"/>
    <n v="0.22871664548919948"/>
    <n v="0.12448379923761117"/>
    <n v="0.12184607006716283"/>
    <n v="7.6556543837357049E-2"/>
    <n v="0.625"/>
    <n v="0.8125"/>
    <n v="1"/>
    <n v="0.6875"/>
    <n v="0.7142857142857143"/>
    <n v="1"/>
    <n v="5"/>
    <n v="9.75"/>
    <n v="7.5"/>
    <n v="13.75"/>
    <n v="5"/>
    <n v="4"/>
  </r>
  <r>
    <n v="140"/>
    <s v="Sul"/>
    <s v="Gama"/>
    <s v="Unidade Básica de Saúde 01 - Gama"/>
    <s v="B"/>
    <x v="2"/>
    <n v="0.77956431142978155"/>
    <n v="0.74"/>
    <n v="5"/>
    <n v="0.16041931385006353"/>
    <n v="0.15221304531977975"/>
    <n v="0.1524777636594663"/>
    <n v="0.14259053367217278"/>
    <n v="0.10966146306044655"/>
    <n v="6.2202191867852599E-2"/>
    <n v="1"/>
    <n v="0.83333333333333337"/>
    <n v="0.66666666666666663"/>
    <n v="0.78749999999999998"/>
    <n v="0.6428571428571429"/>
    <n v="0.8125"/>
    <n v="8"/>
    <n v="10"/>
    <n v="5"/>
    <n v="15.75"/>
    <n v="4.5"/>
    <n v="3.25"/>
  </r>
  <r>
    <n v="166"/>
    <s v="Sul"/>
    <s v="Gama"/>
    <s v="Unidade Básica de Saúde 02 - Gama"/>
    <s v="A"/>
    <x v="2"/>
    <n v="0.81378482937012153"/>
    <n v="0.77"/>
    <n v="5"/>
    <n v="0.16041931385006353"/>
    <n v="0.13699174078780177"/>
    <n v="0.22871664548919948"/>
    <n v="0.1471172172808132"/>
    <n v="9.7476856053730257E-2"/>
    <n v="4.3063055908513337E-2"/>
    <n v="1"/>
    <n v="0.75"/>
    <n v="1"/>
    <n v="0.8125"/>
    <n v="0.5714285714285714"/>
    <n v="0.5625"/>
    <n v="8"/>
    <n v="9"/>
    <n v="7.5"/>
    <n v="16.25"/>
    <n v="4"/>
    <n v="2.25"/>
  </r>
  <r>
    <n v="51"/>
    <s v="Sul"/>
    <s v="Gama"/>
    <s v="Unidade Básica de Saúde 03 - Gama"/>
    <s v="B"/>
    <x v="2"/>
    <n v="0.78287990863435586"/>
    <n v="0.74"/>
    <n v="6"/>
    <n v="0.12031448538754765"/>
    <n v="0.14079706692079627"/>
    <n v="0.22871664548919948"/>
    <n v="0.14032719186785259"/>
    <n v="0.10966146306044655"/>
    <n v="4.3063055908513337E-2"/>
    <n v="0.75"/>
    <n v="0.77083333333333337"/>
    <n v="1"/>
    <n v="0.77500000000000002"/>
    <n v="0.6428571428571429"/>
    <n v="0.5625"/>
    <n v="6"/>
    <n v="9.25"/>
    <n v="7.5"/>
    <n v="15.5"/>
    <n v="4.5"/>
    <n v="2.25"/>
  </r>
  <r>
    <n v="222"/>
    <s v="Sul"/>
    <s v="Gama"/>
    <s v="Unidade Básica de Saúde 04 - Gama"/>
    <s v="C"/>
    <x v="0"/>
    <n v="0.67998010830761779"/>
    <n v="0.65"/>
    <n v="5"/>
    <n v="0.12031448538754765"/>
    <n v="0.12938108852181279"/>
    <n v="0.1524777636594663"/>
    <n v="0.14032719186785259"/>
    <n v="6.0923035033581416E-2"/>
    <n v="7.6556543837357049E-2"/>
    <n v="0.75"/>
    <n v="0.70833333333333337"/>
    <n v="0.66666666666666663"/>
    <n v="0.77500000000000002"/>
    <n v="0.35714285714285715"/>
    <n v="1"/>
    <n v="6"/>
    <n v="8.5"/>
    <n v="5"/>
    <n v="15.5"/>
    <n v="2.5"/>
    <n v="4"/>
  </r>
  <r>
    <n v="64"/>
    <s v="Sul"/>
    <s v="Gama"/>
    <s v="Unidade Básica de Saúde 05 - Gama"/>
    <s v="B"/>
    <x v="2"/>
    <n v="0.72510796726568638"/>
    <n v="0.73"/>
    <n v="4"/>
    <n v="4.0104828462515882E-2"/>
    <n v="0.1179651101228293"/>
    <n v="0.16772554002541296"/>
    <n v="0.17654066073697583"/>
    <n v="0.14621528408059539"/>
    <n v="7.6556543837357049E-2"/>
    <n v="0.25"/>
    <n v="0.64583333333333337"/>
    <n v="0.73333333333333328"/>
    <n v="0.97499999999999998"/>
    <n v="0.8571428571428571"/>
    <n v="1"/>
    <n v="2"/>
    <n v="7.75"/>
    <n v="5.5"/>
    <n v="19.5"/>
    <n v="6"/>
    <n v="4"/>
  </r>
  <r>
    <n v="198"/>
    <s v="Sul"/>
    <s v="Gama"/>
    <s v="Unidade Básica de Saúde 06 - Gama"/>
    <s v="A"/>
    <x v="2"/>
    <n v="0.8003125567253585"/>
    <n v="0.76"/>
    <n v="6"/>
    <n v="0.12031448538754765"/>
    <n v="0.13699174078780177"/>
    <n v="0.22871664548919948"/>
    <n v="0.1493805590851334"/>
    <n v="0.12184607006716283"/>
    <n v="4.3063055908513337E-2"/>
    <n v="0.75"/>
    <n v="0.75"/>
    <n v="1"/>
    <n v="0.82499999999999996"/>
    <n v="0.7142857142857143"/>
    <n v="0.5625"/>
    <n v="6"/>
    <n v="9"/>
    <n v="7.5"/>
    <n v="16.5"/>
    <n v="5"/>
    <n v="2.25"/>
  </r>
  <r>
    <n v="84"/>
    <s v="Sul"/>
    <s v="Gama"/>
    <s v="Unidade Básica de Saúde 07 - Gama"/>
    <s v="E"/>
    <x v="4"/>
    <n v="0.37877885429902586"/>
    <n v="0.38"/>
    <n v="3"/>
    <n v="4.0104828462515882E-2"/>
    <n v="6.4690544260906396E-2"/>
    <n v="0"/>
    <n v="0.13127382465057177"/>
    <n v="8.5292249047013977E-2"/>
    <n v="5.7417407878017787E-2"/>
    <n v="0.25"/>
    <n v="0.35416666666666669"/>
    <n v="0"/>
    <n v="0.72499999999999998"/>
    <n v="0.5"/>
    <n v="0.75"/>
    <n v="2"/>
    <n v="4.25"/>
    <n v="0"/>
    <n v="14.5"/>
    <n v="3.5"/>
    <n v="3"/>
  </r>
  <r>
    <n v="110"/>
    <s v="Sul"/>
    <s v="Gama"/>
    <s v="Unidade Básica de Saúde 08 - Gama"/>
    <s v="C"/>
    <x v="0"/>
    <n v="0.63363170871906571"/>
    <n v="0.63"/>
    <n v="1"/>
    <n v="4.0104828462515882E-2"/>
    <n v="0.12177043625582379"/>
    <n v="0.10673443456162643"/>
    <n v="0.17880400254129605"/>
    <n v="0.10966146306044655"/>
    <n v="7.6556543837357049E-2"/>
    <n v="0.25"/>
    <n v="0.66666666666666663"/>
    <n v="0.46666666666666667"/>
    <n v="0.98750000000000004"/>
    <n v="0.6428571428571429"/>
    <n v="1"/>
    <n v="2"/>
    <n v="8"/>
    <n v="3.5"/>
    <n v="19.75"/>
    <n v="4.5"/>
    <n v="4"/>
  </r>
  <r>
    <n v="141"/>
    <s v="Sul"/>
    <s v="Gama"/>
    <s v="Unidade Básica de Saúde 09 - Gama"/>
    <s v="B"/>
    <x v="2"/>
    <n v="0.75905620348520597"/>
    <n v="0.76"/>
    <n v="1"/>
    <n v="0.12031448538754765"/>
    <n v="0.13699174078780177"/>
    <n v="0.1524777636594663"/>
    <n v="0.16522395171537482"/>
    <n v="0.12184607006716283"/>
    <n v="6.2202191867852599E-2"/>
    <n v="0.75"/>
    <n v="0.75"/>
    <n v="0.66666666666666663"/>
    <n v="0.91249999999999998"/>
    <n v="0.7142857142857143"/>
    <n v="0.8125"/>
    <n v="6"/>
    <n v="9"/>
    <n v="5"/>
    <n v="18.25"/>
    <n v="5"/>
    <n v="3.25"/>
  </r>
  <r>
    <n v="188"/>
    <s v="Sul"/>
    <s v="Gama"/>
    <s v="Unidade Básica de Saúde 11 - Gama"/>
    <s v="C"/>
    <x v="0"/>
    <n v="0.60372799056090032"/>
    <n v="0.6"/>
    <n v="2"/>
    <n v="0.12031448538754765"/>
    <n v="0.12557576238881829"/>
    <n v="3.0495552731893263E-2"/>
    <n v="0.13806385006353239"/>
    <n v="0.14621528408059539"/>
    <n v="4.3063055908513337E-2"/>
    <n v="0.75"/>
    <n v="0.6875"/>
    <n v="0.13333333333333333"/>
    <n v="0.76249999999999996"/>
    <n v="0.8571428571428571"/>
    <n v="0.5625"/>
    <n v="6"/>
    <n v="8.25"/>
    <n v="1"/>
    <n v="15.25"/>
    <n v="6"/>
    <n v="2.25"/>
  </r>
  <r>
    <n v="142"/>
    <s v="Sul"/>
    <s v="Gama"/>
    <s v="Unidade Básica de Saúde 12 - Gama"/>
    <s v="C"/>
    <x v="0"/>
    <n v="0.67992811006232223"/>
    <n v="0.68"/>
    <n v="2"/>
    <n v="0.12031448538754765"/>
    <n v="0.1103544578568403"/>
    <n v="0.1524777636594663"/>
    <n v="0.1471172172808132"/>
    <n v="7.3107642040297696E-2"/>
    <n v="7.6556543837357049E-2"/>
    <n v="0.75"/>
    <n v="0.60416666666666663"/>
    <n v="0.66666666666666663"/>
    <n v="0.8125"/>
    <n v="0.42857142857142855"/>
    <n v="1"/>
    <n v="6"/>
    <n v="7.25"/>
    <n v="5"/>
    <n v="16.25"/>
    <n v="3"/>
    <n v="4"/>
  </r>
  <r>
    <n v="105"/>
    <s v="Sul"/>
    <s v="Santa Maria"/>
    <s v="Unidade Básica de Saúde 01 - Santa Maria"/>
    <s v="B"/>
    <x v="0"/>
    <n v="0.73120405245961162"/>
    <n v="0.66"/>
    <n v="11"/>
    <n v="0.12031448538754765"/>
    <n v="0.13699174078780177"/>
    <n v="0.22871664548919948"/>
    <n v="0.12901048284625158"/>
    <n v="7.3107642040297696E-2"/>
    <n v="4.3063055908513337E-2"/>
    <n v="0.75"/>
    <n v="0.75"/>
    <n v="1"/>
    <n v="0.71250000000000002"/>
    <n v="0.42857142857142855"/>
    <n v="0.5625"/>
    <n v="6"/>
    <n v="9"/>
    <n v="7.5"/>
    <n v="14.25"/>
    <n v="3"/>
    <n v="2.25"/>
  </r>
  <r>
    <n v="117"/>
    <s v="Sul"/>
    <s v="Santa Maria"/>
    <s v="Unidade Básica de Saúde 02 - Santa Maria"/>
    <s v="A"/>
    <x v="2"/>
    <n v="0.81120193471289392"/>
    <n v="0.73"/>
    <n v="8"/>
    <n v="0.12031448538754765"/>
    <n v="0.13318641465480727"/>
    <n v="0.22871664548919948"/>
    <n v="0.11316709021601015"/>
    <n v="0.15839989108731167"/>
    <n v="5.7417407878017787E-2"/>
    <n v="0.75"/>
    <n v="0.72916666666666663"/>
    <n v="1"/>
    <n v="0.625"/>
    <n v="0.9285714285714286"/>
    <n v="0.75"/>
    <n v="6"/>
    <n v="8.75"/>
    <n v="7.5"/>
    <n v="12.5"/>
    <n v="6.5"/>
    <n v="3"/>
  </r>
  <r>
    <n v="172"/>
    <s v="Sul"/>
    <s v="Santa Maria"/>
    <s v="Unidade Básica de Saúde 03 - Santa Maria"/>
    <s v="C"/>
    <x v="0"/>
    <n v="0.62614963393235312"/>
    <n v="0.63"/>
    <n v="1"/>
    <n v="4.0104828462515882E-2"/>
    <n v="0.12177043625582379"/>
    <n v="0.10673443456162643"/>
    <n v="0.15390724269377382"/>
    <n v="0.14621528408059539"/>
    <n v="5.7417407878017787E-2"/>
    <n v="0.25"/>
    <n v="0.66666666666666663"/>
    <n v="0.46666666666666667"/>
    <n v="0.85"/>
    <n v="0.8571428571428571"/>
    <n v="0.75"/>
    <n v="2"/>
    <n v="8"/>
    <n v="3.5"/>
    <n v="17"/>
    <n v="6"/>
    <n v="3"/>
  </r>
  <r>
    <n v="125"/>
    <s v="Sul"/>
    <s v="Santa Maria"/>
    <s v="Unidade Básica de Saúde 05 - Santa Maria"/>
    <s v="D"/>
    <x v="3"/>
    <n v="0.56624103739335629"/>
    <n v="0.56999999999999995"/>
    <n v="2"/>
    <n v="4.0104828462515882E-2"/>
    <n v="0.12557576238881829"/>
    <n v="0.10673443456162643"/>
    <n v="0.12674714104193135"/>
    <n v="0.10966146306044655"/>
    <n v="5.7417407878017787E-2"/>
    <n v="0.25"/>
    <n v="0.6875"/>
    <n v="0.46666666666666667"/>
    <n v="0.7"/>
    <n v="0.6428571428571429"/>
    <n v="0.75"/>
    <n v="2"/>
    <n v="8.25"/>
    <n v="3.5"/>
    <n v="14"/>
    <n v="4.5"/>
    <n v="3"/>
  </r>
  <r>
    <n v="205"/>
    <s v="Sul"/>
    <s v="Santa Maria"/>
    <s v="Unidade Básica de Saúde 06 - Santa Maria"/>
    <s v="D"/>
    <x v="0"/>
    <n v="0.59726224511405568"/>
    <n v="0.6"/>
    <n v="2"/>
    <n v="4.0104828462515882E-2"/>
    <n v="6.4690544260906396E-2"/>
    <n v="0.10673443456162643"/>
    <n v="0.16296060991105463"/>
    <n v="0.14621528408059539"/>
    <n v="7.6556543837357049E-2"/>
    <n v="0.25"/>
    <n v="0.35416666666666669"/>
    <n v="0.46666666666666667"/>
    <n v="0.9"/>
    <n v="0.8571428571428571"/>
    <n v="1"/>
    <n v="2"/>
    <n v="4.25"/>
    <n v="3.5"/>
    <n v="18"/>
    <n v="6"/>
    <n v="4"/>
  </r>
  <r>
    <n v="56"/>
    <s v="Sul"/>
    <s v="Santa Maria"/>
    <s v="Unidade Básica de Saúde 07 - Santa Maria"/>
    <s v="C"/>
    <x v="0"/>
    <n v="0.60502416500272282"/>
    <n v="0.61"/>
    <n v="2"/>
    <n v="4.0104828462515882E-2"/>
    <n v="0.10274380559085132"/>
    <n v="0.10673443456162643"/>
    <n v="0.144853875476493"/>
    <n v="0.13403067707387911"/>
    <n v="7.6556543837357049E-2"/>
    <n v="0.25"/>
    <n v="0.5625"/>
    <n v="0.46666666666666667"/>
    <n v="0.8"/>
    <n v="0.7857142857142857"/>
    <n v="1"/>
    <n v="2"/>
    <n v="6.75"/>
    <n v="3.5"/>
    <n v="16"/>
    <n v="5.5"/>
    <n v="4"/>
  </r>
  <r>
    <n v="133"/>
    <s v="Sul"/>
    <s v="Santa Maria"/>
    <s v="Unidade Básica de Saúde 08 - Santa Maria"/>
    <s v="E"/>
    <x v="4"/>
    <n v="0.42193928873963815"/>
    <n v="0.42"/>
    <n v="2"/>
    <n v="4.0104828462515882E-2"/>
    <n v="0.10654913172384582"/>
    <n v="7.6238881829733152E-2"/>
    <n v="9.506035578144853E-2"/>
    <n v="6.0923035033581416E-2"/>
    <n v="4.3063055908513337E-2"/>
    <n v="0.25"/>
    <n v="0.58333333333333337"/>
    <n v="0.33333333333333331"/>
    <n v="0.52500000000000002"/>
    <n v="0.35714285714285715"/>
    <n v="0.5625"/>
    <n v="2"/>
    <n v="7"/>
    <n v="2.5"/>
    <n v="10.5"/>
    <n v="2.5"/>
    <n v="2.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F74D9C-B3CE-42D1-A88F-B942C7A0188D}" name="Tabela dinâmica5" cacheId="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4:B11" firstHeaderRow="1" firstDataRow="1" firstDataCol="1"/>
  <pivotFields count="27">
    <pivotField showAll="0"/>
    <pivotField showAll="0"/>
    <pivotField showAll="0"/>
    <pivotField showAll="0"/>
    <pivotField showAll="0"/>
    <pivotField axis="axisRow" dataField="1" showAll="0">
      <items count="7">
        <item x="1"/>
        <item x="2"/>
        <item x="0"/>
        <item x="3"/>
        <item x="4"/>
        <item x="5"/>
        <item t="default"/>
      </items>
    </pivotField>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
    <i>
      <x/>
    </i>
    <i>
      <x v="1"/>
    </i>
    <i>
      <x v="2"/>
    </i>
    <i>
      <x v="3"/>
    </i>
    <i>
      <x v="4"/>
    </i>
    <i>
      <x v="5"/>
    </i>
    <i t="grand">
      <x/>
    </i>
  </rowItems>
  <colItems count="1">
    <i/>
  </colItems>
  <dataFields count="1">
    <dataField name="Contagem de TIPO"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D16CAF-148C-4CE0-9AA7-F213E2A4A145}" name="Tabela dinâmica47"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chartFormat="2">
  <location ref="A37:I44" firstHeaderRow="1" firstDataRow="2" firstDataCol="1"/>
  <pivotFields count="67">
    <pivotField showAll="0"/>
    <pivotField axis="axisCol" showAll="0">
      <items count="8">
        <item x="1"/>
        <item x="6"/>
        <item x="5"/>
        <item x="3"/>
        <item x="4"/>
        <item x="0"/>
        <item x="2"/>
        <item t="default"/>
      </items>
    </pivotField>
    <pivotField showAll="0"/>
    <pivotField showAll="0"/>
    <pivotField axis="axisRow" dataField="1" showAll="0">
      <items count="7">
        <item x="0"/>
        <item x="1"/>
        <item x="2"/>
        <item x="3"/>
        <item x="4"/>
        <item h="1"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
  </rowFields>
  <rowItems count="6">
    <i>
      <x/>
    </i>
    <i>
      <x v="1"/>
    </i>
    <i>
      <x v="2"/>
    </i>
    <i>
      <x v="3"/>
    </i>
    <i>
      <x v="4"/>
    </i>
    <i t="grand">
      <x/>
    </i>
  </rowItems>
  <colFields count="1">
    <field x="1"/>
  </colFields>
  <colItems count="8">
    <i>
      <x/>
    </i>
    <i>
      <x v="1"/>
    </i>
    <i>
      <x v="2"/>
    </i>
    <i>
      <x v="3"/>
    </i>
    <i>
      <x v="4"/>
    </i>
    <i>
      <x v="5"/>
    </i>
    <i>
      <x v="6"/>
    </i>
    <i t="grand">
      <x/>
    </i>
  </colItems>
  <dataFields count="1">
    <dataField name="Contagem de TIPO" fld="4" subtotal="count" showDataAs="percentOfCol" baseField="4" baseItem="0" numFmtId="10"/>
  </dataFields>
  <chartFormats count="14">
    <chartFormat chart="0" format="0" series="1">
      <pivotArea type="data" outline="0" fieldPosition="0">
        <references count="1">
          <reference field="1" count="1" selected="0">
            <x v="0"/>
          </reference>
        </references>
      </pivotArea>
    </chartFormat>
    <chartFormat chart="0" format="1" series="1">
      <pivotArea type="data" outline="0" fieldPosition="0">
        <references count="1">
          <reference field="1" count="1" selected="0">
            <x v="1"/>
          </reference>
        </references>
      </pivotArea>
    </chartFormat>
    <chartFormat chart="0" format="2" series="1">
      <pivotArea type="data" outline="0" fieldPosition="0">
        <references count="1">
          <reference field="1" count="1" selected="0">
            <x v="2"/>
          </reference>
        </references>
      </pivotArea>
    </chartFormat>
    <chartFormat chart="0" format="3" series="1">
      <pivotArea type="data" outline="0" fieldPosition="0">
        <references count="1">
          <reference field="1" count="1" selected="0">
            <x v="3"/>
          </reference>
        </references>
      </pivotArea>
    </chartFormat>
    <chartFormat chart="0" format="4" series="1">
      <pivotArea type="data" outline="0" fieldPosition="0">
        <references count="1">
          <reference field="1" count="1" selected="0">
            <x v="4"/>
          </reference>
        </references>
      </pivotArea>
    </chartFormat>
    <chartFormat chart="0" format="5" series="1">
      <pivotArea type="data" outline="0" fieldPosition="0">
        <references count="1">
          <reference field="1" count="1" selected="0">
            <x v="5"/>
          </reference>
        </references>
      </pivotArea>
    </chartFormat>
    <chartFormat chart="0" format="6" series="1">
      <pivotArea type="data" outline="0" fieldPosition="0">
        <references count="1">
          <reference field="1" count="1" selected="0">
            <x v="6"/>
          </reference>
        </references>
      </pivotArea>
    </chartFormat>
    <chartFormat chart="0" format="7" series="1">
      <pivotArea type="data" outline="0" fieldPosition="0">
        <references count="2">
          <reference field="4294967294" count="1" selected="0">
            <x v="0"/>
          </reference>
          <reference field="1" count="1" selected="0">
            <x v="0"/>
          </reference>
        </references>
      </pivotArea>
    </chartFormat>
    <chartFormat chart="0" format="8" series="1">
      <pivotArea type="data" outline="0" fieldPosition="0">
        <references count="2">
          <reference field="4294967294" count="1" selected="0">
            <x v="0"/>
          </reference>
          <reference field="1" count="1" selected="0">
            <x v="1"/>
          </reference>
        </references>
      </pivotArea>
    </chartFormat>
    <chartFormat chart="0" format="9" series="1">
      <pivotArea type="data" outline="0" fieldPosition="0">
        <references count="2">
          <reference field="4294967294" count="1" selected="0">
            <x v="0"/>
          </reference>
          <reference field="1" count="1" selected="0">
            <x v="2"/>
          </reference>
        </references>
      </pivotArea>
    </chartFormat>
    <chartFormat chart="0" format="10" series="1">
      <pivotArea type="data" outline="0" fieldPosition="0">
        <references count="2">
          <reference field="4294967294" count="1" selected="0">
            <x v="0"/>
          </reference>
          <reference field="1" count="1" selected="0">
            <x v="3"/>
          </reference>
        </references>
      </pivotArea>
    </chartFormat>
    <chartFormat chart="0" format="11" series="1">
      <pivotArea type="data" outline="0" fieldPosition="0">
        <references count="2">
          <reference field="4294967294" count="1" selected="0">
            <x v="0"/>
          </reference>
          <reference field="1" count="1" selected="0">
            <x v="4"/>
          </reference>
        </references>
      </pivotArea>
    </chartFormat>
    <chartFormat chart="0" format="12" series="1">
      <pivotArea type="data" outline="0" fieldPosition="0">
        <references count="2">
          <reference field="4294967294" count="1" selected="0">
            <x v="0"/>
          </reference>
          <reference field="1" count="1" selected="0">
            <x v="5"/>
          </reference>
        </references>
      </pivotArea>
    </chartFormat>
    <chartFormat chart="0" format="13" series="1">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31FF09-9345-4F4A-96A7-5BBF48DFA3D3}" name="Tabela dinâmica46"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chartFormat="2">
  <location ref="A3:G12" firstHeaderRow="1" firstDataRow="2" firstDataCol="1"/>
  <pivotFields count="67">
    <pivotField showAll="0"/>
    <pivotField axis="axisRow" showAll="0">
      <items count="8">
        <item x="1"/>
        <item x="6"/>
        <item x="5"/>
        <item x="3"/>
        <item x="4"/>
        <item x="0"/>
        <item x="2"/>
        <item t="default"/>
      </items>
    </pivotField>
    <pivotField showAll="0"/>
    <pivotField showAll="0"/>
    <pivotField axis="axisCol" dataField="1" showAll="0" sortType="descending">
      <items count="7">
        <item h="1" x="5"/>
        <item x="4"/>
        <item x="3"/>
        <item x="2"/>
        <item x="1"/>
        <item x="0"/>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1"/>
  </rowFields>
  <rowItems count="8">
    <i>
      <x/>
    </i>
    <i>
      <x v="1"/>
    </i>
    <i>
      <x v="2"/>
    </i>
    <i>
      <x v="3"/>
    </i>
    <i>
      <x v="4"/>
    </i>
    <i>
      <x v="5"/>
    </i>
    <i>
      <x v="6"/>
    </i>
    <i t="grand">
      <x/>
    </i>
  </rowItems>
  <colFields count="1">
    <field x="4"/>
  </colFields>
  <colItems count="6">
    <i>
      <x v="1"/>
    </i>
    <i>
      <x v="2"/>
    </i>
    <i>
      <x v="3"/>
    </i>
    <i>
      <x v="4"/>
    </i>
    <i>
      <x v="5"/>
    </i>
    <i t="grand">
      <x/>
    </i>
  </colItems>
  <dataFields count="1">
    <dataField name="Contagem de TIPO" fld="4" subtotal="count" showDataAs="percentOfRow" baseField="1" baseItem="0" numFmtId="10"/>
  </dataFields>
  <chartFormats count="19">
    <chartFormat chart="0" format="0" series="1">
      <pivotArea type="data" outline="0" fieldPosition="0">
        <references count="1">
          <reference field="4" count="1" selected="0">
            <x v="5"/>
          </reference>
        </references>
      </pivotArea>
    </chartFormat>
    <chartFormat chart="0" format="1" series="1">
      <pivotArea type="data" outline="0" fieldPosition="0">
        <references count="1">
          <reference field="4" count="1" selected="0">
            <x v="4"/>
          </reference>
        </references>
      </pivotArea>
    </chartFormat>
    <chartFormat chart="0" format="2" series="1">
      <pivotArea type="data" outline="0" fieldPosition="0">
        <references count="1">
          <reference field="4" count="1" selected="0">
            <x v="3"/>
          </reference>
        </references>
      </pivotArea>
    </chartFormat>
    <chartFormat chart="0" format="3" series="1">
      <pivotArea type="data" outline="0" fieldPosition="0">
        <references count="1">
          <reference field="4" count="1" selected="0">
            <x v="2"/>
          </reference>
        </references>
      </pivotArea>
    </chartFormat>
    <chartFormat chart="0" format="4" series="1">
      <pivotArea type="data" outline="0" fieldPosition="0">
        <references count="1">
          <reference field="4" count="1" selected="0">
            <x v="1"/>
          </reference>
        </references>
      </pivotArea>
    </chartFormat>
    <chartFormat chart="0" format="5" series="1">
      <pivotArea type="data" outline="0" fieldPosition="0">
        <references count="1">
          <reference field="4" count="1" selected="0">
            <x v="0"/>
          </reference>
        </references>
      </pivotArea>
    </chartFormat>
    <chartFormat chart="0" format="6" series="1">
      <pivotArea type="data" outline="0" fieldPosition="0">
        <references count="2">
          <reference field="4294967294" count="1" selected="0">
            <x v="0"/>
          </reference>
          <reference field="4" count="1" selected="0">
            <x v="5"/>
          </reference>
        </references>
      </pivotArea>
    </chartFormat>
    <chartFormat chart="0" format="7" series="1">
      <pivotArea type="data" outline="0" fieldPosition="0">
        <references count="2">
          <reference field="4294967294" count="1" selected="0">
            <x v="0"/>
          </reference>
          <reference field="4" count="1" selected="0">
            <x v="4"/>
          </reference>
        </references>
      </pivotArea>
    </chartFormat>
    <chartFormat chart="0" format="8" series="1">
      <pivotArea type="data" outline="0" fieldPosition="0">
        <references count="2">
          <reference field="4294967294" count="1" selected="0">
            <x v="0"/>
          </reference>
          <reference field="4" count="1" selected="0">
            <x v="3"/>
          </reference>
        </references>
      </pivotArea>
    </chartFormat>
    <chartFormat chart="0" format="9" series="1">
      <pivotArea type="data" outline="0" fieldPosition="0">
        <references count="2">
          <reference field="4294967294" count="1" selected="0">
            <x v="0"/>
          </reference>
          <reference field="4" count="1" selected="0">
            <x v="2"/>
          </reference>
        </references>
      </pivotArea>
    </chartFormat>
    <chartFormat chart="0" format="10" series="1">
      <pivotArea type="data" outline="0" fieldPosition="0">
        <references count="2">
          <reference field="4294967294" count="1" selected="0">
            <x v="0"/>
          </reference>
          <reference field="4" count="1" selected="0">
            <x v="1"/>
          </reference>
        </references>
      </pivotArea>
    </chartFormat>
    <chartFormat chart="0" format="11" series="1">
      <pivotArea type="data" outline="0" fieldPosition="0">
        <references count="2">
          <reference field="4294967294" count="1" selected="0">
            <x v="0"/>
          </reference>
          <reference field="4" count="1" selected="0">
            <x v="0"/>
          </reference>
        </references>
      </pivotArea>
    </chartFormat>
    <chartFormat chart="0" format="12" series="1">
      <pivotArea type="data" outline="0" fieldPosition="0">
        <references count="2">
          <reference field="4294967294" count="1" selected="0">
            <x v="0"/>
          </reference>
          <reference field="1" count="1" selected="0">
            <x v="6"/>
          </reference>
        </references>
      </pivotArea>
    </chartFormat>
    <chartFormat chart="0" format="13" series="1">
      <pivotArea type="data" outline="0" fieldPosition="0">
        <references count="2">
          <reference field="4294967294" count="1" selected="0">
            <x v="0"/>
          </reference>
          <reference field="1" count="1" selected="0">
            <x v="0"/>
          </reference>
        </references>
      </pivotArea>
    </chartFormat>
    <chartFormat chart="0" format="14" series="1">
      <pivotArea type="data" outline="0" fieldPosition="0">
        <references count="2">
          <reference field="4294967294" count="1" selected="0">
            <x v="0"/>
          </reference>
          <reference field="1" count="1" selected="0">
            <x v="1"/>
          </reference>
        </references>
      </pivotArea>
    </chartFormat>
    <chartFormat chart="0" format="15" series="1">
      <pivotArea type="data" outline="0" fieldPosition="0">
        <references count="2">
          <reference field="4294967294" count="1" selected="0">
            <x v="0"/>
          </reference>
          <reference field="1" count="1" selected="0">
            <x v="2"/>
          </reference>
        </references>
      </pivotArea>
    </chartFormat>
    <chartFormat chart="0" format="16" series="1">
      <pivotArea type="data" outline="0" fieldPosition="0">
        <references count="2">
          <reference field="4294967294" count="1" selected="0">
            <x v="0"/>
          </reference>
          <reference field="1" count="1" selected="0">
            <x v="3"/>
          </reference>
        </references>
      </pivotArea>
    </chartFormat>
    <chartFormat chart="0" format="17" series="1">
      <pivotArea type="data" outline="0" fieldPosition="0">
        <references count="2">
          <reference field="4294967294" count="1" selected="0">
            <x v="0"/>
          </reference>
          <reference field="1" count="1" selected="0">
            <x v="4"/>
          </reference>
        </references>
      </pivotArea>
    </chartFormat>
    <chartFormat chart="0" format="18" series="1">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111765-B26A-4240-9D8B-B040B1CA5A58}" name="Tabela dinâmica5"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14:B21" firstHeaderRow="1" firstDataRow="1" firstDataCol="1"/>
  <pivotFields count="67">
    <pivotField showAll="0"/>
    <pivotField showAll="0"/>
    <pivotField showAll="0"/>
    <pivotField showAll="0"/>
    <pivotField axis="axisRow" dataField="1"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
  </rowFields>
  <rowItems count="7">
    <i>
      <x/>
    </i>
    <i>
      <x v="1"/>
    </i>
    <i>
      <x v="2"/>
    </i>
    <i>
      <x v="3"/>
    </i>
    <i>
      <x v="4"/>
    </i>
    <i>
      <x v="5"/>
    </i>
    <i t="grand">
      <x/>
    </i>
  </rowItems>
  <colItems count="1">
    <i/>
  </colItems>
  <dataFields count="1">
    <dataField name="Contagem de TIPO"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322419-FEC1-4DB7-881B-6E378375FCDE}" name="Tabela dinâmica60"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2:Q10" firstHeaderRow="1" firstDataRow="3" firstDataCol="1"/>
  <pivotFields count="67">
    <pivotField showAll="0"/>
    <pivotField axis="axisCol" showAll="0">
      <items count="8">
        <item x="1"/>
        <item x="6"/>
        <item x="5"/>
        <item x="3"/>
        <item x="4"/>
        <item x="0"/>
        <item x="2"/>
        <item t="default"/>
      </items>
    </pivotField>
    <pivotField showAll="0"/>
    <pivotField showAll="0"/>
    <pivotField axis="axisRow" dataField="1" showAll="0">
      <items count="7">
        <item x="0"/>
        <item x="1"/>
        <item x="2"/>
        <item x="3"/>
        <item x="4"/>
        <item h="1"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
  </rowFields>
  <rowItems count="6">
    <i>
      <x/>
    </i>
    <i>
      <x v="1"/>
    </i>
    <i>
      <x v="2"/>
    </i>
    <i>
      <x v="3"/>
    </i>
    <i>
      <x v="4"/>
    </i>
    <i t="grand">
      <x/>
    </i>
  </rowItems>
  <colFields count="2">
    <field x="1"/>
    <field x="-2"/>
  </colFields>
  <colItems count="16">
    <i>
      <x/>
      <x/>
    </i>
    <i r="1" i="1">
      <x v="1"/>
    </i>
    <i>
      <x v="1"/>
      <x/>
    </i>
    <i r="1" i="1">
      <x v="1"/>
    </i>
    <i>
      <x v="2"/>
      <x/>
    </i>
    <i r="1" i="1">
      <x v="1"/>
    </i>
    <i>
      <x v="3"/>
      <x/>
    </i>
    <i r="1" i="1">
      <x v="1"/>
    </i>
    <i>
      <x v="4"/>
      <x/>
    </i>
    <i r="1" i="1">
      <x v="1"/>
    </i>
    <i>
      <x v="5"/>
      <x/>
    </i>
    <i r="1" i="1">
      <x v="1"/>
    </i>
    <i>
      <x v="6"/>
      <x/>
    </i>
    <i r="1" i="1">
      <x v="1"/>
    </i>
    <i t="grand">
      <x/>
    </i>
    <i t="grand" i="1">
      <x/>
    </i>
  </colItems>
  <dataFields count="2">
    <dataField name="Contagem de TIPO" fld="4" subtotal="count" baseField="0" baseItem="0"/>
    <dataField name="Contagem de TIPO2" fld="4" subtotal="count" showDataAs="percentOfTota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CD4DCD-4CDC-4C9B-8B68-ED03CC410344}" name="Tabela dinâmica3"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57:E65"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
  </rowFields>
  <rowItems count="7">
    <i>
      <x/>
    </i>
    <i>
      <x v="1"/>
    </i>
    <i>
      <x v="2"/>
    </i>
    <i>
      <x v="3"/>
    </i>
    <i>
      <x v="4"/>
    </i>
    <i>
      <x v="5"/>
    </i>
    <i t="grand">
      <x/>
    </i>
  </rowItems>
  <colFields count="1">
    <field x="19"/>
  </colFields>
  <colItems count="4">
    <i>
      <x/>
    </i>
    <i>
      <x v="1"/>
    </i>
    <i>
      <x v="2"/>
    </i>
    <i t="grand">
      <x/>
    </i>
  </colItems>
  <dataFields count="1">
    <dataField name="Contagem de C Rua" fld="1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EB3CF4-12CE-47D5-BF6F-CCC8F4C5A345}" name="Tabela dinâmica2"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46:E54"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m="1" x="3"/>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
  </rowFields>
  <rowItems count="7">
    <i>
      <x/>
    </i>
    <i>
      <x v="1"/>
    </i>
    <i>
      <x v="2"/>
    </i>
    <i>
      <x v="3"/>
    </i>
    <i>
      <x v="4"/>
    </i>
    <i>
      <x v="5"/>
    </i>
    <i t="grand">
      <x/>
    </i>
  </rowItems>
  <colFields count="1">
    <field x="18"/>
  </colFields>
  <colItems count="4">
    <i>
      <x v="1"/>
    </i>
    <i>
      <x v="2"/>
    </i>
    <i>
      <x v="3"/>
    </i>
    <i t="grand">
      <x/>
    </i>
  </colItems>
  <dataFields count="1">
    <dataField name="Contagem de Cadastro OK" fld="18" subtotal="count" baseField="4"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94842E-A6C5-45BE-9E07-E86867129480}" name="Tabela dinâmica1"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35:G43"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axis="axisCol" dataField="1" showAll="0">
      <items count="14">
        <item h="1" x="1"/>
        <item h="1" x="9"/>
        <item h="1" x="2"/>
        <item h="1" x="7"/>
        <item h="1" x="6"/>
        <item h="1" x="8"/>
        <item h="1" x="3"/>
        <item h="1" x="10"/>
        <item x="0"/>
        <item x="5"/>
        <item x="4"/>
        <item x="11"/>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
  </rowFields>
  <rowItems count="7">
    <i>
      <x/>
    </i>
    <i>
      <x v="1"/>
    </i>
    <i>
      <x v="2"/>
    </i>
    <i>
      <x v="3"/>
    </i>
    <i>
      <x v="4"/>
    </i>
    <i>
      <x v="5"/>
    </i>
    <i t="grand">
      <x/>
    </i>
  </rowItems>
  <colFields count="1">
    <field x="17"/>
  </colFields>
  <colItems count="6">
    <i>
      <x v="8"/>
    </i>
    <i>
      <x v="9"/>
    </i>
    <i>
      <x v="10"/>
    </i>
    <i>
      <x v="11"/>
    </i>
    <i>
      <x v="12"/>
    </i>
    <i t="grand">
      <x/>
    </i>
  </colItems>
  <dataFields count="1">
    <dataField name="Contagem de Apoio NASF" fld="1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CAE7D3A-BA51-4935-9991-CA235FCF3D3D}" name="Tabela dinâmica11" cacheId="6"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24:R32"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numFmtId="1" showAll="0"/>
    <pivotField numFmtId="2" showAll="0"/>
    <pivotField numFmtId="2" showAll="0"/>
    <pivotField numFmtId="2" showAll="0"/>
    <pivotField numFmtId="2" showAll="0"/>
    <pivotField numFmtId="2" showAll="0"/>
    <pivotField numFmtId="2" showAll="0"/>
    <pivotField numFmtId="2" showAll="0"/>
    <pivotField numFmtId="2" showAll="0"/>
    <pivotField axis="axisCol" dataField="1" numFmtId="2" showAll="0">
      <items count="25">
        <item h="1" x="18"/>
        <item h="1" x="23"/>
        <item h="1" x="17"/>
        <item h="1" x="22"/>
        <item h="1" x="21"/>
        <item h="1" x="16"/>
        <item h="1" x="15"/>
        <item h="1" x="14"/>
        <item x="2"/>
        <item x="20"/>
        <item x="13"/>
        <item x="12"/>
        <item x="11"/>
        <item x="10"/>
        <item x="9"/>
        <item x="19"/>
        <item x="8"/>
        <item x="7"/>
        <item x="6"/>
        <item x="1"/>
        <item x="5"/>
        <item x="4"/>
        <item x="3"/>
        <item x="0"/>
        <item t="default"/>
      </items>
    </pivotField>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s>
  <rowFields count="1">
    <field x="4"/>
  </rowFields>
  <rowItems count="7">
    <i>
      <x/>
    </i>
    <i>
      <x v="1"/>
    </i>
    <i>
      <x v="2"/>
    </i>
    <i>
      <x v="3"/>
    </i>
    <i>
      <x v="4"/>
    </i>
    <i>
      <x v="5"/>
    </i>
    <i t="grand">
      <x/>
    </i>
  </rowItems>
  <colFields count="1">
    <field x="16"/>
  </colFields>
  <colItems count="17">
    <i>
      <x v="8"/>
    </i>
    <i>
      <x v="9"/>
    </i>
    <i>
      <x v="10"/>
    </i>
    <i>
      <x v="11"/>
    </i>
    <i>
      <x v="12"/>
    </i>
    <i>
      <x v="13"/>
    </i>
    <i>
      <x v="14"/>
    </i>
    <i>
      <x v="15"/>
    </i>
    <i>
      <x v="16"/>
    </i>
    <i>
      <x v="17"/>
    </i>
    <i>
      <x v="18"/>
    </i>
    <i>
      <x v="19"/>
    </i>
    <i>
      <x v="20"/>
    </i>
    <i>
      <x v="21"/>
    </i>
    <i>
      <x v="22"/>
    </i>
    <i>
      <x v="23"/>
    </i>
    <i t="grand">
      <x/>
    </i>
  </colItems>
  <dataFields count="1">
    <dataField name="Contagem de Apoio eSB"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9EF59F5-DEB1-4E71-9BA0-FBA4B8BF9BE2}" name="Tabela dinâmica9"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36:G44"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6">
        <item x="2"/>
        <item x="3"/>
        <item x="1"/>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
  </rowFields>
  <rowItems count="7">
    <i>
      <x/>
    </i>
    <i>
      <x v="1"/>
    </i>
    <i>
      <x v="2"/>
    </i>
    <i>
      <x v="3"/>
    </i>
    <i>
      <x v="4"/>
    </i>
    <i>
      <x v="5"/>
    </i>
    <i t="grand">
      <x/>
    </i>
  </rowItems>
  <colFields count="1">
    <field x="26"/>
  </colFields>
  <colItems count="6">
    <i>
      <x/>
    </i>
    <i>
      <x v="1"/>
    </i>
    <i>
      <x v="2"/>
    </i>
    <i>
      <x v="3"/>
    </i>
    <i>
      <x v="4"/>
    </i>
    <i t="grand">
      <x/>
    </i>
  </colItems>
  <dataFields count="1">
    <dataField name="Contagem de TENF_x000a_(CH)"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258ACA9-6DB8-437A-821C-3F9963D12105}" name="Tabela dinâmica6"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3:G11"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6">
        <item x="2"/>
        <item x="3"/>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
  </rowFields>
  <rowItems count="7">
    <i>
      <x/>
    </i>
    <i>
      <x v="1"/>
    </i>
    <i>
      <x v="2"/>
    </i>
    <i>
      <x v="3"/>
    </i>
    <i>
      <x v="4"/>
    </i>
    <i>
      <x v="5"/>
    </i>
    <i t="grand">
      <x/>
    </i>
  </rowItems>
  <colFields count="1">
    <field x="23"/>
  </colFields>
  <colItems count="6">
    <i>
      <x/>
    </i>
    <i>
      <x v="1"/>
    </i>
    <i>
      <x v="2"/>
    </i>
    <i>
      <x v="3"/>
    </i>
    <i>
      <x v="4"/>
    </i>
    <i t="grand">
      <x/>
    </i>
  </colItems>
  <dataFields count="1">
    <dataField name="Contagem de MÉDICO_x000a_(CH)" fld="2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432493F-AF3C-4C00-85F1-FC7E30C071E2}" name="Tabela dinâmica8"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25:G33"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6">
        <item x="3"/>
        <item x="0"/>
        <item x="1"/>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
  </rowFields>
  <rowItems count="7">
    <i>
      <x/>
    </i>
    <i>
      <x v="1"/>
    </i>
    <i>
      <x v="2"/>
    </i>
    <i>
      <x v="3"/>
    </i>
    <i>
      <x v="4"/>
    </i>
    <i>
      <x v="5"/>
    </i>
    <i t="grand">
      <x/>
    </i>
  </rowItems>
  <colFields count="1">
    <field x="25"/>
  </colFields>
  <colItems count="6">
    <i>
      <x/>
    </i>
    <i>
      <x v="1"/>
    </i>
    <i>
      <x v="2"/>
    </i>
    <i>
      <x v="3"/>
    </i>
    <i>
      <x v="4"/>
    </i>
    <i t="grand">
      <x/>
    </i>
  </colItems>
  <dataFields count="1">
    <dataField name="Contagem de CD_x000a_(CH)"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0981282-E64B-481A-B76B-B8C6D551688A}" name="Tabela dinâmica7"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14:F22"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
  </rowFields>
  <rowItems count="7">
    <i>
      <x/>
    </i>
    <i>
      <x v="1"/>
    </i>
    <i>
      <x v="2"/>
    </i>
    <i>
      <x v="3"/>
    </i>
    <i>
      <x v="4"/>
    </i>
    <i>
      <x v="5"/>
    </i>
    <i t="grand">
      <x/>
    </i>
  </rowItems>
  <colFields count="1">
    <field x="24"/>
  </colFields>
  <colItems count="5">
    <i>
      <x/>
    </i>
    <i>
      <x v="1"/>
    </i>
    <i>
      <x v="2"/>
    </i>
    <i>
      <x v="3"/>
    </i>
    <i t="grand">
      <x/>
    </i>
  </colItems>
  <dataFields count="1">
    <dataField name="Contagem de ENFERMEIRO_x000a_(CH)"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EFD698A-7331-4739-BA33-549657DA2F3E}" name="Tabela dinâmica12"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66:G74"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6">
        <item x="3"/>
        <item x="0"/>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
  </rowFields>
  <rowItems count="7">
    <i>
      <x/>
    </i>
    <i>
      <x v="1"/>
    </i>
    <i>
      <x v="2"/>
    </i>
    <i>
      <x v="3"/>
    </i>
    <i>
      <x v="4"/>
    </i>
    <i>
      <x v="5"/>
    </i>
    <i t="grand">
      <x/>
    </i>
  </rowItems>
  <colFields count="1">
    <field x="29"/>
  </colFields>
  <colItems count="6">
    <i>
      <x/>
    </i>
    <i>
      <x v="1"/>
    </i>
    <i>
      <x v="2"/>
    </i>
    <i>
      <x v="3"/>
    </i>
    <i>
      <x v="4"/>
    </i>
    <i t="grand">
      <x/>
    </i>
  </colItems>
  <dataFields count="1">
    <dataField name="Contagem de NASF" fld="2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2A4437F-15B6-40E2-A126-574F730AA826}" name="Tabela dinâmica11"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58:E63"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10">
        <item h="1" x="1"/>
        <item h="1" x="5"/>
        <item h="1" x="4"/>
        <item h="1" x="0"/>
        <item h="1" x="2"/>
        <item x="3"/>
        <item x="7"/>
        <item x="6"/>
        <item h="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
  </rowFields>
  <rowItems count="4">
    <i>
      <x v="1"/>
    </i>
    <i>
      <x v="2"/>
    </i>
    <i>
      <x v="3"/>
    </i>
    <i t="grand">
      <x/>
    </i>
  </rowItems>
  <colFields count="1">
    <field x="28"/>
  </colFields>
  <colItems count="4">
    <i>
      <x v="5"/>
    </i>
    <i>
      <x v="6"/>
    </i>
    <i>
      <x v="7"/>
    </i>
    <i t="grand">
      <x/>
    </i>
  </colItems>
  <dataFields count="1">
    <dataField name="Contagem de ACS_x000a_(CH)"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1452837-F020-4281-B414-25A6A0959F12}" name="Tabela dinâmica10"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47:G55"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6">
        <item x="3"/>
        <item x="0"/>
        <item x="1"/>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
  </rowFields>
  <rowItems count="7">
    <i>
      <x/>
    </i>
    <i>
      <x v="1"/>
    </i>
    <i>
      <x v="2"/>
    </i>
    <i>
      <x v="3"/>
    </i>
    <i>
      <x v="4"/>
    </i>
    <i>
      <x v="5"/>
    </i>
    <i t="grand">
      <x/>
    </i>
  </rowItems>
  <colFields count="1">
    <field x="27"/>
  </colFields>
  <colItems count="6">
    <i>
      <x/>
    </i>
    <i>
      <x v="1"/>
    </i>
    <i>
      <x v="2"/>
    </i>
    <i>
      <x v="3"/>
    </i>
    <i>
      <x v="4"/>
    </i>
    <i t="grand">
      <x/>
    </i>
  </colItems>
  <dataFields count="1">
    <dataField name="Contagem de TSB_x000a_(CH)"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71BBBBA-F97D-4331-909A-A7F3CBEE47BC}" name="Tabela dinâmica26"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7:H12" firstHeaderRow="1" firstDataRow="2" firstDataCol="1"/>
  <pivotFields count="67">
    <pivotField showAll="0"/>
    <pivotField showAll="0"/>
    <pivotField showAll="0"/>
    <pivotField showAll="0"/>
    <pivotField axis="axisCol"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0"/>
        <item x="2"/>
        <item t="default"/>
      </items>
    </pivotField>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36"/>
  </rowFields>
  <rowItems count="4">
    <i>
      <x/>
    </i>
    <i>
      <x v="1"/>
    </i>
    <i>
      <x v="2"/>
    </i>
    <i t="grand">
      <x/>
    </i>
  </rowItems>
  <colFields count="1">
    <field x="4"/>
  </colFields>
  <colItems count="7">
    <i>
      <x/>
    </i>
    <i>
      <x v="1"/>
    </i>
    <i>
      <x v="2"/>
    </i>
    <i>
      <x v="3"/>
    </i>
    <i>
      <x v="4"/>
    </i>
    <i>
      <x v="5"/>
    </i>
    <i t="grand">
      <x/>
    </i>
  </colItems>
  <dataFields count="1">
    <dataField name="Contagem de SITUAÇÃO DO IMÓVEL" fld="3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29DB306-BD27-4BDF-BD95-1C49D83CDD5E}" name="Tabela dinâmica41"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130:H135" firstHeaderRow="1" firstDataRow="2" firstDataCol="1"/>
  <pivotFields count="67">
    <pivotField showAll="0"/>
    <pivotField showAll="0"/>
    <pivotField showAll="0"/>
    <pivotField showAll="0"/>
    <pivotField axis="axisCol"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axis="axisRow" dataField="1" showAll="0">
      <items count="4">
        <item x="1"/>
        <item x="0"/>
        <item x="2"/>
        <item t="default"/>
      </items>
    </pivotField>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52"/>
  </rowFields>
  <rowItems count="4">
    <i>
      <x/>
    </i>
    <i>
      <x v="1"/>
    </i>
    <i>
      <x v="2"/>
    </i>
    <i t="grand">
      <x/>
    </i>
  </rowItems>
  <colFields count="1">
    <field x="4"/>
  </colFields>
  <colItems count="7">
    <i>
      <x/>
    </i>
    <i>
      <x v="1"/>
    </i>
    <i>
      <x v="2"/>
    </i>
    <i>
      <x v="3"/>
    </i>
    <i>
      <x v="4"/>
    </i>
    <i>
      <x v="5"/>
    </i>
    <i t="grand">
      <x/>
    </i>
  </colItems>
  <dataFields count="1">
    <dataField name="Contagem de SALA DE MEDICAMENTO" fld="5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FDDA738-773A-4DEE-9C70-7B063B533159}" name="Tabela dinâmica35"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80:H85" firstHeaderRow="1" firstDataRow="2" firstDataCol="1"/>
  <pivotFields count="67">
    <pivotField showAll="0"/>
    <pivotField showAll="0"/>
    <pivotField showAll="0"/>
    <pivotField showAll="0"/>
    <pivotField axis="axisCol"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axis="axisRow" dataField="1" showAll="0">
      <items count="4">
        <item x="1"/>
        <item x="0"/>
        <item x="2"/>
        <item t="default"/>
      </items>
    </pivotField>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6"/>
  </rowFields>
  <rowItems count="4">
    <i>
      <x/>
    </i>
    <i>
      <x v="1"/>
    </i>
    <i>
      <x v="2"/>
    </i>
    <i t="grand">
      <x/>
    </i>
  </rowItems>
  <colFields count="1">
    <field x="4"/>
  </colFields>
  <colItems count="7">
    <i>
      <x/>
    </i>
    <i>
      <x v="1"/>
    </i>
    <i>
      <x v="2"/>
    </i>
    <i>
      <x v="3"/>
    </i>
    <i>
      <x v="4"/>
    </i>
    <i>
      <x v="5"/>
    </i>
    <i t="grand">
      <x/>
    </i>
  </colItems>
  <dataFields count="1">
    <dataField name="Contagem de RÉGUA ANTROPOMÉTRICA ADULTO " fld="4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0B19B17-7EF4-4E56-B834-71562EFA72CA}" name="Tabela dinâmica39"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114:H119" firstHeaderRow="1" firstDataRow="2" firstDataCol="1"/>
  <pivotFields count="67">
    <pivotField showAll="0"/>
    <pivotField showAll="0"/>
    <pivotField showAll="0"/>
    <pivotField showAll="0"/>
    <pivotField axis="axisCol"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axis="axisRow" dataField="1" showAll="0">
      <items count="4">
        <item x="1"/>
        <item x="0"/>
        <item x="2"/>
        <item t="default"/>
      </items>
    </pivotField>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50"/>
  </rowFields>
  <rowItems count="4">
    <i>
      <x/>
    </i>
    <i>
      <x v="1"/>
    </i>
    <i>
      <x v="2"/>
    </i>
    <i t="grand">
      <x/>
    </i>
  </rowItems>
  <colFields count="1">
    <field x="4"/>
  </colFields>
  <colItems count="7">
    <i>
      <x/>
    </i>
    <i>
      <x v="1"/>
    </i>
    <i>
      <x v="2"/>
    </i>
    <i>
      <x v="3"/>
    </i>
    <i>
      <x v="4"/>
    </i>
    <i>
      <x v="5"/>
    </i>
    <i t="grand">
      <x/>
    </i>
  </colItems>
  <dataFields count="1">
    <dataField name="Contagem de SALA DE ACOLHIMENTO" fld="5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A43D861-EDC6-4B97-80DA-F5F8890CC275}" name="Tabela dinâmica27"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15:H21" firstHeaderRow="1" firstDataRow="2" firstDataCol="1"/>
  <pivotFields count="67">
    <pivotField showAll="0"/>
    <pivotField showAll="0"/>
    <pivotField showAll="0"/>
    <pivotField showAll="0"/>
    <pivotField axis="axisCol"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1"/>
        <item x="0"/>
        <item x="3"/>
        <item t="default"/>
      </items>
    </pivotField>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38"/>
  </rowFields>
  <rowItems count="5">
    <i>
      <x/>
    </i>
    <i>
      <x v="1"/>
    </i>
    <i>
      <x v="2"/>
    </i>
    <i>
      <x v="3"/>
    </i>
    <i t="grand">
      <x/>
    </i>
  </rowItems>
  <colFields count="1">
    <field x="4"/>
  </colFields>
  <colItems count="7">
    <i>
      <x/>
    </i>
    <i>
      <x v="1"/>
    </i>
    <i>
      <x v="2"/>
    </i>
    <i>
      <x v="3"/>
    </i>
    <i>
      <x v="4"/>
    </i>
    <i>
      <x v="5"/>
    </i>
    <i t="grand">
      <x/>
    </i>
  </colItems>
  <dataFields count="1">
    <dataField name="Contagem de EQUIPE ESF POR UBS" fld="3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91F7353-798D-48C0-A8A7-A5F2218313B4}" name="Tabela dinâmica32"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56:H61" firstHeaderRow="1" firstDataRow="2" firstDataCol="1"/>
  <pivotFields count="67">
    <pivotField showAll="0"/>
    <pivotField showAll="0"/>
    <pivotField showAll="0"/>
    <pivotField showAll="0"/>
    <pivotField axis="axisCol"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axis="axisRow" dataField="1" showAll="0">
      <items count="4">
        <item x="1"/>
        <item x="0"/>
        <item x="2"/>
        <item t="default"/>
      </items>
    </pivotField>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3"/>
  </rowFields>
  <rowItems count="4">
    <i>
      <x/>
    </i>
    <i>
      <x v="1"/>
    </i>
    <i>
      <x v="2"/>
    </i>
    <i t="grand">
      <x/>
    </i>
  </rowItems>
  <colFields count="1">
    <field x="4"/>
  </colFields>
  <colItems count="7">
    <i>
      <x/>
    </i>
    <i>
      <x v="1"/>
    </i>
    <i>
      <x v="2"/>
    </i>
    <i>
      <x v="3"/>
    </i>
    <i>
      <x v="4"/>
    </i>
    <i>
      <x v="5"/>
    </i>
    <i t="grand">
      <x/>
    </i>
  </colItems>
  <dataFields count="1">
    <dataField name="Contagem de BALANÇA INFANTIL" fld="4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2C58490-75DF-4A1B-8EE8-D2B233741EF2}" name="Tabela dinâmica28"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24:H29" firstHeaderRow="1" firstDataRow="2" firstDataCol="1"/>
  <pivotFields count="67">
    <pivotField showAll="0"/>
    <pivotField showAll="0"/>
    <pivotField showAll="0"/>
    <pivotField showAll="0"/>
    <pivotField axis="axisCol"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0"/>
        <item x="2"/>
        <item t="default"/>
      </items>
    </pivotField>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39"/>
  </rowFields>
  <rowItems count="4">
    <i>
      <x/>
    </i>
    <i>
      <x v="1"/>
    </i>
    <i>
      <x v="2"/>
    </i>
    <i t="grand">
      <x/>
    </i>
  </rowItems>
  <colFields count="1">
    <field x="4"/>
  </colFields>
  <colItems count="7">
    <i>
      <x/>
    </i>
    <i>
      <x v="1"/>
    </i>
    <i>
      <x v="2"/>
    </i>
    <i>
      <x v="3"/>
    </i>
    <i>
      <x v="4"/>
    </i>
    <i>
      <x v="5"/>
    </i>
    <i t="grand">
      <x/>
    </i>
  </colItems>
  <dataFields count="1">
    <dataField name="Contagem de CONSULTÓRIOS POR ESF" fld="3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775AA7E-A000-4583-B81B-59FD3E00B4DA}" name="Tabela dinâmica40"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122:H127" firstHeaderRow="1" firstDataRow="2" firstDataCol="1"/>
  <pivotFields count="67">
    <pivotField showAll="0"/>
    <pivotField showAll="0"/>
    <pivotField showAll="0"/>
    <pivotField showAll="0"/>
    <pivotField axis="axisCol"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axis="axisRow" dataField="1" showAll="0">
      <items count="4">
        <item x="1"/>
        <item x="0"/>
        <item x="2"/>
        <item t="default"/>
      </items>
    </pivotField>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51"/>
  </rowFields>
  <rowItems count="4">
    <i>
      <x/>
    </i>
    <i>
      <x v="1"/>
    </i>
    <i>
      <x v="2"/>
    </i>
    <i t="grand">
      <x/>
    </i>
  </rowItems>
  <colFields count="1">
    <field x="4"/>
  </colFields>
  <colItems count="7">
    <i>
      <x/>
    </i>
    <i>
      <x v="1"/>
    </i>
    <i>
      <x v="2"/>
    </i>
    <i>
      <x v="3"/>
    </i>
    <i>
      <x v="4"/>
    </i>
    <i>
      <x v="5"/>
    </i>
    <i t="grand">
      <x/>
    </i>
  </colItems>
  <dataFields count="1">
    <dataField name="Contagem de SALA DE CURATIVO" fld="5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C266F75-A25A-4B57-A59D-92BA92194B88}" name="Tabela dinâmica43"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146:H151" firstHeaderRow="1" firstDataRow="2" firstDataCol="1"/>
  <pivotFields count="67">
    <pivotField showAll="0"/>
    <pivotField showAll="0"/>
    <pivotField showAll="0"/>
    <pivotField showAll="0"/>
    <pivotField axis="axisCol"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axis="axisRow" dataField="1" showAll="0">
      <items count="4">
        <item x="0"/>
        <item x="1"/>
        <item x="2"/>
        <item t="default"/>
      </items>
    </pivotField>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54"/>
  </rowFields>
  <rowItems count="4">
    <i>
      <x/>
    </i>
    <i>
      <x v="1"/>
    </i>
    <i>
      <x v="2"/>
    </i>
    <i t="grand">
      <x/>
    </i>
  </rowItems>
  <colFields count="1">
    <field x="4"/>
  </colFields>
  <colItems count="7">
    <i>
      <x/>
    </i>
    <i>
      <x v="1"/>
    </i>
    <i>
      <x v="2"/>
    </i>
    <i>
      <x v="3"/>
    </i>
    <i>
      <x v="4"/>
    </i>
    <i>
      <x v="5"/>
    </i>
    <i t="grand">
      <x/>
    </i>
  </colItems>
  <dataFields count="1">
    <dataField name="Contagem de INALADOR DOSIMETRADO" fld="5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2EFDC2E-A9CB-42FF-9EE1-F840E250C3B7}" name="Tabela dinâmica36"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88:H93" firstHeaderRow="1" firstDataRow="2" firstDataCol="1"/>
  <pivotFields count="67">
    <pivotField showAll="0"/>
    <pivotField showAll="0"/>
    <pivotField showAll="0"/>
    <pivotField showAll="0"/>
    <pivotField axis="axisCol"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axis="axisRow" dataField="1" showAll="0">
      <items count="4">
        <item x="1"/>
        <item x="0"/>
        <item x="2"/>
        <item t="default"/>
      </items>
    </pivotField>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7"/>
  </rowFields>
  <rowItems count="4">
    <i>
      <x/>
    </i>
    <i>
      <x v="1"/>
    </i>
    <i>
      <x v="2"/>
    </i>
    <i t="grand">
      <x/>
    </i>
  </rowItems>
  <colFields count="1">
    <field x="4"/>
  </colFields>
  <colItems count="7">
    <i>
      <x/>
    </i>
    <i>
      <x v="1"/>
    </i>
    <i>
      <x v="2"/>
    </i>
    <i>
      <x v="3"/>
    </i>
    <i>
      <x v="4"/>
    </i>
    <i>
      <x v="5"/>
    </i>
    <i t="grand">
      <x/>
    </i>
  </colItems>
  <dataFields count="1">
    <dataField name="Contagem de ESFIGMOMANÔMETRO " fld="4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E489218-0A26-4DE7-9945-34786E9C9BE5}" name="Tabela dinâmica37"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96:H101" firstHeaderRow="1" firstDataRow="2" firstDataCol="1"/>
  <pivotFields count="67">
    <pivotField showAll="0"/>
    <pivotField showAll="0"/>
    <pivotField showAll="0"/>
    <pivotField showAll="0"/>
    <pivotField axis="axisCol"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axis="axisRow" dataField="1" numFmtId="2" showAll="0">
      <items count="4">
        <item x="2"/>
        <item x="1"/>
        <item x="0"/>
        <item t="default"/>
      </items>
    </pivotField>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8"/>
  </rowFields>
  <rowItems count="4">
    <i>
      <x/>
    </i>
    <i>
      <x v="1"/>
    </i>
    <i>
      <x v="2"/>
    </i>
    <i t="grand">
      <x/>
    </i>
  </rowItems>
  <colFields count="1">
    <field x="4"/>
  </colFields>
  <colItems count="7">
    <i>
      <x/>
    </i>
    <i>
      <x v="1"/>
    </i>
    <i>
      <x v="2"/>
    </i>
    <i>
      <x v="3"/>
    </i>
    <i>
      <x v="4"/>
    </i>
    <i>
      <x v="5"/>
    </i>
    <i t="grand">
      <x/>
    </i>
  </colItems>
  <dataFields count="1">
    <dataField name="Contagem de LOCAL ADEQUADO USR" fld="48" subtotal="count" baseField="4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E406A899-AD87-4899-B1EB-3B17EB5EA4E3}" name="Tabela dinâmica45"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2:H4" firstHeaderRow="1" firstDataRow="2" firstDataCol="1"/>
  <pivotFields count="67">
    <pivotField showAll="0"/>
    <pivotField showAll="0"/>
    <pivotField showAll="0"/>
    <pivotField showAll="0"/>
    <pivotField axis="axisCol" dataField="1"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Items count="1">
    <i/>
  </rowItems>
  <colFields count="1">
    <field x="4"/>
  </colFields>
  <colItems count="7">
    <i>
      <x/>
    </i>
    <i>
      <x v="1"/>
    </i>
    <i>
      <x v="2"/>
    </i>
    <i>
      <x v="3"/>
    </i>
    <i>
      <x v="4"/>
    </i>
    <i>
      <x v="5"/>
    </i>
    <i t="grand">
      <x/>
    </i>
  </colItems>
  <dataFields count="1">
    <dataField name="Contagem de TIPO"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F3A15F0F-6994-4438-B22C-ABA0DDF311DB}" name="Tabela dinâmica42"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138:H143" firstHeaderRow="1" firstDataRow="2" firstDataCol="1"/>
  <pivotFields count="67">
    <pivotField showAll="0"/>
    <pivotField showAll="0"/>
    <pivotField showAll="0"/>
    <pivotField showAll="0"/>
    <pivotField axis="axisCol"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axis="axisRow" dataField="1" showAll="0">
      <items count="4">
        <item x="1"/>
        <item x="0"/>
        <item x="2"/>
        <item t="default"/>
      </items>
    </pivotField>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53"/>
  </rowFields>
  <rowItems count="4">
    <i>
      <x/>
    </i>
    <i>
      <x v="1"/>
    </i>
    <i>
      <x v="2"/>
    </i>
    <i t="grand">
      <x/>
    </i>
  </rowItems>
  <colFields count="1">
    <field x="4"/>
  </colFields>
  <colItems count="7">
    <i>
      <x/>
    </i>
    <i>
      <x v="1"/>
    </i>
    <i>
      <x v="2"/>
    </i>
    <i>
      <x v="3"/>
    </i>
    <i>
      <x v="4"/>
    </i>
    <i>
      <x v="5"/>
    </i>
    <i t="grand">
      <x/>
    </i>
  </colItems>
  <dataFields count="1">
    <dataField name="Contagem de SALA DE VACINA" fld="5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7E612AE-5CB3-4BBD-91A0-322BC9F2DF99}" name="Tabela dinâmica44"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154:H159" firstHeaderRow="1" firstDataRow="2" firstDataCol="1"/>
  <pivotFields count="67">
    <pivotField showAll="0"/>
    <pivotField showAll="0"/>
    <pivotField showAll="0"/>
    <pivotField showAll="0"/>
    <pivotField axis="axisCol"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axis="axisRow" dataField="1" showAll="0">
      <items count="4">
        <item x="1"/>
        <item x="0"/>
        <item x="2"/>
        <item t="default"/>
      </items>
    </pivotField>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55"/>
  </rowFields>
  <rowItems count="4">
    <i>
      <x/>
    </i>
    <i>
      <x v="1"/>
    </i>
    <i>
      <x v="2"/>
    </i>
    <i t="grand">
      <x/>
    </i>
  </rowItems>
  <colFields count="1">
    <field x="4"/>
  </colFields>
  <colItems count="7">
    <i>
      <x/>
    </i>
    <i>
      <x v="1"/>
    </i>
    <i>
      <x v="2"/>
    </i>
    <i>
      <x v="3"/>
    </i>
    <i>
      <x v="4"/>
    </i>
    <i>
      <x v="5"/>
    </i>
    <i t="grand">
      <x/>
    </i>
  </colItems>
  <dataFields count="1">
    <dataField name="Contagem de GLICOSÍMETRO" fld="5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68D7F078-EF4C-4DC4-B341-BF3A11F26FCF}" name="Tabela dinâmica29"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32:H37" firstHeaderRow="1" firstDataRow="2" firstDataCol="1"/>
  <pivotFields count="67">
    <pivotField showAll="0"/>
    <pivotField showAll="0"/>
    <pivotField showAll="0"/>
    <pivotField showAll="0"/>
    <pivotField axis="axisCol"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0"/>
        <item x="2"/>
        <item t="default"/>
      </items>
    </pivotField>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0"/>
  </rowFields>
  <rowItems count="4">
    <i>
      <x/>
    </i>
    <i>
      <x v="1"/>
    </i>
    <i>
      <x v="2"/>
    </i>
    <i t="grand">
      <x/>
    </i>
  </rowItems>
  <colFields count="1">
    <field x="4"/>
  </colFields>
  <colItems count="7">
    <i>
      <x/>
    </i>
    <i>
      <x v="1"/>
    </i>
    <i>
      <x v="2"/>
    </i>
    <i>
      <x v="3"/>
    </i>
    <i>
      <x v="4"/>
    </i>
    <i>
      <x v="5"/>
    </i>
    <i t="grand">
      <x/>
    </i>
  </colItems>
  <dataFields count="1">
    <dataField name="Contagem de MANUTENÇÃO DE CADEIRA ODONTOLÓGICA" fld="4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13726FAA-ECA8-47D8-815F-DC95426256C4}" name="Tabela dinâmica30"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40:H46" firstHeaderRow="1" firstDataRow="2" firstDataCol="1"/>
  <pivotFields count="67">
    <pivotField showAll="0"/>
    <pivotField showAll="0"/>
    <pivotField showAll="0"/>
    <pivotField showAll="0"/>
    <pivotField axis="axisCol"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1"/>
        <item x="0"/>
        <item x="3"/>
        <item t="default"/>
      </items>
    </pivotField>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1"/>
  </rowFields>
  <rowItems count="5">
    <i>
      <x/>
    </i>
    <i>
      <x v="1"/>
    </i>
    <i>
      <x v="2"/>
    </i>
    <i>
      <x v="3"/>
    </i>
    <i t="grand">
      <x/>
    </i>
  </rowItems>
  <colFields count="1">
    <field x="4"/>
  </colFields>
  <colItems count="7">
    <i>
      <x/>
    </i>
    <i>
      <x v="1"/>
    </i>
    <i>
      <x v="2"/>
    </i>
    <i>
      <x v="3"/>
    </i>
    <i>
      <x v="4"/>
    </i>
    <i>
      <x v="5"/>
    </i>
    <i t="grand">
      <x/>
    </i>
  </colItems>
  <dataFields count="1">
    <dataField name="Contagem de FARMÁCIA" fld="4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FC33D71D-ED2A-4912-90EE-8566B8D869E9}" name="Tabela dinâmica38"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104:H111" firstHeaderRow="1" firstDataRow="2" firstDataCol="1"/>
  <pivotFields count="67">
    <pivotField showAll="0"/>
    <pivotField showAll="0"/>
    <pivotField showAll="0"/>
    <pivotField showAll="0"/>
    <pivotField axis="axisCol"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axis="axisRow" dataField="1" numFmtId="2" showAll="0">
      <items count="6">
        <item x="4"/>
        <item x="2"/>
        <item x="0"/>
        <item x="3"/>
        <item x="1"/>
        <item t="default"/>
      </items>
    </pivotField>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9"/>
  </rowFields>
  <rowItems count="6">
    <i>
      <x/>
    </i>
    <i>
      <x v="1"/>
    </i>
    <i>
      <x v="2"/>
    </i>
    <i>
      <x v="3"/>
    </i>
    <i>
      <x v="4"/>
    </i>
    <i t="grand">
      <x/>
    </i>
  </rowItems>
  <colFields count="1">
    <field x="4"/>
  </colFields>
  <colItems count="7">
    <i>
      <x/>
    </i>
    <i>
      <x v="1"/>
    </i>
    <i>
      <x v="2"/>
    </i>
    <i>
      <x v="3"/>
    </i>
    <i>
      <x v="4"/>
    </i>
    <i>
      <x v="5"/>
    </i>
    <i t="grand">
      <x/>
    </i>
  </colItems>
  <dataFields count="1">
    <dataField name="Soma de SINALIZAÇÃO" fld="4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1C282433-0796-4099-947A-6945F3314AE5}" name="Tabela dinâmica34"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72:H77" firstHeaderRow="1" firstDataRow="2" firstDataCol="1"/>
  <pivotFields count="67">
    <pivotField showAll="0"/>
    <pivotField showAll="0"/>
    <pivotField showAll="0"/>
    <pivotField showAll="0"/>
    <pivotField axis="axisCol"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axis="axisRow" dataField="1" showAll="0">
      <items count="4">
        <item x="1"/>
        <item x="0"/>
        <item x="2"/>
        <item t="default"/>
      </items>
    </pivotField>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5"/>
  </rowFields>
  <rowItems count="4">
    <i>
      <x/>
    </i>
    <i>
      <x v="1"/>
    </i>
    <i>
      <x v="2"/>
    </i>
    <i t="grand">
      <x/>
    </i>
  </rowItems>
  <colFields count="1">
    <field x="4"/>
  </colFields>
  <colItems count="7">
    <i>
      <x/>
    </i>
    <i>
      <x v="1"/>
    </i>
    <i>
      <x v="2"/>
    </i>
    <i>
      <x v="3"/>
    </i>
    <i>
      <x v="4"/>
    </i>
    <i>
      <x v="5"/>
    </i>
    <i t="grand">
      <x/>
    </i>
  </colItems>
  <dataFields count="1">
    <dataField name="Contagem de RÉGUA ANTROPOMÉTRICA INFANTIL" fld="4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BBD9EC45-E00B-4D4C-B975-C3EC140785BC}" name="Tabela dinâmica31"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49:H53" firstHeaderRow="1" firstDataRow="2" firstDataCol="1"/>
  <pivotFields count="67">
    <pivotField showAll="0"/>
    <pivotField showAll="0"/>
    <pivotField showAll="0"/>
    <pivotField showAll="0"/>
    <pivotField axis="axisCol"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numFmtId="2" showAll="0">
      <items count="3">
        <item x="1"/>
        <item x="0"/>
        <item t="default"/>
      </items>
    </pivotField>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2"/>
  </rowFields>
  <rowItems count="3">
    <i>
      <x/>
    </i>
    <i>
      <x v="1"/>
    </i>
    <i t="grand">
      <x/>
    </i>
  </rowItems>
  <colFields count="1">
    <field x="4"/>
  </colFields>
  <colItems count="7">
    <i>
      <x/>
    </i>
    <i>
      <x v="1"/>
    </i>
    <i>
      <x v="2"/>
    </i>
    <i>
      <x v="3"/>
    </i>
    <i>
      <x v="4"/>
    </i>
    <i>
      <x v="5"/>
    </i>
    <i t="grand">
      <x/>
    </i>
  </colItems>
  <dataFields count="1">
    <dataField name="Contagem de ESTRUTURA PARA LIXO CONTAMINADO" fld="42" subtotal="count" baseField="4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473A6822-6FD9-4C4B-8E5A-E93C00D8680E}" name="Tabela dinâmica33"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64:H69" firstHeaderRow="1" firstDataRow="2" firstDataCol="1"/>
  <pivotFields count="67">
    <pivotField showAll="0"/>
    <pivotField showAll="0"/>
    <pivotField showAll="0"/>
    <pivotField showAll="0"/>
    <pivotField axis="axisCol"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axis="axisRow" dataField="1" showAll="0">
      <items count="4">
        <item x="1"/>
        <item x="0"/>
        <item x="2"/>
        <item t="default"/>
      </items>
    </pivotField>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4"/>
  </rowFields>
  <rowItems count="4">
    <i>
      <x/>
    </i>
    <i>
      <x v="1"/>
    </i>
    <i>
      <x v="2"/>
    </i>
    <i t="grand">
      <x/>
    </i>
  </rowItems>
  <colFields count="1">
    <field x="4"/>
  </colFields>
  <colItems count="7">
    <i>
      <x/>
    </i>
    <i>
      <x v="1"/>
    </i>
    <i>
      <x v="2"/>
    </i>
    <i>
      <x v="3"/>
    </i>
    <i>
      <x v="4"/>
    </i>
    <i>
      <x v="5"/>
    </i>
    <i t="grand">
      <x/>
    </i>
  </colItems>
  <dataFields count="1">
    <dataField name="Contagem de BALANÇA ADULTO" fld="4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AABD7405-F33C-47BE-A399-B4676849A6EF}" name="Tabela dinâmica13"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3:E11"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
  </rowFields>
  <rowItems count="7">
    <i>
      <x/>
    </i>
    <i>
      <x v="1"/>
    </i>
    <i>
      <x v="2"/>
    </i>
    <i>
      <x v="3"/>
    </i>
    <i>
      <x v="4"/>
    </i>
    <i>
      <x v="5"/>
    </i>
    <i t="grand">
      <x/>
    </i>
  </rowItems>
  <colFields count="1">
    <field x="31"/>
  </colFields>
  <colItems count="4">
    <i>
      <x/>
    </i>
    <i>
      <x v="1"/>
    </i>
    <i>
      <x v="2"/>
    </i>
    <i t="grand">
      <x/>
    </i>
  </colItems>
  <dataFields count="1">
    <dataField name="Contagem de TELEATENDIMENTO" fld="3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6C8D10E-02C1-479A-88F9-7C47EF4D85D3}" name="Tabela dinâmica16"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36:E44"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1"/>
        <item x="0"/>
        <item x="2"/>
        <item t="default"/>
      </items>
    </pivotField>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
  </rowFields>
  <rowItems count="7">
    <i>
      <x/>
    </i>
    <i>
      <x v="1"/>
    </i>
    <i>
      <x v="2"/>
    </i>
    <i>
      <x v="3"/>
    </i>
    <i>
      <x v="4"/>
    </i>
    <i>
      <x v="5"/>
    </i>
    <i t="grand">
      <x/>
    </i>
  </rowItems>
  <colFields count="1">
    <field x="34"/>
  </colFields>
  <colItems count="4">
    <i>
      <x/>
    </i>
    <i>
      <x v="1"/>
    </i>
    <i>
      <x v="2"/>
    </i>
    <i t="grand">
      <x/>
    </i>
  </colItems>
  <dataFields count="1">
    <dataField name="Contagem de COLETA LABORATORIAL" fld="3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DACF91AD-F698-406C-9172-C05E25215DB4}" name="Tabela dinâmica15"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25:E33"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1"/>
        <item x="0"/>
        <item x="2"/>
        <item t="default"/>
      </items>
    </pivotField>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
  </rowFields>
  <rowItems count="7">
    <i>
      <x/>
    </i>
    <i>
      <x v="1"/>
    </i>
    <i>
      <x v="2"/>
    </i>
    <i>
      <x v="3"/>
    </i>
    <i>
      <x v="4"/>
    </i>
    <i>
      <x v="5"/>
    </i>
    <i t="grand">
      <x/>
    </i>
  </rowItems>
  <colFields count="1">
    <field x="33"/>
  </colFields>
  <colItems count="4">
    <i>
      <x/>
    </i>
    <i>
      <x v="1"/>
    </i>
    <i>
      <x v="2"/>
    </i>
    <i t="grand">
      <x/>
    </i>
  </colItems>
  <dataFields count="1">
    <dataField name="Contagem de VACINAÇÃO" fld="3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5FB591A3-3C65-47F4-AD6E-8A4218384B0C}" name="Tabela dinâmica14"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14:F22"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2"/>
        <item x="1"/>
        <item x="0"/>
        <item x="3"/>
        <item t="default"/>
      </items>
    </pivotField>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showAll="0"/>
  </pivotFields>
  <rowFields count="1">
    <field x="4"/>
  </rowFields>
  <rowItems count="7">
    <i>
      <x/>
    </i>
    <i>
      <x v="1"/>
    </i>
    <i>
      <x v="2"/>
    </i>
    <i>
      <x v="3"/>
    </i>
    <i>
      <x v="4"/>
    </i>
    <i>
      <x v="5"/>
    </i>
    <i t="grand">
      <x/>
    </i>
  </rowItems>
  <colFields count="1">
    <field x="32"/>
  </colFields>
  <colItems count="5">
    <i>
      <x/>
    </i>
    <i>
      <x v="1"/>
    </i>
    <i>
      <x v="2"/>
    </i>
    <i>
      <x v="3"/>
    </i>
    <i t="grand">
      <x/>
    </i>
  </colItems>
  <dataFields count="1">
    <dataField name="Contagem de ENTREGA DE MEDICAMENTOS" fld="3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2DF7E588-5D47-461F-ACC5-E8AD42DCE5AA}" name="Tabela dinâmica19"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25:E33"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axis="axisCol" dataField="1" showAll="0">
      <items count="4">
        <item x="0"/>
        <item x="1"/>
        <item x="2"/>
        <item t="default"/>
      </items>
    </pivotField>
    <pivotField showAll="0"/>
    <pivotField numFmtId="2" showAll="0"/>
    <pivotField numFmtId="2" showAll="0"/>
    <pivotField showAll="0"/>
    <pivotField showAll="0"/>
    <pivotField showAll="0"/>
    <pivotField showAll="0"/>
  </pivotFields>
  <rowFields count="1">
    <field x="4"/>
  </rowFields>
  <rowItems count="7">
    <i>
      <x/>
    </i>
    <i>
      <x v="1"/>
    </i>
    <i>
      <x v="2"/>
    </i>
    <i>
      <x v="3"/>
    </i>
    <i>
      <x v="4"/>
    </i>
    <i>
      <x v="5"/>
    </i>
    <i t="grand">
      <x/>
    </i>
  </rowItems>
  <colFields count="1">
    <field x="59"/>
  </colFields>
  <colItems count="4">
    <i>
      <x/>
    </i>
    <i>
      <x v="1"/>
    </i>
    <i>
      <x v="2"/>
    </i>
    <i t="grand">
      <x/>
    </i>
  </colItems>
  <dataFields count="1">
    <dataField name="Contagem de  SABONETE" fld="5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6EE2B24B-D3FF-42CC-9100-1021AFC235F0}" name="Tabela dinâmica18"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14:E22"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axis="axisCol" dataField="1" showAll="0">
      <items count="4">
        <item x="1"/>
        <item x="0"/>
        <item x="2"/>
        <item t="default"/>
      </items>
    </pivotField>
    <pivotField showAll="0"/>
    <pivotField showAll="0"/>
    <pivotField numFmtId="2" showAll="0"/>
    <pivotField numFmtId="2" showAll="0"/>
    <pivotField showAll="0"/>
    <pivotField showAll="0"/>
    <pivotField showAll="0"/>
    <pivotField showAll="0"/>
  </pivotFields>
  <rowFields count="1">
    <field x="4"/>
  </rowFields>
  <rowItems count="7">
    <i>
      <x/>
    </i>
    <i>
      <x v="1"/>
    </i>
    <i>
      <x v="2"/>
    </i>
    <i>
      <x v="3"/>
    </i>
    <i>
      <x v="4"/>
    </i>
    <i>
      <x v="5"/>
    </i>
    <i t="grand">
      <x/>
    </i>
  </rowItems>
  <colFields count="1">
    <field x="58"/>
  </colFields>
  <colItems count="4">
    <i>
      <x/>
    </i>
    <i>
      <x v="1"/>
    </i>
    <i>
      <x v="2"/>
    </i>
    <i t="grand">
      <x/>
    </i>
  </colItems>
  <dataFields count="1">
    <dataField name="Contagem de O2" fld="5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ABCE91FF-E38F-4F9E-BB19-610957BE9D63}" name="Tabela dinâmica17"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3:E11"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axis="axisCol" dataField="1" numFmtId="2" showAll="0">
      <items count="4">
        <item x="2"/>
        <item x="1"/>
        <item x="0"/>
        <item t="default"/>
      </items>
    </pivotField>
    <pivotField showAll="0"/>
    <pivotField showAll="0"/>
    <pivotField showAll="0"/>
    <pivotField numFmtId="2" showAll="0"/>
    <pivotField numFmtId="2" showAll="0"/>
    <pivotField showAll="0"/>
    <pivotField showAll="0"/>
    <pivotField showAll="0"/>
    <pivotField showAll="0"/>
  </pivotFields>
  <rowFields count="1">
    <field x="4"/>
  </rowFields>
  <rowItems count="7">
    <i>
      <x/>
    </i>
    <i>
      <x v="1"/>
    </i>
    <i>
      <x v="2"/>
    </i>
    <i>
      <x v="3"/>
    </i>
    <i>
      <x v="4"/>
    </i>
    <i>
      <x v="5"/>
    </i>
    <i t="grand">
      <x/>
    </i>
  </rowItems>
  <colFields count="1">
    <field x="57"/>
  </colFields>
  <colItems count="4">
    <i>
      <x/>
    </i>
    <i>
      <x v="1"/>
    </i>
    <i>
      <x v="2"/>
    </i>
    <i t="grand">
      <x/>
    </i>
  </colItems>
  <dataFields count="1">
    <dataField name="Contagem de VACINAS" fld="57"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A22B320D-E030-45EB-BAEF-90A11300B4EE}" name="Tabela dinâmica22"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58:D66"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axis="axisCol" dataField="1" numFmtId="2" showAll="0">
      <items count="3">
        <item x="0"/>
        <item x="1"/>
        <item t="default"/>
      </items>
    </pivotField>
    <pivotField showAll="0"/>
    <pivotField showAll="0"/>
    <pivotField showAll="0"/>
    <pivotField showAll="0"/>
  </pivotFields>
  <rowFields count="1">
    <field x="4"/>
  </rowFields>
  <rowItems count="7">
    <i>
      <x/>
    </i>
    <i>
      <x v="1"/>
    </i>
    <i>
      <x v="2"/>
    </i>
    <i>
      <x v="3"/>
    </i>
    <i>
      <x v="4"/>
    </i>
    <i>
      <x v="5"/>
    </i>
    <i t="grand">
      <x/>
    </i>
  </rowItems>
  <colFields count="1">
    <field x="62"/>
  </colFields>
  <colItems count="3">
    <i>
      <x/>
    </i>
    <i>
      <x v="1"/>
    </i>
    <i t="grand">
      <x/>
    </i>
  </colItems>
  <dataFields count="1">
    <dataField name="Contagem de ESTOQUE MEDICAMENTOS" fld="62"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16053DC0-C4DA-4827-9EA1-A929C2D57D6A}" name="Tabela dinâmica21"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47:D55"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axis="axisCol" dataField="1" numFmtId="2" showAll="0">
      <items count="3">
        <item x="1"/>
        <item x="0"/>
        <item t="default"/>
      </items>
    </pivotField>
    <pivotField numFmtId="2" showAll="0"/>
    <pivotField showAll="0"/>
    <pivotField showAll="0"/>
    <pivotField showAll="0"/>
    <pivotField showAll="0"/>
  </pivotFields>
  <rowFields count="1">
    <field x="4"/>
  </rowFields>
  <rowItems count="7">
    <i>
      <x/>
    </i>
    <i>
      <x v="1"/>
    </i>
    <i>
      <x v="2"/>
    </i>
    <i>
      <x v="3"/>
    </i>
    <i>
      <x v="4"/>
    </i>
    <i>
      <x v="5"/>
    </i>
    <i t="grand">
      <x/>
    </i>
  </rowItems>
  <colFields count="1">
    <field x="61"/>
  </colFields>
  <colItems count="3">
    <i>
      <x/>
    </i>
    <i>
      <x v="1"/>
    </i>
    <i t="grand">
      <x/>
    </i>
  </colItems>
  <dataFields count="1">
    <dataField name="Contagem de ESTOQUE EPIS" fld="61"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298F3E73-7F8F-47E7-8FBA-FD7E199AFDD9}" name="Tabela dinâmica20"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36:F44"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axis="axisCol" dataField="1" showAll="0">
      <items count="5">
        <item x="2"/>
        <item x="1"/>
        <item x="0"/>
        <item x="3"/>
        <item t="default"/>
      </items>
    </pivotField>
    <pivotField numFmtId="2" showAll="0"/>
    <pivotField numFmtId="2" showAll="0"/>
    <pivotField showAll="0"/>
    <pivotField showAll="0"/>
    <pivotField showAll="0"/>
    <pivotField showAll="0"/>
  </pivotFields>
  <rowFields count="1">
    <field x="4"/>
  </rowFields>
  <rowItems count="7">
    <i>
      <x/>
    </i>
    <i>
      <x v="1"/>
    </i>
    <i>
      <x v="2"/>
    </i>
    <i>
      <x v="3"/>
    </i>
    <i>
      <x v="4"/>
    </i>
    <i>
      <x v="5"/>
    </i>
    <i t="grand">
      <x/>
    </i>
  </rowItems>
  <colFields count="1">
    <field x="60"/>
  </colFields>
  <colItems count="5">
    <i>
      <x/>
    </i>
    <i>
      <x v="1"/>
    </i>
    <i>
      <x v="2"/>
    </i>
    <i>
      <x v="3"/>
    </i>
    <i t="grand">
      <x/>
    </i>
  </colItems>
  <dataFields count="1">
    <dataField name="Contagem de CARRINHO DE EMERGÊNCIA" fld="6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8B1C29F4-E41C-4AFB-A664-D814047CA203}" name="Tabela dinâmica25"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25:E33"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showAll="0"/>
    <pivotField axis="axisCol" dataField="1" showAll="0">
      <items count="4">
        <item x="0"/>
        <item x="1"/>
        <item x="2"/>
        <item t="default"/>
      </items>
    </pivotField>
  </pivotFields>
  <rowFields count="1">
    <field x="4"/>
  </rowFields>
  <rowItems count="7">
    <i>
      <x/>
    </i>
    <i>
      <x v="1"/>
    </i>
    <i>
      <x v="2"/>
    </i>
    <i>
      <x v="3"/>
    </i>
    <i>
      <x v="4"/>
    </i>
    <i>
      <x v="5"/>
    </i>
    <i t="grand">
      <x/>
    </i>
  </rowItems>
  <colFields count="1">
    <field x="66"/>
  </colFields>
  <colItems count="4">
    <i>
      <x/>
    </i>
    <i>
      <x v="1"/>
    </i>
    <i>
      <x v="2"/>
    </i>
    <i t="grand">
      <x/>
    </i>
  </colItems>
  <dataFields count="1">
    <dataField name="Contagem de TELEFONE" fld="6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308DDBED-14A9-4807-9432-984152026E25}" name="Tabela dinâmica24"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14:F22"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showAll="0"/>
    <pivotField axis="axisCol" dataField="1" showAll="0">
      <items count="5">
        <item x="2"/>
        <item x="1"/>
        <item x="0"/>
        <item x="3"/>
        <item t="default"/>
      </items>
    </pivotField>
    <pivotField showAll="0"/>
  </pivotFields>
  <rowFields count="1">
    <field x="4"/>
  </rowFields>
  <rowItems count="7">
    <i>
      <x/>
    </i>
    <i>
      <x v="1"/>
    </i>
    <i>
      <x v="2"/>
    </i>
    <i>
      <x v="3"/>
    </i>
    <i>
      <x v="4"/>
    </i>
    <i>
      <x v="5"/>
    </i>
    <i t="grand">
      <x/>
    </i>
  </rowItems>
  <colFields count="1">
    <field x="65"/>
  </colFields>
  <colItems count="5">
    <i>
      <x/>
    </i>
    <i>
      <x v="1"/>
    </i>
    <i>
      <x v="2"/>
    </i>
    <i>
      <x v="3"/>
    </i>
    <i t="grand">
      <x/>
    </i>
  </colItems>
  <dataFields count="1">
    <dataField name="Contagem de INTERNET" fld="6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6F56B160-F22A-47B8-A46F-3A4ADB8CDCEE}" name="Tabela dinâmica23" cacheId="7"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3:F11" firstHeaderRow="1" firstDataRow="2" firstDataCol="1"/>
  <pivotFields count="67">
    <pivotField showAll="0"/>
    <pivotField showAll="0"/>
    <pivotField showAll="0"/>
    <pivotField showAll="0"/>
    <pivotField axis="axisRow" showAll="0">
      <items count="7">
        <item x="0"/>
        <item x="1"/>
        <item x="2"/>
        <item x="3"/>
        <item x="4"/>
        <item x="5"/>
        <item t="default"/>
      </items>
    </pivotField>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showAll="0"/>
    <pivotField axis="axisCol" dataField="1" showAll="0">
      <items count="5">
        <item x="2"/>
        <item x="1"/>
        <item x="0"/>
        <item x="3"/>
        <item t="default"/>
      </items>
    </pivotField>
    <pivotField showAll="0"/>
    <pivotField showAll="0"/>
  </pivotFields>
  <rowFields count="1">
    <field x="4"/>
  </rowFields>
  <rowItems count="7">
    <i>
      <x/>
    </i>
    <i>
      <x v="1"/>
    </i>
    <i>
      <x v="2"/>
    </i>
    <i>
      <x v="3"/>
    </i>
    <i>
      <x v="4"/>
    </i>
    <i>
      <x v="5"/>
    </i>
    <i t="grand">
      <x/>
    </i>
  </rowItems>
  <colFields count="1">
    <field x="64"/>
  </colFields>
  <colItems count="5">
    <i>
      <x/>
    </i>
    <i>
      <x v="1"/>
    </i>
    <i>
      <x v="2"/>
    </i>
    <i>
      <x v="3"/>
    </i>
    <i t="grand">
      <x/>
    </i>
  </colItems>
  <dataFields count="1">
    <dataField name="Contagem de COMPUTADOR" fld="6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20.xml.rels><?xml version="1.0" encoding="UTF-8" standalone="yes"?>
<Relationships xmlns="http://schemas.openxmlformats.org/package/2006/relationships"><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4" Type="http://schemas.openxmlformats.org/officeDocument/2006/relationships/pivotTable" Target="../pivotTables/pivotTable13.xml"/></Relationships>
</file>

<file path=xl/worksheets/_rels/sheet21.xml.rels><?xml version="1.0" encoding="UTF-8" standalone="yes"?>
<Relationships xmlns="http://schemas.openxmlformats.org/package/2006/relationships"><Relationship Id="rId8" Type="http://schemas.openxmlformats.org/officeDocument/2006/relationships/pivotTable" Target="../pivotTables/pivotTable24.xml"/><Relationship Id="rId13" Type="http://schemas.openxmlformats.org/officeDocument/2006/relationships/pivotTable" Target="../pivotTables/pivotTable29.xml"/><Relationship Id="rId18" Type="http://schemas.openxmlformats.org/officeDocument/2006/relationships/pivotTable" Target="../pivotTables/pivotTable34.xml"/><Relationship Id="rId3" Type="http://schemas.openxmlformats.org/officeDocument/2006/relationships/pivotTable" Target="../pivotTables/pivotTable19.xml"/><Relationship Id="rId7" Type="http://schemas.openxmlformats.org/officeDocument/2006/relationships/pivotTable" Target="../pivotTables/pivotTable23.xml"/><Relationship Id="rId12" Type="http://schemas.openxmlformats.org/officeDocument/2006/relationships/pivotTable" Target="../pivotTables/pivotTable28.xml"/><Relationship Id="rId17" Type="http://schemas.openxmlformats.org/officeDocument/2006/relationships/pivotTable" Target="../pivotTables/pivotTable33.xml"/><Relationship Id="rId2" Type="http://schemas.openxmlformats.org/officeDocument/2006/relationships/pivotTable" Target="../pivotTables/pivotTable18.xml"/><Relationship Id="rId16" Type="http://schemas.openxmlformats.org/officeDocument/2006/relationships/pivotTable" Target="../pivotTables/pivotTable32.xml"/><Relationship Id="rId20" Type="http://schemas.openxmlformats.org/officeDocument/2006/relationships/pivotTable" Target="../pivotTables/pivotTable36.xml"/><Relationship Id="rId1" Type="http://schemas.openxmlformats.org/officeDocument/2006/relationships/pivotTable" Target="../pivotTables/pivotTable17.xml"/><Relationship Id="rId6" Type="http://schemas.openxmlformats.org/officeDocument/2006/relationships/pivotTable" Target="../pivotTables/pivotTable22.xml"/><Relationship Id="rId11" Type="http://schemas.openxmlformats.org/officeDocument/2006/relationships/pivotTable" Target="../pivotTables/pivotTable27.xml"/><Relationship Id="rId5" Type="http://schemas.openxmlformats.org/officeDocument/2006/relationships/pivotTable" Target="../pivotTables/pivotTable21.xml"/><Relationship Id="rId15" Type="http://schemas.openxmlformats.org/officeDocument/2006/relationships/pivotTable" Target="../pivotTables/pivotTable31.xml"/><Relationship Id="rId10" Type="http://schemas.openxmlformats.org/officeDocument/2006/relationships/pivotTable" Target="../pivotTables/pivotTable26.xml"/><Relationship Id="rId19" Type="http://schemas.openxmlformats.org/officeDocument/2006/relationships/pivotTable" Target="../pivotTables/pivotTable35.xml"/><Relationship Id="rId4" Type="http://schemas.openxmlformats.org/officeDocument/2006/relationships/pivotTable" Target="../pivotTables/pivotTable20.xml"/><Relationship Id="rId9" Type="http://schemas.openxmlformats.org/officeDocument/2006/relationships/pivotTable" Target="../pivotTables/pivotTable25.xml"/><Relationship Id="rId14" Type="http://schemas.openxmlformats.org/officeDocument/2006/relationships/pivotTable" Target="../pivotTables/pivotTable30.xml"/></Relationships>
</file>

<file path=xl/worksheets/_rels/sheet22.xml.rels><?xml version="1.0" encoding="UTF-8" standalone="yes"?>
<Relationships xmlns="http://schemas.openxmlformats.org/package/2006/relationships"><Relationship Id="rId3" Type="http://schemas.openxmlformats.org/officeDocument/2006/relationships/pivotTable" Target="../pivotTables/pivotTable39.xml"/><Relationship Id="rId2" Type="http://schemas.openxmlformats.org/officeDocument/2006/relationships/pivotTable" Target="../pivotTables/pivotTable38.xml"/><Relationship Id="rId1" Type="http://schemas.openxmlformats.org/officeDocument/2006/relationships/pivotTable" Target="../pivotTables/pivotTable37.xml"/><Relationship Id="rId4" Type="http://schemas.openxmlformats.org/officeDocument/2006/relationships/pivotTable" Target="../pivotTables/pivotTable40.xml"/></Relationships>
</file>

<file path=xl/worksheets/_rels/sheet23.xml.rels><?xml version="1.0" encoding="UTF-8" standalone="yes"?>
<Relationships xmlns="http://schemas.openxmlformats.org/package/2006/relationships"><Relationship Id="rId3" Type="http://schemas.openxmlformats.org/officeDocument/2006/relationships/pivotTable" Target="../pivotTables/pivotTable43.xml"/><Relationship Id="rId2" Type="http://schemas.openxmlformats.org/officeDocument/2006/relationships/pivotTable" Target="../pivotTables/pivotTable42.xml"/><Relationship Id="rId1" Type="http://schemas.openxmlformats.org/officeDocument/2006/relationships/pivotTable" Target="../pivotTables/pivotTable41.xml"/><Relationship Id="rId6" Type="http://schemas.openxmlformats.org/officeDocument/2006/relationships/pivotTable" Target="../pivotTables/pivotTable46.xml"/><Relationship Id="rId5" Type="http://schemas.openxmlformats.org/officeDocument/2006/relationships/pivotTable" Target="../pivotTables/pivotTable45.xml"/><Relationship Id="rId4" Type="http://schemas.openxmlformats.org/officeDocument/2006/relationships/pivotTable" Target="../pivotTables/pivotTable44.xml"/></Relationships>
</file>

<file path=xl/worksheets/_rels/sheet24.xml.rels><?xml version="1.0" encoding="UTF-8" standalone="yes"?>
<Relationships xmlns="http://schemas.openxmlformats.org/package/2006/relationships"><Relationship Id="rId3" Type="http://schemas.openxmlformats.org/officeDocument/2006/relationships/pivotTable" Target="../pivotTables/pivotTable49.xml"/><Relationship Id="rId2" Type="http://schemas.openxmlformats.org/officeDocument/2006/relationships/pivotTable" Target="../pivotTables/pivotTable48.xml"/><Relationship Id="rId1" Type="http://schemas.openxmlformats.org/officeDocument/2006/relationships/pivotTable" Target="../pivotTables/pivotTable4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58FC5-8BAD-4385-ABC1-716AB5D0AF87}">
  <dimension ref="A4:B11"/>
  <sheetViews>
    <sheetView workbookViewId="0">
      <selection activeCell="B7" sqref="B7"/>
    </sheetView>
  </sheetViews>
  <sheetFormatPr defaultRowHeight="15" x14ac:dyDescent="0.25"/>
  <cols>
    <col min="1" max="1" width="17.28515625" bestFit="1" customWidth="1"/>
    <col min="2" max="2" width="16.7109375" bestFit="1" customWidth="1"/>
    <col min="3" max="3" width="17.85546875" bestFit="1" customWidth="1"/>
    <col min="4" max="4" width="17.5703125" bestFit="1" customWidth="1"/>
    <col min="5" max="5" width="18.5703125" bestFit="1" customWidth="1"/>
    <col min="6" max="6" width="17.5703125" bestFit="1" customWidth="1"/>
    <col min="7" max="7" width="18.5703125" bestFit="1" customWidth="1"/>
    <col min="8" max="8" width="17.5703125" bestFit="1" customWidth="1"/>
    <col min="9" max="9" width="18.5703125" bestFit="1" customWidth="1"/>
    <col min="10" max="10" width="17.5703125" bestFit="1" customWidth="1"/>
    <col min="11" max="11" width="18.5703125" bestFit="1" customWidth="1"/>
    <col min="12" max="12" width="17.5703125" bestFit="1" customWidth="1"/>
    <col min="13" max="13" width="18.5703125" bestFit="1" customWidth="1"/>
    <col min="14" max="14" width="17.5703125" bestFit="1" customWidth="1"/>
    <col min="15" max="15" width="18.5703125" bestFit="1" customWidth="1"/>
    <col min="16" max="16" width="22.5703125" bestFit="1" customWidth="1"/>
    <col min="17" max="17" width="23.5703125" bestFit="1" customWidth="1"/>
  </cols>
  <sheetData>
    <row r="4" spans="1:2" x14ac:dyDescent="0.25">
      <c r="A4" s="98" t="s">
        <v>2522</v>
      </c>
      <c r="B4" t="s">
        <v>2707</v>
      </c>
    </row>
    <row r="5" spans="1:2" x14ac:dyDescent="0.25">
      <c r="A5" s="21" t="s">
        <v>2488</v>
      </c>
      <c r="B5">
        <v>3</v>
      </c>
    </row>
    <row r="6" spans="1:2" x14ac:dyDescent="0.25">
      <c r="A6" s="21" t="s">
        <v>2489</v>
      </c>
      <c r="B6">
        <v>54</v>
      </c>
    </row>
    <row r="7" spans="1:2" x14ac:dyDescent="0.25">
      <c r="A7" s="21" t="s">
        <v>2490</v>
      </c>
      <c r="B7">
        <v>49</v>
      </c>
    </row>
    <row r="8" spans="1:2" x14ac:dyDescent="0.25">
      <c r="A8" s="21" t="s">
        <v>2491</v>
      </c>
      <c r="B8">
        <v>30</v>
      </c>
    </row>
    <row r="9" spans="1:2" x14ac:dyDescent="0.25">
      <c r="A9" s="21" t="s">
        <v>2492</v>
      </c>
      <c r="B9">
        <v>21</v>
      </c>
    </row>
    <row r="10" spans="1:2" x14ac:dyDescent="0.25">
      <c r="A10" s="21" t="s">
        <v>2524</v>
      </c>
      <c r="B10">
        <v>8</v>
      </c>
    </row>
    <row r="11" spans="1:2" x14ac:dyDescent="0.25">
      <c r="A11" s="21" t="s">
        <v>2493</v>
      </c>
      <c r="B11">
        <v>165</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F7928-785C-4864-8E4E-83745D554C33}">
  <dimension ref="A1:AA166"/>
  <sheetViews>
    <sheetView tabSelected="1" zoomScaleNormal="100" workbookViewId="0">
      <pane ySplit="1" topLeftCell="A2" activePane="bottomLeft" state="frozen"/>
      <selection pane="bottomLeft" activeCell="K4" sqref="K4"/>
    </sheetView>
  </sheetViews>
  <sheetFormatPr defaultColWidth="9.140625" defaultRowHeight="15" x14ac:dyDescent="0.25"/>
  <cols>
    <col min="1" max="1" width="7.42578125" style="1" bestFit="1" customWidth="1"/>
    <col min="2" max="2" width="12.42578125" style="1" bestFit="1" customWidth="1"/>
    <col min="3" max="3" width="18.85546875" style="1" bestFit="1" customWidth="1"/>
    <col min="4" max="4" width="45.5703125" style="1" bestFit="1" customWidth="1"/>
    <col min="5" max="5" width="18.140625" style="1" hidden="1" customWidth="1"/>
    <col min="6" max="6" width="18.140625" style="1" bestFit="1" customWidth="1"/>
    <col min="7" max="7" width="18.28515625" style="20" hidden="1" customWidth="1"/>
    <col min="8" max="8" width="17.85546875" style="20" bestFit="1" customWidth="1"/>
    <col min="9" max="9" width="10.5703125" style="2" customWidth="1"/>
    <col min="10" max="10" width="18.85546875" style="2" customWidth="1"/>
    <col min="11" max="11" width="24.28515625" style="2" customWidth="1"/>
    <col min="12" max="12" width="19.85546875" style="2" customWidth="1"/>
    <col min="13" max="13" width="21.85546875" style="2" customWidth="1"/>
    <col min="14" max="14" width="20" style="2" customWidth="1"/>
    <col min="15" max="16" width="18.85546875" style="2" customWidth="1"/>
    <col min="17" max="17" width="24.28515625" style="2" bestFit="1" customWidth="1"/>
    <col min="18" max="18" width="19.85546875" style="2" bestFit="1" customWidth="1"/>
    <col min="19" max="19" width="21.85546875" style="2" bestFit="1" customWidth="1"/>
    <col min="20" max="20" width="22.42578125" style="2" bestFit="1" customWidth="1"/>
    <col min="21" max="21" width="18.85546875" style="2" bestFit="1" customWidth="1"/>
    <col min="22" max="27" width="18.7109375" style="1" customWidth="1"/>
    <col min="28" max="16384" width="9.140625" style="1"/>
  </cols>
  <sheetData>
    <row r="1" spans="1:27" ht="30" x14ac:dyDescent="0.25">
      <c r="A1" s="9" t="s">
        <v>32</v>
      </c>
      <c r="B1" s="9" t="s">
        <v>3012</v>
      </c>
      <c r="C1" s="9" t="s">
        <v>2149</v>
      </c>
      <c r="D1" s="9" t="s">
        <v>34</v>
      </c>
      <c r="E1" s="44" t="s">
        <v>2959</v>
      </c>
      <c r="F1" s="44" t="s">
        <v>2706</v>
      </c>
      <c r="G1" s="44" t="s">
        <v>2521</v>
      </c>
      <c r="H1" s="44" t="s">
        <v>37</v>
      </c>
      <c r="I1" s="44" t="s">
        <v>0</v>
      </c>
      <c r="J1" s="52" t="s">
        <v>2316</v>
      </c>
      <c r="K1" s="52" t="s">
        <v>2317</v>
      </c>
      <c r="L1" s="52" t="s">
        <v>2318</v>
      </c>
      <c r="M1" s="52" t="s">
        <v>2319</v>
      </c>
      <c r="N1" s="52" t="s">
        <v>2320</v>
      </c>
      <c r="O1" s="52" t="s">
        <v>2321</v>
      </c>
      <c r="P1" s="72" t="s">
        <v>2174</v>
      </c>
      <c r="Q1" s="72" t="s">
        <v>2222</v>
      </c>
      <c r="R1" s="72" t="s">
        <v>2234</v>
      </c>
      <c r="S1" s="72" t="s">
        <v>2282</v>
      </c>
      <c r="T1" s="72" t="s">
        <v>2300</v>
      </c>
      <c r="U1" s="72" t="s">
        <v>2309</v>
      </c>
      <c r="V1" s="71" t="s">
        <v>2310</v>
      </c>
      <c r="W1" s="71" t="s">
        <v>2311</v>
      </c>
      <c r="X1" s="71" t="s">
        <v>2312</v>
      </c>
      <c r="Y1" s="71" t="s">
        <v>2313</v>
      </c>
      <c r="Z1" s="71" t="s">
        <v>2314</v>
      </c>
      <c r="AA1" s="71" t="s">
        <v>2315</v>
      </c>
    </row>
    <row r="2" spans="1:27" x14ac:dyDescent="0.25">
      <c r="A2" s="2">
        <v>122</v>
      </c>
      <c r="B2" t="str">
        <f>_xlfn.XLOOKUP(A:A,UBS!A:A,UBS!B:B)</f>
        <v>Central</v>
      </c>
      <c r="C2" t="str">
        <f>_xlfn.XLOOKUP(A:A,UBS!A:A,UBS!C:C)</f>
        <v>Asa Norte</v>
      </c>
      <c r="D2" t="str">
        <f>_xlfn.XLOOKUP(A:A,UBS!A:A,UBS!D:D)</f>
        <v>Unidade Básica de Saúde 02 - Asa Norte</v>
      </c>
      <c r="E2" s="20" t="str">
        <f>IF(G2&gt;=AF!$C$18,"A",IF(G2&gt;=AF!$C$17,"B",IF(G2&gt;=AF!$C$16,"C",IF(G2&gt;=AF!$C$15,"D",IF(G2&gt;0,"E","SEM INFORMAÇÃO")))))</f>
        <v>A</v>
      </c>
      <c r="F2" s="20" t="str">
        <f>IF(H2&gt;=AF!$C$18,"A",IF(H2&gt;=AF!$C$17,"B",IF(H2&gt;=AF!$C$16,"C",IF(H2&gt;=AF!$C$15,"D",IF(H2&gt;0,"E","SEM INFORMAÇÃO")))))</f>
        <v>A</v>
      </c>
      <c r="G2" s="76">
        <f>SUM(J2:O2)</f>
        <v>0.84669404610637133</v>
      </c>
      <c r="H2" s="115">
        <f>ROUND(IF(I2&lt;=4,G2,IF(I2&lt;=7,G2*0.95,G2*0.9)),2)</f>
        <v>0.8</v>
      </c>
      <c r="I2" s="120">
        <f>_xlfn.XLOOKUP(A:A,EQUIPE!A:A,EQUIPE!M:M)</f>
        <v>6</v>
      </c>
      <c r="J2" s="119">
        <f>P2*AF!$D$4</f>
        <v>0.12031448538754765</v>
      </c>
      <c r="K2" s="119">
        <f>Q2*AF!$D$5</f>
        <v>0.13699174078780177</v>
      </c>
      <c r="L2" s="119">
        <f>R2*AF!$D$6</f>
        <v>0.22871664548919948</v>
      </c>
      <c r="M2" s="119">
        <f>S2*AF!$D$7</f>
        <v>0.144853875476493</v>
      </c>
      <c r="N2" s="119">
        <f>T2*AF!$D$8</f>
        <v>0.15839989108731167</v>
      </c>
      <c r="O2" s="119">
        <f>U2*AF!$D$9</f>
        <v>5.7417407878017787E-2</v>
      </c>
      <c r="P2" s="77">
        <f>V2/AF!$B$24</f>
        <v>0.75</v>
      </c>
      <c r="Q2" s="77">
        <f>W2/AF!$B$25</f>
        <v>0.75</v>
      </c>
      <c r="R2" s="77">
        <f>X2/AF!$B$26</f>
        <v>1</v>
      </c>
      <c r="S2" s="77">
        <f>Y2/AF!$B$27</f>
        <v>0.8</v>
      </c>
      <c r="T2" s="77">
        <f>Z2/AF!$B$28</f>
        <v>0.9285714285714286</v>
      </c>
      <c r="U2" s="77">
        <f>AA2/AF!$B$29</f>
        <v>0.75</v>
      </c>
      <c r="V2" s="63">
        <f>_xlfn.XLOOKUP(A:A,EQUIPE!A:A,EQUIPE!F:F)</f>
        <v>6</v>
      </c>
      <c r="W2" s="63">
        <f>_xlfn.XLOOKUP(A:A,PROFISSIONAIS!A:A,PROFISSIONAIS!F:F)</f>
        <v>9</v>
      </c>
      <c r="X2" s="63">
        <f>_xlfn.XLOOKUP(A:A,SERVIÇOS!A:A,SERVIÇOS!F:F)</f>
        <v>7.5</v>
      </c>
      <c r="Y2" s="63">
        <f>_xlfn.XLOOKUP(A:A,ESTRUTURA!A:A,ESTRUTURA!F:F)</f>
        <v>16</v>
      </c>
      <c r="Z2" s="63">
        <f>_xlfn.XLOOKUP(A:A,INSUMOS!A:A,INSUMOS!F:F)</f>
        <v>6.5</v>
      </c>
      <c r="AA2" s="63">
        <f>_xlfn.XLOOKUP(A:A,TIC!A:A,TIC!F:F)</f>
        <v>3</v>
      </c>
    </row>
    <row r="3" spans="1:27" x14ac:dyDescent="0.25">
      <c r="A3" s="2">
        <v>81</v>
      </c>
      <c r="B3" t="str">
        <f>_xlfn.XLOOKUP(A:A,UBS!A:A,UBS!B:B)</f>
        <v>Sudoeste</v>
      </c>
      <c r="C3" t="str">
        <f>_xlfn.XLOOKUP(A:A,UBS!A:A,UBS!C:C)</f>
        <v>Recanto das Emas</v>
      </c>
      <c r="D3" t="str">
        <f>_xlfn.XLOOKUP(A:A,UBS!A:A,UBS!D:D)</f>
        <v>Unidade Básica de Saúde 04 - Recanto das Emas</v>
      </c>
      <c r="E3" s="20" t="str">
        <f>IF(G3&gt;=AF!$C$18,"A",IF(G3&gt;=AF!$C$17,"B",IF(G3&gt;=AF!$C$16,"C",IF(G3&gt;=AF!$C$15,"D",IF(G3&gt;0,"E","SEM INFORMAÇÃO")))))</f>
        <v>A</v>
      </c>
      <c r="F3" s="20" t="str">
        <f>IF(H3&gt;=AF!$C$18,"A",IF(H3&gt;=AF!$C$17,"B",IF(H3&gt;=AF!$C$16,"C",IF(H3&gt;=AF!$C$15,"D",IF(H3&gt;0,"E","SEM INFORMAÇÃO")))))</f>
        <v>A</v>
      </c>
      <c r="G3" s="76">
        <f>SUM(J3:O3)</f>
        <v>0.8685919253343013</v>
      </c>
      <c r="H3" s="115">
        <f>ROUND(IF(I3&lt;=4,G3,IF(I3&lt;=7,G3*0.95,G3*0.9)),2)</f>
        <v>0.83</v>
      </c>
      <c r="I3" s="120">
        <f>_xlfn.XLOOKUP(A:A,EQUIPE!A:A,EQUIPE!M:M)</f>
        <v>6</v>
      </c>
      <c r="J3" s="119">
        <f>P3*AF!$D$4</f>
        <v>0.16041931385006353</v>
      </c>
      <c r="K3" s="119">
        <f>Q3*AF!$D$5</f>
        <v>0.14079706692079627</v>
      </c>
      <c r="L3" s="119">
        <f>R3*AF!$D$6</f>
        <v>0.22871664548919948</v>
      </c>
      <c r="M3" s="119">
        <f>S3*AF!$D$7</f>
        <v>0.1493805590851334</v>
      </c>
      <c r="N3" s="119">
        <f>T3*AF!$D$8</f>
        <v>0.14621528408059539</v>
      </c>
      <c r="O3" s="119">
        <f>U3*AF!$D$9</f>
        <v>4.3063055908513337E-2</v>
      </c>
      <c r="P3" s="77">
        <f>V3/AF!$B$24</f>
        <v>1</v>
      </c>
      <c r="Q3" s="77">
        <f>W3/AF!$B$25</f>
        <v>0.77083333333333337</v>
      </c>
      <c r="R3" s="77">
        <f>X3/AF!$B$26</f>
        <v>1</v>
      </c>
      <c r="S3" s="77">
        <f>Y3/AF!$B$27</f>
        <v>0.82499999999999996</v>
      </c>
      <c r="T3" s="77">
        <f>Z3/AF!$B$28</f>
        <v>0.8571428571428571</v>
      </c>
      <c r="U3" s="77">
        <f>AA3/AF!$B$29</f>
        <v>0.5625</v>
      </c>
      <c r="V3" s="63">
        <f>_xlfn.XLOOKUP(A:A,EQUIPE!A:A,EQUIPE!F:F)</f>
        <v>8</v>
      </c>
      <c r="W3" s="63">
        <f>_xlfn.XLOOKUP(A:A,PROFISSIONAIS!A:A,PROFISSIONAIS!F:F)</f>
        <v>9.25</v>
      </c>
      <c r="X3" s="63">
        <f>_xlfn.XLOOKUP(A:A,SERVIÇOS!A:A,SERVIÇOS!F:F)</f>
        <v>7.5</v>
      </c>
      <c r="Y3" s="63">
        <f>_xlfn.XLOOKUP(A:A,ESTRUTURA!A:A,ESTRUTURA!F:F)</f>
        <v>16.5</v>
      </c>
      <c r="Z3" s="63">
        <f>_xlfn.XLOOKUP(A:A,INSUMOS!A:A,INSUMOS!F:F)</f>
        <v>6</v>
      </c>
      <c r="AA3" s="63">
        <f>_xlfn.XLOOKUP(A:A,TIC!A:A,TIC!F:F)</f>
        <v>2.25</v>
      </c>
    </row>
    <row r="4" spans="1:27" x14ac:dyDescent="0.25">
      <c r="A4" s="2">
        <v>53</v>
      </c>
      <c r="B4" t="str">
        <f>_xlfn.XLOOKUP(A:A,UBS!A:A,UBS!B:B)</f>
        <v>Sudoeste</v>
      </c>
      <c r="C4" t="str">
        <f>_xlfn.XLOOKUP(A:A,UBS!A:A,UBS!C:C)</f>
        <v>Samambaia</v>
      </c>
      <c r="D4" t="str">
        <f>_xlfn.XLOOKUP(A:A,UBS!A:A,UBS!D:D)</f>
        <v>Unidade Básica de Saúde 03 - Samambaia</v>
      </c>
      <c r="E4" s="20" t="str">
        <f>IF(G4&gt;=AF!$C$18,"A",IF(G4&gt;=AF!$C$17,"B",IF(G4&gt;=AF!$C$16,"C",IF(G4&gt;=AF!$C$15,"D",IF(G4&gt;0,"E","SEM INFORMAÇÃO")))))</f>
        <v>A</v>
      </c>
      <c r="F4" s="20" t="str">
        <f>IF(H4&gt;=AF!$C$18,"A",IF(H4&gt;=AF!$C$17,"B",IF(H4&gt;=AF!$C$16,"C",IF(H4&gt;=AF!$C$15,"D",IF(H4&gt;0,"E","SEM INFORMAÇÃO")))))</f>
        <v>A</v>
      </c>
      <c r="G4" s="76">
        <f>SUM(J4:O4)</f>
        <v>0.83860406456102132</v>
      </c>
      <c r="H4" s="115">
        <f>ROUND(IF(I4&lt;=4,G4,IF(I4&lt;=7,G4*0.95,G4*0.9)),2)</f>
        <v>0.84</v>
      </c>
      <c r="I4" s="120">
        <f>_xlfn.XLOOKUP(A:A,EQUIPE!A:A,EQUIPE!M:M)</f>
        <v>3</v>
      </c>
      <c r="J4" s="119">
        <f>P4*AF!$D$4</f>
        <v>0.16041931385006353</v>
      </c>
      <c r="K4" s="119">
        <f>Q4*AF!$D$5</f>
        <v>0.1179651101228293</v>
      </c>
      <c r="L4" s="119">
        <f>R4*AF!$D$6</f>
        <v>0.21346886912325286</v>
      </c>
      <c r="M4" s="119">
        <f>S4*AF!$D$7</f>
        <v>0.16748729351969505</v>
      </c>
      <c r="N4" s="119">
        <f>T4*AF!$D$8</f>
        <v>0.12184607006716283</v>
      </c>
      <c r="O4" s="119">
        <f>U4*AF!$D$9</f>
        <v>5.7417407878017787E-2</v>
      </c>
      <c r="P4" s="77">
        <f>V4/AF!$B$24</f>
        <v>1</v>
      </c>
      <c r="Q4" s="77">
        <f>W4/AF!$B$25</f>
        <v>0.64583333333333337</v>
      </c>
      <c r="R4" s="77">
        <f>X4/AF!$B$26</f>
        <v>0.93333333333333335</v>
      </c>
      <c r="S4" s="77">
        <f>Y4/AF!$B$27</f>
        <v>0.92500000000000004</v>
      </c>
      <c r="T4" s="77">
        <f>Z4/AF!$B$28</f>
        <v>0.7142857142857143</v>
      </c>
      <c r="U4" s="77">
        <f>AA4/AF!$B$29</f>
        <v>0.75</v>
      </c>
      <c r="V4" s="63">
        <f>_xlfn.XLOOKUP(A:A,EQUIPE!A:A,EQUIPE!F:F)</f>
        <v>8</v>
      </c>
      <c r="W4" s="63">
        <f>_xlfn.XLOOKUP(A:A,PROFISSIONAIS!A:A,PROFISSIONAIS!F:F)</f>
        <v>7.75</v>
      </c>
      <c r="X4" s="63">
        <f>_xlfn.XLOOKUP(A:A,SERVIÇOS!A:A,SERVIÇOS!F:F)</f>
        <v>7</v>
      </c>
      <c r="Y4" s="63">
        <f>_xlfn.XLOOKUP(A:A,ESTRUTURA!A:A,ESTRUTURA!F:F)</f>
        <v>18.5</v>
      </c>
      <c r="Z4" s="63">
        <f>_xlfn.XLOOKUP(A:A,INSUMOS!A:A,INSUMOS!F:F)</f>
        <v>5</v>
      </c>
      <c r="AA4" s="63">
        <f>_xlfn.XLOOKUP(A:A,TIC!A:A,TIC!F:F)</f>
        <v>3</v>
      </c>
    </row>
    <row r="5" spans="1:27" x14ac:dyDescent="0.25">
      <c r="A5" s="2">
        <v>219</v>
      </c>
      <c r="B5" t="str">
        <f>_xlfn.XLOOKUP(A:A,UBS!A:A,UBS!B:B)</f>
        <v>Central</v>
      </c>
      <c r="C5" t="str">
        <f>_xlfn.XLOOKUP(A:A,UBS!A:A,UBS!C:C)</f>
        <v>Asa Norte</v>
      </c>
      <c r="D5" t="str">
        <f>_xlfn.XLOOKUP(A:A,UBS!A:A,UBS!D:D)</f>
        <v>Unidade Básica de Saúde 03 - Asa Norte</v>
      </c>
      <c r="E5" s="20" t="str">
        <f>IF(G5&gt;=AF!$C$18,"A",IF(G5&gt;=AF!$C$17,"B",IF(G5&gt;=AF!$C$16,"C",IF(G5&gt;=AF!$C$15,"D",IF(G5&gt;0,"E","SEM INFORMAÇÃO")))))</f>
        <v>B</v>
      </c>
      <c r="F5" s="20" t="str">
        <f>IF(H5&gt;=AF!$C$18,"A",IF(H5&gt;=AF!$C$17,"B",IF(H5&gt;=AF!$C$16,"C",IF(H5&gt;=AF!$C$15,"D",IF(H5&gt;0,"E","SEM INFORMAÇÃO")))))</f>
        <v>B</v>
      </c>
      <c r="G5" s="76">
        <f>SUM(J5:O5)</f>
        <v>0.79119868245900637</v>
      </c>
      <c r="H5" s="115">
        <f>ROUND(IF(I5&lt;=4,G5,IF(I5&lt;=7,G5*0.95,G5*0.9)),2)</f>
        <v>0.79</v>
      </c>
      <c r="I5" s="120">
        <f>_xlfn.XLOOKUP(A:A,EQUIPE!A:A,EQUIPE!M:M)</f>
        <v>4</v>
      </c>
      <c r="J5" s="119">
        <f>P5*AF!$D$4</f>
        <v>0.12031448538754765</v>
      </c>
      <c r="K5" s="119">
        <f>Q5*AF!$D$5</f>
        <v>0.12938108852181279</v>
      </c>
      <c r="L5" s="119">
        <f>R5*AF!$D$6</f>
        <v>0.21346886912325286</v>
      </c>
      <c r="M5" s="119">
        <f>S5*AF!$D$7</f>
        <v>0.15617058449809401</v>
      </c>
      <c r="N5" s="119">
        <f>T5*AF!$D$8</f>
        <v>0.10966146306044655</v>
      </c>
      <c r="O5" s="119">
        <f>U5*AF!$D$9</f>
        <v>6.2202191867852599E-2</v>
      </c>
      <c r="P5" s="77">
        <f>V5/AF!$B$24</f>
        <v>0.75</v>
      </c>
      <c r="Q5" s="77">
        <f>W5/AF!$B$25</f>
        <v>0.70833333333333337</v>
      </c>
      <c r="R5" s="77">
        <f>X5/AF!$B$26</f>
        <v>0.93333333333333335</v>
      </c>
      <c r="S5" s="77">
        <f>Y5/AF!$B$27</f>
        <v>0.86250000000000004</v>
      </c>
      <c r="T5" s="77">
        <f>Z5/AF!$B$28</f>
        <v>0.6428571428571429</v>
      </c>
      <c r="U5" s="77">
        <f>AA5/AF!$B$29</f>
        <v>0.8125</v>
      </c>
      <c r="V5" s="63">
        <f>_xlfn.XLOOKUP(A:A,EQUIPE!A:A,EQUIPE!F:F)</f>
        <v>6</v>
      </c>
      <c r="W5" s="63">
        <f>_xlfn.XLOOKUP(A:A,PROFISSIONAIS!A:A,PROFISSIONAIS!F:F)</f>
        <v>8.5</v>
      </c>
      <c r="X5" s="63">
        <f>_xlfn.XLOOKUP(A:A,SERVIÇOS!A:A,SERVIÇOS!F:F)</f>
        <v>7</v>
      </c>
      <c r="Y5" s="63">
        <f>_xlfn.XLOOKUP(A:A,ESTRUTURA!A:A,ESTRUTURA!F:F)</f>
        <v>17.25</v>
      </c>
      <c r="Z5" s="63">
        <f>_xlfn.XLOOKUP(A:A,INSUMOS!A:A,INSUMOS!F:F)</f>
        <v>4.5</v>
      </c>
      <c r="AA5" s="63">
        <f>_xlfn.XLOOKUP(A:A,TIC!A:A,TIC!F:F)</f>
        <v>3.25</v>
      </c>
    </row>
    <row r="6" spans="1:27" x14ac:dyDescent="0.25">
      <c r="A6" s="2">
        <v>213</v>
      </c>
      <c r="B6" t="str">
        <f>_xlfn.XLOOKUP(A:A,UBS!A:A,UBS!B:B)</f>
        <v>Central</v>
      </c>
      <c r="C6" t="str">
        <f>_xlfn.XLOOKUP(A:A,UBS!A:A,UBS!C:C)</f>
        <v>Cruzeiro</v>
      </c>
      <c r="D6" t="str">
        <f>_xlfn.XLOOKUP(A:A,UBS!A:A,UBS!D:D)</f>
        <v>Unidade Básica de Saúde 01 - Cruzeiro</v>
      </c>
      <c r="E6" s="20" t="str">
        <f>IF(G6&gt;=AF!$C$18,"A",IF(G6&gt;=AF!$C$17,"B",IF(G6&gt;=AF!$C$16,"C",IF(G6&gt;=AF!$C$15,"D",IF(G6&gt;0,"E","SEM INFORMAÇÃO")))))</f>
        <v>B</v>
      </c>
      <c r="F6" s="20" t="str">
        <f>IF(H6&gt;=AF!$C$18,"A",IF(H6&gt;=AF!$C$17,"B",IF(H6&gt;=AF!$C$16,"C",IF(H6&gt;=AF!$C$15,"D",IF(H6&gt;0,"E","SEM INFORMAÇÃO")))))</f>
        <v>B</v>
      </c>
      <c r="G6" s="76">
        <f>SUM(J6:O6)</f>
        <v>0.77405060658316682</v>
      </c>
      <c r="H6" s="115">
        <f>ROUND(IF(I6&lt;=4,G6,IF(I6&lt;=7,G6*0.95,G6*0.9)),2)</f>
        <v>0.74</v>
      </c>
      <c r="I6" s="120">
        <f>_xlfn.XLOOKUP(A:A,EQUIPE!A:A,EQUIPE!M:M)</f>
        <v>5</v>
      </c>
      <c r="J6" s="119">
        <f>P6*AF!$D$4</f>
        <v>0.10026207115628971</v>
      </c>
      <c r="K6" s="119">
        <f>Q6*AF!$D$5</f>
        <v>0.14079706692079627</v>
      </c>
      <c r="L6" s="119">
        <f>R6*AF!$D$6</f>
        <v>0.22871664548919948</v>
      </c>
      <c r="M6" s="119">
        <f>S6*AF!$D$7</f>
        <v>0.1493805590851334</v>
      </c>
      <c r="N6" s="119">
        <f>T6*AF!$D$8</f>
        <v>9.7476856053730257E-2</v>
      </c>
      <c r="O6" s="119">
        <f>U6*AF!$D$9</f>
        <v>5.7417407878017787E-2</v>
      </c>
      <c r="P6" s="77">
        <f>V6/AF!$B$24</f>
        <v>0.625</v>
      </c>
      <c r="Q6" s="77">
        <f>W6/AF!$B$25</f>
        <v>0.77083333333333337</v>
      </c>
      <c r="R6" s="77">
        <f>X6/AF!$B$26</f>
        <v>1</v>
      </c>
      <c r="S6" s="77">
        <f>Y6/AF!$B$27</f>
        <v>0.82499999999999996</v>
      </c>
      <c r="T6" s="77">
        <f>Z6/AF!$B$28</f>
        <v>0.5714285714285714</v>
      </c>
      <c r="U6" s="77">
        <f>AA6/AF!$B$29</f>
        <v>0.75</v>
      </c>
      <c r="V6" s="63">
        <f>_xlfn.XLOOKUP(A:A,EQUIPE!A:A,EQUIPE!F:F)</f>
        <v>5</v>
      </c>
      <c r="W6" s="63">
        <f>_xlfn.XLOOKUP(A:A,PROFISSIONAIS!A:A,PROFISSIONAIS!F:F)</f>
        <v>9.25</v>
      </c>
      <c r="X6" s="63">
        <f>_xlfn.XLOOKUP(A:A,SERVIÇOS!A:A,SERVIÇOS!F:F)</f>
        <v>7.5</v>
      </c>
      <c r="Y6" s="63">
        <f>_xlfn.XLOOKUP(A:A,ESTRUTURA!A:A,ESTRUTURA!F:F)</f>
        <v>16.5</v>
      </c>
      <c r="Z6" s="63">
        <f>_xlfn.XLOOKUP(A:A,INSUMOS!A:A,INSUMOS!F:F)</f>
        <v>4</v>
      </c>
      <c r="AA6" s="63">
        <f>_xlfn.XLOOKUP(A:A,TIC!A:A,TIC!F:F)</f>
        <v>3</v>
      </c>
    </row>
    <row r="7" spans="1:27" x14ac:dyDescent="0.25">
      <c r="A7" s="2">
        <v>107</v>
      </c>
      <c r="B7" t="str">
        <f>_xlfn.XLOOKUP(A:A,UBS!A:A,UBS!B:B)</f>
        <v>Central</v>
      </c>
      <c r="C7" t="str">
        <f>_xlfn.XLOOKUP(A:A,UBS!A:A,UBS!C:C)</f>
        <v>Cruzeiro</v>
      </c>
      <c r="D7" t="str">
        <f>_xlfn.XLOOKUP(A:A,UBS!A:A,UBS!D:D)</f>
        <v>Unidade Básica de Saúde 02 - Cruzeiro</v>
      </c>
      <c r="E7" s="20" t="str">
        <f>IF(G7&gt;=AF!$C$18,"A",IF(G7&gt;=AF!$C$17,"B",IF(G7&gt;=AF!$C$16,"C",IF(G7&gt;=AF!$C$15,"D",IF(G7&gt;0,"E","SEM INFORMAÇÃO")))))</f>
        <v>A</v>
      </c>
      <c r="F7" s="20" t="str">
        <f>IF(H7&gt;=AF!$C$18,"A",IF(H7&gt;=AF!$C$17,"B",IF(H7&gt;=AF!$C$16,"C",IF(H7&gt;=AF!$C$15,"D",IF(H7&gt;0,"E","SEM INFORMAÇÃO")))))</f>
        <v>B</v>
      </c>
      <c r="G7" s="76">
        <f>SUM(J7:O7)</f>
        <v>0.81403914806074906</v>
      </c>
      <c r="H7" s="115">
        <f>ROUND(IF(I7&lt;=4,G7,IF(I7&lt;=7,G7*0.95,G7*0.9)),2)</f>
        <v>0.77</v>
      </c>
      <c r="I7" s="120">
        <f>_xlfn.XLOOKUP(A:A,EQUIPE!A:A,EQUIPE!M:M)</f>
        <v>5</v>
      </c>
      <c r="J7" s="119">
        <f>P7*AF!$D$4</f>
        <v>0.12031448538754765</v>
      </c>
      <c r="K7" s="119">
        <f>Q7*AF!$D$5</f>
        <v>0.14079706692079627</v>
      </c>
      <c r="L7" s="119">
        <f>R7*AF!$D$6</f>
        <v>0.22871664548919948</v>
      </c>
      <c r="M7" s="119">
        <f>S7*AF!$D$7</f>
        <v>0.1471172172808132</v>
      </c>
      <c r="N7" s="119">
        <f>T7*AF!$D$8</f>
        <v>0.13403067707387911</v>
      </c>
      <c r="O7" s="119">
        <f>U7*AF!$D$9</f>
        <v>4.3063055908513337E-2</v>
      </c>
      <c r="P7" s="77">
        <f>V7/AF!$B$24</f>
        <v>0.75</v>
      </c>
      <c r="Q7" s="77">
        <f>W7/AF!$B$25</f>
        <v>0.77083333333333337</v>
      </c>
      <c r="R7" s="77">
        <f>X7/AF!$B$26</f>
        <v>1</v>
      </c>
      <c r="S7" s="77">
        <f>Y7/AF!$B$27</f>
        <v>0.8125</v>
      </c>
      <c r="T7" s="77">
        <f>Z7/AF!$B$28</f>
        <v>0.7857142857142857</v>
      </c>
      <c r="U7" s="77">
        <f>AA7/AF!$B$29</f>
        <v>0.5625</v>
      </c>
      <c r="V7" s="63">
        <f>_xlfn.XLOOKUP(A:A,EQUIPE!A:A,EQUIPE!F:F)</f>
        <v>6</v>
      </c>
      <c r="W7" s="63">
        <f>_xlfn.XLOOKUP(A:A,PROFISSIONAIS!A:A,PROFISSIONAIS!F:F)</f>
        <v>9.25</v>
      </c>
      <c r="X7" s="63">
        <f>_xlfn.XLOOKUP(A:A,SERVIÇOS!A:A,SERVIÇOS!F:F)</f>
        <v>7.5</v>
      </c>
      <c r="Y7" s="63">
        <f>_xlfn.XLOOKUP(A:A,ESTRUTURA!A:A,ESTRUTURA!F:F)</f>
        <v>16.25</v>
      </c>
      <c r="Z7" s="63">
        <f>_xlfn.XLOOKUP(A:A,INSUMOS!A:A,INSUMOS!F:F)</f>
        <v>5.5</v>
      </c>
      <c r="AA7" s="63">
        <f>_xlfn.XLOOKUP(A:A,TIC!A:A,TIC!F:F)</f>
        <v>2.25</v>
      </c>
    </row>
    <row r="8" spans="1:27" x14ac:dyDescent="0.25">
      <c r="A8" s="2">
        <v>228</v>
      </c>
      <c r="B8" t="str">
        <f>_xlfn.XLOOKUP(A:A,UBS!A:A,UBS!B:B)</f>
        <v>Central</v>
      </c>
      <c r="C8" t="str">
        <f>_xlfn.XLOOKUP(A:A,UBS!A:A,UBS!C:C)</f>
        <v>Lago Norte</v>
      </c>
      <c r="D8" t="str">
        <f>_xlfn.XLOOKUP(A:A,UBS!A:A,UBS!D:D)</f>
        <v>Unidade Básica de Saúde 01 - Lago Norte</v>
      </c>
      <c r="E8" s="20" t="str">
        <f>IF(G8&gt;=AF!$C$18,"A",IF(G8&gt;=AF!$C$17,"B",IF(G8&gt;=AF!$C$16,"C",IF(G8&gt;=AF!$C$15,"D",IF(G8&gt;0,"E","SEM INFORMAÇÃO")))))</f>
        <v>B</v>
      </c>
      <c r="F8" s="20" t="str">
        <f>IF(H8&gt;=AF!$C$18,"A",IF(H8&gt;=AF!$C$17,"B",IF(H8&gt;=AF!$C$16,"C",IF(H8&gt;=AF!$C$15,"D",IF(H8&gt;0,"E","SEM INFORMAÇÃO")))))</f>
        <v>B</v>
      </c>
      <c r="G8" s="76">
        <f>SUM(J8:O8)</f>
        <v>0.78795304652992071</v>
      </c>
      <c r="H8" s="115">
        <f>ROUND(IF(I8&lt;=4,G8,IF(I8&lt;=7,G8*0.95,G8*0.9)),2)</f>
        <v>0.79</v>
      </c>
      <c r="I8" s="120">
        <f>_xlfn.XLOOKUP(A:A,EQUIPE!A:A,EQUIPE!M:M)</f>
        <v>4</v>
      </c>
      <c r="J8" s="119">
        <f>P8*AF!$D$4</f>
        <v>0.12031448538754765</v>
      </c>
      <c r="K8" s="119">
        <f>Q8*AF!$D$5</f>
        <v>0.12177043625582379</v>
      </c>
      <c r="L8" s="119">
        <f>R8*AF!$D$6</f>
        <v>0.22871664548919948</v>
      </c>
      <c r="M8" s="119">
        <f>S8*AF!$D$7</f>
        <v>0.16748729351969505</v>
      </c>
      <c r="N8" s="119">
        <f>T8*AF!$D$8</f>
        <v>7.3107642040297696E-2</v>
      </c>
      <c r="O8" s="119">
        <f>U8*AF!$D$9</f>
        <v>7.6556543837357049E-2</v>
      </c>
      <c r="P8" s="77">
        <f>V8/AF!$B$24</f>
        <v>0.75</v>
      </c>
      <c r="Q8" s="77">
        <f>W8/AF!$B$25</f>
        <v>0.66666666666666663</v>
      </c>
      <c r="R8" s="77">
        <f>X8/AF!$B$26</f>
        <v>1</v>
      </c>
      <c r="S8" s="77">
        <f>Y8/AF!$B$27</f>
        <v>0.92500000000000004</v>
      </c>
      <c r="T8" s="77">
        <f>Z8/AF!$B$28</f>
        <v>0.42857142857142855</v>
      </c>
      <c r="U8" s="77">
        <f>AA8/AF!$B$29</f>
        <v>1</v>
      </c>
      <c r="V8" s="63">
        <f>_xlfn.XLOOKUP(A:A,EQUIPE!A:A,EQUIPE!F:F)</f>
        <v>6</v>
      </c>
      <c r="W8" s="63">
        <f>_xlfn.XLOOKUP(A:A,PROFISSIONAIS!A:A,PROFISSIONAIS!F:F)</f>
        <v>8</v>
      </c>
      <c r="X8" s="63">
        <f>_xlfn.XLOOKUP(A:A,SERVIÇOS!A:A,SERVIÇOS!F:F)</f>
        <v>7.5</v>
      </c>
      <c r="Y8" s="63">
        <f>_xlfn.XLOOKUP(A:A,ESTRUTURA!A:A,ESTRUTURA!F:F)</f>
        <v>18.5</v>
      </c>
      <c r="Z8" s="63">
        <f>_xlfn.XLOOKUP(A:A,INSUMOS!A:A,INSUMOS!F:F)</f>
        <v>3</v>
      </c>
      <c r="AA8" s="63">
        <f>_xlfn.XLOOKUP(A:A,TIC!A:A,TIC!F:F)</f>
        <v>4</v>
      </c>
    </row>
    <row r="9" spans="1:27" x14ac:dyDescent="0.25">
      <c r="A9" s="2">
        <v>61</v>
      </c>
      <c r="B9" t="str">
        <f>_xlfn.XLOOKUP(A:A,UBS!A:A,UBS!B:B)</f>
        <v>Central</v>
      </c>
      <c r="C9" t="str">
        <f>_xlfn.XLOOKUP(A:A,UBS!A:A,UBS!C:C)</f>
        <v>Varjão</v>
      </c>
      <c r="D9" t="str">
        <f>_xlfn.XLOOKUP(A:A,UBS!A:A,UBS!D:D)</f>
        <v>Unidade Básica de Saúde 01 - Varjão</v>
      </c>
      <c r="E9" s="20" t="str">
        <f>IF(G9&gt;=AF!$C$18,"A",IF(G9&gt;=AF!$C$17,"B",IF(G9&gt;=AF!$C$16,"C",IF(G9&gt;=AF!$C$15,"D",IF(G9&gt;0,"E","SEM INFORMAÇÃO")))))</f>
        <v>B</v>
      </c>
      <c r="F9" s="20" t="str">
        <f>IF(H9&gt;=AF!$C$18,"A",IF(H9&gt;=AF!$C$17,"B",IF(H9&gt;=AF!$C$16,"C",IF(H9&gt;=AF!$C$15,"D",IF(H9&gt;0,"E","SEM INFORMAÇÃO")))))</f>
        <v>B</v>
      </c>
      <c r="G9" s="76">
        <f>SUM(J9:O9)</f>
        <v>0.77863496097295326</v>
      </c>
      <c r="H9" s="115">
        <f>ROUND(IF(I9&lt;=4,G9,IF(I9&lt;=7,G9*0.95,G9*0.9)),2)</f>
        <v>0.78</v>
      </c>
      <c r="I9" s="120">
        <f>_xlfn.XLOOKUP(A:A,EQUIPE!A:A,EQUIPE!M:M)</f>
        <v>3</v>
      </c>
      <c r="J9" s="119">
        <f>P9*AF!$D$4</f>
        <v>0.12031448538754765</v>
      </c>
      <c r="K9" s="119">
        <f>Q9*AF!$D$5</f>
        <v>0.12557576238881829</v>
      </c>
      <c r="L9" s="119">
        <f>R9*AF!$D$6</f>
        <v>0.1524777636594663</v>
      </c>
      <c r="M9" s="119">
        <f>S9*AF!$D$7</f>
        <v>0.17880400254129605</v>
      </c>
      <c r="N9" s="119">
        <f>T9*AF!$D$8</f>
        <v>0.15839989108731167</v>
      </c>
      <c r="O9" s="119">
        <f>U9*AF!$D$9</f>
        <v>4.3063055908513337E-2</v>
      </c>
      <c r="P9" s="77">
        <f>V9/AF!$B$24</f>
        <v>0.75</v>
      </c>
      <c r="Q9" s="77">
        <f>W9/AF!$B$25</f>
        <v>0.6875</v>
      </c>
      <c r="R9" s="77">
        <f>X9/AF!$B$26</f>
        <v>0.66666666666666663</v>
      </c>
      <c r="S9" s="77">
        <f>Y9/AF!$B$27</f>
        <v>0.98750000000000004</v>
      </c>
      <c r="T9" s="77">
        <f>Z9/AF!$B$28</f>
        <v>0.9285714285714286</v>
      </c>
      <c r="U9" s="77">
        <f>AA9/AF!$B$29</f>
        <v>0.5625</v>
      </c>
      <c r="V9" s="63">
        <f>_xlfn.XLOOKUP(A:A,EQUIPE!A:A,EQUIPE!F:F)</f>
        <v>6</v>
      </c>
      <c r="W9" s="63">
        <f>_xlfn.XLOOKUP(A:A,PROFISSIONAIS!A:A,PROFISSIONAIS!F:F)</f>
        <v>8.25</v>
      </c>
      <c r="X9" s="63">
        <f>_xlfn.XLOOKUP(A:A,SERVIÇOS!A:A,SERVIÇOS!F:F)</f>
        <v>5</v>
      </c>
      <c r="Y9" s="63">
        <f>_xlfn.XLOOKUP(A:A,ESTRUTURA!A:A,ESTRUTURA!F:F)</f>
        <v>19.75</v>
      </c>
      <c r="Z9" s="63">
        <f>_xlfn.XLOOKUP(A:A,INSUMOS!A:A,INSUMOS!F:F)</f>
        <v>6.5</v>
      </c>
      <c r="AA9" s="63">
        <f>_xlfn.XLOOKUP(A:A,TIC!A:A,TIC!F:F)</f>
        <v>2.25</v>
      </c>
    </row>
    <row r="10" spans="1:27" x14ac:dyDescent="0.25">
      <c r="A10" s="2">
        <v>57</v>
      </c>
      <c r="B10" t="str">
        <f>_xlfn.XLOOKUP(A:A,UBS!A:A,UBS!B:B)</f>
        <v>Centro-Sul</v>
      </c>
      <c r="C10" t="str">
        <f>_xlfn.XLOOKUP(A:A,UBS!A:A,UBS!C:C)</f>
        <v>Candangolândia</v>
      </c>
      <c r="D10" t="str">
        <f>_xlfn.XLOOKUP(A:A,UBS!A:A,UBS!D:D)</f>
        <v>Unidade Básica de Saúde 01 - Candangolândia</v>
      </c>
      <c r="E10" s="20" t="str">
        <f>IF(G10&gt;=AF!$C$18,"A",IF(G10&gt;=AF!$C$17,"B",IF(G10&gt;=AF!$C$16,"C",IF(G10&gt;=AF!$C$15,"D",IF(G10&gt;0,"E","SEM INFORMAÇÃO")))))</f>
        <v>B</v>
      </c>
      <c r="F10" s="20" t="str">
        <f>IF(H10&gt;=AF!$C$18,"A",IF(H10&gt;=AF!$C$17,"B",IF(H10&gt;=AF!$C$16,"C",IF(H10&gt;=AF!$C$15,"D",IF(H10&gt;0,"E","SEM INFORMAÇÃO")))))</f>
        <v>B</v>
      </c>
      <c r="G10" s="76">
        <f>SUM(J10:O10)</f>
        <v>0.79193422127427837</v>
      </c>
      <c r="H10" s="115">
        <f>ROUND(IF(I10&lt;=4,G10,IF(I10&lt;=7,G10*0.95,G10*0.9)),2)</f>
        <v>0.75</v>
      </c>
      <c r="I10" s="120">
        <f>_xlfn.XLOOKUP(A:A,EQUIPE!A:A,EQUIPE!M:M)</f>
        <v>5</v>
      </c>
      <c r="J10" s="119">
        <f>P10*AF!$D$4</f>
        <v>0.12031448538754765</v>
      </c>
      <c r="K10" s="119">
        <f>Q10*AF!$D$5</f>
        <v>0.12557576238881829</v>
      </c>
      <c r="L10" s="119">
        <f>R10*AF!$D$6</f>
        <v>0.22871664548919948</v>
      </c>
      <c r="M10" s="119">
        <f>S10*AF!$D$7</f>
        <v>0.13806385006353239</v>
      </c>
      <c r="N10" s="119">
        <f>T10*AF!$D$8</f>
        <v>0.12184607006716283</v>
      </c>
      <c r="O10" s="119">
        <f>U10*AF!$D$9</f>
        <v>5.7417407878017787E-2</v>
      </c>
      <c r="P10" s="77">
        <f>V10/AF!$B$24</f>
        <v>0.75</v>
      </c>
      <c r="Q10" s="77">
        <f>W10/AF!$B$25</f>
        <v>0.6875</v>
      </c>
      <c r="R10" s="77">
        <f>X10/AF!$B$26</f>
        <v>1</v>
      </c>
      <c r="S10" s="77">
        <f>Y10/AF!$B$27</f>
        <v>0.76249999999999996</v>
      </c>
      <c r="T10" s="77">
        <f>Z10/AF!$B$28</f>
        <v>0.7142857142857143</v>
      </c>
      <c r="U10" s="77">
        <f>AA10/AF!$B$29</f>
        <v>0.75</v>
      </c>
      <c r="V10" s="63">
        <f>_xlfn.XLOOKUP(A:A,EQUIPE!A:A,EQUIPE!F:F)</f>
        <v>6</v>
      </c>
      <c r="W10" s="63">
        <f>_xlfn.XLOOKUP(A:A,PROFISSIONAIS!A:A,PROFISSIONAIS!F:F)</f>
        <v>8.25</v>
      </c>
      <c r="X10" s="63">
        <f>_xlfn.XLOOKUP(A:A,SERVIÇOS!A:A,SERVIÇOS!F:F)</f>
        <v>7.5</v>
      </c>
      <c r="Y10" s="63">
        <f>_xlfn.XLOOKUP(A:A,ESTRUTURA!A:A,ESTRUTURA!F:F)</f>
        <v>15.25</v>
      </c>
      <c r="Z10" s="63">
        <f>_xlfn.XLOOKUP(A:A,INSUMOS!A:A,INSUMOS!F:F)</f>
        <v>5</v>
      </c>
      <c r="AA10" s="63">
        <f>_xlfn.XLOOKUP(A:A,TIC!A:A,TIC!F:F)</f>
        <v>3</v>
      </c>
    </row>
    <row r="11" spans="1:27" x14ac:dyDescent="0.25">
      <c r="A11" s="2">
        <v>60</v>
      </c>
      <c r="B11" t="str">
        <f>_xlfn.XLOOKUP(A:A,UBS!A:A,UBS!B:B)</f>
        <v>Centro-Sul</v>
      </c>
      <c r="C11" t="str">
        <f>_xlfn.XLOOKUP(A:A,UBS!A:A,UBS!C:C)</f>
        <v>Guará</v>
      </c>
      <c r="D11" t="str">
        <f>_xlfn.XLOOKUP(A:A,UBS!A:A,UBS!D:D)</f>
        <v>Unidade Básica de Saúde 02 - Guará</v>
      </c>
      <c r="E11" s="20" t="str">
        <f>IF(G11&gt;=AF!$C$18,"A",IF(G11&gt;=AF!$C$17,"B",IF(G11&gt;=AF!$C$16,"C",IF(G11&gt;=AF!$C$15,"D",IF(G11&gt;0,"E","SEM INFORMAÇÃO")))))</f>
        <v>A</v>
      </c>
      <c r="F11" s="20" t="str">
        <f>IF(H11&gt;=AF!$C$18,"A",IF(H11&gt;=AF!$C$17,"B",IF(H11&gt;=AF!$C$16,"C",IF(H11&gt;=AF!$C$15,"D",IF(H11&gt;0,"E","SEM INFORMAÇÃO")))))</f>
        <v>B</v>
      </c>
      <c r="G11" s="76">
        <f>SUM(J11:O11)</f>
        <v>0.80936970563320632</v>
      </c>
      <c r="H11" s="115">
        <f>ROUND(IF(I11&lt;=4,G11,IF(I11&lt;=7,G11*0.95,G11*0.9)),2)</f>
        <v>0.77</v>
      </c>
      <c r="I11" s="120">
        <f>_xlfn.XLOOKUP(A:A,EQUIPE!A:A,EQUIPE!M:M)</f>
        <v>7</v>
      </c>
      <c r="J11" s="119">
        <f>P11*AF!$D$4</f>
        <v>0.10026207115628971</v>
      </c>
      <c r="K11" s="119">
        <f>Q11*AF!$D$5</f>
        <v>0.15601837145277422</v>
      </c>
      <c r="L11" s="119">
        <f>R11*AF!$D$6</f>
        <v>0.21346886912325286</v>
      </c>
      <c r="M11" s="119">
        <f>S11*AF!$D$7</f>
        <v>0.14032719186785259</v>
      </c>
      <c r="N11" s="119">
        <f>T11*AF!$D$8</f>
        <v>0.17058449809402795</v>
      </c>
      <c r="O11" s="119">
        <f>U11*AF!$D$9</f>
        <v>2.8708703939008894E-2</v>
      </c>
      <c r="P11" s="77">
        <f>V11/AF!$B$24</f>
        <v>0.625</v>
      </c>
      <c r="Q11" s="77">
        <f>W11/AF!$B$25</f>
        <v>0.85416666666666663</v>
      </c>
      <c r="R11" s="77">
        <f>X11/AF!$B$26</f>
        <v>0.93333333333333335</v>
      </c>
      <c r="S11" s="77">
        <f>Y11/AF!$B$27</f>
        <v>0.77500000000000002</v>
      </c>
      <c r="T11" s="77">
        <f>Z11/AF!$B$28</f>
        <v>1</v>
      </c>
      <c r="U11" s="77">
        <f>AA11/AF!$B$29</f>
        <v>0.375</v>
      </c>
      <c r="V11" s="63">
        <f>_xlfn.XLOOKUP(A:A,EQUIPE!A:A,EQUIPE!F:F)</f>
        <v>5</v>
      </c>
      <c r="W11" s="63">
        <f>_xlfn.XLOOKUP(A:A,PROFISSIONAIS!A:A,PROFISSIONAIS!F:F)</f>
        <v>10.25</v>
      </c>
      <c r="X11" s="63">
        <f>_xlfn.XLOOKUP(A:A,SERVIÇOS!A:A,SERVIÇOS!F:F)</f>
        <v>7</v>
      </c>
      <c r="Y11" s="63">
        <f>_xlfn.XLOOKUP(A:A,ESTRUTURA!A:A,ESTRUTURA!F:F)</f>
        <v>15.5</v>
      </c>
      <c r="Z11" s="63">
        <f>_xlfn.XLOOKUP(A:A,INSUMOS!A:A,INSUMOS!F:F)</f>
        <v>7</v>
      </c>
      <c r="AA11" s="63">
        <f>_xlfn.XLOOKUP(A:A,TIC!A:A,TIC!F:F)</f>
        <v>1.5</v>
      </c>
    </row>
    <row r="12" spans="1:27" x14ac:dyDescent="0.25">
      <c r="A12" s="2">
        <v>184</v>
      </c>
      <c r="B12" t="str">
        <f>_xlfn.XLOOKUP(A:A,UBS!A:A,UBS!B:B)</f>
        <v>Centro-Sul</v>
      </c>
      <c r="C12" t="str">
        <f>_xlfn.XLOOKUP(A:A,UBS!A:A,UBS!C:C)</f>
        <v>Guará</v>
      </c>
      <c r="D12" t="str">
        <f>_xlfn.XLOOKUP(A:A,UBS!A:A,UBS!D:D)</f>
        <v>Unidade Básica de Saúde 03 - Guará</v>
      </c>
      <c r="E12" s="20" t="str">
        <f>IF(G12&gt;=AF!$C$18,"A",IF(G12&gt;=AF!$C$17,"B",IF(G12&gt;=AF!$C$16,"C",IF(G12&gt;=AF!$C$15,"D",IF(G12&gt;0,"E","SEM INFORMAÇÃO")))))</f>
        <v>A</v>
      </c>
      <c r="F12" s="20" t="str">
        <f>IF(H12&gt;=AF!$C$18,"A",IF(H12&gt;=AF!$C$17,"B",IF(H12&gt;=AF!$C$16,"C",IF(H12&gt;=AF!$C$15,"D",IF(H12&gt;0,"E","SEM INFORMAÇÃO")))))</f>
        <v>B</v>
      </c>
      <c r="G12" s="76">
        <f>SUM(J12:O12)</f>
        <v>0.80334925425062009</v>
      </c>
      <c r="H12" s="115">
        <f>ROUND(IF(I12&lt;=4,G12,IF(I12&lt;=7,G12*0.95,G12*0.9)),2)</f>
        <v>0.76</v>
      </c>
      <c r="I12" s="120">
        <f>_xlfn.XLOOKUP(A:A,EQUIPE!A:A,EQUIPE!M:M)</f>
        <v>6</v>
      </c>
      <c r="J12" s="119">
        <f>P12*AF!$D$4</f>
        <v>0.12031448538754765</v>
      </c>
      <c r="K12" s="119">
        <f>Q12*AF!$D$5</f>
        <v>0.15221304531977975</v>
      </c>
      <c r="L12" s="119">
        <f>R12*AF!$D$6</f>
        <v>0.22871664548919948</v>
      </c>
      <c r="M12" s="119">
        <f>S12*AF!$D$7</f>
        <v>0.1493805590851334</v>
      </c>
      <c r="N12" s="119">
        <f>T12*AF!$D$8</f>
        <v>0.10966146306044655</v>
      </c>
      <c r="O12" s="119">
        <f>U12*AF!$D$9</f>
        <v>4.3063055908513337E-2</v>
      </c>
      <c r="P12" s="77">
        <f>V12/AF!$B$24</f>
        <v>0.75</v>
      </c>
      <c r="Q12" s="77">
        <f>W12/AF!$B$25</f>
        <v>0.83333333333333337</v>
      </c>
      <c r="R12" s="77">
        <f>X12/AF!$B$26</f>
        <v>1</v>
      </c>
      <c r="S12" s="77">
        <f>Y12/AF!$B$27</f>
        <v>0.82499999999999996</v>
      </c>
      <c r="T12" s="77">
        <f>Z12/AF!$B$28</f>
        <v>0.6428571428571429</v>
      </c>
      <c r="U12" s="77">
        <f>AA12/AF!$B$29</f>
        <v>0.5625</v>
      </c>
      <c r="V12" s="63">
        <f>_xlfn.XLOOKUP(A:A,EQUIPE!A:A,EQUIPE!F:F)</f>
        <v>6</v>
      </c>
      <c r="W12" s="63">
        <f>_xlfn.XLOOKUP(A:A,PROFISSIONAIS!A:A,PROFISSIONAIS!F:F)</f>
        <v>10</v>
      </c>
      <c r="X12" s="63">
        <f>_xlfn.XLOOKUP(A:A,SERVIÇOS!A:A,SERVIÇOS!F:F)</f>
        <v>7.5</v>
      </c>
      <c r="Y12" s="63">
        <f>_xlfn.XLOOKUP(A:A,ESTRUTURA!A:A,ESTRUTURA!F:F)</f>
        <v>16.5</v>
      </c>
      <c r="Z12" s="63">
        <f>_xlfn.XLOOKUP(A:A,INSUMOS!A:A,INSUMOS!F:F)</f>
        <v>4.5</v>
      </c>
      <c r="AA12" s="63">
        <f>_xlfn.XLOOKUP(A:A,TIC!A:A,TIC!F:F)</f>
        <v>2.25</v>
      </c>
    </row>
    <row r="13" spans="1:27" x14ac:dyDescent="0.25">
      <c r="A13" s="2">
        <v>155</v>
      </c>
      <c r="B13" t="str">
        <f>_xlfn.XLOOKUP(A:A,UBS!A:A,UBS!B:B)</f>
        <v>Centro-Sul</v>
      </c>
      <c r="C13" t="str">
        <f>_xlfn.XLOOKUP(A:A,UBS!A:A,UBS!C:C)</f>
        <v>Guará</v>
      </c>
      <c r="D13" t="str">
        <f>_xlfn.XLOOKUP(A:A,UBS!A:A,UBS!D:D)</f>
        <v>Unidade Básica de Saúde 04 - Guará</v>
      </c>
      <c r="E13" s="20" t="str">
        <f>IF(G13&gt;=AF!$C$18,"A",IF(G13&gt;=AF!$C$17,"B",IF(G13&gt;=AF!$C$16,"C",IF(G13&gt;=AF!$C$15,"D",IF(G13&gt;0,"E","SEM INFORMAÇÃO")))))</f>
        <v>B</v>
      </c>
      <c r="F13" s="20" t="str">
        <f>IF(H13&gt;=AF!$C$18,"A",IF(H13&gt;=AF!$C$17,"B",IF(H13&gt;=AF!$C$16,"C",IF(H13&gt;=AF!$C$15,"D",IF(H13&gt;0,"E","SEM INFORMAÇÃO")))))</f>
        <v>B</v>
      </c>
      <c r="G13" s="76">
        <f>SUM(J13:O13)</f>
        <v>0.75478762025776014</v>
      </c>
      <c r="H13" s="115">
        <f>ROUND(IF(I13&lt;=4,G13,IF(I13&lt;=7,G13*0.95,G13*0.9)),2)</f>
        <v>0.75</v>
      </c>
      <c r="I13" s="120">
        <f>_xlfn.XLOOKUP(A:A,EQUIPE!A:A,EQUIPE!M:M)</f>
        <v>2</v>
      </c>
      <c r="J13" s="119">
        <f>P13*AF!$D$4</f>
        <v>0.16041931385006353</v>
      </c>
      <c r="K13" s="119">
        <f>Q13*AF!$D$5</f>
        <v>0.13699174078780177</v>
      </c>
      <c r="L13" s="119">
        <f>R13*AF!$D$6</f>
        <v>9.1486658195679804E-2</v>
      </c>
      <c r="M13" s="119">
        <f>S13*AF!$D$7</f>
        <v>0.16748729351969505</v>
      </c>
      <c r="N13" s="119">
        <f>T13*AF!$D$8</f>
        <v>0.12184607006716283</v>
      </c>
      <c r="O13" s="119">
        <f>U13*AF!$D$9</f>
        <v>7.6556543837357049E-2</v>
      </c>
      <c r="P13" s="77">
        <f>V13/AF!$B$24</f>
        <v>1</v>
      </c>
      <c r="Q13" s="77">
        <f>W13/AF!$B$25</f>
        <v>0.75</v>
      </c>
      <c r="R13" s="77">
        <f>X13/AF!$B$26</f>
        <v>0.4</v>
      </c>
      <c r="S13" s="77">
        <f>Y13/AF!$B$27</f>
        <v>0.92500000000000004</v>
      </c>
      <c r="T13" s="77">
        <f>Z13/AF!$B$28</f>
        <v>0.7142857142857143</v>
      </c>
      <c r="U13" s="77">
        <f>AA13/AF!$B$29</f>
        <v>1</v>
      </c>
      <c r="V13" s="63">
        <f>_xlfn.XLOOKUP(A:A,EQUIPE!A:A,EQUIPE!F:F)</f>
        <v>8</v>
      </c>
      <c r="W13" s="63">
        <f>_xlfn.XLOOKUP(A:A,PROFISSIONAIS!A:A,PROFISSIONAIS!F:F)</f>
        <v>9</v>
      </c>
      <c r="X13" s="63">
        <f>_xlfn.XLOOKUP(A:A,SERVIÇOS!A:A,SERVIÇOS!F:F)</f>
        <v>3</v>
      </c>
      <c r="Y13" s="63">
        <f>_xlfn.XLOOKUP(A:A,ESTRUTURA!A:A,ESTRUTURA!F:F)</f>
        <v>18.5</v>
      </c>
      <c r="Z13" s="63">
        <f>_xlfn.XLOOKUP(A:A,INSUMOS!A:A,INSUMOS!F:F)</f>
        <v>5</v>
      </c>
      <c r="AA13" s="63">
        <f>_xlfn.XLOOKUP(A:A,TIC!A:A,TIC!F:F)</f>
        <v>4</v>
      </c>
    </row>
    <row r="14" spans="1:27" x14ac:dyDescent="0.25">
      <c r="A14" s="2">
        <v>92</v>
      </c>
      <c r="B14" t="str">
        <f>_xlfn.XLOOKUP(A:A,UBS!A:A,UBS!B:B)</f>
        <v>Centro-Sul</v>
      </c>
      <c r="C14" t="str">
        <f>_xlfn.XLOOKUP(A:A,UBS!A:A,UBS!C:C)</f>
        <v>Núcleo Bandeirante</v>
      </c>
      <c r="D14" t="str">
        <f>_xlfn.XLOOKUP(A:A,UBS!A:A,UBS!D:D)</f>
        <v>Unidade Básica de Saúde 01 - Núcleo Bandeirante</v>
      </c>
      <c r="E14" s="20" t="str">
        <f>IF(G14&gt;=AF!$C$18,"A",IF(G14&gt;=AF!$C$17,"B",IF(G14&gt;=AF!$C$16,"C",IF(G14&gt;=AF!$C$15,"D",IF(G14&gt;0,"E","SEM INFORMAÇÃO")))))</f>
        <v>B</v>
      </c>
      <c r="F14" s="20" t="str">
        <f>IF(H14&gt;=AF!$C$18,"A",IF(H14&gt;=AF!$C$17,"B",IF(H14&gt;=AF!$C$16,"C",IF(H14&gt;=AF!$C$15,"D",IF(H14&gt;0,"E","SEM INFORMAÇÃO")))))</f>
        <v>B</v>
      </c>
      <c r="G14" s="76">
        <f>SUM(J14:O14)</f>
        <v>0.79396120741816412</v>
      </c>
      <c r="H14" s="115">
        <f>ROUND(IF(I14&lt;=4,G14,IF(I14&lt;=7,G14*0.95,G14*0.9)),2)</f>
        <v>0.75</v>
      </c>
      <c r="I14" s="120">
        <f>_xlfn.XLOOKUP(A:A,EQUIPE!A:A,EQUIPE!M:M)</f>
        <v>5</v>
      </c>
      <c r="J14" s="119">
        <f>P14*AF!$D$4</f>
        <v>0.10026207115628971</v>
      </c>
      <c r="K14" s="119">
        <f>Q14*AF!$D$5</f>
        <v>0.14079706692079627</v>
      </c>
      <c r="L14" s="119">
        <f>R14*AF!$D$6</f>
        <v>0.21346886912325286</v>
      </c>
      <c r="M14" s="119">
        <f>S14*AF!$D$7</f>
        <v>0.13580050825921219</v>
      </c>
      <c r="N14" s="119">
        <f>T14*AF!$D$8</f>
        <v>0.14621528408059539</v>
      </c>
      <c r="O14" s="119">
        <f>U14*AF!$D$9</f>
        <v>5.7417407878017787E-2</v>
      </c>
      <c r="P14" s="77">
        <f>V14/AF!$B$24</f>
        <v>0.625</v>
      </c>
      <c r="Q14" s="77">
        <f>W14/AF!$B$25</f>
        <v>0.77083333333333337</v>
      </c>
      <c r="R14" s="77">
        <f>X14/AF!$B$26</f>
        <v>0.93333333333333335</v>
      </c>
      <c r="S14" s="77">
        <f>Y14/AF!$B$27</f>
        <v>0.75</v>
      </c>
      <c r="T14" s="77">
        <f>Z14/AF!$B$28</f>
        <v>0.8571428571428571</v>
      </c>
      <c r="U14" s="77">
        <f>AA14/AF!$B$29</f>
        <v>0.75</v>
      </c>
      <c r="V14" s="63">
        <f>_xlfn.XLOOKUP(A:A,EQUIPE!A:A,EQUIPE!F:F)</f>
        <v>5</v>
      </c>
      <c r="W14" s="63">
        <f>_xlfn.XLOOKUP(A:A,PROFISSIONAIS!A:A,PROFISSIONAIS!F:F)</f>
        <v>9.25</v>
      </c>
      <c r="X14" s="63">
        <f>_xlfn.XLOOKUP(A:A,SERVIÇOS!A:A,SERVIÇOS!F:F)</f>
        <v>7</v>
      </c>
      <c r="Y14" s="63">
        <f>_xlfn.XLOOKUP(A:A,ESTRUTURA!A:A,ESTRUTURA!F:F)</f>
        <v>15</v>
      </c>
      <c r="Z14" s="63">
        <f>_xlfn.XLOOKUP(A:A,INSUMOS!A:A,INSUMOS!F:F)</f>
        <v>6</v>
      </c>
      <c r="AA14" s="63">
        <f>_xlfn.XLOOKUP(A:A,TIC!A:A,TIC!F:F)</f>
        <v>3</v>
      </c>
    </row>
    <row r="15" spans="1:27" x14ac:dyDescent="0.25">
      <c r="A15" s="2">
        <v>75</v>
      </c>
      <c r="B15" t="str">
        <f>_xlfn.XLOOKUP(A:A,UBS!A:A,UBS!B:B)</f>
        <v>Centro-Sul</v>
      </c>
      <c r="C15" t="str">
        <f>_xlfn.XLOOKUP(A:A,UBS!A:A,UBS!C:C)</f>
        <v>Riacho Fundo I</v>
      </c>
      <c r="D15" t="str">
        <f>_xlfn.XLOOKUP(A:A,UBS!A:A,UBS!D:D)</f>
        <v>Unidade Básica de Saúde 01 - Riacho Fundo I</v>
      </c>
      <c r="E15" s="20" t="str">
        <f>IF(G15&gt;=AF!$C$18,"A",IF(G15&gt;=AF!$C$17,"B",IF(G15&gt;=AF!$C$16,"C",IF(G15&gt;=AF!$C$15,"D",IF(G15&gt;0,"E","SEM INFORMAÇÃO")))))</f>
        <v>A</v>
      </c>
      <c r="F15" s="20" t="str">
        <f>IF(H15&gt;=AF!$C$18,"A",IF(H15&gt;=AF!$C$17,"B",IF(H15&gt;=AF!$C$16,"C",IF(H15&gt;=AF!$C$15,"D",IF(H15&gt;0,"E","SEM INFORMAÇÃO")))))</f>
        <v>B</v>
      </c>
      <c r="G15" s="76">
        <f>SUM(J15:O15)</f>
        <v>0.80243692140134315</v>
      </c>
      <c r="H15" s="115">
        <f>ROUND(IF(I15&lt;=4,G15,IF(I15&lt;=7,G15*0.95,G15*0.9)),2)</f>
        <v>0.76</v>
      </c>
      <c r="I15" s="120">
        <f>_xlfn.XLOOKUP(A:A,EQUIPE!A:A,EQUIPE!M:M)</f>
        <v>7</v>
      </c>
      <c r="J15" s="119">
        <f>P15*AF!$D$4</f>
        <v>0.10026207115628971</v>
      </c>
      <c r="K15" s="119">
        <f>Q15*AF!$D$5</f>
        <v>0.13699174078780177</v>
      </c>
      <c r="L15" s="119">
        <f>R15*AF!$D$6</f>
        <v>0.22871664548919948</v>
      </c>
      <c r="M15" s="119">
        <f>S15*AF!$D$7</f>
        <v>0.13806385006353239</v>
      </c>
      <c r="N15" s="119">
        <f>T15*AF!$D$8</f>
        <v>0.12184607006716283</v>
      </c>
      <c r="O15" s="119">
        <f>U15*AF!$D$9</f>
        <v>7.6556543837357049E-2</v>
      </c>
      <c r="P15" s="77">
        <f>V15/AF!$B$24</f>
        <v>0.625</v>
      </c>
      <c r="Q15" s="77">
        <f>W15/AF!$B$25</f>
        <v>0.75</v>
      </c>
      <c r="R15" s="77">
        <f>X15/AF!$B$26</f>
        <v>1</v>
      </c>
      <c r="S15" s="77">
        <f>Y15/AF!$B$27</f>
        <v>0.76249999999999996</v>
      </c>
      <c r="T15" s="77">
        <f>Z15/AF!$B$28</f>
        <v>0.7142857142857143</v>
      </c>
      <c r="U15" s="77">
        <f>AA15/AF!$B$29</f>
        <v>1</v>
      </c>
      <c r="V15" s="63">
        <f>_xlfn.XLOOKUP(A:A,EQUIPE!A:A,EQUIPE!F:F)</f>
        <v>5</v>
      </c>
      <c r="W15" s="63">
        <f>_xlfn.XLOOKUP(A:A,PROFISSIONAIS!A:A,PROFISSIONAIS!F:F)</f>
        <v>9</v>
      </c>
      <c r="X15" s="63">
        <f>_xlfn.XLOOKUP(A:A,SERVIÇOS!A:A,SERVIÇOS!F:F)</f>
        <v>7.5</v>
      </c>
      <c r="Y15" s="63">
        <f>_xlfn.XLOOKUP(A:A,ESTRUTURA!A:A,ESTRUTURA!F:F)</f>
        <v>15.25</v>
      </c>
      <c r="Z15" s="63">
        <f>_xlfn.XLOOKUP(A:A,INSUMOS!A:A,INSUMOS!F:F)</f>
        <v>5</v>
      </c>
      <c r="AA15" s="63">
        <f>_xlfn.XLOOKUP(A:A,TIC!A:A,TIC!F:F)</f>
        <v>4</v>
      </c>
    </row>
    <row r="16" spans="1:27" x14ac:dyDescent="0.25">
      <c r="A16" s="2">
        <v>66</v>
      </c>
      <c r="B16" t="str">
        <f>_xlfn.XLOOKUP(A:A,UBS!A:A,UBS!B:B)</f>
        <v>Centro-Sul</v>
      </c>
      <c r="C16" t="str">
        <f>_xlfn.XLOOKUP(A:A,UBS!A:A,UBS!C:C)</f>
        <v>SCIA/Estrutural</v>
      </c>
      <c r="D16" t="str">
        <f>_xlfn.XLOOKUP(A:A,UBS!A:A,UBS!D:D)</f>
        <v>Unidade Básica de Saúde 01 - Estrutural</v>
      </c>
      <c r="E16" s="20" t="str">
        <f>IF(G16&gt;=AF!$C$18,"A",IF(G16&gt;=AF!$C$17,"B",IF(G16&gt;=AF!$C$16,"C",IF(G16&gt;=AF!$C$15,"D",IF(G16&gt;0,"E","SEM INFORMAÇÃO")))))</f>
        <v>B</v>
      </c>
      <c r="F16" s="20" t="str">
        <f>IF(H16&gt;=AF!$C$18,"A",IF(H16&gt;=AF!$C$17,"B",IF(H16&gt;=AF!$C$16,"C",IF(H16&gt;=AF!$C$15,"D",IF(H16&gt;0,"E","SEM INFORMAÇÃO")))))</f>
        <v>B</v>
      </c>
      <c r="G16" s="76">
        <f>SUM(J16:O16)</f>
        <v>0.77988291886004713</v>
      </c>
      <c r="H16" s="115">
        <f>ROUND(IF(I16&lt;=4,G16,IF(I16&lt;=7,G16*0.95,G16*0.9)),2)</f>
        <v>0.7</v>
      </c>
      <c r="I16" s="120">
        <f>_xlfn.XLOOKUP(A:A,EQUIPE!A:A,EQUIPE!M:M)</f>
        <v>9</v>
      </c>
      <c r="J16" s="119">
        <f>P16*AF!$D$4</f>
        <v>0.12031448538754765</v>
      </c>
      <c r="K16" s="119">
        <f>Q16*AF!$D$5</f>
        <v>0.1141597839898348</v>
      </c>
      <c r="L16" s="119">
        <f>R16*AF!$D$6</f>
        <v>0.21346886912325286</v>
      </c>
      <c r="M16" s="119">
        <f>S16*AF!$D$7</f>
        <v>0.133537166454892</v>
      </c>
      <c r="N16" s="119">
        <f>T16*AF!$D$8</f>
        <v>0.12184607006716283</v>
      </c>
      <c r="O16" s="119">
        <f>U16*AF!$D$9</f>
        <v>7.6556543837357049E-2</v>
      </c>
      <c r="P16" s="77">
        <f>V16/AF!$B$24</f>
        <v>0.75</v>
      </c>
      <c r="Q16" s="77">
        <f>W16/AF!$B$25</f>
        <v>0.625</v>
      </c>
      <c r="R16" s="77">
        <f>X16/AF!$B$26</f>
        <v>0.93333333333333335</v>
      </c>
      <c r="S16" s="77">
        <f>Y16/AF!$B$27</f>
        <v>0.73750000000000004</v>
      </c>
      <c r="T16" s="77">
        <f>Z16/AF!$B$28</f>
        <v>0.7142857142857143</v>
      </c>
      <c r="U16" s="77">
        <f>AA16/AF!$B$29</f>
        <v>1</v>
      </c>
      <c r="V16" s="63">
        <f>_xlfn.XLOOKUP(A:A,EQUIPE!A:A,EQUIPE!F:F)</f>
        <v>6</v>
      </c>
      <c r="W16" s="63">
        <f>_xlfn.XLOOKUP(A:A,PROFISSIONAIS!A:A,PROFISSIONAIS!F:F)</f>
        <v>7.5</v>
      </c>
      <c r="X16" s="63">
        <f>_xlfn.XLOOKUP(A:A,SERVIÇOS!A:A,SERVIÇOS!F:F)</f>
        <v>7</v>
      </c>
      <c r="Y16" s="63">
        <f>_xlfn.XLOOKUP(A:A,ESTRUTURA!A:A,ESTRUTURA!F:F)</f>
        <v>14.75</v>
      </c>
      <c r="Z16" s="63">
        <f>_xlfn.XLOOKUP(A:A,INSUMOS!A:A,INSUMOS!F:F)</f>
        <v>5</v>
      </c>
      <c r="AA16" s="63">
        <f>_xlfn.XLOOKUP(A:A,TIC!A:A,TIC!F:F)</f>
        <v>4</v>
      </c>
    </row>
    <row r="17" spans="1:27" x14ac:dyDescent="0.25">
      <c r="A17" s="2">
        <v>86</v>
      </c>
      <c r="B17" t="str">
        <f>_xlfn.XLOOKUP(A:A,UBS!A:A,UBS!B:B)</f>
        <v>Leste</v>
      </c>
      <c r="C17" t="str">
        <f>_xlfn.XLOOKUP(A:A,UBS!A:A,UBS!C:C)</f>
        <v>Itapoã</v>
      </c>
      <c r="D17" t="str">
        <f>_xlfn.XLOOKUP(A:A,UBS!A:A,UBS!D:D)</f>
        <v>Unidade Básica de Saúde 01 - Itapoã</v>
      </c>
      <c r="E17" s="20" t="str">
        <f>IF(G17&gt;=AF!$C$18,"A",IF(G17&gt;=AF!$C$17,"B",IF(G17&gt;=AF!$C$16,"C",IF(G17&gt;=AF!$C$15,"D",IF(G17&gt;0,"E","SEM INFORMAÇÃO")))))</f>
        <v>A</v>
      </c>
      <c r="F17" s="20" t="str">
        <f>IF(H17&gt;=AF!$C$18,"A",IF(H17&gt;=AF!$C$17,"B",IF(H17&gt;=AF!$C$16,"C",IF(H17&gt;=AF!$C$15,"D",IF(H17&gt;0,"E","SEM INFORMAÇÃO")))))</f>
        <v>B</v>
      </c>
      <c r="G17" s="76">
        <f>SUM(J17:O17)</f>
        <v>0.81604817117444173</v>
      </c>
      <c r="H17" s="115">
        <f>ROUND(IF(I17&lt;=4,G17,IF(I17&lt;=7,G17*0.95,G17*0.9)),2)</f>
        <v>0.73</v>
      </c>
      <c r="I17" s="120">
        <f>_xlfn.XLOOKUP(A:A,EQUIPE!A:A,EQUIPE!M:M)</f>
        <v>9</v>
      </c>
      <c r="J17" s="119">
        <f>P17*AF!$D$4</f>
        <v>0.16041931385006353</v>
      </c>
      <c r="K17" s="119">
        <f>Q17*AF!$D$5</f>
        <v>0.13699174078780177</v>
      </c>
      <c r="L17" s="119">
        <f>R17*AF!$D$6</f>
        <v>0.22871664548919948</v>
      </c>
      <c r="M17" s="119">
        <f>S17*AF!$D$7</f>
        <v>0.1493805590851334</v>
      </c>
      <c r="N17" s="119">
        <f>T17*AF!$D$8</f>
        <v>9.7476856053730257E-2</v>
      </c>
      <c r="O17" s="119">
        <f>U17*AF!$D$9</f>
        <v>4.3063055908513337E-2</v>
      </c>
      <c r="P17" s="77">
        <f>V17/AF!$B$24</f>
        <v>1</v>
      </c>
      <c r="Q17" s="77">
        <f>W17/AF!$B$25</f>
        <v>0.75</v>
      </c>
      <c r="R17" s="77">
        <f>X17/AF!$B$26</f>
        <v>1</v>
      </c>
      <c r="S17" s="77">
        <f>Y17/AF!$B$27</f>
        <v>0.82499999999999996</v>
      </c>
      <c r="T17" s="77">
        <f>Z17/AF!$B$28</f>
        <v>0.5714285714285714</v>
      </c>
      <c r="U17" s="77">
        <f>AA17/AF!$B$29</f>
        <v>0.5625</v>
      </c>
      <c r="V17" s="63">
        <f>_xlfn.XLOOKUP(A:A,EQUIPE!A:A,EQUIPE!F:F)</f>
        <v>8</v>
      </c>
      <c r="W17" s="63">
        <f>_xlfn.XLOOKUP(A:A,PROFISSIONAIS!A:A,PROFISSIONAIS!F:F)</f>
        <v>9</v>
      </c>
      <c r="X17" s="63">
        <f>_xlfn.XLOOKUP(A:A,SERVIÇOS!A:A,SERVIÇOS!F:F)</f>
        <v>7.5</v>
      </c>
      <c r="Y17" s="63">
        <f>_xlfn.XLOOKUP(A:A,ESTRUTURA!A:A,ESTRUTURA!F:F)</f>
        <v>16.5</v>
      </c>
      <c r="Z17" s="63">
        <f>_xlfn.XLOOKUP(A:A,INSUMOS!A:A,INSUMOS!F:F)</f>
        <v>4</v>
      </c>
      <c r="AA17" s="63">
        <f>_xlfn.XLOOKUP(A:A,TIC!A:A,TIC!F:F)</f>
        <v>2.25</v>
      </c>
    </row>
    <row r="18" spans="1:27" x14ac:dyDescent="0.25">
      <c r="A18" s="2">
        <v>116</v>
      </c>
      <c r="B18" t="str">
        <f>_xlfn.XLOOKUP(A:A,UBS!A:A,UBS!B:B)</f>
        <v>Leste</v>
      </c>
      <c r="C18" t="str">
        <f>_xlfn.XLOOKUP(A:A,UBS!A:A,UBS!C:C)</f>
        <v>Paranoá</v>
      </c>
      <c r="D18" t="str">
        <f>_xlfn.XLOOKUP(A:A,UBS!A:A,UBS!D:D)</f>
        <v>Unidade Básica de Saúde 05 - Paranoá</v>
      </c>
      <c r="E18" s="20" t="str">
        <f>IF(G18&gt;=AF!$C$18,"A",IF(G18&gt;=AF!$C$17,"B",IF(G18&gt;=AF!$C$16,"C",IF(G18&gt;=AF!$C$15,"D",IF(G18&gt;0,"E","SEM INFORMAÇÃO")))))</f>
        <v>B</v>
      </c>
      <c r="F18" s="20" t="str">
        <f>IF(H18&gt;=AF!$C$18,"A",IF(H18&gt;=AF!$C$17,"B",IF(H18&gt;=AF!$C$16,"C",IF(H18&gt;=AF!$C$15,"D",IF(H18&gt;0,"E","SEM INFORMAÇÃO")))))</f>
        <v>B</v>
      </c>
      <c r="G18" s="76">
        <f>SUM(J18:O18)</f>
        <v>0.72358961850305548</v>
      </c>
      <c r="H18" s="115">
        <f>ROUND(IF(I18&lt;=4,G18,IF(I18&lt;=7,G18*0.95,G18*0.9)),2)</f>
        <v>0.72</v>
      </c>
      <c r="I18" s="120">
        <f>_xlfn.XLOOKUP(A:A,EQUIPE!A:A,EQUIPE!M:M)</f>
        <v>1</v>
      </c>
      <c r="J18" s="119">
        <f>P18*AF!$D$4</f>
        <v>0.16041931385006353</v>
      </c>
      <c r="K18" s="119">
        <f>Q18*AF!$D$5</f>
        <v>0.13318641465480727</v>
      </c>
      <c r="L18" s="119">
        <f>R18*AF!$D$6</f>
        <v>0.10673443456162643</v>
      </c>
      <c r="M18" s="119">
        <f>S18*AF!$D$7</f>
        <v>0.15617058449809401</v>
      </c>
      <c r="N18" s="119">
        <f>T18*AF!$D$8</f>
        <v>0.10966146306044655</v>
      </c>
      <c r="O18" s="119">
        <f>U18*AF!$D$9</f>
        <v>5.7417407878017787E-2</v>
      </c>
      <c r="P18" s="77">
        <f>V18/AF!$B$24</f>
        <v>1</v>
      </c>
      <c r="Q18" s="77">
        <f>W18/AF!$B$25</f>
        <v>0.72916666666666663</v>
      </c>
      <c r="R18" s="77">
        <f>X18/AF!$B$26</f>
        <v>0.46666666666666667</v>
      </c>
      <c r="S18" s="77">
        <f>Y18/AF!$B$27</f>
        <v>0.86250000000000004</v>
      </c>
      <c r="T18" s="77">
        <f>Z18/AF!$B$28</f>
        <v>0.6428571428571429</v>
      </c>
      <c r="U18" s="77">
        <f>AA18/AF!$B$29</f>
        <v>0.75</v>
      </c>
      <c r="V18" s="63">
        <f>_xlfn.XLOOKUP(A:A,EQUIPE!A:A,EQUIPE!F:F)</f>
        <v>8</v>
      </c>
      <c r="W18" s="63">
        <f>_xlfn.XLOOKUP(A:A,PROFISSIONAIS!A:A,PROFISSIONAIS!F:F)</f>
        <v>8.75</v>
      </c>
      <c r="X18" s="63">
        <f>_xlfn.XLOOKUP(A:A,SERVIÇOS!A:A,SERVIÇOS!F:F)</f>
        <v>3.5</v>
      </c>
      <c r="Y18" s="63">
        <f>_xlfn.XLOOKUP(A:A,ESTRUTURA!A:A,ESTRUTURA!F:F)</f>
        <v>17.25</v>
      </c>
      <c r="Z18" s="63">
        <f>_xlfn.XLOOKUP(A:A,INSUMOS!A:A,INSUMOS!F:F)</f>
        <v>4.5</v>
      </c>
      <c r="AA18" s="63">
        <f>_xlfn.XLOOKUP(A:A,TIC!A:A,TIC!F:F)</f>
        <v>3</v>
      </c>
    </row>
    <row r="19" spans="1:27" x14ac:dyDescent="0.25">
      <c r="A19" s="2">
        <v>90</v>
      </c>
      <c r="B19" t="str">
        <f>_xlfn.XLOOKUP(A:A,UBS!A:A,UBS!B:B)</f>
        <v>Leste</v>
      </c>
      <c r="C19" t="str">
        <f>_xlfn.XLOOKUP(A:A,UBS!A:A,UBS!C:C)</f>
        <v>Paranoá</v>
      </c>
      <c r="D19" t="str">
        <f>_xlfn.XLOOKUP(A:A,UBS!A:A,UBS!D:D)</f>
        <v>Unidade Básica de Saúde 06 - Paranoá</v>
      </c>
      <c r="E19" s="20" t="str">
        <f>IF(G19&gt;=AF!$C$18,"A",IF(G19&gt;=AF!$C$17,"B",IF(G19&gt;=AF!$C$16,"C",IF(G19&gt;=AF!$C$15,"D",IF(G19&gt;0,"E","SEM INFORMAÇÃO")))))</f>
        <v>C</v>
      </c>
      <c r="F19" s="20" t="str">
        <f>IF(H19&gt;=AF!$C$18,"A",IF(H19&gt;=AF!$C$17,"B",IF(H19&gt;=AF!$C$16,"C",IF(H19&gt;=AF!$C$15,"D",IF(H19&gt;0,"E","SEM INFORMAÇÃO")))))</f>
        <v>B</v>
      </c>
      <c r="G19" s="76">
        <f>SUM(J19:O19)</f>
        <v>0.69543587765474679</v>
      </c>
      <c r="H19" s="115">
        <f>ROUND(IF(I19&lt;=4,G19,IF(I19&lt;=7,G19*0.95,G19*0.9)),2)</f>
        <v>0.7</v>
      </c>
      <c r="I19" s="120">
        <f>_xlfn.XLOOKUP(A:A,EQUIPE!A:A,EQUIPE!M:M)</f>
        <v>1</v>
      </c>
      <c r="J19" s="119">
        <f>P19*AF!$D$4</f>
        <v>0.16041931385006353</v>
      </c>
      <c r="K19" s="119">
        <f>Q19*AF!$D$5</f>
        <v>0.13699174078780177</v>
      </c>
      <c r="L19" s="119">
        <f>R19*AF!$D$6</f>
        <v>9.1486658195679804E-2</v>
      </c>
      <c r="M19" s="119">
        <f>S19*AF!$D$7</f>
        <v>0.15164390088945362</v>
      </c>
      <c r="N19" s="119">
        <f>T19*AF!$D$8</f>
        <v>9.7476856053730257E-2</v>
      </c>
      <c r="O19" s="119">
        <f>U19*AF!$D$9</f>
        <v>5.7417407878017787E-2</v>
      </c>
      <c r="P19" s="77">
        <f>V19/AF!$B$24</f>
        <v>1</v>
      </c>
      <c r="Q19" s="77">
        <f>W19/AF!$B$25</f>
        <v>0.75</v>
      </c>
      <c r="R19" s="77">
        <f>X19/AF!$B$26</f>
        <v>0.4</v>
      </c>
      <c r="S19" s="77">
        <f>Y19/AF!$B$27</f>
        <v>0.83750000000000002</v>
      </c>
      <c r="T19" s="77">
        <f>Z19/AF!$B$28</f>
        <v>0.5714285714285714</v>
      </c>
      <c r="U19" s="77">
        <f>AA19/AF!$B$29</f>
        <v>0.75</v>
      </c>
      <c r="V19" s="63">
        <f>_xlfn.XLOOKUP(A:A,EQUIPE!A:A,EQUIPE!F:F)</f>
        <v>8</v>
      </c>
      <c r="W19" s="63">
        <f>_xlfn.XLOOKUP(A:A,PROFISSIONAIS!A:A,PROFISSIONAIS!F:F)</f>
        <v>9</v>
      </c>
      <c r="X19" s="63">
        <f>_xlfn.XLOOKUP(A:A,SERVIÇOS!A:A,SERVIÇOS!F:F)</f>
        <v>3</v>
      </c>
      <c r="Y19" s="63">
        <f>_xlfn.XLOOKUP(A:A,ESTRUTURA!A:A,ESTRUTURA!F:F)</f>
        <v>16.75</v>
      </c>
      <c r="Z19" s="63">
        <f>_xlfn.XLOOKUP(A:A,INSUMOS!A:A,INSUMOS!F:F)</f>
        <v>4</v>
      </c>
      <c r="AA19" s="63">
        <f>_xlfn.XLOOKUP(A:A,TIC!A:A,TIC!F:F)</f>
        <v>3</v>
      </c>
    </row>
    <row r="20" spans="1:27" x14ac:dyDescent="0.25">
      <c r="A20" s="2">
        <v>152</v>
      </c>
      <c r="B20" t="str">
        <f>_xlfn.XLOOKUP(A:A,UBS!A:A,UBS!B:B)</f>
        <v>Leste</v>
      </c>
      <c r="C20" t="str">
        <f>_xlfn.XLOOKUP(A:A,UBS!A:A,UBS!C:C)</f>
        <v>Paranoá</v>
      </c>
      <c r="D20" t="str">
        <f>_xlfn.XLOOKUP(A:A,UBS!A:A,UBS!D:D)</f>
        <v>Unidade Básica de Saúde 07 - Paranoá</v>
      </c>
      <c r="E20" s="20" t="str">
        <f>IF(G20&gt;=AF!$C$18,"A",IF(G20&gt;=AF!$C$17,"B",IF(G20&gt;=AF!$C$16,"C",IF(G20&gt;=AF!$C$15,"D",IF(G20&gt;0,"E","SEM INFORMAÇÃO")))))</f>
        <v>B</v>
      </c>
      <c r="F20" s="20" t="str">
        <f>IF(H20&gt;=AF!$C$18,"A",IF(H20&gt;=AF!$C$17,"B",IF(H20&gt;=AF!$C$16,"C",IF(H20&gt;=AF!$C$15,"D",IF(H20&gt;0,"E","SEM INFORMAÇÃO")))))</f>
        <v>B</v>
      </c>
      <c r="G20" s="76">
        <f>SUM(J20:O20)</f>
        <v>0.72929240787801775</v>
      </c>
      <c r="H20" s="115">
        <f>ROUND(IF(I20&lt;=4,G20,IF(I20&lt;=7,G20*0.95,G20*0.9)),2)</f>
        <v>0.73</v>
      </c>
      <c r="I20" s="120">
        <f>_xlfn.XLOOKUP(A:A,EQUIPE!A:A,EQUIPE!M:M)</f>
        <v>1</v>
      </c>
      <c r="J20" s="119">
        <f>P20*AF!$D$4</f>
        <v>0.16041931385006353</v>
      </c>
      <c r="K20" s="119">
        <f>Q20*AF!$D$5</f>
        <v>0.13699174078780177</v>
      </c>
      <c r="L20" s="119">
        <f>R20*AF!$D$6</f>
        <v>0.16772554002541296</v>
      </c>
      <c r="M20" s="119">
        <f>S20*AF!$D$7</f>
        <v>0.13580050825921219</v>
      </c>
      <c r="N20" s="119">
        <f>T20*AF!$D$8</f>
        <v>8.5292249047013977E-2</v>
      </c>
      <c r="O20" s="119">
        <f>U20*AF!$D$9</f>
        <v>4.3063055908513337E-2</v>
      </c>
      <c r="P20" s="77">
        <f>V20/AF!$B$24</f>
        <v>1</v>
      </c>
      <c r="Q20" s="77">
        <f>W20/AF!$B$25</f>
        <v>0.75</v>
      </c>
      <c r="R20" s="77">
        <f>X20/AF!$B$26</f>
        <v>0.73333333333333328</v>
      </c>
      <c r="S20" s="77">
        <f>Y20/AF!$B$27</f>
        <v>0.75</v>
      </c>
      <c r="T20" s="77">
        <f>Z20/AF!$B$28</f>
        <v>0.5</v>
      </c>
      <c r="U20" s="77">
        <f>AA20/AF!$B$29</f>
        <v>0.5625</v>
      </c>
      <c r="V20" s="63">
        <f>_xlfn.XLOOKUP(A:A,EQUIPE!A:A,EQUIPE!F:F)</f>
        <v>8</v>
      </c>
      <c r="W20" s="63">
        <f>_xlfn.XLOOKUP(A:A,PROFISSIONAIS!A:A,PROFISSIONAIS!F:F)</f>
        <v>9</v>
      </c>
      <c r="X20" s="63">
        <f>_xlfn.XLOOKUP(A:A,SERVIÇOS!A:A,SERVIÇOS!F:F)</f>
        <v>5.5</v>
      </c>
      <c r="Y20" s="63">
        <f>_xlfn.XLOOKUP(A:A,ESTRUTURA!A:A,ESTRUTURA!F:F)</f>
        <v>15</v>
      </c>
      <c r="Z20" s="63">
        <f>_xlfn.XLOOKUP(A:A,INSUMOS!A:A,INSUMOS!F:F)</f>
        <v>3.5</v>
      </c>
      <c r="AA20" s="63">
        <f>_xlfn.XLOOKUP(A:A,TIC!A:A,TIC!F:F)</f>
        <v>2.25</v>
      </c>
    </row>
    <row r="21" spans="1:27" x14ac:dyDescent="0.25">
      <c r="A21" s="2">
        <v>83</v>
      </c>
      <c r="B21" t="str">
        <f>_xlfn.XLOOKUP(A:A,UBS!A:A,UBS!B:B)</f>
        <v>Leste</v>
      </c>
      <c r="C21" t="str">
        <f>_xlfn.XLOOKUP(A:A,UBS!A:A,UBS!C:C)</f>
        <v>São Sebastião</v>
      </c>
      <c r="D21" t="str">
        <f>_xlfn.XLOOKUP(A:A,UBS!A:A,UBS!D:D)</f>
        <v>Unidade Básica de Saúde 01 - São Sebastião</v>
      </c>
      <c r="E21" s="20" t="str">
        <f>IF(G21&gt;=AF!$C$18,"A",IF(G21&gt;=AF!$C$17,"B",IF(G21&gt;=AF!$C$16,"C",IF(G21&gt;=AF!$C$15,"D",IF(G21&gt;0,"E","SEM INFORMAÇÃO")))))</f>
        <v>A</v>
      </c>
      <c r="F21" s="20" t="str">
        <f>IF(H21&gt;=AF!$C$18,"A",IF(H21&gt;=AF!$C$17,"B",IF(H21&gt;=AF!$C$16,"C",IF(H21&gt;=AF!$C$15,"D",IF(H21&gt;0,"E","SEM INFORMAÇÃO")))))</f>
        <v>B</v>
      </c>
      <c r="G21" s="76">
        <f>SUM(J21:O21)</f>
        <v>0.81712311671809756</v>
      </c>
      <c r="H21" s="115">
        <f>ROUND(IF(I21&lt;=4,G21,IF(I21&lt;=7,G21*0.95,G21*0.9)),2)</f>
        <v>0.74</v>
      </c>
      <c r="I21" s="120">
        <f>_xlfn.XLOOKUP(A:A,EQUIPE!A:A,EQUIPE!M:M)</f>
        <v>10</v>
      </c>
      <c r="J21" s="119">
        <f>P21*AF!$D$4</f>
        <v>0.12031448538754765</v>
      </c>
      <c r="K21" s="119">
        <f>Q21*AF!$D$5</f>
        <v>0.14840771918678525</v>
      </c>
      <c r="L21" s="119">
        <f>R21*AF!$D$6</f>
        <v>0.22871664548919948</v>
      </c>
      <c r="M21" s="119">
        <f>S21*AF!$D$7</f>
        <v>0.14259053367217278</v>
      </c>
      <c r="N21" s="119">
        <f>T21*AF!$D$8</f>
        <v>0.13403067707387911</v>
      </c>
      <c r="O21" s="119">
        <f>U21*AF!$D$9</f>
        <v>4.3063055908513337E-2</v>
      </c>
      <c r="P21" s="77">
        <f>V21/AF!$B$24</f>
        <v>0.75</v>
      </c>
      <c r="Q21" s="77">
        <f>W21/AF!$B$25</f>
        <v>0.8125</v>
      </c>
      <c r="R21" s="77">
        <f>X21/AF!$B$26</f>
        <v>1</v>
      </c>
      <c r="S21" s="77">
        <f>Y21/AF!$B$27</f>
        <v>0.78749999999999998</v>
      </c>
      <c r="T21" s="77">
        <f>Z21/AF!$B$28</f>
        <v>0.7857142857142857</v>
      </c>
      <c r="U21" s="77">
        <f>AA21/AF!$B$29</f>
        <v>0.5625</v>
      </c>
      <c r="V21" s="63">
        <f>_xlfn.XLOOKUP(A:A,EQUIPE!A:A,EQUIPE!F:F)</f>
        <v>6</v>
      </c>
      <c r="W21" s="63">
        <f>_xlfn.XLOOKUP(A:A,PROFISSIONAIS!A:A,PROFISSIONAIS!F:F)</f>
        <v>9.75</v>
      </c>
      <c r="X21" s="63">
        <f>_xlfn.XLOOKUP(A:A,SERVIÇOS!A:A,SERVIÇOS!F:F)</f>
        <v>7.5</v>
      </c>
      <c r="Y21" s="63">
        <f>_xlfn.XLOOKUP(A:A,ESTRUTURA!A:A,ESTRUTURA!F:F)</f>
        <v>15.75</v>
      </c>
      <c r="Z21" s="63">
        <f>_xlfn.XLOOKUP(A:A,INSUMOS!A:A,INSUMOS!F:F)</f>
        <v>5.5</v>
      </c>
      <c r="AA21" s="63">
        <f>_xlfn.XLOOKUP(A:A,TIC!A:A,TIC!F:F)</f>
        <v>2.25</v>
      </c>
    </row>
    <row r="22" spans="1:27" x14ac:dyDescent="0.25">
      <c r="A22" s="2">
        <v>186</v>
      </c>
      <c r="B22" t="str">
        <f>_xlfn.XLOOKUP(A:A,UBS!A:A,UBS!B:B)</f>
        <v>Leste</v>
      </c>
      <c r="C22" t="str">
        <f>_xlfn.XLOOKUP(A:A,UBS!A:A,UBS!C:C)</f>
        <v>São Sebastião</v>
      </c>
      <c r="D22" t="str">
        <f>_xlfn.XLOOKUP(A:A,UBS!A:A,UBS!D:D)</f>
        <v>Unidade Básica de Saúde 09 - São Sebastião</v>
      </c>
      <c r="E22" s="20" t="str">
        <f>IF(G22&gt;=AF!$C$18,"A",IF(G22&gt;=AF!$C$17,"B",IF(G22&gt;=AF!$C$16,"C",IF(G22&gt;=AF!$C$15,"D",IF(G22&gt;0,"E","SEM INFORMAÇÃO")))))</f>
        <v>B</v>
      </c>
      <c r="F22" s="20" t="str">
        <f>IF(H22&gt;=AF!$C$18,"A",IF(H22&gt;=AF!$C$17,"B",IF(H22&gt;=AF!$C$16,"C",IF(H22&gt;=AF!$C$15,"D",IF(H22&gt;0,"E","SEM INFORMAÇÃO")))))</f>
        <v>B</v>
      </c>
      <c r="G22" s="76">
        <f>SUM(J22:O22)</f>
        <v>0.74534284806679973</v>
      </c>
      <c r="H22" s="115">
        <f>ROUND(IF(I22&lt;=4,G22,IF(I22&lt;=7,G22*0.95,G22*0.9)),2)</f>
        <v>0.75</v>
      </c>
      <c r="I22" s="120">
        <f>_xlfn.XLOOKUP(A:A,EQUIPE!A:A,EQUIPE!M:M)</f>
        <v>2</v>
      </c>
      <c r="J22" s="119">
        <f>P22*AF!$D$4</f>
        <v>0.12031448538754765</v>
      </c>
      <c r="K22" s="119">
        <f>Q22*AF!$D$5</f>
        <v>0.14840771918678525</v>
      </c>
      <c r="L22" s="119">
        <f>R22*AF!$D$6</f>
        <v>0.16772554002541296</v>
      </c>
      <c r="M22" s="119">
        <f>S22*AF!$D$7</f>
        <v>0.15617058449809401</v>
      </c>
      <c r="N22" s="119">
        <f>T22*AF!$D$8</f>
        <v>0.10966146306044655</v>
      </c>
      <c r="O22" s="119">
        <f>U22*AF!$D$9</f>
        <v>4.3063055908513337E-2</v>
      </c>
      <c r="P22" s="77">
        <f>V22/AF!$B$24</f>
        <v>0.75</v>
      </c>
      <c r="Q22" s="77">
        <f>W22/AF!$B$25</f>
        <v>0.8125</v>
      </c>
      <c r="R22" s="77">
        <f>X22/AF!$B$26</f>
        <v>0.73333333333333328</v>
      </c>
      <c r="S22" s="77">
        <f>Y22/AF!$B$27</f>
        <v>0.86250000000000004</v>
      </c>
      <c r="T22" s="77">
        <f>Z22/AF!$B$28</f>
        <v>0.6428571428571429</v>
      </c>
      <c r="U22" s="77">
        <f>AA22/AF!$B$29</f>
        <v>0.5625</v>
      </c>
      <c r="V22" s="63">
        <f>_xlfn.XLOOKUP(A:A,EQUIPE!A:A,EQUIPE!F:F)</f>
        <v>6</v>
      </c>
      <c r="W22" s="63">
        <f>_xlfn.XLOOKUP(A:A,PROFISSIONAIS!A:A,PROFISSIONAIS!F:F)</f>
        <v>9.75</v>
      </c>
      <c r="X22" s="63">
        <f>_xlfn.XLOOKUP(A:A,SERVIÇOS!A:A,SERVIÇOS!F:F)</f>
        <v>5.5</v>
      </c>
      <c r="Y22" s="63">
        <f>_xlfn.XLOOKUP(A:A,ESTRUTURA!A:A,ESTRUTURA!F:F)</f>
        <v>17.25</v>
      </c>
      <c r="Z22" s="63">
        <f>_xlfn.XLOOKUP(A:A,INSUMOS!A:A,INSUMOS!F:F)</f>
        <v>4.5</v>
      </c>
      <c r="AA22" s="63">
        <f>_xlfn.XLOOKUP(A:A,TIC!A:A,TIC!F:F)</f>
        <v>2.25</v>
      </c>
    </row>
    <row r="23" spans="1:27" x14ac:dyDescent="0.25">
      <c r="A23" s="2">
        <v>70</v>
      </c>
      <c r="B23" t="str">
        <f>_xlfn.XLOOKUP(A:A,UBS!A:A,UBS!B:B)</f>
        <v>Norte</v>
      </c>
      <c r="C23" t="str">
        <f>_xlfn.XLOOKUP(A:A,UBS!A:A,UBS!C:C)</f>
        <v>Fercal</v>
      </c>
      <c r="D23" t="str">
        <f>_xlfn.XLOOKUP(A:A,UBS!A:A,UBS!D:D)</f>
        <v>Unidade Básica de Saúde 01 - Fercal</v>
      </c>
      <c r="E23" s="20" t="str">
        <f>IF(G23&gt;=AF!$C$18,"A",IF(G23&gt;=AF!$C$17,"B",IF(G23&gt;=AF!$C$16,"C",IF(G23&gt;=AF!$C$15,"D",IF(G23&gt;0,"E","SEM INFORMAÇÃO")))))</f>
        <v>B</v>
      </c>
      <c r="F23" s="20" t="str">
        <f>IF(H23&gt;=AF!$C$18,"A",IF(H23&gt;=AF!$C$17,"B",IF(H23&gt;=AF!$C$16,"C",IF(H23&gt;=AF!$C$15,"D",IF(H23&gt;0,"E","SEM INFORMAÇÃO")))))</f>
        <v>B</v>
      </c>
      <c r="G23" s="76">
        <f>SUM(J23:O23)</f>
        <v>0.7842242996309069</v>
      </c>
      <c r="H23" s="115">
        <f>ROUND(IF(I23&lt;=4,G23,IF(I23&lt;=7,G23*0.95,G23*0.9)),2)</f>
        <v>0.78</v>
      </c>
      <c r="I23" s="120">
        <f>_xlfn.XLOOKUP(A:A,EQUIPE!A:A,EQUIPE!M:M)</f>
        <v>2</v>
      </c>
      <c r="J23" s="119">
        <f>P23*AF!$D$4</f>
        <v>0.12031448538754765</v>
      </c>
      <c r="K23" s="119">
        <f>Q23*AF!$D$5</f>
        <v>0.10654913172384582</v>
      </c>
      <c r="L23" s="119">
        <f>R23*AF!$D$6</f>
        <v>0.22871664548919948</v>
      </c>
      <c r="M23" s="119">
        <f>S23*AF!$D$7</f>
        <v>0.1493805590851334</v>
      </c>
      <c r="N23" s="119">
        <f>T23*AF!$D$8</f>
        <v>0.12184607006716283</v>
      </c>
      <c r="O23" s="119">
        <f>U23*AF!$D$9</f>
        <v>5.7417407878017787E-2</v>
      </c>
      <c r="P23" s="77">
        <f>V23/AF!$B$24</f>
        <v>0.75</v>
      </c>
      <c r="Q23" s="77">
        <f>W23/AF!$B$25</f>
        <v>0.58333333333333337</v>
      </c>
      <c r="R23" s="77">
        <f>X23/AF!$B$26</f>
        <v>1</v>
      </c>
      <c r="S23" s="77">
        <f>Y23/AF!$B$27</f>
        <v>0.82499999999999996</v>
      </c>
      <c r="T23" s="77">
        <f>Z23/AF!$B$28</f>
        <v>0.7142857142857143</v>
      </c>
      <c r="U23" s="77">
        <f>AA23/AF!$B$29</f>
        <v>0.75</v>
      </c>
      <c r="V23" s="63">
        <f>_xlfn.XLOOKUP(A:A,EQUIPE!A:A,EQUIPE!F:F)</f>
        <v>6</v>
      </c>
      <c r="W23" s="63">
        <f>_xlfn.XLOOKUP(A:A,PROFISSIONAIS!A:A,PROFISSIONAIS!F:F)</f>
        <v>7</v>
      </c>
      <c r="X23" s="63">
        <f>_xlfn.XLOOKUP(A:A,SERVIÇOS!A:A,SERVIÇOS!F:F)</f>
        <v>7.5</v>
      </c>
      <c r="Y23" s="63">
        <f>_xlfn.XLOOKUP(A:A,ESTRUTURA!A:A,ESTRUTURA!F:F)</f>
        <v>16.5</v>
      </c>
      <c r="Z23" s="63">
        <f>_xlfn.XLOOKUP(A:A,INSUMOS!A:A,INSUMOS!F:F)</f>
        <v>5</v>
      </c>
      <c r="AA23" s="63">
        <f>_xlfn.XLOOKUP(A:A,TIC!A:A,TIC!F:F)</f>
        <v>3</v>
      </c>
    </row>
    <row r="24" spans="1:27" x14ac:dyDescent="0.25">
      <c r="A24" s="2">
        <v>93</v>
      </c>
      <c r="B24" t="str">
        <f>_xlfn.XLOOKUP(A:A,UBS!A:A,UBS!B:B)</f>
        <v>Norte</v>
      </c>
      <c r="C24" t="str">
        <f>_xlfn.XLOOKUP(A:A,UBS!A:A,UBS!C:C)</f>
        <v>Fercal</v>
      </c>
      <c r="D24" t="str">
        <f>_xlfn.XLOOKUP(A:A,UBS!A:A,UBS!D:D)</f>
        <v>Unidade Básica de Saúde 02 - Fercal</v>
      </c>
      <c r="E24" s="20" t="str">
        <f>IF(G24&gt;=AF!$C$18,"A",IF(G24&gt;=AF!$C$17,"B",IF(G24&gt;=AF!$C$16,"C",IF(G24&gt;=AF!$C$15,"D",IF(G24&gt;0,"E","SEM INFORMAÇÃO")))))</f>
        <v>B</v>
      </c>
      <c r="F24" s="20" t="str">
        <f>IF(H24&gt;=AF!$C$18,"A",IF(H24&gt;=AF!$C$17,"B",IF(H24&gt;=AF!$C$16,"C",IF(H24&gt;=AF!$C$15,"D",IF(H24&gt;0,"E","SEM INFORMAÇÃO")))))</f>
        <v>B</v>
      </c>
      <c r="G24" s="76">
        <f>SUM(J24:O24)</f>
        <v>0.77316474556785852</v>
      </c>
      <c r="H24" s="115">
        <f>ROUND(IF(I24&lt;=4,G24,IF(I24&lt;=7,G24*0.95,G24*0.9)),2)</f>
        <v>0.77</v>
      </c>
      <c r="I24" s="120">
        <f>_xlfn.XLOOKUP(A:A,EQUIPE!A:A,EQUIPE!M:M)</f>
        <v>1</v>
      </c>
      <c r="J24" s="119">
        <f>P24*AF!$D$4</f>
        <v>0.16041931385006353</v>
      </c>
      <c r="K24" s="119">
        <f>Q24*AF!$D$5</f>
        <v>0.12177043625582379</v>
      </c>
      <c r="L24" s="119">
        <f>R24*AF!$D$6</f>
        <v>0.16772554002541296</v>
      </c>
      <c r="M24" s="119">
        <f>S24*AF!$D$7</f>
        <v>0.15617058449809401</v>
      </c>
      <c r="N24" s="119">
        <f>T24*AF!$D$8</f>
        <v>0.10966146306044655</v>
      </c>
      <c r="O24" s="119">
        <f>U24*AF!$D$9</f>
        <v>5.7417407878017787E-2</v>
      </c>
      <c r="P24" s="77">
        <f>V24/AF!$B$24</f>
        <v>1</v>
      </c>
      <c r="Q24" s="77">
        <f>W24/AF!$B$25</f>
        <v>0.66666666666666663</v>
      </c>
      <c r="R24" s="77">
        <f>X24/AF!$B$26</f>
        <v>0.73333333333333328</v>
      </c>
      <c r="S24" s="77">
        <f>Y24/AF!$B$27</f>
        <v>0.86250000000000004</v>
      </c>
      <c r="T24" s="77">
        <f>Z24/AF!$B$28</f>
        <v>0.6428571428571429</v>
      </c>
      <c r="U24" s="77">
        <f>AA24/AF!$B$29</f>
        <v>0.75</v>
      </c>
      <c r="V24" s="63">
        <f>_xlfn.XLOOKUP(A:A,EQUIPE!A:A,EQUIPE!F:F)</f>
        <v>8</v>
      </c>
      <c r="W24" s="63">
        <f>_xlfn.XLOOKUP(A:A,PROFISSIONAIS!A:A,PROFISSIONAIS!F:F)</f>
        <v>8</v>
      </c>
      <c r="X24" s="63">
        <f>_xlfn.XLOOKUP(A:A,SERVIÇOS!A:A,SERVIÇOS!F:F)</f>
        <v>5.5</v>
      </c>
      <c r="Y24" s="63">
        <f>_xlfn.XLOOKUP(A:A,ESTRUTURA!A:A,ESTRUTURA!F:F)</f>
        <v>17.25</v>
      </c>
      <c r="Z24" s="63">
        <f>_xlfn.XLOOKUP(A:A,INSUMOS!A:A,INSUMOS!F:F)</f>
        <v>4.5</v>
      </c>
      <c r="AA24" s="63">
        <f>_xlfn.XLOOKUP(A:A,TIC!A:A,TIC!F:F)</f>
        <v>3</v>
      </c>
    </row>
    <row r="25" spans="1:27" x14ac:dyDescent="0.25">
      <c r="A25" s="2">
        <v>65</v>
      </c>
      <c r="B25" t="str">
        <f>_xlfn.XLOOKUP(A:A,UBS!A:A,UBS!B:B)</f>
        <v>Norte</v>
      </c>
      <c r="C25" t="str">
        <f>_xlfn.XLOOKUP(A:A,UBS!A:A,UBS!C:C)</f>
        <v>Fercal</v>
      </c>
      <c r="D25" t="str">
        <f>_xlfn.XLOOKUP(A:A,UBS!A:A,UBS!D:D)</f>
        <v>Unidade Básica de Saúde 03 - Fercal</v>
      </c>
      <c r="E25" s="20" t="str">
        <f>IF(G25&gt;=AF!$C$18,"A",IF(G25&gt;=AF!$C$17,"B",IF(G25&gt;=AF!$C$16,"C",IF(G25&gt;=AF!$C$15,"D",IF(G25&gt;0,"E","SEM INFORMAÇÃO")))))</f>
        <v>B</v>
      </c>
      <c r="F25" s="20" t="str">
        <f>IF(H25&gt;=AF!$C$18,"A",IF(H25&gt;=AF!$C$17,"B",IF(H25&gt;=AF!$C$16,"C",IF(H25&gt;=AF!$C$15,"D",IF(H25&gt;0,"E","SEM INFORMAÇÃO")))))</f>
        <v>B</v>
      </c>
      <c r="G25" s="76">
        <f>SUM(J25:O25)</f>
        <v>0.75294782779693836</v>
      </c>
      <c r="H25" s="115">
        <f>ROUND(IF(I25&lt;=4,G25,IF(I25&lt;=7,G25*0.95,G25*0.9)),2)</f>
        <v>0.75</v>
      </c>
      <c r="I25" s="120">
        <f>_xlfn.XLOOKUP(A:A,EQUIPE!A:A,EQUIPE!M:M)</f>
        <v>1</v>
      </c>
      <c r="J25" s="119">
        <f>P25*AF!$D$4</f>
        <v>0.12031448538754765</v>
      </c>
      <c r="K25" s="119">
        <f>Q25*AF!$D$5</f>
        <v>0.14460239305379075</v>
      </c>
      <c r="L25" s="119">
        <f>R25*AF!$D$6</f>
        <v>0.16772554002541296</v>
      </c>
      <c r="M25" s="119">
        <f>S25*AF!$D$7</f>
        <v>0.16975063532401524</v>
      </c>
      <c r="N25" s="119">
        <f>T25*AF!$D$8</f>
        <v>0.12184607006716283</v>
      </c>
      <c r="O25" s="119">
        <f>U25*AF!$D$9</f>
        <v>2.8708703939008894E-2</v>
      </c>
      <c r="P25" s="77">
        <f>V25/AF!$B$24</f>
        <v>0.75</v>
      </c>
      <c r="Q25" s="77">
        <f>W25/AF!$B$25</f>
        <v>0.79166666666666663</v>
      </c>
      <c r="R25" s="77">
        <f>X25/AF!$B$26</f>
        <v>0.73333333333333328</v>
      </c>
      <c r="S25" s="77">
        <f>Y25/AF!$B$27</f>
        <v>0.9375</v>
      </c>
      <c r="T25" s="77">
        <f>Z25/AF!$B$28</f>
        <v>0.7142857142857143</v>
      </c>
      <c r="U25" s="77">
        <f>AA25/AF!$B$29</f>
        <v>0.375</v>
      </c>
      <c r="V25" s="63">
        <f>_xlfn.XLOOKUP(A:A,EQUIPE!A:A,EQUIPE!F:F)</f>
        <v>6</v>
      </c>
      <c r="W25" s="63">
        <f>_xlfn.XLOOKUP(A:A,PROFISSIONAIS!A:A,PROFISSIONAIS!F:F)</f>
        <v>9.5</v>
      </c>
      <c r="X25" s="63">
        <f>_xlfn.XLOOKUP(A:A,SERVIÇOS!A:A,SERVIÇOS!F:F)</f>
        <v>5.5</v>
      </c>
      <c r="Y25" s="63">
        <f>_xlfn.XLOOKUP(A:A,ESTRUTURA!A:A,ESTRUTURA!F:F)</f>
        <v>18.75</v>
      </c>
      <c r="Z25" s="63">
        <f>_xlfn.XLOOKUP(A:A,INSUMOS!A:A,INSUMOS!F:F)</f>
        <v>5</v>
      </c>
      <c r="AA25" s="63">
        <f>_xlfn.XLOOKUP(A:A,TIC!A:A,TIC!F:F)</f>
        <v>1.5</v>
      </c>
    </row>
    <row r="26" spans="1:27" x14ac:dyDescent="0.25">
      <c r="A26" s="2">
        <v>151</v>
      </c>
      <c r="B26" t="str">
        <f>_xlfn.XLOOKUP(A:A,UBS!A:A,UBS!B:B)</f>
        <v>Norte</v>
      </c>
      <c r="C26" t="str">
        <f>_xlfn.XLOOKUP(A:A,UBS!A:A,UBS!C:C)</f>
        <v>Planaltina</v>
      </c>
      <c r="D26" t="str">
        <f>_xlfn.XLOOKUP(A:A,UBS!A:A,UBS!D:D)</f>
        <v>Unidade Básica de Saúde 04 - Planaltina</v>
      </c>
      <c r="E26" s="20" t="str">
        <f>IF(G26&gt;=AF!$C$18,"A",IF(G26&gt;=AF!$C$17,"B",IF(G26&gt;=AF!$C$16,"C",IF(G26&gt;=AF!$C$15,"D",IF(G26&gt;0,"E","SEM INFORMAÇÃO")))))</f>
        <v>B</v>
      </c>
      <c r="F26" s="20" t="str">
        <f>IF(H26&gt;=AF!$C$18,"A",IF(H26&gt;=AF!$C$17,"B",IF(H26&gt;=AF!$C$16,"C",IF(H26&gt;=AF!$C$15,"D",IF(H26&gt;0,"E","SEM INFORMAÇÃO")))))</f>
        <v>B</v>
      </c>
      <c r="G26" s="76">
        <f>SUM(J26:O26)</f>
        <v>0.78463366763477949</v>
      </c>
      <c r="H26" s="115">
        <f>ROUND(IF(I26&lt;=4,G26,IF(I26&lt;=7,G26*0.95,G26*0.9)),2)</f>
        <v>0.71</v>
      </c>
      <c r="I26" s="120">
        <f>_xlfn.XLOOKUP(A:A,EQUIPE!A:A,EQUIPE!M:M)</f>
        <v>8</v>
      </c>
      <c r="J26" s="119">
        <f>P26*AF!$D$4</f>
        <v>0.12031448538754765</v>
      </c>
      <c r="K26" s="119">
        <f>Q26*AF!$D$5</f>
        <v>0.13699174078780177</v>
      </c>
      <c r="L26" s="119">
        <f>R26*AF!$D$6</f>
        <v>0.22871664548919948</v>
      </c>
      <c r="M26" s="119">
        <f>S26*AF!$D$7</f>
        <v>0.12674714104193135</v>
      </c>
      <c r="N26" s="119">
        <f>T26*AF!$D$8</f>
        <v>0.10966146306044655</v>
      </c>
      <c r="O26" s="119">
        <f>U26*AF!$D$9</f>
        <v>6.2202191867852599E-2</v>
      </c>
      <c r="P26" s="77">
        <f>V26/AF!$B$24</f>
        <v>0.75</v>
      </c>
      <c r="Q26" s="77">
        <f>W26/AF!$B$25</f>
        <v>0.75</v>
      </c>
      <c r="R26" s="77">
        <f>X26/AF!$B$26</f>
        <v>1</v>
      </c>
      <c r="S26" s="77">
        <f>Y26/AF!$B$27</f>
        <v>0.7</v>
      </c>
      <c r="T26" s="77">
        <f>Z26/AF!$B$28</f>
        <v>0.6428571428571429</v>
      </c>
      <c r="U26" s="77">
        <f>AA26/AF!$B$29</f>
        <v>0.8125</v>
      </c>
      <c r="V26" s="63">
        <f>_xlfn.XLOOKUP(A:A,EQUIPE!A:A,EQUIPE!F:F)</f>
        <v>6</v>
      </c>
      <c r="W26" s="63">
        <f>_xlfn.XLOOKUP(A:A,PROFISSIONAIS!A:A,PROFISSIONAIS!F:F)</f>
        <v>9</v>
      </c>
      <c r="X26" s="63">
        <f>_xlfn.XLOOKUP(A:A,SERVIÇOS!A:A,SERVIÇOS!F:F)</f>
        <v>7.5</v>
      </c>
      <c r="Y26" s="63">
        <f>_xlfn.XLOOKUP(A:A,ESTRUTURA!A:A,ESTRUTURA!F:F)</f>
        <v>14</v>
      </c>
      <c r="Z26" s="63">
        <f>_xlfn.XLOOKUP(A:A,INSUMOS!A:A,INSUMOS!F:F)</f>
        <v>4.5</v>
      </c>
      <c r="AA26" s="63">
        <f>_xlfn.XLOOKUP(A:A,TIC!A:A,TIC!F:F)</f>
        <v>3.25</v>
      </c>
    </row>
    <row r="27" spans="1:27" x14ac:dyDescent="0.25">
      <c r="A27" s="2">
        <v>71</v>
      </c>
      <c r="B27" t="str">
        <f>_xlfn.XLOOKUP(A:A,UBS!A:A,UBS!B:B)</f>
        <v>Norte</v>
      </c>
      <c r="C27" t="str">
        <f>_xlfn.XLOOKUP(A:A,UBS!A:A,UBS!C:C)</f>
        <v>Planaltina</v>
      </c>
      <c r="D27" t="str">
        <f>_xlfn.XLOOKUP(A:A,UBS!A:A,UBS!D:D)</f>
        <v>Unidade Básica de Saúde 05 - Planaltina</v>
      </c>
      <c r="E27" s="20" t="str">
        <f>IF(G27&gt;=AF!$C$18,"A",IF(G27&gt;=AF!$C$17,"B",IF(G27&gt;=AF!$C$16,"C",IF(G27&gt;=AF!$C$15,"D",IF(G27&gt;0,"E","SEM INFORMAÇÃO")))))</f>
        <v>A</v>
      </c>
      <c r="F27" s="20" t="str">
        <f>IF(H27&gt;=AF!$C$18,"A",IF(H27&gt;=AF!$C$17,"B",IF(H27&gt;=AF!$C$16,"C",IF(H27&gt;=AF!$C$15,"D",IF(H27&gt;0,"E","SEM INFORMAÇÃO")))))</f>
        <v>B</v>
      </c>
      <c r="G27" s="76">
        <f>SUM(J27:O27)</f>
        <v>0.82942022901918067</v>
      </c>
      <c r="H27" s="115">
        <f>ROUND(IF(I27&lt;=4,G27,IF(I27&lt;=7,G27*0.95,G27*0.9)),2)</f>
        <v>0.75</v>
      </c>
      <c r="I27" s="120">
        <f>_xlfn.XLOOKUP(A:A,EQUIPE!A:A,EQUIPE!M:M)</f>
        <v>8</v>
      </c>
      <c r="J27" s="119">
        <f>P27*AF!$D$4</f>
        <v>0.12031448538754765</v>
      </c>
      <c r="K27" s="119">
        <f>Q27*AF!$D$5</f>
        <v>0.12938108852181279</v>
      </c>
      <c r="L27" s="119">
        <f>R27*AF!$D$6</f>
        <v>0.22871664548919948</v>
      </c>
      <c r="M27" s="119">
        <f>S27*AF!$D$7</f>
        <v>0.14259053367217278</v>
      </c>
      <c r="N27" s="119">
        <f>T27*AF!$D$8</f>
        <v>0.14621528408059539</v>
      </c>
      <c r="O27" s="119">
        <f>U27*AF!$D$9</f>
        <v>6.2202191867852599E-2</v>
      </c>
      <c r="P27" s="77">
        <f>V27/AF!$B$24</f>
        <v>0.75</v>
      </c>
      <c r="Q27" s="77">
        <f>W27/AF!$B$25</f>
        <v>0.70833333333333337</v>
      </c>
      <c r="R27" s="77">
        <f>X27/AF!$B$26</f>
        <v>1</v>
      </c>
      <c r="S27" s="77">
        <f>Y27/AF!$B$27</f>
        <v>0.78749999999999998</v>
      </c>
      <c r="T27" s="77">
        <f>Z27/AF!$B$28</f>
        <v>0.8571428571428571</v>
      </c>
      <c r="U27" s="77">
        <f>AA27/AF!$B$29</f>
        <v>0.8125</v>
      </c>
      <c r="V27" s="63">
        <f>_xlfn.XLOOKUP(A:A,EQUIPE!A:A,EQUIPE!F:F)</f>
        <v>6</v>
      </c>
      <c r="W27" s="63">
        <f>_xlfn.XLOOKUP(A:A,PROFISSIONAIS!A:A,PROFISSIONAIS!F:F)</f>
        <v>8.5</v>
      </c>
      <c r="X27" s="63">
        <f>_xlfn.XLOOKUP(A:A,SERVIÇOS!A:A,SERVIÇOS!F:F)</f>
        <v>7.5</v>
      </c>
      <c r="Y27" s="63">
        <f>_xlfn.XLOOKUP(A:A,ESTRUTURA!A:A,ESTRUTURA!F:F)</f>
        <v>15.75</v>
      </c>
      <c r="Z27" s="63">
        <f>_xlfn.XLOOKUP(A:A,INSUMOS!A:A,INSUMOS!F:F)</f>
        <v>6</v>
      </c>
      <c r="AA27" s="63">
        <f>_xlfn.XLOOKUP(A:A,TIC!A:A,TIC!F:F)</f>
        <v>3.25</v>
      </c>
    </row>
    <row r="28" spans="1:27" x14ac:dyDescent="0.25">
      <c r="A28" s="2">
        <v>178</v>
      </c>
      <c r="B28" t="str">
        <f>_xlfn.XLOOKUP(A:A,UBS!A:A,UBS!B:B)</f>
        <v>Norte</v>
      </c>
      <c r="C28" t="str">
        <f>_xlfn.XLOOKUP(A:A,UBS!A:A,UBS!C:C)</f>
        <v>Planaltina</v>
      </c>
      <c r="D28" t="str">
        <f>_xlfn.XLOOKUP(A:A,UBS!A:A,UBS!D:D)</f>
        <v>Unidade Básica de Saúde 09 - Planaltina</v>
      </c>
      <c r="E28" s="20" t="str">
        <f>IF(G28&gt;=AF!$C$18,"A",IF(G28&gt;=AF!$C$17,"B",IF(G28&gt;=AF!$C$16,"C",IF(G28&gt;=AF!$C$15,"D",IF(G28&gt;0,"E","SEM INFORMAÇÃO")))))</f>
        <v>B</v>
      </c>
      <c r="F28" s="20" t="str">
        <f>IF(H28&gt;=AF!$C$18,"A",IF(H28&gt;=AF!$C$17,"B",IF(H28&gt;=AF!$C$16,"C",IF(H28&gt;=AF!$C$15,"D",IF(H28&gt;0,"E","SEM INFORMAÇÃO")))))</f>
        <v>B</v>
      </c>
      <c r="G28" s="76">
        <f>SUM(J28:O28)</f>
        <v>0.71157991468506077</v>
      </c>
      <c r="H28" s="115">
        <f>ROUND(IF(I28&lt;=4,G28,IF(I28&lt;=7,G28*0.95,G28*0.9)),2)</f>
        <v>0.71</v>
      </c>
      <c r="I28" s="120">
        <f>_xlfn.XLOOKUP(A:A,EQUIPE!A:A,EQUIPE!M:M)</f>
        <v>1</v>
      </c>
      <c r="J28" s="119">
        <f>P28*AF!$D$4</f>
        <v>4.0104828462515882E-2</v>
      </c>
      <c r="K28" s="119">
        <f>Q28*AF!$D$5</f>
        <v>0.13699174078780177</v>
      </c>
      <c r="L28" s="119">
        <f>R28*AF!$D$6</f>
        <v>0.16772554002541296</v>
      </c>
      <c r="M28" s="119">
        <f>S28*AF!$D$7</f>
        <v>0.15617058449809401</v>
      </c>
      <c r="N28" s="119">
        <f>T28*AF!$D$8</f>
        <v>0.13403067707387911</v>
      </c>
      <c r="O28" s="119">
        <f>U28*AF!$D$9</f>
        <v>7.6556543837357049E-2</v>
      </c>
      <c r="P28" s="77">
        <f>V28/AF!$B$24</f>
        <v>0.25</v>
      </c>
      <c r="Q28" s="77">
        <f>W28/AF!$B$25</f>
        <v>0.75</v>
      </c>
      <c r="R28" s="77">
        <f>X28/AF!$B$26</f>
        <v>0.73333333333333328</v>
      </c>
      <c r="S28" s="77">
        <f>Y28/AF!$B$27</f>
        <v>0.86250000000000004</v>
      </c>
      <c r="T28" s="77">
        <f>Z28/AF!$B$28</f>
        <v>0.7857142857142857</v>
      </c>
      <c r="U28" s="77">
        <f>AA28/AF!$B$29</f>
        <v>1</v>
      </c>
      <c r="V28" s="63">
        <f>_xlfn.XLOOKUP(A:A,EQUIPE!A:A,EQUIPE!F:F)</f>
        <v>2</v>
      </c>
      <c r="W28" s="63">
        <f>_xlfn.XLOOKUP(A:A,PROFISSIONAIS!A:A,PROFISSIONAIS!F:F)</f>
        <v>9</v>
      </c>
      <c r="X28" s="63">
        <f>_xlfn.XLOOKUP(A:A,SERVIÇOS!A:A,SERVIÇOS!F:F)</f>
        <v>5.5</v>
      </c>
      <c r="Y28" s="63">
        <f>_xlfn.XLOOKUP(A:A,ESTRUTURA!A:A,ESTRUTURA!F:F)</f>
        <v>17.25</v>
      </c>
      <c r="Z28" s="63">
        <f>_xlfn.XLOOKUP(A:A,INSUMOS!A:A,INSUMOS!F:F)</f>
        <v>5.5</v>
      </c>
      <c r="AA28" s="63">
        <f>_xlfn.XLOOKUP(A:A,TIC!A:A,TIC!F:F)</f>
        <v>4</v>
      </c>
    </row>
    <row r="29" spans="1:27" x14ac:dyDescent="0.25">
      <c r="A29" s="2">
        <v>130</v>
      </c>
      <c r="B29" t="str">
        <f>_xlfn.XLOOKUP(A:A,UBS!A:A,UBS!B:B)</f>
        <v>Norte</v>
      </c>
      <c r="C29" t="str">
        <f>_xlfn.XLOOKUP(A:A,UBS!A:A,UBS!C:C)</f>
        <v>Planaltina</v>
      </c>
      <c r="D29" t="str">
        <f>_xlfn.XLOOKUP(A:A,UBS!A:A,UBS!D:D)</f>
        <v>Unidade Básica de Saúde 17 - Planaltina</v>
      </c>
      <c r="E29" s="20" t="str">
        <f>IF(G29&gt;=AF!$C$18,"A",IF(G29&gt;=AF!$C$17,"B",IF(G29&gt;=AF!$C$16,"C",IF(G29&gt;=AF!$C$15,"D",IF(G29&gt;0,"E","SEM INFORMAÇÃO")))))</f>
        <v>B</v>
      </c>
      <c r="F29" s="20" t="str">
        <f>IF(H29&gt;=AF!$C$18,"A",IF(H29&gt;=AF!$C$17,"B",IF(H29&gt;=AF!$C$16,"C",IF(H29&gt;=AF!$C$15,"D",IF(H29&gt;0,"E","SEM INFORMAÇÃO")))))</f>
        <v>B</v>
      </c>
      <c r="G29" s="76">
        <f>SUM(J29:O29)</f>
        <v>0.71138704846614631</v>
      </c>
      <c r="H29" s="115">
        <f>ROUND(IF(I29&lt;=4,G29,IF(I29&lt;=7,G29*0.95,G29*0.9)),2)</f>
        <v>0.71</v>
      </c>
      <c r="I29" s="120">
        <f>_xlfn.XLOOKUP(A:A,EQUIPE!A:A,EQUIPE!M:M)</f>
        <v>1</v>
      </c>
      <c r="J29" s="119">
        <f>P29*AF!$D$4</f>
        <v>0.12031448538754765</v>
      </c>
      <c r="K29" s="119">
        <f>Q29*AF!$D$5</f>
        <v>0.13699174078780177</v>
      </c>
      <c r="L29" s="119">
        <f>R29*AF!$D$6</f>
        <v>0.16772554002541296</v>
      </c>
      <c r="M29" s="119">
        <f>S29*AF!$D$7</f>
        <v>0.13580050825921219</v>
      </c>
      <c r="N29" s="119">
        <f>T29*AF!$D$8</f>
        <v>0.12184607006716283</v>
      </c>
      <c r="O29" s="119">
        <f>U29*AF!$D$9</f>
        <v>2.8708703939008894E-2</v>
      </c>
      <c r="P29" s="77">
        <f>V29/AF!$B$24</f>
        <v>0.75</v>
      </c>
      <c r="Q29" s="77">
        <f>W29/AF!$B$25</f>
        <v>0.75</v>
      </c>
      <c r="R29" s="77">
        <f>X29/AF!$B$26</f>
        <v>0.73333333333333328</v>
      </c>
      <c r="S29" s="77">
        <f>Y29/AF!$B$27</f>
        <v>0.75</v>
      </c>
      <c r="T29" s="77">
        <f>Z29/AF!$B$28</f>
        <v>0.7142857142857143</v>
      </c>
      <c r="U29" s="77">
        <f>AA29/AF!$B$29</f>
        <v>0.375</v>
      </c>
      <c r="V29" s="63">
        <f>_xlfn.XLOOKUP(A:A,EQUIPE!A:A,EQUIPE!F:F)</f>
        <v>6</v>
      </c>
      <c r="W29" s="63">
        <f>_xlfn.XLOOKUP(A:A,PROFISSIONAIS!A:A,PROFISSIONAIS!F:F)</f>
        <v>9</v>
      </c>
      <c r="X29" s="63">
        <f>_xlfn.XLOOKUP(A:A,SERVIÇOS!A:A,SERVIÇOS!F:F)</f>
        <v>5.5</v>
      </c>
      <c r="Y29" s="63">
        <f>_xlfn.XLOOKUP(A:A,ESTRUTURA!A:A,ESTRUTURA!F:F)</f>
        <v>15</v>
      </c>
      <c r="Z29" s="63">
        <f>_xlfn.XLOOKUP(A:A,INSUMOS!A:A,INSUMOS!F:F)</f>
        <v>5</v>
      </c>
      <c r="AA29" s="63">
        <f>_xlfn.XLOOKUP(A:A,TIC!A:A,TIC!F:F)</f>
        <v>1.5</v>
      </c>
    </row>
    <row r="30" spans="1:27" x14ac:dyDescent="0.25">
      <c r="A30" s="2">
        <v>138</v>
      </c>
      <c r="B30" t="str">
        <f>_xlfn.XLOOKUP(A:A,UBS!A:A,UBS!B:B)</f>
        <v>Norte</v>
      </c>
      <c r="C30" t="str">
        <f>_xlfn.XLOOKUP(A:A,UBS!A:A,UBS!C:C)</f>
        <v>Planaltina</v>
      </c>
      <c r="D30" t="str">
        <f>_xlfn.XLOOKUP(A:A,UBS!A:A,UBS!D:D)</f>
        <v>Unidade Básica de Saúde 20 - Planaltina</v>
      </c>
      <c r="E30" s="20" t="str">
        <f>IF(G30&gt;=AF!$C$18,"A",IF(G30&gt;=AF!$C$17,"B",IF(G30&gt;=AF!$C$16,"C",IF(G30&gt;=AF!$C$15,"D",IF(G30&gt;0,"E","SEM INFORMAÇÃO")))))</f>
        <v>C</v>
      </c>
      <c r="F30" s="20" t="str">
        <f>IF(H30&gt;=AF!$C$18,"A",IF(H30&gt;=AF!$C$17,"B",IF(H30&gt;=AF!$C$16,"C",IF(H30&gt;=AF!$C$15,"D",IF(H30&gt;0,"E","SEM INFORMAÇÃO")))))</f>
        <v>B</v>
      </c>
      <c r="G30" s="76">
        <f>SUM(J30:O30)</f>
        <v>0.69859358927815085</v>
      </c>
      <c r="H30" s="115">
        <f>ROUND(IF(I30&lt;=4,G30,IF(I30&lt;=7,G30*0.95,G30*0.9)),2)</f>
        <v>0.7</v>
      </c>
      <c r="I30" s="120">
        <f>_xlfn.XLOOKUP(A:A,EQUIPE!A:A,EQUIPE!M:M)</f>
        <v>4</v>
      </c>
      <c r="J30" s="119">
        <f>P30*AF!$D$4</f>
        <v>4.0104828462515882E-2</v>
      </c>
      <c r="K30" s="119">
        <f>Q30*AF!$D$5</f>
        <v>0.12177043625582379</v>
      </c>
      <c r="L30" s="119">
        <f>R30*AF!$D$6</f>
        <v>0.21346886912325286</v>
      </c>
      <c r="M30" s="119">
        <f>S30*AF!$D$7</f>
        <v>0.15617058449809401</v>
      </c>
      <c r="N30" s="119">
        <f>T30*AF!$D$8</f>
        <v>0.10966146306044655</v>
      </c>
      <c r="O30" s="119">
        <f>U30*AF!$D$9</f>
        <v>5.7417407878017787E-2</v>
      </c>
      <c r="P30" s="77">
        <f>V30/AF!$B$24</f>
        <v>0.25</v>
      </c>
      <c r="Q30" s="77">
        <f>W30/AF!$B$25</f>
        <v>0.66666666666666663</v>
      </c>
      <c r="R30" s="77">
        <f>X30/AF!$B$26</f>
        <v>0.93333333333333335</v>
      </c>
      <c r="S30" s="77">
        <f>Y30/AF!$B$27</f>
        <v>0.86250000000000004</v>
      </c>
      <c r="T30" s="77">
        <f>Z30/AF!$B$28</f>
        <v>0.6428571428571429</v>
      </c>
      <c r="U30" s="77">
        <f>AA30/AF!$B$29</f>
        <v>0.75</v>
      </c>
      <c r="V30" s="63">
        <f>_xlfn.XLOOKUP(A:A,EQUIPE!A:A,EQUIPE!F:F)</f>
        <v>2</v>
      </c>
      <c r="W30" s="63">
        <f>_xlfn.XLOOKUP(A:A,PROFISSIONAIS!A:A,PROFISSIONAIS!F:F)</f>
        <v>8</v>
      </c>
      <c r="X30" s="63">
        <f>_xlfn.XLOOKUP(A:A,SERVIÇOS!A:A,SERVIÇOS!F:F)</f>
        <v>7</v>
      </c>
      <c r="Y30" s="63">
        <f>_xlfn.XLOOKUP(A:A,ESTRUTURA!A:A,ESTRUTURA!F:F)</f>
        <v>17.25</v>
      </c>
      <c r="Z30" s="63">
        <f>_xlfn.XLOOKUP(A:A,INSUMOS!A:A,INSUMOS!F:F)</f>
        <v>4.5</v>
      </c>
      <c r="AA30" s="63">
        <f>_xlfn.XLOOKUP(A:A,TIC!A:A,TIC!F:F)</f>
        <v>3</v>
      </c>
    </row>
    <row r="31" spans="1:27" x14ac:dyDescent="0.25">
      <c r="A31" s="2">
        <v>73</v>
      </c>
      <c r="B31" t="str">
        <f>_xlfn.XLOOKUP(A:A,UBS!A:A,UBS!B:B)</f>
        <v>Norte</v>
      </c>
      <c r="C31" t="str">
        <f>_xlfn.XLOOKUP(A:A,UBS!A:A,UBS!C:C)</f>
        <v>Sobradinho</v>
      </c>
      <c r="D31" t="str">
        <f>_xlfn.XLOOKUP(A:A,UBS!A:A,UBS!D:D)</f>
        <v>Unidade Básica de Saúde 03 - Sobradinho</v>
      </c>
      <c r="E31" s="20" t="str">
        <f>IF(G31&gt;=AF!$C$18,"A",IF(G31&gt;=AF!$C$17,"B",IF(G31&gt;=AF!$C$16,"C",IF(G31&gt;=AF!$C$15,"D",IF(G31&gt;0,"E","SEM INFORMAÇÃO")))))</f>
        <v>B</v>
      </c>
      <c r="F31" s="20" t="str">
        <f>IF(H31&gt;=AF!$C$18,"A",IF(H31&gt;=AF!$C$17,"B",IF(H31&gt;=AF!$C$16,"C",IF(H31&gt;=AF!$C$15,"D",IF(H31&gt;0,"E","SEM INFORMAÇÃO")))))</f>
        <v>B</v>
      </c>
      <c r="G31" s="76">
        <f>SUM(J31:O31)</f>
        <v>0.76595400707932471</v>
      </c>
      <c r="H31" s="115">
        <f>ROUND(IF(I31&lt;=4,G31,IF(I31&lt;=7,G31*0.95,G31*0.9)),2)</f>
        <v>0.73</v>
      </c>
      <c r="I31" s="120">
        <f>_xlfn.XLOOKUP(A:A,EQUIPE!A:A,EQUIPE!M:M)</f>
        <v>6</v>
      </c>
      <c r="J31" s="119">
        <f>P31*AF!$D$4</f>
        <v>0.12031448538754765</v>
      </c>
      <c r="K31" s="119">
        <f>Q31*AF!$D$5</f>
        <v>0.13699174078780177</v>
      </c>
      <c r="L31" s="119">
        <f>R31*AF!$D$6</f>
        <v>0.16772554002541296</v>
      </c>
      <c r="M31" s="119">
        <f>S31*AF!$D$7</f>
        <v>0.15164390088945362</v>
      </c>
      <c r="N31" s="119">
        <f>T31*AF!$D$8</f>
        <v>0.14621528408059539</v>
      </c>
      <c r="O31" s="119">
        <f>U31*AF!$D$9</f>
        <v>4.3063055908513337E-2</v>
      </c>
      <c r="P31" s="77">
        <f>V31/AF!$B$24</f>
        <v>0.75</v>
      </c>
      <c r="Q31" s="77">
        <f>W31/AF!$B$25</f>
        <v>0.75</v>
      </c>
      <c r="R31" s="77">
        <f>X31/AF!$B$26</f>
        <v>0.73333333333333328</v>
      </c>
      <c r="S31" s="77">
        <f>Y31/AF!$B$27</f>
        <v>0.83750000000000002</v>
      </c>
      <c r="T31" s="77">
        <f>Z31/AF!$B$28</f>
        <v>0.8571428571428571</v>
      </c>
      <c r="U31" s="77">
        <f>AA31/AF!$B$29</f>
        <v>0.5625</v>
      </c>
      <c r="V31" s="63">
        <f>_xlfn.XLOOKUP(A:A,EQUIPE!A:A,EQUIPE!F:F)</f>
        <v>6</v>
      </c>
      <c r="W31" s="63">
        <f>_xlfn.XLOOKUP(A:A,PROFISSIONAIS!A:A,PROFISSIONAIS!F:F)</f>
        <v>9</v>
      </c>
      <c r="X31" s="63">
        <f>_xlfn.XLOOKUP(A:A,SERVIÇOS!A:A,SERVIÇOS!F:F)</f>
        <v>5.5</v>
      </c>
      <c r="Y31" s="63">
        <f>_xlfn.XLOOKUP(A:A,ESTRUTURA!A:A,ESTRUTURA!F:F)</f>
        <v>16.75</v>
      </c>
      <c r="Z31" s="63">
        <f>_xlfn.XLOOKUP(A:A,INSUMOS!A:A,INSUMOS!F:F)</f>
        <v>6</v>
      </c>
      <c r="AA31" s="63">
        <f>_xlfn.XLOOKUP(A:A,TIC!A:A,TIC!F:F)</f>
        <v>2.25</v>
      </c>
    </row>
    <row r="32" spans="1:27" x14ac:dyDescent="0.25">
      <c r="A32" s="2">
        <v>139</v>
      </c>
      <c r="B32" t="str">
        <f>_xlfn.XLOOKUP(A:A,UBS!A:A,UBS!B:B)</f>
        <v>Norte</v>
      </c>
      <c r="C32" t="str">
        <f>_xlfn.XLOOKUP(A:A,UBS!A:A,UBS!C:C)</f>
        <v>Sobradinho</v>
      </c>
      <c r="D32" t="str">
        <f>_xlfn.XLOOKUP(A:A,UBS!A:A,UBS!D:D)</f>
        <v>Unidade Básica de Saúde 04 - Sobradinho</v>
      </c>
      <c r="E32" s="20" t="str">
        <f>IF(G32&gt;=AF!$C$18,"A",IF(G32&gt;=AF!$C$17,"B",IF(G32&gt;=AF!$C$16,"C",IF(G32&gt;=AF!$C$15,"D",IF(G32&gt;0,"E","SEM INFORMAÇÃO")))))</f>
        <v>B</v>
      </c>
      <c r="F32" s="20" t="str">
        <f>IF(H32&gt;=AF!$C$18,"A",IF(H32&gt;=AF!$C$17,"B",IF(H32&gt;=AF!$C$16,"C",IF(H32&gt;=AF!$C$15,"D",IF(H32&gt;0,"E","SEM INFORMAÇÃO")))))</f>
        <v>B</v>
      </c>
      <c r="G32" s="76">
        <f>SUM(J32:O32)</f>
        <v>0.77234411871483022</v>
      </c>
      <c r="H32" s="115">
        <f>ROUND(IF(I32&lt;=4,G32,IF(I32&lt;=7,G32*0.95,G32*0.9)),2)</f>
        <v>0.77</v>
      </c>
      <c r="I32" s="120">
        <f>_xlfn.XLOOKUP(A:A,EQUIPE!A:A,EQUIPE!M:M)</f>
        <v>1</v>
      </c>
      <c r="J32" s="119">
        <f>P32*AF!$D$4</f>
        <v>0.16041931385006353</v>
      </c>
      <c r="K32" s="119">
        <f>Q32*AF!$D$5</f>
        <v>0.1141597839898348</v>
      </c>
      <c r="L32" s="119">
        <f>R32*AF!$D$6</f>
        <v>0.16772554002541296</v>
      </c>
      <c r="M32" s="119">
        <f>S32*AF!$D$7</f>
        <v>0.16296060991105463</v>
      </c>
      <c r="N32" s="119">
        <f>T32*AF!$D$8</f>
        <v>0.10966146306044655</v>
      </c>
      <c r="O32" s="119">
        <f>U32*AF!$D$9</f>
        <v>5.7417407878017787E-2</v>
      </c>
      <c r="P32" s="77">
        <f>V32/AF!$B$24</f>
        <v>1</v>
      </c>
      <c r="Q32" s="77">
        <f>W32/AF!$B$25</f>
        <v>0.625</v>
      </c>
      <c r="R32" s="77">
        <f>X32/AF!$B$26</f>
        <v>0.73333333333333328</v>
      </c>
      <c r="S32" s="77">
        <f>Y32/AF!$B$27</f>
        <v>0.9</v>
      </c>
      <c r="T32" s="77">
        <f>Z32/AF!$B$28</f>
        <v>0.6428571428571429</v>
      </c>
      <c r="U32" s="77">
        <f>AA32/AF!$B$29</f>
        <v>0.75</v>
      </c>
      <c r="V32" s="63">
        <f>_xlfn.XLOOKUP(A:A,EQUIPE!A:A,EQUIPE!F:F)</f>
        <v>8</v>
      </c>
      <c r="W32" s="63">
        <f>_xlfn.XLOOKUP(A:A,PROFISSIONAIS!A:A,PROFISSIONAIS!F:F)</f>
        <v>7.5</v>
      </c>
      <c r="X32" s="63">
        <f>_xlfn.XLOOKUP(A:A,SERVIÇOS!A:A,SERVIÇOS!F:F)</f>
        <v>5.5</v>
      </c>
      <c r="Y32" s="63">
        <f>_xlfn.XLOOKUP(A:A,ESTRUTURA!A:A,ESTRUTURA!F:F)</f>
        <v>18</v>
      </c>
      <c r="Z32" s="63">
        <f>_xlfn.XLOOKUP(A:A,INSUMOS!A:A,INSUMOS!F:F)</f>
        <v>4.5</v>
      </c>
      <c r="AA32" s="63">
        <f>_xlfn.XLOOKUP(A:A,TIC!A:A,TIC!F:F)</f>
        <v>3</v>
      </c>
    </row>
    <row r="33" spans="1:27" x14ac:dyDescent="0.25">
      <c r="A33" s="2">
        <v>185</v>
      </c>
      <c r="B33" t="str">
        <f>_xlfn.XLOOKUP(A:A,UBS!A:A,UBS!B:B)</f>
        <v>Norte</v>
      </c>
      <c r="C33" t="str">
        <f>_xlfn.XLOOKUP(A:A,UBS!A:A,UBS!C:C)</f>
        <v>Sobradinho</v>
      </c>
      <c r="D33" t="str">
        <f>_xlfn.XLOOKUP(A:A,UBS!A:A,UBS!D:D)</f>
        <v>Unidade Básica de Saúde 05 - Sobradinho</v>
      </c>
      <c r="E33" s="20" t="str">
        <f>IF(G33&gt;=AF!$C$18,"A",IF(G33&gt;=AF!$C$17,"B",IF(G33&gt;=AF!$C$16,"C",IF(G33&gt;=AF!$C$15,"D",IF(G33&gt;0,"E","SEM INFORMAÇÃO")))))</f>
        <v>B</v>
      </c>
      <c r="F33" s="20" t="str">
        <f>IF(H33&gt;=AF!$C$18,"A",IF(H33&gt;=AF!$C$17,"B",IF(H33&gt;=AF!$C$16,"C",IF(H33&gt;=AF!$C$15,"D",IF(H33&gt;0,"E","SEM INFORMAÇÃO")))))</f>
        <v>B</v>
      </c>
      <c r="G33" s="76">
        <f>SUM(J33:O33)</f>
        <v>0.7606066966176559</v>
      </c>
      <c r="H33" s="115">
        <f>ROUND(IF(I33&lt;=4,G33,IF(I33&lt;=7,G33*0.95,G33*0.9)),2)</f>
        <v>0.76</v>
      </c>
      <c r="I33" s="120">
        <f>_xlfn.XLOOKUP(A:A,EQUIPE!A:A,EQUIPE!M:M)</f>
        <v>1</v>
      </c>
      <c r="J33" s="119">
        <f>P33*AF!$D$4</f>
        <v>0.12031448538754765</v>
      </c>
      <c r="K33" s="119">
        <f>Q33*AF!$D$5</f>
        <v>0.12938108852181279</v>
      </c>
      <c r="L33" s="119">
        <f>R33*AF!$D$6</f>
        <v>0.16772554002541296</v>
      </c>
      <c r="M33" s="119">
        <f>S33*AF!$D$7</f>
        <v>0.15390724269377382</v>
      </c>
      <c r="N33" s="119">
        <f>T33*AF!$D$8</f>
        <v>0.14621528408059539</v>
      </c>
      <c r="O33" s="119">
        <f>U33*AF!$D$9</f>
        <v>4.3063055908513337E-2</v>
      </c>
      <c r="P33" s="77">
        <f>V33/AF!$B$24</f>
        <v>0.75</v>
      </c>
      <c r="Q33" s="77">
        <f>W33/AF!$B$25</f>
        <v>0.70833333333333337</v>
      </c>
      <c r="R33" s="77">
        <f>X33/AF!$B$26</f>
        <v>0.73333333333333328</v>
      </c>
      <c r="S33" s="77">
        <f>Y33/AF!$B$27</f>
        <v>0.85</v>
      </c>
      <c r="T33" s="77">
        <f>Z33/AF!$B$28</f>
        <v>0.8571428571428571</v>
      </c>
      <c r="U33" s="77">
        <f>AA33/AF!$B$29</f>
        <v>0.5625</v>
      </c>
      <c r="V33" s="63">
        <f>_xlfn.XLOOKUP(A:A,EQUIPE!A:A,EQUIPE!F:F)</f>
        <v>6</v>
      </c>
      <c r="W33" s="63">
        <f>_xlfn.XLOOKUP(A:A,PROFISSIONAIS!A:A,PROFISSIONAIS!F:F)</f>
        <v>8.5</v>
      </c>
      <c r="X33" s="63">
        <f>_xlfn.XLOOKUP(A:A,SERVIÇOS!A:A,SERVIÇOS!F:F)</f>
        <v>5.5</v>
      </c>
      <c r="Y33" s="63">
        <f>_xlfn.XLOOKUP(A:A,ESTRUTURA!A:A,ESTRUTURA!F:F)</f>
        <v>17</v>
      </c>
      <c r="Z33" s="63">
        <f>_xlfn.XLOOKUP(A:A,INSUMOS!A:A,INSUMOS!F:F)</f>
        <v>6</v>
      </c>
      <c r="AA33" s="63">
        <f>_xlfn.XLOOKUP(A:A,TIC!A:A,TIC!F:F)</f>
        <v>2.25</v>
      </c>
    </row>
    <row r="34" spans="1:27" x14ac:dyDescent="0.25">
      <c r="A34" s="2">
        <v>194</v>
      </c>
      <c r="B34" t="str">
        <f>_xlfn.XLOOKUP(A:A,UBS!A:A,UBS!B:B)</f>
        <v>Norte</v>
      </c>
      <c r="C34" t="str">
        <f>_xlfn.XLOOKUP(A:A,UBS!A:A,UBS!C:C)</f>
        <v>Sobradinho</v>
      </c>
      <c r="D34" t="str">
        <f>_xlfn.XLOOKUP(A:A,UBS!A:A,UBS!D:D)</f>
        <v>Unidade Básica de Saúde 06 - Sobradinho</v>
      </c>
      <c r="E34" s="20" t="str">
        <f>IF(G34&gt;=AF!$C$18,"A",IF(G34&gt;=AF!$C$17,"B",IF(G34&gt;=AF!$C$16,"C",IF(G34&gt;=AF!$C$15,"D",IF(G34&gt;0,"E","SEM INFORMAÇÃO")))))</f>
        <v>B</v>
      </c>
      <c r="F34" s="20" t="str">
        <f>IF(H34&gt;=AF!$C$18,"A",IF(H34&gt;=AF!$C$17,"B",IF(H34&gt;=AF!$C$16,"C",IF(H34&gt;=AF!$C$15,"D",IF(H34&gt;0,"E","SEM INFORMAÇÃO")))))</f>
        <v>B</v>
      </c>
      <c r="G34" s="76">
        <f>SUM(J34:O34)</f>
        <v>0.78088317601500556</v>
      </c>
      <c r="H34" s="115">
        <f>ROUND(IF(I34&lt;=4,G34,IF(I34&lt;=7,G34*0.95,G34*0.9)),2)</f>
        <v>0.78</v>
      </c>
      <c r="I34" s="120">
        <f>_xlfn.XLOOKUP(A:A,EQUIPE!A:A,EQUIPE!M:M)</f>
        <v>1</v>
      </c>
      <c r="J34" s="119">
        <f>P34*AF!$D$4</f>
        <v>0.12031448538754765</v>
      </c>
      <c r="K34" s="119">
        <f>Q34*AF!$D$5</f>
        <v>0.12938108852181279</v>
      </c>
      <c r="L34" s="119">
        <f>R34*AF!$D$6</f>
        <v>0.16772554002541296</v>
      </c>
      <c r="M34" s="119">
        <f>S34*AF!$D$7</f>
        <v>0.17201397712833544</v>
      </c>
      <c r="N34" s="119">
        <f>T34*AF!$D$8</f>
        <v>0.13403067707387911</v>
      </c>
      <c r="O34" s="119">
        <f>U34*AF!$D$9</f>
        <v>5.7417407878017787E-2</v>
      </c>
      <c r="P34" s="77">
        <f>V34/AF!$B$24</f>
        <v>0.75</v>
      </c>
      <c r="Q34" s="77">
        <f>W34/AF!$B$25</f>
        <v>0.70833333333333337</v>
      </c>
      <c r="R34" s="77">
        <f>X34/AF!$B$26</f>
        <v>0.73333333333333328</v>
      </c>
      <c r="S34" s="77">
        <f>Y34/AF!$B$27</f>
        <v>0.95</v>
      </c>
      <c r="T34" s="77">
        <f>Z34/AF!$B$28</f>
        <v>0.7857142857142857</v>
      </c>
      <c r="U34" s="77">
        <f>AA34/AF!$B$29</f>
        <v>0.75</v>
      </c>
      <c r="V34" s="63">
        <f>_xlfn.XLOOKUP(A:A,EQUIPE!A:A,EQUIPE!F:F)</f>
        <v>6</v>
      </c>
      <c r="W34" s="63">
        <f>_xlfn.XLOOKUP(A:A,PROFISSIONAIS!A:A,PROFISSIONAIS!F:F)</f>
        <v>8.5</v>
      </c>
      <c r="X34" s="63">
        <f>_xlfn.XLOOKUP(A:A,SERVIÇOS!A:A,SERVIÇOS!F:F)</f>
        <v>5.5</v>
      </c>
      <c r="Y34" s="63">
        <f>_xlfn.XLOOKUP(A:A,ESTRUTURA!A:A,ESTRUTURA!F:F)</f>
        <v>19</v>
      </c>
      <c r="Z34" s="63">
        <f>_xlfn.XLOOKUP(A:A,INSUMOS!A:A,INSUMOS!F:F)</f>
        <v>5.5</v>
      </c>
      <c r="AA34" s="63">
        <f>_xlfn.XLOOKUP(A:A,TIC!A:A,TIC!F:F)</f>
        <v>3</v>
      </c>
    </row>
    <row r="35" spans="1:27" x14ac:dyDescent="0.25">
      <c r="A35" s="2">
        <v>58</v>
      </c>
      <c r="B35" t="str">
        <f>_xlfn.XLOOKUP(A:A,UBS!A:A,UBS!B:B)</f>
        <v>Norte</v>
      </c>
      <c r="C35" t="str">
        <f>_xlfn.XLOOKUP(A:A,UBS!A:A,UBS!C:C)</f>
        <v>Sobradinho II</v>
      </c>
      <c r="D35" t="str">
        <f>_xlfn.XLOOKUP(A:A,UBS!A:A,UBS!D:D)</f>
        <v>Unidade Básica de Saúde 03 - Sobradinho II</v>
      </c>
      <c r="E35" s="20" t="str">
        <f>IF(G35&gt;=AF!$C$18,"A",IF(G35&gt;=AF!$C$17,"B",IF(G35&gt;=AF!$C$16,"C",IF(G35&gt;=AF!$C$15,"D",IF(G35&gt;0,"E","SEM INFORMAÇÃO")))))</f>
        <v>B</v>
      </c>
      <c r="F35" s="20" t="str">
        <f>IF(H35&gt;=AF!$C$18,"A",IF(H35&gt;=AF!$C$17,"B",IF(H35&gt;=AF!$C$16,"C",IF(H35&gt;=AF!$C$15,"D",IF(H35&gt;0,"E","SEM INFORMAÇÃO")))))</f>
        <v>B</v>
      </c>
      <c r="G35" s="76">
        <f>SUM(J35:O35)</f>
        <v>0.74725543807103523</v>
      </c>
      <c r="H35" s="115">
        <f>ROUND(IF(I35&lt;=4,G35,IF(I35&lt;=7,G35*0.95,G35*0.9)),2)</f>
        <v>0.75</v>
      </c>
      <c r="I35" s="120">
        <f>_xlfn.XLOOKUP(A:A,EQUIPE!A:A,EQUIPE!M:M)</f>
        <v>1</v>
      </c>
      <c r="J35" s="119">
        <f>P35*AF!$D$4</f>
        <v>0.16041931385006353</v>
      </c>
      <c r="K35" s="119">
        <f>Q35*AF!$D$5</f>
        <v>0.13318641465480727</v>
      </c>
      <c r="L35" s="119">
        <f>R35*AF!$D$6</f>
        <v>0.10673443456162643</v>
      </c>
      <c r="M35" s="119">
        <f>S35*AF!$D$7</f>
        <v>0.1606972681067344</v>
      </c>
      <c r="N35" s="119">
        <f>T35*AF!$D$8</f>
        <v>0.10966146306044655</v>
      </c>
      <c r="O35" s="119">
        <f>U35*AF!$D$9</f>
        <v>7.6556543837357049E-2</v>
      </c>
      <c r="P35" s="77">
        <f>V35/AF!$B$24</f>
        <v>1</v>
      </c>
      <c r="Q35" s="77">
        <f>W35/AF!$B$25</f>
        <v>0.72916666666666663</v>
      </c>
      <c r="R35" s="77">
        <f>X35/AF!$B$26</f>
        <v>0.46666666666666667</v>
      </c>
      <c r="S35" s="77">
        <f>Y35/AF!$B$27</f>
        <v>0.88749999999999996</v>
      </c>
      <c r="T35" s="77">
        <f>Z35/AF!$B$28</f>
        <v>0.6428571428571429</v>
      </c>
      <c r="U35" s="77">
        <f>AA35/AF!$B$29</f>
        <v>1</v>
      </c>
      <c r="V35" s="63">
        <f>_xlfn.XLOOKUP(A:A,EQUIPE!A:A,EQUIPE!F:F)</f>
        <v>8</v>
      </c>
      <c r="W35" s="63">
        <f>_xlfn.XLOOKUP(A:A,PROFISSIONAIS!A:A,PROFISSIONAIS!F:F)</f>
        <v>8.75</v>
      </c>
      <c r="X35" s="63">
        <f>_xlfn.XLOOKUP(A:A,SERVIÇOS!A:A,SERVIÇOS!F:F)</f>
        <v>3.5</v>
      </c>
      <c r="Y35" s="63">
        <f>_xlfn.XLOOKUP(A:A,ESTRUTURA!A:A,ESTRUTURA!F:F)</f>
        <v>17.75</v>
      </c>
      <c r="Z35" s="63">
        <f>_xlfn.XLOOKUP(A:A,INSUMOS!A:A,INSUMOS!F:F)</f>
        <v>4.5</v>
      </c>
      <c r="AA35" s="63">
        <f>_xlfn.XLOOKUP(A:A,TIC!A:A,TIC!F:F)</f>
        <v>4</v>
      </c>
    </row>
    <row r="36" spans="1:27" x14ac:dyDescent="0.25">
      <c r="A36" s="2">
        <v>72</v>
      </c>
      <c r="B36" t="str">
        <f>_xlfn.XLOOKUP(A:A,UBS!A:A,UBS!B:B)</f>
        <v>Oeste</v>
      </c>
      <c r="C36" t="str">
        <f>_xlfn.XLOOKUP(A:A,UBS!A:A,UBS!C:C)</f>
        <v>Brazlândia</v>
      </c>
      <c r="D36" t="str">
        <f>_xlfn.XLOOKUP(A:A,UBS!A:A,UBS!D:D)</f>
        <v>Unidade Básica de Saúde 01 - Brazlândia</v>
      </c>
      <c r="E36" s="20" t="str">
        <f>IF(G36&gt;=AF!$C$18,"A",IF(G36&gt;=AF!$C$17,"B",IF(G36&gt;=AF!$C$16,"C",IF(G36&gt;=AF!$C$15,"D",IF(G36&gt;0,"E","SEM INFORMAÇÃO")))))</f>
        <v>A</v>
      </c>
      <c r="F36" s="20" t="str">
        <f>IF(H36&gt;=AF!$C$18,"A",IF(H36&gt;=AF!$C$17,"B",IF(H36&gt;=AF!$C$16,"C",IF(H36&gt;=AF!$C$15,"D",IF(H36&gt;0,"E","SEM INFORMAÇÃO")))))</f>
        <v>B</v>
      </c>
      <c r="G36" s="76">
        <f>SUM(J36:O36)</f>
        <v>0.80949544684455743</v>
      </c>
      <c r="H36" s="115">
        <f>ROUND(IF(I36&lt;=4,G36,IF(I36&lt;=7,G36*0.95,G36*0.9)),2)</f>
        <v>0.77</v>
      </c>
      <c r="I36" s="120">
        <f>_xlfn.XLOOKUP(A:A,EQUIPE!A:A,EQUIPE!M:M)</f>
        <v>5</v>
      </c>
      <c r="J36" s="119">
        <f>P36*AF!$D$4</f>
        <v>8.0209656925031764E-2</v>
      </c>
      <c r="K36" s="119">
        <f>Q36*AF!$D$5</f>
        <v>0.12938108852181279</v>
      </c>
      <c r="L36" s="119">
        <f>R36*AF!$D$6</f>
        <v>0.21346886912325286</v>
      </c>
      <c r="M36" s="119">
        <f>S36*AF!$D$7</f>
        <v>0.15843392630241421</v>
      </c>
      <c r="N36" s="119">
        <f>T36*AF!$D$8</f>
        <v>0.17058449809402795</v>
      </c>
      <c r="O36" s="119">
        <f>U36*AF!$D$9</f>
        <v>5.7417407878017787E-2</v>
      </c>
      <c r="P36" s="77">
        <f>V36/AF!$B$24</f>
        <v>0.5</v>
      </c>
      <c r="Q36" s="77">
        <f>W36/AF!$B$25</f>
        <v>0.70833333333333337</v>
      </c>
      <c r="R36" s="77">
        <f>X36/AF!$B$26</f>
        <v>0.93333333333333335</v>
      </c>
      <c r="S36" s="77">
        <f>Y36/AF!$B$27</f>
        <v>0.875</v>
      </c>
      <c r="T36" s="77">
        <f>Z36/AF!$B$28</f>
        <v>1</v>
      </c>
      <c r="U36" s="77">
        <f>AA36/AF!$B$29</f>
        <v>0.75</v>
      </c>
      <c r="V36" s="63">
        <f>_xlfn.XLOOKUP(A:A,EQUIPE!A:A,EQUIPE!F:F)</f>
        <v>4</v>
      </c>
      <c r="W36" s="63">
        <f>_xlfn.XLOOKUP(A:A,PROFISSIONAIS!A:A,PROFISSIONAIS!F:F)</f>
        <v>8.5</v>
      </c>
      <c r="X36" s="63">
        <f>_xlfn.XLOOKUP(A:A,SERVIÇOS!A:A,SERVIÇOS!F:F)</f>
        <v>7</v>
      </c>
      <c r="Y36" s="63">
        <f>_xlfn.XLOOKUP(A:A,ESTRUTURA!A:A,ESTRUTURA!F:F)</f>
        <v>17.5</v>
      </c>
      <c r="Z36" s="63">
        <f>_xlfn.XLOOKUP(A:A,INSUMOS!A:A,INSUMOS!F:F)</f>
        <v>7</v>
      </c>
      <c r="AA36" s="63">
        <f>_xlfn.XLOOKUP(A:A,TIC!A:A,TIC!F:F)</f>
        <v>3</v>
      </c>
    </row>
    <row r="37" spans="1:27" x14ac:dyDescent="0.25">
      <c r="A37" s="2">
        <v>76</v>
      </c>
      <c r="B37" t="str">
        <f>_xlfn.XLOOKUP(A:A,UBS!A:A,UBS!B:B)</f>
        <v>Oeste</v>
      </c>
      <c r="C37" t="str">
        <f>_xlfn.XLOOKUP(A:A,UBS!A:A,UBS!C:C)</f>
        <v>Brazlândia</v>
      </c>
      <c r="D37" t="str">
        <f>_xlfn.XLOOKUP(A:A,UBS!A:A,UBS!D:D)</f>
        <v>Unidade Básica de Saúde 02 - Brazlândia</v>
      </c>
      <c r="E37" s="20" t="str">
        <f>IF(G37&gt;=AF!$C$18,"A",IF(G37&gt;=AF!$C$17,"B",IF(G37&gt;=AF!$C$16,"C",IF(G37&gt;=AF!$C$15,"D",IF(G37&gt;0,"E","SEM INFORMAÇÃO")))))</f>
        <v>B</v>
      </c>
      <c r="F37" s="20" t="str">
        <f>IF(H37&gt;=AF!$C$18,"A",IF(H37&gt;=AF!$C$17,"B",IF(H37&gt;=AF!$C$16,"C",IF(H37&gt;=AF!$C$15,"D",IF(H37&gt;0,"E","SEM INFORMAÇÃO")))))</f>
        <v>B</v>
      </c>
      <c r="G37" s="76">
        <f>SUM(J37:O37)</f>
        <v>0.74562931112724617</v>
      </c>
      <c r="H37" s="115">
        <f>ROUND(IF(I37&lt;=4,G37,IF(I37&lt;=7,G37*0.95,G37*0.9)),2)</f>
        <v>0.75</v>
      </c>
      <c r="I37" s="120">
        <f>_xlfn.XLOOKUP(A:A,EQUIPE!A:A,EQUIPE!M:M)</f>
        <v>4</v>
      </c>
      <c r="J37" s="119">
        <f>P37*AF!$D$4</f>
        <v>8.0209656925031764E-2</v>
      </c>
      <c r="K37" s="119">
        <f>Q37*AF!$D$5</f>
        <v>0.1141597839898348</v>
      </c>
      <c r="L37" s="119">
        <f>R37*AF!$D$6</f>
        <v>0.21346886912325286</v>
      </c>
      <c r="M37" s="119">
        <f>S37*AF!$D$7</f>
        <v>0.1606972681067344</v>
      </c>
      <c r="N37" s="119">
        <f>T37*AF!$D$8</f>
        <v>0.13403067707387911</v>
      </c>
      <c r="O37" s="119">
        <f>U37*AF!$D$9</f>
        <v>4.3063055908513337E-2</v>
      </c>
      <c r="P37" s="77">
        <f>V37/AF!$B$24</f>
        <v>0.5</v>
      </c>
      <c r="Q37" s="77">
        <f>W37/AF!$B$25</f>
        <v>0.625</v>
      </c>
      <c r="R37" s="77">
        <f>X37/AF!$B$26</f>
        <v>0.93333333333333335</v>
      </c>
      <c r="S37" s="77">
        <f>Y37/AF!$B$27</f>
        <v>0.88749999999999996</v>
      </c>
      <c r="T37" s="77">
        <f>Z37/AF!$B$28</f>
        <v>0.7857142857142857</v>
      </c>
      <c r="U37" s="77">
        <f>AA37/AF!$B$29</f>
        <v>0.5625</v>
      </c>
      <c r="V37" s="63">
        <f>_xlfn.XLOOKUP(A:A,EQUIPE!A:A,EQUIPE!F:F)</f>
        <v>4</v>
      </c>
      <c r="W37" s="63">
        <f>_xlfn.XLOOKUP(A:A,PROFISSIONAIS!A:A,PROFISSIONAIS!F:F)</f>
        <v>7.5</v>
      </c>
      <c r="X37" s="63">
        <f>_xlfn.XLOOKUP(A:A,SERVIÇOS!A:A,SERVIÇOS!F:F)</f>
        <v>7</v>
      </c>
      <c r="Y37" s="63">
        <f>_xlfn.XLOOKUP(A:A,ESTRUTURA!A:A,ESTRUTURA!F:F)</f>
        <v>17.75</v>
      </c>
      <c r="Z37" s="63">
        <f>_xlfn.XLOOKUP(A:A,INSUMOS!A:A,INSUMOS!F:F)</f>
        <v>5.5</v>
      </c>
      <c r="AA37" s="63">
        <f>_xlfn.XLOOKUP(A:A,TIC!A:A,TIC!F:F)</f>
        <v>2.25</v>
      </c>
    </row>
    <row r="38" spans="1:27" x14ac:dyDescent="0.25">
      <c r="A38" s="2">
        <v>143</v>
      </c>
      <c r="B38" t="str">
        <f>_xlfn.XLOOKUP(A:A,UBS!A:A,UBS!B:B)</f>
        <v>Oeste</v>
      </c>
      <c r="C38" t="str">
        <f>_xlfn.XLOOKUP(A:A,UBS!A:A,UBS!C:C)</f>
        <v>Ceilândia</v>
      </c>
      <c r="D38" t="str">
        <f>_xlfn.XLOOKUP(A:A,UBS!A:A,UBS!D:D)</f>
        <v>Unidade Básica de Saúde 02 - Ceilândia</v>
      </c>
      <c r="E38" s="20" t="str">
        <f>IF(G38&gt;=AF!$C$18,"A",IF(G38&gt;=AF!$C$17,"B",IF(G38&gt;=AF!$C$16,"C",IF(G38&gt;=AF!$C$15,"D",IF(G38&gt;0,"E","SEM INFORMAÇÃO")))))</f>
        <v>B</v>
      </c>
      <c r="F38" s="20" t="str">
        <f>IF(H38&gt;=AF!$C$18,"A",IF(H38&gt;=AF!$C$17,"B",IF(H38&gt;=AF!$C$16,"C",IF(H38&gt;=AF!$C$15,"D",IF(H38&gt;0,"E","SEM INFORMAÇÃO")))))</f>
        <v>B</v>
      </c>
      <c r="G38" s="76">
        <f>SUM(J38:O38)</f>
        <v>0.78131145247171285</v>
      </c>
      <c r="H38" s="115">
        <f>ROUND(IF(I38&lt;=4,G38,IF(I38&lt;=7,G38*0.95,G38*0.9)),2)</f>
        <v>0.74</v>
      </c>
      <c r="I38" s="120">
        <f>_xlfn.XLOOKUP(A:A,EQUIPE!A:A,EQUIPE!M:M)</f>
        <v>5</v>
      </c>
      <c r="J38" s="119">
        <f>P38*AF!$D$4</f>
        <v>0.12031448538754765</v>
      </c>
      <c r="K38" s="119">
        <f>Q38*AF!$D$5</f>
        <v>0.15221304531977975</v>
      </c>
      <c r="L38" s="119">
        <f>R38*AF!$D$6</f>
        <v>0.21346886912325286</v>
      </c>
      <c r="M38" s="119">
        <f>S38*AF!$D$7</f>
        <v>0.14259053367217278</v>
      </c>
      <c r="N38" s="119">
        <f>T38*AF!$D$8</f>
        <v>0.10966146306044655</v>
      </c>
      <c r="O38" s="119">
        <f>U38*AF!$D$9</f>
        <v>4.3063055908513337E-2</v>
      </c>
      <c r="P38" s="77">
        <f>V38/AF!$B$24</f>
        <v>0.75</v>
      </c>
      <c r="Q38" s="77">
        <f>W38/AF!$B$25</f>
        <v>0.83333333333333337</v>
      </c>
      <c r="R38" s="77">
        <f>X38/AF!$B$26</f>
        <v>0.93333333333333335</v>
      </c>
      <c r="S38" s="77">
        <f>Y38/AF!$B$27</f>
        <v>0.78749999999999998</v>
      </c>
      <c r="T38" s="77">
        <f>Z38/AF!$B$28</f>
        <v>0.6428571428571429</v>
      </c>
      <c r="U38" s="77">
        <f>AA38/AF!$B$29</f>
        <v>0.5625</v>
      </c>
      <c r="V38" s="63">
        <f>_xlfn.XLOOKUP(A:A,EQUIPE!A:A,EQUIPE!F:F)</f>
        <v>6</v>
      </c>
      <c r="W38" s="63">
        <f>_xlfn.XLOOKUP(A:A,PROFISSIONAIS!A:A,PROFISSIONAIS!F:F)</f>
        <v>10</v>
      </c>
      <c r="X38" s="63">
        <f>_xlfn.XLOOKUP(A:A,SERVIÇOS!A:A,SERVIÇOS!F:F)</f>
        <v>7</v>
      </c>
      <c r="Y38" s="63">
        <f>_xlfn.XLOOKUP(A:A,ESTRUTURA!A:A,ESTRUTURA!F:F)</f>
        <v>15.75</v>
      </c>
      <c r="Z38" s="63">
        <f>_xlfn.XLOOKUP(A:A,INSUMOS!A:A,INSUMOS!F:F)</f>
        <v>4.5</v>
      </c>
      <c r="AA38" s="63">
        <f>_xlfn.XLOOKUP(A:A,TIC!A:A,TIC!F:F)</f>
        <v>2.25</v>
      </c>
    </row>
    <row r="39" spans="1:27" x14ac:dyDescent="0.25">
      <c r="A39" s="2">
        <v>156</v>
      </c>
      <c r="B39" t="str">
        <f>_xlfn.XLOOKUP(A:A,UBS!A:A,UBS!B:B)</f>
        <v>Oeste</v>
      </c>
      <c r="C39" t="str">
        <f>_xlfn.XLOOKUP(A:A,UBS!A:A,UBS!C:C)</f>
        <v>Ceilândia</v>
      </c>
      <c r="D39" t="str">
        <f>_xlfn.XLOOKUP(A:A,UBS!A:A,UBS!D:D)</f>
        <v>Unidade Básica de Saúde 06 - Ceilândia</v>
      </c>
      <c r="E39" s="20" t="str">
        <f>IF(G39&gt;=AF!$C$18,"A",IF(G39&gt;=AF!$C$17,"B",IF(G39&gt;=AF!$C$16,"C",IF(G39&gt;=AF!$C$15,"D",IF(G39&gt;0,"E","SEM INFORMAÇÃO")))))</f>
        <v>A</v>
      </c>
      <c r="F39" s="20" t="str">
        <f>IF(H39&gt;=AF!$C$18,"A",IF(H39&gt;=AF!$C$17,"B",IF(H39&gt;=AF!$C$16,"C",IF(H39&gt;=AF!$C$15,"D",IF(H39&gt;0,"E","SEM INFORMAÇÃO")))))</f>
        <v>B</v>
      </c>
      <c r="G39" s="76">
        <f>SUM(J39:O39)</f>
        <v>0.8094103588068009</v>
      </c>
      <c r="H39" s="115">
        <f>ROUND(IF(I39&lt;=4,G39,IF(I39&lt;=7,G39*0.95,G39*0.9)),2)</f>
        <v>0.77</v>
      </c>
      <c r="I39" s="120">
        <f>_xlfn.XLOOKUP(A:A,EQUIPE!A:A,EQUIPE!M:M)</f>
        <v>6</v>
      </c>
      <c r="J39" s="119">
        <f>P39*AF!$D$4</f>
        <v>0.12031448538754765</v>
      </c>
      <c r="K39" s="119">
        <f>Q39*AF!$D$5</f>
        <v>0.15221304531977975</v>
      </c>
      <c r="L39" s="119">
        <f>R39*AF!$D$6</f>
        <v>0.21346886912325286</v>
      </c>
      <c r="M39" s="119">
        <f>S39*AF!$D$7</f>
        <v>0.1493805590851334</v>
      </c>
      <c r="N39" s="119">
        <f>T39*AF!$D$8</f>
        <v>9.7476856053730257E-2</v>
      </c>
      <c r="O39" s="119">
        <f>U39*AF!$D$9</f>
        <v>7.6556543837357049E-2</v>
      </c>
      <c r="P39" s="77">
        <f>V39/AF!$B$24</f>
        <v>0.75</v>
      </c>
      <c r="Q39" s="77">
        <f>W39/AF!$B$25</f>
        <v>0.83333333333333337</v>
      </c>
      <c r="R39" s="77">
        <f>X39/AF!$B$26</f>
        <v>0.93333333333333335</v>
      </c>
      <c r="S39" s="77">
        <f>Y39/AF!$B$27</f>
        <v>0.82499999999999996</v>
      </c>
      <c r="T39" s="77">
        <f>Z39/AF!$B$28</f>
        <v>0.5714285714285714</v>
      </c>
      <c r="U39" s="77">
        <f>AA39/AF!$B$29</f>
        <v>1</v>
      </c>
      <c r="V39" s="63">
        <f>_xlfn.XLOOKUP(A:A,EQUIPE!A:A,EQUIPE!F:F)</f>
        <v>6</v>
      </c>
      <c r="W39" s="63">
        <f>_xlfn.XLOOKUP(A:A,PROFISSIONAIS!A:A,PROFISSIONAIS!F:F)</f>
        <v>10</v>
      </c>
      <c r="X39" s="63">
        <f>_xlfn.XLOOKUP(A:A,SERVIÇOS!A:A,SERVIÇOS!F:F)</f>
        <v>7</v>
      </c>
      <c r="Y39" s="63">
        <f>_xlfn.XLOOKUP(A:A,ESTRUTURA!A:A,ESTRUTURA!F:F)</f>
        <v>16.5</v>
      </c>
      <c r="Z39" s="63">
        <f>_xlfn.XLOOKUP(A:A,INSUMOS!A:A,INSUMOS!F:F)</f>
        <v>4</v>
      </c>
      <c r="AA39" s="63">
        <f>_xlfn.XLOOKUP(A:A,TIC!A:A,TIC!F:F)</f>
        <v>4</v>
      </c>
    </row>
    <row r="40" spans="1:27" x14ac:dyDescent="0.25">
      <c r="A40" s="2">
        <v>102</v>
      </c>
      <c r="B40" t="str">
        <f>_xlfn.XLOOKUP(A:A,UBS!A:A,UBS!B:B)</f>
        <v>Oeste</v>
      </c>
      <c r="C40" t="str">
        <f>_xlfn.XLOOKUP(A:A,UBS!A:A,UBS!C:C)</f>
        <v>Ceilândia</v>
      </c>
      <c r="D40" t="str">
        <f>_xlfn.XLOOKUP(A:A,UBS!A:A,UBS!D:D)</f>
        <v>Unidade Básica de Saúde 07 - Ceilândia</v>
      </c>
      <c r="E40" s="20" t="str">
        <f>IF(G40&gt;=AF!$C$18,"A",IF(G40&gt;=AF!$C$17,"B",IF(G40&gt;=AF!$C$16,"C",IF(G40&gt;=AF!$C$15,"D",IF(G40&gt;0,"E","SEM INFORMAÇÃO")))))</f>
        <v>A</v>
      </c>
      <c r="F40" s="20" t="str">
        <f>IF(H40&gt;=AF!$C$18,"A",IF(H40&gt;=AF!$C$17,"B",IF(H40&gt;=AF!$C$16,"C",IF(H40&gt;=AF!$C$15,"D",IF(H40&gt;0,"E","SEM INFORMAÇÃO")))))</f>
        <v>B</v>
      </c>
      <c r="G40" s="76">
        <f>SUM(J40:O40)</f>
        <v>0.804110319477219</v>
      </c>
      <c r="H40" s="115">
        <f>ROUND(IF(I40&lt;=4,G40,IF(I40&lt;=7,G40*0.95,G40*0.9)),2)</f>
        <v>0.76</v>
      </c>
      <c r="I40" s="120">
        <f>_xlfn.XLOOKUP(A:A,EQUIPE!A:A,EQUIPE!M:M)</f>
        <v>6</v>
      </c>
      <c r="J40" s="119">
        <f>P40*AF!$D$4</f>
        <v>0.12031448538754765</v>
      </c>
      <c r="K40" s="119">
        <f>Q40*AF!$D$5</f>
        <v>0.13699174078780177</v>
      </c>
      <c r="L40" s="119">
        <f>R40*AF!$D$6</f>
        <v>0.21346886912325286</v>
      </c>
      <c r="M40" s="119">
        <f>S40*AF!$D$7</f>
        <v>0.1471172172808132</v>
      </c>
      <c r="N40" s="119">
        <f>T40*AF!$D$8</f>
        <v>0.10966146306044655</v>
      </c>
      <c r="O40" s="119">
        <f>U40*AF!$D$9</f>
        <v>7.6556543837357049E-2</v>
      </c>
      <c r="P40" s="77">
        <f>V40/AF!$B$24</f>
        <v>0.75</v>
      </c>
      <c r="Q40" s="77">
        <f>W40/AF!$B$25</f>
        <v>0.75</v>
      </c>
      <c r="R40" s="77">
        <f>X40/AF!$B$26</f>
        <v>0.93333333333333335</v>
      </c>
      <c r="S40" s="77">
        <f>Y40/AF!$B$27</f>
        <v>0.8125</v>
      </c>
      <c r="T40" s="77">
        <f>Z40/AF!$B$28</f>
        <v>0.6428571428571429</v>
      </c>
      <c r="U40" s="77">
        <f>AA40/AF!$B$29</f>
        <v>1</v>
      </c>
      <c r="V40" s="63">
        <f>_xlfn.XLOOKUP(A:A,EQUIPE!A:A,EQUIPE!F:F)</f>
        <v>6</v>
      </c>
      <c r="W40" s="63">
        <f>_xlfn.XLOOKUP(A:A,PROFISSIONAIS!A:A,PROFISSIONAIS!F:F)</f>
        <v>9</v>
      </c>
      <c r="X40" s="63">
        <f>_xlfn.XLOOKUP(A:A,SERVIÇOS!A:A,SERVIÇOS!F:F)</f>
        <v>7</v>
      </c>
      <c r="Y40" s="63">
        <f>_xlfn.XLOOKUP(A:A,ESTRUTURA!A:A,ESTRUTURA!F:F)</f>
        <v>16.25</v>
      </c>
      <c r="Z40" s="63">
        <f>_xlfn.XLOOKUP(A:A,INSUMOS!A:A,INSUMOS!F:F)</f>
        <v>4.5</v>
      </c>
      <c r="AA40" s="63">
        <f>_xlfn.XLOOKUP(A:A,TIC!A:A,TIC!F:F)</f>
        <v>4</v>
      </c>
    </row>
    <row r="41" spans="1:27" x14ac:dyDescent="0.25">
      <c r="A41" s="2">
        <v>134</v>
      </c>
      <c r="B41" t="str">
        <f>_xlfn.XLOOKUP(A:A,UBS!A:A,UBS!B:B)</f>
        <v>Oeste</v>
      </c>
      <c r="C41" t="str">
        <f>_xlfn.XLOOKUP(A:A,UBS!A:A,UBS!C:C)</f>
        <v>Ceilândia</v>
      </c>
      <c r="D41" t="str">
        <f>_xlfn.XLOOKUP(A:A,UBS!A:A,UBS!D:D)</f>
        <v>Unidade Básica de Saúde 16 - Ceilândia</v>
      </c>
      <c r="E41" s="20" t="str">
        <f>IF(G41&gt;=AF!$C$18,"A",IF(G41&gt;=AF!$C$17,"B",IF(G41&gt;=AF!$C$16,"C",IF(G41&gt;=AF!$C$15,"D",IF(G41&gt;0,"E","SEM INFORMAÇÃO")))))</f>
        <v>C</v>
      </c>
      <c r="F41" s="20" t="str">
        <f>IF(H41&gt;=AF!$C$18,"A",IF(H41&gt;=AF!$C$17,"B",IF(H41&gt;=AF!$C$16,"C",IF(H41&gt;=AF!$C$15,"D",IF(H41&gt;0,"E","SEM INFORMAÇÃO")))))</f>
        <v>B</v>
      </c>
      <c r="G41" s="76">
        <f>SUM(J41:O41)</f>
        <v>0.69570626853028361</v>
      </c>
      <c r="H41" s="115">
        <f>ROUND(IF(I41&lt;=4,G41,IF(I41&lt;=7,G41*0.95,G41*0.9)),2)</f>
        <v>0.7</v>
      </c>
      <c r="I41" s="120">
        <f>_xlfn.XLOOKUP(A:A,EQUIPE!A:A,EQUIPE!M:M)</f>
        <v>4</v>
      </c>
      <c r="J41" s="119">
        <f>P41*AF!$D$4</f>
        <v>0.12031448538754765</v>
      </c>
      <c r="K41" s="119">
        <f>Q41*AF!$D$5</f>
        <v>0.12177043625582379</v>
      </c>
      <c r="L41" s="119">
        <f>R41*AF!$D$6</f>
        <v>0.1524777636594663</v>
      </c>
      <c r="M41" s="119">
        <f>S41*AF!$D$7</f>
        <v>0.15843392630241421</v>
      </c>
      <c r="N41" s="119">
        <f>T41*AF!$D$8</f>
        <v>8.5292249047013977E-2</v>
      </c>
      <c r="O41" s="119">
        <f>U41*AF!$D$9</f>
        <v>5.7417407878017787E-2</v>
      </c>
      <c r="P41" s="77">
        <f>V41/AF!$B$24</f>
        <v>0.75</v>
      </c>
      <c r="Q41" s="77">
        <f>W41/AF!$B$25</f>
        <v>0.66666666666666663</v>
      </c>
      <c r="R41" s="77">
        <f>X41/AF!$B$26</f>
        <v>0.66666666666666663</v>
      </c>
      <c r="S41" s="77">
        <f>Y41/AF!$B$27</f>
        <v>0.875</v>
      </c>
      <c r="T41" s="77">
        <f>Z41/AF!$B$28</f>
        <v>0.5</v>
      </c>
      <c r="U41" s="77">
        <f>AA41/AF!$B$29</f>
        <v>0.75</v>
      </c>
      <c r="V41" s="63">
        <f>_xlfn.XLOOKUP(A:A,EQUIPE!A:A,EQUIPE!F:F)</f>
        <v>6</v>
      </c>
      <c r="W41" s="63">
        <f>_xlfn.XLOOKUP(A:A,PROFISSIONAIS!A:A,PROFISSIONAIS!F:F)</f>
        <v>8</v>
      </c>
      <c r="X41" s="63">
        <f>_xlfn.XLOOKUP(A:A,SERVIÇOS!A:A,SERVIÇOS!F:F)</f>
        <v>5</v>
      </c>
      <c r="Y41" s="63">
        <f>_xlfn.XLOOKUP(A:A,ESTRUTURA!A:A,ESTRUTURA!F:F)</f>
        <v>17.5</v>
      </c>
      <c r="Z41" s="63">
        <f>_xlfn.XLOOKUP(A:A,INSUMOS!A:A,INSUMOS!F:F)</f>
        <v>3.5</v>
      </c>
      <c r="AA41" s="63">
        <f>_xlfn.XLOOKUP(A:A,TIC!A:A,TIC!F:F)</f>
        <v>3</v>
      </c>
    </row>
    <row r="42" spans="1:27" x14ac:dyDescent="0.25">
      <c r="A42" s="2">
        <v>99</v>
      </c>
      <c r="B42" t="str">
        <f>_xlfn.XLOOKUP(A:A,UBS!A:A,UBS!B:B)</f>
        <v>Oeste</v>
      </c>
      <c r="C42" t="str">
        <f>_xlfn.XLOOKUP(A:A,UBS!A:A,UBS!C:C)</f>
        <v>Ceilândia</v>
      </c>
      <c r="D42" t="str">
        <f>_xlfn.XLOOKUP(A:A,UBS!A:A,UBS!D:D)</f>
        <v>Unidade Básica de Saúde 17 - Ceilândia</v>
      </c>
      <c r="E42" s="20" t="str">
        <f>IF(G42&gt;=AF!$C$18,"A",IF(G42&gt;=AF!$C$17,"B",IF(G42&gt;=AF!$C$16,"C",IF(G42&gt;=AF!$C$15,"D",IF(G42&gt;0,"E","SEM INFORMAÇÃO")))))</f>
        <v>B</v>
      </c>
      <c r="F42" s="20" t="str">
        <f>IF(H42&gt;=AF!$C$18,"A",IF(H42&gt;=AF!$C$17,"B",IF(H42&gt;=AF!$C$16,"C",IF(H42&gt;=AF!$C$15,"D",IF(H42&gt;0,"E","SEM INFORMAÇÃO")))))</f>
        <v>B</v>
      </c>
      <c r="G42" s="76">
        <f>SUM(J42:O42)</f>
        <v>0.75797747625098311</v>
      </c>
      <c r="H42" s="115">
        <f>ROUND(IF(I42&lt;=4,G42,IF(I42&lt;=7,G42*0.95,G42*0.9)),2)</f>
        <v>0.76</v>
      </c>
      <c r="I42" s="120">
        <f>_xlfn.XLOOKUP(A:A,EQUIPE!A:A,EQUIPE!M:M)</f>
        <v>4</v>
      </c>
      <c r="J42" s="119">
        <f>P42*AF!$D$4</f>
        <v>0.12031448538754765</v>
      </c>
      <c r="K42" s="119">
        <f>Q42*AF!$D$5</f>
        <v>0.12938108852181279</v>
      </c>
      <c r="L42" s="119">
        <f>R42*AF!$D$6</f>
        <v>0.1524777636594663</v>
      </c>
      <c r="M42" s="119">
        <f>S42*AF!$D$7</f>
        <v>0.17654066073697583</v>
      </c>
      <c r="N42" s="119">
        <f>T42*AF!$D$8</f>
        <v>0.12184607006716283</v>
      </c>
      <c r="O42" s="119">
        <f>U42*AF!$D$9</f>
        <v>5.7417407878017787E-2</v>
      </c>
      <c r="P42" s="77">
        <f>V42/AF!$B$24</f>
        <v>0.75</v>
      </c>
      <c r="Q42" s="77">
        <f>W42/AF!$B$25</f>
        <v>0.70833333333333337</v>
      </c>
      <c r="R42" s="77">
        <f>X42/AF!$B$26</f>
        <v>0.66666666666666663</v>
      </c>
      <c r="S42" s="77">
        <f>Y42/AF!$B$27</f>
        <v>0.97499999999999998</v>
      </c>
      <c r="T42" s="77">
        <f>Z42/AF!$B$28</f>
        <v>0.7142857142857143</v>
      </c>
      <c r="U42" s="77">
        <f>AA42/AF!$B$29</f>
        <v>0.75</v>
      </c>
      <c r="V42" s="63">
        <f>_xlfn.XLOOKUP(A:A,EQUIPE!A:A,EQUIPE!F:F)</f>
        <v>6</v>
      </c>
      <c r="W42" s="63">
        <f>_xlfn.XLOOKUP(A:A,PROFISSIONAIS!A:A,PROFISSIONAIS!F:F)</f>
        <v>8.5</v>
      </c>
      <c r="X42" s="63">
        <f>_xlfn.XLOOKUP(A:A,SERVIÇOS!A:A,SERVIÇOS!F:F)</f>
        <v>5</v>
      </c>
      <c r="Y42" s="63">
        <f>_xlfn.XLOOKUP(A:A,ESTRUTURA!A:A,ESTRUTURA!F:F)</f>
        <v>19.5</v>
      </c>
      <c r="Z42" s="63">
        <f>_xlfn.XLOOKUP(A:A,INSUMOS!A:A,INSUMOS!F:F)</f>
        <v>5</v>
      </c>
      <c r="AA42" s="63">
        <f>_xlfn.XLOOKUP(A:A,TIC!A:A,TIC!F:F)</f>
        <v>3</v>
      </c>
    </row>
    <row r="43" spans="1:27" x14ac:dyDescent="0.25">
      <c r="A43" s="2">
        <v>62</v>
      </c>
      <c r="B43" t="str">
        <f>_xlfn.XLOOKUP(A:A,UBS!A:A,UBS!B:B)</f>
        <v>Sudoeste</v>
      </c>
      <c r="C43" t="str">
        <f>_xlfn.XLOOKUP(A:A,UBS!A:A,UBS!C:C)</f>
        <v>Recanto das Emas</v>
      </c>
      <c r="D43" t="str">
        <f>_xlfn.XLOOKUP(A:A,UBS!A:A,UBS!D:D)</f>
        <v>Unidade Básica de Saúde 02 - Recanto das Emas</v>
      </c>
      <c r="E43" s="20" t="str">
        <f>IF(G43&gt;=AF!$C$18,"A",IF(G43&gt;=AF!$C$17,"B",IF(G43&gt;=AF!$C$16,"C",IF(G43&gt;=AF!$C$15,"D",IF(G43&gt;0,"E","SEM INFORMAÇÃO")))))</f>
        <v>B</v>
      </c>
      <c r="F43" s="20" t="str">
        <f>IF(H43&gt;=AF!$C$18,"A",IF(H43&gt;=AF!$C$17,"B",IF(H43&gt;=AF!$C$16,"C",IF(H43&gt;=AF!$C$15,"D",IF(H43&gt;0,"E","SEM INFORMAÇÃO")))))</f>
        <v>B</v>
      </c>
      <c r="G43" s="76">
        <f>SUM(J43:O43)</f>
        <v>0.77449590064742535</v>
      </c>
      <c r="H43" s="115">
        <f>ROUND(IF(I43&lt;=4,G43,IF(I43&lt;=7,G43*0.95,G43*0.9)),2)</f>
        <v>0.7</v>
      </c>
      <c r="I43" s="120">
        <f>_xlfn.XLOOKUP(A:A,EQUIPE!A:A,EQUIPE!M:M)</f>
        <v>8</v>
      </c>
      <c r="J43" s="119">
        <f>P43*AF!$D$4</f>
        <v>0.12031448538754765</v>
      </c>
      <c r="K43" s="119">
        <f>Q43*AF!$D$5</f>
        <v>0.1179651101228293</v>
      </c>
      <c r="L43" s="119">
        <f>R43*AF!$D$6</f>
        <v>0.22871664548919948</v>
      </c>
      <c r="M43" s="119">
        <f>S43*AF!$D$7</f>
        <v>0.14259053367217278</v>
      </c>
      <c r="N43" s="119">
        <f>T43*AF!$D$8</f>
        <v>0.12184607006716283</v>
      </c>
      <c r="O43" s="119">
        <f>U43*AF!$D$9</f>
        <v>4.3063055908513337E-2</v>
      </c>
      <c r="P43" s="77">
        <f>V43/AF!$B$24</f>
        <v>0.75</v>
      </c>
      <c r="Q43" s="77">
        <f>W43/AF!$B$25</f>
        <v>0.64583333333333337</v>
      </c>
      <c r="R43" s="77">
        <f>X43/AF!$B$26</f>
        <v>1</v>
      </c>
      <c r="S43" s="77">
        <f>Y43/AF!$B$27</f>
        <v>0.78749999999999998</v>
      </c>
      <c r="T43" s="77">
        <f>Z43/AF!$B$28</f>
        <v>0.7142857142857143</v>
      </c>
      <c r="U43" s="77">
        <f>AA43/AF!$B$29</f>
        <v>0.5625</v>
      </c>
      <c r="V43" s="63">
        <f>_xlfn.XLOOKUP(A:A,EQUIPE!A:A,EQUIPE!F:F)</f>
        <v>6</v>
      </c>
      <c r="W43" s="63">
        <f>_xlfn.XLOOKUP(A:A,PROFISSIONAIS!A:A,PROFISSIONAIS!F:F)</f>
        <v>7.75</v>
      </c>
      <c r="X43" s="63">
        <f>_xlfn.XLOOKUP(A:A,SERVIÇOS!A:A,SERVIÇOS!F:F)</f>
        <v>7.5</v>
      </c>
      <c r="Y43" s="63">
        <f>_xlfn.XLOOKUP(A:A,ESTRUTURA!A:A,ESTRUTURA!F:F)</f>
        <v>15.75</v>
      </c>
      <c r="Z43" s="63">
        <f>_xlfn.XLOOKUP(A:A,INSUMOS!A:A,INSUMOS!F:F)</f>
        <v>5</v>
      </c>
      <c r="AA43" s="63">
        <f>_xlfn.XLOOKUP(A:A,TIC!A:A,TIC!F:F)</f>
        <v>2.25</v>
      </c>
    </row>
    <row r="44" spans="1:27" x14ac:dyDescent="0.25">
      <c r="A44" s="2">
        <v>237</v>
      </c>
      <c r="B44" t="str">
        <f>_xlfn.XLOOKUP(A:A,UBS!A:A,UBS!B:B)</f>
        <v>Sudoeste</v>
      </c>
      <c r="C44" t="str">
        <f>_xlfn.XLOOKUP(A:A,UBS!A:A,UBS!C:C)</f>
        <v>Recanto das Emas</v>
      </c>
      <c r="D44" t="str">
        <f>_xlfn.XLOOKUP(A:A,UBS!A:A,UBS!D:D)</f>
        <v>Unidade Básica de Saúde 03 - Recanto das Emas</v>
      </c>
      <c r="E44" s="20" t="str">
        <f>IF(G44&gt;=AF!$C$18,"A",IF(G44&gt;=AF!$C$17,"B",IF(G44&gt;=AF!$C$16,"C",IF(G44&gt;=AF!$C$15,"D",IF(G44&gt;0,"E","SEM INFORMAÇÃO")))))</f>
        <v>A</v>
      </c>
      <c r="F44" s="20" t="str">
        <f>IF(H44&gt;=AF!$C$18,"A",IF(H44&gt;=AF!$C$17,"B",IF(H44&gt;=AF!$C$16,"C",IF(H44&gt;=AF!$C$15,"D",IF(H44&gt;0,"E","SEM INFORMAÇÃO")))))</f>
        <v>B</v>
      </c>
      <c r="G44" s="76">
        <f>SUM(J44:O44)</f>
        <v>0.81218611968294296</v>
      </c>
      <c r="H44" s="115">
        <f>ROUND(IF(I44&lt;=4,G44,IF(I44&lt;=7,G44*0.95,G44*0.9)),2)</f>
        <v>0.77</v>
      </c>
      <c r="I44" s="120">
        <f>_xlfn.XLOOKUP(A:A,EQUIPE!A:A,EQUIPE!M:M)</f>
        <v>7</v>
      </c>
      <c r="J44" s="119">
        <f>P44*AF!$D$4</f>
        <v>0.12031448538754765</v>
      </c>
      <c r="K44" s="119">
        <f>Q44*AF!$D$5</f>
        <v>0.15601837145277422</v>
      </c>
      <c r="L44" s="119">
        <f>R44*AF!$D$6</f>
        <v>0.22871664548919948</v>
      </c>
      <c r="M44" s="119">
        <f>S44*AF!$D$7</f>
        <v>0.11090374841168996</v>
      </c>
      <c r="N44" s="119">
        <f>T44*AF!$D$8</f>
        <v>0.13403067707387911</v>
      </c>
      <c r="O44" s="119">
        <f>U44*AF!$D$9</f>
        <v>6.2202191867852599E-2</v>
      </c>
      <c r="P44" s="77">
        <f>V44/AF!$B$24</f>
        <v>0.75</v>
      </c>
      <c r="Q44" s="77">
        <f>W44/AF!$B$25</f>
        <v>0.85416666666666663</v>
      </c>
      <c r="R44" s="77">
        <f>X44/AF!$B$26</f>
        <v>1</v>
      </c>
      <c r="S44" s="77">
        <f>Y44/AF!$B$27</f>
        <v>0.61250000000000004</v>
      </c>
      <c r="T44" s="77">
        <f>Z44/AF!$B$28</f>
        <v>0.7857142857142857</v>
      </c>
      <c r="U44" s="77">
        <f>AA44/AF!$B$29</f>
        <v>0.8125</v>
      </c>
      <c r="V44" s="63">
        <f>_xlfn.XLOOKUP(A:A,EQUIPE!A:A,EQUIPE!F:F)</f>
        <v>6</v>
      </c>
      <c r="W44" s="63">
        <f>_xlfn.XLOOKUP(A:A,PROFISSIONAIS!A:A,PROFISSIONAIS!F:F)</f>
        <v>10.25</v>
      </c>
      <c r="X44" s="63">
        <f>_xlfn.XLOOKUP(A:A,SERVIÇOS!A:A,SERVIÇOS!F:F)</f>
        <v>7.5</v>
      </c>
      <c r="Y44" s="63">
        <f>_xlfn.XLOOKUP(A:A,ESTRUTURA!A:A,ESTRUTURA!F:F)</f>
        <v>12.25</v>
      </c>
      <c r="Z44" s="63">
        <f>_xlfn.XLOOKUP(A:A,INSUMOS!A:A,INSUMOS!F:F)</f>
        <v>5.5</v>
      </c>
      <c r="AA44" s="63">
        <f>_xlfn.XLOOKUP(A:A,TIC!A:A,TIC!F:F)</f>
        <v>3.25</v>
      </c>
    </row>
    <row r="45" spans="1:27" x14ac:dyDescent="0.25">
      <c r="A45" s="2">
        <v>170</v>
      </c>
      <c r="B45" t="str">
        <f>_xlfn.XLOOKUP(A:A,UBS!A:A,UBS!B:B)</f>
        <v>Sudoeste</v>
      </c>
      <c r="C45" t="str">
        <f>_xlfn.XLOOKUP(A:A,UBS!A:A,UBS!C:C)</f>
        <v>Samambaia</v>
      </c>
      <c r="D45" t="str">
        <f>_xlfn.XLOOKUP(A:A,UBS!A:A,UBS!D:D)</f>
        <v>Unidade Básica de Saúde 12 - Samambaia</v>
      </c>
      <c r="E45" s="20" t="str">
        <f>IF(G45&gt;=AF!$C$18,"A",IF(G45&gt;=AF!$C$17,"B",IF(G45&gt;=AF!$C$16,"C",IF(G45&gt;=AF!$C$15,"D",IF(G45&gt;0,"E","SEM INFORMAÇÃO")))))</f>
        <v>B</v>
      </c>
      <c r="F45" s="20" t="str">
        <f>IF(H45&gt;=AF!$C$18,"A",IF(H45&gt;=AF!$C$17,"B",IF(H45&gt;=AF!$C$16,"C",IF(H45&gt;=AF!$C$15,"D",IF(H45&gt;0,"E","SEM INFORMAÇÃO")))))</f>
        <v>B</v>
      </c>
      <c r="G45" s="76">
        <f>SUM(J45:O45)</f>
        <v>0.78503641768015964</v>
      </c>
      <c r="H45" s="115">
        <f>ROUND(IF(I45&lt;=4,G45,IF(I45&lt;=7,G45*0.95,G45*0.9)),2)</f>
        <v>0.75</v>
      </c>
      <c r="I45" s="120">
        <f>_xlfn.XLOOKUP(A:A,EQUIPE!A:A,EQUIPE!M:M)</f>
        <v>6</v>
      </c>
      <c r="J45" s="119">
        <f>P45*AF!$D$4</f>
        <v>0.12031448538754765</v>
      </c>
      <c r="K45" s="119">
        <f>Q45*AF!$D$5</f>
        <v>0.12557576238881829</v>
      </c>
      <c r="L45" s="119">
        <f>R45*AF!$D$6</f>
        <v>0.21346886912325286</v>
      </c>
      <c r="M45" s="119">
        <f>S45*AF!$D$7</f>
        <v>0.15164390088945362</v>
      </c>
      <c r="N45" s="119">
        <f>T45*AF!$D$8</f>
        <v>9.7476856053730257E-2</v>
      </c>
      <c r="O45" s="119">
        <f>U45*AF!$D$9</f>
        <v>7.6556543837357049E-2</v>
      </c>
      <c r="P45" s="77">
        <f>V45/AF!$B$24</f>
        <v>0.75</v>
      </c>
      <c r="Q45" s="77">
        <f>W45/AF!$B$25</f>
        <v>0.6875</v>
      </c>
      <c r="R45" s="77">
        <f>X45/AF!$B$26</f>
        <v>0.93333333333333335</v>
      </c>
      <c r="S45" s="77">
        <f>Y45/AF!$B$27</f>
        <v>0.83750000000000002</v>
      </c>
      <c r="T45" s="77">
        <f>Z45/AF!$B$28</f>
        <v>0.5714285714285714</v>
      </c>
      <c r="U45" s="77">
        <f>AA45/AF!$B$29</f>
        <v>1</v>
      </c>
      <c r="V45" s="63">
        <f>_xlfn.XLOOKUP(A:A,EQUIPE!A:A,EQUIPE!F:F)</f>
        <v>6</v>
      </c>
      <c r="W45" s="63">
        <f>_xlfn.XLOOKUP(A:A,PROFISSIONAIS!A:A,PROFISSIONAIS!F:F)</f>
        <v>8.25</v>
      </c>
      <c r="X45" s="63">
        <f>_xlfn.XLOOKUP(A:A,SERVIÇOS!A:A,SERVIÇOS!F:F)</f>
        <v>7</v>
      </c>
      <c r="Y45" s="63">
        <f>_xlfn.XLOOKUP(A:A,ESTRUTURA!A:A,ESTRUTURA!F:F)</f>
        <v>16.75</v>
      </c>
      <c r="Z45" s="63">
        <f>_xlfn.XLOOKUP(A:A,INSUMOS!A:A,INSUMOS!F:F)</f>
        <v>4</v>
      </c>
      <c r="AA45" s="63">
        <f>_xlfn.XLOOKUP(A:A,TIC!A:A,TIC!F:F)</f>
        <v>4</v>
      </c>
    </row>
    <row r="46" spans="1:27" x14ac:dyDescent="0.25">
      <c r="A46" s="2">
        <v>106</v>
      </c>
      <c r="B46" t="str">
        <f>_xlfn.XLOOKUP(A:A,UBS!A:A,UBS!B:B)</f>
        <v>Sudoeste</v>
      </c>
      <c r="C46" t="str">
        <f>_xlfn.XLOOKUP(A:A,UBS!A:A,UBS!C:C)</f>
        <v>Taguatinga</v>
      </c>
      <c r="D46" t="str">
        <f>_xlfn.XLOOKUP(A:A,UBS!A:A,UBS!D:D)</f>
        <v>Unidade Básica de Saúde 01 - Taguatinga</v>
      </c>
      <c r="E46" s="20" t="str">
        <f>IF(G46&gt;=AF!$C$18,"A",IF(G46&gt;=AF!$C$17,"B",IF(G46&gt;=AF!$C$16,"C",IF(G46&gt;=AF!$C$15,"D",IF(G46&gt;0,"E","SEM INFORMAÇÃO")))))</f>
        <v>A</v>
      </c>
      <c r="F46" s="20" t="str">
        <f>IF(H46&gt;=AF!$C$18,"A",IF(H46&gt;=AF!$C$17,"B",IF(H46&gt;=AF!$C$16,"C",IF(H46&gt;=AF!$C$15,"D",IF(H46&gt;0,"E","SEM INFORMAÇÃO")))))</f>
        <v>B</v>
      </c>
      <c r="G46" s="76">
        <f>SUM(J46:O46)</f>
        <v>0.80185454105403275</v>
      </c>
      <c r="H46" s="115">
        <f>ROUND(IF(I46&lt;=4,G46,IF(I46&lt;=7,G46*0.95,G46*0.9)),2)</f>
        <v>0.76</v>
      </c>
      <c r="I46" s="120">
        <f>_xlfn.XLOOKUP(A:A,EQUIPE!A:A,EQUIPE!M:M)</f>
        <v>7</v>
      </c>
      <c r="J46" s="119">
        <f>P46*AF!$D$4</f>
        <v>0.12031448538754765</v>
      </c>
      <c r="K46" s="119">
        <f>Q46*AF!$D$5</f>
        <v>0.14079706692079627</v>
      </c>
      <c r="L46" s="119">
        <f>R46*AF!$D$6</f>
        <v>0.22871664548919948</v>
      </c>
      <c r="M46" s="119">
        <f>S46*AF!$D$7</f>
        <v>0.1471172172808132</v>
      </c>
      <c r="N46" s="119">
        <f>T46*AF!$D$8</f>
        <v>0.12184607006716283</v>
      </c>
      <c r="O46" s="119">
        <f>U46*AF!$D$9</f>
        <v>4.3063055908513337E-2</v>
      </c>
      <c r="P46" s="77">
        <f>V46/AF!$B$24</f>
        <v>0.75</v>
      </c>
      <c r="Q46" s="77">
        <f>W46/AF!$B$25</f>
        <v>0.77083333333333337</v>
      </c>
      <c r="R46" s="77">
        <f>X46/AF!$B$26</f>
        <v>1</v>
      </c>
      <c r="S46" s="77">
        <f>Y46/AF!$B$27</f>
        <v>0.8125</v>
      </c>
      <c r="T46" s="77">
        <f>Z46/AF!$B$28</f>
        <v>0.7142857142857143</v>
      </c>
      <c r="U46" s="77">
        <f>AA46/AF!$B$29</f>
        <v>0.5625</v>
      </c>
      <c r="V46" s="63">
        <f>_xlfn.XLOOKUP(A:A,EQUIPE!A:A,EQUIPE!F:F)</f>
        <v>6</v>
      </c>
      <c r="W46" s="63">
        <f>_xlfn.XLOOKUP(A:A,PROFISSIONAIS!A:A,PROFISSIONAIS!F:F)</f>
        <v>9.25</v>
      </c>
      <c r="X46" s="63">
        <f>_xlfn.XLOOKUP(A:A,SERVIÇOS!A:A,SERVIÇOS!F:F)</f>
        <v>7.5</v>
      </c>
      <c r="Y46" s="63">
        <f>_xlfn.XLOOKUP(A:A,ESTRUTURA!A:A,ESTRUTURA!F:F)</f>
        <v>16.25</v>
      </c>
      <c r="Z46" s="63">
        <f>_xlfn.XLOOKUP(A:A,INSUMOS!A:A,INSUMOS!F:F)</f>
        <v>5</v>
      </c>
      <c r="AA46" s="63">
        <f>_xlfn.XLOOKUP(A:A,TIC!A:A,TIC!F:F)</f>
        <v>2.25</v>
      </c>
    </row>
    <row r="47" spans="1:27" x14ac:dyDescent="0.25">
      <c r="A47" s="2">
        <v>207</v>
      </c>
      <c r="B47" t="str">
        <f>_xlfn.XLOOKUP(A:A,UBS!A:A,UBS!B:B)</f>
        <v>Sudoeste</v>
      </c>
      <c r="C47" t="str">
        <f>_xlfn.XLOOKUP(A:A,UBS!A:A,UBS!C:C)</f>
        <v>Taguatinga</v>
      </c>
      <c r="D47" t="str">
        <f>_xlfn.XLOOKUP(A:A,UBS!A:A,UBS!D:D)</f>
        <v>Unidade Básica de Saúde 02 - Taguatinga</v>
      </c>
      <c r="E47" s="20" t="str">
        <f>IF(G47&gt;=AF!$C$18,"A",IF(G47&gt;=AF!$C$17,"B",IF(G47&gt;=AF!$C$16,"C",IF(G47&gt;=AF!$C$15,"D",IF(G47&gt;0,"E","SEM INFORMAÇÃO")))))</f>
        <v>A</v>
      </c>
      <c r="F47" s="20" t="str">
        <f>IF(H47&gt;=AF!$C$18,"A",IF(H47&gt;=AF!$C$17,"B",IF(H47&gt;=AF!$C$16,"C",IF(H47&gt;=AF!$C$15,"D",IF(H47&gt;0,"E","SEM INFORMAÇÃO")))))</f>
        <v>B</v>
      </c>
      <c r="G47" s="76">
        <f>SUM(J47:O47)</f>
        <v>0.81648306558964112</v>
      </c>
      <c r="H47" s="115">
        <f>ROUND(IF(I47&lt;=4,G47,IF(I47&lt;=7,G47*0.95,G47*0.9)),2)</f>
        <v>0.73</v>
      </c>
      <c r="I47" s="120">
        <f>_xlfn.XLOOKUP(A:A,EQUIPE!A:A,EQUIPE!M:M)</f>
        <v>8</v>
      </c>
      <c r="J47" s="119">
        <f>P47*AF!$D$4</f>
        <v>0.12031448538754765</v>
      </c>
      <c r="K47" s="119">
        <f>Q47*AF!$D$5</f>
        <v>0.12177043625582379</v>
      </c>
      <c r="L47" s="119">
        <f>R47*AF!$D$6</f>
        <v>0.21346886912325286</v>
      </c>
      <c r="M47" s="119">
        <f>S47*AF!$D$7</f>
        <v>0.14032719186785259</v>
      </c>
      <c r="N47" s="119">
        <f>T47*AF!$D$8</f>
        <v>0.15839989108731167</v>
      </c>
      <c r="O47" s="119">
        <f>U47*AF!$D$9</f>
        <v>6.2202191867852599E-2</v>
      </c>
      <c r="P47" s="77">
        <f>V47/AF!$B$24</f>
        <v>0.75</v>
      </c>
      <c r="Q47" s="77">
        <f>W47/AF!$B$25</f>
        <v>0.66666666666666663</v>
      </c>
      <c r="R47" s="77">
        <f>X47/AF!$B$26</f>
        <v>0.93333333333333335</v>
      </c>
      <c r="S47" s="77">
        <f>Y47/AF!$B$27</f>
        <v>0.77500000000000002</v>
      </c>
      <c r="T47" s="77">
        <f>Z47/AF!$B$28</f>
        <v>0.9285714285714286</v>
      </c>
      <c r="U47" s="77">
        <f>AA47/AF!$B$29</f>
        <v>0.8125</v>
      </c>
      <c r="V47" s="63">
        <f>_xlfn.XLOOKUP(A:A,EQUIPE!A:A,EQUIPE!F:F)</f>
        <v>6</v>
      </c>
      <c r="W47" s="63">
        <f>_xlfn.XLOOKUP(A:A,PROFISSIONAIS!A:A,PROFISSIONAIS!F:F)</f>
        <v>8</v>
      </c>
      <c r="X47" s="63">
        <f>_xlfn.XLOOKUP(A:A,SERVIÇOS!A:A,SERVIÇOS!F:F)</f>
        <v>7</v>
      </c>
      <c r="Y47" s="63">
        <f>_xlfn.XLOOKUP(A:A,ESTRUTURA!A:A,ESTRUTURA!F:F)</f>
        <v>15.5</v>
      </c>
      <c r="Z47" s="63">
        <f>_xlfn.XLOOKUP(A:A,INSUMOS!A:A,INSUMOS!F:F)</f>
        <v>6.5</v>
      </c>
      <c r="AA47" s="63">
        <f>_xlfn.XLOOKUP(A:A,TIC!A:A,TIC!F:F)</f>
        <v>3.25</v>
      </c>
    </row>
    <row r="48" spans="1:27" x14ac:dyDescent="0.25">
      <c r="A48" s="2">
        <v>180</v>
      </c>
      <c r="B48" t="str">
        <f>_xlfn.XLOOKUP(A:A,UBS!A:A,UBS!B:B)</f>
        <v>Sudoeste</v>
      </c>
      <c r="C48" t="str">
        <f>_xlfn.XLOOKUP(A:A,UBS!A:A,UBS!C:C)</f>
        <v>Taguatinga</v>
      </c>
      <c r="D48" t="str">
        <f>_xlfn.XLOOKUP(A:A,UBS!A:A,UBS!D:D)</f>
        <v>Unidade Básica de Saúde 03 - Taguatinga</v>
      </c>
      <c r="E48" s="20" t="str">
        <f>IF(G48&gt;=AF!$C$18,"A",IF(G48&gt;=AF!$C$17,"B",IF(G48&gt;=AF!$C$16,"C",IF(G48&gt;=AF!$C$15,"D",IF(G48&gt;0,"E","SEM INFORMAÇÃO")))))</f>
        <v>B</v>
      </c>
      <c r="F48" s="20" t="str">
        <f>IF(H48&gt;=AF!$C$18,"A",IF(H48&gt;=AF!$C$17,"B",IF(H48&gt;=AF!$C$16,"C",IF(H48&gt;=AF!$C$15,"D",IF(H48&gt;0,"E","SEM INFORMAÇÃO")))))</f>
        <v>B</v>
      </c>
      <c r="G48" s="76">
        <f>SUM(J48:O48)</f>
        <v>0.78791050251104244</v>
      </c>
      <c r="H48" s="115">
        <f>ROUND(IF(I48&lt;=4,G48,IF(I48&lt;=7,G48*0.95,G48*0.9)),2)</f>
        <v>0.75</v>
      </c>
      <c r="I48" s="120">
        <f>_xlfn.XLOOKUP(A:A,EQUIPE!A:A,EQUIPE!M:M)</f>
        <v>7</v>
      </c>
      <c r="J48" s="119">
        <f>P48*AF!$D$4</f>
        <v>0.10026207115628971</v>
      </c>
      <c r="K48" s="119">
        <f>Q48*AF!$D$5</f>
        <v>0.13318641465480727</v>
      </c>
      <c r="L48" s="119">
        <f>R48*AF!$D$6</f>
        <v>0.21346886912325286</v>
      </c>
      <c r="M48" s="119">
        <f>S48*AF!$D$7</f>
        <v>0.14259053367217278</v>
      </c>
      <c r="N48" s="119">
        <f>T48*AF!$D$8</f>
        <v>0.12184607006716283</v>
      </c>
      <c r="O48" s="119">
        <f>U48*AF!$D$9</f>
        <v>7.6556543837357049E-2</v>
      </c>
      <c r="P48" s="77">
        <f>V48/AF!$B$24</f>
        <v>0.625</v>
      </c>
      <c r="Q48" s="77">
        <f>W48/AF!$B$25</f>
        <v>0.72916666666666663</v>
      </c>
      <c r="R48" s="77">
        <f>X48/AF!$B$26</f>
        <v>0.93333333333333335</v>
      </c>
      <c r="S48" s="77">
        <f>Y48/AF!$B$27</f>
        <v>0.78749999999999998</v>
      </c>
      <c r="T48" s="77">
        <f>Z48/AF!$B$28</f>
        <v>0.7142857142857143</v>
      </c>
      <c r="U48" s="77">
        <f>AA48/AF!$B$29</f>
        <v>1</v>
      </c>
      <c r="V48" s="63">
        <f>_xlfn.XLOOKUP(A:A,EQUIPE!A:A,EQUIPE!F:F)</f>
        <v>5</v>
      </c>
      <c r="W48" s="63">
        <f>_xlfn.XLOOKUP(A:A,PROFISSIONAIS!A:A,PROFISSIONAIS!F:F)</f>
        <v>8.75</v>
      </c>
      <c r="X48" s="63">
        <f>_xlfn.XLOOKUP(A:A,SERVIÇOS!A:A,SERVIÇOS!F:F)</f>
        <v>7</v>
      </c>
      <c r="Y48" s="63">
        <f>_xlfn.XLOOKUP(A:A,ESTRUTURA!A:A,ESTRUTURA!F:F)</f>
        <v>15.75</v>
      </c>
      <c r="Z48" s="63">
        <f>_xlfn.XLOOKUP(A:A,INSUMOS!A:A,INSUMOS!F:F)</f>
        <v>5</v>
      </c>
      <c r="AA48" s="63">
        <f>_xlfn.XLOOKUP(A:A,TIC!A:A,TIC!F:F)</f>
        <v>4</v>
      </c>
    </row>
    <row r="49" spans="1:27" x14ac:dyDescent="0.25">
      <c r="A49" s="2">
        <v>226</v>
      </c>
      <c r="B49" t="str">
        <f>_xlfn.XLOOKUP(A:A,UBS!A:A,UBS!B:B)</f>
        <v>Sudoeste</v>
      </c>
      <c r="C49" t="str">
        <f>_xlfn.XLOOKUP(A:A,UBS!A:A,UBS!C:C)</f>
        <v>Taguatinga</v>
      </c>
      <c r="D49" t="str">
        <f>_xlfn.XLOOKUP(A:A,UBS!A:A,UBS!D:D)</f>
        <v>Unidade Básica de Saúde 05 - Taguatinga</v>
      </c>
      <c r="E49" s="20" t="str">
        <f>IF(G49&gt;=AF!$C$18,"A",IF(G49&gt;=AF!$C$17,"B",IF(G49&gt;=AF!$C$16,"C",IF(G49&gt;=AF!$C$15,"D",IF(G49&gt;0,"E","SEM INFORMAÇÃO")))))</f>
        <v>A</v>
      </c>
      <c r="F49" s="20" t="str">
        <f>IF(H49&gt;=AF!$C$18,"A",IF(H49&gt;=AF!$C$17,"B",IF(H49&gt;=AF!$C$16,"C",IF(H49&gt;=AF!$C$15,"D",IF(H49&gt;0,"E","SEM INFORMAÇÃO")))))</f>
        <v>B</v>
      </c>
      <c r="G49" s="76">
        <f>SUM(J49:O49)</f>
        <v>0.81222015489804544</v>
      </c>
      <c r="H49" s="115">
        <f>ROUND(IF(I49&lt;=4,G49,IF(I49&lt;=7,G49*0.95,G49*0.9)),2)</f>
        <v>0.77</v>
      </c>
      <c r="I49" s="120">
        <f>_xlfn.XLOOKUP(A:A,EQUIPE!A:A,EQUIPE!M:M)</f>
        <v>7</v>
      </c>
      <c r="J49" s="119">
        <f>P49*AF!$D$4</f>
        <v>0.11028827827191867</v>
      </c>
      <c r="K49" s="119">
        <f>Q49*AF!$D$5</f>
        <v>0.13318641465480727</v>
      </c>
      <c r="L49" s="119">
        <f>R49*AF!$D$6</f>
        <v>0.21346886912325286</v>
      </c>
      <c r="M49" s="119">
        <f>S49*AF!$D$7</f>
        <v>0.15164390088945362</v>
      </c>
      <c r="N49" s="119">
        <f>T49*AF!$D$8</f>
        <v>0.14621528408059539</v>
      </c>
      <c r="O49" s="119">
        <f>U49*AF!$D$9</f>
        <v>5.7417407878017787E-2</v>
      </c>
      <c r="P49" s="77">
        <f>V49/AF!$B$24</f>
        <v>0.6875</v>
      </c>
      <c r="Q49" s="77">
        <f>W49/AF!$B$25</f>
        <v>0.72916666666666663</v>
      </c>
      <c r="R49" s="77">
        <f>X49/AF!$B$26</f>
        <v>0.93333333333333335</v>
      </c>
      <c r="S49" s="77">
        <f>Y49/AF!$B$27</f>
        <v>0.83750000000000002</v>
      </c>
      <c r="T49" s="77">
        <f>Z49/AF!$B$28</f>
        <v>0.8571428571428571</v>
      </c>
      <c r="U49" s="77">
        <f>AA49/AF!$B$29</f>
        <v>0.75</v>
      </c>
      <c r="V49" s="63">
        <f>_xlfn.XLOOKUP(A:A,EQUIPE!A:A,EQUIPE!F:F)</f>
        <v>5.5</v>
      </c>
      <c r="W49" s="63">
        <f>_xlfn.XLOOKUP(A:A,PROFISSIONAIS!A:A,PROFISSIONAIS!F:F)</f>
        <v>8.75</v>
      </c>
      <c r="X49" s="63">
        <f>_xlfn.XLOOKUP(A:A,SERVIÇOS!A:A,SERVIÇOS!F:F)</f>
        <v>7</v>
      </c>
      <c r="Y49" s="63">
        <f>_xlfn.XLOOKUP(A:A,ESTRUTURA!A:A,ESTRUTURA!F:F)</f>
        <v>16.75</v>
      </c>
      <c r="Z49" s="63">
        <f>_xlfn.XLOOKUP(A:A,INSUMOS!A:A,INSUMOS!F:F)</f>
        <v>6</v>
      </c>
      <c r="AA49" s="63">
        <f>_xlfn.XLOOKUP(A:A,TIC!A:A,TIC!F:F)</f>
        <v>3</v>
      </c>
    </row>
    <row r="50" spans="1:27" x14ac:dyDescent="0.25">
      <c r="A50" s="2">
        <v>164</v>
      </c>
      <c r="B50" t="str">
        <f>_xlfn.XLOOKUP(A:A,UBS!A:A,UBS!B:B)</f>
        <v>Sudoeste</v>
      </c>
      <c r="C50" t="str">
        <f>_xlfn.XLOOKUP(A:A,UBS!A:A,UBS!C:C)</f>
        <v>Taguatinga</v>
      </c>
      <c r="D50" t="str">
        <f>_xlfn.XLOOKUP(A:A,UBS!A:A,UBS!D:D)</f>
        <v>Unidade Básica de Saúde 08 - Taguatinga</v>
      </c>
      <c r="E50" s="20" t="str">
        <f>IF(G50&gt;=AF!$C$18,"A",IF(G50&gt;=AF!$C$17,"B",IF(G50&gt;=AF!$C$16,"C",IF(G50&gt;=AF!$C$15,"D",IF(G50&gt;0,"E","SEM INFORMAÇÃO")))))</f>
        <v>B</v>
      </c>
      <c r="F50" s="20" t="str">
        <f>IF(H50&gt;=AF!$C$18,"A",IF(H50&gt;=AF!$C$17,"B",IF(H50&gt;=AF!$C$16,"C",IF(H50&gt;=AF!$C$15,"D",IF(H50&gt;0,"E","SEM INFORMAÇÃO")))))</f>
        <v>B</v>
      </c>
      <c r="G50" s="76">
        <f>SUM(J50:O50)</f>
        <v>0.76191043444061224</v>
      </c>
      <c r="H50" s="115">
        <f>ROUND(IF(I50&lt;=4,G50,IF(I50&lt;=7,G50*0.95,G50*0.9)),2)</f>
        <v>0.72</v>
      </c>
      <c r="I50" s="120">
        <f>_xlfn.XLOOKUP(A:A,EQUIPE!A:A,EQUIPE!M:M)</f>
        <v>5</v>
      </c>
      <c r="J50" s="119">
        <f>P50*AF!$D$4</f>
        <v>0.16041931385006353</v>
      </c>
      <c r="K50" s="119">
        <f>Q50*AF!$D$5</f>
        <v>0.1103544578568403</v>
      </c>
      <c r="L50" s="119">
        <f>R50*AF!$D$6</f>
        <v>0.1524777636594663</v>
      </c>
      <c r="M50" s="119">
        <f>S50*AF!$D$7</f>
        <v>0.1493805590851334</v>
      </c>
      <c r="N50" s="119">
        <f>T50*AF!$D$8</f>
        <v>0.14621528408059539</v>
      </c>
      <c r="O50" s="119">
        <f>U50*AF!$D$9</f>
        <v>4.3063055908513337E-2</v>
      </c>
      <c r="P50" s="77">
        <f>V50/AF!$B$24</f>
        <v>1</v>
      </c>
      <c r="Q50" s="77">
        <f>W50/AF!$B$25</f>
        <v>0.60416666666666663</v>
      </c>
      <c r="R50" s="77">
        <f>X50/AF!$B$26</f>
        <v>0.66666666666666663</v>
      </c>
      <c r="S50" s="77">
        <f>Y50/AF!$B$27</f>
        <v>0.82499999999999996</v>
      </c>
      <c r="T50" s="77">
        <f>Z50/AF!$B$28</f>
        <v>0.8571428571428571</v>
      </c>
      <c r="U50" s="77">
        <f>AA50/AF!$B$29</f>
        <v>0.5625</v>
      </c>
      <c r="V50" s="63">
        <f>_xlfn.XLOOKUP(A:A,EQUIPE!A:A,EQUIPE!F:F)</f>
        <v>8</v>
      </c>
      <c r="W50" s="63">
        <f>_xlfn.XLOOKUP(A:A,PROFISSIONAIS!A:A,PROFISSIONAIS!F:F)</f>
        <v>7.25</v>
      </c>
      <c r="X50" s="63">
        <f>_xlfn.XLOOKUP(A:A,SERVIÇOS!A:A,SERVIÇOS!F:F)</f>
        <v>5</v>
      </c>
      <c r="Y50" s="63">
        <f>_xlfn.XLOOKUP(A:A,ESTRUTURA!A:A,ESTRUTURA!F:F)</f>
        <v>16.5</v>
      </c>
      <c r="Z50" s="63">
        <f>_xlfn.XLOOKUP(A:A,INSUMOS!A:A,INSUMOS!F:F)</f>
        <v>6</v>
      </c>
      <c r="AA50" s="63">
        <f>_xlfn.XLOOKUP(A:A,TIC!A:A,TIC!F:F)</f>
        <v>2.25</v>
      </c>
    </row>
    <row r="51" spans="1:27" x14ac:dyDescent="0.25">
      <c r="A51" s="2">
        <v>168</v>
      </c>
      <c r="B51" t="str">
        <f>_xlfn.XLOOKUP(A:A,UBS!A:A,UBS!B:B)</f>
        <v>Sudoeste</v>
      </c>
      <c r="C51" t="str">
        <f>_xlfn.XLOOKUP(A:A,UBS!A:A,UBS!C:C)</f>
        <v>Vicente Pires</v>
      </c>
      <c r="D51" t="str">
        <f>_xlfn.XLOOKUP(A:A,UBS!A:A,UBS!D:D)</f>
        <v>Unidade Básica de Saúde 01 - Vicente Pires</v>
      </c>
      <c r="E51" s="20" t="str">
        <f>IF(G51&gt;=AF!$C$18,"A",IF(G51&gt;=AF!$C$17,"B",IF(G51&gt;=AF!$C$16,"C",IF(G51&gt;=AF!$C$15,"D",IF(G51&gt;0,"E","SEM INFORMAÇÃO")))))</f>
        <v>A</v>
      </c>
      <c r="F51" s="20" t="str">
        <f>IF(H51&gt;=AF!$C$18,"A",IF(H51&gt;=AF!$C$17,"B",IF(H51&gt;=AF!$C$16,"C",IF(H51&gt;=AF!$C$15,"D",IF(H51&gt;0,"E","SEM INFORMAÇÃO")))))</f>
        <v>B</v>
      </c>
      <c r="G51" s="76">
        <f>SUM(J51:O51)</f>
        <v>0.80027284897440554</v>
      </c>
      <c r="H51" s="115">
        <f>ROUND(IF(I51&lt;=4,G51,IF(I51&lt;=7,G51*0.95,G51*0.9)),2)</f>
        <v>0.72</v>
      </c>
      <c r="I51" s="120">
        <f>_xlfn.XLOOKUP(A:A,EQUIPE!A:A,EQUIPE!M:M)</f>
        <v>8</v>
      </c>
      <c r="J51" s="119">
        <f>P51*AF!$D$4</f>
        <v>0.10026207115628971</v>
      </c>
      <c r="K51" s="119">
        <f>Q51*AF!$D$5</f>
        <v>0.14840771918678525</v>
      </c>
      <c r="L51" s="119">
        <f>R51*AF!$D$6</f>
        <v>0.22871664548919948</v>
      </c>
      <c r="M51" s="119">
        <f>S51*AF!$D$7</f>
        <v>0.12448379923761117</v>
      </c>
      <c r="N51" s="119">
        <f>T51*AF!$D$8</f>
        <v>0.12184607006716283</v>
      </c>
      <c r="O51" s="119">
        <f>U51*AF!$D$9</f>
        <v>7.6556543837357049E-2</v>
      </c>
      <c r="P51" s="77">
        <f>V51/AF!$B$24</f>
        <v>0.625</v>
      </c>
      <c r="Q51" s="77">
        <f>W51/AF!$B$25</f>
        <v>0.8125</v>
      </c>
      <c r="R51" s="77">
        <f>X51/AF!$B$26</f>
        <v>1</v>
      </c>
      <c r="S51" s="77">
        <f>Y51/AF!$B$27</f>
        <v>0.6875</v>
      </c>
      <c r="T51" s="77">
        <f>Z51/AF!$B$28</f>
        <v>0.7142857142857143</v>
      </c>
      <c r="U51" s="77">
        <f>AA51/AF!$B$29</f>
        <v>1</v>
      </c>
      <c r="V51" s="63">
        <f>_xlfn.XLOOKUP(A:A,EQUIPE!A:A,EQUIPE!F:F)</f>
        <v>5</v>
      </c>
      <c r="W51" s="63">
        <f>_xlfn.XLOOKUP(A:A,PROFISSIONAIS!A:A,PROFISSIONAIS!F:F)</f>
        <v>9.75</v>
      </c>
      <c r="X51" s="63">
        <f>_xlfn.XLOOKUP(A:A,SERVIÇOS!A:A,SERVIÇOS!F:F)</f>
        <v>7.5</v>
      </c>
      <c r="Y51" s="63">
        <f>_xlfn.XLOOKUP(A:A,ESTRUTURA!A:A,ESTRUTURA!F:F)</f>
        <v>13.75</v>
      </c>
      <c r="Z51" s="63">
        <f>_xlfn.XLOOKUP(A:A,INSUMOS!A:A,INSUMOS!F:F)</f>
        <v>5</v>
      </c>
      <c r="AA51" s="63">
        <f>_xlfn.XLOOKUP(A:A,TIC!A:A,TIC!F:F)</f>
        <v>4</v>
      </c>
    </row>
    <row r="52" spans="1:27" x14ac:dyDescent="0.25">
      <c r="A52" s="2">
        <v>140</v>
      </c>
      <c r="B52" t="str">
        <f>_xlfn.XLOOKUP(A:A,UBS!A:A,UBS!B:B)</f>
        <v>Sul</v>
      </c>
      <c r="C52" t="str">
        <f>_xlfn.XLOOKUP(A:A,UBS!A:A,UBS!C:C)</f>
        <v>Gama</v>
      </c>
      <c r="D52" t="str">
        <f>_xlfn.XLOOKUP(A:A,UBS!A:A,UBS!D:D)</f>
        <v>Unidade Básica de Saúde 01 - Gama</v>
      </c>
      <c r="E52" s="20" t="str">
        <f>IF(G52&gt;=AF!$C$18,"A",IF(G52&gt;=AF!$C$17,"B",IF(G52&gt;=AF!$C$16,"C",IF(G52&gt;=AF!$C$15,"D",IF(G52&gt;0,"E","SEM INFORMAÇÃO")))))</f>
        <v>B</v>
      </c>
      <c r="F52" s="20" t="str">
        <f>IF(H52&gt;=AF!$C$18,"A",IF(H52&gt;=AF!$C$17,"B",IF(H52&gt;=AF!$C$16,"C",IF(H52&gt;=AF!$C$15,"D",IF(H52&gt;0,"E","SEM INFORMAÇÃO")))))</f>
        <v>B</v>
      </c>
      <c r="G52" s="76">
        <f>SUM(J52:O52)</f>
        <v>0.77956431142978155</v>
      </c>
      <c r="H52" s="115">
        <f>ROUND(IF(I52&lt;=4,G52,IF(I52&lt;=7,G52*0.95,G52*0.9)),2)</f>
        <v>0.74</v>
      </c>
      <c r="I52" s="120">
        <f>_xlfn.XLOOKUP(A:A,EQUIPE!A:A,EQUIPE!M:M)</f>
        <v>5</v>
      </c>
      <c r="J52" s="119">
        <f>P52*AF!$D$4</f>
        <v>0.16041931385006353</v>
      </c>
      <c r="K52" s="119">
        <f>Q52*AF!$D$5</f>
        <v>0.15221304531977975</v>
      </c>
      <c r="L52" s="119">
        <f>R52*AF!$D$6</f>
        <v>0.1524777636594663</v>
      </c>
      <c r="M52" s="119">
        <f>S52*AF!$D$7</f>
        <v>0.14259053367217278</v>
      </c>
      <c r="N52" s="119">
        <f>T52*AF!$D$8</f>
        <v>0.10966146306044655</v>
      </c>
      <c r="O52" s="119">
        <f>U52*AF!$D$9</f>
        <v>6.2202191867852599E-2</v>
      </c>
      <c r="P52" s="77">
        <f>V52/AF!$B$24</f>
        <v>1</v>
      </c>
      <c r="Q52" s="77">
        <f>W52/AF!$B$25</f>
        <v>0.83333333333333337</v>
      </c>
      <c r="R52" s="77">
        <f>X52/AF!$B$26</f>
        <v>0.66666666666666663</v>
      </c>
      <c r="S52" s="77">
        <f>Y52/AF!$B$27</f>
        <v>0.78749999999999998</v>
      </c>
      <c r="T52" s="77">
        <f>Z52/AF!$B$28</f>
        <v>0.6428571428571429</v>
      </c>
      <c r="U52" s="77">
        <f>AA52/AF!$B$29</f>
        <v>0.8125</v>
      </c>
      <c r="V52" s="63">
        <f>_xlfn.XLOOKUP(A:A,EQUIPE!A:A,EQUIPE!F:F)</f>
        <v>8</v>
      </c>
      <c r="W52" s="63">
        <f>_xlfn.XLOOKUP(A:A,PROFISSIONAIS!A:A,PROFISSIONAIS!F:F)</f>
        <v>10</v>
      </c>
      <c r="X52" s="63">
        <f>_xlfn.XLOOKUP(A:A,SERVIÇOS!A:A,SERVIÇOS!F:F)</f>
        <v>5</v>
      </c>
      <c r="Y52" s="63">
        <f>_xlfn.XLOOKUP(A:A,ESTRUTURA!A:A,ESTRUTURA!F:F)</f>
        <v>15.75</v>
      </c>
      <c r="Z52" s="63">
        <f>_xlfn.XLOOKUP(A:A,INSUMOS!A:A,INSUMOS!F:F)</f>
        <v>4.5</v>
      </c>
      <c r="AA52" s="63">
        <f>_xlfn.XLOOKUP(A:A,TIC!A:A,TIC!F:F)</f>
        <v>3.25</v>
      </c>
    </row>
    <row r="53" spans="1:27" x14ac:dyDescent="0.25">
      <c r="A53" s="2">
        <v>166</v>
      </c>
      <c r="B53" t="str">
        <f>_xlfn.XLOOKUP(A:A,UBS!A:A,UBS!B:B)</f>
        <v>Sul</v>
      </c>
      <c r="C53" t="str">
        <f>_xlfn.XLOOKUP(A:A,UBS!A:A,UBS!C:C)</f>
        <v>Gama</v>
      </c>
      <c r="D53" t="str">
        <f>_xlfn.XLOOKUP(A:A,UBS!A:A,UBS!D:D)</f>
        <v>Unidade Básica de Saúde 02 - Gama</v>
      </c>
      <c r="E53" s="20" t="str">
        <f>IF(G53&gt;=AF!$C$18,"A",IF(G53&gt;=AF!$C$17,"B",IF(G53&gt;=AF!$C$16,"C",IF(G53&gt;=AF!$C$15,"D",IF(G53&gt;0,"E","SEM INFORMAÇÃO")))))</f>
        <v>A</v>
      </c>
      <c r="F53" s="20" t="str">
        <f>IF(H53&gt;=AF!$C$18,"A",IF(H53&gt;=AF!$C$17,"B",IF(H53&gt;=AF!$C$16,"C",IF(H53&gt;=AF!$C$15,"D",IF(H53&gt;0,"E","SEM INFORMAÇÃO")))))</f>
        <v>B</v>
      </c>
      <c r="G53" s="76">
        <f>SUM(J53:O53)</f>
        <v>0.81378482937012153</v>
      </c>
      <c r="H53" s="115">
        <f>ROUND(IF(I53&lt;=4,G53,IF(I53&lt;=7,G53*0.95,G53*0.9)),2)</f>
        <v>0.77</v>
      </c>
      <c r="I53" s="120">
        <f>_xlfn.XLOOKUP(A:A,EQUIPE!A:A,EQUIPE!M:M)</f>
        <v>5</v>
      </c>
      <c r="J53" s="119">
        <f>P53*AF!$D$4</f>
        <v>0.16041931385006353</v>
      </c>
      <c r="K53" s="119">
        <f>Q53*AF!$D$5</f>
        <v>0.13699174078780177</v>
      </c>
      <c r="L53" s="119">
        <f>R53*AF!$D$6</f>
        <v>0.22871664548919948</v>
      </c>
      <c r="M53" s="119">
        <f>S53*AF!$D$7</f>
        <v>0.1471172172808132</v>
      </c>
      <c r="N53" s="119">
        <f>T53*AF!$D$8</f>
        <v>9.7476856053730257E-2</v>
      </c>
      <c r="O53" s="119">
        <f>U53*AF!$D$9</f>
        <v>4.3063055908513337E-2</v>
      </c>
      <c r="P53" s="77">
        <f>V53/AF!$B$24</f>
        <v>1</v>
      </c>
      <c r="Q53" s="77">
        <f>W53/AF!$B$25</f>
        <v>0.75</v>
      </c>
      <c r="R53" s="77">
        <f>X53/AF!$B$26</f>
        <v>1</v>
      </c>
      <c r="S53" s="77">
        <f>Y53/AF!$B$27</f>
        <v>0.8125</v>
      </c>
      <c r="T53" s="77">
        <f>Z53/AF!$B$28</f>
        <v>0.5714285714285714</v>
      </c>
      <c r="U53" s="77">
        <f>AA53/AF!$B$29</f>
        <v>0.5625</v>
      </c>
      <c r="V53" s="63">
        <f>_xlfn.XLOOKUP(A:A,EQUIPE!A:A,EQUIPE!F:F)</f>
        <v>8</v>
      </c>
      <c r="W53" s="63">
        <f>_xlfn.XLOOKUP(A:A,PROFISSIONAIS!A:A,PROFISSIONAIS!F:F)</f>
        <v>9</v>
      </c>
      <c r="X53" s="63">
        <f>_xlfn.XLOOKUP(A:A,SERVIÇOS!A:A,SERVIÇOS!F:F)</f>
        <v>7.5</v>
      </c>
      <c r="Y53" s="63">
        <f>_xlfn.XLOOKUP(A:A,ESTRUTURA!A:A,ESTRUTURA!F:F)</f>
        <v>16.25</v>
      </c>
      <c r="Z53" s="63">
        <f>_xlfn.XLOOKUP(A:A,INSUMOS!A:A,INSUMOS!F:F)</f>
        <v>4</v>
      </c>
      <c r="AA53" s="63">
        <f>_xlfn.XLOOKUP(A:A,TIC!A:A,TIC!F:F)</f>
        <v>2.25</v>
      </c>
    </row>
    <row r="54" spans="1:27" x14ac:dyDescent="0.25">
      <c r="A54" s="2">
        <v>51</v>
      </c>
      <c r="B54" t="str">
        <f>_xlfn.XLOOKUP(A:A,UBS!A:A,UBS!B:B)</f>
        <v>Sul</v>
      </c>
      <c r="C54" t="str">
        <f>_xlfn.XLOOKUP(A:A,UBS!A:A,UBS!C:C)</f>
        <v>Gama</v>
      </c>
      <c r="D54" t="str">
        <f>_xlfn.XLOOKUP(A:A,UBS!A:A,UBS!D:D)</f>
        <v>Unidade Básica de Saúde 03 - Gama</v>
      </c>
      <c r="E54" s="20" t="str">
        <f>IF(G54&gt;=AF!$C$18,"A",IF(G54&gt;=AF!$C$17,"B",IF(G54&gt;=AF!$C$16,"C",IF(G54&gt;=AF!$C$15,"D",IF(G54&gt;0,"E","SEM INFORMAÇÃO")))))</f>
        <v>B</v>
      </c>
      <c r="F54" s="20" t="str">
        <f>IF(H54&gt;=AF!$C$18,"A",IF(H54&gt;=AF!$C$17,"B",IF(H54&gt;=AF!$C$16,"C",IF(H54&gt;=AF!$C$15,"D",IF(H54&gt;0,"E","SEM INFORMAÇÃO")))))</f>
        <v>B</v>
      </c>
      <c r="G54" s="76">
        <f>SUM(J54:O54)</f>
        <v>0.78287990863435586</v>
      </c>
      <c r="H54" s="115">
        <f>ROUND(IF(I54&lt;=4,G54,IF(I54&lt;=7,G54*0.95,G54*0.9)),2)</f>
        <v>0.74</v>
      </c>
      <c r="I54" s="120">
        <f>_xlfn.XLOOKUP(A:A,EQUIPE!A:A,EQUIPE!M:M)</f>
        <v>6</v>
      </c>
      <c r="J54" s="119">
        <f>P54*AF!$D$4</f>
        <v>0.12031448538754765</v>
      </c>
      <c r="K54" s="119">
        <f>Q54*AF!$D$5</f>
        <v>0.14079706692079627</v>
      </c>
      <c r="L54" s="119">
        <f>R54*AF!$D$6</f>
        <v>0.22871664548919948</v>
      </c>
      <c r="M54" s="119">
        <f>S54*AF!$D$7</f>
        <v>0.14032719186785259</v>
      </c>
      <c r="N54" s="119">
        <f>T54*AF!$D$8</f>
        <v>0.10966146306044655</v>
      </c>
      <c r="O54" s="119">
        <f>U54*AF!$D$9</f>
        <v>4.3063055908513337E-2</v>
      </c>
      <c r="P54" s="77">
        <f>V54/AF!$B$24</f>
        <v>0.75</v>
      </c>
      <c r="Q54" s="77">
        <f>W54/AF!$B$25</f>
        <v>0.77083333333333337</v>
      </c>
      <c r="R54" s="77">
        <f>X54/AF!$B$26</f>
        <v>1</v>
      </c>
      <c r="S54" s="77">
        <f>Y54/AF!$B$27</f>
        <v>0.77500000000000002</v>
      </c>
      <c r="T54" s="77">
        <f>Z54/AF!$B$28</f>
        <v>0.6428571428571429</v>
      </c>
      <c r="U54" s="77">
        <f>AA54/AF!$B$29</f>
        <v>0.5625</v>
      </c>
      <c r="V54" s="63">
        <f>_xlfn.XLOOKUP(A:A,EQUIPE!A:A,EQUIPE!F:F)</f>
        <v>6</v>
      </c>
      <c r="W54" s="63">
        <f>_xlfn.XLOOKUP(A:A,PROFISSIONAIS!A:A,PROFISSIONAIS!F:F)</f>
        <v>9.25</v>
      </c>
      <c r="X54" s="63">
        <f>_xlfn.XLOOKUP(A:A,SERVIÇOS!A:A,SERVIÇOS!F:F)</f>
        <v>7.5</v>
      </c>
      <c r="Y54" s="63">
        <f>_xlfn.XLOOKUP(A:A,ESTRUTURA!A:A,ESTRUTURA!F:F)</f>
        <v>15.5</v>
      </c>
      <c r="Z54" s="63">
        <f>_xlfn.XLOOKUP(A:A,INSUMOS!A:A,INSUMOS!F:F)</f>
        <v>4.5</v>
      </c>
      <c r="AA54" s="63">
        <f>_xlfn.XLOOKUP(A:A,TIC!A:A,TIC!F:F)</f>
        <v>2.25</v>
      </c>
    </row>
    <row r="55" spans="1:27" x14ac:dyDescent="0.25">
      <c r="A55" s="2">
        <v>64</v>
      </c>
      <c r="B55" t="str">
        <f>_xlfn.XLOOKUP(A:A,UBS!A:A,UBS!B:B)</f>
        <v>Sul</v>
      </c>
      <c r="C55" t="str">
        <f>_xlfn.XLOOKUP(A:A,UBS!A:A,UBS!C:C)</f>
        <v>Gama</v>
      </c>
      <c r="D55" t="str">
        <f>_xlfn.XLOOKUP(A:A,UBS!A:A,UBS!D:D)</f>
        <v>Unidade Básica de Saúde 05 - Gama</v>
      </c>
      <c r="E55" s="20" t="str">
        <f>IF(G55&gt;=AF!$C$18,"A",IF(G55&gt;=AF!$C$17,"B",IF(G55&gt;=AF!$C$16,"C",IF(G55&gt;=AF!$C$15,"D",IF(G55&gt;0,"E","SEM INFORMAÇÃO")))))</f>
        <v>B</v>
      </c>
      <c r="F55" s="20" t="str">
        <f>IF(H55&gt;=AF!$C$18,"A",IF(H55&gt;=AF!$C$17,"B",IF(H55&gt;=AF!$C$16,"C",IF(H55&gt;=AF!$C$15,"D",IF(H55&gt;0,"E","SEM INFORMAÇÃO")))))</f>
        <v>B</v>
      </c>
      <c r="G55" s="76">
        <f>SUM(J55:O55)</f>
        <v>0.72510796726568638</v>
      </c>
      <c r="H55" s="115">
        <f>ROUND(IF(I55&lt;=4,G55,IF(I55&lt;=7,G55*0.95,G55*0.9)),2)</f>
        <v>0.73</v>
      </c>
      <c r="I55" s="120">
        <f>_xlfn.XLOOKUP(A:A,EQUIPE!A:A,EQUIPE!M:M)</f>
        <v>4</v>
      </c>
      <c r="J55" s="119">
        <f>P55*AF!$D$4</f>
        <v>4.0104828462515882E-2</v>
      </c>
      <c r="K55" s="119">
        <f>Q55*AF!$D$5</f>
        <v>0.1179651101228293</v>
      </c>
      <c r="L55" s="119">
        <f>R55*AF!$D$6</f>
        <v>0.16772554002541296</v>
      </c>
      <c r="M55" s="119">
        <f>S55*AF!$D$7</f>
        <v>0.17654066073697583</v>
      </c>
      <c r="N55" s="119">
        <f>T55*AF!$D$8</f>
        <v>0.14621528408059539</v>
      </c>
      <c r="O55" s="119">
        <f>U55*AF!$D$9</f>
        <v>7.6556543837357049E-2</v>
      </c>
      <c r="P55" s="77">
        <f>V55/AF!$B$24</f>
        <v>0.25</v>
      </c>
      <c r="Q55" s="77">
        <f>W55/AF!$B$25</f>
        <v>0.64583333333333337</v>
      </c>
      <c r="R55" s="77">
        <f>X55/AF!$B$26</f>
        <v>0.73333333333333328</v>
      </c>
      <c r="S55" s="77">
        <f>Y55/AF!$B$27</f>
        <v>0.97499999999999998</v>
      </c>
      <c r="T55" s="77">
        <f>Z55/AF!$B$28</f>
        <v>0.8571428571428571</v>
      </c>
      <c r="U55" s="77">
        <f>AA55/AF!$B$29</f>
        <v>1</v>
      </c>
      <c r="V55" s="63">
        <f>_xlfn.XLOOKUP(A:A,EQUIPE!A:A,EQUIPE!F:F)</f>
        <v>2</v>
      </c>
      <c r="W55" s="63">
        <f>_xlfn.XLOOKUP(A:A,PROFISSIONAIS!A:A,PROFISSIONAIS!F:F)</f>
        <v>7.75</v>
      </c>
      <c r="X55" s="63">
        <f>_xlfn.XLOOKUP(A:A,SERVIÇOS!A:A,SERVIÇOS!F:F)</f>
        <v>5.5</v>
      </c>
      <c r="Y55" s="63">
        <f>_xlfn.XLOOKUP(A:A,ESTRUTURA!A:A,ESTRUTURA!F:F)</f>
        <v>19.5</v>
      </c>
      <c r="Z55" s="63">
        <f>_xlfn.XLOOKUP(A:A,INSUMOS!A:A,INSUMOS!F:F)</f>
        <v>6</v>
      </c>
      <c r="AA55" s="63">
        <f>_xlfn.XLOOKUP(A:A,TIC!A:A,TIC!F:F)</f>
        <v>4</v>
      </c>
    </row>
    <row r="56" spans="1:27" x14ac:dyDescent="0.25">
      <c r="A56" s="2">
        <v>198</v>
      </c>
      <c r="B56" t="str">
        <f>_xlfn.XLOOKUP(A:A,UBS!A:A,UBS!B:B)</f>
        <v>Sul</v>
      </c>
      <c r="C56" t="str">
        <f>_xlfn.XLOOKUP(A:A,UBS!A:A,UBS!C:C)</f>
        <v>Gama</v>
      </c>
      <c r="D56" t="str">
        <f>_xlfn.XLOOKUP(A:A,UBS!A:A,UBS!D:D)</f>
        <v>Unidade Básica de Saúde 06 - Gama</v>
      </c>
      <c r="E56" s="20" t="str">
        <f>IF(G56&gt;=AF!$C$18,"A",IF(G56&gt;=AF!$C$17,"B",IF(G56&gt;=AF!$C$16,"C",IF(G56&gt;=AF!$C$15,"D",IF(G56&gt;0,"E","SEM INFORMAÇÃO")))))</f>
        <v>A</v>
      </c>
      <c r="F56" s="20" t="str">
        <f>IF(H56&gt;=AF!$C$18,"A",IF(H56&gt;=AF!$C$17,"B",IF(H56&gt;=AF!$C$16,"C",IF(H56&gt;=AF!$C$15,"D",IF(H56&gt;0,"E","SEM INFORMAÇÃO")))))</f>
        <v>B</v>
      </c>
      <c r="G56" s="76">
        <f>SUM(J56:O56)</f>
        <v>0.8003125567253585</v>
      </c>
      <c r="H56" s="115">
        <f>ROUND(IF(I56&lt;=4,G56,IF(I56&lt;=7,G56*0.95,G56*0.9)),2)</f>
        <v>0.76</v>
      </c>
      <c r="I56" s="120">
        <f>_xlfn.XLOOKUP(A:A,EQUIPE!A:A,EQUIPE!M:M)</f>
        <v>6</v>
      </c>
      <c r="J56" s="119">
        <f>P56*AF!$D$4</f>
        <v>0.12031448538754765</v>
      </c>
      <c r="K56" s="119">
        <f>Q56*AF!$D$5</f>
        <v>0.13699174078780177</v>
      </c>
      <c r="L56" s="119">
        <f>R56*AF!$D$6</f>
        <v>0.22871664548919948</v>
      </c>
      <c r="M56" s="119">
        <f>S56*AF!$D$7</f>
        <v>0.1493805590851334</v>
      </c>
      <c r="N56" s="119">
        <f>T56*AF!$D$8</f>
        <v>0.12184607006716283</v>
      </c>
      <c r="O56" s="119">
        <f>U56*AF!$D$9</f>
        <v>4.3063055908513337E-2</v>
      </c>
      <c r="P56" s="77">
        <f>V56/AF!$B$24</f>
        <v>0.75</v>
      </c>
      <c r="Q56" s="77">
        <f>W56/AF!$B$25</f>
        <v>0.75</v>
      </c>
      <c r="R56" s="77">
        <f>X56/AF!$B$26</f>
        <v>1</v>
      </c>
      <c r="S56" s="77">
        <f>Y56/AF!$B$27</f>
        <v>0.82499999999999996</v>
      </c>
      <c r="T56" s="77">
        <f>Z56/AF!$B$28</f>
        <v>0.7142857142857143</v>
      </c>
      <c r="U56" s="77">
        <f>AA56/AF!$B$29</f>
        <v>0.5625</v>
      </c>
      <c r="V56" s="63">
        <f>_xlfn.XLOOKUP(A:A,EQUIPE!A:A,EQUIPE!F:F)</f>
        <v>6</v>
      </c>
      <c r="W56" s="63">
        <f>_xlfn.XLOOKUP(A:A,PROFISSIONAIS!A:A,PROFISSIONAIS!F:F)</f>
        <v>9</v>
      </c>
      <c r="X56" s="63">
        <f>_xlfn.XLOOKUP(A:A,SERVIÇOS!A:A,SERVIÇOS!F:F)</f>
        <v>7.5</v>
      </c>
      <c r="Y56" s="63">
        <f>_xlfn.XLOOKUP(A:A,ESTRUTURA!A:A,ESTRUTURA!F:F)</f>
        <v>16.5</v>
      </c>
      <c r="Z56" s="63">
        <f>_xlfn.XLOOKUP(A:A,INSUMOS!A:A,INSUMOS!F:F)</f>
        <v>5</v>
      </c>
      <c r="AA56" s="63">
        <f>_xlfn.XLOOKUP(A:A,TIC!A:A,TIC!F:F)</f>
        <v>2.25</v>
      </c>
    </row>
    <row r="57" spans="1:27" x14ac:dyDescent="0.25">
      <c r="A57" s="2">
        <v>141</v>
      </c>
      <c r="B57" t="str">
        <f>_xlfn.XLOOKUP(A:A,UBS!A:A,UBS!B:B)</f>
        <v>Sul</v>
      </c>
      <c r="C57" t="str">
        <f>_xlfn.XLOOKUP(A:A,UBS!A:A,UBS!C:C)</f>
        <v>Gama</v>
      </c>
      <c r="D57" t="str">
        <f>_xlfn.XLOOKUP(A:A,UBS!A:A,UBS!D:D)</f>
        <v>Unidade Básica de Saúde 09 - Gama</v>
      </c>
      <c r="E57" s="20" t="str">
        <f>IF(G57&gt;=AF!$C$18,"A",IF(G57&gt;=AF!$C$17,"B",IF(G57&gt;=AF!$C$16,"C",IF(G57&gt;=AF!$C$15,"D",IF(G57&gt;0,"E","SEM INFORMAÇÃO")))))</f>
        <v>B</v>
      </c>
      <c r="F57" s="20" t="str">
        <f>IF(H57&gt;=AF!$C$18,"A",IF(H57&gt;=AF!$C$17,"B",IF(H57&gt;=AF!$C$16,"C",IF(H57&gt;=AF!$C$15,"D",IF(H57&gt;0,"E","SEM INFORMAÇÃO")))))</f>
        <v>B</v>
      </c>
      <c r="G57" s="76">
        <f>SUM(J57:O57)</f>
        <v>0.75905620348520597</v>
      </c>
      <c r="H57" s="115">
        <f>ROUND(IF(I57&lt;=4,G57,IF(I57&lt;=7,G57*0.95,G57*0.9)),2)</f>
        <v>0.76</v>
      </c>
      <c r="I57" s="120">
        <f>_xlfn.XLOOKUP(A:A,EQUIPE!A:A,EQUIPE!M:M)</f>
        <v>1</v>
      </c>
      <c r="J57" s="119">
        <f>P57*AF!$D$4</f>
        <v>0.12031448538754765</v>
      </c>
      <c r="K57" s="119">
        <f>Q57*AF!$D$5</f>
        <v>0.13699174078780177</v>
      </c>
      <c r="L57" s="119">
        <f>R57*AF!$D$6</f>
        <v>0.1524777636594663</v>
      </c>
      <c r="M57" s="119">
        <f>S57*AF!$D$7</f>
        <v>0.16522395171537482</v>
      </c>
      <c r="N57" s="119">
        <f>T57*AF!$D$8</f>
        <v>0.12184607006716283</v>
      </c>
      <c r="O57" s="119">
        <f>U57*AF!$D$9</f>
        <v>6.2202191867852599E-2</v>
      </c>
      <c r="P57" s="77">
        <f>V57/AF!$B$24</f>
        <v>0.75</v>
      </c>
      <c r="Q57" s="77">
        <f>W57/AF!$B$25</f>
        <v>0.75</v>
      </c>
      <c r="R57" s="77">
        <f>X57/AF!$B$26</f>
        <v>0.66666666666666663</v>
      </c>
      <c r="S57" s="77">
        <f>Y57/AF!$B$27</f>
        <v>0.91249999999999998</v>
      </c>
      <c r="T57" s="77">
        <f>Z57/AF!$B$28</f>
        <v>0.7142857142857143</v>
      </c>
      <c r="U57" s="77">
        <f>AA57/AF!$B$29</f>
        <v>0.8125</v>
      </c>
      <c r="V57" s="63">
        <f>_xlfn.XLOOKUP(A:A,EQUIPE!A:A,EQUIPE!F:F)</f>
        <v>6</v>
      </c>
      <c r="W57" s="63">
        <f>_xlfn.XLOOKUP(A:A,PROFISSIONAIS!A:A,PROFISSIONAIS!F:F)</f>
        <v>9</v>
      </c>
      <c r="X57" s="63">
        <f>_xlfn.XLOOKUP(A:A,SERVIÇOS!A:A,SERVIÇOS!F:F)</f>
        <v>5</v>
      </c>
      <c r="Y57" s="63">
        <f>_xlfn.XLOOKUP(A:A,ESTRUTURA!A:A,ESTRUTURA!F:F)</f>
        <v>18.25</v>
      </c>
      <c r="Z57" s="63">
        <f>_xlfn.XLOOKUP(A:A,INSUMOS!A:A,INSUMOS!F:F)</f>
        <v>5</v>
      </c>
      <c r="AA57" s="63">
        <f>_xlfn.XLOOKUP(A:A,TIC!A:A,TIC!F:F)</f>
        <v>3.25</v>
      </c>
    </row>
    <row r="58" spans="1:27" x14ac:dyDescent="0.25">
      <c r="A58" s="2">
        <v>117</v>
      </c>
      <c r="B58" t="str">
        <f>_xlfn.XLOOKUP(A:A,UBS!A:A,UBS!B:B)</f>
        <v>Sul</v>
      </c>
      <c r="C58" t="str">
        <f>_xlfn.XLOOKUP(A:A,UBS!A:A,UBS!C:C)</f>
        <v>Santa Maria</v>
      </c>
      <c r="D58" t="str">
        <f>_xlfn.XLOOKUP(A:A,UBS!A:A,UBS!D:D)</f>
        <v>Unidade Básica de Saúde 02 - Santa Maria</v>
      </c>
      <c r="E58" s="20" t="str">
        <f>IF(G58&gt;=AF!$C$18,"A",IF(G58&gt;=AF!$C$17,"B",IF(G58&gt;=AF!$C$16,"C",IF(G58&gt;=AF!$C$15,"D",IF(G58&gt;0,"E","SEM INFORMAÇÃO")))))</f>
        <v>A</v>
      </c>
      <c r="F58" s="20" t="str">
        <f>IF(H58&gt;=AF!$C$18,"A",IF(H58&gt;=AF!$C$17,"B",IF(H58&gt;=AF!$C$16,"C",IF(H58&gt;=AF!$C$15,"D",IF(H58&gt;0,"E","SEM INFORMAÇÃO")))))</f>
        <v>B</v>
      </c>
      <c r="G58" s="76">
        <f>SUM(J58:O58)</f>
        <v>0.81120193471289392</v>
      </c>
      <c r="H58" s="115">
        <f>ROUND(IF(I58&lt;=4,G58,IF(I58&lt;=7,G58*0.95,G58*0.9)),2)</f>
        <v>0.73</v>
      </c>
      <c r="I58" s="120">
        <f>_xlfn.XLOOKUP(A:A,EQUIPE!A:A,EQUIPE!M:M)</f>
        <v>8</v>
      </c>
      <c r="J58" s="119">
        <f>P58*AF!$D$4</f>
        <v>0.12031448538754765</v>
      </c>
      <c r="K58" s="119">
        <f>Q58*AF!$D$5</f>
        <v>0.13318641465480727</v>
      </c>
      <c r="L58" s="119">
        <f>R58*AF!$D$6</f>
        <v>0.22871664548919948</v>
      </c>
      <c r="M58" s="119">
        <f>S58*AF!$D$7</f>
        <v>0.11316709021601015</v>
      </c>
      <c r="N58" s="119">
        <f>T58*AF!$D$8</f>
        <v>0.15839989108731167</v>
      </c>
      <c r="O58" s="119">
        <f>U58*AF!$D$9</f>
        <v>5.7417407878017787E-2</v>
      </c>
      <c r="P58" s="77">
        <f>V58/AF!$B$24</f>
        <v>0.75</v>
      </c>
      <c r="Q58" s="77">
        <f>W58/AF!$B$25</f>
        <v>0.72916666666666663</v>
      </c>
      <c r="R58" s="77">
        <f>X58/AF!$B$26</f>
        <v>1</v>
      </c>
      <c r="S58" s="77">
        <f>Y58/AF!$B$27</f>
        <v>0.625</v>
      </c>
      <c r="T58" s="77">
        <f>Z58/AF!$B$28</f>
        <v>0.9285714285714286</v>
      </c>
      <c r="U58" s="77">
        <f>AA58/AF!$B$29</f>
        <v>0.75</v>
      </c>
      <c r="V58" s="63">
        <f>_xlfn.XLOOKUP(A:A,EQUIPE!A:A,EQUIPE!F:F)</f>
        <v>6</v>
      </c>
      <c r="W58" s="63">
        <f>_xlfn.XLOOKUP(A:A,PROFISSIONAIS!A:A,PROFISSIONAIS!F:F)</f>
        <v>8.75</v>
      </c>
      <c r="X58" s="63">
        <f>_xlfn.XLOOKUP(A:A,SERVIÇOS!A:A,SERVIÇOS!F:F)</f>
        <v>7.5</v>
      </c>
      <c r="Y58" s="63">
        <f>_xlfn.XLOOKUP(A:A,ESTRUTURA!A:A,ESTRUTURA!F:F)</f>
        <v>12.5</v>
      </c>
      <c r="Z58" s="63">
        <f>_xlfn.XLOOKUP(A:A,INSUMOS!A:A,INSUMOS!F:F)</f>
        <v>6.5</v>
      </c>
      <c r="AA58" s="63">
        <f>_xlfn.XLOOKUP(A:A,TIC!A:A,TIC!F:F)</f>
        <v>3</v>
      </c>
    </row>
    <row r="59" spans="1:27" x14ac:dyDescent="0.25">
      <c r="A59" s="2">
        <v>137</v>
      </c>
      <c r="B59" t="str">
        <f>_xlfn.XLOOKUP(A:A,UBS!A:A,UBS!B:B)</f>
        <v>Central</v>
      </c>
      <c r="C59" t="str">
        <f>_xlfn.XLOOKUP(A:A,UBS!A:A,UBS!C:C)</f>
        <v>Asa Norte</v>
      </c>
      <c r="D59" t="str">
        <f>_xlfn.XLOOKUP(A:A,UBS!A:A,UBS!D:D)</f>
        <v>Unidade Básica de Saúde 01 - Asa Norte</v>
      </c>
      <c r="E59" s="20" t="str">
        <f>IF(G59&gt;=AF!$C$18,"A",IF(G59&gt;=AF!$C$17,"B",IF(G59&gt;=AF!$C$16,"C",IF(G59&gt;=AF!$C$15,"D",IF(G59&gt;0,"E","SEM INFORMAÇÃO")))))</f>
        <v>B</v>
      </c>
      <c r="F59" s="20" t="str">
        <f>IF(H59&gt;=AF!$C$18,"A",IF(H59&gt;=AF!$C$17,"B",IF(H59&gt;=AF!$C$16,"C",IF(H59&gt;=AF!$C$15,"D",IF(H59&gt;0,"E","SEM INFORMAÇÃO")))))</f>
        <v>C</v>
      </c>
      <c r="G59" s="76">
        <f>SUM(J59:O59)</f>
        <v>0.70627325739698665</v>
      </c>
      <c r="H59" s="115">
        <f>ROUND(IF(I59&lt;=4,G59,IF(I59&lt;=7,G59*0.95,G59*0.9)),2)</f>
        <v>0.67</v>
      </c>
      <c r="I59" s="120">
        <f>_xlfn.XLOOKUP(A:A,EQUIPE!A:A,EQUIPE!M:M)</f>
        <v>5</v>
      </c>
      <c r="J59" s="119">
        <f>P59*AF!$D$4</f>
        <v>4.0104828462515882E-2</v>
      </c>
      <c r="K59" s="119">
        <f>Q59*AF!$D$5</f>
        <v>7.9911848792884363E-2</v>
      </c>
      <c r="L59" s="119">
        <f>R59*AF!$D$6</f>
        <v>0.22871664548919948</v>
      </c>
      <c r="M59" s="119">
        <f>S59*AF!$D$7</f>
        <v>0.15390724269377382</v>
      </c>
      <c r="N59" s="119">
        <f>T59*AF!$D$8</f>
        <v>0.14621528408059539</v>
      </c>
      <c r="O59" s="119">
        <f>U59*AF!$D$9</f>
        <v>5.7417407878017787E-2</v>
      </c>
      <c r="P59" s="77">
        <f>V59/AF!$B$24</f>
        <v>0.25</v>
      </c>
      <c r="Q59" s="77">
        <f>W59/AF!$B$25</f>
        <v>0.4375</v>
      </c>
      <c r="R59" s="77">
        <f>X59/AF!$B$26</f>
        <v>1</v>
      </c>
      <c r="S59" s="77">
        <f>Y59/AF!$B$27</f>
        <v>0.85</v>
      </c>
      <c r="T59" s="77">
        <f>Z59/AF!$B$28</f>
        <v>0.8571428571428571</v>
      </c>
      <c r="U59" s="77">
        <f>AA59/AF!$B$29</f>
        <v>0.75</v>
      </c>
      <c r="V59" s="63">
        <f>_xlfn.XLOOKUP(A:A,EQUIPE!A:A,EQUIPE!F:F)</f>
        <v>2</v>
      </c>
      <c r="W59" s="63">
        <f>_xlfn.XLOOKUP(A:A,PROFISSIONAIS!A:A,PROFISSIONAIS!F:F)</f>
        <v>5.25</v>
      </c>
      <c r="X59" s="63">
        <f>_xlfn.XLOOKUP(A:A,SERVIÇOS!A:A,SERVIÇOS!F:F)</f>
        <v>7.5</v>
      </c>
      <c r="Y59" s="63">
        <f>_xlfn.XLOOKUP(A:A,ESTRUTURA!A:A,ESTRUTURA!F:F)</f>
        <v>17</v>
      </c>
      <c r="Z59" s="63">
        <f>_xlfn.XLOOKUP(A:A,INSUMOS!A:A,INSUMOS!F:F)</f>
        <v>6</v>
      </c>
      <c r="AA59" s="63">
        <f>_xlfn.XLOOKUP(A:A,TIC!A:A,TIC!F:F)</f>
        <v>3</v>
      </c>
    </row>
    <row r="60" spans="1:27" x14ac:dyDescent="0.25">
      <c r="A60" s="2">
        <v>229</v>
      </c>
      <c r="B60" t="str">
        <f>_xlfn.XLOOKUP(A:A,UBS!A:A,UBS!B:B)</f>
        <v>Central</v>
      </c>
      <c r="C60" t="str">
        <f>_xlfn.XLOOKUP(A:A,UBS!A:A,UBS!C:C)</f>
        <v>Asa Norte</v>
      </c>
      <c r="D60" t="str">
        <f>_xlfn.XLOOKUP(A:A,UBS!A:A,UBS!D:D)</f>
        <v>Unidade Básica de Saúde 05 - Asa Norte</v>
      </c>
      <c r="E60" s="20" t="str">
        <f>IF(G60&gt;=AF!$C$18,"A",IF(G60&gt;=AF!$C$17,"B",IF(G60&gt;=AF!$C$16,"C",IF(G60&gt;=AF!$C$15,"D",IF(G60&gt;0,"E","SEM INFORMAÇÃO")))))</f>
        <v>C</v>
      </c>
      <c r="F60" s="20" t="str">
        <f>IF(H60&gt;=AF!$C$18,"A",IF(H60&gt;=AF!$C$17,"B",IF(H60&gt;=AF!$C$16,"C",IF(H60&gt;=AF!$C$15,"D",IF(H60&gt;0,"E","SEM INFORMAÇÃO")))))</f>
        <v>C</v>
      </c>
      <c r="G60" s="76">
        <f>SUM(J60:O60)</f>
        <v>0.66382188993767766</v>
      </c>
      <c r="H60" s="115">
        <f>ROUND(IF(I60&lt;=4,G60,IF(I60&lt;=7,G60*0.95,G60*0.9)),2)</f>
        <v>0.66</v>
      </c>
      <c r="I60" s="120">
        <f>_xlfn.XLOOKUP(A:A,EQUIPE!A:A,EQUIPE!M:M)</f>
        <v>1</v>
      </c>
      <c r="J60" s="119">
        <f>P60*AF!$D$4</f>
        <v>0.12031448538754765</v>
      </c>
      <c r="K60" s="119">
        <f>Q60*AF!$D$5</f>
        <v>0.12938108852181279</v>
      </c>
      <c r="L60" s="119">
        <f>R60*AF!$D$6</f>
        <v>9.1486658195679804E-2</v>
      </c>
      <c r="M60" s="119">
        <f>S60*AF!$D$7</f>
        <v>0.16296060991105463</v>
      </c>
      <c r="N60" s="119">
        <f>T60*AF!$D$8</f>
        <v>9.7476856053730257E-2</v>
      </c>
      <c r="O60" s="119">
        <f>U60*AF!$D$9</f>
        <v>6.2202191867852599E-2</v>
      </c>
      <c r="P60" s="77">
        <f>V60/AF!$B$24</f>
        <v>0.75</v>
      </c>
      <c r="Q60" s="77">
        <f>W60/AF!$B$25</f>
        <v>0.70833333333333337</v>
      </c>
      <c r="R60" s="77">
        <f>X60/AF!$B$26</f>
        <v>0.4</v>
      </c>
      <c r="S60" s="77">
        <f>Y60/AF!$B$27</f>
        <v>0.9</v>
      </c>
      <c r="T60" s="77">
        <f>Z60/AF!$B$28</f>
        <v>0.5714285714285714</v>
      </c>
      <c r="U60" s="77">
        <f>AA60/AF!$B$29</f>
        <v>0.8125</v>
      </c>
      <c r="V60" s="63">
        <f>_xlfn.XLOOKUP(A:A,EQUIPE!A:A,EQUIPE!F:F)</f>
        <v>6</v>
      </c>
      <c r="W60" s="63">
        <f>_xlfn.XLOOKUP(A:A,PROFISSIONAIS!A:A,PROFISSIONAIS!F:F)</f>
        <v>8.5</v>
      </c>
      <c r="X60" s="63">
        <f>_xlfn.XLOOKUP(A:A,SERVIÇOS!A:A,SERVIÇOS!F:F)</f>
        <v>3</v>
      </c>
      <c r="Y60" s="63">
        <f>_xlfn.XLOOKUP(A:A,ESTRUTURA!A:A,ESTRUTURA!F:F)</f>
        <v>18</v>
      </c>
      <c r="Z60" s="63">
        <f>_xlfn.XLOOKUP(A:A,INSUMOS!A:A,INSUMOS!F:F)</f>
        <v>4</v>
      </c>
      <c r="AA60" s="63">
        <f>_xlfn.XLOOKUP(A:A,TIC!A:A,TIC!F:F)</f>
        <v>3.25</v>
      </c>
    </row>
    <row r="61" spans="1:27" x14ac:dyDescent="0.25">
      <c r="A61" s="2">
        <v>223</v>
      </c>
      <c r="B61" t="str">
        <f>_xlfn.XLOOKUP(A:A,UBS!A:A,UBS!B:B)</f>
        <v>Central</v>
      </c>
      <c r="C61" t="str">
        <f>_xlfn.XLOOKUP(A:A,UBS!A:A,UBS!C:C)</f>
        <v>Asa Sul</v>
      </c>
      <c r="D61" t="str">
        <f>_xlfn.XLOOKUP(A:A,UBS!A:A,UBS!D:D)</f>
        <v>Unidade Básica de Saúde 01 - Asa Sul</v>
      </c>
      <c r="E61" s="20" t="str">
        <f>IF(G61&gt;=AF!$C$18,"A",IF(G61&gt;=AF!$C$17,"B",IF(G61&gt;=AF!$C$16,"C",IF(G61&gt;=AF!$C$15,"D",IF(G61&gt;0,"E","SEM INFORMAÇÃO")))))</f>
        <v>C</v>
      </c>
      <c r="F61" s="20" t="str">
        <f>IF(H61&gt;=AF!$C$18,"A",IF(H61&gt;=AF!$C$17,"B",IF(H61&gt;=AF!$C$16,"C",IF(H61&gt;=AF!$C$15,"D",IF(H61&gt;0,"E","SEM INFORMAÇÃO")))))</f>
        <v>C</v>
      </c>
      <c r="G61" s="76">
        <f>SUM(J61:O61)</f>
        <v>0.69927902069341075</v>
      </c>
      <c r="H61" s="115">
        <f>ROUND(IF(I61&lt;=4,G61,IF(I61&lt;=7,G61*0.95,G61*0.9)),2)</f>
        <v>0.66</v>
      </c>
      <c r="I61" s="120">
        <f>_xlfn.XLOOKUP(A:A,EQUIPE!A:A,EQUIPE!M:M)</f>
        <v>7</v>
      </c>
      <c r="J61" s="119">
        <f>P61*AF!$D$4</f>
        <v>0.13034069250317662</v>
      </c>
      <c r="K61" s="119">
        <f>Q61*AF!$D$5</f>
        <v>0.12557576238881829</v>
      </c>
      <c r="L61" s="119">
        <f>R61*AF!$D$6</f>
        <v>0.16772554002541296</v>
      </c>
      <c r="M61" s="119">
        <f>S61*AF!$D$7</f>
        <v>0.14032719186785259</v>
      </c>
      <c r="N61" s="119">
        <f>T61*AF!$D$8</f>
        <v>7.3107642040297696E-2</v>
      </c>
      <c r="O61" s="119">
        <f>U61*AF!$D$9</f>
        <v>6.2202191867852599E-2</v>
      </c>
      <c r="P61" s="77">
        <f>V61/AF!$B$24</f>
        <v>0.8125</v>
      </c>
      <c r="Q61" s="77">
        <f>W61/AF!$B$25</f>
        <v>0.6875</v>
      </c>
      <c r="R61" s="77">
        <f>X61/AF!$B$26</f>
        <v>0.73333333333333328</v>
      </c>
      <c r="S61" s="77">
        <f>Y61/AF!$B$27</f>
        <v>0.77500000000000002</v>
      </c>
      <c r="T61" s="77">
        <f>Z61/AF!$B$28</f>
        <v>0.42857142857142855</v>
      </c>
      <c r="U61" s="77">
        <f>AA61/AF!$B$29</f>
        <v>0.8125</v>
      </c>
      <c r="V61" s="63">
        <f>_xlfn.XLOOKUP(A:A,EQUIPE!A:A,EQUIPE!F:F)</f>
        <v>6.5</v>
      </c>
      <c r="W61" s="63">
        <f>_xlfn.XLOOKUP(A:A,PROFISSIONAIS!A:A,PROFISSIONAIS!F:F)</f>
        <v>8.25</v>
      </c>
      <c r="X61" s="63">
        <f>_xlfn.XLOOKUP(A:A,SERVIÇOS!A:A,SERVIÇOS!F:F)</f>
        <v>5.5</v>
      </c>
      <c r="Y61" s="63">
        <f>_xlfn.XLOOKUP(A:A,ESTRUTURA!A:A,ESTRUTURA!F:F)</f>
        <v>15.5</v>
      </c>
      <c r="Z61" s="63">
        <f>_xlfn.XLOOKUP(A:A,INSUMOS!A:A,INSUMOS!F:F)</f>
        <v>3</v>
      </c>
      <c r="AA61" s="63">
        <f>_xlfn.XLOOKUP(A:A,TIC!A:A,TIC!F:F)</f>
        <v>3.25</v>
      </c>
    </row>
    <row r="62" spans="1:27" x14ac:dyDescent="0.25">
      <c r="A62" s="2">
        <v>206</v>
      </c>
      <c r="B62" t="str">
        <f>_xlfn.XLOOKUP(A:A,UBS!A:A,UBS!B:B)</f>
        <v>Centro-Sul</v>
      </c>
      <c r="C62" t="str">
        <f>_xlfn.XLOOKUP(A:A,UBS!A:A,UBS!C:C)</f>
        <v>Park Way</v>
      </c>
      <c r="D62" t="str">
        <f>_xlfn.XLOOKUP(A:A,UBS!A:A,UBS!D:D)</f>
        <v>Unidade Básica de Saúde 01 - Park Way</v>
      </c>
      <c r="E62" s="20" t="str">
        <f>IF(G62&gt;=AF!$C$18,"A",IF(G62&gt;=AF!$C$17,"B",IF(G62&gt;=AF!$C$16,"C",IF(G62&gt;=AF!$C$15,"D",IF(G62&gt;0,"E","SEM INFORMAÇÃO")))))</f>
        <v>C</v>
      </c>
      <c r="F62" s="20" t="str">
        <f>IF(H62&gt;=AF!$C$18,"A",IF(H62&gt;=AF!$C$17,"B",IF(H62&gt;=AF!$C$16,"C",IF(H62&gt;=AF!$C$15,"D",IF(H62&gt;0,"E","SEM INFORMAÇÃO")))))</f>
        <v>C</v>
      </c>
      <c r="G62" s="76">
        <f>SUM(J62:O62)</f>
        <v>0.67526434017062986</v>
      </c>
      <c r="H62" s="115">
        <f>ROUND(IF(I62&lt;=4,G62,IF(I62&lt;=7,G62*0.95,G62*0.9)),2)</f>
        <v>0.68</v>
      </c>
      <c r="I62" s="120">
        <f>_xlfn.XLOOKUP(A:A,EQUIPE!A:A,EQUIPE!M:M)</f>
        <v>1</v>
      </c>
      <c r="J62" s="119">
        <f>P62*AF!$D$4</f>
        <v>0.12031448538754765</v>
      </c>
      <c r="K62" s="119">
        <f>Q62*AF!$D$5</f>
        <v>0.12557576238881829</v>
      </c>
      <c r="L62" s="119">
        <f>R62*AF!$D$6</f>
        <v>0.10673443456162643</v>
      </c>
      <c r="M62" s="119">
        <f>S62*AF!$D$7</f>
        <v>0.16296060991105463</v>
      </c>
      <c r="N62" s="119">
        <f>T62*AF!$D$8</f>
        <v>9.7476856053730257E-2</v>
      </c>
      <c r="O62" s="119">
        <f>U62*AF!$D$9</f>
        <v>6.2202191867852599E-2</v>
      </c>
      <c r="P62" s="77">
        <f>V62/AF!$B$24</f>
        <v>0.75</v>
      </c>
      <c r="Q62" s="77">
        <f>W62/AF!$B$25</f>
        <v>0.6875</v>
      </c>
      <c r="R62" s="77">
        <f>X62/AF!$B$26</f>
        <v>0.46666666666666667</v>
      </c>
      <c r="S62" s="77">
        <f>Y62/AF!$B$27</f>
        <v>0.9</v>
      </c>
      <c r="T62" s="77">
        <f>Z62/AF!$B$28</f>
        <v>0.5714285714285714</v>
      </c>
      <c r="U62" s="77">
        <f>AA62/AF!$B$29</f>
        <v>0.8125</v>
      </c>
      <c r="V62" s="63">
        <f>_xlfn.XLOOKUP(A:A,EQUIPE!A:A,EQUIPE!F:F)</f>
        <v>6</v>
      </c>
      <c r="W62" s="63">
        <f>_xlfn.XLOOKUP(A:A,PROFISSIONAIS!A:A,PROFISSIONAIS!F:F)</f>
        <v>8.25</v>
      </c>
      <c r="X62" s="63">
        <f>_xlfn.XLOOKUP(A:A,SERVIÇOS!A:A,SERVIÇOS!F:F)</f>
        <v>3.5</v>
      </c>
      <c r="Y62" s="63">
        <f>_xlfn.XLOOKUP(A:A,ESTRUTURA!A:A,ESTRUTURA!F:F)</f>
        <v>18</v>
      </c>
      <c r="Z62" s="63">
        <f>_xlfn.XLOOKUP(A:A,INSUMOS!A:A,INSUMOS!F:F)</f>
        <v>4</v>
      </c>
      <c r="AA62" s="63">
        <f>_xlfn.XLOOKUP(A:A,TIC!A:A,TIC!F:F)</f>
        <v>3.25</v>
      </c>
    </row>
    <row r="63" spans="1:27" x14ac:dyDescent="0.25">
      <c r="A63" s="2">
        <v>204</v>
      </c>
      <c r="B63" t="str">
        <f>_xlfn.XLOOKUP(A:A,UBS!A:A,UBS!B:B)</f>
        <v>Centro-Sul</v>
      </c>
      <c r="C63" t="str">
        <f>_xlfn.XLOOKUP(A:A,UBS!A:A,UBS!C:C)</f>
        <v>Riacho Fundo I</v>
      </c>
      <c r="D63" t="str">
        <f>_xlfn.XLOOKUP(A:A,UBS!A:A,UBS!D:D)</f>
        <v>Unidade Básica de Saúde 02 - Riacho Fundo I</v>
      </c>
      <c r="E63" s="20" t="str">
        <f>IF(G63&gt;=AF!$C$18,"A",IF(G63&gt;=AF!$C$17,"B",IF(G63&gt;=AF!$C$16,"C",IF(G63&gt;=AF!$C$15,"D",IF(G63&gt;0,"E","SEM INFORMAÇÃO")))))</f>
        <v>C</v>
      </c>
      <c r="F63" s="20" t="str">
        <f>IF(H63&gt;=AF!$C$18,"A",IF(H63&gt;=AF!$C$17,"B",IF(H63&gt;=AF!$C$16,"C",IF(H63&gt;=AF!$C$15,"D",IF(H63&gt;0,"E","SEM INFORMAÇÃO")))))</f>
        <v>C</v>
      </c>
      <c r="G63" s="76">
        <f>SUM(J63:O63)</f>
        <v>0.62509737853209901</v>
      </c>
      <c r="H63" s="115">
        <f>ROUND(IF(I63&lt;=4,G63,IF(I63&lt;=7,G63*0.95,G63*0.9)),2)</f>
        <v>0.63</v>
      </c>
      <c r="I63" s="120">
        <f>_xlfn.XLOOKUP(A:A,EQUIPE!A:A,EQUIPE!M:M)</f>
        <v>3</v>
      </c>
      <c r="J63" s="119">
        <f>P63*AF!$D$4</f>
        <v>8.0209656925031764E-2</v>
      </c>
      <c r="K63" s="119">
        <f>Q63*AF!$D$5</f>
        <v>0.13318641465480727</v>
      </c>
      <c r="L63" s="119">
        <f>R63*AF!$D$6</f>
        <v>0.10673443456162643</v>
      </c>
      <c r="M63" s="119">
        <f>S63*AF!$D$7</f>
        <v>0.16748729351969505</v>
      </c>
      <c r="N63" s="119">
        <f>T63*AF!$D$8</f>
        <v>6.0923035033581416E-2</v>
      </c>
      <c r="O63" s="119">
        <f>U63*AF!$D$9</f>
        <v>7.6556543837357049E-2</v>
      </c>
      <c r="P63" s="77">
        <f>V63/AF!$B$24</f>
        <v>0.5</v>
      </c>
      <c r="Q63" s="77">
        <f>W63/AF!$B$25</f>
        <v>0.72916666666666663</v>
      </c>
      <c r="R63" s="77">
        <f>X63/AF!$B$26</f>
        <v>0.46666666666666667</v>
      </c>
      <c r="S63" s="77">
        <f>Y63/AF!$B$27</f>
        <v>0.92500000000000004</v>
      </c>
      <c r="T63" s="77">
        <f>Z63/AF!$B$28</f>
        <v>0.35714285714285715</v>
      </c>
      <c r="U63" s="77">
        <f>AA63/AF!$B$29</f>
        <v>1</v>
      </c>
      <c r="V63" s="63">
        <f>_xlfn.XLOOKUP(A:A,EQUIPE!A:A,EQUIPE!F:F)</f>
        <v>4</v>
      </c>
      <c r="W63" s="63">
        <f>_xlfn.XLOOKUP(A:A,PROFISSIONAIS!A:A,PROFISSIONAIS!F:F)</f>
        <v>8.75</v>
      </c>
      <c r="X63" s="63">
        <f>_xlfn.XLOOKUP(A:A,SERVIÇOS!A:A,SERVIÇOS!F:F)</f>
        <v>3.5</v>
      </c>
      <c r="Y63" s="63">
        <f>_xlfn.XLOOKUP(A:A,ESTRUTURA!A:A,ESTRUTURA!F:F)</f>
        <v>18.5</v>
      </c>
      <c r="Z63" s="63">
        <f>_xlfn.XLOOKUP(A:A,INSUMOS!A:A,INSUMOS!F:F)</f>
        <v>2.5</v>
      </c>
      <c r="AA63" s="63">
        <f>_xlfn.XLOOKUP(A:A,TIC!A:A,TIC!F:F)</f>
        <v>4</v>
      </c>
    </row>
    <row r="64" spans="1:27" x14ac:dyDescent="0.25">
      <c r="A64" s="2">
        <v>68</v>
      </c>
      <c r="B64" t="str">
        <f>_xlfn.XLOOKUP(A:A,UBS!A:A,UBS!B:B)</f>
        <v>Centro-Sul</v>
      </c>
      <c r="C64" t="str">
        <f>_xlfn.XLOOKUP(A:A,UBS!A:A,UBS!C:C)</f>
        <v>Riacho Fundo II</v>
      </c>
      <c r="D64" t="str">
        <f>_xlfn.XLOOKUP(A:A,UBS!A:A,UBS!D:D)</f>
        <v>Unidade Básica de Saúde 01 - Riacho Fundo II</v>
      </c>
      <c r="E64" s="20" t="str">
        <f>IF(G64&gt;=AF!$C$18,"A",IF(G64&gt;=AF!$C$17,"B",IF(G64&gt;=AF!$C$16,"C",IF(G64&gt;=AF!$C$15,"D",IF(G64&gt;0,"E","SEM INFORMAÇÃO")))))</f>
        <v>B</v>
      </c>
      <c r="F64" s="20" t="str">
        <f>IF(H64&gt;=AF!$C$18,"A",IF(H64&gt;=AF!$C$17,"B",IF(H64&gt;=AF!$C$16,"C",IF(H64&gt;=AF!$C$15,"D",IF(H64&gt;0,"E","SEM INFORMAÇÃO")))))</f>
        <v>C</v>
      </c>
      <c r="G64" s="76">
        <f>SUM(J64:O64)</f>
        <v>0.71268227748532698</v>
      </c>
      <c r="H64" s="115">
        <f>ROUND(IF(I64&lt;=4,G64,IF(I64&lt;=7,G64*0.95,G64*0.9)),2)</f>
        <v>0.68</v>
      </c>
      <c r="I64" s="120">
        <f>_xlfn.XLOOKUP(A:A,EQUIPE!A:A,EQUIPE!M:M)</f>
        <v>7</v>
      </c>
      <c r="J64" s="119">
        <f>P64*AF!$D$4</f>
        <v>0.16041931385006353</v>
      </c>
      <c r="K64" s="119">
        <f>Q64*AF!$D$5</f>
        <v>0.12938108852181279</v>
      </c>
      <c r="L64" s="119">
        <f>R64*AF!$D$6</f>
        <v>0.13722998729351968</v>
      </c>
      <c r="M64" s="119">
        <f>S64*AF!$D$7</f>
        <v>0.14032719186785259</v>
      </c>
      <c r="N64" s="119">
        <f>T64*AF!$D$8</f>
        <v>9.7476856053730257E-2</v>
      </c>
      <c r="O64" s="119">
        <f>U64*AF!$D$9</f>
        <v>4.7847839898348156E-2</v>
      </c>
      <c r="P64" s="77">
        <f>V64/AF!$B$24</f>
        <v>1</v>
      </c>
      <c r="Q64" s="77">
        <f>W64/AF!$B$25</f>
        <v>0.70833333333333337</v>
      </c>
      <c r="R64" s="77">
        <f>X64/AF!$B$26</f>
        <v>0.6</v>
      </c>
      <c r="S64" s="77">
        <f>Y64/AF!$B$27</f>
        <v>0.77500000000000002</v>
      </c>
      <c r="T64" s="77">
        <f>Z64/AF!$B$28</f>
        <v>0.5714285714285714</v>
      </c>
      <c r="U64" s="77">
        <f>AA64/AF!$B$29</f>
        <v>0.625</v>
      </c>
      <c r="V64" s="63">
        <f>_xlfn.XLOOKUP(A:A,EQUIPE!A:A,EQUIPE!F:F)</f>
        <v>8</v>
      </c>
      <c r="W64" s="63">
        <f>_xlfn.XLOOKUP(A:A,PROFISSIONAIS!A:A,PROFISSIONAIS!F:F)</f>
        <v>8.5</v>
      </c>
      <c r="X64" s="63">
        <f>_xlfn.XLOOKUP(A:A,SERVIÇOS!A:A,SERVIÇOS!F:F)</f>
        <v>4.5</v>
      </c>
      <c r="Y64" s="63">
        <f>_xlfn.XLOOKUP(A:A,ESTRUTURA!A:A,ESTRUTURA!F:F)</f>
        <v>15.5</v>
      </c>
      <c r="Z64" s="63">
        <f>_xlfn.XLOOKUP(A:A,INSUMOS!A:A,INSUMOS!F:F)</f>
        <v>4</v>
      </c>
      <c r="AA64" s="63">
        <f>_xlfn.XLOOKUP(A:A,TIC!A:A,TIC!F:F)</f>
        <v>2.5</v>
      </c>
    </row>
    <row r="65" spans="1:27" x14ac:dyDescent="0.25">
      <c r="A65" s="2">
        <v>88</v>
      </c>
      <c r="B65" t="str">
        <f>_xlfn.XLOOKUP(A:A,UBS!A:A,UBS!B:B)</f>
        <v>Centro-Sul</v>
      </c>
      <c r="C65" t="str">
        <f>_xlfn.XLOOKUP(A:A,UBS!A:A,UBS!C:C)</f>
        <v>Riacho Fundo II</v>
      </c>
      <c r="D65" t="str">
        <f>_xlfn.XLOOKUP(A:A,UBS!A:A,UBS!D:D)</f>
        <v>Unidade Básica de Saúde 04 - Riacho Fundo II</v>
      </c>
      <c r="E65" s="20" t="str">
        <f>IF(G65&gt;=AF!$C$18,"A",IF(G65&gt;=AF!$C$17,"B",IF(G65&gt;=AF!$C$16,"C",IF(G65&gt;=AF!$C$15,"D",IF(G65&gt;0,"E","SEM INFORMAÇÃO")))))</f>
        <v>C</v>
      </c>
      <c r="F65" s="20" t="str">
        <f>IF(H65&gt;=AF!$C$18,"A",IF(H65&gt;=AF!$C$17,"B",IF(H65&gt;=AF!$C$16,"C",IF(H65&gt;=AF!$C$15,"D",IF(H65&gt;0,"E","SEM INFORMAÇÃO")))))</f>
        <v>C</v>
      </c>
      <c r="G65" s="76">
        <f>SUM(J65:O65)</f>
        <v>0.60336683911175648</v>
      </c>
      <c r="H65" s="115">
        <f>ROUND(IF(I65&lt;=4,G65,IF(I65&lt;=7,G65*0.95,G65*0.9)),2)</f>
        <v>0.6</v>
      </c>
      <c r="I65" s="120">
        <f>_xlfn.XLOOKUP(A:A,EQUIPE!A:A,EQUIPE!M:M)</f>
        <v>1</v>
      </c>
      <c r="J65" s="119">
        <f>P65*AF!$D$4</f>
        <v>0.12031448538754765</v>
      </c>
      <c r="K65" s="119">
        <f>Q65*AF!$D$5</f>
        <v>0.15221304531977975</v>
      </c>
      <c r="L65" s="119">
        <f>R65*AF!$D$6</f>
        <v>1.5247776365946632E-2</v>
      </c>
      <c r="M65" s="119">
        <f>S65*AF!$D$7</f>
        <v>0.1606972681067344</v>
      </c>
      <c r="N65" s="119">
        <f>T65*AF!$D$8</f>
        <v>9.7476856053730257E-2</v>
      </c>
      <c r="O65" s="119">
        <f>U65*AF!$D$9</f>
        <v>5.7417407878017787E-2</v>
      </c>
      <c r="P65" s="77">
        <f>V65/AF!$B$24</f>
        <v>0.75</v>
      </c>
      <c r="Q65" s="77">
        <f>W65/AF!$B$25</f>
        <v>0.83333333333333337</v>
      </c>
      <c r="R65" s="77">
        <f>X65/AF!$B$26</f>
        <v>6.6666666666666666E-2</v>
      </c>
      <c r="S65" s="77">
        <f>Y65/AF!$B$27</f>
        <v>0.88749999999999996</v>
      </c>
      <c r="T65" s="77">
        <f>Z65/AF!$B$28</f>
        <v>0.5714285714285714</v>
      </c>
      <c r="U65" s="77">
        <f>AA65/AF!$B$29</f>
        <v>0.75</v>
      </c>
      <c r="V65" s="63">
        <f>_xlfn.XLOOKUP(A:A,EQUIPE!A:A,EQUIPE!F:F)</f>
        <v>6</v>
      </c>
      <c r="W65" s="63">
        <f>_xlfn.XLOOKUP(A:A,PROFISSIONAIS!A:A,PROFISSIONAIS!F:F)</f>
        <v>10</v>
      </c>
      <c r="X65" s="63">
        <f>_xlfn.XLOOKUP(A:A,SERVIÇOS!A:A,SERVIÇOS!F:F)</f>
        <v>0.5</v>
      </c>
      <c r="Y65" s="63">
        <f>_xlfn.XLOOKUP(A:A,ESTRUTURA!A:A,ESTRUTURA!F:F)</f>
        <v>17.75</v>
      </c>
      <c r="Z65" s="63">
        <f>_xlfn.XLOOKUP(A:A,INSUMOS!A:A,INSUMOS!F:F)</f>
        <v>4</v>
      </c>
      <c r="AA65" s="63">
        <f>_xlfn.XLOOKUP(A:A,TIC!A:A,TIC!F:F)</f>
        <v>3</v>
      </c>
    </row>
    <row r="66" spans="1:27" x14ac:dyDescent="0.25">
      <c r="A66" s="2">
        <v>59</v>
      </c>
      <c r="B66" t="str">
        <f>_xlfn.XLOOKUP(A:A,UBS!A:A,UBS!B:B)</f>
        <v>Leste</v>
      </c>
      <c r="C66" t="str">
        <f>_xlfn.XLOOKUP(A:A,UBS!A:A,UBS!C:C)</f>
        <v>Itapoã</v>
      </c>
      <c r="D66" t="str">
        <f>_xlfn.XLOOKUP(A:A,UBS!A:A,UBS!D:D)</f>
        <v>Unidade Básica de Saúde 02 - Itapoã</v>
      </c>
      <c r="E66" s="20" t="str">
        <f>IF(G66&gt;=AF!$C$18,"A",IF(G66&gt;=AF!$C$17,"B",IF(G66&gt;=AF!$C$16,"C",IF(G66&gt;=AF!$C$15,"D",IF(G66&gt;0,"E","SEM INFORMAÇÃO")))))</f>
        <v>D</v>
      </c>
      <c r="F66" s="20" t="str">
        <f>IF(H66&gt;=AF!$C$18,"A",IF(H66&gt;=AF!$C$17,"B",IF(H66&gt;=AF!$C$16,"C",IF(H66&gt;=AF!$C$15,"D",IF(H66&gt;0,"E","SEM INFORMAÇÃO")))))</f>
        <v>C</v>
      </c>
      <c r="G66" s="76">
        <f>SUM(J66:O66)</f>
        <v>0.59693512888001443</v>
      </c>
      <c r="H66" s="115">
        <f>ROUND(IF(I66&lt;=4,G66,IF(I66&lt;=7,G66*0.95,G66*0.9)),2)</f>
        <v>0.6</v>
      </c>
      <c r="I66" s="120">
        <f>_xlfn.XLOOKUP(A:A,EQUIPE!A:A,EQUIPE!M:M)</f>
        <v>2</v>
      </c>
      <c r="J66" s="119">
        <f>P66*AF!$D$4</f>
        <v>0.12031448538754765</v>
      </c>
      <c r="K66" s="119">
        <f>Q66*AF!$D$5</f>
        <v>0.1141597839898348</v>
      </c>
      <c r="L66" s="119">
        <f>R66*AF!$D$6</f>
        <v>4.5743329097839902E-2</v>
      </c>
      <c r="M66" s="119">
        <f>S66*AF!$D$7</f>
        <v>0.144853875476493</v>
      </c>
      <c r="N66" s="119">
        <f>T66*AF!$D$8</f>
        <v>0.10966146306044655</v>
      </c>
      <c r="O66" s="119">
        <f>U66*AF!$D$9</f>
        <v>6.2202191867852599E-2</v>
      </c>
      <c r="P66" s="77">
        <f>V66/AF!$B$24</f>
        <v>0.75</v>
      </c>
      <c r="Q66" s="77">
        <f>W66/AF!$B$25</f>
        <v>0.625</v>
      </c>
      <c r="R66" s="77">
        <f>X66/AF!$B$26</f>
        <v>0.2</v>
      </c>
      <c r="S66" s="77">
        <f>Y66/AF!$B$27</f>
        <v>0.8</v>
      </c>
      <c r="T66" s="77">
        <f>Z66/AF!$B$28</f>
        <v>0.6428571428571429</v>
      </c>
      <c r="U66" s="77">
        <f>AA66/AF!$B$29</f>
        <v>0.8125</v>
      </c>
      <c r="V66" s="63">
        <f>_xlfn.XLOOKUP(A:A,EQUIPE!A:A,EQUIPE!F:F)</f>
        <v>6</v>
      </c>
      <c r="W66" s="63">
        <f>_xlfn.XLOOKUP(A:A,PROFISSIONAIS!A:A,PROFISSIONAIS!F:F)</f>
        <v>7.5</v>
      </c>
      <c r="X66" s="63">
        <f>_xlfn.XLOOKUP(A:A,SERVIÇOS!A:A,SERVIÇOS!F:F)</f>
        <v>1.5</v>
      </c>
      <c r="Y66" s="63">
        <f>_xlfn.XLOOKUP(A:A,ESTRUTURA!A:A,ESTRUTURA!F:F)</f>
        <v>16</v>
      </c>
      <c r="Z66" s="63">
        <f>_xlfn.XLOOKUP(A:A,INSUMOS!A:A,INSUMOS!F:F)</f>
        <v>4.5</v>
      </c>
      <c r="AA66" s="63">
        <f>_xlfn.XLOOKUP(A:A,TIC!A:A,TIC!F:F)</f>
        <v>3.25</v>
      </c>
    </row>
    <row r="67" spans="1:27" x14ac:dyDescent="0.25">
      <c r="A67" s="2">
        <v>69</v>
      </c>
      <c r="B67" t="str">
        <f>_xlfn.XLOOKUP(A:A,UBS!A:A,UBS!B:B)</f>
        <v>Leste</v>
      </c>
      <c r="C67" t="str">
        <f>_xlfn.XLOOKUP(A:A,UBS!A:A,UBS!C:C)</f>
        <v>Itapoã</v>
      </c>
      <c r="D67" t="str">
        <f>_xlfn.XLOOKUP(A:A,UBS!A:A,UBS!D:D)</f>
        <v>Unidade Básica de Saúde 03 - Itapoã</v>
      </c>
      <c r="E67" s="20" t="str">
        <f>IF(G67&gt;=AF!$C$18,"A",IF(G67&gt;=AF!$C$17,"B",IF(G67&gt;=AF!$C$16,"C",IF(G67&gt;=AF!$C$15,"D",IF(G67&gt;0,"E","SEM INFORMAÇÃO")))))</f>
        <v>C</v>
      </c>
      <c r="F67" s="20" t="str">
        <f>IF(H67&gt;=AF!$C$18,"A",IF(H67&gt;=AF!$C$17,"B",IF(H67&gt;=AF!$C$16,"C",IF(H67&gt;=AF!$C$15,"D",IF(H67&gt;0,"E","SEM INFORMAÇÃO")))))</f>
        <v>C</v>
      </c>
      <c r="G67" s="76">
        <f>SUM(J67:O67)</f>
        <v>0.61121006534761302</v>
      </c>
      <c r="H67" s="115">
        <f>ROUND(IF(I67&lt;=4,G67,IF(I67&lt;=7,G67*0.95,G67*0.9)),2)</f>
        <v>0.61</v>
      </c>
      <c r="I67" s="120">
        <f>_xlfn.XLOOKUP(A:A,EQUIPE!A:A,EQUIPE!M:M)</f>
        <v>3</v>
      </c>
      <c r="J67" s="119">
        <f>P67*AF!$D$4</f>
        <v>0.16041931385006353</v>
      </c>
      <c r="K67" s="119">
        <f>Q67*AF!$D$5</f>
        <v>0.12557576238881829</v>
      </c>
      <c r="L67" s="119">
        <f>R67*AF!$D$6</f>
        <v>4.5743329097839902E-2</v>
      </c>
      <c r="M67" s="119">
        <f>S67*AF!$D$7</f>
        <v>0.12674714104193135</v>
      </c>
      <c r="N67" s="119">
        <f>T67*AF!$D$8</f>
        <v>0.10966146306044655</v>
      </c>
      <c r="O67" s="119">
        <f>U67*AF!$D$9</f>
        <v>4.3063055908513337E-2</v>
      </c>
      <c r="P67" s="77">
        <f>V67/AF!$B$24</f>
        <v>1</v>
      </c>
      <c r="Q67" s="77">
        <f>W67/AF!$B$25</f>
        <v>0.6875</v>
      </c>
      <c r="R67" s="77">
        <f>X67/AF!$B$26</f>
        <v>0.2</v>
      </c>
      <c r="S67" s="77">
        <f>Y67/AF!$B$27</f>
        <v>0.7</v>
      </c>
      <c r="T67" s="77">
        <f>Z67/AF!$B$28</f>
        <v>0.6428571428571429</v>
      </c>
      <c r="U67" s="77">
        <f>AA67/AF!$B$29</f>
        <v>0.5625</v>
      </c>
      <c r="V67" s="63">
        <f>_xlfn.XLOOKUP(A:A,EQUIPE!A:A,EQUIPE!F:F)</f>
        <v>8</v>
      </c>
      <c r="W67" s="63">
        <f>_xlfn.XLOOKUP(A:A,PROFISSIONAIS!A:A,PROFISSIONAIS!F:F)</f>
        <v>8.25</v>
      </c>
      <c r="X67" s="63">
        <f>_xlfn.XLOOKUP(A:A,SERVIÇOS!A:A,SERVIÇOS!F:F)</f>
        <v>1.5</v>
      </c>
      <c r="Y67" s="63">
        <f>_xlfn.XLOOKUP(A:A,ESTRUTURA!A:A,ESTRUTURA!F:F)</f>
        <v>14</v>
      </c>
      <c r="Z67" s="63">
        <f>_xlfn.XLOOKUP(A:A,INSUMOS!A:A,INSUMOS!F:F)</f>
        <v>4.5</v>
      </c>
      <c r="AA67" s="63">
        <f>_xlfn.XLOOKUP(A:A,TIC!A:A,TIC!F:F)</f>
        <v>2.25</v>
      </c>
    </row>
    <row r="68" spans="1:27" x14ac:dyDescent="0.25">
      <c r="A68" s="2">
        <v>124</v>
      </c>
      <c r="B68" t="str">
        <f>_xlfn.XLOOKUP(A:A,UBS!A:A,UBS!B:B)</f>
        <v>Leste</v>
      </c>
      <c r="C68" t="str">
        <f>_xlfn.XLOOKUP(A:A,UBS!A:A,UBS!C:C)</f>
        <v>Paranoá</v>
      </c>
      <c r="D68" t="str">
        <f>_xlfn.XLOOKUP(A:A,UBS!A:A,UBS!D:D)</f>
        <v>Unidade Básica de Saúde 01 - Paranoá</v>
      </c>
      <c r="E68" s="20" t="str">
        <f>IF(G68&gt;=AF!$C$18,"A",IF(G68&gt;=AF!$C$17,"B",IF(G68&gt;=AF!$C$16,"C",IF(G68&gt;=AF!$C$15,"D",IF(G68&gt;0,"E","SEM INFORMAÇÃO")))))</f>
        <v>C</v>
      </c>
      <c r="F68" s="20" t="str">
        <f>IF(H68&gt;=AF!$C$18,"A",IF(H68&gt;=AF!$C$17,"B",IF(H68&gt;=AF!$C$16,"C",IF(H68&gt;=AF!$C$15,"D",IF(H68&gt;0,"E","SEM INFORMAÇÃO")))))</f>
        <v>C</v>
      </c>
      <c r="G68" s="76">
        <f>SUM(J68:O68)</f>
        <v>0.6878129348944152</v>
      </c>
      <c r="H68" s="115">
        <f>ROUND(IF(I68&lt;=4,G68,IF(I68&lt;=7,G68*0.95,G68*0.9)),2)</f>
        <v>0.62</v>
      </c>
      <c r="I68" s="120">
        <f>_xlfn.XLOOKUP(A:A,EQUIPE!A:A,EQUIPE!M:M)</f>
        <v>10</v>
      </c>
      <c r="J68" s="119">
        <f>P68*AF!$D$4</f>
        <v>0.12031448538754765</v>
      </c>
      <c r="K68" s="119">
        <f>Q68*AF!$D$5</f>
        <v>0.14460239305379075</v>
      </c>
      <c r="L68" s="119">
        <f>R68*AF!$D$6</f>
        <v>0.22871664548919948</v>
      </c>
      <c r="M68" s="119">
        <f>S68*AF!$D$7</f>
        <v>0.12674714104193135</v>
      </c>
      <c r="N68" s="119">
        <f>T68*AF!$D$8</f>
        <v>2.4369214013432564E-2</v>
      </c>
      <c r="O68" s="119">
        <f>U68*AF!$D$9</f>
        <v>4.3063055908513337E-2</v>
      </c>
      <c r="P68" s="77">
        <f>V68/AF!$B$24</f>
        <v>0.75</v>
      </c>
      <c r="Q68" s="77">
        <f>W68/AF!$B$25</f>
        <v>0.79166666666666663</v>
      </c>
      <c r="R68" s="77">
        <f>X68/AF!$B$26</f>
        <v>1</v>
      </c>
      <c r="S68" s="77">
        <f>Y68/AF!$B$27</f>
        <v>0.7</v>
      </c>
      <c r="T68" s="77">
        <f>Z68/AF!$B$28</f>
        <v>0.14285714285714285</v>
      </c>
      <c r="U68" s="77">
        <f>AA68/AF!$B$29</f>
        <v>0.5625</v>
      </c>
      <c r="V68" s="63">
        <f>_xlfn.XLOOKUP(A:A,EQUIPE!A:A,EQUIPE!F:F)</f>
        <v>6</v>
      </c>
      <c r="W68" s="63">
        <f>_xlfn.XLOOKUP(A:A,PROFISSIONAIS!A:A,PROFISSIONAIS!F:F)</f>
        <v>9.5</v>
      </c>
      <c r="X68" s="63">
        <f>_xlfn.XLOOKUP(A:A,SERVIÇOS!A:A,SERVIÇOS!F:F)</f>
        <v>7.5</v>
      </c>
      <c r="Y68" s="63">
        <f>_xlfn.XLOOKUP(A:A,ESTRUTURA!A:A,ESTRUTURA!F:F)</f>
        <v>14</v>
      </c>
      <c r="Z68" s="63">
        <f>_xlfn.XLOOKUP(A:A,INSUMOS!A:A,INSUMOS!F:F)</f>
        <v>1</v>
      </c>
      <c r="AA68" s="63">
        <f>_xlfn.XLOOKUP(A:A,TIC!A:A,TIC!F:F)</f>
        <v>2.25</v>
      </c>
    </row>
    <row r="69" spans="1:27" x14ac:dyDescent="0.25">
      <c r="A69" s="2">
        <v>50</v>
      </c>
      <c r="B69" t="str">
        <f>_xlfn.XLOOKUP(A:A,UBS!A:A,UBS!B:B)</f>
        <v>Leste</v>
      </c>
      <c r="C69" t="str">
        <f>_xlfn.XLOOKUP(A:A,UBS!A:A,UBS!C:C)</f>
        <v>Paranoá</v>
      </c>
      <c r="D69" t="str">
        <f>_xlfn.XLOOKUP(A:A,UBS!A:A,UBS!D:D)</f>
        <v>Unidade Básica de Saúde 03 - Paranoá</v>
      </c>
      <c r="E69" s="20" t="str">
        <f>IF(G69&gt;=AF!$C$18,"A",IF(G69&gt;=AF!$C$17,"B",IF(G69&gt;=AF!$C$16,"C",IF(G69&gt;=AF!$C$15,"D",IF(G69&gt;0,"E","SEM INFORMAÇÃO")))))</f>
        <v>B</v>
      </c>
      <c r="F69" s="20" t="str">
        <f>IF(H69&gt;=AF!$C$18,"A",IF(H69&gt;=AF!$C$17,"B",IF(H69&gt;=AF!$C$16,"C",IF(H69&gt;=AF!$C$15,"D",IF(H69&gt;0,"E","SEM INFORMAÇÃO")))))</f>
        <v>C</v>
      </c>
      <c r="G69" s="76">
        <f>SUM(J69:O69)</f>
        <v>0.70726311490288607</v>
      </c>
      <c r="H69" s="115">
        <f>ROUND(IF(I69&lt;=4,G69,IF(I69&lt;=7,G69*0.95,G69*0.9)),2)</f>
        <v>0.67</v>
      </c>
      <c r="I69" s="120">
        <f>_xlfn.XLOOKUP(A:A,EQUIPE!A:A,EQUIPE!M:M)</f>
        <v>6</v>
      </c>
      <c r="J69" s="119">
        <f>P69*AF!$D$4</f>
        <v>0.12031448538754765</v>
      </c>
      <c r="K69" s="119">
        <f>Q69*AF!$D$5</f>
        <v>0.12557576238881829</v>
      </c>
      <c r="L69" s="119">
        <f>R69*AF!$D$6</f>
        <v>0.1524777636594663</v>
      </c>
      <c r="M69" s="119">
        <f>S69*AF!$D$7</f>
        <v>0.15617058449809401</v>
      </c>
      <c r="N69" s="119">
        <f>T69*AF!$D$8</f>
        <v>0.10966146306044655</v>
      </c>
      <c r="O69" s="119">
        <f>U69*AF!$D$9</f>
        <v>4.3063055908513337E-2</v>
      </c>
      <c r="P69" s="77">
        <f>V69/AF!$B$24</f>
        <v>0.75</v>
      </c>
      <c r="Q69" s="77">
        <f>W69/AF!$B$25</f>
        <v>0.6875</v>
      </c>
      <c r="R69" s="77">
        <f>X69/AF!$B$26</f>
        <v>0.66666666666666663</v>
      </c>
      <c r="S69" s="77">
        <f>Y69/AF!$B$27</f>
        <v>0.86250000000000004</v>
      </c>
      <c r="T69" s="77">
        <f>Z69/AF!$B$28</f>
        <v>0.6428571428571429</v>
      </c>
      <c r="U69" s="77">
        <f>AA69/AF!$B$29</f>
        <v>0.5625</v>
      </c>
      <c r="V69" s="63">
        <f>_xlfn.XLOOKUP(A:A,EQUIPE!A:A,EQUIPE!F:F)</f>
        <v>6</v>
      </c>
      <c r="W69" s="63">
        <f>_xlfn.XLOOKUP(A:A,PROFISSIONAIS!A:A,PROFISSIONAIS!F:F)</f>
        <v>8.25</v>
      </c>
      <c r="X69" s="63">
        <f>_xlfn.XLOOKUP(A:A,SERVIÇOS!A:A,SERVIÇOS!F:F)</f>
        <v>5</v>
      </c>
      <c r="Y69" s="63">
        <f>_xlfn.XLOOKUP(A:A,ESTRUTURA!A:A,ESTRUTURA!F:F)</f>
        <v>17.25</v>
      </c>
      <c r="Z69" s="63">
        <f>_xlfn.XLOOKUP(A:A,INSUMOS!A:A,INSUMOS!F:F)</f>
        <v>4.5</v>
      </c>
      <c r="AA69" s="63">
        <f>_xlfn.XLOOKUP(A:A,TIC!A:A,TIC!F:F)</f>
        <v>2.25</v>
      </c>
    </row>
    <row r="70" spans="1:27" x14ac:dyDescent="0.25">
      <c r="A70" s="2">
        <v>54</v>
      </c>
      <c r="B70" t="str">
        <f>_xlfn.XLOOKUP(A:A,UBS!A:A,UBS!B:B)</f>
        <v>Leste</v>
      </c>
      <c r="C70" t="str">
        <f>_xlfn.XLOOKUP(A:A,UBS!A:A,UBS!C:C)</f>
        <v>São Sebastião</v>
      </c>
      <c r="D70" t="str">
        <f>_xlfn.XLOOKUP(A:A,UBS!A:A,UBS!D:D)</f>
        <v>Unidade Básica de Saúde 05 - São Sebastião</v>
      </c>
      <c r="E70" s="20" t="str">
        <f>IF(G70&gt;=AF!$C$18,"A",IF(G70&gt;=AF!$C$17,"B",IF(G70&gt;=AF!$C$16,"C",IF(G70&gt;=AF!$C$15,"D",IF(G70&gt;0,"E","SEM INFORMAÇÃO")))))</f>
        <v>C</v>
      </c>
      <c r="F70" s="20" t="str">
        <f>IF(H70&gt;=AF!$C$18,"A",IF(H70&gt;=AF!$C$17,"B",IF(H70&gt;=AF!$C$16,"C",IF(H70&gt;=AF!$C$15,"D",IF(H70&gt;0,"E","SEM INFORMAÇÃO")))))</f>
        <v>C</v>
      </c>
      <c r="G70" s="76">
        <f>SUM(J70:O70)</f>
        <v>0.65265833938403817</v>
      </c>
      <c r="H70" s="115">
        <f>ROUND(IF(I70&lt;=4,G70,IF(I70&lt;=7,G70*0.95,G70*0.9)),2)</f>
        <v>0.65</v>
      </c>
      <c r="I70" s="120">
        <f>_xlfn.XLOOKUP(A:A,EQUIPE!A:A,EQUIPE!M:M)</f>
        <v>1</v>
      </c>
      <c r="J70" s="119">
        <f>P70*AF!$D$4</f>
        <v>0.12031448538754765</v>
      </c>
      <c r="K70" s="119">
        <f>Q70*AF!$D$5</f>
        <v>0.15221304531977975</v>
      </c>
      <c r="L70" s="119">
        <f>R70*AF!$D$6</f>
        <v>0.10673443456162643</v>
      </c>
      <c r="M70" s="119">
        <f>S70*AF!$D$7</f>
        <v>0.1493805590851334</v>
      </c>
      <c r="N70" s="119">
        <f>T70*AF!$D$8</f>
        <v>0.10966146306044655</v>
      </c>
      <c r="O70" s="119">
        <f>U70*AF!$D$9</f>
        <v>1.4354351969504447E-2</v>
      </c>
      <c r="P70" s="77">
        <f>V70/AF!$B$24</f>
        <v>0.75</v>
      </c>
      <c r="Q70" s="77">
        <f>W70/AF!$B$25</f>
        <v>0.83333333333333337</v>
      </c>
      <c r="R70" s="77">
        <f>X70/AF!$B$26</f>
        <v>0.46666666666666667</v>
      </c>
      <c r="S70" s="77">
        <f>Y70/AF!$B$27</f>
        <v>0.82499999999999996</v>
      </c>
      <c r="T70" s="77">
        <f>Z70/AF!$B$28</f>
        <v>0.6428571428571429</v>
      </c>
      <c r="U70" s="77">
        <f>AA70/AF!$B$29</f>
        <v>0.1875</v>
      </c>
      <c r="V70" s="63">
        <f>_xlfn.XLOOKUP(A:A,EQUIPE!A:A,EQUIPE!F:F)</f>
        <v>6</v>
      </c>
      <c r="W70" s="63">
        <f>_xlfn.XLOOKUP(A:A,PROFISSIONAIS!A:A,PROFISSIONAIS!F:F)</f>
        <v>10</v>
      </c>
      <c r="X70" s="63">
        <f>_xlfn.XLOOKUP(A:A,SERVIÇOS!A:A,SERVIÇOS!F:F)</f>
        <v>3.5</v>
      </c>
      <c r="Y70" s="63">
        <f>_xlfn.XLOOKUP(A:A,ESTRUTURA!A:A,ESTRUTURA!F:F)</f>
        <v>16.5</v>
      </c>
      <c r="Z70" s="63">
        <f>_xlfn.XLOOKUP(A:A,INSUMOS!A:A,INSUMOS!F:F)</f>
        <v>4.5</v>
      </c>
      <c r="AA70" s="63">
        <f>_xlfn.XLOOKUP(A:A,TIC!A:A,TIC!F:F)</f>
        <v>0.75</v>
      </c>
    </row>
    <row r="71" spans="1:27" x14ac:dyDescent="0.25">
      <c r="A71" s="2">
        <v>196</v>
      </c>
      <c r="B71" t="str">
        <f>_xlfn.XLOOKUP(A:A,UBS!A:A,UBS!B:B)</f>
        <v>Leste</v>
      </c>
      <c r="C71" t="str">
        <f>_xlfn.XLOOKUP(A:A,UBS!A:A,UBS!C:C)</f>
        <v>São Sebastião</v>
      </c>
      <c r="D71" t="str">
        <f>_xlfn.XLOOKUP(A:A,UBS!A:A,UBS!D:D)</f>
        <v>Unidade Básica de Saúde 10 - São Sebastião</v>
      </c>
      <c r="E71" s="20" t="str">
        <f>IF(G71&gt;=AF!$C$18,"A",IF(G71&gt;=AF!$C$17,"B",IF(G71&gt;=AF!$C$16,"C",IF(G71&gt;=AF!$C$15,"D",IF(G71&gt;0,"E","SEM INFORMAÇÃO")))))</f>
        <v>D</v>
      </c>
      <c r="F71" s="20" t="str">
        <f>IF(H71&gt;=AF!$C$18,"A",IF(H71&gt;=AF!$C$17,"B",IF(H71&gt;=AF!$C$16,"C",IF(H71&gt;=AF!$C$15,"D",IF(H71&gt;0,"E","SEM INFORMAÇÃO")))))</f>
        <v>C</v>
      </c>
      <c r="G71" s="76">
        <f>SUM(J71:O71)</f>
        <v>0.59924952350698846</v>
      </c>
      <c r="H71" s="115">
        <f>ROUND(IF(I71&lt;=4,G71,IF(I71&lt;=7,G71*0.95,G71*0.9)),2)</f>
        <v>0.6</v>
      </c>
      <c r="I71" s="120">
        <f>_xlfn.XLOOKUP(A:A,EQUIPE!A:A,EQUIPE!M:M)</f>
        <v>1</v>
      </c>
      <c r="J71" s="119">
        <f>P71*AF!$D$4</f>
        <v>0.12031448538754765</v>
      </c>
      <c r="K71" s="119">
        <f>Q71*AF!$D$5</f>
        <v>0.10274380559085132</v>
      </c>
      <c r="L71" s="119">
        <f>R71*AF!$D$6</f>
        <v>0.10673443456162643</v>
      </c>
      <c r="M71" s="119">
        <f>S71*AF!$D$7</f>
        <v>0.12674714104193135</v>
      </c>
      <c r="N71" s="119">
        <f>T71*AF!$D$8</f>
        <v>8.5292249047013977E-2</v>
      </c>
      <c r="O71" s="119">
        <f>U71*AF!$D$9</f>
        <v>5.7417407878017787E-2</v>
      </c>
      <c r="P71" s="77">
        <f>V71/AF!$B$24</f>
        <v>0.75</v>
      </c>
      <c r="Q71" s="77">
        <f>W71/AF!$B$25</f>
        <v>0.5625</v>
      </c>
      <c r="R71" s="77">
        <f>X71/AF!$B$26</f>
        <v>0.46666666666666667</v>
      </c>
      <c r="S71" s="77">
        <f>Y71/AF!$B$27</f>
        <v>0.7</v>
      </c>
      <c r="T71" s="77">
        <f>Z71/AF!$B$28</f>
        <v>0.5</v>
      </c>
      <c r="U71" s="77">
        <f>AA71/AF!$B$29</f>
        <v>0.75</v>
      </c>
      <c r="V71" s="63">
        <f>_xlfn.XLOOKUP(A:A,EQUIPE!A:A,EQUIPE!F:F)</f>
        <v>6</v>
      </c>
      <c r="W71" s="63">
        <f>_xlfn.XLOOKUP(A:A,PROFISSIONAIS!A:A,PROFISSIONAIS!F:F)</f>
        <v>6.75</v>
      </c>
      <c r="X71" s="63">
        <f>_xlfn.XLOOKUP(A:A,SERVIÇOS!A:A,SERVIÇOS!F:F)</f>
        <v>3.5</v>
      </c>
      <c r="Y71" s="63">
        <f>_xlfn.XLOOKUP(A:A,ESTRUTURA!A:A,ESTRUTURA!F:F)</f>
        <v>14</v>
      </c>
      <c r="Z71" s="63">
        <f>_xlfn.XLOOKUP(A:A,INSUMOS!A:A,INSUMOS!F:F)</f>
        <v>3.5</v>
      </c>
      <c r="AA71" s="63">
        <f>_xlfn.XLOOKUP(A:A,TIC!A:A,TIC!F:F)</f>
        <v>3</v>
      </c>
    </row>
    <row r="72" spans="1:27" x14ac:dyDescent="0.25">
      <c r="A72" s="2">
        <v>216</v>
      </c>
      <c r="B72" t="str">
        <f>_xlfn.XLOOKUP(A:A,UBS!A:A,UBS!B:B)</f>
        <v>Leste</v>
      </c>
      <c r="C72" t="str">
        <f>_xlfn.XLOOKUP(A:A,UBS!A:A,UBS!C:C)</f>
        <v>São Sebastião</v>
      </c>
      <c r="D72" t="str">
        <f>_xlfn.XLOOKUP(A:A,UBS!A:A,UBS!D:D)</f>
        <v>Unidade Básica de Saúde 12 - São Sebastião</v>
      </c>
      <c r="E72" s="20" t="str">
        <f>IF(G72&gt;=AF!$C$18,"A",IF(G72&gt;=AF!$C$17,"B",IF(G72&gt;=AF!$C$16,"C",IF(G72&gt;=AF!$C$15,"D",IF(G72&gt;0,"E","SEM INFORMAÇÃO")))))</f>
        <v>C</v>
      </c>
      <c r="F72" s="20" t="str">
        <f>IF(H72&gt;=AF!$C$18,"A",IF(H72&gt;=AF!$C$17,"B",IF(H72&gt;=AF!$C$16,"C",IF(H72&gt;=AF!$C$15,"D",IF(H72&gt;0,"E","SEM INFORMAÇÃO")))))</f>
        <v>C</v>
      </c>
      <c r="G72" s="76">
        <f>SUM(J72:O72)</f>
        <v>0.62299003146366549</v>
      </c>
      <c r="H72" s="115">
        <f>ROUND(IF(I72&lt;=4,G72,IF(I72&lt;=7,G72*0.95,G72*0.9)),2)</f>
        <v>0.62</v>
      </c>
      <c r="I72" s="120">
        <f>_xlfn.XLOOKUP(A:A,EQUIPE!A:A,EQUIPE!M:M)</f>
        <v>1</v>
      </c>
      <c r="J72" s="119">
        <f>P72*AF!$D$4</f>
        <v>0.12031448538754765</v>
      </c>
      <c r="K72" s="119">
        <f>Q72*AF!$D$5</f>
        <v>0.12177043625582379</v>
      </c>
      <c r="L72" s="119">
        <f>R72*AF!$D$6</f>
        <v>0.10673443456162643</v>
      </c>
      <c r="M72" s="119">
        <f>S72*AF!$D$7</f>
        <v>0.13580050825921219</v>
      </c>
      <c r="N72" s="119">
        <f>T72*AF!$D$8</f>
        <v>0.10966146306044655</v>
      </c>
      <c r="O72" s="119">
        <f>U72*AF!$D$9</f>
        <v>2.8708703939008894E-2</v>
      </c>
      <c r="P72" s="77">
        <f>V72/AF!$B$24</f>
        <v>0.75</v>
      </c>
      <c r="Q72" s="77">
        <f>W72/AF!$B$25</f>
        <v>0.66666666666666663</v>
      </c>
      <c r="R72" s="77">
        <f>X72/AF!$B$26</f>
        <v>0.46666666666666667</v>
      </c>
      <c r="S72" s="77">
        <f>Y72/AF!$B$27</f>
        <v>0.75</v>
      </c>
      <c r="T72" s="77">
        <f>Z72/AF!$B$28</f>
        <v>0.6428571428571429</v>
      </c>
      <c r="U72" s="77">
        <f>AA72/AF!$B$29</f>
        <v>0.375</v>
      </c>
      <c r="V72" s="63">
        <f>_xlfn.XLOOKUP(A:A,EQUIPE!A:A,EQUIPE!F:F)</f>
        <v>6</v>
      </c>
      <c r="W72" s="63">
        <f>_xlfn.XLOOKUP(A:A,PROFISSIONAIS!A:A,PROFISSIONAIS!F:F)</f>
        <v>8</v>
      </c>
      <c r="X72" s="63">
        <f>_xlfn.XLOOKUP(A:A,SERVIÇOS!A:A,SERVIÇOS!F:F)</f>
        <v>3.5</v>
      </c>
      <c r="Y72" s="63">
        <f>_xlfn.XLOOKUP(A:A,ESTRUTURA!A:A,ESTRUTURA!F:F)</f>
        <v>15</v>
      </c>
      <c r="Z72" s="63">
        <f>_xlfn.XLOOKUP(A:A,INSUMOS!A:A,INSUMOS!F:F)</f>
        <v>4.5</v>
      </c>
      <c r="AA72" s="63">
        <f>_xlfn.XLOOKUP(A:A,TIC!A:A,TIC!F:F)</f>
        <v>1.5</v>
      </c>
    </row>
    <row r="73" spans="1:27" x14ac:dyDescent="0.25">
      <c r="A73" s="2">
        <v>74</v>
      </c>
      <c r="B73" t="str">
        <f>_xlfn.XLOOKUP(A:A,UBS!A:A,UBS!B:B)</f>
        <v>Norte</v>
      </c>
      <c r="C73" t="str">
        <f>_xlfn.XLOOKUP(A:A,UBS!A:A,UBS!C:C)</f>
        <v>Planaltina</v>
      </c>
      <c r="D73" t="str">
        <f>_xlfn.XLOOKUP(A:A,UBS!A:A,UBS!D:D)</f>
        <v>Unidade Básica de Saúde 03 - Planaltina</v>
      </c>
      <c r="E73" s="20" t="str">
        <f>IF(G73&gt;=AF!$C$18,"A",IF(G73&gt;=AF!$C$17,"B",IF(G73&gt;=AF!$C$16,"C",IF(G73&gt;=AF!$C$15,"D",IF(G73&gt;0,"E","SEM INFORMAÇÃO")))))</f>
        <v>C</v>
      </c>
      <c r="F73" s="20" t="str">
        <f>IF(H73&gt;=AF!$C$18,"A",IF(H73&gt;=AF!$C$17,"B",IF(H73&gt;=AF!$C$16,"C",IF(H73&gt;=AF!$C$15,"D",IF(H73&gt;0,"E","SEM INFORMAÇÃO")))))</f>
        <v>C</v>
      </c>
      <c r="G73" s="76">
        <f>SUM(J73:O73)</f>
        <v>0.6030198690022387</v>
      </c>
      <c r="H73" s="115">
        <f>ROUND(IF(I73&lt;=4,G73,IF(I73&lt;=7,G73*0.95,G73*0.9)),2)</f>
        <v>0.6</v>
      </c>
      <c r="I73" s="120">
        <f>_xlfn.XLOOKUP(A:A,EQUIPE!A:A,EQUIPE!M:M)</f>
        <v>1</v>
      </c>
      <c r="J73" s="119">
        <f>P73*AF!$D$4</f>
        <v>4.0104828462515882E-2</v>
      </c>
      <c r="K73" s="119">
        <f>Q73*AF!$D$5</f>
        <v>9.8938479457856818E-2</v>
      </c>
      <c r="L73" s="119">
        <f>R73*AF!$D$6</f>
        <v>0.1524777636594663</v>
      </c>
      <c r="M73" s="119">
        <f>S73*AF!$D$7</f>
        <v>0.12222045743329098</v>
      </c>
      <c r="N73" s="119">
        <f>T73*AF!$D$8</f>
        <v>0.14621528408059539</v>
      </c>
      <c r="O73" s="119">
        <f>U73*AF!$D$9</f>
        <v>4.3063055908513337E-2</v>
      </c>
      <c r="P73" s="77">
        <f>V73/AF!$B$24</f>
        <v>0.25</v>
      </c>
      <c r="Q73" s="77">
        <f>W73/AF!$B$25</f>
        <v>0.54166666666666663</v>
      </c>
      <c r="R73" s="77">
        <f>X73/AF!$B$26</f>
        <v>0.66666666666666663</v>
      </c>
      <c r="S73" s="77">
        <f>Y73/AF!$B$27</f>
        <v>0.67500000000000004</v>
      </c>
      <c r="T73" s="77">
        <f>Z73/AF!$B$28</f>
        <v>0.8571428571428571</v>
      </c>
      <c r="U73" s="77">
        <f>AA73/AF!$B$29</f>
        <v>0.5625</v>
      </c>
      <c r="V73" s="63">
        <f>_xlfn.XLOOKUP(A:A,EQUIPE!A:A,EQUIPE!F:F)</f>
        <v>2</v>
      </c>
      <c r="W73" s="63">
        <f>_xlfn.XLOOKUP(A:A,PROFISSIONAIS!A:A,PROFISSIONAIS!F:F)</f>
        <v>6.5</v>
      </c>
      <c r="X73" s="63">
        <f>_xlfn.XLOOKUP(A:A,SERVIÇOS!A:A,SERVIÇOS!F:F)</f>
        <v>5</v>
      </c>
      <c r="Y73" s="63">
        <f>_xlfn.XLOOKUP(A:A,ESTRUTURA!A:A,ESTRUTURA!F:F)</f>
        <v>13.5</v>
      </c>
      <c r="Z73" s="63">
        <f>_xlfn.XLOOKUP(A:A,INSUMOS!A:A,INSUMOS!F:F)</f>
        <v>6</v>
      </c>
      <c r="AA73" s="63">
        <f>_xlfn.XLOOKUP(A:A,TIC!A:A,TIC!F:F)</f>
        <v>2.25</v>
      </c>
    </row>
    <row r="74" spans="1:27" x14ac:dyDescent="0.25">
      <c r="A74" s="2">
        <v>176</v>
      </c>
      <c r="B74" t="str">
        <f>_xlfn.XLOOKUP(A:A,UBS!A:A,UBS!B:B)</f>
        <v>Norte</v>
      </c>
      <c r="C74" t="str">
        <f>_xlfn.XLOOKUP(A:A,UBS!A:A,UBS!C:C)</f>
        <v>Planaltina</v>
      </c>
      <c r="D74" t="str">
        <f>_xlfn.XLOOKUP(A:A,UBS!A:A,UBS!D:D)</f>
        <v>Unidade Básica de Saúde 08 - Planaltina</v>
      </c>
      <c r="E74" s="20" t="str">
        <f>IF(G74&gt;=AF!$C$18,"A",IF(G74&gt;=AF!$C$17,"B",IF(G74&gt;=AF!$C$16,"C",IF(G74&gt;=AF!$C$15,"D",IF(G74&gt;0,"E","SEM INFORMAÇÃO")))))</f>
        <v>C</v>
      </c>
      <c r="F74" s="20" t="str">
        <f>IF(H74&gt;=AF!$C$18,"A",IF(H74&gt;=AF!$C$17,"B",IF(H74&gt;=AF!$C$16,"C",IF(H74&gt;=AF!$C$15,"D",IF(H74&gt;0,"E","SEM INFORMAÇÃO")))))</f>
        <v>C</v>
      </c>
      <c r="G74" s="76">
        <f>SUM(J74:O74)</f>
        <v>0.63647270375748777</v>
      </c>
      <c r="H74" s="115">
        <f>ROUND(IF(I74&lt;=4,G74,IF(I74&lt;=7,G74*0.95,G74*0.9)),2)</f>
        <v>0.64</v>
      </c>
      <c r="I74" s="120">
        <f>_xlfn.XLOOKUP(A:A,EQUIPE!A:A,EQUIPE!M:M)</f>
        <v>3</v>
      </c>
      <c r="J74" s="119">
        <f>P74*AF!$D$4</f>
        <v>8.0209656925031764E-2</v>
      </c>
      <c r="K74" s="119">
        <f>Q74*AF!$D$5</f>
        <v>0.1141597839898348</v>
      </c>
      <c r="L74" s="119">
        <f>R74*AF!$D$6</f>
        <v>0.13722998729351968</v>
      </c>
      <c r="M74" s="119">
        <f>S74*AF!$D$7</f>
        <v>0.10864040660736975</v>
      </c>
      <c r="N74" s="119">
        <f>T74*AF!$D$8</f>
        <v>0.13403067707387911</v>
      </c>
      <c r="O74" s="119">
        <f>U74*AF!$D$9</f>
        <v>6.2202191867852599E-2</v>
      </c>
      <c r="P74" s="77">
        <f>V74/AF!$B$24</f>
        <v>0.5</v>
      </c>
      <c r="Q74" s="77">
        <f>W74/AF!$B$25</f>
        <v>0.625</v>
      </c>
      <c r="R74" s="77">
        <f>X74/AF!$B$26</f>
        <v>0.6</v>
      </c>
      <c r="S74" s="77">
        <f>Y74/AF!$B$27</f>
        <v>0.6</v>
      </c>
      <c r="T74" s="77">
        <f>Z74/AF!$B$28</f>
        <v>0.7857142857142857</v>
      </c>
      <c r="U74" s="77">
        <f>AA74/AF!$B$29</f>
        <v>0.8125</v>
      </c>
      <c r="V74" s="63">
        <f>_xlfn.XLOOKUP(A:A,EQUIPE!A:A,EQUIPE!F:F)</f>
        <v>4</v>
      </c>
      <c r="W74" s="63">
        <f>_xlfn.XLOOKUP(A:A,PROFISSIONAIS!A:A,PROFISSIONAIS!F:F)</f>
        <v>7.5</v>
      </c>
      <c r="X74" s="63">
        <f>_xlfn.XLOOKUP(A:A,SERVIÇOS!A:A,SERVIÇOS!F:F)</f>
        <v>4.5</v>
      </c>
      <c r="Y74" s="63">
        <f>_xlfn.XLOOKUP(A:A,ESTRUTURA!A:A,ESTRUTURA!F:F)</f>
        <v>12</v>
      </c>
      <c r="Z74" s="63">
        <f>_xlfn.XLOOKUP(A:A,INSUMOS!A:A,INSUMOS!F:F)</f>
        <v>5.5</v>
      </c>
      <c r="AA74" s="63">
        <f>_xlfn.XLOOKUP(A:A,TIC!A:A,TIC!F:F)</f>
        <v>3.25</v>
      </c>
    </row>
    <row r="75" spans="1:27" x14ac:dyDescent="0.25">
      <c r="A75" s="2">
        <v>163</v>
      </c>
      <c r="B75" t="str">
        <f>_xlfn.XLOOKUP(A:A,UBS!A:A,UBS!B:B)</f>
        <v>Norte</v>
      </c>
      <c r="C75" t="str">
        <f>_xlfn.XLOOKUP(A:A,UBS!A:A,UBS!C:C)</f>
        <v>Planaltina</v>
      </c>
      <c r="D75" t="str">
        <f>_xlfn.XLOOKUP(A:A,UBS!A:A,UBS!D:D)</f>
        <v>Unidade Básica de Saúde 10 - Planaltina</v>
      </c>
      <c r="E75" s="20" t="str">
        <f>IF(G75&gt;=AF!$C$18,"A",IF(G75&gt;=AF!$C$17,"B",IF(G75&gt;=AF!$C$16,"C",IF(G75&gt;=AF!$C$15,"D",IF(G75&gt;0,"E","SEM INFORMAÇÃO")))))</f>
        <v>C</v>
      </c>
      <c r="F75" s="20" t="str">
        <f>IF(H75&gt;=AF!$C$18,"A",IF(H75&gt;=AF!$C$17,"B",IF(H75&gt;=AF!$C$16,"C",IF(H75&gt;=AF!$C$15,"D",IF(H75&gt;0,"E","SEM INFORMAÇÃO")))))</f>
        <v>C</v>
      </c>
      <c r="G75" s="76">
        <f>SUM(J75:O75)</f>
        <v>0.67484929963090701</v>
      </c>
      <c r="H75" s="115">
        <f>ROUND(IF(I75&lt;=4,G75,IF(I75&lt;=7,G75*0.95,G75*0.9)),2)</f>
        <v>0.67</v>
      </c>
      <c r="I75" s="120">
        <f>_xlfn.XLOOKUP(A:A,EQUIPE!A:A,EQUIPE!M:M)</f>
        <v>1</v>
      </c>
      <c r="J75" s="119">
        <f>P75*AF!$D$4</f>
        <v>0.12031448538754765</v>
      </c>
      <c r="K75" s="119">
        <f>Q75*AF!$D$5</f>
        <v>0.1179651101228293</v>
      </c>
      <c r="L75" s="119">
        <f>R75*AF!$D$6</f>
        <v>0.1524777636594663</v>
      </c>
      <c r="M75" s="119">
        <f>S75*AF!$D$7</f>
        <v>0.133537166454892</v>
      </c>
      <c r="N75" s="119">
        <f>T75*AF!$D$8</f>
        <v>0.12184607006716283</v>
      </c>
      <c r="O75" s="119">
        <f>U75*AF!$D$9</f>
        <v>2.8708703939008894E-2</v>
      </c>
      <c r="P75" s="77">
        <f>V75/AF!$B$24</f>
        <v>0.75</v>
      </c>
      <c r="Q75" s="77">
        <f>W75/AF!$B$25</f>
        <v>0.64583333333333337</v>
      </c>
      <c r="R75" s="77">
        <f>X75/AF!$B$26</f>
        <v>0.66666666666666663</v>
      </c>
      <c r="S75" s="77">
        <f>Y75/AF!$B$27</f>
        <v>0.73750000000000004</v>
      </c>
      <c r="T75" s="77">
        <f>Z75/AF!$B$28</f>
        <v>0.7142857142857143</v>
      </c>
      <c r="U75" s="77">
        <f>AA75/AF!$B$29</f>
        <v>0.375</v>
      </c>
      <c r="V75" s="63">
        <f>_xlfn.XLOOKUP(A:A,EQUIPE!A:A,EQUIPE!F:F)</f>
        <v>6</v>
      </c>
      <c r="W75" s="63">
        <f>_xlfn.XLOOKUP(A:A,PROFISSIONAIS!A:A,PROFISSIONAIS!F:F)</f>
        <v>7.75</v>
      </c>
      <c r="X75" s="63">
        <f>_xlfn.XLOOKUP(A:A,SERVIÇOS!A:A,SERVIÇOS!F:F)</f>
        <v>5</v>
      </c>
      <c r="Y75" s="63">
        <f>_xlfn.XLOOKUP(A:A,ESTRUTURA!A:A,ESTRUTURA!F:F)</f>
        <v>14.75</v>
      </c>
      <c r="Z75" s="63">
        <f>_xlfn.XLOOKUP(A:A,INSUMOS!A:A,INSUMOS!F:F)</f>
        <v>5</v>
      </c>
      <c r="AA75" s="63">
        <f>_xlfn.XLOOKUP(A:A,TIC!A:A,TIC!F:F)</f>
        <v>1.5</v>
      </c>
    </row>
    <row r="76" spans="1:27" x14ac:dyDescent="0.25">
      <c r="A76" s="2">
        <v>193</v>
      </c>
      <c r="B76" t="str">
        <f>_xlfn.XLOOKUP(A:A,UBS!A:A,UBS!B:B)</f>
        <v>Norte</v>
      </c>
      <c r="C76" t="str">
        <f>_xlfn.XLOOKUP(A:A,UBS!A:A,UBS!C:C)</f>
        <v>Planaltina</v>
      </c>
      <c r="D76" t="str">
        <f>_xlfn.XLOOKUP(A:A,UBS!A:A,UBS!D:D)</f>
        <v>Unidade Básica de Saúde 11 - Planaltina</v>
      </c>
      <c r="E76" s="20" t="str">
        <f>IF(G76&gt;=AF!$C$18,"A",IF(G76&gt;=AF!$C$17,"B",IF(G76&gt;=AF!$C$16,"C",IF(G76&gt;=AF!$C$15,"D",IF(G76&gt;0,"E","SEM INFORMAÇÃO")))))</f>
        <v>C</v>
      </c>
      <c r="F76" s="20" t="str">
        <f>IF(H76&gt;=AF!$C$18,"A",IF(H76&gt;=AF!$C$17,"B",IF(H76&gt;=AF!$C$16,"C",IF(H76&gt;=AF!$C$15,"D",IF(H76&gt;0,"E","SEM INFORMAÇÃO")))))</f>
        <v>C</v>
      </c>
      <c r="G76" s="76">
        <f>SUM(J76:O76)</f>
        <v>0.63175504477521627</v>
      </c>
      <c r="H76" s="115">
        <f>ROUND(IF(I76&lt;=4,G76,IF(I76&lt;=7,G76*0.95,G76*0.9)),2)</f>
        <v>0.63</v>
      </c>
      <c r="I76" s="120">
        <f>_xlfn.XLOOKUP(A:A,EQUIPE!A:A,EQUIPE!M:M)</f>
        <v>1</v>
      </c>
      <c r="J76" s="119">
        <f>P76*AF!$D$4</f>
        <v>2.0052414231257941E-2</v>
      </c>
      <c r="K76" s="119">
        <f>Q76*AF!$D$5</f>
        <v>0.10654913172384582</v>
      </c>
      <c r="L76" s="119">
        <f>R76*AF!$D$6</f>
        <v>0.16772554002541296</v>
      </c>
      <c r="M76" s="119">
        <f>S76*AF!$D$7</f>
        <v>0.12901048284625158</v>
      </c>
      <c r="N76" s="119">
        <f>T76*AF!$D$8</f>
        <v>0.14621528408059539</v>
      </c>
      <c r="O76" s="119">
        <f>U76*AF!$D$9</f>
        <v>6.2202191867852599E-2</v>
      </c>
      <c r="P76" s="77">
        <f>V76/AF!$B$24</f>
        <v>0.125</v>
      </c>
      <c r="Q76" s="77">
        <f>W76/AF!$B$25</f>
        <v>0.58333333333333337</v>
      </c>
      <c r="R76" s="77">
        <f>X76/AF!$B$26</f>
        <v>0.73333333333333328</v>
      </c>
      <c r="S76" s="77">
        <f>Y76/AF!$B$27</f>
        <v>0.71250000000000002</v>
      </c>
      <c r="T76" s="77">
        <f>Z76/AF!$B$28</f>
        <v>0.8571428571428571</v>
      </c>
      <c r="U76" s="77">
        <f>AA76/AF!$B$29</f>
        <v>0.8125</v>
      </c>
      <c r="V76" s="63">
        <f>_xlfn.XLOOKUP(A:A,EQUIPE!A:A,EQUIPE!F:F)</f>
        <v>1</v>
      </c>
      <c r="W76" s="63">
        <f>_xlfn.XLOOKUP(A:A,PROFISSIONAIS!A:A,PROFISSIONAIS!F:F)</f>
        <v>7</v>
      </c>
      <c r="X76" s="63">
        <f>_xlfn.XLOOKUP(A:A,SERVIÇOS!A:A,SERVIÇOS!F:F)</f>
        <v>5.5</v>
      </c>
      <c r="Y76" s="63">
        <f>_xlfn.XLOOKUP(A:A,ESTRUTURA!A:A,ESTRUTURA!F:F)</f>
        <v>14.25</v>
      </c>
      <c r="Z76" s="63">
        <f>_xlfn.XLOOKUP(A:A,INSUMOS!A:A,INSUMOS!F:F)</f>
        <v>6</v>
      </c>
      <c r="AA76" s="63">
        <f>_xlfn.XLOOKUP(A:A,TIC!A:A,TIC!F:F)</f>
        <v>3.25</v>
      </c>
    </row>
    <row r="77" spans="1:27" x14ac:dyDescent="0.25">
      <c r="A77" s="2">
        <v>202</v>
      </c>
      <c r="B77" t="str">
        <f>_xlfn.XLOOKUP(A:A,UBS!A:A,UBS!B:B)</f>
        <v>Norte</v>
      </c>
      <c r="C77" t="str">
        <f>_xlfn.XLOOKUP(A:A,UBS!A:A,UBS!C:C)</f>
        <v>Planaltina</v>
      </c>
      <c r="D77" t="str">
        <f>_xlfn.XLOOKUP(A:A,UBS!A:A,UBS!D:D)</f>
        <v>Unidade Básica de Saúde 12 - Planaltina</v>
      </c>
      <c r="E77" s="20" t="str">
        <f>IF(G77&gt;=AF!$C$18,"A",IF(G77&gt;=AF!$C$17,"B",IF(G77&gt;=AF!$C$16,"C",IF(G77&gt;=AF!$C$15,"D",IF(G77&gt;0,"E","SEM INFORMAÇÃO")))))</f>
        <v>C</v>
      </c>
      <c r="F77" s="20" t="str">
        <f>IF(H77&gt;=AF!$C$18,"A",IF(H77&gt;=AF!$C$17,"B",IF(H77&gt;=AF!$C$16,"C",IF(H77&gt;=AF!$C$15,"D",IF(H77&gt;0,"E","SEM INFORMAÇÃO")))))</f>
        <v>C</v>
      </c>
      <c r="G77" s="76">
        <f>SUM(J77:O77)</f>
        <v>0.64683075422036662</v>
      </c>
      <c r="H77" s="115">
        <f>ROUND(IF(I77&lt;=4,G77,IF(I77&lt;=7,G77*0.95,G77*0.9)),2)</f>
        <v>0.65</v>
      </c>
      <c r="I77" s="120">
        <f>_xlfn.XLOOKUP(A:A,EQUIPE!A:A,EQUIPE!M:M)</f>
        <v>1</v>
      </c>
      <c r="J77" s="119">
        <f>P77*AF!$D$4</f>
        <v>2.0052414231257941E-2</v>
      </c>
      <c r="K77" s="119">
        <f>Q77*AF!$D$5</f>
        <v>0.10274380559085132</v>
      </c>
      <c r="L77" s="119">
        <f>R77*AF!$D$6</f>
        <v>0.16772554002541296</v>
      </c>
      <c r="M77" s="119">
        <f>S77*AF!$D$7</f>
        <v>0.133537166454892</v>
      </c>
      <c r="N77" s="119">
        <f>T77*AF!$D$8</f>
        <v>0.14621528408059539</v>
      </c>
      <c r="O77" s="119">
        <f>U77*AF!$D$9</f>
        <v>7.6556543837357049E-2</v>
      </c>
      <c r="P77" s="77">
        <f>V77/AF!$B$24</f>
        <v>0.125</v>
      </c>
      <c r="Q77" s="77">
        <f>W77/AF!$B$25</f>
        <v>0.5625</v>
      </c>
      <c r="R77" s="77">
        <f>X77/AF!$B$26</f>
        <v>0.73333333333333328</v>
      </c>
      <c r="S77" s="77">
        <f>Y77/AF!$B$27</f>
        <v>0.73750000000000004</v>
      </c>
      <c r="T77" s="77">
        <f>Z77/AF!$B$28</f>
        <v>0.8571428571428571</v>
      </c>
      <c r="U77" s="77">
        <f>AA77/AF!$B$29</f>
        <v>1</v>
      </c>
      <c r="V77" s="63">
        <f>_xlfn.XLOOKUP(A:A,EQUIPE!A:A,EQUIPE!F:F)</f>
        <v>1</v>
      </c>
      <c r="W77" s="63">
        <f>_xlfn.XLOOKUP(A:A,PROFISSIONAIS!A:A,PROFISSIONAIS!F:F)</f>
        <v>6.75</v>
      </c>
      <c r="X77" s="63">
        <f>_xlfn.XLOOKUP(A:A,SERVIÇOS!A:A,SERVIÇOS!F:F)</f>
        <v>5.5</v>
      </c>
      <c r="Y77" s="63">
        <f>_xlfn.XLOOKUP(A:A,ESTRUTURA!A:A,ESTRUTURA!F:F)</f>
        <v>14.75</v>
      </c>
      <c r="Z77" s="63">
        <f>_xlfn.XLOOKUP(A:A,INSUMOS!A:A,INSUMOS!F:F)</f>
        <v>6</v>
      </c>
      <c r="AA77" s="63">
        <f>_xlfn.XLOOKUP(A:A,TIC!A:A,TIC!F:F)</f>
        <v>4</v>
      </c>
    </row>
    <row r="78" spans="1:27" x14ac:dyDescent="0.25">
      <c r="A78" s="2">
        <v>195</v>
      </c>
      <c r="B78" t="str">
        <f>_xlfn.XLOOKUP(A:A,UBS!A:A,UBS!B:B)</f>
        <v>Norte</v>
      </c>
      <c r="C78" t="str">
        <f>_xlfn.XLOOKUP(A:A,UBS!A:A,UBS!C:C)</f>
        <v>Planaltina</v>
      </c>
      <c r="D78" t="str">
        <f>_xlfn.XLOOKUP(A:A,UBS!A:A,UBS!D:D)</f>
        <v>Unidade Básica de Saúde 14 - Planaltina</v>
      </c>
      <c r="E78" s="20" t="str">
        <f>IF(G78&gt;=AF!$C$18,"A",IF(G78&gt;=AF!$C$17,"B",IF(G78&gt;=AF!$C$16,"C",IF(G78&gt;=AF!$C$15,"D",IF(G78&gt;0,"E","SEM INFORMAÇÃO")))))</f>
        <v>C</v>
      </c>
      <c r="F78" s="20" t="str">
        <f>IF(H78&gt;=AF!$C$18,"A",IF(H78&gt;=AF!$C$17,"B",IF(H78&gt;=AF!$C$16,"C",IF(H78&gt;=AF!$C$15,"D",IF(H78&gt;0,"E","SEM INFORMAÇÃO")))))</f>
        <v>C</v>
      </c>
      <c r="G78" s="76">
        <f>SUM(J78:O78)</f>
        <v>0.61539356053730254</v>
      </c>
      <c r="H78" s="115">
        <f>ROUND(IF(I78&lt;=4,G78,IF(I78&lt;=7,G78*0.95,G78*0.9)),2)</f>
        <v>0.62</v>
      </c>
      <c r="I78" s="120">
        <f>_xlfn.XLOOKUP(A:A,EQUIPE!A:A,EQUIPE!M:M)</f>
        <v>1</v>
      </c>
      <c r="J78" s="119">
        <f>P78*AF!$D$4</f>
        <v>2.0052414231257941E-2</v>
      </c>
      <c r="K78" s="119">
        <f>Q78*AF!$D$5</f>
        <v>9.1327827191867841E-2</v>
      </c>
      <c r="L78" s="119">
        <f>R78*AF!$D$6</f>
        <v>0.1524777636594663</v>
      </c>
      <c r="M78" s="119">
        <f>S78*AF!$D$7</f>
        <v>0.16748729351969505</v>
      </c>
      <c r="N78" s="119">
        <f>T78*AF!$D$8</f>
        <v>0.12184607006716283</v>
      </c>
      <c r="O78" s="119">
        <f>U78*AF!$D$9</f>
        <v>6.2202191867852599E-2</v>
      </c>
      <c r="P78" s="77">
        <f>V78/AF!$B$24</f>
        <v>0.125</v>
      </c>
      <c r="Q78" s="77">
        <f>W78/AF!$B$25</f>
        <v>0.5</v>
      </c>
      <c r="R78" s="77">
        <f>X78/AF!$B$26</f>
        <v>0.66666666666666663</v>
      </c>
      <c r="S78" s="77">
        <f>Y78/AF!$B$27</f>
        <v>0.92500000000000004</v>
      </c>
      <c r="T78" s="77">
        <f>Z78/AF!$B$28</f>
        <v>0.7142857142857143</v>
      </c>
      <c r="U78" s="77">
        <f>AA78/AF!$B$29</f>
        <v>0.8125</v>
      </c>
      <c r="V78" s="63">
        <f>_xlfn.XLOOKUP(A:A,EQUIPE!A:A,EQUIPE!F:F)</f>
        <v>1</v>
      </c>
      <c r="W78" s="63">
        <f>_xlfn.XLOOKUP(A:A,PROFISSIONAIS!A:A,PROFISSIONAIS!F:F)</f>
        <v>6</v>
      </c>
      <c r="X78" s="63">
        <f>_xlfn.XLOOKUP(A:A,SERVIÇOS!A:A,SERVIÇOS!F:F)</f>
        <v>5</v>
      </c>
      <c r="Y78" s="63">
        <f>_xlfn.XLOOKUP(A:A,ESTRUTURA!A:A,ESTRUTURA!F:F)</f>
        <v>18.5</v>
      </c>
      <c r="Z78" s="63">
        <f>_xlfn.XLOOKUP(A:A,INSUMOS!A:A,INSUMOS!F:F)</f>
        <v>5</v>
      </c>
      <c r="AA78" s="63">
        <f>_xlfn.XLOOKUP(A:A,TIC!A:A,TIC!F:F)</f>
        <v>3.25</v>
      </c>
    </row>
    <row r="79" spans="1:27" x14ac:dyDescent="0.25">
      <c r="A79" s="2">
        <v>162</v>
      </c>
      <c r="B79" t="str">
        <f>_xlfn.XLOOKUP(A:A,UBS!A:A,UBS!B:B)</f>
        <v>Norte</v>
      </c>
      <c r="C79" t="str">
        <f>_xlfn.XLOOKUP(A:A,UBS!A:A,UBS!C:C)</f>
        <v>Planaltina</v>
      </c>
      <c r="D79" t="str">
        <f>_xlfn.XLOOKUP(A:A,UBS!A:A,UBS!D:D)</f>
        <v>Unidade Básica de Saúde 19 - Planaltina</v>
      </c>
      <c r="E79" s="20" t="str">
        <f>IF(G79&gt;=AF!$C$18,"A",IF(G79&gt;=AF!$C$17,"B",IF(G79&gt;=AF!$C$16,"C",IF(G79&gt;=AF!$C$15,"D",IF(G79&gt;0,"E","SEM INFORMAÇÃO")))))</f>
        <v>C</v>
      </c>
      <c r="F79" s="20" t="str">
        <f>IF(H79&gt;=AF!$C$18,"A",IF(H79&gt;=AF!$C$17,"B",IF(H79&gt;=AF!$C$16,"C",IF(H79&gt;=AF!$C$15,"D",IF(H79&gt;0,"E","SEM INFORMAÇÃO")))))</f>
        <v>C</v>
      </c>
      <c r="G79" s="76">
        <f>SUM(J79:O79)</f>
        <v>0.62457834150178493</v>
      </c>
      <c r="H79" s="115">
        <f>ROUND(IF(I79&lt;=4,G79,IF(I79&lt;=7,G79*0.95,G79*0.9)),2)</f>
        <v>0.62</v>
      </c>
      <c r="I79" s="120">
        <f>_xlfn.XLOOKUP(A:A,EQUIPE!A:A,EQUIPE!M:M)</f>
        <v>1</v>
      </c>
      <c r="J79" s="119">
        <f>P79*AF!$D$4</f>
        <v>2.0052414231257941E-2</v>
      </c>
      <c r="K79" s="119">
        <f>Q79*AF!$D$5</f>
        <v>9.8938479457856818E-2</v>
      </c>
      <c r="L79" s="119">
        <f>R79*AF!$D$6</f>
        <v>0.16772554002541296</v>
      </c>
      <c r="M79" s="119">
        <f>S79*AF!$D$7</f>
        <v>0.15164390088945362</v>
      </c>
      <c r="N79" s="119">
        <f>T79*AF!$D$8</f>
        <v>0.10966146306044655</v>
      </c>
      <c r="O79" s="119">
        <f>U79*AF!$D$9</f>
        <v>7.6556543837357049E-2</v>
      </c>
      <c r="P79" s="77">
        <f>V79/AF!$B$24</f>
        <v>0.125</v>
      </c>
      <c r="Q79" s="77">
        <f>W79/AF!$B$25</f>
        <v>0.54166666666666663</v>
      </c>
      <c r="R79" s="77">
        <f>X79/AF!$B$26</f>
        <v>0.73333333333333328</v>
      </c>
      <c r="S79" s="77">
        <f>Y79/AF!$B$27</f>
        <v>0.83750000000000002</v>
      </c>
      <c r="T79" s="77">
        <f>Z79/AF!$B$28</f>
        <v>0.6428571428571429</v>
      </c>
      <c r="U79" s="77">
        <f>AA79/AF!$B$29</f>
        <v>1</v>
      </c>
      <c r="V79" s="63">
        <f>_xlfn.XLOOKUP(A:A,EQUIPE!A:A,EQUIPE!F:F)</f>
        <v>1</v>
      </c>
      <c r="W79" s="63">
        <f>_xlfn.XLOOKUP(A:A,PROFISSIONAIS!A:A,PROFISSIONAIS!F:F)</f>
        <v>6.5</v>
      </c>
      <c r="X79" s="63">
        <f>_xlfn.XLOOKUP(A:A,SERVIÇOS!A:A,SERVIÇOS!F:F)</f>
        <v>5.5</v>
      </c>
      <c r="Y79" s="63">
        <f>_xlfn.XLOOKUP(A:A,ESTRUTURA!A:A,ESTRUTURA!F:F)</f>
        <v>16.75</v>
      </c>
      <c r="Z79" s="63">
        <f>_xlfn.XLOOKUP(A:A,INSUMOS!A:A,INSUMOS!F:F)</f>
        <v>4.5</v>
      </c>
      <c r="AA79" s="63">
        <f>_xlfn.XLOOKUP(A:A,TIC!A:A,TIC!F:F)</f>
        <v>4</v>
      </c>
    </row>
    <row r="80" spans="1:27" x14ac:dyDescent="0.25">
      <c r="A80" s="2">
        <v>94</v>
      </c>
      <c r="B80" t="str">
        <f>_xlfn.XLOOKUP(A:A,UBS!A:A,UBS!B:B)</f>
        <v>Norte</v>
      </c>
      <c r="C80" t="str">
        <f>_xlfn.XLOOKUP(A:A,UBS!A:A,UBS!C:C)</f>
        <v>Sobradinho</v>
      </c>
      <c r="D80" t="str">
        <f>_xlfn.XLOOKUP(A:A,UBS!A:A,UBS!D:D)</f>
        <v>Unidade Básica de Saúde 01 - Sobradinho</v>
      </c>
      <c r="E80" s="20" t="str">
        <f>IF(G80&gt;=AF!$C$18,"A",IF(G80&gt;=AF!$C$17,"B",IF(G80&gt;=AF!$C$16,"C",IF(G80&gt;=AF!$C$15,"D",IF(G80&gt;0,"E","SEM INFORMAÇÃO")))))</f>
        <v>B</v>
      </c>
      <c r="F80" s="20" t="str">
        <f>IF(H80&gt;=AF!$C$18,"A",IF(H80&gt;=AF!$C$17,"B",IF(H80&gt;=AF!$C$16,"C",IF(H80&gt;=AF!$C$15,"D",IF(H80&gt;0,"E","SEM INFORMAÇÃO")))))</f>
        <v>C</v>
      </c>
      <c r="G80" s="76">
        <f>SUM(J80:O80)</f>
        <v>0.72010384522296833</v>
      </c>
      <c r="H80" s="115">
        <f>ROUND(IF(I80&lt;=4,G80,IF(I80&lt;=7,G80*0.95,G80*0.9)),2)</f>
        <v>0.68</v>
      </c>
      <c r="I80" s="120">
        <f>_xlfn.XLOOKUP(A:A,EQUIPE!A:A,EQUIPE!M:M)</f>
        <v>7</v>
      </c>
      <c r="J80" s="119">
        <f>P80*AF!$D$4</f>
        <v>4.0104828462515882E-2</v>
      </c>
      <c r="K80" s="119">
        <f>Q80*AF!$D$5</f>
        <v>0.12177043625582379</v>
      </c>
      <c r="L80" s="119">
        <f>R80*AF!$D$6</f>
        <v>0.22871664548919948</v>
      </c>
      <c r="M80" s="119">
        <f>S80*AF!$D$7</f>
        <v>0.13806385006353239</v>
      </c>
      <c r="N80" s="119">
        <f>T80*AF!$D$8</f>
        <v>0.13403067707387911</v>
      </c>
      <c r="O80" s="119">
        <f>U80*AF!$D$9</f>
        <v>5.7417407878017787E-2</v>
      </c>
      <c r="P80" s="77">
        <f>V80/AF!$B$24</f>
        <v>0.25</v>
      </c>
      <c r="Q80" s="77">
        <f>W80/AF!$B$25</f>
        <v>0.66666666666666663</v>
      </c>
      <c r="R80" s="77">
        <f>X80/AF!$B$26</f>
        <v>1</v>
      </c>
      <c r="S80" s="77">
        <f>Y80/AF!$B$27</f>
        <v>0.76249999999999996</v>
      </c>
      <c r="T80" s="77">
        <f>Z80/AF!$B$28</f>
        <v>0.7857142857142857</v>
      </c>
      <c r="U80" s="77">
        <f>AA80/AF!$B$29</f>
        <v>0.75</v>
      </c>
      <c r="V80" s="63">
        <f>_xlfn.XLOOKUP(A:A,EQUIPE!A:A,EQUIPE!F:F)</f>
        <v>2</v>
      </c>
      <c r="W80" s="63">
        <f>_xlfn.XLOOKUP(A:A,PROFISSIONAIS!A:A,PROFISSIONAIS!F:F)</f>
        <v>8</v>
      </c>
      <c r="X80" s="63">
        <f>_xlfn.XLOOKUP(A:A,SERVIÇOS!A:A,SERVIÇOS!F:F)</f>
        <v>7.5</v>
      </c>
      <c r="Y80" s="63">
        <f>_xlfn.XLOOKUP(A:A,ESTRUTURA!A:A,ESTRUTURA!F:F)</f>
        <v>15.25</v>
      </c>
      <c r="Z80" s="63">
        <f>_xlfn.XLOOKUP(A:A,INSUMOS!A:A,INSUMOS!F:F)</f>
        <v>5.5</v>
      </c>
      <c r="AA80" s="63">
        <f>_xlfn.XLOOKUP(A:A,TIC!A:A,TIC!F:F)</f>
        <v>3</v>
      </c>
    </row>
    <row r="81" spans="1:27" x14ac:dyDescent="0.25">
      <c r="A81" s="2">
        <v>192</v>
      </c>
      <c r="B81" t="str">
        <f>_xlfn.XLOOKUP(A:A,UBS!A:A,UBS!B:B)</f>
        <v>Norte</v>
      </c>
      <c r="C81" t="str">
        <f>_xlfn.XLOOKUP(A:A,UBS!A:A,UBS!C:C)</f>
        <v>Sobradinho</v>
      </c>
      <c r="D81" t="str">
        <f>_xlfn.XLOOKUP(A:A,UBS!A:A,UBS!D:D)</f>
        <v>Unidade Básica de Saúde 02 - Sobradinho</v>
      </c>
      <c r="E81" s="20" t="str">
        <f>IF(G81&gt;=AF!$C$18,"A",IF(G81&gt;=AF!$C$17,"B",IF(G81&gt;=AF!$C$16,"C",IF(G81&gt;=AF!$C$15,"D",IF(G81&gt;0,"E","SEM INFORMAÇÃO")))))</f>
        <v>C</v>
      </c>
      <c r="F81" s="20" t="str">
        <f>IF(H81&gt;=AF!$C$18,"A",IF(H81&gt;=AF!$C$17,"B",IF(H81&gt;=AF!$C$16,"C",IF(H81&gt;=AF!$C$15,"D",IF(H81&gt;0,"E","SEM INFORMAÇÃO")))))</f>
        <v>C</v>
      </c>
      <c r="G81" s="76">
        <f>SUM(J81:O81)</f>
        <v>0.69112947752163123</v>
      </c>
      <c r="H81" s="115">
        <f>ROUND(IF(I81&lt;=4,G81,IF(I81&lt;=7,G81*0.95,G81*0.9)),2)</f>
        <v>0.62</v>
      </c>
      <c r="I81" s="120">
        <f>_xlfn.XLOOKUP(A:A,EQUIPE!A:A,EQUIPE!M:M)</f>
        <v>8</v>
      </c>
      <c r="J81" s="119">
        <f>P81*AF!$D$4</f>
        <v>4.0104828462515882E-2</v>
      </c>
      <c r="K81" s="119">
        <f>Q81*AF!$D$5</f>
        <v>0.1179651101228293</v>
      </c>
      <c r="L81" s="119">
        <f>R81*AF!$D$6</f>
        <v>0.21346886912325286</v>
      </c>
      <c r="M81" s="119">
        <f>S81*AF!$D$7</f>
        <v>0.14032719186785259</v>
      </c>
      <c r="N81" s="119">
        <f>T81*AF!$D$8</f>
        <v>0.12184607006716283</v>
      </c>
      <c r="O81" s="119">
        <f>U81*AF!$D$9</f>
        <v>5.7417407878017787E-2</v>
      </c>
      <c r="P81" s="77">
        <f>V81/AF!$B$24</f>
        <v>0.25</v>
      </c>
      <c r="Q81" s="77">
        <f>W81/AF!$B$25</f>
        <v>0.64583333333333337</v>
      </c>
      <c r="R81" s="77">
        <f>X81/AF!$B$26</f>
        <v>0.93333333333333335</v>
      </c>
      <c r="S81" s="77">
        <f>Y81/AF!$B$27</f>
        <v>0.77500000000000002</v>
      </c>
      <c r="T81" s="77">
        <f>Z81/AF!$B$28</f>
        <v>0.7142857142857143</v>
      </c>
      <c r="U81" s="77">
        <f>AA81/AF!$B$29</f>
        <v>0.75</v>
      </c>
      <c r="V81" s="63">
        <f>_xlfn.XLOOKUP(A:A,EQUIPE!A:A,EQUIPE!F:F)</f>
        <v>2</v>
      </c>
      <c r="W81" s="63">
        <f>_xlfn.XLOOKUP(A:A,PROFISSIONAIS!A:A,PROFISSIONAIS!F:F)</f>
        <v>7.75</v>
      </c>
      <c r="X81" s="63">
        <f>_xlfn.XLOOKUP(A:A,SERVIÇOS!A:A,SERVIÇOS!F:F)</f>
        <v>7</v>
      </c>
      <c r="Y81" s="63">
        <f>_xlfn.XLOOKUP(A:A,ESTRUTURA!A:A,ESTRUTURA!F:F)</f>
        <v>15.5</v>
      </c>
      <c r="Z81" s="63">
        <f>_xlfn.XLOOKUP(A:A,INSUMOS!A:A,INSUMOS!F:F)</f>
        <v>5</v>
      </c>
      <c r="AA81" s="63">
        <f>_xlfn.XLOOKUP(A:A,TIC!A:A,TIC!F:F)</f>
        <v>3</v>
      </c>
    </row>
    <row r="82" spans="1:27" x14ac:dyDescent="0.25">
      <c r="A82" s="2">
        <v>120</v>
      </c>
      <c r="B82" t="str">
        <f>_xlfn.XLOOKUP(A:A,UBS!A:A,UBS!B:B)</f>
        <v>Norte</v>
      </c>
      <c r="C82" t="str">
        <f>_xlfn.XLOOKUP(A:A,UBS!A:A,UBS!C:C)</f>
        <v>Sobradinho II</v>
      </c>
      <c r="D82" t="str">
        <f>_xlfn.XLOOKUP(A:A,UBS!A:A,UBS!D:D)</f>
        <v>Unidade Básica de Saúde 02 - Sobradinho II</v>
      </c>
      <c r="E82" s="20" t="str">
        <f>IF(G82&gt;=AF!$C$18,"A",IF(G82&gt;=AF!$C$17,"B",IF(G82&gt;=AF!$C$16,"C",IF(G82&gt;=AF!$C$15,"D",IF(G82&gt;0,"E","SEM INFORMAÇÃO")))))</f>
        <v>B</v>
      </c>
      <c r="F82" s="20" t="str">
        <f>IF(H82&gt;=AF!$C$18,"A",IF(H82&gt;=AF!$C$17,"B",IF(H82&gt;=AF!$C$16,"C",IF(H82&gt;=AF!$C$15,"D",IF(H82&gt;0,"E","SEM INFORMAÇÃO")))))</f>
        <v>C</v>
      </c>
      <c r="G82" s="76">
        <f>SUM(J82:O82)</f>
        <v>0.72328141072184904</v>
      </c>
      <c r="H82" s="115">
        <f>ROUND(IF(I82&lt;=4,G82,IF(I82&lt;=7,G82*0.95,G82*0.9)),2)</f>
        <v>0.69</v>
      </c>
      <c r="I82" s="120">
        <f>_xlfn.XLOOKUP(A:A,EQUIPE!A:A,EQUIPE!M:M)</f>
        <v>7</v>
      </c>
      <c r="J82" s="119">
        <f>P82*AF!$D$4</f>
        <v>4.0104828462515882E-2</v>
      </c>
      <c r="K82" s="119">
        <f>Q82*AF!$D$5</f>
        <v>0.12938108852181279</v>
      </c>
      <c r="L82" s="119">
        <f>R82*AF!$D$6</f>
        <v>0.22871664548919948</v>
      </c>
      <c r="M82" s="119">
        <f>S82*AF!$D$7</f>
        <v>0.13580050825921219</v>
      </c>
      <c r="N82" s="119">
        <f>T82*AF!$D$8</f>
        <v>0.14621528408059539</v>
      </c>
      <c r="O82" s="119">
        <f>U82*AF!$D$9</f>
        <v>4.3063055908513337E-2</v>
      </c>
      <c r="P82" s="77">
        <f>V82/AF!$B$24</f>
        <v>0.25</v>
      </c>
      <c r="Q82" s="77">
        <f>W82/AF!$B$25</f>
        <v>0.70833333333333337</v>
      </c>
      <c r="R82" s="77">
        <f>X82/AF!$B$26</f>
        <v>1</v>
      </c>
      <c r="S82" s="77">
        <f>Y82/AF!$B$27</f>
        <v>0.75</v>
      </c>
      <c r="T82" s="77">
        <f>Z82/AF!$B$28</f>
        <v>0.8571428571428571</v>
      </c>
      <c r="U82" s="77">
        <f>AA82/AF!$B$29</f>
        <v>0.5625</v>
      </c>
      <c r="V82" s="63">
        <f>_xlfn.XLOOKUP(A:A,EQUIPE!A:A,EQUIPE!F:F)</f>
        <v>2</v>
      </c>
      <c r="W82" s="63">
        <f>_xlfn.XLOOKUP(A:A,PROFISSIONAIS!A:A,PROFISSIONAIS!F:F)</f>
        <v>8.5</v>
      </c>
      <c r="X82" s="63">
        <f>_xlfn.XLOOKUP(A:A,SERVIÇOS!A:A,SERVIÇOS!F:F)</f>
        <v>7.5</v>
      </c>
      <c r="Y82" s="63">
        <f>_xlfn.XLOOKUP(A:A,ESTRUTURA!A:A,ESTRUTURA!F:F)</f>
        <v>15</v>
      </c>
      <c r="Z82" s="63">
        <f>_xlfn.XLOOKUP(A:A,INSUMOS!A:A,INSUMOS!F:F)</f>
        <v>6</v>
      </c>
      <c r="AA82" s="63">
        <f>_xlfn.XLOOKUP(A:A,TIC!A:A,TIC!F:F)</f>
        <v>2.25</v>
      </c>
    </row>
    <row r="83" spans="1:27" x14ac:dyDescent="0.25">
      <c r="A83" s="2">
        <v>108</v>
      </c>
      <c r="B83" t="str">
        <f>_xlfn.XLOOKUP(A:A,UBS!A:A,UBS!B:B)</f>
        <v>Norte</v>
      </c>
      <c r="C83" t="str">
        <f>_xlfn.XLOOKUP(A:A,UBS!A:A,UBS!C:C)</f>
        <v>Sobradinho II</v>
      </c>
      <c r="D83" t="str">
        <f>_xlfn.XLOOKUP(A:A,UBS!A:A,UBS!D:D)</f>
        <v>Unidade Básica de Saúde 04 - Sobradinho II</v>
      </c>
      <c r="E83" s="20" t="str">
        <f>IF(G83&gt;=AF!$C$18,"A",IF(G83&gt;=AF!$C$17,"B",IF(G83&gt;=AF!$C$16,"C",IF(G83&gt;=AF!$C$15,"D",IF(G83&gt;0,"E","SEM INFORMAÇÃO")))))</f>
        <v>C</v>
      </c>
      <c r="F83" s="20" t="str">
        <f>IF(H83&gt;=AF!$C$18,"A",IF(H83&gt;=AF!$C$17,"B",IF(H83&gt;=AF!$C$16,"C",IF(H83&gt;=AF!$C$15,"D",IF(H83&gt;0,"E","SEM INFORMAÇÃO")))))</f>
        <v>C</v>
      </c>
      <c r="G83" s="76">
        <f>SUM(J83:O83)</f>
        <v>0.65280298904822398</v>
      </c>
      <c r="H83" s="115">
        <f>ROUND(IF(I83&lt;=4,G83,IF(I83&lt;=7,G83*0.95,G83*0.9)),2)</f>
        <v>0.65</v>
      </c>
      <c r="I83" s="120">
        <f>_xlfn.XLOOKUP(A:A,EQUIPE!A:A,EQUIPE!M:M)</f>
        <v>1</v>
      </c>
      <c r="J83" s="119">
        <f>P83*AF!$D$4</f>
        <v>0.16041931385006353</v>
      </c>
      <c r="K83" s="119">
        <f>Q83*AF!$D$5</f>
        <v>0.12938108852181279</v>
      </c>
      <c r="L83" s="119">
        <f>R83*AF!$D$6</f>
        <v>6.0991105463786527E-2</v>
      </c>
      <c r="M83" s="119">
        <f>S83*AF!$D$7</f>
        <v>0.1471172172808132</v>
      </c>
      <c r="N83" s="119">
        <f>T83*AF!$D$8</f>
        <v>9.7476856053730257E-2</v>
      </c>
      <c r="O83" s="119">
        <f>U83*AF!$D$9</f>
        <v>5.7417407878017787E-2</v>
      </c>
      <c r="P83" s="77">
        <f>V83/AF!$B$24</f>
        <v>1</v>
      </c>
      <c r="Q83" s="77">
        <f>W83/AF!$B$25</f>
        <v>0.70833333333333337</v>
      </c>
      <c r="R83" s="77">
        <f>X83/AF!$B$26</f>
        <v>0.26666666666666666</v>
      </c>
      <c r="S83" s="77">
        <f>Y83/AF!$B$27</f>
        <v>0.8125</v>
      </c>
      <c r="T83" s="77">
        <f>Z83/AF!$B$28</f>
        <v>0.5714285714285714</v>
      </c>
      <c r="U83" s="77">
        <f>AA83/AF!$B$29</f>
        <v>0.75</v>
      </c>
      <c r="V83" s="63">
        <f>_xlfn.XLOOKUP(A:A,EQUIPE!A:A,EQUIPE!F:F)</f>
        <v>8</v>
      </c>
      <c r="W83" s="63">
        <f>_xlfn.XLOOKUP(A:A,PROFISSIONAIS!A:A,PROFISSIONAIS!F:F)</f>
        <v>8.5</v>
      </c>
      <c r="X83" s="63">
        <f>_xlfn.XLOOKUP(A:A,SERVIÇOS!A:A,SERVIÇOS!F:F)</f>
        <v>2</v>
      </c>
      <c r="Y83" s="63">
        <f>_xlfn.XLOOKUP(A:A,ESTRUTURA!A:A,ESTRUTURA!F:F)</f>
        <v>16.25</v>
      </c>
      <c r="Z83" s="63">
        <f>_xlfn.XLOOKUP(A:A,INSUMOS!A:A,INSUMOS!F:F)</f>
        <v>4</v>
      </c>
      <c r="AA83" s="63">
        <f>_xlfn.XLOOKUP(A:A,TIC!A:A,TIC!F:F)</f>
        <v>3</v>
      </c>
    </row>
    <row r="84" spans="1:27" x14ac:dyDescent="0.25">
      <c r="A84" s="2">
        <v>199</v>
      </c>
      <c r="B84" t="str">
        <f>_xlfn.XLOOKUP(A:A,UBS!A:A,UBS!B:B)</f>
        <v>Oeste</v>
      </c>
      <c r="C84" t="str">
        <f>_xlfn.XLOOKUP(A:A,UBS!A:A,UBS!C:C)</f>
        <v>Brazlândia</v>
      </c>
      <c r="D84" t="str">
        <f>_xlfn.XLOOKUP(A:A,UBS!A:A,UBS!D:D)</f>
        <v>Unidade Básica de Saúde 07 - Brazlândia</v>
      </c>
      <c r="E84" s="20" t="str">
        <f>IF(G84&gt;=AF!$C$18,"A",IF(G84&gt;=AF!$C$17,"B",IF(G84&gt;=AF!$C$16,"C",IF(G84&gt;=AF!$C$15,"D",IF(G84&gt;0,"E","SEM INFORMAÇÃO")))))</f>
        <v>C</v>
      </c>
      <c r="F84" s="20" t="str">
        <f>IF(H84&gt;=AF!$C$18,"A",IF(H84&gt;=AF!$C$17,"B",IF(H84&gt;=AF!$C$16,"C",IF(H84&gt;=AF!$C$15,"D",IF(H84&gt;0,"E","SEM INFORMAÇÃO")))))</f>
        <v>C</v>
      </c>
      <c r="G84" s="76">
        <f>SUM(J84:O84)</f>
        <v>0.69415482997519207</v>
      </c>
      <c r="H84" s="115">
        <f>ROUND(IF(I84&lt;=4,G84,IF(I84&lt;=7,G84*0.95,G84*0.9)),2)</f>
        <v>0.69</v>
      </c>
      <c r="I84" s="120">
        <f>_xlfn.XLOOKUP(A:A,EQUIPE!A:A,EQUIPE!M:M)</f>
        <v>1</v>
      </c>
      <c r="J84" s="119">
        <f>P84*AF!$D$4</f>
        <v>0.16041931385006353</v>
      </c>
      <c r="K84" s="119">
        <f>Q84*AF!$D$5</f>
        <v>0.14460239305379075</v>
      </c>
      <c r="L84" s="119">
        <f>R84*AF!$D$6</f>
        <v>0.1524777636594663</v>
      </c>
      <c r="M84" s="119">
        <f>S84*AF!$D$7</f>
        <v>0.144853875476493</v>
      </c>
      <c r="N84" s="119">
        <f>T84*AF!$D$8</f>
        <v>4.8738428026865128E-2</v>
      </c>
      <c r="O84" s="119">
        <f>U84*AF!$D$9</f>
        <v>4.3063055908513337E-2</v>
      </c>
      <c r="P84" s="77">
        <f>V84/AF!$B$24</f>
        <v>1</v>
      </c>
      <c r="Q84" s="77">
        <f>W84/AF!$B$25</f>
        <v>0.79166666666666663</v>
      </c>
      <c r="R84" s="77">
        <f>X84/AF!$B$26</f>
        <v>0.66666666666666663</v>
      </c>
      <c r="S84" s="77">
        <f>Y84/AF!$B$27</f>
        <v>0.8</v>
      </c>
      <c r="T84" s="77">
        <f>Z84/AF!$B$28</f>
        <v>0.2857142857142857</v>
      </c>
      <c r="U84" s="77">
        <f>AA84/AF!$B$29</f>
        <v>0.5625</v>
      </c>
      <c r="V84" s="63">
        <f>_xlfn.XLOOKUP(A:A,EQUIPE!A:A,EQUIPE!F:F)</f>
        <v>8</v>
      </c>
      <c r="W84" s="63">
        <f>_xlfn.XLOOKUP(A:A,PROFISSIONAIS!A:A,PROFISSIONAIS!F:F)</f>
        <v>9.5</v>
      </c>
      <c r="X84" s="63">
        <f>_xlfn.XLOOKUP(A:A,SERVIÇOS!A:A,SERVIÇOS!F:F)</f>
        <v>5</v>
      </c>
      <c r="Y84" s="63">
        <f>_xlfn.XLOOKUP(A:A,ESTRUTURA!A:A,ESTRUTURA!F:F)</f>
        <v>16</v>
      </c>
      <c r="Z84" s="63">
        <f>_xlfn.XLOOKUP(A:A,INSUMOS!A:A,INSUMOS!F:F)</f>
        <v>2</v>
      </c>
      <c r="AA84" s="63">
        <f>_xlfn.XLOOKUP(A:A,TIC!A:A,TIC!F:F)</f>
        <v>2.25</v>
      </c>
    </row>
    <row r="85" spans="1:27" x14ac:dyDescent="0.25">
      <c r="A85" s="2">
        <v>214</v>
      </c>
      <c r="B85" t="str">
        <f>_xlfn.XLOOKUP(A:A,UBS!A:A,UBS!B:B)</f>
        <v>Oeste</v>
      </c>
      <c r="C85" t="str">
        <f>_xlfn.XLOOKUP(A:A,UBS!A:A,UBS!C:C)</f>
        <v>Brazlândia</v>
      </c>
      <c r="D85" t="str">
        <f>_xlfn.XLOOKUP(A:A,UBS!A:A,UBS!D:D)</f>
        <v>Unidade Básica de Saúde 08 - Brazlândia</v>
      </c>
      <c r="E85" s="20" t="str">
        <f>IF(G85&gt;=AF!$C$18,"A",IF(G85&gt;=AF!$C$17,"B",IF(G85&gt;=AF!$C$16,"C",IF(G85&gt;=AF!$C$15,"D",IF(G85&gt;0,"E","SEM INFORMAÇÃO")))))</f>
        <v>C</v>
      </c>
      <c r="F85" s="20" t="str">
        <f>IF(H85&gt;=AF!$C$18,"A",IF(H85&gt;=AF!$C$17,"B",IF(H85&gt;=AF!$C$16,"C",IF(H85&gt;=AF!$C$15,"D",IF(H85&gt;0,"E","SEM INFORMAÇÃO")))))</f>
        <v>C</v>
      </c>
      <c r="G85" s="76">
        <f>SUM(J85:O85)</f>
        <v>0.64273329249107514</v>
      </c>
      <c r="H85" s="115">
        <f>ROUND(IF(I85&lt;=4,G85,IF(I85&lt;=7,G85*0.95,G85*0.9)),2)</f>
        <v>0.64</v>
      </c>
      <c r="I85" s="120">
        <f>_xlfn.XLOOKUP(A:A,EQUIPE!A:A,EQUIPE!M:M)</f>
        <v>1</v>
      </c>
      <c r="J85" s="119">
        <f>P85*AF!$D$4</f>
        <v>0.12031448538754765</v>
      </c>
      <c r="K85" s="119">
        <f>Q85*AF!$D$5</f>
        <v>0.14460239305379075</v>
      </c>
      <c r="L85" s="119">
        <f>R85*AF!$D$6</f>
        <v>0.1524777636594663</v>
      </c>
      <c r="M85" s="119">
        <f>S85*AF!$D$7</f>
        <v>0.133537166454892</v>
      </c>
      <c r="N85" s="119">
        <f>T85*AF!$D$8</f>
        <v>4.8738428026865128E-2</v>
      </c>
      <c r="O85" s="119">
        <f>U85*AF!$D$9</f>
        <v>4.3063055908513337E-2</v>
      </c>
      <c r="P85" s="77">
        <f>V85/AF!$B$24</f>
        <v>0.75</v>
      </c>
      <c r="Q85" s="77">
        <f>W85/AF!$B$25</f>
        <v>0.79166666666666663</v>
      </c>
      <c r="R85" s="77">
        <f>X85/AF!$B$26</f>
        <v>0.66666666666666663</v>
      </c>
      <c r="S85" s="77">
        <f>Y85/AF!$B$27</f>
        <v>0.73750000000000004</v>
      </c>
      <c r="T85" s="77">
        <f>Z85/AF!$B$28</f>
        <v>0.2857142857142857</v>
      </c>
      <c r="U85" s="77">
        <f>AA85/AF!$B$29</f>
        <v>0.5625</v>
      </c>
      <c r="V85" s="63">
        <f>_xlfn.XLOOKUP(A:A,EQUIPE!A:A,EQUIPE!F:F)</f>
        <v>6</v>
      </c>
      <c r="W85" s="63">
        <f>_xlfn.XLOOKUP(A:A,PROFISSIONAIS!A:A,PROFISSIONAIS!F:F)</f>
        <v>9.5</v>
      </c>
      <c r="X85" s="63">
        <f>_xlfn.XLOOKUP(A:A,SERVIÇOS!A:A,SERVIÇOS!F:F)</f>
        <v>5</v>
      </c>
      <c r="Y85" s="63">
        <f>_xlfn.XLOOKUP(A:A,ESTRUTURA!A:A,ESTRUTURA!F:F)</f>
        <v>14.75</v>
      </c>
      <c r="Z85" s="63">
        <f>_xlfn.XLOOKUP(A:A,INSUMOS!A:A,INSUMOS!F:F)</f>
        <v>2</v>
      </c>
      <c r="AA85" s="63">
        <f>_xlfn.XLOOKUP(A:A,TIC!A:A,TIC!F:F)</f>
        <v>2.25</v>
      </c>
    </row>
    <row r="86" spans="1:27" x14ac:dyDescent="0.25">
      <c r="A86" s="2">
        <v>100</v>
      </c>
      <c r="B86" t="str">
        <f>_xlfn.XLOOKUP(A:A,UBS!A:A,UBS!B:B)</f>
        <v>Oeste</v>
      </c>
      <c r="C86" t="str">
        <f>_xlfn.XLOOKUP(A:A,UBS!A:A,UBS!C:C)</f>
        <v>Ceilândia</v>
      </c>
      <c r="D86" t="str">
        <f>_xlfn.XLOOKUP(A:A,UBS!A:A,UBS!D:D)</f>
        <v>Unidade Básica de Saúde 03 - Ceilândia</v>
      </c>
      <c r="E86" s="20" t="str">
        <f>IF(G86&gt;=AF!$C$18,"A",IF(G86&gt;=AF!$C$17,"B",IF(G86&gt;=AF!$C$16,"C",IF(G86&gt;=AF!$C$15,"D",IF(G86&gt;0,"E","SEM INFORMAÇÃO")))))</f>
        <v>C</v>
      </c>
      <c r="F86" s="20" t="str">
        <f>IF(H86&gt;=AF!$C$18,"A",IF(H86&gt;=AF!$C$17,"B",IF(H86&gt;=AF!$C$16,"C",IF(H86&gt;=AF!$C$15,"D",IF(H86&gt;0,"E","SEM INFORMAÇÃO")))))</f>
        <v>C</v>
      </c>
      <c r="G86" s="76">
        <f>SUM(J86:O86)</f>
        <v>0.69722650813819809</v>
      </c>
      <c r="H86" s="115">
        <f>ROUND(IF(I86&lt;=4,G86,IF(I86&lt;=7,G86*0.95,G86*0.9)),2)</f>
        <v>0.66</v>
      </c>
      <c r="I86" s="120">
        <f>_xlfn.XLOOKUP(A:A,EQUIPE!A:A,EQUIPE!M:M)</f>
        <v>5</v>
      </c>
      <c r="J86" s="119">
        <f>P86*AF!$D$4</f>
        <v>4.0104828462515882E-2</v>
      </c>
      <c r="K86" s="119">
        <f>Q86*AF!$D$5</f>
        <v>0.12177043625582379</v>
      </c>
      <c r="L86" s="119">
        <f>R86*AF!$D$6</f>
        <v>0.16772554002541296</v>
      </c>
      <c r="M86" s="119">
        <f>S86*AF!$D$7</f>
        <v>0.144853875476493</v>
      </c>
      <c r="N86" s="119">
        <f>T86*AF!$D$8</f>
        <v>0.14621528408059539</v>
      </c>
      <c r="O86" s="119">
        <f>U86*AF!$D$9</f>
        <v>7.6556543837357049E-2</v>
      </c>
      <c r="P86" s="77">
        <f>V86/AF!$B$24</f>
        <v>0.25</v>
      </c>
      <c r="Q86" s="77">
        <f>W86/AF!$B$25</f>
        <v>0.66666666666666663</v>
      </c>
      <c r="R86" s="77">
        <f>X86/AF!$B$26</f>
        <v>0.73333333333333328</v>
      </c>
      <c r="S86" s="77">
        <f>Y86/AF!$B$27</f>
        <v>0.8</v>
      </c>
      <c r="T86" s="77">
        <f>Z86/AF!$B$28</f>
        <v>0.8571428571428571</v>
      </c>
      <c r="U86" s="77">
        <f>AA86/AF!$B$29</f>
        <v>1</v>
      </c>
      <c r="V86" s="63">
        <f>_xlfn.XLOOKUP(A:A,EQUIPE!A:A,EQUIPE!F:F)</f>
        <v>2</v>
      </c>
      <c r="W86" s="63">
        <f>_xlfn.XLOOKUP(A:A,PROFISSIONAIS!A:A,PROFISSIONAIS!F:F)</f>
        <v>8</v>
      </c>
      <c r="X86" s="63">
        <f>_xlfn.XLOOKUP(A:A,SERVIÇOS!A:A,SERVIÇOS!F:F)</f>
        <v>5.5</v>
      </c>
      <c r="Y86" s="63">
        <f>_xlfn.XLOOKUP(A:A,ESTRUTURA!A:A,ESTRUTURA!F:F)</f>
        <v>16</v>
      </c>
      <c r="Z86" s="63">
        <f>_xlfn.XLOOKUP(A:A,INSUMOS!A:A,INSUMOS!F:F)</f>
        <v>6</v>
      </c>
      <c r="AA86" s="63">
        <f>_xlfn.XLOOKUP(A:A,TIC!A:A,TIC!F:F)</f>
        <v>4</v>
      </c>
    </row>
    <row r="87" spans="1:27" x14ac:dyDescent="0.25">
      <c r="A87" s="2">
        <v>101</v>
      </c>
      <c r="B87" t="str">
        <f>_xlfn.XLOOKUP(A:A,UBS!A:A,UBS!B:B)</f>
        <v>Oeste</v>
      </c>
      <c r="C87" t="str">
        <f>_xlfn.XLOOKUP(A:A,UBS!A:A,UBS!C:C)</f>
        <v>Ceilândia</v>
      </c>
      <c r="D87" t="str">
        <f>_xlfn.XLOOKUP(A:A,UBS!A:A,UBS!D:D)</f>
        <v>Unidade Básica de Saúde 05 - Ceilândia</v>
      </c>
      <c r="E87" s="20" t="str">
        <f>IF(G87&gt;=AF!$C$18,"A",IF(G87&gt;=AF!$C$17,"B",IF(G87&gt;=AF!$C$16,"C",IF(G87&gt;=AF!$C$15,"D",IF(G87&gt;0,"E","SEM INFORMAÇÃO")))))</f>
        <v>C</v>
      </c>
      <c r="F87" s="20" t="str">
        <f>IF(H87&gt;=AF!$C$18,"A",IF(H87&gt;=AF!$C$17,"B",IF(H87&gt;=AF!$C$16,"C",IF(H87&gt;=AF!$C$15,"D",IF(H87&gt;0,"E","SEM INFORMAÇÃO")))))</f>
        <v>C</v>
      </c>
      <c r="G87" s="76">
        <f>SUM(J87:O87)</f>
        <v>0.66600770708537538</v>
      </c>
      <c r="H87" s="115">
        <f>ROUND(IF(I87&lt;=4,G87,IF(I87&lt;=7,G87*0.95,G87*0.9)),2)</f>
        <v>0.63</v>
      </c>
      <c r="I87" s="120">
        <f>_xlfn.XLOOKUP(A:A,EQUIPE!A:A,EQUIPE!M:M)</f>
        <v>6</v>
      </c>
      <c r="J87" s="119">
        <f>P87*AF!$D$4</f>
        <v>5.0131035578144856E-2</v>
      </c>
      <c r="K87" s="119">
        <f>Q87*AF!$D$5</f>
        <v>0.12177043625582379</v>
      </c>
      <c r="L87" s="119">
        <f>R87*AF!$D$6</f>
        <v>0.16772554002541296</v>
      </c>
      <c r="M87" s="119">
        <f>S87*AF!$D$7</f>
        <v>0.1471172172808132</v>
      </c>
      <c r="N87" s="119">
        <f>T87*AF!$D$8</f>
        <v>0.12184607006716283</v>
      </c>
      <c r="O87" s="119">
        <f>U87*AF!$D$9</f>
        <v>5.7417407878017787E-2</v>
      </c>
      <c r="P87" s="77">
        <f>V87/AF!$B$24</f>
        <v>0.3125</v>
      </c>
      <c r="Q87" s="77">
        <f>W87/AF!$B$25</f>
        <v>0.66666666666666663</v>
      </c>
      <c r="R87" s="77">
        <f>X87/AF!$B$26</f>
        <v>0.73333333333333328</v>
      </c>
      <c r="S87" s="77">
        <f>Y87/AF!$B$27</f>
        <v>0.8125</v>
      </c>
      <c r="T87" s="77">
        <f>Z87/AF!$B$28</f>
        <v>0.7142857142857143</v>
      </c>
      <c r="U87" s="77">
        <f>AA87/AF!$B$29</f>
        <v>0.75</v>
      </c>
      <c r="V87" s="63">
        <f>_xlfn.XLOOKUP(A:A,EQUIPE!A:A,EQUIPE!F:F)</f>
        <v>2.5</v>
      </c>
      <c r="W87" s="63">
        <f>_xlfn.XLOOKUP(A:A,PROFISSIONAIS!A:A,PROFISSIONAIS!F:F)</f>
        <v>8</v>
      </c>
      <c r="X87" s="63">
        <f>_xlfn.XLOOKUP(A:A,SERVIÇOS!A:A,SERVIÇOS!F:F)</f>
        <v>5.5</v>
      </c>
      <c r="Y87" s="63">
        <f>_xlfn.XLOOKUP(A:A,ESTRUTURA!A:A,ESTRUTURA!F:F)</f>
        <v>16.25</v>
      </c>
      <c r="Z87" s="63">
        <f>_xlfn.XLOOKUP(A:A,INSUMOS!A:A,INSUMOS!F:F)</f>
        <v>5</v>
      </c>
      <c r="AA87" s="63">
        <f>_xlfn.XLOOKUP(A:A,TIC!A:A,TIC!F:F)</f>
        <v>3</v>
      </c>
    </row>
    <row r="88" spans="1:27" x14ac:dyDescent="0.25">
      <c r="A88" s="2">
        <v>225</v>
      </c>
      <c r="B88" t="str">
        <f>_xlfn.XLOOKUP(A:A,UBS!A:A,UBS!B:B)</f>
        <v>Oeste</v>
      </c>
      <c r="C88" t="str">
        <f>_xlfn.XLOOKUP(A:A,UBS!A:A,UBS!C:C)</f>
        <v>Ceilândia</v>
      </c>
      <c r="D88" t="str">
        <f>_xlfn.XLOOKUP(A:A,UBS!A:A,UBS!D:D)</f>
        <v>Unidade Básica de Saúde 08 - Ceilândia</v>
      </c>
      <c r="E88" s="20" t="str">
        <f>IF(G88&gt;=AF!$C$18,"A",IF(G88&gt;=AF!$C$17,"B",IF(G88&gt;=AF!$C$16,"C",IF(G88&gt;=AF!$C$15,"D",IF(G88&gt;0,"E","SEM INFORMAÇÃO")))))</f>
        <v>C</v>
      </c>
      <c r="F88" s="20" t="str">
        <f>IF(H88&gt;=AF!$C$18,"A",IF(H88&gt;=AF!$C$17,"B",IF(H88&gt;=AF!$C$16,"C",IF(H88&gt;=AF!$C$15,"D",IF(H88&gt;0,"E","SEM INFORMAÇÃO")))))</f>
        <v>C</v>
      </c>
      <c r="G88" s="76">
        <f>SUM(J88:O88)</f>
        <v>0.68499746626732017</v>
      </c>
      <c r="H88" s="115">
        <f>ROUND(IF(I88&lt;=4,G88,IF(I88&lt;=7,G88*0.95,G88*0.9)),2)</f>
        <v>0.65</v>
      </c>
      <c r="I88" s="120">
        <f>_xlfn.XLOOKUP(A:A,EQUIPE!A:A,EQUIPE!M:M)</f>
        <v>6</v>
      </c>
      <c r="J88" s="119">
        <f>P88*AF!$D$4</f>
        <v>8.0209656925031764E-2</v>
      </c>
      <c r="K88" s="119">
        <f>Q88*AF!$D$5</f>
        <v>9.5133153324862343E-2</v>
      </c>
      <c r="L88" s="119">
        <f>R88*AF!$D$6</f>
        <v>0.22871664548919948</v>
      </c>
      <c r="M88" s="119">
        <f>S88*AF!$D$7</f>
        <v>0.13127382465057177</v>
      </c>
      <c r="N88" s="119">
        <f>T88*AF!$D$8</f>
        <v>7.3107642040297696E-2</v>
      </c>
      <c r="O88" s="119">
        <f>U88*AF!$D$9</f>
        <v>7.6556543837357049E-2</v>
      </c>
      <c r="P88" s="77">
        <f>V88/AF!$B$24</f>
        <v>0.5</v>
      </c>
      <c r="Q88" s="77">
        <f>W88/AF!$B$25</f>
        <v>0.52083333333333337</v>
      </c>
      <c r="R88" s="77">
        <f>X88/AF!$B$26</f>
        <v>1</v>
      </c>
      <c r="S88" s="77">
        <f>Y88/AF!$B$27</f>
        <v>0.72499999999999998</v>
      </c>
      <c r="T88" s="77">
        <f>Z88/AF!$B$28</f>
        <v>0.42857142857142855</v>
      </c>
      <c r="U88" s="77">
        <f>AA88/AF!$B$29</f>
        <v>1</v>
      </c>
      <c r="V88" s="63">
        <f>_xlfn.XLOOKUP(A:A,EQUIPE!A:A,EQUIPE!F:F)</f>
        <v>4</v>
      </c>
      <c r="W88" s="63">
        <f>_xlfn.XLOOKUP(A:A,PROFISSIONAIS!A:A,PROFISSIONAIS!F:F)</f>
        <v>6.25</v>
      </c>
      <c r="X88" s="63">
        <f>_xlfn.XLOOKUP(A:A,SERVIÇOS!A:A,SERVIÇOS!F:F)</f>
        <v>7.5</v>
      </c>
      <c r="Y88" s="63">
        <f>_xlfn.XLOOKUP(A:A,ESTRUTURA!A:A,ESTRUTURA!F:F)</f>
        <v>14.5</v>
      </c>
      <c r="Z88" s="63">
        <f>_xlfn.XLOOKUP(A:A,INSUMOS!A:A,INSUMOS!F:F)</f>
        <v>3</v>
      </c>
      <c r="AA88" s="63">
        <f>_xlfn.XLOOKUP(A:A,TIC!A:A,TIC!F:F)</f>
        <v>4</v>
      </c>
    </row>
    <row r="89" spans="1:27" x14ac:dyDescent="0.25">
      <c r="A89" s="2">
        <v>103</v>
      </c>
      <c r="B89" t="str">
        <f>_xlfn.XLOOKUP(A:A,UBS!A:A,UBS!B:B)</f>
        <v>Oeste</v>
      </c>
      <c r="C89" t="str">
        <f>_xlfn.XLOOKUP(A:A,UBS!A:A,UBS!C:C)</f>
        <v>Ceilândia</v>
      </c>
      <c r="D89" t="str">
        <f>_xlfn.XLOOKUP(A:A,UBS!A:A,UBS!D:D)</f>
        <v>Unidade Básica de Saúde 09 - Ceilândia</v>
      </c>
      <c r="E89" s="20" t="str">
        <f>IF(G89&gt;=AF!$C$18,"A",IF(G89&gt;=AF!$C$17,"B",IF(G89&gt;=AF!$C$16,"C",IF(G89&gt;=AF!$C$15,"D",IF(G89&gt;0,"E","SEM INFORMAÇÃO")))))</f>
        <v>C</v>
      </c>
      <c r="F89" s="20" t="str">
        <f>IF(H89&gt;=AF!$C$18,"A",IF(H89&gt;=AF!$C$17,"B",IF(H89&gt;=AF!$C$16,"C",IF(H89&gt;=AF!$C$15,"D",IF(H89&gt;0,"E","SEM INFORMAÇÃO")))))</f>
        <v>C</v>
      </c>
      <c r="G89" s="76">
        <f>SUM(J89:O89)</f>
        <v>0.63018469776728991</v>
      </c>
      <c r="H89" s="115">
        <f>ROUND(IF(I89&lt;=4,G89,IF(I89&lt;=7,G89*0.95,G89*0.9)),2)</f>
        <v>0.6</v>
      </c>
      <c r="I89" s="120">
        <f>_xlfn.XLOOKUP(A:A,EQUIPE!A:A,EQUIPE!M:M)</f>
        <v>6</v>
      </c>
      <c r="J89" s="119">
        <f>P89*AF!$D$4</f>
        <v>4.0104828462515882E-2</v>
      </c>
      <c r="K89" s="119">
        <f>Q89*AF!$D$5</f>
        <v>0.12557576238881829</v>
      </c>
      <c r="L89" s="119">
        <f>R89*AF!$D$6</f>
        <v>0.1524777636594663</v>
      </c>
      <c r="M89" s="119">
        <f>S89*AF!$D$7</f>
        <v>0.1471172172808132</v>
      </c>
      <c r="N89" s="119">
        <f>T89*AF!$D$8</f>
        <v>0.12184607006716283</v>
      </c>
      <c r="O89" s="119">
        <f>U89*AF!$D$9</f>
        <v>4.3063055908513337E-2</v>
      </c>
      <c r="P89" s="77">
        <f>V89/AF!$B$24</f>
        <v>0.25</v>
      </c>
      <c r="Q89" s="77">
        <f>W89/AF!$B$25</f>
        <v>0.6875</v>
      </c>
      <c r="R89" s="77">
        <f>X89/AF!$B$26</f>
        <v>0.66666666666666663</v>
      </c>
      <c r="S89" s="77">
        <f>Y89/AF!$B$27</f>
        <v>0.8125</v>
      </c>
      <c r="T89" s="77">
        <f>Z89/AF!$B$28</f>
        <v>0.7142857142857143</v>
      </c>
      <c r="U89" s="77">
        <f>AA89/AF!$B$29</f>
        <v>0.5625</v>
      </c>
      <c r="V89" s="63">
        <f>_xlfn.XLOOKUP(A:A,EQUIPE!A:A,EQUIPE!F:F)</f>
        <v>2</v>
      </c>
      <c r="W89" s="63">
        <f>_xlfn.XLOOKUP(A:A,PROFISSIONAIS!A:A,PROFISSIONAIS!F:F)</f>
        <v>8.25</v>
      </c>
      <c r="X89" s="63">
        <f>_xlfn.XLOOKUP(A:A,SERVIÇOS!A:A,SERVIÇOS!F:F)</f>
        <v>5</v>
      </c>
      <c r="Y89" s="63">
        <f>_xlfn.XLOOKUP(A:A,ESTRUTURA!A:A,ESTRUTURA!F:F)</f>
        <v>16.25</v>
      </c>
      <c r="Z89" s="63">
        <f>_xlfn.XLOOKUP(A:A,INSUMOS!A:A,INSUMOS!F:F)</f>
        <v>5</v>
      </c>
      <c r="AA89" s="63">
        <f>_xlfn.XLOOKUP(A:A,TIC!A:A,TIC!F:F)</f>
        <v>2.25</v>
      </c>
    </row>
    <row r="90" spans="1:27" x14ac:dyDescent="0.25">
      <c r="A90" s="2">
        <v>144</v>
      </c>
      <c r="B90" t="str">
        <f>_xlfn.XLOOKUP(A:A,UBS!A:A,UBS!B:B)</f>
        <v>Oeste</v>
      </c>
      <c r="C90" t="str">
        <f>_xlfn.XLOOKUP(A:A,UBS!A:A,UBS!C:C)</f>
        <v>Ceilândia</v>
      </c>
      <c r="D90" t="str">
        <f>_xlfn.XLOOKUP(A:A,UBS!A:A,UBS!D:D)</f>
        <v>Unidade Básica de Saúde 10 - Ceilândia</v>
      </c>
      <c r="E90" s="20" t="str">
        <f>IF(G90&gt;=AF!$C$18,"A",IF(G90&gt;=AF!$C$17,"B",IF(G90&gt;=AF!$C$16,"C",IF(G90&gt;=AF!$C$15,"D",IF(G90&gt;0,"E","SEM INFORMAÇÃO")))))</f>
        <v>B</v>
      </c>
      <c r="F90" s="20" t="str">
        <f>IF(H90&gt;=AF!$C$18,"A",IF(H90&gt;=AF!$C$17,"B",IF(H90&gt;=AF!$C$16,"C",IF(H90&gt;=AF!$C$15,"D",IF(H90&gt;0,"E","SEM INFORMAÇÃO")))))</f>
        <v>C</v>
      </c>
      <c r="G90" s="76">
        <f>SUM(J90:O90)</f>
        <v>0.7064623419253343</v>
      </c>
      <c r="H90" s="115">
        <f>ROUND(IF(I90&lt;=4,G90,IF(I90&lt;=7,G90*0.95,G90*0.9)),2)</f>
        <v>0.67</v>
      </c>
      <c r="I90" s="120">
        <f>_xlfn.XLOOKUP(A:A,EQUIPE!A:A,EQUIPE!M:M)</f>
        <v>5</v>
      </c>
      <c r="J90" s="119">
        <f>P90*AF!$D$4</f>
        <v>0.16041931385006353</v>
      </c>
      <c r="K90" s="119">
        <f>Q90*AF!$D$5</f>
        <v>1.5221304531977974E-2</v>
      </c>
      <c r="L90" s="119">
        <f>R90*AF!$D$6</f>
        <v>0.22871664548919948</v>
      </c>
      <c r="M90" s="119">
        <f>S90*AF!$D$7</f>
        <v>0.1493805590851334</v>
      </c>
      <c r="N90" s="119">
        <f>T90*AF!$D$8</f>
        <v>0.10966146306044655</v>
      </c>
      <c r="O90" s="119">
        <f>U90*AF!$D$9</f>
        <v>4.3063055908513337E-2</v>
      </c>
      <c r="P90" s="77">
        <f>V90/AF!$B$24</f>
        <v>1</v>
      </c>
      <c r="Q90" s="77">
        <f>W90/AF!$B$25</f>
        <v>8.3333333333333329E-2</v>
      </c>
      <c r="R90" s="77">
        <f>X90/AF!$B$26</f>
        <v>1</v>
      </c>
      <c r="S90" s="77">
        <f>Y90/AF!$B$27</f>
        <v>0.82499999999999996</v>
      </c>
      <c r="T90" s="77">
        <f>Z90/AF!$B$28</f>
        <v>0.6428571428571429</v>
      </c>
      <c r="U90" s="77">
        <f>AA90/AF!$B$29</f>
        <v>0.5625</v>
      </c>
      <c r="V90" s="63">
        <f>_xlfn.XLOOKUP(A:A,EQUIPE!A:A,EQUIPE!F:F)</f>
        <v>8</v>
      </c>
      <c r="W90" s="63">
        <f>_xlfn.XLOOKUP(A:A,PROFISSIONAIS!A:A,PROFISSIONAIS!F:F)</f>
        <v>1</v>
      </c>
      <c r="X90" s="63">
        <f>_xlfn.XLOOKUP(A:A,SERVIÇOS!A:A,SERVIÇOS!F:F)</f>
        <v>7.5</v>
      </c>
      <c r="Y90" s="63">
        <f>_xlfn.XLOOKUP(A:A,ESTRUTURA!A:A,ESTRUTURA!F:F)</f>
        <v>16.5</v>
      </c>
      <c r="Z90" s="63">
        <f>_xlfn.XLOOKUP(A:A,INSUMOS!A:A,INSUMOS!F:F)</f>
        <v>4.5</v>
      </c>
      <c r="AA90" s="63">
        <f>_xlfn.XLOOKUP(A:A,TIC!A:A,TIC!F:F)</f>
        <v>2.25</v>
      </c>
    </row>
    <row r="91" spans="1:27" x14ac:dyDescent="0.25">
      <c r="A91" s="2">
        <v>46</v>
      </c>
      <c r="B91" t="str">
        <f>_xlfn.XLOOKUP(A:A,UBS!A:A,UBS!B:B)</f>
        <v>Oeste</v>
      </c>
      <c r="C91" t="str">
        <f>_xlfn.XLOOKUP(A:A,UBS!A:A,UBS!C:C)</f>
        <v>Ceilândia</v>
      </c>
      <c r="D91" t="str">
        <f>_xlfn.XLOOKUP(A:A,UBS!A:A,UBS!D:D)</f>
        <v>Unidade Básica de Saúde 11 - Ceilândia</v>
      </c>
      <c r="E91" s="20" t="str">
        <f>IF(G91&gt;=AF!$C$18,"A",IF(G91&gt;=AF!$C$17,"B",IF(G91&gt;=AF!$C$16,"C",IF(G91&gt;=AF!$C$15,"D",IF(G91&gt;0,"E","SEM INFORMAÇÃO")))))</f>
        <v>B</v>
      </c>
      <c r="F91" s="20" t="str">
        <f>IF(H91&gt;=AF!$C$18,"A",IF(H91&gt;=AF!$C$17,"B",IF(H91&gt;=AF!$C$16,"C",IF(H91&gt;=AF!$C$15,"D",IF(H91&gt;0,"E","SEM INFORMAÇÃO")))))</f>
        <v>C</v>
      </c>
      <c r="G91" s="76">
        <f>SUM(J91:O91)</f>
        <v>0.70725555152175223</v>
      </c>
      <c r="H91" s="115">
        <f>ROUND(IF(I91&lt;=4,G91,IF(I91&lt;=7,G91*0.95,G91*0.9)),2)</f>
        <v>0.67</v>
      </c>
      <c r="I91" s="120">
        <f>_xlfn.XLOOKUP(A:A,EQUIPE!A:A,EQUIPE!M:M)</f>
        <v>6</v>
      </c>
      <c r="J91" s="119">
        <f>P91*AF!$D$4</f>
        <v>0.12031448538754765</v>
      </c>
      <c r="K91" s="119">
        <f>Q91*AF!$D$5</f>
        <v>0.12177043625582379</v>
      </c>
      <c r="L91" s="119">
        <f>R91*AF!$D$6</f>
        <v>0.13722998729351968</v>
      </c>
      <c r="M91" s="119">
        <f>S91*AF!$D$7</f>
        <v>0.15390724269377382</v>
      </c>
      <c r="N91" s="119">
        <f>T91*AF!$D$8</f>
        <v>9.7476856053730257E-2</v>
      </c>
      <c r="O91" s="119">
        <f>U91*AF!$D$9</f>
        <v>7.6556543837357049E-2</v>
      </c>
      <c r="P91" s="77">
        <f>V91/AF!$B$24</f>
        <v>0.75</v>
      </c>
      <c r="Q91" s="77">
        <f>W91/AF!$B$25</f>
        <v>0.66666666666666663</v>
      </c>
      <c r="R91" s="77">
        <f>X91/AF!$B$26</f>
        <v>0.6</v>
      </c>
      <c r="S91" s="77">
        <f>Y91/AF!$B$27</f>
        <v>0.85</v>
      </c>
      <c r="T91" s="77">
        <f>Z91/AF!$B$28</f>
        <v>0.5714285714285714</v>
      </c>
      <c r="U91" s="77">
        <f>AA91/AF!$B$29</f>
        <v>1</v>
      </c>
      <c r="V91" s="63">
        <f>_xlfn.XLOOKUP(A:A,EQUIPE!A:A,EQUIPE!F:F)</f>
        <v>6</v>
      </c>
      <c r="W91" s="63">
        <f>_xlfn.XLOOKUP(A:A,PROFISSIONAIS!A:A,PROFISSIONAIS!F:F)</f>
        <v>8</v>
      </c>
      <c r="X91" s="63">
        <f>_xlfn.XLOOKUP(A:A,SERVIÇOS!A:A,SERVIÇOS!F:F)</f>
        <v>4.5</v>
      </c>
      <c r="Y91" s="63">
        <f>_xlfn.XLOOKUP(A:A,ESTRUTURA!A:A,ESTRUTURA!F:F)</f>
        <v>17</v>
      </c>
      <c r="Z91" s="63">
        <f>_xlfn.XLOOKUP(A:A,INSUMOS!A:A,INSUMOS!F:F)</f>
        <v>4</v>
      </c>
      <c r="AA91" s="63">
        <f>_xlfn.XLOOKUP(A:A,TIC!A:A,TIC!F:F)</f>
        <v>4</v>
      </c>
    </row>
    <row r="92" spans="1:27" x14ac:dyDescent="0.25">
      <c r="A92" s="2">
        <v>63</v>
      </c>
      <c r="B92" t="str">
        <f>_xlfn.XLOOKUP(A:A,UBS!A:A,UBS!B:B)</f>
        <v>Oeste</v>
      </c>
      <c r="C92" t="str">
        <f>_xlfn.XLOOKUP(A:A,UBS!A:A,UBS!C:C)</f>
        <v>Ceilândia</v>
      </c>
      <c r="D92" t="str">
        <f>_xlfn.XLOOKUP(A:A,UBS!A:A,UBS!D:D)</f>
        <v>Unidade Básica de Saúde 12 - Ceilândia</v>
      </c>
      <c r="E92" s="20" t="str">
        <f>IF(G92&gt;=AF!$C$18,"A",IF(G92&gt;=AF!$C$17,"B",IF(G92&gt;=AF!$C$16,"C",IF(G92&gt;=AF!$C$15,"D",IF(G92&gt;0,"E","SEM INFORMAÇÃO")))))</f>
        <v>B</v>
      </c>
      <c r="F92" s="20" t="str">
        <f>IF(H92&gt;=AF!$C$18,"A",IF(H92&gt;=AF!$C$17,"B",IF(H92&gt;=AF!$C$16,"C",IF(H92&gt;=AF!$C$15,"D",IF(H92&gt;0,"E","SEM INFORMAÇÃO")))))</f>
        <v>C</v>
      </c>
      <c r="G92" s="76">
        <f>SUM(J92:O92)</f>
        <v>0.72807281267017598</v>
      </c>
      <c r="H92" s="115">
        <f>ROUND(IF(I92&lt;=4,G92,IF(I92&lt;=7,G92*0.95,G92*0.9)),2)</f>
        <v>0.66</v>
      </c>
      <c r="I92" s="120">
        <f>_xlfn.XLOOKUP(A:A,EQUIPE!A:A,EQUIPE!M:M)</f>
        <v>11</v>
      </c>
      <c r="J92" s="119">
        <f>P92*AF!$D$4</f>
        <v>0.12031448538754765</v>
      </c>
      <c r="K92" s="119">
        <f>Q92*AF!$D$5</f>
        <v>0.13699174078780177</v>
      </c>
      <c r="L92" s="119">
        <f>R92*AF!$D$6</f>
        <v>0.1524777636594663</v>
      </c>
      <c r="M92" s="119">
        <f>S92*AF!$D$7</f>
        <v>0.12901048284625158</v>
      </c>
      <c r="N92" s="119">
        <f>T92*AF!$D$8</f>
        <v>0.14621528408059539</v>
      </c>
      <c r="O92" s="119">
        <f>U92*AF!$D$9</f>
        <v>4.3063055908513337E-2</v>
      </c>
      <c r="P92" s="77">
        <f>V92/AF!$B$24</f>
        <v>0.75</v>
      </c>
      <c r="Q92" s="77">
        <f>W92/AF!$B$25</f>
        <v>0.75</v>
      </c>
      <c r="R92" s="77">
        <f>X92/AF!$B$26</f>
        <v>0.66666666666666663</v>
      </c>
      <c r="S92" s="77">
        <f>Y92/AF!$B$27</f>
        <v>0.71250000000000002</v>
      </c>
      <c r="T92" s="77">
        <f>Z92/AF!$B$28</f>
        <v>0.8571428571428571</v>
      </c>
      <c r="U92" s="77">
        <f>AA92/AF!$B$29</f>
        <v>0.5625</v>
      </c>
      <c r="V92" s="63">
        <f>_xlfn.XLOOKUP(A:A,EQUIPE!A:A,EQUIPE!F:F)</f>
        <v>6</v>
      </c>
      <c r="W92" s="63">
        <f>_xlfn.XLOOKUP(A:A,PROFISSIONAIS!A:A,PROFISSIONAIS!F:F)</f>
        <v>9</v>
      </c>
      <c r="X92" s="63">
        <f>_xlfn.XLOOKUP(A:A,SERVIÇOS!A:A,SERVIÇOS!F:F)</f>
        <v>5</v>
      </c>
      <c r="Y92" s="63">
        <f>_xlfn.XLOOKUP(A:A,ESTRUTURA!A:A,ESTRUTURA!F:F)</f>
        <v>14.25</v>
      </c>
      <c r="Z92" s="63">
        <f>_xlfn.XLOOKUP(A:A,INSUMOS!A:A,INSUMOS!F:F)</f>
        <v>6</v>
      </c>
      <c r="AA92" s="63">
        <f>_xlfn.XLOOKUP(A:A,TIC!A:A,TIC!F:F)</f>
        <v>2.25</v>
      </c>
    </row>
    <row r="93" spans="1:27" x14ac:dyDescent="0.25">
      <c r="A93" s="2">
        <v>113</v>
      </c>
      <c r="B93" t="str">
        <f>_xlfn.XLOOKUP(A:A,UBS!A:A,UBS!B:B)</f>
        <v>Oeste</v>
      </c>
      <c r="C93" t="str">
        <f>_xlfn.XLOOKUP(A:A,UBS!A:A,UBS!C:C)</f>
        <v>Ceilândia</v>
      </c>
      <c r="D93" t="str">
        <f>_xlfn.XLOOKUP(A:A,UBS!A:A,UBS!D:D)</f>
        <v>Unidade Básica de Saúde 14 - Ceilândia</v>
      </c>
      <c r="E93" s="20" t="str">
        <f>IF(G93&gt;=AF!$C$18,"A",IF(G93&gt;=AF!$C$17,"B",IF(G93&gt;=AF!$C$16,"C",IF(G93&gt;=AF!$C$15,"D",IF(G93&gt;0,"E","SEM INFORMAÇÃO")))))</f>
        <v>C</v>
      </c>
      <c r="F93" s="20" t="str">
        <f>IF(H93&gt;=AF!$C$18,"A",IF(H93&gt;=AF!$C$17,"B",IF(H93&gt;=AF!$C$16,"C",IF(H93&gt;=AF!$C$15,"D",IF(H93&gt;0,"E","SEM INFORMAÇÃO")))))</f>
        <v>C</v>
      </c>
      <c r="G93" s="76">
        <f>SUM(J93:O93)</f>
        <v>0.60092292158286431</v>
      </c>
      <c r="H93" s="115">
        <f>ROUND(IF(I93&lt;=4,G93,IF(I93&lt;=7,G93*0.95,G93*0.9)),2)</f>
        <v>0.6</v>
      </c>
      <c r="I93" s="120">
        <f>_xlfn.XLOOKUP(A:A,EQUIPE!A:A,EQUIPE!M:M)</f>
        <v>2</v>
      </c>
      <c r="J93" s="119">
        <f>P93*AF!$D$4</f>
        <v>0.16041931385006353</v>
      </c>
      <c r="K93" s="119">
        <f>Q93*AF!$D$5</f>
        <v>0.12557576238881829</v>
      </c>
      <c r="L93" s="119">
        <f>R93*AF!$D$6</f>
        <v>3.0495552731893263E-2</v>
      </c>
      <c r="M93" s="119">
        <f>S93*AF!$D$7</f>
        <v>0.15390724269377382</v>
      </c>
      <c r="N93" s="119">
        <f>T93*AF!$D$8</f>
        <v>7.3107642040297696E-2</v>
      </c>
      <c r="O93" s="119">
        <f>U93*AF!$D$9</f>
        <v>5.7417407878017787E-2</v>
      </c>
      <c r="P93" s="77">
        <f>V93/AF!$B$24</f>
        <v>1</v>
      </c>
      <c r="Q93" s="77">
        <f>W93/AF!$B$25</f>
        <v>0.6875</v>
      </c>
      <c r="R93" s="77">
        <f>X93/AF!$B$26</f>
        <v>0.13333333333333333</v>
      </c>
      <c r="S93" s="77">
        <f>Y93/AF!$B$27</f>
        <v>0.85</v>
      </c>
      <c r="T93" s="77">
        <f>Z93/AF!$B$28</f>
        <v>0.42857142857142855</v>
      </c>
      <c r="U93" s="77">
        <f>AA93/AF!$B$29</f>
        <v>0.75</v>
      </c>
      <c r="V93" s="63">
        <f>_xlfn.XLOOKUP(A:A,EQUIPE!A:A,EQUIPE!F:F)</f>
        <v>8</v>
      </c>
      <c r="W93" s="63">
        <f>_xlfn.XLOOKUP(A:A,PROFISSIONAIS!A:A,PROFISSIONAIS!F:F)</f>
        <v>8.25</v>
      </c>
      <c r="X93" s="63">
        <f>_xlfn.XLOOKUP(A:A,SERVIÇOS!A:A,SERVIÇOS!F:F)</f>
        <v>1</v>
      </c>
      <c r="Y93" s="63">
        <f>_xlfn.XLOOKUP(A:A,ESTRUTURA!A:A,ESTRUTURA!F:F)</f>
        <v>17</v>
      </c>
      <c r="Z93" s="63">
        <f>_xlfn.XLOOKUP(A:A,INSUMOS!A:A,INSUMOS!F:F)</f>
        <v>3</v>
      </c>
      <c r="AA93" s="63">
        <f>_xlfn.XLOOKUP(A:A,TIC!A:A,TIC!F:F)</f>
        <v>3</v>
      </c>
    </row>
    <row r="94" spans="1:27" x14ac:dyDescent="0.25">
      <c r="A94" s="2">
        <v>233</v>
      </c>
      <c r="B94" t="str">
        <f>_xlfn.XLOOKUP(A:A,UBS!A:A,UBS!B:B)</f>
        <v>Sudoeste</v>
      </c>
      <c r="C94" t="str">
        <f>_xlfn.XLOOKUP(A:A,UBS!A:A,UBS!C:C)</f>
        <v>Recanto das Emas</v>
      </c>
      <c r="D94" t="str">
        <f>_xlfn.XLOOKUP(A:A,UBS!A:A,UBS!D:D)</f>
        <v>Unidade Básica de Saúde 07 - Recanto das Emas</v>
      </c>
      <c r="E94" s="20" t="str">
        <f>IF(G94&gt;=AF!$C$18,"A",IF(G94&gt;=AF!$C$17,"B",IF(G94&gt;=AF!$C$16,"C",IF(G94&gt;=AF!$C$15,"D",IF(G94&gt;0,"E","SEM INFORMAÇÃO")))))</f>
        <v>C</v>
      </c>
      <c r="F94" s="20" t="str">
        <f>IF(H94&gt;=AF!$C$18,"A",IF(H94&gt;=AF!$C$17,"B",IF(H94&gt;=AF!$C$16,"C",IF(H94&gt;=AF!$C$15,"D",IF(H94&gt;0,"E","SEM INFORMAÇÃO")))))</f>
        <v>C</v>
      </c>
      <c r="G94" s="76">
        <f>SUM(J94:O94)</f>
        <v>0.61747538119440915</v>
      </c>
      <c r="H94" s="115">
        <f>ROUND(IF(I94&lt;=4,G94,IF(I94&lt;=7,G94*0.95,G94*0.9)),2)</f>
        <v>0.62</v>
      </c>
      <c r="I94" s="120">
        <f>_xlfn.XLOOKUP(A:A,EQUIPE!A:A,EQUIPE!M:M)</f>
        <v>1</v>
      </c>
      <c r="J94" s="119">
        <f>P94*AF!$D$4</f>
        <v>0.12031448538754765</v>
      </c>
      <c r="K94" s="119">
        <f>Q94*AF!$D$5</f>
        <v>0.13699174078780177</v>
      </c>
      <c r="L94" s="119">
        <f>R94*AF!$D$6</f>
        <v>9.1486658195679804E-2</v>
      </c>
      <c r="M94" s="119">
        <f>S94*AF!$D$7</f>
        <v>0.14032719186785259</v>
      </c>
      <c r="N94" s="119">
        <f>T94*AF!$D$8</f>
        <v>8.5292249047013977E-2</v>
      </c>
      <c r="O94" s="119">
        <f>U94*AF!$D$9</f>
        <v>4.3063055908513337E-2</v>
      </c>
      <c r="P94" s="77">
        <f>V94/AF!$B$24</f>
        <v>0.75</v>
      </c>
      <c r="Q94" s="77">
        <f>W94/AF!$B$25</f>
        <v>0.75</v>
      </c>
      <c r="R94" s="77">
        <f>X94/AF!$B$26</f>
        <v>0.4</v>
      </c>
      <c r="S94" s="77">
        <f>Y94/AF!$B$27</f>
        <v>0.77500000000000002</v>
      </c>
      <c r="T94" s="77">
        <f>Z94/AF!$B$28</f>
        <v>0.5</v>
      </c>
      <c r="U94" s="77">
        <f>AA94/AF!$B$29</f>
        <v>0.5625</v>
      </c>
      <c r="V94" s="63">
        <f>_xlfn.XLOOKUP(A:A,EQUIPE!A:A,EQUIPE!F:F)</f>
        <v>6</v>
      </c>
      <c r="W94" s="63">
        <f>_xlfn.XLOOKUP(A:A,PROFISSIONAIS!A:A,PROFISSIONAIS!F:F)</f>
        <v>9</v>
      </c>
      <c r="X94" s="63">
        <f>_xlfn.XLOOKUP(A:A,SERVIÇOS!A:A,SERVIÇOS!F:F)</f>
        <v>3</v>
      </c>
      <c r="Y94" s="63">
        <f>_xlfn.XLOOKUP(A:A,ESTRUTURA!A:A,ESTRUTURA!F:F)</f>
        <v>15.5</v>
      </c>
      <c r="Z94" s="63">
        <f>_xlfn.XLOOKUP(A:A,INSUMOS!A:A,INSUMOS!F:F)</f>
        <v>3.5</v>
      </c>
      <c r="AA94" s="63">
        <f>_xlfn.XLOOKUP(A:A,TIC!A:A,TIC!F:F)</f>
        <v>2.25</v>
      </c>
    </row>
    <row r="95" spans="1:27" x14ac:dyDescent="0.25">
      <c r="A95" s="2">
        <v>95</v>
      </c>
      <c r="B95" t="str">
        <f>_xlfn.XLOOKUP(A:A,UBS!A:A,UBS!B:B)</f>
        <v>Sudoeste</v>
      </c>
      <c r="C95" t="str">
        <f>_xlfn.XLOOKUP(A:A,UBS!A:A,UBS!C:C)</f>
        <v>Samambaia</v>
      </c>
      <c r="D95" t="str">
        <f>_xlfn.XLOOKUP(A:A,UBS!A:A,UBS!D:D)</f>
        <v>Unidade Básica de Saúde 04 - Samambaia</v>
      </c>
      <c r="E95" s="20" t="str">
        <f>IF(G95&gt;=AF!$C$18,"A",IF(G95&gt;=AF!$C$17,"B",IF(G95&gt;=AF!$C$16,"C",IF(G95&gt;=AF!$C$15,"D",IF(G95&gt;0,"E","SEM INFORMAÇÃO")))))</f>
        <v>B</v>
      </c>
      <c r="F95" s="20" t="str">
        <f>IF(H95&gt;=AF!$C$18,"A",IF(H95&gt;=AF!$C$17,"B",IF(H95&gt;=AF!$C$16,"C",IF(H95&gt;=AF!$C$15,"D",IF(H95&gt;0,"E","SEM INFORMAÇÃO")))))</f>
        <v>C</v>
      </c>
      <c r="G95" s="76">
        <f>SUM(J95:O95)</f>
        <v>0.7215928858837054</v>
      </c>
      <c r="H95" s="115">
        <f>ROUND(IF(I95&lt;=4,G95,IF(I95&lt;=7,G95*0.95,G95*0.9)),2)</f>
        <v>0.69</v>
      </c>
      <c r="I95" s="120">
        <f>_xlfn.XLOOKUP(A:A,EQUIPE!A:A,EQUIPE!M:M)</f>
        <v>6</v>
      </c>
      <c r="J95" s="119">
        <f>P95*AF!$D$4</f>
        <v>4.0104828462515882E-2</v>
      </c>
      <c r="K95" s="119">
        <f>Q95*AF!$D$5</f>
        <v>0.12177043625582379</v>
      </c>
      <c r="L95" s="119">
        <f>R95*AF!$D$6</f>
        <v>0.22871664548919948</v>
      </c>
      <c r="M95" s="119">
        <f>S95*AF!$D$7</f>
        <v>0.15390724269377382</v>
      </c>
      <c r="N95" s="119">
        <f>T95*AF!$D$8</f>
        <v>0.13403067707387911</v>
      </c>
      <c r="O95" s="119">
        <f>U95*AF!$D$9</f>
        <v>4.3063055908513337E-2</v>
      </c>
      <c r="P95" s="77">
        <f>V95/AF!$B$24</f>
        <v>0.25</v>
      </c>
      <c r="Q95" s="77">
        <f>W95/AF!$B$25</f>
        <v>0.66666666666666663</v>
      </c>
      <c r="R95" s="77">
        <f>X95/AF!$B$26</f>
        <v>1</v>
      </c>
      <c r="S95" s="77">
        <f>Y95/AF!$B$27</f>
        <v>0.85</v>
      </c>
      <c r="T95" s="77">
        <f>Z95/AF!$B$28</f>
        <v>0.7857142857142857</v>
      </c>
      <c r="U95" s="77">
        <f>AA95/AF!$B$29</f>
        <v>0.5625</v>
      </c>
      <c r="V95" s="63">
        <f>_xlfn.XLOOKUP(A:A,EQUIPE!A:A,EQUIPE!F:F)</f>
        <v>2</v>
      </c>
      <c r="W95" s="63">
        <f>_xlfn.XLOOKUP(A:A,PROFISSIONAIS!A:A,PROFISSIONAIS!F:F)</f>
        <v>8</v>
      </c>
      <c r="X95" s="63">
        <f>_xlfn.XLOOKUP(A:A,SERVIÇOS!A:A,SERVIÇOS!F:F)</f>
        <v>7.5</v>
      </c>
      <c r="Y95" s="63">
        <f>_xlfn.XLOOKUP(A:A,ESTRUTURA!A:A,ESTRUTURA!F:F)</f>
        <v>17</v>
      </c>
      <c r="Z95" s="63">
        <f>_xlfn.XLOOKUP(A:A,INSUMOS!A:A,INSUMOS!F:F)</f>
        <v>5.5</v>
      </c>
      <c r="AA95" s="63">
        <f>_xlfn.XLOOKUP(A:A,TIC!A:A,TIC!F:F)</f>
        <v>2.25</v>
      </c>
    </row>
    <row r="96" spans="1:27" x14ac:dyDescent="0.25">
      <c r="A96" s="2">
        <v>203</v>
      </c>
      <c r="B96" t="str">
        <f>_xlfn.XLOOKUP(A:A,UBS!A:A,UBS!B:B)</f>
        <v>Sudoeste</v>
      </c>
      <c r="C96" t="str">
        <f>_xlfn.XLOOKUP(A:A,UBS!A:A,UBS!C:C)</f>
        <v>Samambaia</v>
      </c>
      <c r="D96" t="str">
        <f>_xlfn.XLOOKUP(A:A,UBS!A:A,UBS!D:D)</f>
        <v>Unidade Básica de Saúde 05 - Samambaia</v>
      </c>
      <c r="E96" s="20" t="str">
        <f>IF(G96&gt;=AF!$C$18,"A",IF(G96&gt;=AF!$C$17,"B",IF(G96&gt;=AF!$C$16,"C",IF(G96&gt;=AF!$C$15,"D",IF(G96&gt;0,"E","SEM INFORMAÇÃO")))))</f>
        <v>C</v>
      </c>
      <c r="F96" s="20" t="str">
        <f>IF(H96&gt;=AF!$C$18,"A",IF(H96&gt;=AF!$C$17,"B",IF(H96&gt;=AF!$C$16,"C",IF(H96&gt;=AF!$C$15,"D",IF(H96&gt;0,"E","SEM INFORMAÇÃO")))))</f>
        <v>C</v>
      </c>
      <c r="G96" s="76">
        <f>SUM(J96:O96)</f>
        <v>0.61191629606099096</v>
      </c>
      <c r="H96" s="115">
        <f>ROUND(IF(I96&lt;=4,G96,IF(I96&lt;=7,G96*0.95,G96*0.9)),2)</f>
        <v>0.61</v>
      </c>
      <c r="I96" s="120">
        <f>_xlfn.XLOOKUP(A:A,EQUIPE!A:A,EQUIPE!M:M)</f>
        <v>4</v>
      </c>
      <c r="J96" s="119">
        <f>P96*AF!$D$4</f>
        <v>0.12031448538754765</v>
      </c>
      <c r="K96" s="119">
        <f>Q96*AF!$D$5</f>
        <v>0.12557576238881829</v>
      </c>
      <c r="L96" s="119">
        <f>R96*AF!$D$6</f>
        <v>4.5743329097839902E-2</v>
      </c>
      <c r="M96" s="119">
        <f>S96*AF!$D$7</f>
        <v>0.15843392630241421</v>
      </c>
      <c r="N96" s="119">
        <f>T96*AF!$D$8</f>
        <v>8.5292249047013977E-2</v>
      </c>
      <c r="O96" s="119">
        <f>U96*AF!$D$9</f>
        <v>7.6556543837357049E-2</v>
      </c>
      <c r="P96" s="77">
        <f>V96/AF!$B$24</f>
        <v>0.75</v>
      </c>
      <c r="Q96" s="77">
        <f>W96/AF!$B$25</f>
        <v>0.6875</v>
      </c>
      <c r="R96" s="77">
        <f>X96/AF!$B$26</f>
        <v>0.2</v>
      </c>
      <c r="S96" s="77">
        <f>Y96/AF!$B$27</f>
        <v>0.875</v>
      </c>
      <c r="T96" s="77">
        <f>Z96/AF!$B$28</f>
        <v>0.5</v>
      </c>
      <c r="U96" s="77">
        <f>AA96/AF!$B$29</f>
        <v>1</v>
      </c>
      <c r="V96" s="63">
        <f>_xlfn.XLOOKUP(A:A,EQUIPE!A:A,EQUIPE!F:F)</f>
        <v>6</v>
      </c>
      <c r="W96" s="63">
        <f>_xlfn.XLOOKUP(A:A,PROFISSIONAIS!A:A,PROFISSIONAIS!F:F)</f>
        <v>8.25</v>
      </c>
      <c r="X96" s="63">
        <f>_xlfn.XLOOKUP(A:A,SERVIÇOS!A:A,SERVIÇOS!F:F)</f>
        <v>1.5</v>
      </c>
      <c r="Y96" s="63">
        <f>_xlfn.XLOOKUP(A:A,ESTRUTURA!A:A,ESTRUTURA!F:F)</f>
        <v>17.5</v>
      </c>
      <c r="Z96" s="63">
        <f>_xlfn.XLOOKUP(A:A,INSUMOS!A:A,INSUMOS!F:F)</f>
        <v>3.5</v>
      </c>
      <c r="AA96" s="63">
        <f>_xlfn.XLOOKUP(A:A,TIC!A:A,TIC!F:F)</f>
        <v>4</v>
      </c>
    </row>
    <row r="97" spans="1:27" x14ac:dyDescent="0.25">
      <c r="A97" s="2">
        <v>114</v>
      </c>
      <c r="B97" t="str">
        <f>_xlfn.XLOOKUP(A:A,UBS!A:A,UBS!B:B)</f>
        <v>Sudoeste</v>
      </c>
      <c r="C97" t="str">
        <f>_xlfn.XLOOKUP(A:A,UBS!A:A,UBS!C:C)</f>
        <v>Samambaia</v>
      </c>
      <c r="D97" t="str">
        <f>_xlfn.XLOOKUP(A:A,UBS!A:A,UBS!D:D)</f>
        <v>Unidade Básica de Saúde 07 - Samambaia</v>
      </c>
      <c r="E97" s="20" t="str">
        <f>IF(G97&gt;=AF!$C$18,"A",IF(G97&gt;=AF!$C$17,"B",IF(G97&gt;=AF!$C$16,"C",IF(G97&gt;=AF!$C$15,"D",IF(G97&gt;0,"E","SEM INFORMAÇÃO")))))</f>
        <v>C</v>
      </c>
      <c r="F97" s="20" t="str">
        <f>IF(H97&gt;=AF!$C$18,"A",IF(H97&gt;=AF!$C$17,"B",IF(H97&gt;=AF!$C$16,"C",IF(H97&gt;=AF!$C$15,"D",IF(H97&gt;0,"E","SEM INFORMAÇÃO")))))</f>
        <v>C</v>
      </c>
      <c r="G97" s="76">
        <f>SUM(J97:O97)</f>
        <v>0.65830156713257082</v>
      </c>
      <c r="H97" s="115">
        <f>ROUND(IF(I97&lt;=4,G97,IF(I97&lt;=7,G97*0.95,G97*0.9)),2)</f>
        <v>0.63</v>
      </c>
      <c r="I97" s="120">
        <f>_xlfn.XLOOKUP(A:A,EQUIPE!A:A,EQUIPE!M:M)</f>
        <v>6</v>
      </c>
      <c r="J97" s="119">
        <f>P97*AF!$D$4</f>
        <v>0.16041931385006353</v>
      </c>
      <c r="K97" s="119">
        <f>Q97*AF!$D$5</f>
        <v>0.13318641465480727</v>
      </c>
      <c r="L97" s="119">
        <f>R97*AF!$D$6</f>
        <v>9.1486658195679804E-2</v>
      </c>
      <c r="M97" s="119">
        <f>S97*AF!$D$7</f>
        <v>0.144853875476493</v>
      </c>
      <c r="N97" s="119">
        <f>T97*AF!$D$8</f>
        <v>8.5292249047013977E-2</v>
      </c>
      <c r="O97" s="119">
        <f>U97*AF!$D$9</f>
        <v>4.3063055908513337E-2</v>
      </c>
      <c r="P97" s="77">
        <f>V97/AF!$B$24</f>
        <v>1</v>
      </c>
      <c r="Q97" s="77">
        <f>W97/AF!$B$25</f>
        <v>0.72916666666666663</v>
      </c>
      <c r="R97" s="77">
        <f>X97/AF!$B$26</f>
        <v>0.4</v>
      </c>
      <c r="S97" s="77">
        <f>Y97/AF!$B$27</f>
        <v>0.8</v>
      </c>
      <c r="T97" s="77">
        <f>Z97/AF!$B$28</f>
        <v>0.5</v>
      </c>
      <c r="U97" s="77">
        <f>AA97/AF!$B$29</f>
        <v>0.5625</v>
      </c>
      <c r="V97" s="63">
        <f>_xlfn.XLOOKUP(A:A,EQUIPE!A:A,EQUIPE!F:F)</f>
        <v>8</v>
      </c>
      <c r="W97" s="63">
        <f>_xlfn.XLOOKUP(A:A,PROFISSIONAIS!A:A,PROFISSIONAIS!F:F)</f>
        <v>8.75</v>
      </c>
      <c r="X97" s="63">
        <f>_xlfn.XLOOKUP(A:A,SERVIÇOS!A:A,SERVIÇOS!F:F)</f>
        <v>3</v>
      </c>
      <c r="Y97" s="63">
        <f>_xlfn.XLOOKUP(A:A,ESTRUTURA!A:A,ESTRUTURA!F:F)</f>
        <v>16</v>
      </c>
      <c r="Z97" s="63">
        <f>_xlfn.XLOOKUP(A:A,INSUMOS!A:A,INSUMOS!F:F)</f>
        <v>3.5</v>
      </c>
      <c r="AA97" s="63">
        <f>_xlfn.XLOOKUP(A:A,TIC!A:A,TIC!F:F)</f>
        <v>2.25</v>
      </c>
    </row>
    <row r="98" spans="1:27" x14ac:dyDescent="0.25">
      <c r="A98" s="2">
        <v>89</v>
      </c>
      <c r="B98" t="str">
        <f>_xlfn.XLOOKUP(A:A,UBS!A:A,UBS!B:B)</f>
        <v>Sudoeste</v>
      </c>
      <c r="C98" t="str">
        <f>_xlfn.XLOOKUP(A:A,UBS!A:A,UBS!C:C)</f>
        <v>Taguatinga</v>
      </c>
      <c r="D98" t="str">
        <f>_xlfn.XLOOKUP(A:A,UBS!A:A,UBS!D:D)</f>
        <v>Unidade Básica de Saúde 06 - Taguatinga</v>
      </c>
      <c r="E98" s="20" t="str">
        <f>IF(G98&gt;=AF!$C$18,"A",IF(G98&gt;=AF!$C$17,"B",IF(G98&gt;=AF!$C$16,"C",IF(G98&gt;=AF!$C$15,"D",IF(G98&gt;0,"E","SEM INFORMAÇÃO")))))</f>
        <v>B</v>
      </c>
      <c r="F98" s="20" t="str">
        <f>IF(H98&gt;=AF!$C$18,"A",IF(H98&gt;=AF!$C$17,"B",IF(H98&gt;=AF!$C$16,"C",IF(H98&gt;=AF!$C$15,"D",IF(H98&gt;0,"E","SEM INFORMAÇÃO")))))</f>
        <v>C</v>
      </c>
      <c r="G98" s="76">
        <f>SUM(J98:O98)</f>
        <v>0.76954944938585346</v>
      </c>
      <c r="H98" s="115">
        <f>ROUND(IF(I98&lt;=4,G98,IF(I98&lt;=7,G98*0.95,G98*0.9)),2)</f>
        <v>0.69</v>
      </c>
      <c r="I98" s="120">
        <f>_xlfn.XLOOKUP(A:A,EQUIPE!A:A,EQUIPE!M:M)</f>
        <v>9</v>
      </c>
      <c r="J98" s="119">
        <f>P98*AF!$D$4</f>
        <v>8.0209656925031764E-2</v>
      </c>
      <c r="K98" s="119">
        <f>Q98*AF!$D$5</f>
        <v>0.1179651101228293</v>
      </c>
      <c r="L98" s="119">
        <f>R98*AF!$D$6</f>
        <v>0.22871664548919948</v>
      </c>
      <c r="M98" s="119">
        <f>S98*AF!$D$7</f>
        <v>0.12901048284625158</v>
      </c>
      <c r="N98" s="119">
        <f>T98*AF!$D$8</f>
        <v>0.17058449809402795</v>
      </c>
      <c r="O98" s="119">
        <f>U98*AF!$D$9</f>
        <v>4.3063055908513337E-2</v>
      </c>
      <c r="P98" s="77">
        <f>V98/AF!$B$24</f>
        <v>0.5</v>
      </c>
      <c r="Q98" s="77">
        <f>W98/AF!$B$25</f>
        <v>0.64583333333333337</v>
      </c>
      <c r="R98" s="77">
        <f>X98/AF!$B$26</f>
        <v>1</v>
      </c>
      <c r="S98" s="77">
        <f>Y98/AF!$B$27</f>
        <v>0.71250000000000002</v>
      </c>
      <c r="T98" s="77">
        <f>Z98/AF!$B$28</f>
        <v>1</v>
      </c>
      <c r="U98" s="77">
        <f>AA98/AF!$B$29</f>
        <v>0.5625</v>
      </c>
      <c r="V98" s="63">
        <f>_xlfn.XLOOKUP(A:A,EQUIPE!A:A,EQUIPE!F:F)</f>
        <v>4</v>
      </c>
      <c r="W98" s="63">
        <f>_xlfn.XLOOKUP(A:A,PROFISSIONAIS!A:A,PROFISSIONAIS!F:F)</f>
        <v>7.75</v>
      </c>
      <c r="X98" s="63">
        <f>_xlfn.XLOOKUP(A:A,SERVIÇOS!A:A,SERVIÇOS!F:F)</f>
        <v>7.5</v>
      </c>
      <c r="Y98" s="63">
        <f>_xlfn.XLOOKUP(A:A,ESTRUTURA!A:A,ESTRUTURA!F:F)</f>
        <v>14.25</v>
      </c>
      <c r="Z98" s="63">
        <f>_xlfn.XLOOKUP(A:A,INSUMOS!A:A,INSUMOS!F:F)</f>
        <v>7</v>
      </c>
      <c r="AA98" s="63">
        <f>_xlfn.XLOOKUP(A:A,TIC!A:A,TIC!F:F)</f>
        <v>2.25</v>
      </c>
    </row>
    <row r="99" spans="1:27" x14ac:dyDescent="0.25">
      <c r="A99" s="2">
        <v>112</v>
      </c>
      <c r="B99" t="str">
        <f>_xlfn.XLOOKUP(A:A,UBS!A:A,UBS!B:B)</f>
        <v>Sudoeste</v>
      </c>
      <c r="C99" t="str">
        <f>_xlfn.XLOOKUP(A:A,UBS!A:A,UBS!C:C)</f>
        <v>Taguatinga</v>
      </c>
      <c r="D99" t="str">
        <f>_xlfn.XLOOKUP(A:A,UBS!A:A,UBS!D:D)</f>
        <v>Unidade Básica de Saúde 07 - Taguatinga</v>
      </c>
      <c r="E99" s="20" t="str">
        <f>IF(G99&gt;=AF!$C$18,"A",IF(G99&gt;=AF!$C$17,"B",IF(G99&gt;=AF!$C$16,"C",IF(G99&gt;=AF!$C$15,"D",IF(G99&gt;0,"E","SEM INFORMAÇÃO")))))</f>
        <v>C</v>
      </c>
      <c r="F99" s="20" t="str">
        <f>IF(H99&gt;=AF!$C$18,"A",IF(H99&gt;=AF!$C$17,"B",IF(H99&gt;=AF!$C$16,"C",IF(H99&gt;=AF!$C$15,"D",IF(H99&gt;0,"E","SEM INFORMAÇÃO")))))</f>
        <v>C</v>
      </c>
      <c r="G99" s="76">
        <f>SUM(J99:O99)</f>
        <v>0.65691935923035039</v>
      </c>
      <c r="H99" s="115">
        <f>ROUND(IF(I99&lt;=4,G99,IF(I99&lt;=7,G99*0.95,G99*0.9)),2)</f>
        <v>0.62</v>
      </c>
      <c r="I99" s="120">
        <f>_xlfn.XLOOKUP(A:A,EQUIPE!A:A,EQUIPE!M:M)</f>
        <v>7</v>
      </c>
      <c r="J99" s="119">
        <f>P99*AF!$D$4</f>
        <v>0.10026207115628971</v>
      </c>
      <c r="K99" s="119">
        <f>Q99*AF!$D$5</f>
        <v>0</v>
      </c>
      <c r="L99" s="119">
        <f>R99*AF!$D$6</f>
        <v>0.22871664548919948</v>
      </c>
      <c r="M99" s="119">
        <f>S99*AF!$D$7</f>
        <v>0.15390724269377382</v>
      </c>
      <c r="N99" s="119">
        <f>T99*AF!$D$8</f>
        <v>9.7476856053730257E-2</v>
      </c>
      <c r="O99" s="119">
        <f>U99*AF!$D$9</f>
        <v>7.6556543837357049E-2</v>
      </c>
      <c r="P99" s="77">
        <f>V99/AF!$B$24</f>
        <v>0.625</v>
      </c>
      <c r="Q99" s="77">
        <f>W99/AF!$B$25</f>
        <v>0</v>
      </c>
      <c r="R99" s="77">
        <f>X99/AF!$B$26</f>
        <v>1</v>
      </c>
      <c r="S99" s="77">
        <f>Y99/AF!$B$27</f>
        <v>0.85</v>
      </c>
      <c r="T99" s="77">
        <f>Z99/AF!$B$28</f>
        <v>0.5714285714285714</v>
      </c>
      <c r="U99" s="77">
        <f>AA99/AF!$B$29</f>
        <v>1</v>
      </c>
      <c r="V99" s="63">
        <f>_xlfn.XLOOKUP(A:A,EQUIPE!A:A,EQUIPE!F:F)</f>
        <v>5</v>
      </c>
      <c r="W99" s="63">
        <f>_xlfn.XLOOKUP(A:A,PROFISSIONAIS!A:A,PROFISSIONAIS!F:F)</f>
        <v>0</v>
      </c>
      <c r="X99" s="63">
        <f>_xlfn.XLOOKUP(A:A,SERVIÇOS!A:A,SERVIÇOS!F:F)</f>
        <v>7.5</v>
      </c>
      <c r="Y99" s="63">
        <f>_xlfn.XLOOKUP(A:A,ESTRUTURA!A:A,ESTRUTURA!F:F)</f>
        <v>17</v>
      </c>
      <c r="Z99" s="63">
        <f>_xlfn.XLOOKUP(A:A,INSUMOS!A:A,INSUMOS!F:F)</f>
        <v>4</v>
      </c>
      <c r="AA99" s="63">
        <f>_xlfn.XLOOKUP(A:A,TIC!A:A,TIC!F:F)</f>
        <v>4</v>
      </c>
    </row>
    <row r="100" spans="1:27" x14ac:dyDescent="0.25">
      <c r="A100" s="2">
        <v>222</v>
      </c>
      <c r="B100" t="str">
        <f>_xlfn.XLOOKUP(A:A,UBS!A:A,UBS!B:B)</f>
        <v>Sul</v>
      </c>
      <c r="C100" t="str">
        <f>_xlfn.XLOOKUP(A:A,UBS!A:A,UBS!C:C)</f>
        <v>Gama</v>
      </c>
      <c r="D100" t="str">
        <f>_xlfn.XLOOKUP(A:A,UBS!A:A,UBS!D:D)</f>
        <v>Unidade Básica de Saúde 04 - Gama</v>
      </c>
      <c r="E100" s="20" t="str">
        <f>IF(G100&gt;=AF!$C$18,"A",IF(G100&gt;=AF!$C$17,"B",IF(G100&gt;=AF!$C$16,"C",IF(G100&gt;=AF!$C$15,"D",IF(G100&gt;0,"E","SEM INFORMAÇÃO")))))</f>
        <v>C</v>
      </c>
      <c r="F100" s="20" t="str">
        <f>IF(H100&gt;=AF!$C$18,"A",IF(H100&gt;=AF!$C$17,"B",IF(H100&gt;=AF!$C$16,"C",IF(H100&gt;=AF!$C$15,"D",IF(H100&gt;0,"E","SEM INFORMAÇÃO")))))</f>
        <v>C</v>
      </c>
      <c r="G100" s="76">
        <f>SUM(J100:O100)</f>
        <v>0.67998010830761779</v>
      </c>
      <c r="H100" s="115">
        <f>ROUND(IF(I100&lt;=4,G100,IF(I100&lt;=7,G100*0.95,G100*0.9)),2)</f>
        <v>0.65</v>
      </c>
      <c r="I100" s="120">
        <f>_xlfn.XLOOKUP(A:A,EQUIPE!A:A,EQUIPE!M:M)</f>
        <v>5</v>
      </c>
      <c r="J100" s="119">
        <f>P100*AF!$D$4</f>
        <v>0.12031448538754765</v>
      </c>
      <c r="K100" s="119">
        <f>Q100*AF!$D$5</f>
        <v>0.12938108852181279</v>
      </c>
      <c r="L100" s="119">
        <f>R100*AF!$D$6</f>
        <v>0.1524777636594663</v>
      </c>
      <c r="M100" s="119">
        <f>S100*AF!$D$7</f>
        <v>0.14032719186785259</v>
      </c>
      <c r="N100" s="119">
        <f>T100*AF!$D$8</f>
        <v>6.0923035033581416E-2</v>
      </c>
      <c r="O100" s="119">
        <f>U100*AF!$D$9</f>
        <v>7.6556543837357049E-2</v>
      </c>
      <c r="P100" s="77">
        <f>V100/AF!$B$24</f>
        <v>0.75</v>
      </c>
      <c r="Q100" s="77">
        <f>W100/AF!$B$25</f>
        <v>0.70833333333333337</v>
      </c>
      <c r="R100" s="77">
        <f>X100/AF!$B$26</f>
        <v>0.66666666666666663</v>
      </c>
      <c r="S100" s="77">
        <f>Y100/AF!$B$27</f>
        <v>0.77500000000000002</v>
      </c>
      <c r="T100" s="77">
        <f>Z100/AF!$B$28</f>
        <v>0.35714285714285715</v>
      </c>
      <c r="U100" s="77">
        <f>AA100/AF!$B$29</f>
        <v>1</v>
      </c>
      <c r="V100" s="63">
        <f>_xlfn.XLOOKUP(A:A,EQUIPE!A:A,EQUIPE!F:F)</f>
        <v>6</v>
      </c>
      <c r="W100" s="63">
        <f>_xlfn.XLOOKUP(A:A,PROFISSIONAIS!A:A,PROFISSIONAIS!F:F)</f>
        <v>8.5</v>
      </c>
      <c r="X100" s="63">
        <f>_xlfn.XLOOKUP(A:A,SERVIÇOS!A:A,SERVIÇOS!F:F)</f>
        <v>5</v>
      </c>
      <c r="Y100" s="63">
        <f>_xlfn.XLOOKUP(A:A,ESTRUTURA!A:A,ESTRUTURA!F:F)</f>
        <v>15.5</v>
      </c>
      <c r="Z100" s="63">
        <f>_xlfn.XLOOKUP(A:A,INSUMOS!A:A,INSUMOS!F:F)</f>
        <v>2.5</v>
      </c>
      <c r="AA100" s="63">
        <f>_xlfn.XLOOKUP(A:A,TIC!A:A,TIC!F:F)</f>
        <v>4</v>
      </c>
    </row>
    <row r="101" spans="1:27" x14ac:dyDescent="0.25">
      <c r="A101" s="2">
        <v>110</v>
      </c>
      <c r="B101" t="str">
        <f>_xlfn.XLOOKUP(A:A,UBS!A:A,UBS!B:B)</f>
        <v>Sul</v>
      </c>
      <c r="C101" t="str">
        <f>_xlfn.XLOOKUP(A:A,UBS!A:A,UBS!C:C)</f>
        <v>Gama</v>
      </c>
      <c r="D101" t="str">
        <f>_xlfn.XLOOKUP(A:A,UBS!A:A,UBS!D:D)</f>
        <v>Unidade Básica de Saúde 08 - Gama</v>
      </c>
      <c r="E101" s="20" t="str">
        <f>IF(G101&gt;=AF!$C$18,"A",IF(G101&gt;=AF!$C$17,"B",IF(G101&gt;=AF!$C$16,"C",IF(G101&gt;=AF!$C$15,"D",IF(G101&gt;0,"E","SEM INFORMAÇÃO")))))</f>
        <v>C</v>
      </c>
      <c r="F101" s="20" t="str">
        <f>IF(H101&gt;=AF!$C$18,"A",IF(H101&gt;=AF!$C$17,"B",IF(H101&gt;=AF!$C$16,"C",IF(H101&gt;=AF!$C$15,"D",IF(H101&gt;0,"E","SEM INFORMAÇÃO")))))</f>
        <v>C</v>
      </c>
      <c r="G101" s="76">
        <f>SUM(J101:O101)</f>
        <v>0.63363170871906571</v>
      </c>
      <c r="H101" s="115">
        <f>ROUND(IF(I101&lt;=4,G101,IF(I101&lt;=7,G101*0.95,G101*0.9)),2)</f>
        <v>0.63</v>
      </c>
      <c r="I101" s="120">
        <f>_xlfn.XLOOKUP(A:A,EQUIPE!A:A,EQUIPE!M:M)</f>
        <v>1</v>
      </c>
      <c r="J101" s="119">
        <f>P101*AF!$D$4</f>
        <v>4.0104828462515882E-2</v>
      </c>
      <c r="K101" s="119">
        <f>Q101*AF!$D$5</f>
        <v>0.12177043625582379</v>
      </c>
      <c r="L101" s="119">
        <f>R101*AF!$D$6</f>
        <v>0.10673443456162643</v>
      </c>
      <c r="M101" s="119">
        <f>S101*AF!$D$7</f>
        <v>0.17880400254129605</v>
      </c>
      <c r="N101" s="119">
        <f>T101*AF!$D$8</f>
        <v>0.10966146306044655</v>
      </c>
      <c r="O101" s="119">
        <f>U101*AF!$D$9</f>
        <v>7.6556543837357049E-2</v>
      </c>
      <c r="P101" s="77">
        <f>V101/AF!$B$24</f>
        <v>0.25</v>
      </c>
      <c r="Q101" s="77">
        <f>W101/AF!$B$25</f>
        <v>0.66666666666666663</v>
      </c>
      <c r="R101" s="77">
        <f>X101/AF!$B$26</f>
        <v>0.46666666666666667</v>
      </c>
      <c r="S101" s="77">
        <f>Y101/AF!$B$27</f>
        <v>0.98750000000000004</v>
      </c>
      <c r="T101" s="77">
        <f>Z101/AF!$B$28</f>
        <v>0.6428571428571429</v>
      </c>
      <c r="U101" s="77">
        <f>AA101/AF!$B$29</f>
        <v>1</v>
      </c>
      <c r="V101" s="63">
        <f>_xlfn.XLOOKUP(A:A,EQUIPE!A:A,EQUIPE!F:F)</f>
        <v>2</v>
      </c>
      <c r="W101" s="63">
        <f>_xlfn.XLOOKUP(A:A,PROFISSIONAIS!A:A,PROFISSIONAIS!F:F)</f>
        <v>8</v>
      </c>
      <c r="X101" s="63">
        <f>_xlfn.XLOOKUP(A:A,SERVIÇOS!A:A,SERVIÇOS!F:F)</f>
        <v>3.5</v>
      </c>
      <c r="Y101" s="63">
        <f>_xlfn.XLOOKUP(A:A,ESTRUTURA!A:A,ESTRUTURA!F:F)</f>
        <v>19.75</v>
      </c>
      <c r="Z101" s="63">
        <f>_xlfn.XLOOKUP(A:A,INSUMOS!A:A,INSUMOS!F:F)</f>
        <v>4.5</v>
      </c>
      <c r="AA101" s="63">
        <f>_xlfn.XLOOKUP(A:A,TIC!A:A,TIC!F:F)</f>
        <v>4</v>
      </c>
    </row>
    <row r="102" spans="1:27" x14ac:dyDescent="0.25">
      <c r="A102" s="2">
        <v>188</v>
      </c>
      <c r="B102" t="str">
        <f>_xlfn.XLOOKUP(A:A,UBS!A:A,UBS!B:B)</f>
        <v>Sul</v>
      </c>
      <c r="C102" t="str">
        <f>_xlfn.XLOOKUP(A:A,UBS!A:A,UBS!C:C)</f>
        <v>Gama</v>
      </c>
      <c r="D102" t="str">
        <f>_xlfn.XLOOKUP(A:A,UBS!A:A,UBS!D:D)</f>
        <v>Unidade Básica de Saúde 11 - Gama</v>
      </c>
      <c r="E102" s="20" t="str">
        <f>IF(G102&gt;=AF!$C$18,"A",IF(G102&gt;=AF!$C$17,"B",IF(G102&gt;=AF!$C$16,"C",IF(G102&gt;=AF!$C$15,"D",IF(G102&gt;0,"E","SEM INFORMAÇÃO")))))</f>
        <v>C</v>
      </c>
      <c r="F102" s="20" t="str">
        <f>IF(H102&gt;=AF!$C$18,"A",IF(H102&gt;=AF!$C$17,"B",IF(H102&gt;=AF!$C$16,"C",IF(H102&gt;=AF!$C$15,"D",IF(H102&gt;0,"E","SEM INFORMAÇÃO")))))</f>
        <v>C</v>
      </c>
      <c r="G102" s="76">
        <f>SUM(J102:O102)</f>
        <v>0.60372799056090032</v>
      </c>
      <c r="H102" s="115">
        <f>ROUND(IF(I102&lt;=4,G102,IF(I102&lt;=7,G102*0.95,G102*0.9)),2)</f>
        <v>0.6</v>
      </c>
      <c r="I102" s="120">
        <f>_xlfn.XLOOKUP(A:A,EQUIPE!A:A,EQUIPE!M:M)</f>
        <v>2</v>
      </c>
      <c r="J102" s="119">
        <f>P102*AF!$D$4</f>
        <v>0.12031448538754765</v>
      </c>
      <c r="K102" s="119">
        <f>Q102*AF!$D$5</f>
        <v>0.12557576238881829</v>
      </c>
      <c r="L102" s="119">
        <f>R102*AF!$D$6</f>
        <v>3.0495552731893263E-2</v>
      </c>
      <c r="M102" s="119">
        <f>S102*AF!$D$7</f>
        <v>0.13806385006353239</v>
      </c>
      <c r="N102" s="119">
        <f>T102*AF!$D$8</f>
        <v>0.14621528408059539</v>
      </c>
      <c r="O102" s="119">
        <f>U102*AF!$D$9</f>
        <v>4.3063055908513337E-2</v>
      </c>
      <c r="P102" s="77">
        <f>V102/AF!$B$24</f>
        <v>0.75</v>
      </c>
      <c r="Q102" s="77">
        <f>W102/AF!$B$25</f>
        <v>0.6875</v>
      </c>
      <c r="R102" s="77">
        <f>X102/AF!$B$26</f>
        <v>0.13333333333333333</v>
      </c>
      <c r="S102" s="77">
        <f>Y102/AF!$B$27</f>
        <v>0.76249999999999996</v>
      </c>
      <c r="T102" s="77">
        <f>Z102/AF!$B$28</f>
        <v>0.8571428571428571</v>
      </c>
      <c r="U102" s="77">
        <f>AA102/AF!$B$29</f>
        <v>0.5625</v>
      </c>
      <c r="V102" s="63">
        <f>_xlfn.XLOOKUP(A:A,EQUIPE!A:A,EQUIPE!F:F)</f>
        <v>6</v>
      </c>
      <c r="W102" s="63">
        <f>_xlfn.XLOOKUP(A:A,PROFISSIONAIS!A:A,PROFISSIONAIS!F:F)</f>
        <v>8.25</v>
      </c>
      <c r="X102" s="63">
        <f>_xlfn.XLOOKUP(A:A,SERVIÇOS!A:A,SERVIÇOS!F:F)</f>
        <v>1</v>
      </c>
      <c r="Y102" s="63">
        <f>_xlfn.XLOOKUP(A:A,ESTRUTURA!A:A,ESTRUTURA!F:F)</f>
        <v>15.25</v>
      </c>
      <c r="Z102" s="63">
        <f>_xlfn.XLOOKUP(A:A,INSUMOS!A:A,INSUMOS!F:F)</f>
        <v>6</v>
      </c>
      <c r="AA102" s="63">
        <f>_xlfn.XLOOKUP(A:A,TIC!A:A,TIC!F:F)</f>
        <v>2.25</v>
      </c>
    </row>
    <row r="103" spans="1:27" x14ac:dyDescent="0.25">
      <c r="A103" s="2">
        <v>142</v>
      </c>
      <c r="B103" t="str">
        <f>_xlfn.XLOOKUP(A:A,UBS!A:A,UBS!B:B)</f>
        <v>Sul</v>
      </c>
      <c r="C103" t="str">
        <f>_xlfn.XLOOKUP(A:A,UBS!A:A,UBS!C:C)</f>
        <v>Gama</v>
      </c>
      <c r="D103" t="str">
        <f>_xlfn.XLOOKUP(A:A,UBS!A:A,UBS!D:D)</f>
        <v>Unidade Básica de Saúde 12 - Gama</v>
      </c>
      <c r="E103" s="20" t="str">
        <f>IF(G103&gt;=AF!$C$18,"A",IF(G103&gt;=AF!$C$17,"B",IF(G103&gt;=AF!$C$16,"C",IF(G103&gt;=AF!$C$15,"D",IF(G103&gt;0,"E","SEM INFORMAÇÃO")))))</f>
        <v>C</v>
      </c>
      <c r="F103" s="20" t="str">
        <f>IF(H103&gt;=AF!$C$18,"A",IF(H103&gt;=AF!$C$17,"B",IF(H103&gt;=AF!$C$16,"C",IF(H103&gt;=AF!$C$15,"D",IF(H103&gt;0,"E","SEM INFORMAÇÃO")))))</f>
        <v>C</v>
      </c>
      <c r="G103" s="76">
        <f>SUM(J103:O103)</f>
        <v>0.67992811006232223</v>
      </c>
      <c r="H103" s="115">
        <f>ROUND(IF(I103&lt;=4,G103,IF(I103&lt;=7,G103*0.95,G103*0.9)),2)</f>
        <v>0.68</v>
      </c>
      <c r="I103" s="120">
        <f>_xlfn.XLOOKUP(A:A,EQUIPE!A:A,EQUIPE!M:M)</f>
        <v>2</v>
      </c>
      <c r="J103" s="119">
        <f>P103*AF!$D$4</f>
        <v>0.12031448538754765</v>
      </c>
      <c r="K103" s="119">
        <f>Q103*AF!$D$5</f>
        <v>0.1103544578568403</v>
      </c>
      <c r="L103" s="119">
        <f>R103*AF!$D$6</f>
        <v>0.1524777636594663</v>
      </c>
      <c r="M103" s="119">
        <f>S103*AF!$D$7</f>
        <v>0.1471172172808132</v>
      </c>
      <c r="N103" s="119">
        <f>T103*AF!$D$8</f>
        <v>7.3107642040297696E-2</v>
      </c>
      <c r="O103" s="119">
        <f>U103*AF!$D$9</f>
        <v>7.6556543837357049E-2</v>
      </c>
      <c r="P103" s="77">
        <f>V103/AF!$B$24</f>
        <v>0.75</v>
      </c>
      <c r="Q103" s="77">
        <f>W103/AF!$B$25</f>
        <v>0.60416666666666663</v>
      </c>
      <c r="R103" s="77">
        <f>X103/AF!$B$26</f>
        <v>0.66666666666666663</v>
      </c>
      <c r="S103" s="77">
        <f>Y103/AF!$B$27</f>
        <v>0.8125</v>
      </c>
      <c r="T103" s="77">
        <f>Z103/AF!$B$28</f>
        <v>0.42857142857142855</v>
      </c>
      <c r="U103" s="77">
        <f>AA103/AF!$B$29</f>
        <v>1</v>
      </c>
      <c r="V103" s="63">
        <f>_xlfn.XLOOKUP(A:A,EQUIPE!A:A,EQUIPE!F:F)</f>
        <v>6</v>
      </c>
      <c r="W103" s="63">
        <f>_xlfn.XLOOKUP(A:A,PROFISSIONAIS!A:A,PROFISSIONAIS!F:F)</f>
        <v>7.25</v>
      </c>
      <c r="X103" s="63">
        <f>_xlfn.XLOOKUP(A:A,SERVIÇOS!A:A,SERVIÇOS!F:F)</f>
        <v>5</v>
      </c>
      <c r="Y103" s="63">
        <f>_xlfn.XLOOKUP(A:A,ESTRUTURA!A:A,ESTRUTURA!F:F)</f>
        <v>16.25</v>
      </c>
      <c r="Z103" s="63">
        <f>_xlfn.XLOOKUP(A:A,INSUMOS!A:A,INSUMOS!F:F)</f>
        <v>3</v>
      </c>
      <c r="AA103" s="63">
        <f>_xlfn.XLOOKUP(A:A,TIC!A:A,TIC!F:F)</f>
        <v>4</v>
      </c>
    </row>
    <row r="104" spans="1:27" x14ac:dyDescent="0.25">
      <c r="A104" s="2">
        <v>105</v>
      </c>
      <c r="B104" t="str">
        <f>_xlfn.XLOOKUP(A:A,UBS!A:A,UBS!B:B)</f>
        <v>Sul</v>
      </c>
      <c r="C104" t="str">
        <f>_xlfn.XLOOKUP(A:A,UBS!A:A,UBS!C:C)</f>
        <v>Santa Maria</v>
      </c>
      <c r="D104" t="str">
        <f>_xlfn.XLOOKUP(A:A,UBS!A:A,UBS!D:D)</f>
        <v>Unidade Básica de Saúde 01 - Santa Maria</v>
      </c>
      <c r="E104" s="20" t="str">
        <f>IF(G104&gt;=AF!$C$18,"A",IF(G104&gt;=AF!$C$17,"B",IF(G104&gt;=AF!$C$16,"C",IF(G104&gt;=AF!$C$15,"D",IF(G104&gt;0,"E","SEM INFORMAÇÃO")))))</f>
        <v>B</v>
      </c>
      <c r="F104" s="20" t="str">
        <f>IF(H104&gt;=AF!$C$18,"A",IF(H104&gt;=AF!$C$17,"B",IF(H104&gt;=AF!$C$16,"C",IF(H104&gt;=AF!$C$15,"D",IF(H104&gt;0,"E","SEM INFORMAÇÃO")))))</f>
        <v>C</v>
      </c>
      <c r="G104" s="76">
        <f>SUM(J104:O104)</f>
        <v>0.73120405245961162</v>
      </c>
      <c r="H104" s="115">
        <f>ROUND(IF(I104&lt;=4,G104,IF(I104&lt;=7,G104*0.95,G104*0.9)),2)</f>
        <v>0.66</v>
      </c>
      <c r="I104" s="120">
        <f>_xlfn.XLOOKUP(A:A,EQUIPE!A:A,EQUIPE!M:M)</f>
        <v>11</v>
      </c>
      <c r="J104" s="119">
        <f>P104*AF!$D$4</f>
        <v>0.12031448538754765</v>
      </c>
      <c r="K104" s="119">
        <f>Q104*AF!$D$5</f>
        <v>0.13699174078780177</v>
      </c>
      <c r="L104" s="119">
        <f>R104*AF!$D$6</f>
        <v>0.22871664548919948</v>
      </c>
      <c r="M104" s="119">
        <f>S104*AF!$D$7</f>
        <v>0.12901048284625158</v>
      </c>
      <c r="N104" s="119">
        <f>T104*AF!$D$8</f>
        <v>7.3107642040297696E-2</v>
      </c>
      <c r="O104" s="119">
        <f>U104*AF!$D$9</f>
        <v>4.3063055908513337E-2</v>
      </c>
      <c r="P104" s="77">
        <f>V104/AF!$B$24</f>
        <v>0.75</v>
      </c>
      <c r="Q104" s="77">
        <f>W104/AF!$B$25</f>
        <v>0.75</v>
      </c>
      <c r="R104" s="77">
        <f>X104/AF!$B$26</f>
        <v>1</v>
      </c>
      <c r="S104" s="77">
        <f>Y104/AF!$B$27</f>
        <v>0.71250000000000002</v>
      </c>
      <c r="T104" s="77">
        <f>Z104/AF!$B$28</f>
        <v>0.42857142857142855</v>
      </c>
      <c r="U104" s="77">
        <f>AA104/AF!$B$29</f>
        <v>0.5625</v>
      </c>
      <c r="V104" s="63">
        <f>_xlfn.XLOOKUP(A:A,EQUIPE!A:A,EQUIPE!F:F)</f>
        <v>6</v>
      </c>
      <c r="W104" s="63">
        <f>_xlfn.XLOOKUP(A:A,PROFISSIONAIS!A:A,PROFISSIONAIS!F:F)</f>
        <v>9</v>
      </c>
      <c r="X104" s="63">
        <f>_xlfn.XLOOKUP(A:A,SERVIÇOS!A:A,SERVIÇOS!F:F)</f>
        <v>7.5</v>
      </c>
      <c r="Y104" s="63">
        <f>_xlfn.XLOOKUP(A:A,ESTRUTURA!A:A,ESTRUTURA!F:F)</f>
        <v>14.25</v>
      </c>
      <c r="Z104" s="63">
        <f>_xlfn.XLOOKUP(A:A,INSUMOS!A:A,INSUMOS!F:F)</f>
        <v>3</v>
      </c>
      <c r="AA104" s="63">
        <f>_xlfn.XLOOKUP(A:A,TIC!A:A,TIC!F:F)</f>
        <v>2.25</v>
      </c>
    </row>
    <row r="105" spans="1:27" x14ac:dyDescent="0.25">
      <c r="A105" s="2">
        <v>172</v>
      </c>
      <c r="B105" t="str">
        <f>_xlfn.XLOOKUP(A:A,UBS!A:A,UBS!B:B)</f>
        <v>Sul</v>
      </c>
      <c r="C105" t="str">
        <f>_xlfn.XLOOKUP(A:A,UBS!A:A,UBS!C:C)</f>
        <v>Santa Maria</v>
      </c>
      <c r="D105" t="str">
        <f>_xlfn.XLOOKUP(A:A,UBS!A:A,UBS!D:D)</f>
        <v>Unidade Básica de Saúde 03 - Santa Maria</v>
      </c>
      <c r="E105" s="20" t="str">
        <f>IF(G105&gt;=AF!$C$18,"A",IF(G105&gt;=AF!$C$17,"B",IF(G105&gt;=AF!$C$16,"C",IF(G105&gt;=AF!$C$15,"D",IF(G105&gt;0,"E","SEM INFORMAÇÃO")))))</f>
        <v>C</v>
      </c>
      <c r="F105" s="20" t="str">
        <f>IF(H105&gt;=AF!$C$18,"A",IF(H105&gt;=AF!$C$17,"B",IF(H105&gt;=AF!$C$16,"C",IF(H105&gt;=AF!$C$15,"D",IF(H105&gt;0,"E","SEM INFORMAÇÃO")))))</f>
        <v>C</v>
      </c>
      <c r="G105" s="76">
        <f>SUM(J105:O105)</f>
        <v>0.62614963393235312</v>
      </c>
      <c r="H105" s="115">
        <f>ROUND(IF(I105&lt;=4,G105,IF(I105&lt;=7,G105*0.95,G105*0.9)),2)</f>
        <v>0.63</v>
      </c>
      <c r="I105" s="120">
        <f>_xlfn.XLOOKUP(A:A,EQUIPE!A:A,EQUIPE!M:M)</f>
        <v>1</v>
      </c>
      <c r="J105" s="119">
        <f>P105*AF!$D$4</f>
        <v>4.0104828462515882E-2</v>
      </c>
      <c r="K105" s="119">
        <f>Q105*AF!$D$5</f>
        <v>0.12177043625582379</v>
      </c>
      <c r="L105" s="119">
        <f>R105*AF!$D$6</f>
        <v>0.10673443456162643</v>
      </c>
      <c r="M105" s="119">
        <f>S105*AF!$D$7</f>
        <v>0.15390724269377382</v>
      </c>
      <c r="N105" s="119">
        <f>T105*AF!$D$8</f>
        <v>0.14621528408059539</v>
      </c>
      <c r="O105" s="119">
        <f>U105*AF!$D$9</f>
        <v>5.7417407878017787E-2</v>
      </c>
      <c r="P105" s="77">
        <f>V105/AF!$B$24</f>
        <v>0.25</v>
      </c>
      <c r="Q105" s="77">
        <f>W105/AF!$B$25</f>
        <v>0.66666666666666663</v>
      </c>
      <c r="R105" s="77">
        <f>X105/AF!$B$26</f>
        <v>0.46666666666666667</v>
      </c>
      <c r="S105" s="77">
        <f>Y105/AF!$B$27</f>
        <v>0.85</v>
      </c>
      <c r="T105" s="77">
        <f>Z105/AF!$B$28</f>
        <v>0.8571428571428571</v>
      </c>
      <c r="U105" s="77">
        <f>AA105/AF!$B$29</f>
        <v>0.75</v>
      </c>
      <c r="V105" s="63">
        <f>_xlfn.XLOOKUP(A:A,EQUIPE!A:A,EQUIPE!F:F)</f>
        <v>2</v>
      </c>
      <c r="W105" s="63">
        <f>_xlfn.XLOOKUP(A:A,PROFISSIONAIS!A:A,PROFISSIONAIS!F:F)</f>
        <v>8</v>
      </c>
      <c r="X105" s="63">
        <f>_xlfn.XLOOKUP(A:A,SERVIÇOS!A:A,SERVIÇOS!F:F)</f>
        <v>3.5</v>
      </c>
      <c r="Y105" s="63">
        <f>_xlfn.XLOOKUP(A:A,ESTRUTURA!A:A,ESTRUTURA!F:F)</f>
        <v>17</v>
      </c>
      <c r="Z105" s="63">
        <f>_xlfn.XLOOKUP(A:A,INSUMOS!A:A,INSUMOS!F:F)</f>
        <v>6</v>
      </c>
      <c r="AA105" s="63">
        <f>_xlfn.XLOOKUP(A:A,TIC!A:A,TIC!F:F)</f>
        <v>3</v>
      </c>
    </row>
    <row r="106" spans="1:27" x14ac:dyDescent="0.25">
      <c r="A106" s="2">
        <v>205</v>
      </c>
      <c r="B106" t="str">
        <f>_xlfn.XLOOKUP(A:A,UBS!A:A,UBS!B:B)</f>
        <v>Sul</v>
      </c>
      <c r="C106" t="str">
        <f>_xlfn.XLOOKUP(A:A,UBS!A:A,UBS!C:C)</f>
        <v>Santa Maria</v>
      </c>
      <c r="D106" t="str">
        <f>_xlfn.XLOOKUP(A:A,UBS!A:A,UBS!D:D)</f>
        <v>Unidade Básica de Saúde 06 - Santa Maria</v>
      </c>
      <c r="E106" s="20" t="str">
        <f>IF(G106&gt;=AF!$C$18,"A",IF(G106&gt;=AF!$C$17,"B",IF(G106&gt;=AF!$C$16,"C",IF(G106&gt;=AF!$C$15,"D",IF(G106&gt;0,"E","SEM INFORMAÇÃO")))))</f>
        <v>D</v>
      </c>
      <c r="F106" s="20" t="str">
        <f>IF(H106&gt;=AF!$C$18,"A",IF(H106&gt;=AF!$C$17,"B",IF(H106&gt;=AF!$C$16,"C",IF(H106&gt;=AF!$C$15,"D",IF(H106&gt;0,"E","SEM INFORMAÇÃO")))))</f>
        <v>C</v>
      </c>
      <c r="G106" s="76">
        <f>SUM(J106:O106)</f>
        <v>0.59726224511405568</v>
      </c>
      <c r="H106" s="115">
        <f>ROUND(IF(I106&lt;=4,G106,IF(I106&lt;=7,G106*0.95,G106*0.9)),2)</f>
        <v>0.6</v>
      </c>
      <c r="I106" s="120">
        <f>_xlfn.XLOOKUP(A:A,EQUIPE!A:A,EQUIPE!M:M)</f>
        <v>2</v>
      </c>
      <c r="J106" s="119">
        <f>P106*AF!$D$4</f>
        <v>4.0104828462515882E-2</v>
      </c>
      <c r="K106" s="119">
        <f>Q106*AF!$D$5</f>
        <v>6.4690544260906396E-2</v>
      </c>
      <c r="L106" s="119">
        <f>R106*AF!$D$6</f>
        <v>0.10673443456162643</v>
      </c>
      <c r="M106" s="119">
        <f>S106*AF!$D$7</f>
        <v>0.16296060991105463</v>
      </c>
      <c r="N106" s="119">
        <f>T106*AF!$D$8</f>
        <v>0.14621528408059539</v>
      </c>
      <c r="O106" s="119">
        <f>U106*AF!$D$9</f>
        <v>7.6556543837357049E-2</v>
      </c>
      <c r="P106" s="77">
        <f>V106/AF!$B$24</f>
        <v>0.25</v>
      </c>
      <c r="Q106" s="77">
        <f>W106/AF!$B$25</f>
        <v>0.35416666666666669</v>
      </c>
      <c r="R106" s="77">
        <f>X106/AF!$B$26</f>
        <v>0.46666666666666667</v>
      </c>
      <c r="S106" s="77">
        <f>Y106/AF!$B$27</f>
        <v>0.9</v>
      </c>
      <c r="T106" s="77">
        <f>Z106/AF!$B$28</f>
        <v>0.8571428571428571</v>
      </c>
      <c r="U106" s="77">
        <f>AA106/AF!$B$29</f>
        <v>1</v>
      </c>
      <c r="V106" s="63">
        <f>_xlfn.XLOOKUP(A:A,EQUIPE!A:A,EQUIPE!F:F)</f>
        <v>2</v>
      </c>
      <c r="W106" s="63">
        <f>_xlfn.XLOOKUP(A:A,PROFISSIONAIS!A:A,PROFISSIONAIS!F:F)</f>
        <v>4.25</v>
      </c>
      <c r="X106" s="63">
        <f>_xlfn.XLOOKUP(A:A,SERVIÇOS!A:A,SERVIÇOS!F:F)</f>
        <v>3.5</v>
      </c>
      <c r="Y106" s="63">
        <f>_xlfn.XLOOKUP(A:A,ESTRUTURA!A:A,ESTRUTURA!F:F)</f>
        <v>18</v>
      </c>
      <c r="Z106" s="63">
        <f>_xlfn.XLOOKUP(A:A,INSUMOS!A:A,INSUMOS!F:F)</f>
        <v>6</v>
      </c>
      <c r="AA106" s="63">
        <f>_xlfn.XLOOKUP(A:A,TIC!A:A,TIC!F:F)</f>
        <v>4</v>
      </c>
    </row>
    <row r="107" spans="1:27" x14ac:dyDescent="0.25">
      <c r="A107" s="2">
        <v>56</v>
      </c>
      <c r="B107" t="str">
        <f>_xlfn.XLOOKUP(A:A,UBS!A:A,UBS!B:B)</f>
        <v>Sul</v>
      </c>
      <c r="C107" t="str">
        <f>_xlfn.XLOOKUP(A:A,UBS!A:A,UBS!C:C)</f>
        <v>Santa Maria</v>
      </c>
      <c r="D107" t="str">
        <f>_xlfn.XLOOKUP(A:A,UBS!A:A,UBS!D:D)</f>
        <v>Unidade Básica de Saúde 07 - Santa Maria</v>
      </c>
      <c r="E107" s="20" t="str">
        <f>IF(G107&gt;=AF!$C$18,"A",IF(G107&gt;=AF!$C$17,"B",IF(G107&gt;=AF!$C$16,"C",IF(G107&gt;=AF!$C$15,"D",IF(G107&gt;0,"E","SEM INFORMAÇÃO")))))</f>
        <v>C</v>
      </c>
      <c r="F107" s="20" t="str">
        <f>IF(H107&gt;=AF!$C$18,"A",IF(H107&gt;=AF!$C$17,"B",IF(H107&gt;=AF!$C$16,"C",IF(H107&gt;=AF!$C$15,"D",IF(H107&gt;0,"E","SEM INFORMAÇÃO")))))</f>
        <v>C</v>
      </c>
      <c r="G107" s="76">
        <f>SUM(J107:O107)</f>
        <v>0.60502416500272282</v>
      </c>
      <c r="H107" s="115">
        <f>ROUND(IF(I107&lt;=4,G107,IF(I107&lt;=7,G107*0.95,G107*0.9)),2)</f>
        <v>0.61</v>
      </c>
      <c r="I107" s="120">
        <f>_xlfn.XLOOKUP(A:A,EQUIPE!A:A,EQUIPE!M:M)</f>
        <v>2</v>
      </c>
      <c r="J107" s="119">
        <f>P107*AF!$D$4</f>
        <v>4.0104828462515882E-2</v>
      </c>
      <c r="K107" s="119">
        <f>Q107*AF!$D$5</f>
        <v>0.10274380559085132</v>
      </c>
      <c r="L107" s="119">
        <f>R107*AF!$D$6</f>
        <v>0.10673443456162643</v>
      </c>
      <c r="M107" s="119">
        <f>S107*AF!$D$7</f>
        <v>0.144853875476493</v>
      </c>
      <c r="N107" s="119">
        <f>T107*AF!$D$8</f>
        <v>0.13403067707387911</v>
      </c>
      <c r="O107" s="119">
        <f>U107*AF!$D$9</f>
        <v>7.6556543837357049E-2</v>
      </c>
      <c r="P107" s="77">
        <f>V107/AF!$B$24</f>
        <v>0.25</v>
      </c>
      <c r="Q107" s="77">
        <f>W107/AF!$B$25</f>
        <v>0.5625</v>
      </c>
      <c r="R107" s="77">
        <f>X107/AF!$B$26</f>
        <v>0.46666666666666667</v>
      </c>
      <c r="S107" s="77">
        <f>Y107/AF!$B$27</f>
        <v>0.8</v>
      </c>
      <c r="T107" s="77">
        <f>Z107/AF!$B$28</f>
        <v>0.7857142857142857</v>
      </c>
      <c r="U107" s="77">
        <f>AA107/AF!$B$29</f>
        <v>1</v>
      </c>
      <c r="V107" s="63">
        <f>_xlfn.XLOOKUP(A:A,EQUIPE!A:A,EQUIPE!F:F)</f>
        <v>2</v>
      </c>
      <c r="W107" s="63">
        <f>_xlfn.XLOOKUP(A:A,PROFISSIONAIS!A:A,PROFISSIONAIS!F:F)</f>
        <v>6.75</v>
      </c>
      <c r="X107" s="63">
        <f>_xlfn.XLOOKUP(A:A,SERVIÇOS!A:A,SERVIÇOS!F:F)</f>
        <v>3.5</v>
      </c>
      <c r="Y107" s="63">
        <f>_xlfn.XLOOKUP(A:A,ESTRUTURA!A:A,ESTRUTURA!F:F)</f>
        <v>16</v>
      </c>
      <c r="Z107" s="63">
        <f>_xlfn.XLOOKUP(A:A,INSUMOS!A:A,INSUMOS!F:F)</f>
        <v>5.5</v>
      </c>
      <c r="AA107" s="63">
        <f>_xlfn.XLOOKUP(A:A,TIC!A:A,TIC!F:F)</f>
        <v>4</v>
      </c>
    </row>
    <row r="108" spans="1:27" x14ac:dyDescent="0.25">
      <c r="A108" s="2">
        <v>154</v>
      </c>
      <c r="B108" t="str">
        <f>_xlfn.XLOOKUP(A:A,UBS!A:A,UBS!B:B)</f>
        <v>Centro-Sul</v>
      </c>
      <c r="C108" t="str">
        <f>_xlfn.XLOOKUP(A:A,UBS!A:A,UBS!C:C)</f>
        <v>Guará</v>
      </c>
      <c r="D108" t="str">
        <f>_xlfn.XLOOKUP(A:A,UBS!A:A,UBS!D:D)</f>
        <v>Unidade Básica de Saúde 01 - Guará</v>
      </c>
      <c r="E108" s="20" t="str">
        <f>IF(G108&gt;=AF!$C$18,"A",IF(G108&gt;=AF!$C$17,"B",IF(G108&gt;=AF!$C$16,"C",IF(G108&gt;=AF!$C$15,"D",IF(G108&gt;0,"E","SEM INFORMAÇÃO")))))</f>
        <v>C</v>
      </c>
      <c r="F108" s="20" t="str">
        <f>IF(H108&gt;=AF!$C$18,"A",IF(H108&gt;=AF!$C$17,"B",IF(H108&gt;=AF!$C$16,"C",IF(H108&gt;=AF!$C$15,"D",IF(H108&gt;0,"E","SEM INFORMAÇÃO")))))</f>
        <v>D</v>
      </c>
      <c r="G108" s="76">
        <f>SUM(J108:O108)</f>
        <v>0.6097446602529194</v>
      </c>
      <c r="H108" s="115">
        <f>ROUND(IF(I108&lt;=4,G108,IF(I108&lt;=7,G108*0.95,G108*0.9)),2)</f>
        <v>0.57999999999999996</v>
      </c>
      <c r="I108" s="120">
        <f>_xlfn.XLOOKUP(A:A,EQUIPE!A:A,EQUIPE!M:M)</f>
        <v>7</v>
      </c>
      <c r="J108" s="119">
        <f>P108*AF!$D$4</f>
        <v>0.10026207115628971</v>
      </c>
      <c r="K108" s="119">
        <f>Q108*AF!$D$5</f>
        <v>0.12177043625582379</v>
      </c>
      <c r="L108" s="119">
        <f>R108*AF!$D$6</f>
        <v>0.13722998729351968</v>
      </c>
      <c r="M108" s="119">
        <f>S108*AF!$D$7</f>
        <v>0.11995711562897077</v>
      </c>
      <c r="N108" s="119">
        <f>T108*AF!$D$8</f>
        <v>7.3107642040297696E-2</v>
      </c>
      <c r="O108" s="119">
        <f>U108*AF!$D$9</f>
        <v>5.7417407878017787E-2</v>
      </c>
      <c r="P108" s="77">
        <f>V108/AF!$B$24</f>
        <v>0.625</v>
      </c>
      <c r="Q108" s="77">
        <f>W108/AF!$B$25</f>
        <v>0.66666666666666663</v>
      </c>
      <c r="R108" s="77">
        <f>X108/AF!$B$26</f>
        <v>0.6</v>
      </c>
      <c r="S108" s="77">
        <f>Y108/AF!$B$27</f>
        <v>0.66249999999999998</v>
      </c>
      <c r="T108" s="77">
        <f>Z108/AF!$B$28</f>
        <v>0.42857142857142855</v>
      </c>
      <c r="U108" s="77">
        <f>AA108/AF!$B$29</f>
        <v>0.75</v>
      </c>
      <c r="V108" s="63">
        <f>_xlfn.XLOOKUP(A:A,EQUIPE!A:A,EQUIPE!F:F)</f>
        <v>5</v>
      </c>
      <c r="W108" s="63">
        <f>_xlfn.XLOOKUP(A:A,PROFISSIONAIS!A:A,PROFISSIONAIS!F:F)</f>
        <v>8</v>
      </c>
      <c r="X108" s="63">
        <f>_xlfn.XLOOKUP(A:A,SERVIÇOS!A:A,SERVIÇOS!F:F)</f>
        <v>4.5</v>
      </c>
      <c r="Y108" s="63">
        <f>_xlfn.XLOOKUP(A:A,ESTRUTURA!A:A,ESTRUTURA!F:F)</f>
        <v>13.25</v>
      </c>
      <c r="Z108" s="63">
        <f>_xlfn.XLOOKUP(A:A,INSUMOS!A:A,INSUMOS!F:F)</f>
        <v>3</v>
      </c>
      <c r="AA108" s="63">
        <f>_xlfn.XLOOKUP(A:A,TIC!A:A,TIC!F:F)</f>
        <v>3</v>
      </c>
    </row>
    <row r="109" spans="1:27" x14ac:dyDescent="0.25">
      <c r="A109" s="2">
        <v>80</v>
      </c>
      <c r="B109" t="str">
        <f>_xlfn.XLOOKUP(A:A,UBS!A:A,UBS!B:B)</f>
        <v>Centro-Sul</v>
      </c>
      <c r="C109" t="str">
        <f>_xlfn.XLOOKUP(A:A,UBS!A:A,UBS!C:C)</f>
        <v>Riacho Fundo II</v>
      </c>
      <c r="D109" t="str">
        <f>_xlfn.XLOOKUP(A:A,UBS!A:A,UBS!D:D)</f>
        <v>Unidade Básica de Saúde 03 - Riacho Fundo II</v>
      </c>
      <c r="E109" s="20" t="str">
        <f>IF(G109&gt;=AF!$C$18,"A",IF(G109&gt;=AF!$C$17,"B",IF(G109&gt;=AF!$C$16,"C",IF(G109&gt;=AF!$C$15,"D",IF(G109&gt;0,"E","SEM INFORMAÇÃO")))))</f>
        <v>D</v>
      </c>
      <c r="F109" s="20" t="str">
        <f>IF(H109&gt;=AF!$C$18,"A",IF(H109&gt;=AF!$C$17,"B",IF(H109&gt;=AF!$C$16,"C",IF(H109&gt;=AF!$C$15,"D",IF(H109&gt;0,"E","SEM INFORMAÇÃO")))))</f>
        <v>D</v>
      </c>
      <c r="G109" s="76">
        <f>SUM(J109:O109)</f>
        <v>0.54419567223331511</v>
      </c>
      <c r="H109" s="115">
        <f>ROUND(IF(I109&lt;=4,G109,IF(I109&lt;=7,G109*0.95,G109*0.9)),2)</f>
        <v>0.54</v>
      </c>
      <c r="I109" s="120">
        <f>_xlfn.XLOOKUP(A:A,EQUIPE!A:A,EQUIPE!M:M)</f>
        <v>4</v>
      </c>
      <c r="J109" s="119">
        <f>P109*AF!$D$4</f>
        <v>0.12031448538754765</v>
      </c>
      <c r="K109" s="119">
        <f>Q109*AF!$D$5</f>
        <v>9.8938479457856818E-2</v>
      </c>
      <c r="L109" s="119">
        <f>R109*AF!$D$6</f>
        <v>3.0495552731893263E-2</v>
      </c>
      <c r="M109" s="119">
        <f>S109*AF!$D$7</f>
        <v>0.15390724269377382</v>
      </c>
      <c r="N109" s="119">
        <f>T109*AF!$D$8</f>
        <v>9.7476856053730257E-2</v>
      </c>
      <c r="O109" s="119">
        <f>U109*AF!$D$9</f>
        <v>4.3063055908513337E-2</v>
      </c>
      <c r="P109" s="77">
        <f>V109/AF!$B$24</f>
        <v>0.75</v>
      </c>
      <c r="Q109" s="77">
        <f>W109/AF!$B$25</f>
        <v>0.54166666666666663</v>
      </c>
      <c r="R109" s="77">
        <f>X109/AF!$B$26</f>
        <v>0.13333333333333333</v>
      </c>
      <c r="S109" s="77">
        <f>Y109/AF!$B$27</f>
        <v>0.85</v>
      </c>
      <c r="T109" s="77">
        <f>Z109/AF!$B$28</f>
        <v>0.5714285714285714</v>
      </c>
      <c r="U109" s="77">
        <f>AA109/AF!$B$29</f>
        <v>0.5625</v>
      </c>
      <c r="V109" s="63">
        <f>_xlfn.XLOOKUP(A:A,EQUIPE!A:A,EQUIPE!F:F)</f>
        <v>6</v>
      </c>
      <c r="W109" s="63">
        <f>_xlfn.XLOOKUP(A:A,PROFISSIONAIS!A:A,PROFISSIONAIS!F:F)</f>
        <v>6.5</v>
      </c>
      <c r="X109" s="63">
        <f>_xlfn.XLOOKUP(A:A,SERVIÇOS!A:A,SERVIÇOS!F:F)</f>
        <v>1</v>
      </c>
      <c r="Y109" s="63">
        <f>_xlfn.XLOOKUP(A:A,ESTRUTURA!A:A,ESTRUTURA!F:F)</f>
        <v>17</v>
      </c>
      <c r="Z109" s="63">
        <f>_xlfn.XLOOKUP(A:A,INSUMOS!A:A,INSUMOS!F:F)</f>
        <v>4</v>
      </c>
      <c r="AA109" s="63">
        <f>_xlfn.XLOOKUP(A:A,TIC!A:A,TIC!F:F)</f>
        <v>2.25</v>
      </c>
    </row>
    <row r="110" spans="1:27" x14ac:dyDescent="0.25">
      <c r="A110" s="2">
        <v>45</v>
      </c>
      <c r="B110" t="str">
        <f>_xlfn.XLOOKUP(A:A,UBS!A:A,UBS!B:B)</f>
        <v>Centro-Sul</v>
      </c>
      <c r="C110" t="str">
        <f>_xlfn.XLOOKUP(A:A,UBS!A:A,UBS!C:C)</f>
        <v>SCIA/Estrutural</v>
      </c>
      <c r="D110" t="str">
        <f>_xlfn.XLOOKUP(A:A,UBS!A:A,UBS!D:D)</f>
        <v>Unidade Básica de Saúde 02 - Estrutural</v>
      </c>
      <c r="E110" s="20" t="str">
        <f>IF(G110&gt;=AF!$C$18,"A",IF(G110&gt;=AF!$C$17,"B",IF(G110&gt;=AF!$C$16,"C",IF(G110&gt;=AF!$C$15,"D",IF(G110&gt;0,"E","SEM INFORMAÇÃO")))))</f>
        <v>D</v>
      </c>
      <c r="F110" s="20" t="str">
        <f>IF(H110&gt;=AF!$C$18,"A",IF(H110&gt;=AF!$C$17,"B",IF(H110&gt;=AF!$C$16,"C",IF(H110&gt;=AF!$C$15,"D",IF(H110&gt;0,"E","SEM INFORMAÇÃO")))))</f>
        <v>D</v>
      </c>
      <c r="G110" s="76">
        <f>SUM(J110:O110)</f>
        <v>0.58692215768136979</v>
      </c>
      <c r="H110" s="115">
        <f>ROUND(IF(I110&lt;=4,G110,IF(I110&lt;=7,G110*0.95,G110*0.9)),2)</f>
        <v>0.59</v>
      </c>
      <c r="I110" s="120">
        <f>_xlfn.XLOOKUP(A:A,EQUIPE!A:A,EQUIPE!M:M)</f>
        <v>3</v>
      </c>
      <c r="J110" s="119">
        <f>P110*AF!$D$4</f>
        <v>0.12031448538754765</v>
      </c>
      <c r="K110" s="119">
        <f>Q110*AF!$D$5</f>
        <v>0.14079706692079627</v>
      </c>
      <c r="L110" s="119">
        <f>R110*AF!$D$6</f>
        <v>3.0495552731893263E-2</v>
      </c>
      <c r="M110" s="119">
        <f>S110*AF!$D$7</f>
        <v>0.14259053367217278</v>
      </c>
      <c r="N110" s="119">
        <f>T110*AF!$D$8</f>
        <v>0.10966146306044655</v>
      </c>
      <c r="O110" s="119">
        <f>U110*AF!$D$9</f>
        <v>4.3063055908513337E-2</v>
      </c>
      <c r="P110" s="77">
        <f>V110/AF!$B$24</f>
        <v>0.75</v>
      </c>
      <c r="Q110" s="77">
        <f>W110/AF!$B$25</f>
        <v>0.77083333333333337</v>
      </c>
      <c r="R110" s="77">
        <f>X110/AF!$B$26</f>
        <v>0.13333333333333333</v>
      </c>
      <c r="S110" s="77">
        <f>Y110/AF!$B$27</f>
        <v>0.78749999999999998</v>
      </c>
      <c r="T110" s="77">
        <f>Z110/AF!$B$28</f>
        <v>0.6428571428571429</v>
      </c>
      <c r="U110" s="77">
        <f>AA110/AF!$B$29</f>
        <v>0.5625</v>
      </c>
      <c r="V110" s="63">
        <f>_xlfn.XLOOKUP(A:A,EQUIPE!A:A,EQUIPE!F:F)</f>
        <v>6</v>
      </c>
      <c r="W110" s="63">
        <f>_xlfn.XLOOKUP(A:A,PROFISSIONAIS!A:A,PROFISSIONAIS!F:F)</f>
        <v>9.25</v>
      </c>
      <c r="X110" s="63">
        <f>_xlfn.XLOOKUP(A:A,SERVIÇOS!A:A,SERVIÇOS!F:F)</f>
        <v>1</v>
      </c>
      <c r="Y110" s="63">
        <f>_xlfn.XLOOKUP(A:A,ESTRUTURA!A:A,ESTRUTURA!F:F)</f>
        <v>15.75</v>
      </c>
      <c r="Z110" s="63">
        <f>_xlfn.XLOOKUP(A:A,INSUMOS!A:A,INSUMOS!F:F)</f>
        <v>4.5</v>
      </c>
      <c r="AA110" s="63">
        <f>_xlfn.XLOOKUP(A:A,TIC!A:A,TIC!F:F)</f>
        <v>2.25</v>
      </c>
    </row>
    <row r="111" spans="1:27" x14ac:dyDescent="0.25">
      <c r="A111" s="2">
        <v>40</v>
      </c>
      <c r="B111" t="str">
        <f>_xlfn.XLOOKUP(A:A,UBS!A:A,UBS!B:B)</f>
        <v>Leste</v>
      </c>
      <c r="C111" t="str">
        <f>_xlfn.XLOOKUP(A:A,UBS!A:A,UBS!C:C)</f>
        <v>Paranoá</v>
      </c>
      <c r="D111" t="str">
        <f>_xlfn.XLOOKUP(A:A,UBS!A:A,UBS!D:D)</f>
        <v>Unidade Básica de Saúde 02 - Paranoá</v>
      </c>
      <c r="E111" s="20" t="str">
        <f>IF(G111&gt;=AF!$C$18,"A",IF(G111&gt;=AF!$C$17,"B",IF(G111&gt;=AF!$C$16,"C",IF(G111&gt;=AF!$C$15,"D",IF(G111&gt;0,"E","SEM INFORMAÇÃO")))))</f>
        <v>D</v>
      </c>
      <c r="F111" s="20" t="str">
        <f>IF(H111&gt;=AF!$C$18,"A",IF(H111&gt;=AF!$C$17,"B",IF(H111&gt;=AF!$C$16,"C",IF(H111&gt;=AF!$C$15,"D",IF(H111&gt;0,"E","SEM INFORMAÇÃO")))))</f>
        <v>D</v>
      </c>
      <c r="G111" s="76">
        <f>SUM(J111:O111)</f>
        <v>0.58887161916863318</v>
      </c>
      <c r="H111" s="115">
        <f>ROUND(IF(I111&lt;=4,G111,IF(I111&lt;=7,G111*0.95,G111*0.9)),2)</f>
        <v>0.59</v>
      </c>
      <c r="I111" s="120">
        <f>_xlfn.XLOOKUP(A:A,EQUIPE!A:A,EQUIPE!M:M)</f>
        <v>2</v>
      </c>
      <c r="J111" s="119">
        <f>P111*AF!$D$4</f>
        <v>0.16041931385006353</v>
      </c>
      <c r="K111" s="119">
        <f>Q111*AF!$D$5</f>
        <v>0.1141597839898348</v>
      </c>
      <c r="L111" s="119">
        <f>R111*AF!$D$6</f>
        <v>1.5247776365946632E-2</v>
      </c>
      <c r="M111" s="119">
        <f>S111*AF!$D$7</f>
        <v>0.1493805590851334</v>
      </c>
      <c r="N111" s="119">
        <f>T111*AF!$D$8</f>
        <v>7.3107642040297696E-2</v>
      </c>
      <c r="O111" s="119">
        <f>U111*AF!$D$9</f>
        <v>7.6556543837357049E-2</v>
      </c>
      <c r="P111" s="77">
        <f>V111/AF!$B$24</f>
        <v>1</v>
      </c>
      <c r="Q111" s="77">
        <f>W111/AF!$B$25</f>
        <v>0.625</v>
      </c>
      <c r="R111" s="77">
        <f>X111/AF!$B$26</f>
        <v>6.6666666666666666E-2</v>
      </c>
      <c r="S111" s="77">
        <f>Y111/AF!$B$27</f>
        <v>0.82499999999999996</v>
      </c>
      <c r="T111" s="77">
        <f>Z111/AF!$B$28</f>
        <v>0.42857142857142855</v>
      </c>
      <c r="U111" s="77">
        <f>AA111/AF!$B$29</f>
        <v>1</v>
      </c>
      <c r="V111" s="63">
        <f>_xlfn.XLOOKUP(A:A,EQUIPE!A:A,EQUIPE!F:F)</f>
        <v>8</v>
      </c>
      <c r="W111" s="63">
        <f>_xlfn.XLOOKUP(A:A,PROFISSIONAIS!A:A,PROFISSIONAIS!F:F)</f>
        <v>7.5</v>
      </c>
      <c r="X111" s="63">
        <f>_xlfn.XLOOKUP(A:A,SERVIÇOS!A:A,SERVIÇOS!F:F)</f>
        <v>0.5</v>
      </c>
      <c r="Y111" s="63">
        <f>_xlfn.XLOOKUP(A:A,ESTRUTURA!A:A,ESTRUTURA!F:F)</f>
        <v>16.5</v>
      </c>
      <c r="Z111" s="63">
        <f>_xlfn.XLOOKUP(A:A,INSUMOS!A:A,INSUMOS!F:F)</f>
        <v>3</v>
      </c>
      <c r="AA111" s="63">
        <f>_xlfn.XLOOKUP(A:A,TIC!A:A,TIC!F:F)</f>
        <v>4</v>
      </c>
    </row>
    <row r="112" spans="1:27" x14ac:dyDescent="0.25">
      <c r="A112" s="2">
        <v>115</v>
      </c>
      <c r="B112" t="str">
        <f>_xlfn.XLOOKUP(A:A,UBS!A:A,UBS!B:B)</f>
        <v>Leste</v>
      </c>
      <c r="C112" t="str">
        <f>_xlfn.XLOOKUP(A:A,UBS!A:A,UBS!C:C)</f>
        <v>Paranoá</v>
      </c>
      <c r="D112" t="str">
        <f>_xlfn.XLOOKUP(A:A,UBS!A:A,UBS!D:D)</f>
        <v>Unidade Básica de Saúde 04 - Paranoá</v>
      </c>
      <c r="E112" s="20" t="str">
        <f>IF(G112&gt;=AF!$C$18,"A",IF(G112&gt;=AF!$C$17,"B",IF(G112&gt;=AF!$C$16,"C",IF(G112&gt;=AF!$C$15,"D",IF(G112&gt;0,"E","SEM INFORMAÇÃO")))))</f>
        <v>D</v>
      </c>
      <c r="F112" s="20" t="str">
        <f>IF(H112&gt;=AF!$C$18,"A",IF(H112&gt;=AF!$C$17,"B",IF(H112&gt;=AF!$C$16,"C",IF(H112&gt;=AF!$C$15,"D",IF(H112&gt;0,"E","SEM INFORMAÇÃO")))))</f>
        <v>D</v>
      </c>
      <c r="G112" s="76">
        <f>SUM(J112:O112)</f>
        <v>0.51573561444908333</v>
      </c>
      <c r="H112" s="115">
        <f>ROUND(IF(I112&lt;=4,G112,IF(I112&lt;=7,G112*0.95,G112*0.9)),2)</f>
        <v>0.52</v>
      </c>
      <c r="I112" s="120">
        <f>_xlfn.XLOOKUP(A:A,EQUIPE!A:A,EQUIPE!M:M)</f>
        <v>1</v>
      </c>
      <c r="J112" s="119">
        <f>P112*AF!$D$4</f>
        <v>4.0104828462515882E-2</v>
      </c>
      <c r="K112" s="119">
        <f>Q112*AF!$D$5</f>
        <v>0.1141597839898348</v>
      </c>
      <c r="L112" s="119">
        <f>R112*AF!$D$6</f>
        <v>9.1486658195679804E-2</v>
      </c>
      <c r="M112" s="119">
        <f>S112*AF!$D$7</f>
        <v>0.15164390088945362</v>
      </c>
      <c r="N112" s="119">
        <f>T112*AF!$D$8</f>
        <v>6.0923035033581416E-2</v>
      </c>
      <c r="O112" s="119">
        <f>U112*AF!$D$9</f>
        <v>5.7417407878017787E-2</v>
      </c>
      <c r="P112" s="77">
        <f>V112/AF!$B$24</f>
        <v>0.25</v>
      </c>
      <c r="Q112" s="77">
        <f>W112/AF!$B$25</f>
        <v>0.625</v>
      </c>
      <c r="R112" s="77">
        <f>X112/AF!$B$26</f>
        <v>0.4</v>
      </c>
      <c r="S112" s="77">
        <f>Y112/AF!$B$27</f>
        <v>0.83750000000000002</v>
      </c>
      <c r="T112" s="77">
        <f>Z112/AF!$B$28</f>
        <v>0.35714285714285715</v>
      </c>
      <c r="U112" s="77">
        <f>AA112/AF!$B$29</f>
        <v>0.75</v>
      </c>
      <c r="V112" s="63">
        <f>_xlfn.XLOOKUP(A:A,EQUIPE!A:A,EQUIPE!F:F)</f>
        <v>2</v>
      </c>
      <c r="W112" s="63">
        <f>_xlfn.XLOOKUP(A:A,PROFISSIONAIS!A:A,PROFISSIONAIS!F:F)</f>
        <v>7.5</v>
      </c>
      <c r="X112" s="63">
        <f>_xlfn.XLOOKUP(A:A,SERVIÇOS!A:A,SERVIÇOS!F:F)</f>
        <v>3</v>
      </c>
      <c r="Y112" s="63">
        <f>_xlfn.XLOOKUP(A:A,ESTRUTURA!A:A,ESTRUTURA!F:F)</f>
        <v>16.75</v>
      </c>
      <c r="Z112" s="63">
        <f>_xlfn.XLOOKUP(A:A,INSUMOS!A:A,INSUMOS!F:F)</f>
        <v>2.5</v>
      </c>
      <c r="AA112" s="63">
        <f>_xlfn.XLOOKUP(A:A,TIC!A:A,TIC!F:F)</f>
        <v>3</v>
      </c>
    </row>
    <row r="113" spans="1:27" x14ac:dyDescent="0.25">
      <c r="A113" s="2">
        <v>201</v>
      </c>
      <c r="B113" t="str">
        <f>_xlfn.XLOOKUP(A:A,UBS!A:A,UBS!B:B)</f>
        <v>Leste</v>
      </c>
      <c r="C113" t="str">
        <f>_xlfn.XLOOKUP(A:A,UBS!A:A,UBS!C:C)</f>
        <v>Paranoá</v>
      </c>
      <c r="D113" t="str">
        <f>_xlfn.XLOOKUP(A:A,UBS!A:A,UBS!D:D)</f>
        <v>Unidade Básica de Saúde 08 - Paranoá PAD/DF</v>
      </c>
      <c r="E113" s="20" t="str">
        <f>IF(G113&gt;=AF!$C$18,"A",IF(G113&gt;=AF!$C$17,"B",IF(G113&gt;=AF!$C$16,"C",IF(G113&gt;=AF!$C$15,"D",IF(G113&gt;0,"E","SEM INFORMAÇÃO")))))</f>
        <v>D</v>
      </c>
      <c r="F113" s="20" t="str">
        <f>IF(H113&gt;=AF!$C$18,"A",IF(H113&gt;=AF!$C$17,"B",IF(H113&gt;=AF!$C$16,"C",IF(H113&gt;=AF!$C$15,"D",IF(H113&gt;0,"E","SEM INFORMAÇÃO")))))</f>
        <v>D</v>
      </c>
      <c r="G113" s="76">
        <f>SUM(J113:O113)</f>
        <v>0.59447230289828767</v>
      </c>
      <c r="H113" s="115">
        <f>ROUND(IF(I113&lt;=4,G113,IF(I113&lt;=7,G113*0.95,G113*0.9)),2)</f>
        <v>0.59</v>
      </c>
      <c r="I113" s="120">
        <f>_xlfn.XLOOKUP(A:A,EQUIPE!A:A,EQUIPE!M:M)</f>
        <v>1</v>
      </c>
      <c r="J113" s="119">
        <f>P113*AF!$D$4</f>
        <v>4.0104828462515882E-2</v>
      </c>
      <c r="K113" s="119">
        <f>Q113*AF!$D$5</f>
        <v>0.10654913172384582</v>
      </c>
      <c r="L113" s="119">
        <f>R113*AF!$D$6</f>
        <v>0.16772554002541296</v>
      </c>
      <c r="M113" s="119">
        <f>S113*AF!$D$7</f>
        <v>0.15390724269377382</v>
      </c>
      <c r="N113" s="119">
        <f>T113*AF!$D$8</f>
        <v>9.7476856053730257E-2</v>
      </c>
      <c r="O113" s="119">
        <f>U113*AF!$D$9</f>
        <v>2.8708703939008894E-2</v>
      </c>
      <c r="P113" s="77">
        <f>V113/AF!$B$24</f>
        <v>0.25</v>
      </c>
      <c r="Q113" s="77">
        <f>W113/AF!$B$25</f>
        <v>0.58333333333333337</v>
      </c>
      <c r="R113" s="77">
        <f>X113/AF!$B$26</f>
        <v>0.73333333333333328</v>
      </c>
      <c r="S113" s="77">
        <f>Y113/AF!$B$27</f>
        <v>0.85</v>
      </c>
      <c r="T113" s="77">
        <f>Z113/AF!$B$28</f>
        <v>0.5714285714285714</v>
      </c>
      <c r="U113" s="77">
        <f>AA113/AF!$B$29</f>
        <v>0.375</v>
      </c>
      <c r="V113" s="63">
        <f>_xlfn.XLOOKUP(A:A,EQUIPE!A:A,EQUIPE!F:F)</f>
        <v>2</v>
      </c>
      <c r="W113" s="63">
        <f>_xlfn.XLOOKUP(A:A,PROFISSIONAIS!A:A,PROFISSIONAIS!F:F)</f>
        <v>7</v>
      </c>
      <c r="X113" s="63">
        <f>_xlfn.XLOOKUP(A:A,SERVIÇOS!A:A,SERVIÇOS!F:F)</f>
        <v>5.5</v>
      </c>
      <c r="Y113" s="63">
        <f>_xlfn.XLOOKUP(A:A,ESTRUTURA!A:A,ESTRUTURA!F:F)</f>
        <v>17</v>
      </c>
      <c r="Z113" s="63">
        <f>_xlfn.XLOOKUP(A:A,INSUMOS!A:A,INSUMOS!F:F)</f>
        <v>4</v>
      </c>
      <c r="AA113" s="63">
        <f>_xlfn.XLOOKUP(A:A,TIC!A:A,TIC!F:F)</f>
        <v>1.5</v>
      </c>
    </row>
    <row r="114" spans="1:27" x14ac:dyDescent="0.25">
      <c r="A114" s="2">
        <v>43</v>
      </c>
      <c r="B114" t="str">
        <f>_xlfn.XLOOKUP(A:A,UBS!A:A,UBS!B:B)</f>
        <v>Leste</v>
      </c>
      <c r="C114" t="str">
        <f>_xlfn.XLOOKUP(A:A,UBS!A:A,UBS!C:C)</f>
        <v>São Sebastião</v>
      </c>
      <c r="D114" t="str">
        <f>_xlfn.XLOOKUP(A:A,UBS!A:A,UBS!D:D)</f>
        <v>Unidade Básica de Saúde 02 - São Sebastião</v>
      </c>
      <c r="E114" s="20" t="str">
        <f>IF(G114&gt;=AF!$C$18,"A",IF(G114&gt;=AF!$C$17,"B",IF(G114&gt;=AF!$C$16,"C",IF(G114&gt;=AF!$C$15,"D",IF(G114&gt;0,"E","SEM INFORMAÇÃO")))))</f>
        <v>D</v>
      </c>
      <c r="F114" s="20" t="str">
        <f>IF(H114&gt;=AF!$C$18,"A",IF(H114&gt;=AF!$C$17,"B",IF(H114&gt;=AF!$C$16,"C",IF(H114&gt;=AF!$C$15,"D",IF(H114&gt;0,"E","SEM INFORMAÇÃO")))))</f>
        <v>D</v>
      </c>
      <c r="G114" s="76">
        <f>SUM(J114:O114)</f>
        <v>0.51751300901555031</v>
      </c>
      <c r="H114" s="115">
        <f>ROUND(IF(I114&lt;=4,G114,IF(I114&lt;=7,G114*0.95,G114*0.9)),2)</f>
        <v>0.52</v>
      </c>
      <c r="I114" s="120">
        <f>_xlfn.XLOOKUP(A:A,EQUIPE!A:A,EQUIPE!M:M)</f>
        <v>2</v>
      </c>
      <c r="J114" s="119">
        <f>P114*AF!$D$4</f>
        <v>4.0104828462515882E-2</v>
      </c>
      <c r="K114" s="119">
        <f>Q114*AF!$D$5</f>
        <v>9.5133153324862343E-2</v>
      </c>
      <c r="L114" s="119">
        <f>R114*AF!$D$6</f>
        <v>9.1486658195679804E-2</v>
      </c>
      <c r="M114" s="119">
        <f>S114*AF!$D$7</f>
        <v>0.13806385006353239</v>
      </c>
      <c r="N114" s="119">
        <f>T114*AF!$D$8</f>
        <v>0.10966146306044655</v>
      </c>
      <c r="O114" s="119">
        <f>U114*AF!$D$9</f>
        <v>4.3063055908513337E-2</v>
      </c>
      <c r="P114" s="77">
        <f>V114/AF!$B$24</f>
        <v>0.25</v>
      </c>
      <c r="Q114" s="77">
        <f>W114/AF!$B$25</f>
        <v>0.52083333333333337</v>
      </c>
      <c r="R114" s="77">
        <f>X114/AF!$B$26</f>
        <v>0.4</v>
      </c>
      <c r="S114" s="77">
        <f>Y114/AF!$B$27</f>
        <v>0.76249999999999996</v>
      </c>
      <c r="T114" s="77">
        <f>Z114/AF!$B$28</f>
        <v>0.6428571428571429</v>
      </c>
      <c r="U114" s="77">
        <f>AA114/AF!$B$29</f>
        <v>0.5625</v>
      </c>
      <c r="V114" s="63">
        <f>_xlfn.XLOOKUP(A:A,EQUIPE!A:A,EQUIPE!F:F)</f>
        <v>2</v>
      </c>
      <c r="W114" s="63">
        <f>_xlfn.XLOOKUP(A:A,PROFISSIONAIS!A:A,PROFISSIONAIS!F:F)</f>
        <v>6.25</v>
      </c>
      <c r="X114" s="63">
        <f>_xlfn.XLOOKUP(A:A,SERVIÇOS!A:A,SERVIÇOS!F:F)</f>
        <v>3</v>
      </c>
      <c r="Y114" s="63">
        <f>_xlfn.XLOOKUP(A:A,ESTRUTURA!A:A,ESTRUTURA!F:F)</f>
        <v>15.25</v>
      </c>
      <c r="Z114" s="63">
        <f>_xlfn.XLOOKUP(A:A,INSUMOS!A:A,INSUMOS!F:F)</f>
        <v>4.5</v>
      </c>
      <c r="AA114" s="63">
        <f>_xlfn.XLOOKUP(A:A,TIC!A:A,TIC!F:F)</f>
        <v>2.25</v>
      </c>
    </row>
    <row r="115" spans="1:27" x14ac:dyDescent="0.25">
      <c r="A115" s="2">
        <v>47</v>
      </c>
      <c r="B115" t="str">
        <f>_xlfn.XLOOKUP(A:A,UBS!A:A,UBS!B:B)</f>
        <v>Leste</v>
      </c>
      <c r="C115" t="str">
        <f>_xlfn.XLOOKUP(A:A,UBS!A:A,UBS!C:C)</f>
        <v>São Sebastião</v>
      </c>
      <c r="D115" t="str">
        <f>_xlfn.XLOOKUP(A:A,UBS!A:A,UBS!D:D)</f>
        <v>Unidade Básica de Saúde 03 - São Sebastião</v>
      </c>
      <c r="E115" s="20" t="str">
        <f>IF(G115&gt;=AF!$C$18,"A",IF(G115&gt;=AF!$C$17,"B",IF(G115&gt;=AF!$C$16,"C",IF(G115&gt;=AF!$C$15,"D",IF(G115&gt;0,"E","SEM INFORMAÇÃO")))))</f>
        <v>D</v>
      </c>
      <c r="F115" s="20" t="str">
        <f>IF(H115&gt;=AF!$C$18,"A",IF(H115&gt;=AF!$C$17,"B",IF(H115&gt;=AF!$C$16,"C",IF(H115&gt;=AF!$C$15,"D",IF(H115&gt;0,"E","SEM INFORMAÇÃO")))))</f>
        <v>D</v>
      </c>
      <c r="G115" s="76">
        <f>SUM(J115:O115)</f>
        <v>0.56835689326556538</v>
      </c>
      <c r="H115" s="115">
        <f>ROUND(IF(I115&lt;=4,G115,IF(I115&lt;=7,G115*0.95,G115*0.9)),2)</f>
        <v>0.56999999999999995</v>
      </c>
      <c r="I115" s="120">
        <f>_xlfn.XLOOKUP(A:A,EQUIPE!A:A,EQUIPE!M:M)</f>
        <v>2</v>
      </c>
      <c r="J115" s="119">
        <f>P115*AF!$D$4</f>
        <v>4.0104828462515882E-2</v>
      </c>
      <c r="K115" s="119">
        <f>Q115*AF!$D$5</f>
        <v>0.13699174078780177</v>
      </c>
      <c r="L115" s="119">
        <f>R115*AF!$D$6</f>
        <v>0.10673443456162643</v>
      </c>
      <c r="M115" s="119">
        <f>S115*AF!$D$7</f>
        <v>0.15617058449809401</v>
      </c>
      <c r="N115" s="119">
        <f>T115*AF!$D$8</f>
        <v>8.5292249047013977E-2</v>
      </c>
      <c r="O115" s="119">
        <f>U115*AF!$D$9</f>
        <v>4.3063055908513337E-2</v>
      </c>
      <c r="P115" s="77">
        <f>V115/AF!$B$24</f>
        <v>0.25</v>
      </c>
      <c r="Q115" s="77">
        <f>W115/AF!$B$25</f>
        <v>0.75</v>
      </c>
      <c r="R115" s="77">
        <f>X115/AF!$B$26</f>
        <v>0.46666666666666667</v>
      </c>
      <c r="S115" s="77">
        <f>Y115/AF!$B$27</f>
        <v>0.86250000000000004</v>
      </c>
      <c r="T115" s="77">
        <f>Z115/AF!$B$28</f>
        <v>0.5</v>
      </c>
      <c r="U115" s="77">
        <f>AA115/AF!$B$29</f>
        <v>0.5625</v>
      </c>
      <c r="V115" s="63">
        <f>_xlfn.XLOOKUP(A:A,EQUIPE!A:A,EQUIPE!F:F)</f>
        <v>2</v>
      </c>
      <c r="W115" s="63">
        <f>_xlfn.XLOOKUP(A:A,PROFISSIONAIS!A:A,PROFISSIONAIS!F:F)</f>
        <v>9</v>
      </c>
      <c r="X115" s="63">
        <f>_xlfn.XLOOKUP(A:A,SERVIÇOS!A:A,SERVIÇOS!F:F)</f>
        <v>3.5</v>
      </c>
      <c r="Y115" s="63">
        <f>_xlfn.XLOOKUP(A:A,ESTRUTURA!A:A,ESTRUTURA!F:F)</f>
        <v>17.25</v>
      </c>
      <c r="Z115" s="63">
        <f>_xlfn.XLOOKUP(A:A,INSUMOS!A:A,INSUMOS!F:F)</f>
        <v>3.5</v>
      </c>
      <c r="AA115" s="63">
        <f>_xlfn.XLOOKUP(A:A,TIC!A:A,TIC!F:F)</f>
        <v>2.25</v>
      </c>
    </row>
    <row r="116" spans="1:27" x14ac:dyDescent="0.25">
      <c r="A116" s="2">
        <v>78</v>
      </c>
      <c r="B116" t="str">
        <f>_xlfn.XLOOKUP(A:A,UBS!A:A,UBS!B:B)</f>
        <v>Leste</v>
      </c>
      <c r="C116" t="str">
        <f>_xlfn.XLOOKUP(A:A,UBS!A:A,UBS!C:C)</f>
        <v>São Sebastião</v>
      </c>
      <c r="D116" t="str">
        <f>_xlfn.XLOOKUP(A:A,UBS!A:A,UBS!D:D)</f>
        <v>Unidade Básica de Saúde 06 - São Sebastião</v>
      </c>
      <c r="E116" s="20" t="str">
        <f>IF(G116&gt;=AF!$C$18,"A",IF(G116&gt;=AF!$C$17,"B",IF(G116&gt;=AF!$C$16,"C",IF(G116&gt;=AF!$C$15,"D",IF(G116&gt;0,"E","SEM INFORMAÇÃO")))))</f>
        <v>D</v>
      </c>
      <c r="F116" s="20" t="str">
        <f>IF(H116&gt;=AF!$C$18,"A",IF(H116&gt;=AF!$C$17,"B",IF(H116&gt;=AF!$C$16,"C",IF(H116&gt;=AF!$C$15,"D",IF(H116&gt;0,"E","SEM INFORMAÇÃO")))))</f>
        <v>D</v>
      </c>
      <c r="G116" s="76">
        <f>SUM(J116:O116)</f>
        <v>0.52607002934591884</v>
      </c>
      <c r="H116" s="115">
        <f>ROUND(IF(I116&lt;=4,G116,IF(I116&lt;=7,G116*0.95,G116*0.9)),2)</f>
        <v>0.53</v>
      </c>
      <c r="I116" s="120">
        <f>_xlfn.XLOOKUP(A:A,EQUIPE!A:A,EQUIPE!M:M)</f>
        <v>1</v>
      </c>
      <c r="J116" s="119">
        <f>P116*AF!$D$4</f>
        <v>4.0104828462515882E-2</v>
      </c>
      <c r="K116" s="119">
        <f>Q116*AF!$D$5</f>
        <v>0.10654913172384582</v>
      </c>
      <c r="L116" s="119">
        <f>R116*AF!$D$6</f>
        <v>0.10673443456162643</v>
      </c>
      <c r="M116" s="119">
        <f>S116*AF!$D$7</f>
        <v>0.11995711562897077</v>
      </c>
      <c r="N116" s="119">
        <f>T116*AF!$D$8</f>
        <v>0.10966146306044655</v>
      </c>
      <c r="O116" s="119">
        <f>U116*AF!$D$9</f>
        <v>4.3063055908513337E-2</v>
      </c>
      <c r="P116" s="77">
        <f>V116/AF!$B$24</f>
        <v>0.25</v>
      </c>
      <c r="Q116" s="77">
        <f>W116/AF!$B$25</f>
        <v>0.58333333333333337</v>
      </c>
      <c r="R116" s="77">
        <f>X116/AF!$B$26</f>
        <v>0.46666666666666667</v>
      </c>
      <c r="S116" s="77">
        <f>Y116/AF!$B$27</f>
        <v>0.66249999999999998</v>
      </c>
      <c r="T116" s="77">
        <f>Z116/AF!$B$28</f>
        <v>0.6428571428571429</v>
      </c>
      <c r="U116" s="77">
        <f>AA116/AF!$B$29</f>
        <v>0.5625</v>
      </c>
      <c r="V116" s="63">
        <f>_xlfn.XLOOKUP(A:A,EQUIPE!A:A,EQUIPE!F:F)</f>
        <v>2</v>
      </c>
      <c r="W116" s="63">
        <f>_xlfn.XLOOKUP(A:A,PROFISSIONAIS!A:A,PROFISSIONAIS!F:F)</f>
        <v>7</v>
      </c>
      <c r="X116" s="63">
        <f>_xlfn.XLOOKUP(A:A,SERVIÇOS!A:A,SERVIÇOS!F:F)</f>
        <v>3.5</v>
      </c>
      <c r="Y116" s="63">
        <f>_xlfn.XLOOKUP(A:A,ESTRUTURA!A:A,ESTRUTURA!F:F)</f>
        <v>13.25</v>
      </c>
      <c r="Z116" s="63">
        <f>_xlfn.XLOOKUP(A:A,INSUMOS!A:A,INSUMOS!F:F)</f>
        <v>4.5</v>
      </c>
      <c r="AA116" s="63">
        <f>_xlfn.XLOOKUP(A:A,TIC!A:A,TIC!F:F)</f>
        <v>2.25</v>
      </c>
    </row>
    <row r="117" spans="1:27" x14ac:dyDescent="0.25">
      <c r="A117" s="2">
        <v>49</v>
      </c>
      <c r="B117" t="str">
        <f>_xlfn.XLOOKUP(A:A,UBS!A:A,UBS!B:B)</f>
        <v>Leste</v>
      </c>
      <c r="C117" t="str">
        <f>_xlfn.XLOOKUP(A:A,UBS!A:A,UBS!C:C)</f>
        <v>São Sebastião</v>
      </c>
      <c r="D117" t="str">
        <f>_xlfn.XLOOKUP(A:A,UBS!A:A,UBS!D:D)</f>
        <v>Unidade Básica de Saúde 07 - São Sebastião</v>
      </c>
      <c r="E117" s="20" t="str">
        <f>IF(G117&gt;=AF!$C$18,"A",IF(G117&gt;=AF!$C$17,"B",IF(G117&gt;=AF!$C$16,"C",IF(G117&gt;=AF!$C$15,"D",IF(G117&gt;0,"E","SEM INFORMAÇÃO")))))</f>
        <v>D</v>
      </c>
      <c r="F117" s="20" t="str">
        <f>IF(H117&gt;=AF!$C$18,"A",IF(H117&gt;=AF!$C$17,"B",IF(H117&gt;=AF!$C$16,"C",IF(H117&gt;=AF!$C$15,"D",IF(H117&gt;0,"E","SEM INFORMAÇÃO")))))</f>
        <v>D</v>
      </c>
      <c r="G117" s="76">
        <f>SUM(J117:O117)</f>
        <v>0.55034659194046109</v>
      </c>
      <c r="H117" s="115">
        <f>ROUND(IF(I117&lt;=4,G117,IF(I117&lt;=7,G117*0.95,G117*0.9)),2)</f>
        <v>0.55000000000000004</v>
      </c>
      <c r="I117" s="120">
        <f>_xlfn.XLOOKUP(A:A,EQUIPE!A:A,EQUIPE!M:M)</f>
        <v>1</v>
      </c>
      <c r="J117" s="119">
        <f>P117*AF!$D$4</f>
        <v>2.0052414231257941E-2</v>
      </c>
      <c r="K117" s="119">
        <f>Q117*AF!$D$5</f>
        <v>0.1141597839898348</v>
      </c>
      <c r="L117" s="119">
        <f>R117*AF!$D$6</f>
        <v>0.10673443456162643</v>
      </c>
      <c r="M117" s="119">
        <f>S117*AF!$D$7</f>
        <v>0.11316709021601015</v>
      </c>
      <c r="N117" s="119">
        <f>T117*AF!$D$8</f>
        <v>0.13403067707387911</v>
      </c>
      <c r="O117" s="119">
        <f>U117*AF!$D$9</f>
        <v>6.2202191867852599E-2</v>
      </c>
      <c r="P117" s="77">
        <f>V117/AF!$B$24</f>
        <v>0.125</v>
      </c>
      <c r="Q117" s="77">
        <f>W117/AF!$B$25</f>
        <v>0.625</v>
      </c>
      <c r="R117" s="77">
        <f>X117/AF!$B$26</f>
        <v>0.46666666666666667</v>
      </c>
      <c r="S117" s="77">
        <f>Y117/AF!$B$27</f>
        <v>0.625</v>
      </c>
      <c r="T117" s="77">
        <f>Z117/AF!$B$28</f>
        <v>0.7857142857142857</v>
      </c>
      <c r="U117" s="77">
        <f>AA117/AF!$B$29</f>
        <v>0.8125</v>
      </c>
      <c r="V117" s="63">
        <f>_xlfn.XLOOKUP(A:A,EQUIPE!A:A,EQUIPE!F:F)</f>
        <v>1</v>
      </c>
      <c r="W117" s="63">
        <f>_xlfn.XLOOKUP(A:A,PROFISSIONAIS!A:A,PROFISSIONAIS!F:F)</f>
        <v>7.5</v>
      </c>
      <c r="X117" s="63">
        <f>_xlfn.XLOOKUP(A:A,SERVIÇOS!A:A,SERVIÇOS!F:F)</f>
        <v>3.5</v>
      </c>
      <c r="Y117" s="63">
        <f>_xlfn.XLOOKUP(A:A,ESTRUTURA!A:A,ESTRUTURA!F:F)</f>
        <v>12.5</v>
      </c>
      <c r="Z117" s="63">
        <f>_xlfn.XLOOKUP(A:A,INSUMOS!A:A,INSUMOS!F:F)</f>
        <v>5.5</v>
      </c>
      <c r="AA117" s="63">
        <f>_xlfn.XLOOKUP(A:A,TIC!A:A,TIC!F:F)</f>
        <v>3.25</v>
      </c>
    </row>
    <row r="118" spans="1:27" x14ac:dyDescent="0.25">
      <c r="A118" s="2">
        <v>218</v>
      </c>
      <c r="B118" t="str">
        <f>_xlfn.XLOOKUP(A:A,UBS!A:A,UBS!B:B)</f>
        <v>Leste</v>
      </c>
      <c r="C118" t="str">
        <f>_xlfn.XLOOKUP(A:A,UBS!A:A,UBS!C:C)</f>
        <v>São Sebastião</v>
      </c>
      <c r="D118" t="str">
        <f>_xlfn.XLOOKUP(A:A,UBS!A:A,UBS!D:D)</f>
        <v>Unidade Básica de Saúde 11 - São Sebastião</v>
      </c>
      <c r="E118" s="20" t="str">
        <f>IF(G118&gt;=AF!$C$18,"A",IF(G118&gt;=AF!$C$17,"B",IF(G118&gt;=AF!$C$16,"C",IF(G118&gt;=AF!$C$15,"D",IF(G118&gt;0,"E","SEM INFORMAÇÃO")))))</f>
        <v>D</v>
      </c>
      <c r="F118" s="20" t="str">
        <f>IF(H118&gt;=AF!$C$18,"A",IF(H118&gt;=AF!$C$17,"B",IF(H118&gt;=AF!$C$16,"C",IF(H118&gt;=AF!$C$15,"D",IF(H118&gt;0,"E","SEM INFORMAÇÃO")))))</f>
        <v>D</v>
      </c>
      <c r="G118" s="76">
        <f>SUM(J118:O118)</f>
        <v>0.52825773733889991</v>
      </c>
      <c r="H118" s="115">
        <f>ROUND(IF(I118&lt;=4,G118,IF(I118&lt;=7,G118*0.95,G118*0.9)),2)</f>
        <v>0.53</v>
      </c>
      <c r="I118" s="120">
        <f>_xlfn.XLOOKUP(A:A,EQUIPE!A:A,EQUIPE!M:M)</f>
        <v>1</v>
      </c>
      <c r="J118" s="119">
        <f>P118*AF!$D$4</f>
        <v>4.0104828462515882E-2</v>
      </c>
      <c r="K118" s="119">
        <f>Q118*AF!$D$5</f>
        <v>0.10274380559085132</v>
      </c>
      <c r="L118" s="119">
        <f>R118*AF!$D$6</f>
        <v>0.10673443456162643</v>
      </c>
      <c r="M118" s="119">
        <f>S118*AF!$D$7</f>
        <v>0.12901048284625158</v>
      </c>
      <c r="N118" s="119">
        <f>T118*AF!$D$8</f>
        <v>7.3107642040297696E-2</v>
      </c>
      <c r="O118" s="119">
        <f>U118*AF!$D$9</f>
        <v>7.6556543837357049E-2</v>
      </c>
      <c r="P118" s="77">
        <f>V118/AF!$B$24</f>
        <v>0.25</v>
      </c>
      <c r="Q118" s="77">
        <f>W118/AF!$B$25</f>
        <v>0.5625</v>
      </c>
      <c r="R118" s="77">
        <f>X118/AF!$B$26</f>
        <v>0.46666666666666667</v>
      </c>
      <c r="S118" s="77">
        <f>Y118/AF!$B$27</f>
        <v>0.71250000000000002</v>
      </c>
      <c r="T118" s="77">
        <f>Z118/AF!$B$28</f>
        <v>0.42857142857142855</v>
      </c>
      <c r="U118" s="77">
        <f>AA118/AF!$B$29</f>
        <v>1</v>
      </c>
      <c r="V118" s="63">
        <f>_xlfn.XLOOKUP(A:A,EQUIPE!A:A,EQUIPE!F:F)</f>
        <v>2</v>
      </c>
      <c r="W118" s="63">
        <f>_xlfn.XLOOKUP(A:A,PROFISSIONAIS!A:A,PROFISSIONAIS!F:F)</f>
        <v>6.75</v>
      </c>
      <c r="X118" s="63">
        <f>_xlfn.XLOOKUP(A:A,SERVIÇOS!A:A,SERVIÇOS!F:F)</f>
        <v>3.5</v>
      </c>
      <c r="Y118" s="63">
        <f>_xlfn.XLOOKUP(A:A,ESTRUTURA!A:A,ESTRUTURA!F:F)</f>
        <v>14.25</v>
      </c>
      <c r="Z118" s="63">
        <f>_xlfn.XLOOKUP(A:A,INSUMOS!A:A,INSUMOS!F:F)</f>
        <v>3</v>
      </c>
      <c r="AA118" s="63">
        <f>_xlfn.XLOOKUP(A:A,TIC!A:A,TIC!F:F)</f>
        <v>4</v>
      </c>
    </row>
    <row r="119" spans="1:27" x14ac:dyDescent="0.25">
      <c r="A119" s="2">
        <v>128</v>
      </c>
      <c r="B119" t="str">
        <f>_xlfn.XLOOKUP(A:A,UBS!A:A,UBS!B:B)</f>
        <v>Norte</v>
      </c>
      <c r="C119" t="str">
        <f>_xlfn.XLOOKUP(A:A,UBS!A:A,UBS!C:C)</f>
        <v>Planaltina</v>
      </c>
      <c r="D119" t="str">
        <f>_xlfn.XLOOKUP(A:A,UBS!A:A,UBS!D:D)</f>
        <v>Unidade Básica de Saúde 01 - Planaltina</v>
      </c>
      <c r="E119" s="20" t="str">
        <f>IF(G119&gt;=AF!$C$18,"A",IF(G119&gt;=AF!$C$17,"B",IF(G119&gt;=AF!$C$16,"C",IF(G119&gt;=AF!$C$15,"D",IF(G119&gt;0,"E","SEM INFORMAÇÃO")))))</f>
        <v>D</v>
      </c>
      <c r="F119" s="20" t="str">
        <f>IF(H119&gt;=AF!$C$18,"A",IF(H119&gt;=AF!$C$17,"B",IF(H119&gt;=AF!$C$16,"C",IF(H119&gt;=AF!$C$15,"D",IF(H119&gt;0,"E","SEM INFORMAÇÃO")))))</f>
        <v>D</v>
      </c>
      <c r="G119" s="76">
        <f>SUM(J119:O119)</f>
        <v>0.57147017002480782</v>
      </c>
      <c r="H119" s="115">
        <f>ROUND(IF(I119&lt;=4,G119,IF(I119&lt;=7,G119*0.95,G119*0.9)),2)</f>
        <v>0.56999999999999995</v>
      </c>
      <c r="I119" s="120">
        <f>_xlfn.XLOOKUP(A:A,EQUIPE!A:A,EQUIPE!M:M)</f>
        <v>3</v>
      </c>
      <c r="J119" s="119">
        <f>P119*AF!$D$4</f>
        <v>4.0104828462515882E-2</v>
      </c>
      <c r="K119" s="119">
        <f>Q119*AF!$D$5</f>
        <v>9.5133153324862343E-2</v>
      </c>
      <c r="L119" s="119">
        <f>R119*AF!$D$6</f>
        <v>9.1486658195679804E-2</v>
      </c>
      <c r="M119" s="119">
        <f>S119*AF!$D$7</f>
        <v>0.1606972681067344</v>
      </c>
      <c r="N119" s="119">
        <f>T119*AF!$D$8</f>
        <v>0.12184607006716283</v>
      </c>
      <c r="O119" s="119">
        <f>U119*AF!$D$9</f>
        <v>6.2202191867852599E-2</v>
      </c>
      <c r="P119" s="77">
        <f>V119/AF!$B$24</f>
        <v>0.25</v>
      </c>
      <c r="Q119" s="77">
        <f>W119/AF!$B$25</f>
        <v>0.52083333333333337</v>
      </c>
      <c r="R119" s="77">
        <f>X119/AF!$B$26</f>
        <v>0.4</v>
      </c>
      <c r="S119" s="77">
        <f>Y119/AF!$B$27</f>
        <v>0.88749999999999996</v>
      </c>
      <c r="T119" s="77">
        <f>Z119/AF!$B$28</f>
        <v>0.7142857142857143</v>
      </c>
      <c r="U119" s="77">
        <f>AA119/AF!$B$29</f>
        <v>0.8125</v>
      </c>
      <c r="V119" s="63">
        <f>_xlfn.XLOOKUP(A:A,EQUIPE!A:A,EQUIPE!F:F)</f>
        <v>2</v>
      </c>
      <c r="W119" s="63">
        <f>_xlfn.XLOOKUP(A:A,PROFISSIONAIS!A:A,PROFISSIONAIS!F:F)</f>
        <v>6.25</v>
      </c>
      <c r="X119" s="63">
        <f>_xlfn.XLOOKUP(A:A,SERVIÇOS!A:A,SERVIÇOS!F:F)</f>
        <v>3</v>
      </c>
      <c r="Y119" s="63">
        <f>_xlfn.XLOOKUP(A:A,ESTRUTURA!A:A,ESTRUTURA!F:F)</f>
        <v>17.75</v>
      </c>
      <c r="Z119" s="63">
        <f>_xlfn.XLOOKUP(A:A,INSUMOS!A:A,INSUMOS!F:F)</f>
        <v>5</v>
      </c>
      <c r="AA119" s="63">
        <f>_xlfn.XLOOKUP(A:A,TIC!A:A,TIC!F:F)</f>
        <v>3.25</v>
      </c>
    </row>
    <row r="120" spans="1:27" x14ac:dyDescent="0.25">
      <c r="A120" s="2">
        <v>217</v>
      </c>
      <c r="B120" t="str">
        <f>_xlfn.XLOOKUP(A:A,UBS!A:A,UBS!B:B)</f>
        <v>Norte</v>
      </c>
      <c r="C120" t="str">
        <f>_xlfn.XLOOKUP(A:A,UBS!A:A,UBS!C:C)</f>
        <v>Planaltina</v>
      </c>
      <c r="D120" t="str">
        <f>_xlfn.XLOOKUP(A:A,UBS!A:A,UBS!D:D)</f>
        <v>Unidade Básica de Saúde 02 - Planaltina</v>
      </c>
      <c r="E120" s="20" t="str">
        <f>IF(G120&gt;=AF!$C$18,"A",IF(G120&gt;=AF!$C$17,"B",IF(G120&gt;=AF!$C$16,"C",IF(G120&gt;=AF!$C$15,"D",IF(G120&gt;0,"E","SEM INFORMAÇÃO")))))</f>
        <v>D</v>
      </c>
      <c r="F120" s="20" t="str">
        <f>IF(H120&gt;=AF!$C$18,"A",IF(H120&gt;=AF!$C$17,"B",IF(H120&gt;=AF!$C$16,"C",IF(H120&gt;=AF!$C$15,"D",IF(H120&gt;0,"E","SEM INFORMAÇÃO")))))</f>
        <v>D</v>
      </c>
      <c r="G120" s="76">
        <f>SUM(J120:O120)</f>
        <v>0.58011227839293278</v>
      </c>
      <c r="H120" s="115">
        <f>ROUND(IF(I120&lt;=4,G120,IF(I120&lt;=7,G120*0.95,G120*0.9)),2)</f>
        <v>0.57999999999999996</v>
      </c>
      <c r="I120" s="120">
        <f>_xlfn.XLOOKUP(A:A,EQUIPE!A:A,EQUIPE!M:M)</f>
        <v>4</v>
      </c>
      <c r="J120" s="119">
        <f>P120*AF!$D$4</f>
        <v>0.12031448538754765</v>
      </c>
      <c r="K120" s="119">
        <f>Q120*AF!$D$5</f>
        <v>8.3717174925878851E-2</v>
      </c>
      <c r="L120" s="119">
        <f>R120*AF!$D$6</f>
        <v>7.6238881829733152E-2</v>
      </c>
      <c r="M120" s="119">
        <f>S120*AF!$D$7</f>
        <v>0.1471172172808132</v>
      </c>
      <c r="N120" s="119">
        <f>T120*AF!$D$8</f>
        <v>0.10966146306044655</v>
      </c>
      <c r="O120" s="119">
        <f>U120*AF!$D$9</f>
        <v>4.3063055908513337E-2</v>
      </c>
      <c r="P120" s="77">
        <f>V120/AF!$B$24</f>
        <v>0.75</v>
      </c>
      <c r="Q120" s="77">
        <f>W120/AF!$B$25</f>
        <v>0.45833333333333331</v>
      </c>
      <c r="R120" s="77">
        <f>X120/AF!$B$26</f>
        <v>0.33333333333333331</v>
      </c>
      <c r="S120" s="77">
        <f>Y120/AF!$B$27</f>
        <v>0.8125</v>
      </c>
      <c r="T120" s="77">
        <f>Z120/AF!$B$28</f>
        <v>0.6428571428571429</v>
      </c>
      <c r="U120" s="77">
        <f>AA120/AF!$B$29</f>
        <v>0.5625</v>
      </c>
      <c r="V120" s="63">
        <f>_xlfn.XLOOKUP(A:A,EQUIPE!A:A,EQUIPE!F:F)</f>
        <v>6</v>
      </c>
      <c r="W120" s="63">
        <f>_xlfn.XLOOKUP(A:A,PROFISSIONAIS!A:A,PROFISSIONAIS!F:F)</f>
        <v>5.5</v>
      </c>
      <c r="X120" s="63">
        <f>_xlfn.XLOOKUP(A:A,SERVIÇOS!A:A,SERVIÇOS!F:F)</f>
        <v>2.5</v>
      </c>
      <c r="Y120" s="63">
        <f>_xlfn.XLOOKUP(A:A,ESTRUTURA!A:A,ESTRUTURA!F:F)</f>
        <v>16.25</v>
      </c>
      <c r="Z120" s="63">
        <f>_xlfn.XLOOKUP(A:A,INSUMOS!A:A,INSUMOS!F:F)</f>
        <v>4.5</v>
      </c>
      <c r="AA120" s="63">
        <f>_xlfn.XLOOKUP(A:A,TIC!A:A,TIC!F:F)</f>
        <v>2.25</v>
      </c>
    </row>
    <row r="121" spans="1:27" x14ac:dyDescent="0.25">
      <c r="A121" s="2">
        <v>197</v>
      </c>
      <c r="B121" t="str">
        <f>_xlfn.XLOOKUP(A:A,UBS!A:A,UBS!B:B)</f>
        <v>Norte</v>
      </c>
      <c r="C121" t="str">
        <f>_xlfn.XLOOKUP(A:A,UBS!A:A,UBS!C:C)</f>
        <v>Planaltina</v>
      </c>
      <c r="D121" t="str">
        <f>_xlfn.XLOOKUP(A:A,UBS!A:A,UBS!D:D)</f>
        <v>Unidade Básica de Saúde 07 - Planaltina</v>
      </c>
      <c r="E121" s="20" t="str">
        <f>IF(G121&gt;=AF!$C$18,"A",IF(G121&gt;=AF!$C$17,"B",IF(G121&gt;=AF!$C$16,"C",IF(G121&gt;=AF!$C$15,"D",IF(G121&gt;0,"E","SEM INFORMAÇÃO")))))</f>
        <v>D</v>
      </c>
      <c r="F121" s="20" t="str">
        <f>IF(H121&gt;=AF!$C$18,"A",IF(H121&gt;=AF!$C$17,"B",IF(H121&gt;=AF!$C$16,"C",IF(H121&gt;=AF!$C$15,"D",IF(H121&gt;0,"E","SEM INFORMAÇÃO")))))</f>
        <v>D</v>
      </c>
      <c r="G121" s="76">
        <f>SUM(J121:O121)</f>
        <v>0.56127473225630775</v>
      </c>
      <c r="H121" s="115">
        <f>ROUND(IF(I121&lt;=4,G121,IF(I121&lt;=7,G121*0.95,G121*0.9)),2)</f>
        <v>0.56000000000000005</v>
      </c>
      <c r="I121" s="120">
        <f>_xlfn.XLOOKUP(A:A,EQUIPE!A:A,EQUIPE!M:M)</f>
        <v>3</v>
      </c>
      <c r="J121" s="119">
        <f>P121*AF!$D$4</f>
        <v>2.0052414231257941E-2</v>
      </c>
      <c r="K121" s="119">
        <f>Q121*AF!$D$5</f>
        <v>9.1327827191867841E-2</v>
      </c>
      <c r="L121" s="119">
        <f>R121*AF!$D$6</f>
        <v>9.1486658195679804E-2</v>
      </c>
      <c r="M121" s="119">
        <f>S121*AF!$D$7</f>
        <v>0.14259053367217278</v>
      </c>
      <c r="N121" s="119">
        <f>T121*AF!$D$8</f>
        <v>0.15839989108731167</v>
      </c>
      <c r="O121" s="119">
        <f>U121*AF!$D$9</f>
        <v>5.7417407878017787E-2</v>
      </c>
      <c r="P121" s="77">
        <f>V121/AF!$B$24</f>
        <v>0.125</v>
      </c>
      <c r="Q121" s="77">
        <f>W121/AF!$B$25</f>
        <v>0.5</v>
      </c>
      <c r="R121" s="77">
        <f>X121/AF!$B$26</f>
        <v>0.4</v>
      </c>
      <c r="S121" s="77">
        <f>Y121/AF!$B$27</f>
        <v>0.78749999999999998</v>
      </c>
      <c r="T121" s="77">
        <f>Z121/AF!$B$28</f>
        <v>0.9285714285714286</v>
      </c>
      <c r="U121" s="77">
        <f>AA121/AF!$B$29</f>
        <v>0.75</v>
      </c>
      <c r="V121" s="63">
        <f>_xlfn.XLOOKUP(A:A,EQUIPE!A:A,EQUIPE!F:F)</f>
        <v>1</v>
      </c>
      <c r="W121" s="63">
        <f>_xlfn.XLOOKUP(A:A,PROFISSIONAIS!A:A,PROFISSIONAIS!F:F)</f>
        <v>6</v>
      </c>
      <c r="X121" s="63">
        <f>_xlfn.XLOOKUP(A:A,SERVIÇOS!A:A,SERVIÇOS!F:F)</f>
        <v>3</v>
      </c>
      <c r="Y121" s="63">
        <f>_xlfn.XLOOKUP(A:A,ESTRUTURA!A:A,ESTRUTURA!F:F)</f>
        <v>15.75</v>
      </c>
      <c r="Z121" s="63">
        <f>_xlfn.XLOOKUP(A:A,INSUMOS!A:A,INSUMOS!F:F)</f>
        <v>6.5</v>
      </c>
      <c r="AA121" s="63">
        <f>_xlfn.XLOOKUP(A:A,TIC!A:A,TIC!F:F)</f>
        <v>3</v>
      </c>
    </row>
    <row r="122" spans="1:27" x14ac:dyDescent="0.25">
      <c r="A122" s="2">
        <v>146</v>
      </c>
      <c r="B122" t="str">
        <f>_xlfn.XLOOKUP(A:A,UBS!A:A,UBS!B:B)</f>
        <v>Norte</v>
      </c>
      <c r="C122" t="str">
        <f>_xlfn.XLOOKUP(A:A,UBS!A:A,UBS!C:C)</f>
        <v>Planaltina</v>
      </c>
      <c r="D122" t="str">
        <f>_xlfn.XLOOKUP(A:A,UBS!A:A,UBS!D:D)</f>
        <v>Unidade Básica de Saúde 13 - Planaltina</v>
      </c>
      <c r="E122" s="20" t="str">
        <f>IF(G122&gt;=AF!$C$18,"A",IF(G122&gt;=AF!$C$17,"B",IF(G122&gt;=AF!$C$16,"C",IF(G122&gt;=AF!$C$15,"D",IF(G122&gt;0,"E","SEM INFORMAÇÃO")))))</f>
        <v>D</v>
      </c>
      <c r="F122" s="20" t="str">
        <f>IF(H122&gt;=AF!$C$18,"A",IF(H122&gt;=AF!$C$17,"B",IF(H122&gt;=AF!$C$16,"C",IF(H122&gt;=AF!$C$15,"D",IF(H122&gt;0,"E","SEM INFORMAÇÃO")))))</f>
        <v>D</v>
      </c>
      <c r="G122" s="76">
        <f>SUM(J122:O122)</f>
        <v>0.59305227809039751</v>
      </c>
      <c r="H122" s="115">
        <f>ROUND(IF(I122&lt;=4,G122,IF(I122&lt;=7,G122*0.95,G122*0.9)),2)</f>
        <v>0.59</v>
      </c>
      <c r="I122" s="120">
        <f>_xlfn.XLOOKUP(A:A,EQUIPE!A:A,EQUIPE!M:M)</f>
        <v>1</v>
      </c>
      <c r="J122" s="119">
        <f>P122*AF!$D$4</f>
        <v>2.0052414231257941E-2</v>
      </c>
      <c r="K122" s="119">
        <f>Q122*AF!$D$5</f>
        <v>0.1141597839898348</v>
      </c>
      <c r="L122" s="119">
        <f>R122*AF!$D$6</f>
        <v>0.1524777636594663</v>
      </c>
      <c r="M122" s="119">
        <f>S122*AF!$D$7</f>
        <v>0.12448379923761117</v>
      </c>
      <c r="N122" s="119">
        <f>T122*AF!$D$8</f>
        <v>0.13403067707387911</v>
      </c>
      <c r="O122" s="119">
        <f>U122*AF!$D$9</f>
        <v>4.7847839898348156E-2</v>
      </c>
      <c r="P122" s="77">
        <f>V122/AF!$B$24</f>
        <v>0.125</v>
      </c>
      <c r="Q122" s="77">
        <f>W122/AF!$B$25</f>
        <v>0.625</v>
      </c>
      <c r="R122" s="77">
        <f>X122/AF!$B$26</f>
        <v>0.66666666666666663</v>
      </c>
      <c r="S122" s="77">
        <f>Y122/AF!$B$27</f>
        <v>0.6875</v>
      </c>
      <c r="T122" s="77">
        <f>Z122/AF!$B$28</f>
        <v>0.7857142857142857</v>
      </c>
      <c r="U122" s="77">
        <f>AA122/AF!$B$29</f>
        <v>0.625</v>
      </c>
      <c r="V122" s="63">
        <f>_xlfn.XLOOKUP(A:A,EQUIPE!A:A,EQUIPE!F:F)</f>
        <v>1</v>
      </c>
      <c r="W122" s="63">
        <f>_xlfn.XLOOKUP(A:A,PROFISSIONAIS!A:A,PROFISSIONAIS!F:F)</f>
        <v>7.5</v>
      </c>
      <c r="X122" s="63">
        <f>_xlfn.XLOOKUP(A:A,SERVIÇOS!A:A,SERVIÇOS!F:F)</f>
        <v>5</v>
      </c>
      <c r="Y122" s="63">
        <f>_xlfn.XLOOKUP(A:A,ESTRUTURA!A:A,ESTRUTURA!F:F)</f>
        <v>13.75</v>
      </c>
      <c r="Z122" s="63">
        <f>_xlfn.XLOOKUP(A:A,INSUMOS!A:A,INSUMOS!F:F)</f>
        <v>5.5</v>
      </c>
      <c r="AA122" s="63">
        <f>_xlfn.XLOOKUP(A:A,TIC!A:A,TIC!F:F)</f>
        <v>2.5</v>
      </c>
    </row>
    <row r="123" spans="1:27" x14ac:dyDescent="0.25">
      <c r="A123" s="2">
        <v>179</v>
      </c>
      <c r="B123" t="str">
        <f>_xlfn.XLOOKUP(A:A,UBS!A:A,UBS!B:B)</f>
        <v>Norte</v>
      </c>
      <c r="C123" t="str">
        <f>_xlfn.XLOOKUP(A:A,UBS!A:A,UBS!C:C)</f>
        <v>Planaltina</v>
      </c>
      <c r="D123" t="str">
        <f>_xlfn.XLOOKUP(A:A,UBS!A:A,UBS!D:D)</f>
        <v>Unidade Básica de Saúde 15 - Planaltina</v>
      </c>
      <c r="E123" s="20" t="str">
        <f>IF(G123&gt;=AF!$C$18,"A",IF(G123&gt;=AF!$C$17,"B",IF(G123&gt;=AF!$C$16,"C",IF(G123&gt;=AF!$C$15,"D",IF(G123&gt;0,"E","SEM INFORMAÇÃO")))))</f>
        <v>D</v>
      </c>
      <c r="F123" s="20" t="str">
        <f>IF(H123&gt;=AF!$C$18,"A",IF(H123&gt;=AF!$C$17,"B",IF(H123&gt;=AF!$C$16,"C",IF(H123&gt;=AF!$C$15,"D",IF(H123&gt;0,"E","SEM INFORMAÇÃO")))))</f>
        <v>D</v>
      </c>
      <c r="G123" s="76">
        <f>SUM(J123:O123)</f>
        <v>0.57763716191686332</v>
      </c>
      <c r="H123" s="115">
        <f>ROUND(IF(I123&lt;=4,G123,IF(I123&lt;=7,G123*0.95,G123*0.9)),2)</f>
        <v>0.57999999999999996</v>
      </c>
      <c r="I123" s="120">
        <f>_xlfn.XLOOKUP(A:A,EQUIPE!A:A,EQUIPE!M:M)</f>
        <v>1</v>
      </c>
      <c r="J123" s="119">
        <f>P123*AF!$D$4</f>
        <v>2.0052414231257941E-2</v>
      </c>
      <c r="K123" s="119">
        <f>Q123*AF!$D$5</f>
        <v>0.10274380559085132</v>
      </c>
      <c r="L123" s="119">
        <f>R123*AF!$D$6</f>
        <v>0.1524777636594663</v>
      </c>
      <c r="M123" s="119">
        <f>S123*AF!$D$7</f>
        <v>0.144853875476493</v>
      </c>
      <c r="N123" s="119">
        <f>T123*AF!$D$8</f>
        <v>0.10966146306044655</v>
      </c>
      <c r="O123" s="119">
        <f>U123*AF!$D$9</f>
        <v>4.7847839898348156E-2</v>
      </c>
      <c r="P123" s="77">
        <f>V123/AF!$B$24</f>
        <v>0.125</v>
      </c>
      <c r="Q123" s="77">
        <f>W123/AF!$B$25</f>
        <v>0.5625</v>
      </c>
      <c r="R123" s="77">
        <f>X123/AF!$B$26</f>
        <v>0.66666666666666663</v>
      </c>
      <c r="S123" s="77">
        <f>Y123/AF!$B$27</f>
        <v>0.8</v>
      </c>
      <c r="T123" s="77">
        <f>Z123/AF!$B$28</f>
        <v>0.6428571428571429</v>
      </c>
      <c r="U123" s="77">
        <f>AA123/AF!$B$29</f>
        <v>0.625</v>
      </c>
      <c r="V123" s="63">
        <f>_xlfn.XLOOKUP(A:A,EQUIPE!A:A,EQUIPE!F:F)</f>
        <v>1</v>
      </c>
      <c r="W123" s="63">
        <f>_xlfn.XLOOKUP(A:A,PROFISSIONAIS!A:A,PROFISSIONAIS!F:F)</f>
        <v>6.75</v>
      </c>
      <c r="X123" s="63">
        <f>_xlfn.XLOOKUP(A:A,SERVIÇOS!A:A,SERVIÇOS!F:F)</f>
        <v>5</v>
      </c>
      <c r="Y123" s="63">
        <f>_xlfn.XLOOKUP(A:A,ESTRUTURA!A:A,ESTRUTURA!F:F)</f>
        <v>16</v>
      </c>
      <c r="Z123" s="63">
        <f>_xlfn.XLOOKUP(A:A,INSUMOS!A:A,INSUMOS!F:F)</f>
        <v>4.5</v>
      </c>
      <c r="AA123" s="63">
        <f>_xlfn.XLOOKUP(A:A,TIC!A:A,TIC!F:F)</f>
        <v>2.5</v>
      </c>
    </row>
    <row r="124" spans="1:27" x14ac:dyDescent="0.25">
      <c r="A124" s="2">
        <v>182</v>
      </c>
      <c r="B124" t="str">
        <f>_xlfn.XLOOKUP(A:A,UBS!A:A,UBS!B:B)</f>
        <v>Norte</v>
      </c>
      <c r="C124" t="str">
        <f>_xlfn.XLOOKUP(A:A,UBS!A:A,UBS!C:C)</f>
        <v>Planaltina</v>
      </c>
      <c r="D124" t="str">
        <f>_xlfn.XLOOKUP(A:A,UBS!A:A,UBS!D:D)</f>
        <v>Unidade Básica de Saúde 16 - Planaltina</v>
      </c>
      <c r="E124" s="20" t="str">
        <f>IF(G124&gt;=AF!$C$18,"A",IF(G124&gt;=AF!$C$17,"B",IF(G124&gt;=AF!$C$16,"C",IF(G124&gt;=AF!$C$15,"D",IF(G124&gt;0,"E","SEM INFORMAÇÃO")))))</f>
        <v>D</v>
      </c>
      <c r="F124" s="20" t="str">
        <f>IF(H124&gt;=AF!$C$18,"A",IF(H124&gt;=AF!$C$17,"B",IF(H124&gt;=AF!$C$16,"C",IF(H124&gt;=AF!$C$15,"D",IF(H124&gt;0,"E","SEM INFORMAÇÃO")))))</f>
        <v>D</v>
      </c>
      <c r="G124" s="76">
        <f>SUM(J124:O124)</f>
        <v>0.58425606583166934</v>
      </c>
      <c r="H124" s="115">
        <f>ROUND(IF(I124&lt;=4,G124,IF(I124&lt;=7,G124*0.95,G124*0.9)),2)</f>
        <v>0.57999999999999996</v>
      </c>
      <c r="I124" s="120">
        <f>_xlfn.XLOOKUP(A:A,EQUIPE!A:A,EQUIPE!M:M)</f>
        <v>1</v>
      </c>
      <c r="J124" s="119">
        <f>P124*AF!$D$4</f>
        <v>4.0104828462515882E-2</v>
      </c>
      <c r="K124" s="119">
        <f>Q124*AF!$D$5</f>
        <v>0.10654913172384582</v>
      </c>
      <c r="L124" s="119">
        <f>R124*AF!$D$6</f>
        <v>0.1524777636594663</v>
      </c>
      <c r="M124" s="119">
        <f>S124*AF!$D$7</f>
        <v>0.11543043202033035</v>
      </c>
      <c r="N124" s="119">
        <f>T124*AF!$D$8</f>
        <v>0.12184607006716283</v>
      </c>
      <c r="O124" s="119">
        <f>U124*AF!$D$9</f>
        <v>4.7847839898348156E-2</v>
      </c>
      <c r="P124" s="77">
        <f>V124/AF!$B$24</f>
        <v>0.25</v>
      </c>
      <c r="Q124" s="77">
        <f>W124/AF!$B$25</f>
        <v>0.58333333333333337</v>
      </c>
      <c r="R124" s="77">
        <f>X124/AF!$B$26</f>
        <v>0.66666666666666663</v>
      </c>
      <c r="S124" s="77">
        <f>Y124/AF!$B$27</f>
        <v>0.63749999999999996</v>
      </c>
      <c r="T124" s="77">
        <f>Z124/AF!$B$28</f>
        <v>0.7142857142857143</v>
      </c>
      <c r="U124" s="77">
        <f>AA124/AF!$B$29</f>
        <v>0.625</v>
      </c>
      <c r="V124" s="63">
        <f>_xlfn.XLOOKUP(A:A,EQUIPE!A:A,EQUIPE!F:F)</f>
        <v>2</v>
      </c>
      <c r="W124" s="63">
        <f>_xlfn.XLOOKUP(A:A,PROFISSIONAIS!A:A,PROFISSIONAIS!F:F)</f>
        <v>7</v>
      </c>
      <c r="X124" s="63">
        <f>_xlfn.XLOOKUP(A:A,SERVIÇOS!A:A,SERVIÇOS!F:F)</f>
        <v>5</v>
      </c>
      <c r="Y124" s="63">
        <f>_xlfn.XLOOKUP(A:A,ESTRUTURA!A:A,ESTRUTURA!F:F)</f>
        <v>12.75</v>
      </c>
      <c r="Z124" s="63">
        <f>_xlfn.XLOOKUP(A:A,INSUMOS!A:A,INSUMOS!F:F)</f>
        <v>5</v>
      </c>
      <c r="AA124" s="63">
        <f>_xlfn.XLOOKUP(A:A,TIC!A:A,TIC!F:F)</f>
        <v>2.5</v>
      </c>
    </row>
    <row r="125" spans="1:27" x14ac:dyDescent="0.25">
      <c r="A125" s="2">
        <v>183</v>
      </c>
      <c r="B125" t="str">
        <f>_xlfn.XLOOKUP(A:A,UBS!A:A,UBS!B:B)</f>
        <v>Norte</v>
      </c>
      <c r="C125" t="str">
        <f>_xlfn.XLOOKUP(A:A,UBS!A:A,UBS!C:C)</f>
        <v>Planaltina</v>
      </c>
      <c r="D125" t="str">
        <f>_xlfn.XLOOKUP(A:A,UBS!A:A,UBS!D:D)</f>
        <v>Unidade Básica de Saúde 18 - Planaltina</v>
      </c>
      <c r="E125" s="20" t="str">
        <f>IF(G125&gt;=AF!$C$18,"A",IF(G125&gt;=AF!$C$17,"B",IF(G125&gt;=AF!$C$16,"C",IF(G125&gt;=AF!$C$15,"D",IF(G125&gt;0,"E","SEM INFORMAÇÃO")))))</f>
        <v>D</v>
      </c>
      <c r="F125" s="20" t="str">
        <f>IF(H125&gt;=AF!$C$18,"A",IF(H125&gt;=AF!$C$17,"B",IF(H125&gt;=AF!$C$16,"C",IF(H125&gt;=AF!$C$15,"D",IF(H125&gt;0,"E","SEM INFORMAÇÃO")))))</f>
        <v>D</v>
      </c>
      <c r="G125" s="76">
        <f>SUM(J125:O125)</f>
        <v>0.5729847370968717</v>
      </c>
      <c r="H125" s="115">
        <f>ROUND(IF(I125&lt;=4,G125,IF(I125&lt;=7,G125*0.95,G125*0.9)),2)</f>
        <v>0.56999999999999995</v>
      </c>
      <c r="I125" s="120">
        <f>_xlfn.XLOOKUP(A:A,EQUIPE!A:A,EQUIPE!M:M)</f>
        <v>1</v>
      </c>
      <c r="J125" s="119">
        <f>P125*AF!$D$4</f>
        <v>4.0104828462515882E-2</v>
      </c>
      <c r="K125" s="119">
        <f>Q125*AF!$D$5</f>
        <v>8.3717174925878851E-2</v>
      </c>
      <c r="L125" s="119">
        <f>R125*AF!$D$6</f>
        <v>0.13722998729351968</v>
      </c>
      <c r="M125" s="119">
        <f>S125*AF!$D$7</f>
        <v>0.144853875476493</v>
      </c>
      <c r="N125" s="119">
        <f>T125*AF!$D$8</f>
        <v>0.10966146306044655</v>
      </c>
      <c r="O125" s="119">
        <f>U125*AF!$D$9</f>
        <v>5.7417407878017787E-2</v>
      </c>
      <c r="P125" s="77">
        <f>V125/AF!$B$24</f>
        <v>0.25</v>
      </c>
      <c r="Q125" s="77">
        <f>W125/AF!$B$25</f>
        <v>0.45833333333333331</v>
      </c>
      <c r="R125" s="77">
        <f>X125/AF!$B$26</f>
        <v>0.6</v>
      </c>
      <c r="S125" s="77">
        <f>Y125/AF!$B$27</f>
        <v>0.8</v>
      </c>
      <c r="T125" s="77">
        <f>Z125/AF!$B$28</f>
        <v>0.6428571428571429</v>
      </c>
      <c r="U125" s="77">
        <f>AA125/AF!$B$29</f>
        <v>0.75</v>
      </c>
      <c r="V125" s="63">
        <f>_xlfn.XLOOKUP(A:A,EQUIPE!A:A,EQUIPE!F:F)</f>
        <v>2</v>
      </c>
      <c r="W125" s="63">
        <f>_xlfn.XLOOKUP(A:A,PROFISSIONAIS!A:A,PROFISSIONAIS!F:F)</f>
        <v>5.5</v>
      </c>
      <c r="X125" s="63">
        <f>_xlfn.XLOOKUP(A:A,SERVIÇOS!A:A,SERVIÇOS!F:F)</f>
        <v>4.5</v>
      </c>
      <c r="Y125" s="63">
        <f>_xlfn.XLOOKUP(A:A,ESTRUTURA!A:A,ESTRUTURA!F:F)</f>
        <v>16</v>
      </c>
      <c r="Z125" s="63">
        <f>_xlfn.XLOOKUP(A:A,INSUMOS!A:A,INSUMOS!F:F)</f>
        <v>4.5</v>
      </c>
      <c r="AA125" s="63">
        <f>_xlfn.XLOOKUP(A:A,TIC!A:A,TIC!F:F)</f>
        <v>3</v>
      </c>
    </row>
    <row r="126" spans="1:27" x14ac:dyDescent="0.25">
      <c r="A126" s="2">
        <v>181</v>
      </c>
      <c r="B126" t="str">
        <f>_xlfn.XLOOKUP(A:A,UBS!A:A,UBS!B:B)</f>
        <v>Norte</v>
      </c>
      <c r="C126" t="str">
        <f>_xlfn.XLOOKUP(A:A,UBS!A:A,UBS!C:C)</f>
        <v>Sobradinho II</v>
      </c>
      <c r="D126" t="str">
        <f>_xlfn.XLOOKUP(A:A,UBS!A:A,UBS!D:D)</f>
        <v>Unidade Básica de Saúde 01 - Sobradinho II</v>
      </c>
      <c r="E126" s="20" t="str">
        <f>IF(G126&gt;=AF!$C$18,"A",IF(G126&gt;=AF!$C$17,"B",IF(G126&gt;=AF!$C$16,"C",IF(G126&gt;=AF!$C$15,"D",IF(G126&gt;0,"E","SEM INFORMAÇÃO")))))</f>
        <v>C</v>
      </c>
      <c r="F126" s="20" t="str">
        <f>IF(H126&gt;=AF!$C$18,"A",IF(H126&gt;=AF!$C$17,"B",IF(H126&gt;=AF!$C$16,"C",IF(H126&gt;=AF!$C$15,"D",IF(H126&gt;0,"E","SEM INFORMAÇÃO")))))</f>
        <v>D</v>
      </c>
      <c r="G126" s="76">
        <f>SUM(J126:O126)</f>
        <v>0.64865825618684569</v>
      </c>
      <c r="H126" s="115">
        <f>ROUND(IF(I126&lt;=4,G126,IF(I126&lt;=7,G126*0.95,G126*0.9)),2)</f>
        <v>0.57999999999999996</v>
      </c>
      <c r="I126" s="120">
        <f>_xlfn.XLOOKUP(A:A,EQUIPE!A:A,EQUIPE!M:M)</f>
        <v>9</v>
      </c>
      <c r="J126" s="119">
        <f>P126*AF!$D$4</f>
        <v>4.0104828462515882E-2</v>
      </c>
      <c r="K126" s="119">
        <f>Q126*AF!$D$5</f>
        <v>0.1103544578568403</v>
      </c>
      <c r="L126" s="119">
        <f>R126*AF!$D$6</f>
        <v>0.16772554002541296</v>
      </c>
      <c r="M126" s="119">
        <f>S126*AF!$D$7</f>
        <v>0.12901048284625158</v>
      </c>
      <c r="N126" s="119">
        <f>T126*AF!$D$8</f>
        <v>0.15839989108731167</v>
      </c>
      <c r="O126" s="119">
        <f>U126*AF!$D$9</f>
        <v>4.3063055908513337E-2</v>
      </c>
      <c r="P126" s="77">
        <f>V126/AF!$B$24</f>
        <v>0.25</v>
      </c>
      <c r="Q126" s="77">
        <f>W126/AF!$B$25</f>
        <v>0.60416666666666663</v>
      </c>
      <c r="R126" s="77">
        <f>X126/AF!$B$26</f>
        <v>0.73333333333333328</v>
      </c>
      <c r="S126" s="77">
        <f>Y126/AF!$B$27</f>
        <v>0.71250000000000002</v>
      </c>
      <c r="T126" s="77">
        <f>Z126/AF!$B$28</f>
        <v>0.9285714285714286</v>
      </c>
      <c r="U126" s="77">
        <f>AA126/AF!$B$29</f>
        <v>0.5625</v>
      </c>
      <c r="V126" s="63">
        <f>_xlfn.XLOOKUP(A:A,EQUIPE!A:A,EQUIPE!F:F)</f>
        <v>2</v>
      </c>
      <c r="W126" s="63">
        <f>_xlfn.XLOOKUP(A:A,PROFISSIONAIS!A:A,PROFISSIONAIS!F:F)</f>
        <v>7.25</v>
      </c>
      <c r="X126" s="63">
        <f>_xlfn.XLOOKUP(A:A,SERVIÇOS!A:A,SERVIÇOS!F:F)</f>
        <v>5.5</v>
      </c>
      <c r="Y126" s="63">
        <f>_xlfn.XLOOKUP(A:A,ESTRUTURA!A:A,ESTRUTURA!F:F)</f>
        <v>14.25</v>
      </c>
      <c r="Z126" s="63">
        <f>_xlfn.XLOOKUP(A:A,INSUMOS!A:A,INSUMOS!F:F)</f>
        <v>6.5</v>
      </c>
      <c r="AA126" s="63">
        <f>_xlfn.XLOOKUP(A:A,TIC!A:A,TIC!F:F)</f>
        <v>2.25</v>
      </c>
    </row>
    <row r="127" spans="1:27" x14ac:dyDescent="0.25">
      <c r="A127" s="2">
        <v>132</v>
      </c>
      <c r="B127" t="str">
        <f>_xlfn.XLOOKUP(A:A,UBS!A:A,UBS!B:B)</f>
        <v>Norte</v>
      </c>
      <c r="C127" t="str">
        <f>_xlfn.XLOOKUP(A:A,UBS!A:A,UBS!C:C)</f>
        <v>Sobradinho II</v>
      </c>
      <c r="D127" t="str">
        <f>_xlfn.XLOOKUP(A:A,UBS!A:A,UBS!D:D)</f>
        <v>Unidade Básica de Saúde 05 - Sobradinho II</v>
      </c>
      <c r="E127" s="20" t="str">
        <f>IF(G127&gt;=AF!$C$18,"A",IF(G127&gt;=AF!$C$17,"B",IF(G127&gt;=AF!$C$16,"C",IF(G127&gt;=AF!$C$15,"D",IF(G127&gt;0,"E","SEM INFORMAÇÃO")))))</f>
        <v>D</v>
      </c>
      <c r="F127" s="20" t="str">
        <f>IF(H127&gt;=AF!$C$18,"A",IF(H127&gt;=AF!$C$17,"B",IF(H127&gt;=AF!$C$16,"C",IF(H127&gt;=AF!$C$15,"D",IF(H127&gt;0,"E","SEM INFORMAÇÃO")))))</f>
        <v>D</v>
      </c>
      <c r="G127" s="76">
        <f>SUM(J127:O127)</f>
        <v>0.58464463453742355</v>
      </c>
      <c r="H127" s="115">
        <f>ROUND(IF(I127&lt;=4,G127,IF(I127&lt;=7,G127*0.95,G127*0.9)),2)</f>
        <v>0.57999999999999996</v>
      </c>
      <c r="I127" s="120">
        <f>_xlfn.XLOOKUP(A:A,EQUIPE!A:A,EQUIPE!M:M)</f>
        <v>2</v>
      </c>
      <c r="J127" s="119">
        <f>P127*AF!$D$4</f>
        <v>0.12031448538754765</v>
      </c>
      <c r="K127" s="119">
        <f>Q127*AF!$D$5</f>
        <v>9.5133153324862343E-2</v>
      </c>
      <c r="L127" s="119">
        <f>R127*AF!$D$6</f>
        <v>7.6238881829733152E-2</v>
      </c>
      <c r="M127" s="119">
        <f>S127*AF!$D$7</f>
        <v>0.13806385006353239</v>
      </c>
      <c r="N127" s="119">
        <f>T127*AF!$D$8</f>
        <v>9.7476856053730257E-2</v>
      </c>
      <c r="O127" s="119">
        <f>U127*AF!$D$9</f>
        <v>5.7417407878017787E-2</v>
      </c>
      <c r="P127" s="77">
        <f>V127/AF!$B$24</f>
        <v>0.75</v>
      </c>
      <c r="Q127" s="77">
        <f>W127/AF!$B$25</f>
        <v>0.52083333333333337</v>
      </c>
      <c r="R127" s="77">
        <f>X127/AF!$B$26</f>
        <v>0.33333333333333331</v>
      </c>
      <c r="S127" s="77">
        <f>Y127/AF!$B$27</f>
        <v>0.76249999999999996</v>
      </c>
      <c r="T127" s="77">
        <f>Z127/AF!$B$28</f>
        <v>0.5714285714285714</v>
      </c>
      <c r="U127" s="77">
        <f>AA127/AF!$B$29</f>
        <v>0.75</v>
      </c>
      <c r="V127" s="63">
        <f>_xlfn.XLOOKUP(A:A,EQUIPE!A:A,EQUIPE!F:F)</f>
        <v>6</v>
      </c>
      <c r="W127" s="63">
        <f>_xlfn.XLOOKUP(A:A,PROFISSIONAIS!A:A,PROFISSIONAIS!F:F)</f>
        <v>6.25</v>
      </c>
      <c r="X127" s="63">
        <f>_xlfn.XLOOKUP(A:A,SERVIÇOS!A:A,SERVIÇOS!F:F)</f>
        <v>2.5</v>
      </c>
      <c r="Y127" s="63">
        <f>_xlfn.XLOOKUP(A:A,ESTRUTURA!A:A,ESTRUTURA!F:F)</f>
        <v>15.25</v>
      </c>
      <c r="Z127" s="63">
        <f>_xlfn.XLOOKUP(A:A,INSUMOS!A:A,INSUMOS!F:F)</f>
        <v>4</v>
      </c>
      <c r="AA127" s="63">
        <f>_xlfn.XLOOKUP(A:A,TIC!A:A,TIC!F:F)</f>
        <v>3</v>
      </c>
    </row>
    <row r="128" spans="1:27" x14ac:dyDescent="0.25">
      <c r="A128" s="2">
        <v>173</v>
      </c>
      <c r="B128" t="str">
        <f>_xlfn.XLOOKUP(A:A,UBS!A:A,UBS!B:B)</f>
        <v>Norte</v>
      </c>
      <c r="C128" t="str">
        <f>_xlfn.XLOOKUP(A:A,UBS!A:A,UBS!C:C)</f>
        <v>Sobradinho II</v>
      </c>
      <c r="D128" t="str">
        <f>_xlfn.XLOOKUP(A:A,UBS!A:A,UBS!D:D)</f>
        <v>Unidade Básica de Saúde 06 - Sobradinho II</v>
      </c>
      <c r="E128" s="20" t="str">
        <f>IF(G128&gt;=AF!$C$18,"A",IF(G128&gt;=AF!$C$17,"B",IF(G128&gt;=AF!$C$16,"C",IF(G128&gt;=AF!$C$15,"D",IF(G128&gt;0,"E","SEM INFORMAÇÃO")))))</f>
        <v>D</v>
      </c>
      <c r="F128" s="20" t="str">
        <f>IF(H128&gt;=AF!$C$18,"A",IF(H128&gt;=AF!$C$17,"B",IF(H128&gt;=AF!$C$16,"C",IF(H128&gt;=AF!$C$15,"D",IF(H128&gt;0,"E","SEM INFORMAÇÃO")))))</f>
        <v>D</v>
      </c>
      <c r="G128" s="76">
        <f>SUM(J128:O128)</f>
        <v>0.55788633750831962</v>
      </c>
      <c r="H128" s="115">
        <f>ROUND(IF(I128&lt;=4,G128,IF(I128&lt;=7,G128*0.95,G128*0.9)),2)</f>
        <v>0.56000000000000005</v>
      </c>
      <c r="I128" s="120">
        <f>_xlfn.XLOOKUP(A:A,EQUIPE!A:A,EQUIPE!M:M)</f>
        <v>1</v>
      </c>
      <c r="J128" s="119">
        <f>P128*AF!$D$4</f>
        <v>0.12031448538754765</v>
      </c>
      <c r="K128" s="119">
        <f>Q128*AF!$D$5</f>
        <v>9.8938479457856818E-2</v>
      </c>
      <c r="L128" s="119">
        <f>R128*AF!$D$6</f>
        <v>6.0991105463786527E-2</v>
      </c>
      <c r="M128" s="119">
        <f>S128*AF!$D$7</f>
        <v>0.1471172172808132</v>
      </c>
      <c r="N128" s="119">
        <f>T128*AF!$D$8</f>
        <v>7.3107642040297696E-2</v>
      </c>
      <c r="O128" s="119">
        <f>U128*AF!$D$9</f>
        <v>5.7417407878017787E-2</v>
      </c>
      <c r="P128" s="77">
        <f>V128/AF!$B$24</f>
        <v>0.75</v>
      </c>
      <c r="Q128" s="77">
        <f>W128/AF!$B$25</f>
        <v>0.54166666666666663</v>
      </c>
      <c r="R128" s="77">
        <f>X128/AF!$B$26</f>
        <v>0.26666666666666666</v>
      </c>
      <c r="S128" s="77">
        <f>Y128/AF!$B$27</f>
        <v>0.8125</v>
      </c>
      <c r="T128" s="77">
        <f>Z128/AF!$B$28</f>
        <v>0.42857142857142855</v>
      </c>
      <c r="U128" s="77">
        <f>AA128/AF!$B$29</f>
        <v>0.75</v>
      </c>
      <c r="V128" s="63">
        <f>_xlfn.XLOOKUP(A:A,EQUIPE!A:A,EQUIPE!F:F)</f>
        <v>6</v>
      </c>
      <c r="W128" s="63">
        <f>_xlfn.XLOOKUP(A:A,PROFISSIONAIS!A:A,PROFISSIONAIS!F:F)</f>
        <v>6.5</v>
      </c>
      <c r="X128" s="63">
        <f>_xlfn.XLOOKUP(A:A,SERVIÇOS!A:A,SERVIÇOS!F:F)</f>
        <v>2</v>
      </c>
      <c r="Y128" s="63">
        <f>_xlfn.XLOOKUP(A:A,ESTRUTURA!A:A,ESTRUTURA!F:F)</f>
        <v>16.25</v>
      </c>
      <c r="Z128" s="63">
        <f>_xlfn.XLOOKUP(A:A,INSUMOS!A:A,INSUMOS!F:F)</f>
        <v>3</v>
      </c>
      <c r="AA128" s="63">
        <f>_xlfn.XLOOKUP(A:A,TIC!A:A,TIC!F:F)</f>
        <v>3</v>
      </c>
    </row>
    <row r="129" spans="1:27" x14ac:dyDescent="0.25">
      <c r="A129" s="2">
        <v>165</v>
      </c>
      <c r="B129" t="str">
        <f>_xlfn.XLOOKUP(A:A,UBS!A:A,UBS!B:B)</f>
        <v>Oeste</v>
      </c>
      <c r="C129" t="str">
        <f>_xlfn.XLOOKUP(A:A,UBS!A:A,UBS!C:C)</f>
        <v>Brazlândia</v>
      </c>
      <c r="D129" t="str">
        <f>_xlfn.XLOOKUP(A:A,UBS!A:A,UBS!D:D)</f>
        <v>Unidade Básica de Saúde 03 - Brazlândia</v>
      </c>
      <c r="E129" s="20" t="str">
        <f>IF(G129&gt;=AF!$C$18,"A",IF(G129&gt;=AF!$C$17,"B",IF(G129&gt;=AF!$C$16,"C",IF(G129&gt;=AF!$C$15,"D",IF(G129&gt;0,"E","SEM INFORMAÇÃO")))))</f>
        <v>D</v>
      </c>
      <c r="F129" s="20" t="str">
        <f>IF(H129&gt;=AF!$C$18,"A",IF(H129&gt;=AF!$C$17,"B",IF(H129&gt;=AF!$C$16,"C",IF(H129&gt;=AF!$C$15,"D",IF(H129&gt;0,"E","SEM INFORMAÇÃO")))))</f>
        <v>D</v>
      </c>
      <c r="G129" s="76">
        <f>SUM(J129:O129)</f>
        <v>0.55185548647667448</v>
      </c>
      <c r="H129" s="115">
        <f>ROUND(IF(I129&lt;=4,G129,IF(I129&lt;=7,G129*0.95,G129*0.9)),2)</f>
        <v>0.55000000000000004</v>
      </c>
      <c r="I129" s="120">
        <f>_xlfn.XLOOKUP(A:A,EQUIPE!A:A,EQUIPE!M:M)</f>
        <v>1</v>
      </c>
      <c r="J129" s="119">
        <f>P129*AF!$D$4</f>
        <v>4.0104828462515882E-2</v>
      </c>
      <c r="K129" s="119">
        <f>Q129*AF!$D$5</f>
        <v>0.1141597839898348</v>
      </c>
      <c r="L129" s="119">
        <f>R129*AF!$D$6</f>
        <v>0.16772554002541296</v>
      </c>
      <c r="M129" s="119">
        <f>S129*AF!$D$7</f>
        <v>0.13806385006353239</v>
      </c>
      <c r="N129" s="119">
        <f>T129*AF!$D$8</f>
        <v>4.8738428026865128E-2</v>
      </c>
      <c r="O129" s="119">
        <f>U129*AF!$D$9</f>
        <v>4.3063055908513337E-2</v>
      </c>
      <c r="P129" s="77">
        <f>V129/AF!$B$24</f>
        <v>0.25</v>
      </c>
      <c r="Q129" s="77">
        <f>W129/AF!$B$25</f>
        <v>0.625</v>
      </c>
      <c r="R129" s="77">
        <f>X129/AF!$B$26</f>
        <v>0.73333333333333328</v>
      </c>
      <c r="S129" s="77">
        <f>Y129/AF!$B$27</f>
        <v>0.76249999999999996</v>
      </c>
      <c r="T129" s="77">
        <f>Z129/AF!$B$28</f>
        <v>0.2857142857142857</v>
      </c>
      <c r="U129" s="77">
        <f>AA129/AF!$B$29</f>
        <v>0.5625</v>
      </c>
      <c r="V129" s="63">
        <f>_xlfn.XLOOKUP(A:A,EQUIPE!A:A,EQUIPE!F:F)</f>
        <v>2</v>
      </c>
      <c r="W129" s="63">
        <f>_xlfn.XLOOKUP(A:A,PROFISSIONAIS!A:A,PROFISSIONAIS!F:F)</f>
        <v>7.5</v>
      </c>
      <c r="X129" s="63">
        <f>_xlfn.XLOOKUP(A:A,SERVIÇOS!A:A,SERVIÇOS!F:F)</f>
        <v>5.5</v>
      </c>
      <c r="Y129" s="63">
        <f>_xlfn.XLOOKUP(A:A,ESTRUTURA!A:A,ESTRUTURA!F:F)</f>
        <v>15.25</v>
      </c>
      <c r="Z129" s="63">
        <f>_xlfn.XLOOKUP(A:A,INSUMOS!A:A,INSUMOS!F:F)</f>
        <v>2</v>
      </c>
      <c r="AA129" s="63">
        <f>_xlfn.XLOOKUP(A:A,TIC!A:A,TIC!F:F)</f>
        <v>2.25</v>
      </c>
    </row>
    <row r="130" spans="1:27" x14ac:dyDescent="0.25">
      <c r="A130" s="2">
        <v>148</v>
      </c>
      <c r="B130" t="str">
        <f>_xlfn.XLOOKUP(A:A,UBS!A:A,UBS!B:B)</f>
        <v>Oeste</v>
      </c>
      <c r="C130" t="str">
        <f>_xlfn.XLOOKUP(A:A,UBS!A:A,UBS!C:C)</f>
        <v>Brazlândia</v>
      </c>
      <c r="D130" t="str">
        <f>_xlfn.XLOOKUP(A:A,UBS!A:A,UBS!D:D)</f>
        <v>Unidade Básica de Saúde 04 - Brazlândia</v>
      </c>
      <c r="E130" s="20" t="str">
        <f>IF(G130&gt;=AF!$C$18,"A",IF(G130&gt;=AF!$C$17,"B",IF(G130&gt;=AF!$C$16,"C",IF(G130&gt;=AF!$C$15,"D",IF(G130&gt;0,"E","SEM INFORMAÇÃO")))))</f>
        <v>D</v>
      </c>
      <c r="F130" s="20" t="str">
        <f>IF(H130&gt;=AF!$C$18,"A",IF(H130&gt;=AF!$C$17,"B",IF(H130&gt;=AF!$C$16,"C",IF(H130&gt;=AF!$C$15,"D",IF(H130&gt;0,"E","SEM INFORMAÇÃO")))))</f>
        <v>D</v>
      </c>
      <c r="G130" s="76">
        <f>SUM(J130:O130)</f>
        <v>0.54805016034368004</v>
      </c>
      <c r="H130" s="115">
        <f>ROUND(IF(I130&lt;=4,G130,IF(I130&lt;=7,G130*0.95,G130*0.9)),2)</f>
        <v>0.55000000000000004</v>
      </c>
      <c r="I130" s="120">
        <f>_xlfn.XLOOKUP(A:A,EQUIPE!A:A,EQUIPE!M:M)</f>
        <v>1</v>
      </c>
      <c r="J130" s="119">
        <f>P130*AF!$D$4</f>
        <v>4.0104828462515882E-2</v>
      </c>
      <c r="K130" s="119">
        <f>Q130*AF!$D$5</f>
        <v>0.1103544578568403</v>
      </c>
      <c r="L130" s="119">
        <f>R130*AF!$D$6</f>
        <v>0.16772554002541296</v>
      </c>
      <c r="M130" s="119">
        <f>S130*AF!$D$7</f>
        <v>0.13806385006353239</v>
      </c>
      <c r="N130" s="119">
        <f>T130*AF!$D$8</f>
        <v>4.8738428026865128E-2</v>
      </c>
      <c r="O130" s="119">
        <f>U130*AF!$D$9</f>
        <v>4.3063055908513337E-2</v>
      </c>
      <c r="P130" s="77">
        <f>V130/AF!$B$24</f>
        <v>0.25</v>
      </c>
      <c r="Q130" s="77">
        <f>W130/AF!$B$25</f>
        <v>0.60416666666666663</v>
      </c>
      <c r="R130" s="77">
        <f>X130/AF!$B$26</f>
        <v>0.73333333333333328</v>
      </c>
      <c r="S130" s="77">
        <f>Y130/AF!$B$27</f>
        <v>0.76249999999999996</v>
      </c>
      <c r="T130" s="77">
        <f>Z130/AF!$B$28</f>
        <v>0.2857142857142857</v>
      </c>
      <c r="U130" s="77">
        <f>AA130/AF!$B$29</f>
        <v>0.5625</v>
      </c>
      <c r="V130" s="63">
        <f>_xlfn.XLOOKUP(A:A,EQUIPE!A:A,EQUIPE!F:F)</f>
        <v>2</v>
      </c>
      <c r="W130" s="63">
        <f>_xlfn.XLOOKUP(A:A,PROFISSIONAIS!A:A,PROFISSIONAIS!F:F)</f>
        <v>7.25</v>
      </c>
      <c r="X130" s="63">
        <f>_xlfn.XLOOKUP(A:A,SERVIÇOS!A:A,SERVIÇOS!F:F)</f>
        <v>5.5</v>
      </c>
      <c r="Y130" s="63">
        <f>_xlfn.XLOOKUP(A:A,ESTRUTURA!A:A,ESTRUTURA!F:F)</f>
        <v>15.25</v>
      </c>
      <c r="Z130" s="63">
        <f>_xlfn.XLOOKUP(A:A,INSUMOS!A:A,INSUMOS!F:F)</f>
        <v>2</v>
      </c>
      <c r="AA130" s="63">
        <f>_xlfn.XLOOKUP(A:A,TIC!A:A,TIC!F:F)</f>
        <v>2.25</v>
      </c>
    </row>
    <row r="131" spans="1:27" x14ac:dyDescent="0.25">
      <c r="A131" s="2">
        <v>171</v>
      </c>
      <c r="B131" t="str">
        <f>_xlfn.XLOOKUP(A:A,UBS!A:A,UBS!B:B)</f>
        <v>Oeste</v>
      </c>
      <c r="C131" t="str">
        <f>_xlfn.XLOOKUP(A:A,UBS!A:A,UBS!C:C)</f>
        <v>Brazlândia</v>
      </c>
      <c r="D131" t="str">
        <f>_xlfn.XLOOKUP(A:A,UBS!A:A,UBS!D:D)</f>
        <v>Unidade Básica de Saúde 05 - Brazlândia</v>
      </c>
      <c r="E131" s="20" t="str">
        <f>IF(G131&gt;=AF!$C$18,"A",IF(G131&gt;=AF!$C$17,"B",IF(G131&gt;=AF!$C$16,"C",IF(G131&gt;=AF!$C$15,"D",IF(G131&gt;0,"E","SEM INFORMAÇÃO")))))</f>
        <v>D</v>
      </c>
      <c r="F131" s="20" t="str">
        <f>IF(H131&gt;=AF!$C$18,"A",IF(H131&gt;=AF!$C$17,"B",IF(H131&gt;=AF!$C$16,"C",IF(H131&gt;=AF!$C$15,"D",IF(H131&gt;0,"E","SEM INFORMAÇÃO")))))</f>
        <v>D</v>
      </c>
      <c r="G131" s="76">
        <f>SUM(J131:O131)</f>
        <v>0.55294744962788156</v>
      </c>
      <c r="H131" s="115">
        <f>ROUND(IF(I131&lt;=4,G131,IF(I131&lt;=7,G131*0.95,G131*0.9)),2)</f>
        <v>0.55000000000000004</v>
      </c>
      <c r="I131" s="120">
        <f>_xlfn.XLOOKUP(A:A,EQUIPE!A:A,EQUIPE!M:M)</f>
        <v>1</v>
      </c>
      <c r="J131" s="119">
        <f>P131*AF!$D$4</f>
        <v>2.0052414231257941E-2</v>
      </c>
      <c r="K131" s="119">
        <f>Q131*AF!$D$5</f>
        <v>0.1141597839898348</v>
      </c>
      <c r="L131" s="119">
        <f>R131*AF!$D$6</f>
        <v>0.16772554002541296</v>
      </c>
      <c r="M131" s="119">
        <f>S131*AF!$D$7</f>
        <v>0.144853875476493</v>
      </c>
      <c r="N131" s="119">
        <f>T131*AF!$D$8</f>
        <v>4.8738428026865128E-2</v>
      </c>
      <c r="O131" s="119">
        <f>U131*AF!$D$9</f>
        <v>5.7417407878017787E-2</v>
      </c>
      <c r="P131" s="77">
        <f>V131/AF!$B$24</f>
        <v>0.125</v>
      </c>
      <c r="Q131" s="77">
        <f>W131/AF!$B$25</f>
        <v>0.625</v>
      </c>
      <c r="R131" s="77">
        <f>X131/AF!$B$26</f>
        <v>0.73333333333333328</v>
      </c>
      <c r="S131" s="77">
        <f>Y131/AF!$B$27</f>
        <v>0.8</v>
      </c>
      <c r="T131" s="77">
        <f>Z131/AF!$B$28</f>
        <v>0.2857142857142857</v>
      </c>
      <c r="U131" s="77">
        <f>AA131/AF!$B$29</f>
        <v>0.75</v>
      </c>
      <c r="V131" s="63">
        <f>_xlfn.XLOOKUP(A:A,EQUIPE!A:A,EQUIPE!F:F)</f>
        <v>1</v>
      </c>
      <c r="W131" s="63">
        <f>_xlfn.XLOOKUP(A:A,PROFISSIONAIS!A:A,PROFISSIONAIS!F:F)</f>
        <v>7.5</v>
      </c>
      <c r="X131" s="63">
        <f>_xlfn.XLOOKUP(A:A,SERVIÇOS!A:A,SERVIÇOS!F:F)</f>
        <v>5.5</v>
      </c>
      <c r="Y131" s="63">
        <f>_xlfn.XLOOKUP(A:A,ESTRUTURA!A:A,ESTRUTURA!F:F)</f>
        <v>16</v>
      </c>
      <c r="Z131" s="63">
        <f>_xlfn.XLOOKUP(A:A,INSUMOS!A:A,INSUMOS!F:F)</f>
        <v>2</v>
      </c>
      <c r="AA131" s="63">
        <f>_xlfn.XLOOKUP(A:A,TIC!A:A,TIC!F:F)</f>
        <v>3</v>
      </c>
    </row>
    <row r="132" spans="1:27" x14ac:dyDescent="0.25">
      <c r="A132" s="2">
        <v>174</v>
      </c>
      <c r="B132" t="str">
        <f>_xlfn.XLOOKUP(A:A,UBS!A:A,UBS!B:B)</f>
        <v>Oeste</v>
      </c>
      <c r="C132" t="str">
        <f>_xlfn.XLOOKUP(A:A,UBS!A:A,UBS!C:C)</f>
        <v>Brazlândia</v>
      </c>
      <c r="D132" t="str">
        <f>_xlfn.XLOOKUP(A:A,UBS!A:A,UBS!D:D)</f>
        <v>Unidade Básica de Saúde 06 - Brazlândia</v>
      </c>
      <c r="E132" s="20" t="str">
        <f>IF(G132&gt;=AF!$C$18,"A",IF(G132&gt;=AF!$C$17,"B",IF(G132&gt;=AF!$C$16,"C",IF(G132&gt;=AF!$C$15,"D",IF(G132&gt;0,"E","SEM INFORMAÇÃO")))))</f>
        <v>D</v>
      </c>
      <c r="F132" s="20" t="str">
        <f>IF(H132&gt;=AF!$C$18,"A",IF(H132&gt;=AF!$C$17,"B",IF(H132&gt;=AF!$C$16,"C",IF(H132&gt;=AF!$C$15,"D",IF(H132&gt;0,"E","SEM INFORMAÇÃO")))))</f>
        <v>D</v>
      </c>
      <c r="G132" s="76">
        <f>SUM(J132:O132)</f>
        <v>0.58286913081624003</v>
      </c>
      <c r="H132" s="115">
        <f>ROUND(IF(I132&lt;=4,G132,IF(I132&lt;=7,G132*0.95,G132*0.9)),2)</f>
        <v>0.57999999999999996</v>
      </c>
      <c r="I132" s="120">
        <f>_xlfn.XLOOKUP(A:A,EQUIPE!A:A,EQUIPE!M:M)</f>
        <v>1</v>
      </c>
      <c r="J132" s="119">
        <f>P132*AF!$D$4</f>
        <v>4.0104828462515882E-2</v>
      </c>
      <c r="K132" s="119">
        <f>Q132*AF!$D$5</f>
        <v>9.5133153324862343E-2</v>
      </c>
      <c r="L132" s="119">
        <f>R132*AF!$D$6</f>
        <v>0.16772554002541296</v>
      </c>
      <c r="M132" s="119">
        <f>S132*AF!$D$7</f>
        <v>0.1493805590851334</v>
      </c>
      <c r="N132" s="119">
        <f>T132*AF!$D$8</f>
        <v>7.3107642040297696E-2</v>
      </c>
      <c r="O132" s="119">
        <f>U132*AF!$D$9</f>
        <v>5.7417407878017787E-2</v>
      </c>
      <c r="P132" s="77">
        <f>V132/AF!$B$24</f>
        <v>0.25</v>
      </c>
      <c r="Q132" s="77">
        <f>W132/AF!$B$25</f>
        <v>0.52083333333333337</v>
      </c>
      <c r="R132" s="77">
        <f>X132/AF!$B$26</f>
        <v>0.73333333333333328</v>
      </c>
      <c r="S132" s="77">
        <f>Y132/AF!$B$27</f>
        <v>0.82499999999999996</v>
      </c>
      <c r="T132" s="77">
        <f>Z132/AF!$B$28</f>
        <v>0.42857142857142855</v>
      </c>
      <c r="U132" s="77">
        <f>AA132/AF!$B$29</f>
        <v>0.75</v>
      </c>
      <c r="V132" s="63">
        <f>_xlfn.XLOOKUP(A:A,EQUIPE!A:A,EQUIPE!F:F)</f>
        <v>2</v>
      </c>
      <c r="W132" s="63">
        <f>_xlfn.XLOOKUP(A:A,PROFISSIONAIS!A:A,PROFISSIONAIS!F:F)</f>
        <v>6.25</v>
      </c>
      <c r="X132" s="63">
        <f>_xlfn.XLOOKUP(A:A,SERVIÇOS!A:A,SERVIÇOS!F:F)</f>
        <v>5.5</v>
      </c>
      <c r="Y132" s="63">
        <f>_xlfn.XLOOKUP(A:A,ESTRUTURA!A:A,ESTRUTURA!F:F)</f>
        <v>16.5</v>
      </c>
      <c r="Z132" s="63">
        <f>_xlfn.XLOOKUP(A:A,INSUMOS!A:A,INSUMOS!F:F)</f>
        <v>3</v>
      </c>
      <c r="AA132" s="63">
        <f>_xlfn.XLOOKUP(A:A,TIC!A:A,TIC!F:F)</f>
        <v>3</v>
      </c>
    </row>
    <row r="133" spans="1:27" x14ac:dyDescent="0.25">
      <c r="A133" s="2">
        <v>187</v>
      </c>
      <c r="B133" t="str">
        <f>_xlfn.XLOOKUP(A:A,UBS!A:A,UBS!B:B)</f>
        <v>Oeste</v>
      </c>
      <c r="C133" t="str">
        <f>_xlfn.XLOOKUP(A:A,UBS!A:A,UBS!C:C)</f>
        <v>Brazlândia</v>
      </c>
      <c r="D133" t="str">
        <f>_xlfn.XLOOKUP(A:A,UBS!A:A,UBS!D:D)</f>
        <v>Unidade Básica de Saúde 09 - Brazlândia</v>
      </c>
      <c r="E133" s="20" t="str">
        <f>IF(G133&gt;=AF!$C$18,"A",IF(G133&gt;=AF!$C$17,"B",IF(G133&gt;=AF!$C$16,"C",IF(G133&gt;=AF!$C$15,"D",IF(G133&gt;0,"E","SEM INFORMAÇÃO")))))</f>
        <v>D</v>
      </c>
      <c r="F133" s="20" t="str">
        <f>IF(H133&gt;=AF!$C$18,"A",IF(H133&gt;=AF!$C$17,"B",IF(H133&gt;=AF!$C$16,"C",IF(H133&gt;=AF!$C$15,"D",IF(H133&gt;0,"E","SEM INFORMAÇÃO")))))</f>
        <v>D</v>
      </c>
      <c r="G133" s="76">
        <f>SUM(J133:O133)</f>
        <v>0.5661786394990016</v>
      </c>
      <c r="H133" s="115">
        <f>ROUND(IF(I133&lt;=4,G133,IF(I133&lt;=7,G133*0.95,G133*0.9)),2)</f>
        <v>0.56999999999999995</v>
      </c>
      <c r="I133" s="120">
        <f>_xlfn.XLOOKUP(A:A,EQUIPE!A:A,EQUIPE!M:M)</f>
        <v>1</v>
      </c>
      <c r="J133" s="119">
        <f>P133*AF!$D$4</f>
        <v>4.0104828462515882E-2</v>
      </c>
      <c r="K133" s="119">
        <f>Q133*AF!$D$5</f>
        <v>0.10274380559085132</v>
      </c>
      <c r="L133" s="119">
        <f>R133*AF!$D$6</f>
        <v>0.1524777636594663</v>
      </c>
      <c r="M133" s="119">
        <f>S133*AF!$D$7</f>
        <v>0.14032719186785259</v>
      </c>
      <c r="N133" s="119">
        <f>T133*AF!$D$8</f>
        <v>7.3107642040297696E-2</v>
      </c>
      <c r="O133" s="119">
        <f>U133*AF!$D$9</f>
        <v>5.7417407878017787E-2</v>
      </c>
      <c r="P133" s="77">
        <f>V133/AF!$B$24</f>
        <v>0.25</v>
      </c>
      <c r="Q133" s="77">
        <f>W133/AF!$B$25</f>
        <v>0.5625</v>
      </c>
      <c r="R133" s="77">
        <f>X133/AF!$B$26</f>
        <v>0.66666666666666663</v>
      </c>
      <c r="S133" s="77">
        <f>Y133/AF!$B$27</f>
        <v>0.77500000000000002</v>
      </c>
      <c r="T133" s="77">
        <f>Z133/AF!$B$28</f>
        <v>0.42857142857142855</v>
      </c>
      <c r="U133" s="77">
        <f>AA133/AF!$B$29</f>
        <v>0.75</v>
      </c>
      <c r="V133" s="63">
        <f>_xlfn.XLOOKUP(A:A,EQUIPE!A:A,EQUIPE!F:F)</f>
        <v>2</v>
      </c>
      <c r="W133" s="63">
        <f>_xlfn.XLOOKUP(A:A,PROFISSIONAIS!A:A,PROFISSIONAIS!F:F)</f>
        <v>6.75</v>
      </c>
      <c r="X133" s="63">
        <f>_xlfn.XLOOKUP(A:A,SERVIÇOS!A:A,SERVIÇOS!F:F)</f>
        <v>5</v>
      </c>
      <c r="Y133" s="63">
        <f>_xlfn.XLOOKUP(A:A,ESTRUTURA!A:A,ESTRUTURA!F:F)</f>
        <v>15.5</v>
      </c>
      <c r="Z133" s="63">
        <f>_xlfn.XLOOKUP(A:A,INSUMOS!A:A,INSUMOS!F:F)</f>
        <v>3</v>
      </c>
      <c r="AA133" s="63">
        <f>_xlfn.XLOOKUP(A:A,TIC!A:A,TIC!F:F)</f>
        <v>3</v>
      </c>
    </row>
    <row r="134" spans="1:27" x14ac:dyDescent="0.25">
      <c r="A134" s="2">
        <v>118</v>
      </c>
      <c r="B134" t="str">
        <f>_xlfn.XLOOKUP(A:A,UBS!A:A,UBS!B:B)</f>
        <v>Oeste</v>
      </c>
      <c r="C134" t="str">
        <f>_xlfn.XLOOKUP(A:A,UBS!A:A,UBS!C:C)</f>
        <v>Ceilândia</v>
      </c>
      <c r="D134" t="str">
        <f>_xlfn.XLOOKUP(A:A,UBS!A:A,UBS!D:D)</f>
        <v>Unidade Básica de Saúde 01 - Ceilândia</v>
      </c>
      <c r="E134" s="20" t="str">
        <f>IF(G134&gt;=AF!$C$18,"A",IF(G134&gt;=AF!$C$17,"B",IF(G134&gt;=AF!$C$16,"C",IF(G134&gt;=AF!$C$15,"D",IF(G134&gt;0,"E","SEM INFORMAÇÃO")))))</f>
        <v>D</v>
      </c>
      <c r="F134" s="20" t="str">
        <f>IF(H134&gt;=AF!$C$18,"A",IF(H134&gt;=AF!$C$17,"B",IF(H134&gt;=AF!$C$16,"C",IF(H134&gt;=AF!$C$15,"D",IF(H134&gt;0,"E","SEM INFORMAÇÃO")))))</f>
        <v>D</v>
      </c>
      <c r="G134" s="76">
        <f>SUM(J134:O134)</f>
        <v>0.5913524081805529</v>
      </c>
      <c r="H134" s="115">
        <f>ROUND(IF(I134&lt;=4,G134,IF(I134&lt;=7,G134*0.95,G134*0.9)),2)</f>
        <v>0.59</v>
      </c>
      <c r="I134" s="120">
        <f>_xlfn.XLOOKUP(A:A,EQUIPE!A:A,EQUIPE!M:M)</f>
        <v>4</v>
      </c>
      <c r="J134" s="119">
        <f>P134*AF!$D$4</f>
        <v>0.16041931385006353</v>
      </c>
      <c r="K134" s="119">
        <f>Q134*AF!$D$5</f>
        <v>0.12938108852181279</v>
      </c>
      <c r="L134" s="119">
        <f>R134*AF!$D$6</f>
        <v>6.0991105463786527E-2</v>
      </c>
      <c r="M134" s="119">
        <f>S134*AF!$D$7</f>
        <v>0.12222045743329098</v>
      </c>
      <c r="N134" s="119">
        <f>T134*AF!$D$8</f>
        <v>6.0923035033581416E-2</v>
      </c>
      <c r="O134" s="119">
        <f>U134*AF!$D$9</f>
        <v>5.7417407878017787E-2</v>
      </c>
      <c r="P134" s="77">
        <f>V134/AF!$B$24</f>
        <v>1</v>
      </c>
      <c r="Q134" s="77">
        <f>W134/AF!$B$25</f>
        <v>0.70833333333333337</v>
      </c>
      <c r="R134" s="77">
        <f>X134/AF!$B$26</f>
        <v>0.26666666666666666</v>
      </c>
      <c r="S134" s="77">
        <f>Y134/AF!$B$27</f>
        <v>0.67500000000000004</v>
      </c>
      <c r="T134" s="77">
        <f>Z134/AF!$B$28</f>
        <v>0.35714285714285715</v>
      </c>
      <c r="U134" s="77">
        <f>AA134/AF!$B$29</f>
        <v>0.75</v>
      </c>
      <c r="V134" s="63">
        <f>_xlfn.XLOOKUP(A:A,EQUIPE!A:A,EQUIPE!F:F)</f>
        <v>8</v>
      </c>
      <c r="W134" s="63">
        <f>_xlfn.XLOOKUP(A:A,PROFISSIONAIS!A:A,PROFISSIONAIS!F:F)</f>
        <v>8.5</v>
      </c>
      <c r="X134" s="63">
        <f>_xlfn.XLOOKUP(A:A,SERVIÇOS!A:A,SERVIÇOS!F:F)</f>
        <v>2</v>
      </c>
      <c r="Y134" s="63">
        <f>_xlfn.XLOOKUP(A:A,ESTRUTURA!A:A,ESTRUTURA!F:F)</f>
        <v>13.5</v>
      </c>
      <c r="Z134" s="63">
        <f>_xlfn.XLOOKUP(A:A,INSUMOS!A:A,INSUMOS!F:F)</f>
        <v>2.5</v>
      </c>
      <c r="AA134" s="63">
        <f>_xlfn.XLOOKUP(A:A,TIC!A:A,TIC!F:F)</f>
        <v>3</v>
      </c>
    </row>
    <row r="135" spans="1:27" x14ac:dyDescent="0.25">
      <c r="A135" s="2">
        <v>77</v>
      </c>
      <c r="B135" t="str">
        <f>_xlfn.XLOOKUP(A:A,UBS!A:A,UBS!B:B)</f>
        <v>Oeste</v>
      </c>
      <c r="C135" t="str">
        <f>_xlfn.XLOOKUP(A:A,UBS!A:A,UBS!C:C)</f>
        <v>Ceilândia</v>
      </c>
      <c r="D135" t="str">
        <f>_xlfn.XLOOKUP(A:A,UBS!A:A,UBS!D:D)</f>
        <v>Unidade Básica de Saúde 13 - Ceilândia</v>
      </c>
      <c r="E135" s="20" t="str">
        <f>IF(G135&gt;=AF!$C$18,"A",IF(G135&gt;=AF!$C$17,"B",IF(G135&gt;=AF!$C$16,"C",IF(G135&gt;=AF!$C$15,"D",IF(G135&gt;0,"E","SEM INFORMAÇÃO")))))</f>
        <v>D</v>
      </c>
      <c r="F135" s="20" t="str">
        <f>IF(H135&gt;=AF!$C$18,"A",IF(H135&gt;=AF!$C$17,"B",IF(H135&gt;=AF!$C$16,"C",IF(H135&gt;=AF!$C$15,"D",IF(H135&gt;0,"E","SEM INFORMAÇÃO")))))</f>
        <v>D</v>
      </c>
      <c r="G135" s="76">
        <f>SUM(J135:O135)</f>
        <v>0.55365746203182664</v>
      </c>
      <c r="H135" s="115">
        <f>ROUND(IF(I135&lt;=4,G135,IF(I135&lt;=7,G135*0.95,G135*0.9)),2)</f>
        <v>0.55000000000000004</v>
      </c>
      <c r="I135" s="120">
        <f>_xlfn.XLOOKUP(A:A,EQUIPE!A:A,EQUIPE!M:M)</f>
        <v>2</v>
      </c>
      <c r="J135" s="119">
        <f>P135*AF!$D$4</f>
        <v>0.12031448538754765</v>
      </c>
      <c r="K135" s="119">
        <f>Q135*AF!$D$5</f>
        <v>0.13318641465480727</v>
      </c>
      <c r="L135" s="119">
        <f>R135*AF!$D$6</f>
        <v>6.0991105463786527E-2</v>
      </c>
      <c r="M135" s="119">
        <f>S135*AF!$D$7</f>
        <v>0.10864040660736975</v>
      </c>
      <c r="N135" s="119">
        <f>T135*AF!$D$8</f>
        <v>7.3107642040297696E-2</v>
      </c>
      <c r="O135" s="119">
        <f>U135*AF!$D$9</f>
        <v>5.7417407878017787E-2</v>
      </c>
      <c r="P135" s="77">
        <f>V135/AF!$B$24</f>
        <v>0.75</v>
      </c>
      <c r="Q135" s="77">
        <f>W135/AF!$B$25</f>
        <v>0.72916666666666663</v>
      </c>
      <c r="R135" s="77">
        <f>X135/AF!$B$26</f>
        <v>0.26666666666666666</v>
      </c>
      <c r="S135" s="77">
        <f>Y135/AF!$B$27</f>
        <v>0.6</v>
      </c>
      <c r="T135" s="77">
        <f>Z135/AF!$B$28</f>
        <v>0.42857142857142855</v>
      </c>
      <c r="U135" s="77">
        <f>AA135/AF!$B$29</f>
        <v>0.75</v>
      </c>
      <c r="V135" s="63">
        <f>_xlfn.XLOOKUP(A:A,EQUIPE!A:A,EQUIPE!F:F)</f>
        <v>6</v>
      </c>
      <c r="W135" s="63">
        <f>_xlfn.XLOOKUP(A:A,PROFISSIONAIS!A:A,PROFISSIONAIS!F:F)</f>
        <v>8.75</v>
      </c>
      <c r="X135" s="63">
        <f>_xlfn.XLOOKUP(A:A,SERVIÇOS!A:A,SERVIÇOS!F:F)</f>
        <v>2</v>
      </c>
      <c r="Y135" s="63">
        <f>_xlfn.XLOOKUP(A:A,ESTRUTURA!A:A,ESTRUTURA!F:F)</f>
        <v>12</v>
      </c>
      <c r="Z135" s="63">
        <f>_xlfn.XLOOKUP(A:A,INSUMOS!A:A,INSUMOS!F:F)</f>
        <v>3</v>
      </c>
      <c r="AA135" s="63">
        <f>_xlfn.XLOOKUP(A:A,TIC!A:A,TIC!F:F)</f>
        <v>3</v>
      </c>
    </row>
    <row r="136" spans="1:27" x14ac:dyDescent="0.25">
      <c r="A136" s="2">
        <v>158</v>
      </c>
      <c r="B136" t="str">
        <f>_xlfn.XLOOKUP(A:A,UBS!A:A,UBS!B:B)</f>
        <v>Sudoeste</v>
      </c>
      <c r="C136" t="str">
        <f>_xlfn.XLOOKUP(A:A,UBS!A:A,UBS!C:C)</f>
        <v>Samambaia</v>
      </c>
      <c r="D136" t="str">
        <f>_xlfn.XLOOKUP(A:A,UBS!A:A,UBS!D:D)</f>
        <v>Unidade Básica de Saúde 06 - Samambaia</v>
      </c>
      <c r="E136" s="20" t="str">
        <f>IF(G136&gt;=AF!$C$18,"A",IF(G136&gt;=AF!$C$17,"B",IF(G136&gt;=AF!$C$16,"C",IF(G136&gt;=AF!$C$15,"D",IF(G136&gt;0,"E","SEM INFORMAÇÃO")))))</f>
        <v>D</v>
      </c>
      <c r="F136" s="20" t="str">
        <f>IF(H136&gt;=AF!$C$18,"A",IF(H136&gt;=AF!$C$17,"B",IF(H136&gt;=AF!$C$16,"C",IF(H136&gt;=AF!$C$15,"D",IF(H136&gt;0,"E","SEM INFORMAÇÃO")))))</f>
        <v>D</v>
      </c>
      <c r="G136" s="76">
        <f>SUM(J136:O136)</f>
        <v>0.50661134053367218</v>
      </c>
      <c r="H136" s="115">
        <f>ROUND(IF(I136&lt;=4,G136,IF(I136&lt;=7,G136*0.95,G136*0.9)),2)</f>
        <v>0.51</v>
      </c>
      <c r="I136" s="120">
        <f>_xlfn.XLOOKUP(A:A,EQUIPE!A:A,EQUIPE!M:M)</f>
        <v>3</v>
      </c>
      <c r="J136" s="119">
        <f>P136*AF!$D$4</f>
        <v>4.0104828462515882E-2</v>
      </c>
      <c r="K136" s="119">
        <f>Q136*AF!$D$5</f>
        <v>0.10274380559085132</v>
      </c>
      <c r="L136" s="119">
        <f>R136*AF!$D$6</f>
        <v>4.5743329097839902E-2</v>
      </c>
      <c r="M136" s="119">
        <f>S136*AF!$D$7</f>
        <v>0.15617058449809401</v>
      </c>
      <c r="N136" s="119">
        <f>T136*AF!$D$8</f>
        <v>8.5292249047013977E-2</v>
      </c>
      <c r="O136" s="119">
        <f>U136*AF!$D$9</f>
        <v>7.6556543837357049E-2</v>
      </c>
      <c r="P136" s="77">
        <f>V136/AF!$B$24</f>
        <v>0.25</v>
      </c>
      <c r="Q136" s="77">
        <f>W136/AF!$B$25</f>
        <v>0.5625</v>
      </c>
      <c r="R136" s="77">
        <f>X136/AF!$B$26</f>
        <v>0.2</v>
      </c>
      <c r="S136" s="77">
        <f>Y136/AF!$B$27</f>
        <v>0.86250000000000004</v>
      </c>
      <c r="T136" s="77">
        <f>Z136/AF!$B$28</f>
        <v>0.5</v>
      </c>
      <c r="U136" s="77">
        <f>AA136/AF!$B$29</f>
        <v>1</v>
      </c>
      <c r="V136" s="63">
        <f>_xlfn.XLOOKUP(A:A,EQUIPE!A:A,EQUIPE!F:F)</f>
        <v>2</v>
      </c>
      <c r="W136" s="63">
        <f>_xlfn.XLOOKUP(A:A,PROFISSIONAIS!A:A,PROFISSIONAIS!F:F)</f>
        <v>6.75</v>
      </c>
      <c r="X136" s="63">
        <f>_xlfn.XLOOKUP(A:A,SERVIÇOS!A:A,SERVIÇOS!F:F)</f>
        <v>1.5</v>
      </c>
      <c r="Y136" s="63">
        <f>_xlfn.XLOOKUP(A:A,ESTRUTURA!A:A,ESTRUTURA!F:F)</f>
        <v>17.25</v>
      </c>
      <c r="Z136" s="63">
        <f>_xlfn.XLOOKUP(A:A,INSUMOS!A:A,INSUMOS!F:F)</f>
        <v>3.5</v>
      </c>
      <c r="AA136" s="63">
        <f>_xlfn.XLOOKUP(A:A,TIC!A:A,TIC!F:F)</f>
        <v>4</v>
      </c>
    </row>
    <row r="137" spans="1:27" x14ac:dyDescent="0.25">
      <c r="A137" s="2">
        <v>125</v>
      </c>
      <c r="B137" t="str">
        <f>_xlfn.XLOOKUP(A:A,UBS!A:A,UBS!B:B)</f>
        <v>Sul</v>
      </c>
      <c r="C137" t="str">
        <f>_xlfn.XLOOKUP(A:A,UBS!A:A,UBS!C:C)</f>
        <v>Santa Maria</v>
      </c>
      <c r="D137" t="str">
        <f>_xlfn.XLOOKUP(A:A,UBS!A:A,UBS!D:D)</f>
        <v>Unidade Básica de Saúde 05 - Santa Maria</v>
      </c>
      <c r="E137" s="20" t="str">
        <f>IF(G137&gt;=AF!$C$18,"A",IF(G137&gt;=AF!$C$17,"B",IF(G137&gt;=AF!$C$16,"C",IF(G137&gt;=AF!$C$15,"D",IF(G137&gt;0,"E","SEM INFORMAÇÃO")))))</f>
        <v>D</v>
      </c>
      <c r="F137" s="20" t="str">
        <f>IF(H137&gt;=AF!$C$18,"A",IF(H137&gt;=AF!$C$17,"B",IF(H137&gt;=AF!$C$16,"C",IF(H137&gt;=AF!$C$15,"D",IF(H137&gt;0,"E","SEM INFORMAÇÃO")))))</f>
        <v>D</v>
      </c>
      <c r="G137" s="76">
        <f>SUM(J137:O137)</f>
        <v>0.56624103739335629</v>
      </c>
      <c r="H137" s="115">
        <f>ROUND(IF(I137&lt;=4,G137,IF(I137&lt;=7,G137*0.95,G137*0.9)),2)</f>
        <v>0.56999999999999995</v>
      </c>
      <c r="I137" s="120">
        <f>_xlfn.XLOOKUP(A:A,EQUIPE!A:A,EQUIPE!M:M)</f>
        <v>2</v>
      </c>
      <c r="J137" s="119">
        <f>P137*AF!$D$4</f>
        <v>4.0104828462515882E-2</v>
      </c>
      <c r="K137" s="119">
        <f>Q137*AF!$D$5</f>
        <v>0.12557576238881829</v>
      </c>
      <c r="L137" s="119">
        <f>R137*AF!$D$6</f>
        <v>0.10673443456162643</v>
      </c>
      <c r="M137" s="119">
        <f>S137*AF!$D$7</f>
        <v>0.12674714104193135</v>
      </c>
      <c r="N137" s="119">
        <f>T137*AF!$D$8</f>
        <v>0.10966146306044655</v>
      </c>
      <c r="O137" s="119">
        <f>U137*AF!$D$9</f>
        <v>5.7417407878017787E-2</v>
      </c>
      <c r="P137" s="77">
        <f>V137/AF!$B$24</f>
        <v>0.25</v>
      </c>
      <c r="Q137" s="77">
        <f>W137/AF!$B$25</f>
        <v>0.6875</v>
      </c>
      <c r="R137" s="77">
        <f>X137/AF!$B$26</f>
        <v>0.46666666666666667</v>
      </c>
      <c r="S137" s="77">
        <f>Y137/AF!$B$27</f>
        <v>0.7</v>
      </c>
      <c r="T137" s="77">
        <f>Z137/AF!$B$28</f>
        <v>0.6428571428571429</v>
      </c>
      <c r="U137" s="77">
        <f>AA137/AF!$B$29</f>
        <v>0.75</v>
      </c>
      <c r="V137" s="63">
        <f>_xlfn.XLOOKUP(A:A,EQUIPE!A:A,EQUIPE!F:F)</f>
        <v>2</v>
      </c>
      <c r="W137" s="63">
        <f>_xlfn.XLOOKUP(A:A,PROFISSIONAIS!A:A,PROFISSIONAIS!F:F)</f>
        <v>8.25</v>
      </c>
      <c r="X137" s="63">
        <f>_xlfn.XLOOKUP(A:A,SERVIÇOS!A:A,SERVIÇOS!F:F)</f>
        <v>3.5</v>
      </c>
      <c r="Y137" s="63">
        <f>_xlfn.XLOOKUP(A:A,ESTRUTURA!A:A,ESTRUTURA!F:F)</f>
        <v>14</v>
      </c>
      <c r="Z137" s="63">
        <f>_xlfn.XLOOKUP(A:A,INSUMOS!A:A,INSUMOS!F:F)</f>
        <v>4.5</v>
      </c>
      <c r="AA137" s="63">
        <f>_xlfn.XLOOKUP(A:A,TIC!A:A,TIC!F:F)</f>
        <v>3</v>
      </c>
    </row>
    <row r="138" spans="1:27" x14ac:dyDescent="0.25">
      <c r="A138" s="2">
        <v>189</v>
      </c>
      <c r="B138" t="str">
        <f>_xlfn.XLOOKUP(A:A,UBS!A:A,UBS!B:B)</f>
        <v>Centro-Sul</v>
      </c>
      <c r="C138" t="str">
        <f>_xlfn.XLOOKUP(A:A,UBS!A:A,UBS!C:C)</f>
        <v>Guará</v>
      </c>
      <c r="D138" t="str">
        <f>_xlfn.XLOOKUP(A:A,UBS!A:A,UBS!D:D)</f>
        <v>Unidade Básica de Saúde 05 - Guará</v>
      </c>
      <c r="E138" s="20" t="str">
        <f>IF(G138&gt;=AF!$C$18,"A",IF(G138&gt;=AF!$C$17,"B",IF(G138&gt;=AF!$C$16,"C",IF(G138&gt;=AF!$C$15,"D",IF(G138&gt;0,"E","SEM INFORMAÇÃO")))))</f>
        <v>E</v>
      </c>
      <c r="F138" s="20" t="str">
        <f>IF(H138&gt;=AF!$C$18,"A",IF(H138&gt;=AF!$C$17,"B",IF(H138&gt;=AF!$C$16,"C",IF(H138&gt;=AF!$C$15,"D",IF(H138&gt;0,"E","SEM INFORMAÇÃO")))))</f>
        <v>E</v>
      </c>
      <c r="G138" s="76">
        <f>SUM(J138:O138)</f>
        <v>0.46966705996248559</v>
      </c>
      <c r="H138" s="115">
        <f>ROUND(IF(I138&lt;=4,G138,IF(I138&lt;=7,G138*0.95,G138*0.9)),2)</f>
        <v>0.47</v>
      </c>
      <c r="I138" s="120">
        <f>_xlfn.XLOOKUP(A:A,EQUIPE!A:A,EQUIPE!M:M)</f>
        <v>1</v>
      </c>
      <c r="J138" s="119">
        <f>P138*AF!$D$4</f>
        <v>0.12031448538754765</v>
      </c>
      <c r="K138" s="119">
        <f>Q138*AF!$D$5</f>
        <v>9.8938479457856818E-2</v>
      </c>
      <c r="L138" s="119">
        <f>R138*AF!$D$6</f>
        <v>1.5247776365946632E-2</v>
      </c>
      <c r="M138" s="119">
        <f>S138*AF!$D$7</f>
        <v>0.12901048284625158</v>
      </c>
      <c r="N138" s="119">
        <f>T138*AF!$D$8</f>
        <v>4.8738428026865128E-2</v>
      </c>
      <c r="O138" s="119">
        <f>U138*AF!$D$9</f>
        <v>5.7417407878017787E-2</v>
      </c>
      <c r="P138" s="77">
        <f>V138/AF!$B$24</f>
        <v>0.75</v>
      </c>
      <c r="Q138" s="77">
        <f>W138/AF!$B$25</f>
        <v>0.54166666666666663</v>
      </c>
      <c r="R138" s="77">
        <f>X138/AF!$B$26</f>
        <v>6.6666666666666666E-2</v>
      </c>
      <c r="S138" s="77">
        <f>Y138/AF!$B$27</f>
        <v>0.71250000000000002</v>
      </c>
      <c r="T138" s="77">
        <f>Z138/AF!$B$28</f>
        <v>0.2857142857142857</v>
      </c>
      <c r="U138" s="77">
        <f>AA138/AF!$B$29</f>
        <v>0.75</v>
      </c>
      <c r="V138" s="63">
        <f>_xlfn.XLOOKUP(A:A,EQUIPE!A:A,EQUIPE!F:F)</f>
        <v>6</v>
      </c>
      <c r="W138" s="63">
        <f>_xlfn.XLOOKUP(A:A,PROFISSIONAIS!A:A,PROFISSIONAIS!F:F)</f>
        <v>6.5</v>
      </c>
      <c r="X138" s="63">
        <f>_xlfn.XLOOKUP(A:A,SERVIÇOS!A:A,SERVIÇOS!F:F)</f>
        <v>0.5</v>
      </c>
      <c r="Y138" s="63">
        <f>_xlfn.XLOOKUP(A:A,ESTRUTURA!A:A,ESTRUTURA!F:F)</f>
        <v>14.25</v>
      </c>
      <c r="Z138" s="63">
        <f>_xlfn.XLOOKUP(A:A,INSUMOS!A:A,INSUMOS!F:F)</f>
        <v>2</v>
      </c>
      <c r="AA138" s="63">
        <f>_xlfn.XLOOKUP(A:A,TIC!A:A,TIC!F:F)</f>
        <v>3</v>
      </c>
    </row>
    <row r="139" spans="1:27" x14ac:dyDescent="0.25">
      <c r="A139" s="2">
        <v>131</v>
      </c>
      <c r="B139" t="str">
        <f>_xlfn.XLOOKUP(A:A,UBS!A:A,UBS!B:B)</f>
        <v>Centro-Sul</v>
      </c>
      <c r="C139" t="str">
        <f>_xlfn.XLOOKUP(A:A,UBS!A:A,UBS!C:C)</f>
        <v>Núcleo Bandeirante</v>
      </c>
      <c r="D139" t="str">
        <f>_xlfn.XLOOKUP(A:A,UBS!A:A,UBS!D:D)</f>
        <v>Unidade Básica de Saúde 02 - Núcleo Bandeirante</v>
      </c>
      <c r="E139" s="20" t="str">
        <f>IF(G139&gt;=AF!$C$18,"A",IF(G139&gt;=AF!$C$17,"B",IF(G139&gt;=AF!$C$16,"C",IF(G139&gt;=AF!$C$15,"D",IF(G139&gt;0,"E","SEM INFORMAÇÃO")))))</f>
        <v>E</v>
      </c>
      <c r="F139" s="20" t="str">
        <f>IF(H139&gt;=AF!$C$18,"A",IF(H139&gt;=AF!$C$17,"B",IF(H139&gt;=AF!$C$16,"C",IF(H139&gt;=AF!$C$15,"D",IF(H139&gt;0,"E","SEM INFORMAÇÃO")))))</f>
        <v>E</v>
      </c>
      <c r="G139" s="76">
        <f>SUM(J139:O139)</f>
        <v>0.4796743586252798</v>
      </c>
      <c r="H139" s="115">
        <f>ROUND(IF(I139&lt;=4,G139,IF(I139&lt;=7,G139*0.95,G139*0.9)),2)</f>
        <v>0.48</v>
      </c>
      <c r="I139" s="120">
        <f>_xlfn.XLOOKUP(A:A,EQUIPE!A:A,EQUIPE!M:M)</f>
        <v>2</v>
      </c>
      <c r="J139" s="119">
        <f>P139*AF!$D$4</f>
        <v>0.12031448538754765</v>
      </c>
      <c r="K139" s="119">
        <f>Q139*AF!$D$5</f>
        <v>9.5133153324862343E-2</v>
      </c>
      <c r="L139" s="119">
        <f>R139*AF!$D$6</f>
        <v>0</v>
      </c>
      <c r="M139" s="119">
        <f>S139*AF!$D$7</f>
        <v>0.12674714104193135</v>
      </c>
      <c r="N139" s="119">
        <f>T139*AF!$D$8</f>
        <v>6.0923035033581416E-2</v>
      </c>
      <c r="O139" s="119">
        <f>U139*AF!$D$9</f>
        <v>7.6556543837357049E-2</v>
      </c>
      <c r="P139" s="77">
        <f>V139/AF!$B$24</f>
        <v>0.75</v>
      </c>
      <c r="Q139" s="77">
        <f>W139/AF!$B$25</f>
        <v>0.52083333333333337</v>
      </c>
      <c r="R139" s="77">
        <f>X139/AF!$B$26</f>
        <v>0</v>
      </c>
      <c r="S139" s="77">
        <f>Y139/AF!$B$27</f>
        <v>0.7</v>
      </c>
      <c r="T139" s="77">
        <f>Z139/AF!$B$28</f>
        <v>0.35714285714285715</v>
      </c>
      <c r="U139" s="77">
        <f>AA139/AF!$B$29</f>
        <v>1</v>
      </c>
      <c r="V139" s="63">
        <f>_xlfn.XLOOKUP(A:A,EQUIPE!A:A,EQUIPE!F:F)</f>
        <v>6</v>
      </c>
      <c r="W139" s="63">
        <f>_xlfn.XLOOKUP(A:A,PROFISSIONAIS!A:A,PROFISSIONAIS!F:F)</f>
        <v>6.25</v>
      </c>
      <c r="X139" s="63">
        <f>_xlfn.XLOOKUP(A:A,SERVIÇOS!A:A,SERVIÇOS!F:F)</f>
        <v>0</v>
      </c>
      <c r="Y139" s="63">
        <f>_xlfn.XLOOKUP(A:A,ESTRUTURA!A:A,ESTRUTURA!F:F)</f>
        <v>14</v>
      </c>
      <c r="Z139" s="63">
        <f>_xlfn.XLOOKUP(A:A,INSUMOS!A:A,INSUMOS!F:F)</f>
        <v>2.5</v>
      </c>
      <c r="AA139" s="63">
        <f>_xlfn.XLOOKUP(A:A,TIC!A:A,TIC!F:F)</f>
        <v>4</v>
      </c>
    </row>
    <row r="140" spans="1:27" x14ac:dyDescent="0.25">
      <c r="A140" s="2">
        <v>109</v>
      </c>
      <c r="B140" t="str">
        <f>_xlfn.XLOOKUP(A:A,UBS!A:A,UBS!B:B)</f>
        <v>Centro-Sul</v>
      </c>
      <c r="C140" t="str">
        <f>_xlfn.XLOOKUP(A:A,UBS!A:A,UBS!C:C)</f>
        <v>Riacho Fundo II</v>
      </c>
      <c r="D140" t="str">
        <f>_xlfn.XLOOKUP(A:A,UBS!A:A,UBS!D:D)</f>
        <v>Unidade Básica de Saúde 02 - Riacho Fundo II</v>
      </c>
      <c r="E140" s="20" t="str">
        <f>IF(G140&gt;=AF!$C$18,"A",IF(G140&gt;=AF!$C$17,"B",IF(G140&gt;=AF!$C$16,"C",IF(G140&gt;=AF!$C$15,"D",IF(G140&gt;0,"E","SEM INFORMAÇÃO")))))</f>
        <v>E</v>
      </c>
      <c r="F140" s="20" t="str">
        <f>IF(H140&gt;=AF!$C$18,"A",IF(H140&gt;=AF!$C$17,"B",IF(H140&gt;=AF!$C$16,"C",IF(H140&gt;=AF!$C$15,"D",IF(H140&gt;0,"E","SEM INFORMAÇÃO")))))</f>
        <v>E</v>
      </c>
      <c r="G140" s="76">
        <f>SUM(J140:O140)</f>
        <v>0.45884764325043864</v>
      </c>
      <c r="H140" s="115">
        <f>ROUND(IF(I140&lt;=4,G140,IF(I140&lt;=7,G140*0.95,G140*0.9)),2)</f>
        <v>0.46</v>
      </c>
      <c r="I140" s="120">
        <f>_xlfn.XLOOKUP(A:A,EQUIPE!A:A,EQUIPE!M:M)</f>
        <v>2</v>
      </c>
      <c r="J140" s="119">
        <f>P140*AF!$D$4</f>
        <v>4.0104828462515882E-2</v>
      </c>
      <c r="K140" s="119">
        <f>Q140*AF!$D$5</f>
        <v>8.3717174925878851E-2</v>
      </c>
      <c r="L140" s="119">
        <f>R140*AF!$D$6</f>
        <v>1.5247776365946632E-2</v>
      </c>
      <c r="M140" s="119">
        <f>S140*AF!$D$7</f>
        <v>0.144853875476493</v>
      </c>
      <c r="N140" s="119">
        <f>T140*AF!$D$8</f>
        <v>0.14621528408059539</v>
      </c>
      <c r="O140" s="119">
        <f>U140*AF!$D$9</f>
        <v>2.8708703939008894E-2</v>
      </c>
      <c r="P140" s="77">
        <f>V140/AF!$B$24</f>
        <v>0.25</v>
      </c>
      <c r="Q140" s="77">
        <f>W140/AF!$B$25</f>
        <v>0.45833333333333331</v>
      </c>
      <c r="R140" s="77">
        <f>X140/AF!$B$26</f>
        <v>6.6666666666666666E-2</v>
      </c>
      <c r="S140" s="77">
        <f>Y140/AF!$B$27</f>
        <v>0.8</v>
      </c>
      <c r="T140" s="77">
        <f>Z140/AF!$B$28</f>
        <v>0.8571428571428571</v>
      </c>
      <c r="U140" s="77">
        <f>AA140/AF!$B$29</f>
        <v>0.375</v>
      </c>
      <c r="V140" s="63">
        <f>_xlfn.XLOOKUP(A:A,EQUIPE!A:A,EQUIPE!F:F)</f>
        <v>2</v>
      </c>
      <c r="W140" s="63">
        <f>_xlfn.XLOOKUP(A:A,PROFISSIONAIS!A:A,PROFISSIONAIS!F:F)</f>
        <v>5.5</v>
      </c>
      <c r="X140" s="63">
        <f>_xlfn.XLOOKUP(A:A,SERVIÇOS!A:A,SERVIÇOS!F:F)</f>
        <v>0.5</v>
      </c>
      <c r="Y140" s="63">
        <f>_xlfn.XLOOKUP(A:A,ESTRUTURA!A:A,ESTRUTURA!F:F)</f>
        <v>16</v>
      </c>
      <c r="Z140" s="63">
        <f>_xlfn.XLOOKUP(A:A,INSUMOS!A:A,INSUMOS!F:F)</f>
        <v>6</v>
      </c>
      <c r="AA140" s="63">
        <f>_xlfn.XLOOKUP(A:A,TIC!A:A,TIC!F:F)</f>
        <v>1.5</v>
      </c>
    </row>
    <row r="141" spans="1:27" x14ac:dyDescent="0.25">
      <c r="A141" s="2">
        <v>91</v>
      </c>
      <c r="B141" t="str">
        <f>_xlfn.XLOOKUP(A:A,UBS!A:A,UBS!B:B)</f>
        <v>Centro-Sul</v>
      </c>
      <c r="C141" t="str">
        <f>_xlfn.XLOOKUP(A:A,UBS!A:A,UBS!C:C)</f>
        <v>Riacho Fundo II</v>
      </c>
      <c r="D141" t="str">
        <f>_xlfn.XLOOKUP(A:A,UBS!A:A,UBS!D:D)</f>
        <v>Unidade Básica de Saúde 05 - Riacho Fundo II</v>
      </c>
      <c r="E141" s="20" t="str">
        <f>IF(G141&gt;=AF!$C$18,"A",IF(G141&gt;=AF!$C$17,"B",IF(G141&gt;=AF!$C$16,"C",IF(G141&gt;=AF!$C$15,"D",IF(G141&gt;0,"E","SEM INFORMAÇÃO")))))</f>
        <v>E</v>
      </c>
      <c r="F141" s="20" t="str">
        <f>IF(H141&gt;=AF!$C$18,"A",IF(H141&gt;=AF!$C$17,"B",IF(H141&gt;=AF!$C$16,"C",IF(H141&gt;=AF!$C$15,"D",IF(H141&gt;0,"E","SEM INFORMAÇÃO")))))</f>
        <v>E</v>
      </c>
      <c r="G141" s="76">
        <f>SUM(J141:O141)</f>
        <v>0.45680269407635993</v>
      </c>
      <c r="H141" s="115">
        <f>ROUND(IF(I141&lt;=4,G141,IF(I141&lt;=7,G141*0.95,G141*0.9)),2)</f>
        <v>0.46</v>
      </c>
      <c r="I141" s="120">
        <f>_xlfn.XLOOKUP(A:A,EQUIPE!A:A,EQUIPE!M:M)</f>
        <v>2</v>
      </c>
      <c r="J141" s="119">
        <f>P141*AF!$D$4</f>
        <v>4.0104828462515882E-2</v>
      </c>
      <c r="K141" s="119">
        <f>Q141*AF!$D$5</f>
        <v>0.12938108852181279</v>
      </c>
      <c r="L141" s="119">
        <f>R141*AF!$D$6</f>
        <v>0</v>
      </c>
      <c r="M141" s="119">
        <f>S141*AF!$D$7</f>
        <v>0.12674714104193135</v>
      </c>
      <c r="N141" s="119">
        <f>T141*AF!$D$8</f>
        <v>0.14621528408059539</v>
      </c>
      <c r="O141" s="119">
        <f>U141*AF!$D$9</f>
        <v>1.4354351969504447E-2</v>
      </c>
      <c r="P141" s="77">
        <f>V141/AF!$B$24</f>
        <v>0.25</v>
      </c>
      <c r="Q141" s="77">
        <f>W141/AF!$B$25</f>
        <v>0.70833333333333337</v>
      </c>
      <c r="R141" s="77">
        <f>X141/AF!$B$26</f>
        <v>0</v>
      </c>
      <c r="S141" s="77">
        <f>Y141/AF!$B$27</f>
        <v>0.7</v>
      </c>
      <c r="T141" s="77">
        <f>Z141/AF!$B$28</f>
        <v>0.8571428571428571</v>
      </c>
      <c r="U141" s="77">
        <f>AA141/AF!$B$29</f>
        <v>0.1875</v>
      </c>
      <c r="V141" s="63">
        <f>_xlfn.XLOOKUP(A:A,EQUIPE!A:A,EQUIPE!F:F)</f>
        <v>2</v>
      </c>
      <c r="W141" s="63">
        <f>_xlfn.XLOOKUP(A:A,PROFISSIONAIS!A:A,PROFISSIONAIS!F:F)</f>
        <v>8.5</v>
      </c>
      <c r="X141" s="63">
        <f>_xlfn.XLOOKUP(A:A,SERVIÇOS!A:A,SERVIÇOS!F:F)</f>
        <v>0</v>
      </c>
      <c r="Y141" s="63">
        <f>_xlfn.XLOOKUP(A:A,ESTRUTURA!A:A,ESTRUTURA!F:F)</f>
        <v>14</v>
      </c>
      <c r="Z141" s="63">
        <f>_xlfn.XLOOKUP(A:A,INSUMOS!A:A,INSUMOS!F:F)</f>
        <v>6</v>
      </c>
      <c r="AA141" s="63">
        <f>_xlfn.XLOOKUP(A:A,TIC!A:A,TIC!F:F)</f>
        <v>0.75</v>
      </c>
    </row>
    <row r="142" spans="1:27" x14ac:dyDescent="0.25">
      <c r="A142" s="2">
        <v>42</v>
      </c>
      <c r="B142" t="str">
        <f>_xlfn.XLOOKUP(A:A,UBS!A:A,UBS!B:B)</f>
        <v>Leste</v>
      </c>
      <c r="C142" t="str">
        <f>_xlfn.XLOOKUP(A:A,UBS!A:A,UBS!C:C)</f>
        <v>São Sebastião</v>
      </c>
      <c r="D142" t="str">
        <f>_xlfn.XLOOKUP(A:A,UBS!A:A,UBS!D:D)</f>
        <v>Unidade Básica de Saúde 04 - São Sebastião</v>
      </c>
      <c r="E142" s="20" t="str">
        <f>IF(G142&gt;=AF!$C$18,"A",IF(G142&gt;=AF!$C$17,"B",IF(G142&gt;=AF!$C$16,"C",IF(G142&gt;=AF!$C$15,"D",IF(G142&gt;0,"E","SEM INFORMAÇÃO")))))</f>
        <v>E</v>
      </c>
      <c r="F142" s="20" t="str">
        <f>IF(H142&gt;=AF!$C$18,"A",IF(H142&gt;=AF!$C$17,"B",IF(H142&gt;=AF!$C$16,"C",IF(H142&gt;=AF!$C$15,"D",IF(H142&gt;0,"E","SEM INFORMAÇÃO")))))</f>
        <v>E</v>
      </c>
      <c r="G142" s="76">
        <f>SUM(J142:O142)</f>
        <v>0.35734045047498036</v>
      </c>
      <c r="H142" s="115">
        <f>ROUND(IF(I142&lt;=4,G142,IF(I142&lt;=7,G142*0.95,G142*0.9)),2)</f>
        <v>0.36</v>
      </c>
      <c r="I142" s="120">
        <f>_xlfn.XLOOKUP(A:A,EQUIPE!A:A,EQUIPE!M:M)</f>
        <v>1</v>
      </c>
      <c r="J142" s="119">
        <f>P142*AF!$D$4</f>
        <v>4.0104828462515882E-2</v>
      </c>
      <c r="K142" s="119">
        <f>Q142*AF!$D$5</f>
        <v>0.10654913172384582</v>
      </c>
      <c r="L142" s="119">
        <f>R142*AF!$D$6</f>
        <v>4.5743329097839902E-2</v>
      </c>
      <c r="M142" s="119">
        <f>S142*AF!$D$7</f>
        <v>0.10185038119440915</v>
      </c>
      <c r="N142" s="119">
        <f>T142*AF!$D$8</f>
        <v>4.8738428026865128E-2</v>
      </c>
      <c r="O142" s="119">
        <f>U142*AF!$D$9</f>
        <v>1.4354351969504447E-2</v>
      </c>
      <c r="P142" s="77">
        <f>V142/AF!$B$24</f>
        <v>0.25</v>
      </c>
      <c r="Q142" s="77">
        <f>W142/AF!$B$25</f>
        <v>0.58333333333333337</v>
      </c>
      <c r="R142" s="77">
        <f>X142/AF!$B$26</f>
        <v>0.2</v>
      </c>
      <c r="S142" s="77">
        <f>Y142/AF!$B$27</f>
        <v>0.5625</v>
      </c>
      <c r="T142" s="77">
        <f>Z142/AF!$B$28</f>
        <v>0.2857142857142857</v>
      </c>
      <c r="U142" s="77">
        <f>AA142/AF!$B$29</f>
        <v>0.1875</v>
      </c>
      <c r="V142" s="63">
        <f>_xlfn.XLOOKUP(A:A,EQUIPE!A:A,EQUIPE!F:F)</f>
        <v>2</v>
      </c>
      <c r="W142" s="63">
        <f>_xlfn.XLOOKUP(A:A,PROFISSIONAIS!A:A,PROFISSIONAIS!F:F)</f>
        <v>7</v>
      </c>
      <c r="X142" s="63">
        <f>_xlfn.XLOOKUP(A:A,SERVIÇOS!A:A,SERVIÇOS!F:F)</f>
        <v>1.5</v>
      </c>
      <c r="Y142" s="63">
        <f>_xlfn.XLOOKUP(A:A,ESTRUTURA!A:A,ESTRUTURA!F:F)</f>
        <v>11.25</v>
      </c>
      <c r="Z142" s="63">
        <f>_xlfn.XLOOKUP(A:A,INSUMOS!A:A,INSUMOS!F:F)</f>
        <v>2</v>
      </c>
      <c r="AA142" s="63">
        <f>_xlfn.XLOOKUP(A:A,TIC!A:A,TIC!F:F)</f>
        <v>0.75</v>
      </c>
    </row>
    <row r="143" spans="1:27" x14ac:dyDescent="0.25">
      <c r="A143" s="2">
        <v>123</v>
      </c>
      <c r="B143" t="str">
        <f>_xlfn.XLOOKUP(A:A,UBS!A:A,UBS!B:B)</f>
        <v>Leste</v>
      </c>
      <c r="C143" t="str">
        <f>_xlfn.XLOOKUP(A:A,UBS!A:A,UBS!C:C)</f>
        <v>São Sebastião</v>
      </c>
      <c r="D143" t="str">
        <f>_xlfn.XLOOKUP(A:A,UBS!A:A,UBS!D:D)</f>
        <v>Unidade Básica de Saúde 08 - São Sebastião</v>
      </c>
      <c r="E143" s="20" t="str">
        <f>IF(G143&gt;=AF!$C$18,"A",IF(G143&gt;=AF!$C$17,"B",IF(G143&gt;=AF!$C$16,"C",IF(G143&gt;=AF!$C$15,"D",IF(G143&gt;0,"E","SEM INFORMAÇÃO")))))</f>
        <v>E</v>
      </c>
      <c r="F143" s="20" t="str">
        <f>IF(H143&gt;=AF!$C$18,"A",IF(H143&gt;=AF!$C$17,"B",IF(H143&gt;=AF!$C$16,"C",IF(H143&gt;=AF!$C$15,"D",IF(H143&gt;0,"E","SEM INFORMAÇÃO")))))</f>
        <v>E</v>
      </c>
      <c r="G143" s="76">
        <f>SUM(J143:O143)</f>
        <v>0.49479355751195014</v>
      </c>
      <c r="H143" s="115">
        <f>ROUND(IF(I143&lt;=4,G143,IF(I143&lt;=7,G143*0.95,G143*0.9)),2)</f>
        <v>0.49</v>
      </c>
      <c r="I143" s="120">
        <f>_xlfn.XLOOKUP(A:A,EQUIPE!A:A,EQUIPE!M:M)</f>
        <v>1</v>
      </c>
      <c r="J143" s="119">
        <f>P143*AF!$D$4</f>
        <v>2.0052414231257941E-2</v>
      </c>
      <c r="K143" s="119">
        <f>Q143*AF!$D$5</f>
        <v>0.12177043625582379</v>
      </c>
      <c r="L143" s="119">
        <f>R143*AF!$D$6</f>
        <v>0.10673443456162643</v>
      </c>
      <c r="M143" s="119">
        <f>S143*AF!$D$7</f>
        <v>0.12222045743329098</v>
      </c>
      <c r="N143" s="119">
        <f>T143*AF!$D$8</f>
        <v>0.10966146306044655</v>
      </c>
      <c r="O143" s="119">
        <f>U143*AF!$D$9</f>
        <v>1.4354351969504447E-2</v>
      </c>
      <c r="P143" s="77">
        <f>V143/AF!$B$24</f>
        <v>0.125</v>
      </c>
      <c r="Q143" s="77">
        <f>W143/AF!$B$25</f>
        <v>0.66666666666666663</v>
      </c>
      <c r="R143" s="77">
        <f>X143/AF!$B$26</f>
        <v>0.46666666666666667</v>
      </c>
      <c r="S143" s="77">
        <f>Y143/AF!$B$27</f>
        <v>0.67500000000000004</v>
      </c>
      <c r="T143" s="77">
        <f>Z143/AF!$B$28</f>
        <v>0.6428571428571429</v>
      </c>
      <c r="U143" s="77">
        <f>AA143/AF!$B$29</f>
        <v>0.1875</v>
      </c>
      <c r="V143" s="63">
        <f>_xlfn.XLOOKUP(A:A,EQUIPE!A:A,EQUIPE!F:F)</f>
        <v>1</v>
      </c>
      <c r="W143" s="63">
        <f>_xlfn.XLOOKUP(A:A,PROFISSIONAIS!A:A,PROFISSIONAIS!F:F)</f>
        <v>8</v>
      </c>
      <c r="X143" s="63">
        <f>_xlfn.XLOOKUP(A:A,SERVIÇOS!A:A,SERVIÇOS!F:F)</f>
        <v>3.5</v>
      </c>
      <c r="Y143" s="63">
        <f>_xlfn.XLOOKUP(A:A,ESTRUTURA!A:A,ESTRUTURA!F:F)</f>
        <v>13.5</v>
      </c>
      <c r="Z143" s="63">
        <f>_xlfn.XLOOKUP(A:A,INSUMOS!A:A,INSUMOS!F:F)</f>
        <v>4.5</v>
      </c>
      <c r="AA143" s="63">
        <f>_xlfn.XLOOKUP(A:A,TIC!A:A,TIC!F:F)</f>
        <v>0.75</v>
      </c>
    </row>
    <row r="144" spans="1:27" x14ac:dyDescent="0.25">
      <c r="A144" s="2">
        <v>44</v>
      </c>
      <c r="B144" t="str">
        <f>_xlfn.XLOOKUP(A:A,UBS!A:A,UBS!B:B)</f>
        <v>Leste</v>
      </c>
      <c r="C144" t="str">
        <f>_xlfn.XLOOKUP(A:A,UBS!A:A,UBS!C:C)</f>
        <v>São Sebastião</v>
      </c>
      <c r="D144" t="str">
        <f>_xlfn.XLOOKUP(A:A,UBS!A:A,UBS!D:D)</f>
        <v>Unidade Básica de Saúde 19 - São Sebastião</v>
      </c>
      <c r="E144" s="20" t="str">
        <f>IF(G144&gt;=AF!$C$18,"A",IF(G144&gt;=AF!$C$17,"B",IF(G144&gt;=AF!$C$16,"C",IF(G144&gt;=AF!$C$15,"D",IF(G144&gt;0,"E","SEM INFORMAÇÃO")))))</f>
        <v>E</v>
      </c>
      <c r="F144" s="20" t="str">
        <f>IF(H144&gt;=AF!$C$18,"A",IF(H144&gt;=AF!$C$17,"B",IF(H144&gt;=AF!$C$16,"C",IF(H144&gt;=AF!$C$15,"D",IF(H144&gt;0,"E","SEM INFORMAÇÃO")))))</f>
        <v>E</v>
      </c>
      <c r="G144" s="76">
        <f>SUM(J144:O144)</f>
        <v>0.47989747836872992</v>
      </c>
      <c r="H144" s="115">
        <f>ROUND(IF(I144&lt;=4,G144,IF(I144&lt;=7,G144*0.95,G144*0.9)),2)</f>
        <v>0.48</v>
      </c>
      <c r="I144" s="120">
        <f>_xlfn.XLOOKUP(A:A,EQUIPE!A:A,EQUIPE!M:M)</f>
        <v>1</v>
      </c>
      <c r="J144" s="119">
        <f>P144*AF!$D$4</f>
        <v>4.0104828462515882E-2</v>
      </c>
      <c r="K144" s="119">
        <f>Q144*AF!$D$5</f>
        <v>9.8938479457856818E-2</v>
      </c>
      <c r="L144" s="119">
        <f>R144*AF!$D$6</f>
        <v>9.1486658195679804E-2</v>
      </c>
      <c r="M144" s="119">
        <f>S144*AF!$D$7</f>
        <v>0.11316709021601015</v>
      </c>
      <c r="N144" s="119">
        <f>T144*AF!$D$8</f>
        <v>0.12184607006716283</v>
      </c>
      <c r="O144" s="119">
        <f>U144*AF!$D$9</f>
        <v>1.4354351969504447E-2</v>
      </c>
      <c r="P144" s="77">
        <f>V144/AF!$B$24</f>
        <v>0.25</v>
      </c>
      <c r="Q144" s="77">
        <f>W144/AF!$B$25</f>
        <v>0.54166666666666663</v>
      </c>
      <c r="R144" s="77">
        <f>X144/AF!$B$26</f>
        <v>0.4</v>
      </c>
      <c r="S144" s="77">
        <f>Y144/AF!$B$27</f>
        <v>0.625</v>
      </c>
      <c r="T144" s="77">
        <f>Z144/AF!$B$28</f>
        <v>0.7142857142857143</v>
      </c>
      <c r="U144" s="77">
        <f>AA144/AF!$B$29</f>
        <v>0.1875</v>
      </c>
      <c r="V144" s="63">
        <f>_xlfn.XLOOKUP(A:A,EQUIPE!A:A,EQUIPE!F:F)</f>
        <v>2</v>
      </c>
      <c r="W144" s="63">
        <f>_xlfn.XLOOKUP(A:A,PROFISSIONAIS!A:A,PROFISSIONAIS!F:F)</f>
        <v>6.5</v>
      </c>
      <c r="X144" s="63">
        <f>_xlfn.XLOOKUP(A:A,SERVIÇOS!A:A,SERVIÇOS!F:F)</f>
        <v>3</v>
      </c>
      <c r="Y144" s="63">
        <f>_xlfn.XLOOKUP(A:A,ESTRUTURA!A:A,ESTRUTURA!F:F)</f>
        <v>12.5</v>
      </c>
      <c r="Z144" s="63">
        <f>_xlfn.XLOOKUP(A:A,INSUMOS!A:A,INSUMOS!F:F)</f>
        <v>5</v>
      </c>
      <c r="AA144" s="63">
        <f>_xlfn.XLOOKUP(A:A,TIC!A:A,TIC!F:F)</f>
        <v>0.75</v>
      </c>
    </row>
    <row r="145" spans="1:27" x14ac:dyDescent="0.25">
      <c r="A145" s="2">
        <v>136</v>
      </c>
      <c r="B145" t="str">
        <f>_xlfn.XLOOKUP(A:A,UBS!A:A,UBS!B:B)</f>
        <v>Norte</v>
      </c>
      <c r="C145" t="str">
        <f>_xlfn.XLOOKUP(A:A,UBS!A:A,UBS!C:C)</f>
        <v>Planaltina</v>
      </c>
      <c r="D145" t="str">
        <f>_xlfn.XLOOKUP(A:A,UBS!A:A,UBS!D:D)</f>
        <v>Unidade Básica de Saúde 06 - Planaltina</v>
      </c>
      <c r="E145" s="20" t="str">
        <f>IF(G145&gt;=AF!$C$18,"A",IF(G145&gt;=AF!$C$17,"B",IF(G145&gt;=AF!$C$16,"C",IF(G145&gt;=AF!$C$15,"D",IF(G145&gt;0,"E","SEM INFORMAÇÃO")))))</f>
        <v>E</v>
      </c>
      <c r="F145" s="20" t="str">
        <f>IF(H145&gt;=AF!$C$18,"A",IF(H145&gt;=AF!$C$17,"B",IF(H145&gt;=AF!$C$16,"C",IF(H145&gt;=AF!$C$15,"D",IF(H145&gt;0,"E","SEM INFORMAÇÃO")))))</f>
        <v>E</v>
      </c>
      <c r="G145" s="76">
        <f>SUM(J145:O145)</f>
        <v>0.41315253070732738</v>
      </c>
      <c r="H145" s="115">
        <f>ROUND(IF(I145&lt;=4,G145,IF(I145&lt;=7,G145*0.95,G145*0.9)),2)</f>
        <v>0.41</v>
      </c>
      <c r="I145" s="120">
        <f>_xlfn.XLOOKUP(A:A,EQUIPE!A:A,EQUIPE!M:M)</f>
        <v>3</v>
      </c>
      <c r="J145" s="119">
        <f>P145*AF!$D$4</f>
        <v>4.0104828462515882E-2</v>
      </c>
      <c r="K145" s="119">
        <f>Q145*AF!$D$5</f>
        <v>9.5133153324862343E-2</v>
      </c>
      <c r="L145" s="119">
        <f>R145*AF!$D$6</f>
        <v>1.5247776365946632E-2</v>
      </c>
      <c r="M145" s="119">
        <f>S145*AF!$D$7</f>
        <v>0.11995711562897077</v>
      </c>
      <c r="N145" s="119">
        <f>T145*AF!$D$8</f>
        <v>8.5292249047013977E-2</v>
      </c>
      <c r="O145" s="119">
        <f>U145*AF!$D$9</f>
        <v>5.7417407878017787E-2</v>
      </c>
      <c r="P145" s="77">
        <f>V145/AF!$B$24</f>
        <v>0.25</v>
      </c>
      <c r="Q145" s="77">
        <f>W145/AF!$B$25</f>
        <v>0.52083333333333337</v>
      </c>
      <c r="R145" s="77">
        <f>X145/AF!$B$26</f>
        <v>6.6666666666666666E-2</v>
      </c>
      <c r="S145" s="77">
        <f>Y145/AF!$B$27</f>
        <v>0.66249999999999998</v>
      </c>
      <c r="T145" s="77">
        <f>Z145/AF!$B$28</f>
        <v>0.5</v>
      </c>
      <c r="U145" s="77">
        <f>AA145/AF!$B$29</f>
        <v>0.75</v>
      </c>
      <c r="V145" s="63">
        <f>_xlfn.XLOOKUP(A:A,EQUIPE!A:A,EQUIPE!F:F)</f>
        <v>2</v>
      </c>
      <c r="W145" s="63">
        <f>_xlfn.XLOOKUP(A:A,PROFISSIONAIS!A:A,PROFISSIONAIS!F:F)</f>
        <v>6.25</v>
      </c>
      <c r="X145" s="63">
        <f>_xlfn.XLOOKUP(A:A,SERVIÇOS!A:A,SERVIÇOS!F:F)</f>
        <v>0.5</v>
      </c>
      <c r="Y145" s="63">
        <f>_xlfn.XLOOKUP(A:A,ESTRUTURA!A:A,ESTRUTURA!F:F)</f>
        <v>13.25</v>
      </c>
      <c r="Z145" s="63">
        <f>_xlfn.XLOOKUP(A:A,INSUMOS!A:A,INSUMOS!F:F)</f>
        <v>3.5</v>
      </c>
      <c r="AA145" s="63">
        <f>_xlfn.XLOOKUP(A:A,TIC!A:A,TIC!F:F)</f>
        <v>3</v>
      </c>
    </row>
    <row r="146" spans="1:27" x14ac:dyDescent="0.25">
      <c r="A146" s="2">
        <v>160</v>
      </c>
      <c r="B146" t="str">
        <f>_xlfn.XLOOKUP(A:A,UBS!A:A,UBS!B:B)</f>
        <v>Oeste</v>
      </c>
      <c r="C146" t="str">
        <f>_xlfn.XLOOKUP(A:A,UBS!A:A,UBS!C:C)</f>
        <v>Ceilândia</v>
      </c>
      <c r="D146" t="str">
        <f>_xlfn.XLOOKUP(A:A,UBS!A:A,UBS!D:D)</f>
        <v>Unidade Básica de Saúde 04 - Ceilândia</v>
      </c>
      <c r="E146" s="20" t="str">
        <f>IF(G146&gt;=AF!$C$18,"A",IF(G146&gt;=AF!$C$17,"B",IF(G146&gt;=AF!$C$16,"C",IF(G146&gt;=AF!$C$15,"D",IF(G146&gt;0,"E","SEM INFORMAÇÃO")))))</f>
        <v>E</v>
      </c>
      <c r="F146" s="20" t="str">
        <f>IF(H146&gt;=AF!$C$18,"A",IF(H146&gt;=AF!$C$17,"B",IF(H146&gt;=AF!$C$16,"C",IF(H146&gt;=AF!$C$15,"D",IF(H146&gt;0,"E","SEM INFORMAÇÃO")))))</f>
        <v>E</v>
      </c>
      <c r="G146" s="76">
        <f>SUM(J146:O146)</f>
        <v>0.49367417710413258</v>
      </c>
      <c r="H146" s="115">
        <f>ROUND(IF(I146&lt;=4,G146,IF(I146&lt;=7,G146*0.95,G146*0.9)),2)</f>
        <v>0.49</v>
      </c>
      <c r="I146" s="120">
        <f>_xlfn.XLOOKUP(A:A,EQUIPE!A:A,EQUIPE!M:M)</f>
        <v>2</v>
      </c>
      <c r="J146" s="119">
        <f>P146*AF!$D$4</f>
        <v>4.0104828462515882E-2</v>
      </c>
      <c r="K146" s="119">
        <f>Q146*AF!$D$5</f>
        <v>9.5133153324862343E-2</v>
      </c>
      <c r="L146" s="119">
        <f>R146*AF!$D$6</f>
        <v>3.0495552731893263E-2</v>
      </c>
      <c r="M146" s="119">
        <f>S146*AF!$D$7</f>
        <v>0.15390724269377382</v>
      </c>
      <c r="N146" s="119">
        <f>T146*AF!$D$8</f>
        <v>9.7476856053730257E-2</v>
      </c>
      <c r="O146" s="119">
        <f>U146*AF!$D$9</f>
        <v>7.6556543837357049E-2</v>
      </c>
      <c r="P146" s="77">
        <f>V146/AF!$B$24</f>
        <v>0.25</v>
      </c>
      <c r="Q146" s="77">
        <f>W146/AF!$B$25</f>
        <v>0.52083333333333337</v>
      </c>
      <c r="R146" s="77">
        <f>X146/AF!$B$26</f>
        <v>0.13333333333333333</v>
      </c>
      <c r="S146" s="77">
        <f>Y146/AF!$B$27</f>
        <v>0.85</v>
      </c>
      <c r="T146" s="77">
        <f>Z146/AF!$B$28</f>
        <v>0.5714285714285714</v>
      </c>
      <c r="U146" s="77">
        <f>AA146/AF!$B$29</f>
        <v>1</v>
      </c>
      <c r="V146" s="63">
        <f>_xlfn.XLOOKUP(A:A,EQUIPE!A:A,EQUIPE!F:F)</f>
        <v>2</v>
      </c>
      <c r="W146" s="63">
        <f>_xlfn.XLOOKUP(A:A,PROFISSIONAIS!A:A,PROFISSIONAIS!F:F)</f>
        <v>6.25</v>
      </c>
      <c r="X146" s="63">
        <f>_xlfn.XLOOKUP(A:A,SERVIÇOS!A:A,SERVIÇOS!F:F)</f>
        <v>1</v>
      </c>
      <c r="Y146" s="63">
        <f>_xlfn.XLOOKUP(A:A,ESTRUTURA!A:A,ESTRUTURA!F:F)</f>
        <v>17</v>
      </c>
      <c r="Z146" s="63">
        <f>_xlfn.XLOOKUP(A:A,INSUMOS!A:A,INSUMOS!F:F)</f>
        <v>4</v>
      </c>
      <c r="AA146" s="63">
        <f>_xlfn.XLOOKUP(A:A,TIC!A:A,TIC!F:F)</f>
        <v>4</v>
      </c>
    </row>
    <row r="147" spans="1:27" x14ac:dyDescent="0.25">
      <c r="A147" s="2">
        <v>98</v>
      </c>
      <c r="B147" t="str">
        <f>_xlfn.XLOOKUP(A:A,UBS!A:A,UBS!B:B)</f>
        <v>Oeste</v>
      </c>
      <c r="C147" t="str">
        <f>_xlfn.XLOOKUP(A:A,UBS!A:A,UBS!C:C)</f>
        <v>Ceilândia</v>
      </c>
      <c r="D147" t="str">
        <f>_xlfn.XLOOKUP(A:A,UBS!A:A,UBS!D:D)</f>
        <v>Unidade Básica de Saúde 15 - Ceilândia</v>
      </c>
      <c r="E147" s="20" t="str">
        <f>IF(G147&gt;=AF!$C$18,"A",IF(G147&gt;=AF!$C$17,"B",IF(G147&gt;=AF!$C$16,"C",IF(G147&gt;=AF!$C$15,"D",IF(G147&gt;0,"E","SEM INFORMAÇÃO")))))</f>
        <v>E</v>
      </c>
      <c r="F147" s="20" t="str">
        <f>IF(H147&gt;=AF!$C$18,"A",IF(H147&gt;=AF!$C$17,"B",IF(H147&gt;=AF!$C$16,"C",IF(H147&gt;=AF!$C$15,"D",IF(H147&gt;0,"E","SEM INFORMAÇÃO")))))</f>
        <v>E</v>
      </c>
      <c r="G147" s="76">
        <f>SUM(J147:O147)</f>
        <v>0.44591047982089904</v>
      </c>
      <c r="H147" s="115">
        <f>ROUND(IF(I147&lt;=4,G147,IF(I147&lt;=7,G147*0.95,G147*0.9)),2)</f>
        <v>0.45</v>
      </c>
      <c r="I147" s="120">
        <f>_xlfn.XLOOKUP(A:A,EQUIPE!A:A,EQUIPE!M:M)</f>
        <v>2</v>
      </c>
      <c r="J147" s="119">
        <f>P147*AF!$D$4</f>
        <v>8.0209656925031764E-2</v>
      </c>
      <c r="K147" s="119">
        <f>Q147*AF!$D$5</f>
        <v>9.8938479457856818E-2</v>
      </c>
      <c r="L147" s="119">
        <f>R147*AF!$D$6</f>
        <v>1.5247776365946632E-2</v>
      </c>
      <c r="M147" s="119">
        <f>S147*AF!$D$7</f>
        <v>0.10185038119440915</v>
      </c>
      <c r="N147" s="119">
        <f>T147*AF!$D$8</f>
        <v>7.3107642040297696E-2</v>
      </c>
      <c r="O147" s="119">
        <f>U147*AF!$D$9</f>
        <v>7.6556543837357049E-2</v>
      </c>
      <c r="P147" s="77">
        <f>V147/AF!$B$24</f>
        <v>0.5</v>
      </c>
      <c r="Q147" s="77">
        <f>W147/AF!$B$25</f>
        <v>0.54166666666666663</v>
      </c>
      <c r="R147" s="77">
        <f>X147/AF!$B$26</f>
        <v>6.6666666666666666E-2</v>
      </c>
      <c r="S147" s="77">
        <f>Y147/AF!$B$27</f>
        <v>0.5625</v>
      </c>
      <c r="T147" s="77">
        <f>Z147/AF!$B$28</f>
        <v>0.42857142857142855</v>
      </c>
      <c r="U147" s="77">
        <f>AA147/AF!$B$29</f>
        <v>1</v>
      </c>
      <c r="V147" s="63">
        <f>_xlfn.XLOOKUP(A:A,EQUIPE!A:A,EQUIPE!F:F)</f>
        <v>4</v>
      </c>
      <c r="W147" s="63">
        <f>_xlfn.XLOOKUP(A:A,PROFISSIONAIS!A:A,PROFISSIONAIS!F:F)</f>
        <v>6.5</v>
      </c>
      <c r="X147" s="63">
        <f>_xlfn.XLOOKUP(A:A,SERVIÇOS!A:A,SERVIÇOS!F:F)</f>
        <v>0.5</v>
      </c>
      <c r="Y147" s="63">
        <f>_xlfn.XLOOKUP(A:A,ESTRUTURA!A:A,ESTRUTURA!F:F)</f>
        <v>11.25</v>
      </c>
      <c r="Z147" s="63">
        <f>_xlfn.XLOOKUP(A:A,INSUMOS!A:A,INSUMOS!F:F)</f>
        <v>3</v>
      </c>
      <c r="AA147" s="63">
        <f>_xlfn.XLOOKUP(A:A,TIC!A:A,TIC!F:F)</f>
        <v>4</v>
      </c>
    </row>
    <row r="148" spans="1:27" x14ac:dyDescent="0.25">
      <c r="A148" s="2">
        <v>48</v>
      </c>
      <c r="B148" t="str">
        <f>_xlfn.XLOOKUP(A:A,UBS!A:A,UBS!B:B)</f>
        <v>Oeste</v>
      </c>
      <c r="C148" t="str">
        <f>_xlfn.XLOOKUP(A:A,UBS!A:A,UBS!C:C)</f>
        <v>Ceilândia</v>
      </c>
      <c r="D148" t="str">
        <f>_xlfn.XLOOKUP(A:A,UBS!A:A,UBS!D:D)</f>
        <v>Unidade Básica de Saúde 18 - Ceilândia</v>
      </c>
      <c r="E148" s="20" t="str">
        <f>IF(G148&gt;=AF!$C$18,"A",IF(G148&gt;=AF!$C$17,"B",IF(G148&gt;=AF!$C$16,"C",IF(G148&gt;=AF!$C$15,"D",IF(G148&gt;0,"E","SEM INFORMAÇÃO")))))</f>
        <v>E</v>
      </c>
      <c r="F148" s="20" t="str">
        <f>IF(H148&gt;=AF!$C$18,"A",IF(H148&gt;=AF!$C$17,"B",IF(H148&gt;=AF!$C$16,"C",IF(H148&gt;=AF!$C$15,"D",IF(H148&gt;0,"E","SEM INFORMAÇÃO")))))</f>
        <v>E</v>
      </c>
      <c r="G148" s="76">
        <f>SUM(J148:O148)</f>
        <v>0.49492308041386818</v>
      </c>
      <c r="H148" s="115">
        <f>ROUND(IF(I148&lt;=4,G148,IF(I148&lt;=7,G148*0.95,G148*0.9)),2)</f>
        <v>0.49</v>
      </c>
      <c r="I148" s="120">
        <f>_xlfn.XLOOKUP(A:A,EQUIPE!A:A,EQUIPE!M:M)</f>
        <v>1</v>
      </c>
      <c r="J148" s="119">
        <f>P148*AF!$D$4</f>
        <v>0.12031448538754765</v>
      </c>
      <c r="K148" s="119">
        <f>Q148*AF!$D$5</f>
        <v>0.13699174078780177</v>
      </c>
      <c r="L148" s="119">
        <f>R148*AF!$D$6</f>
        <v>0</v>
      </c>
      <c r="M148" s="119">
        <f>S148*AF!$D$7</f>
        <v>0.13580050825921219</v>
      </c>
      <c r="N148" s="119">
        <f>T148*AF!$D$8</f>
        <v>7.3107642040297696E-2</v>
      </c>
      <c r="O148" s="119">
        <f>U148*AF!$D$9</f>
        <v>2.8708703939008894E-2</v>
      </c>
      <c r="P148" s="77">
        <f>V148/AF!$B$24</f>
        <v>0.75</v>
      </c>
      <c r="Q148" s="77">
        <f>W148/AF!$B$25</f>
        <v>0.75</v>
      </c>
      <c r="R148" s="77">
        <f>X148/AF!$B$26</f>
        <v>0</v>
      </c>
      <c r="S148" s="77">
        <f>Y148/AF!$B$27</f>
        <v>0.75</v>
      </c>
      <c r="T148" s="77">
        <f>Z148/AF!$B$28</f>
        <v>0.42857142857142855</v>
      </c>
      <c r="U148" s="77">
        <f>AA148/AF!$B$29</f>
        <v>0.375</v>
      </c>
      <c r="V148" s="63">
        <f>_xlfn.XLOOKUP(A:A,EQUIPE!A:A,EQUIPE!F:F)</f>
        <v>6</v>
      </c>
      <c r="W148" s="63">
        <f>_xlfn.XLOOKUP(A:A,PROFISSIONAIS!A:A,PROFISSIONAIS!F:F)</f>
        <v>9</v>
      </c>
      <c r="X148" s="63">
        <f>_xlfn.XLOOKUP(A:A,SERVIÇOS!A:A,SERVIÇOS!F:F)</f>
        <v>0</v>
      </c>
      <c r="Y148" s="63">
        <f>_xlfn.XLOOKUP(A:A,ESTRUTURA!A:A,ESTRUTURA!F:F)</f>
        <v>15</v>
      </c>
      <c r="Z148" s="63">
        <f>_xlfn.XLOOKUP(A:A,INSUMOS!A:A,INSUMOS!F:F)</f>
        <v>3</v>
      </c>
      <c r="AA148" s="63">
        <f>_xlfn.XLOOKUP(A:A,TIC!A:A,TIC!F:F)</f>
        <v>1.5</v>
      </c>
    </row>
    <row r="149" spans="1:27" x14ac:dyDescent="0.25">
      <c r="A149" s="2">
        <v>227</v>
      </c>
      <c r="B149" t="str">
        <f>_xlfn.XLOOKUP(A:A,UBS!A:A,UBS!B:B)</f>
        <v>Sudoeste</v>
      </c>
      <c r="C149" t="str">
        <f>_xlfn.XLOOKUP(A:A,UBS!A:A,UBS!C:C)</f>
        <v>Recanto das Emas</v>
      </c>
      <c r="D149" t="str">
        <f>_xlfn.XLOOKUP(A:A,UBS!A:A,UBS!D:D)</f>
        <v>Unidade Básica de Saúde 01 - Recanto das Emas</v>
      </c>
      <c r="E149" s="20" t="str">
        <f>IF(G149&gt;=AF!$C$18,"A",IF(G149&gt;=AF!$C$17,"B",IF(G149&gt;=AF!$C$16,"C",IF(G149&gt;=AF!$C$15,"D",IF(G149&gt;0,"E","SEM INFORMAÇÃO")))))</f>
        <v>E</v>
      </c>
      <c r="F149" s="20" t="str">
        <f>IF(H149&gt;=AF!$C$18,"A",IF(H149&gt;=AF!$C$17,"B",IF(H149&gt;=AF!$C$16,"C",IF(H149&gt;=AF!$C$15,"D",IF(H149&gt;0,"E","SEM INFORMAÇÃO")))))</f>
        <v>E</v>
      </c>
      <c r="G149" s="76">
        <f>SUM(J149:O149)</f>
        <v>0.45102238004477524</v>
      </c>
      <c r="H149" s="115">
        <f>ROUND(IF(I149&lt;=4,G149,IF(I149&lt;=7,G149*0.95,G149*0.9)),2)</f>
        <v>0.45</v>
      </c>
      <c r="I149" s="120">
        <f>_xlfn.XLOOKUP(A:A,EQUIPE!A:A,EQUIPE!M:M)</f>
        <v>3</v>
      </c>
      <c r="J149" s="119">
        <f>P149*AF!$D$4</f>
        <v>4.0104828462515882E-2</v>
      </c>
      <c r="K149" s="119">
        <f>Q149*AF!$D$5</f>
        <v>0.10654913172384582</v>
      </c>
      <c r="L149" s="119">
        <f>R149*AF!$D$6</f>
        <v>0</v>
      </c>
      <c r="M149" s="119">
        <f>S149*AF!$D$7</f>
        <v>0.15164390088945362</v>
      </c>
      <c r="N149" s="119">
        <f>T149*AF!$D$8</f>
        <v>0.10966146306044655</v>
      </c>
      <c r="O149" s="119">
        <f>U149*AF!$D$9</f>
        <v>4.3063055908513337E-2</v>
      </c>
      <c r="P149" s="77">
        <f>V149/AF!$B$24</f>
        <v>0.25</v>
      </c>
      <c r="Q149" s="77">
        <f>W149/AF!$B$25</f>
        <v>0.58333333333333337</v>
      </c>
      <c r="R149" s="77">
        <f>X149/AF!$B$26</f>
        <v>0</v>
      </c>
      <c r="S149" s="77">
        <f>Y149/AF!$B$27</f>
        <v>0.83750000000000002</v>
      </c>
      <c r="T149" s="77">
        <f>Z149/AF!$B$28</f>
        <v>0.6428571428571429</v>
      </c>
      <c r="U149" s="77">
        <f>AA149/AF!$B$29</f>
        <v>0.5625</v>
      </c>
      <c r="V149" s="63">
        <f>_xlfn.XLOOKUP(A:A,EQUIPE!A:A,EQUIPE!F:F)</f>
        <v>2</v>
      </c>
      <c r="W149" s="63">
        <f>_xlfn.XLOOKUP(A:A,PROFISSIONAIS!A:A,PROFISSIONAIS!F:F)</f>
        <v>7</v>
      </c>
      <c r="X149" s="63">
        <f>_xlfn.XLOOKUP(A:A,SERVIÇOS!A:A,SERVIÇOS!F:F)</f>
        <v>0</v>
      </c>
      <c r="Y149" s="63">
        <f>_xlfn.XLOOKUP(A:A,ESTRUTURA!A:A,ESTRUTURA!F:F)</f>
        <v>16.75</v>
      </c>
      <c r="Z149" s="63">
        <f>_xlfn.XLOOKUP(A:A,INSUMOS!A:A,INSUMOS!F:F)</f>
        <v>4.5</v>
      </c>
      <c r="AA149" s="63">
        <f>_xlfn.XLOOKUP(A:A,TIC!A:A,TIC!F:F)</f>
        <v>2.25</v>
      </c>
    </row>
    <row r="150" spans="1:27" x14ac:dyDescent="0.25">
      <c r="A150" s="2">
        <v>234</v>
      </c>
      <c r="B150" t="str">
        <f>_xlfn.XLOOKUP(A:A,UBS!A:A,UBS!B:B)</f>
        <v>Sudoeste</v>
      </c>
      <c r="C150" t="str">
        <f>_xlfn.XLOOKUP(A:A,UBS!A:A,UBS!C:C)</f>
        <v>Recanto das Emas</v>
      </c>
      <c r="D150" t="str">
        <f>_xlfn.XLOOKUP(A:A,UBS!A:A,UBS!D:D)</f>
        <v>Unidade Básica de Saúde 08 - Recanto das Emas</v>
      </c>
      <c r="E150" s="20" t="str">
        <f>IF(G150&gt;=AF!$C$18,"A",IF(G150&gt;=AF!$C$17,"B",IF(G150&gt;=AF!$C$16,"C",IF(G150&gt;=AF!$C$15,"D",IF(G150&gt;0,"E","SEM INFORMAÇÃO")))))</f>
        <v>E</v>
      </c>
      <c r="F150" s="20" t="str">
        <f>IF(H150&gt;=AF!$C$18,"A",IF(H150&gt;=AF!$C$17,"B",IF(H150&gt;=AF!$C$16,"C",IF(H150&gt;=AF!$C$15,"D",IF(H150&gt;0,"E","SEM INFORMAÇÃO")))))</f>
        <v>E</v>
      </c>
      <c r="G150" s="76">
        <f>SUM(J150:O150)</f>
        <v>0.4661548148484298</v>
      </c>
      <c r="H150" s="115">
        <f>ROUND(IF(I150&lt;=4,G150,IF(I150&lt;=7,G150*0.95,G150*0.9)),2)</f>
        <v>0.47</v>
      </c>
      <c r="I150" s="120">
        <f>_xlfn.XLOOKUP(A:A,EQUIPE!A:A,EQUIPE!M:M)</f>
        <v>2</v>
      </c>
      <c r="J150" s="119">
        <f>P150*AF!$D$4</f>
        <v>2.0052414231257941E-2</v>
      </c>
      <c r="K150" s="119">
        <f>Q150*AF!$D$5</f>
        <v>9.1327827191867841E-2</v>
      </c>
      <c r="L150" s="119">
        <f>R150*AF!$D$6</f>
        <v>9.1486658195679804E-2</v>
      </c>
      <c r="M150" s="119">
        <f>S150*AF!$D$7</f>
        <v>0.1471172172808132</v>
      </c>
      <c r="N150" s="119">
        <f>T150*AF!$D$8</f>
        <v>7.3107642040297696E-2</v>
      </c>
      <c r="O150" s="119">
        <f>U150*AF!$D$9</f>
        <v>4.3063055908513337E-2</v>
      </c>
      <c r="P150" s="77">
        <f>V150/AF!$B$24</f>
        <v>0.125</v>
      </c>
      <c r="Q150" s="77">
        <f>W150/AF!$B$25</f>
        <v>0.5</v>
      </c>
      <c r="R150" s="77">
        <f>X150/AF!$B$26</f>
        <v>0.4</v>
      </c>
      <c r="S150" s="77">
        <f>Y150/AF!$B$27</f>
        <v>0.8125</v>
      </c>
      <c r="T150" s="77">
        <f>Z150/AF!$B$28</f>
        <v>0.42857142857142855</v>
      </c>
      <c r="U150" s="77">
        <f>AA150/AF!$B$29</f>
        <v>0.5625</v>
      </c>
      <c r="V150" s="63">
        <f>_xlfn.XLOOKUP(A:A,EQUIPE!A:A,EQUIPE!F:F)</f>
        <v>1</v>
      </c>
      <c r="W150" s="63">
        <f>_xlfn.XLOOKUP(A:A,PROFISSIONAIS!A:A,PROFISSIONAIS!F:F)</f>
        <v>6</v>
      </c>
      <c r="X150" s="63">
        <f>_xlfn.XLOOKUP(A:A,SERVIÇOS!A:A,SERVIÇOS!F:F)</f>
        <v>3</v>
      </c>
      <c r="Y150" s="63">
        <f>_xlfn.XLOOKUP(A:A,ESTRUTURA!A:A,ESTRUTURA!F:F)</f>
        <v>16.25</v>
      </c>
      <c r="Z150" s="63">
        <f>_xlfn.XLOOKUP(A:A,INSUMOS!A:A,INSUMOS!F:F)</f>
        <v>3</v>
      </c>
      <c r="AA150" s="63">
        <f>_xlfn.XLOOKUP(A:A,TIC!A:A,TIC!F:F)</f>
        <v>2.25</v>
      </c>
    </row>
    <row r="151" spans="1:27" x14ac:dyDescent="0.25">
      <c r="A151" s="2">
        <v>230</v>
      </c>
      <c r="B151" t="str">
        <f>_xlfn.XLOOKUP(A:A,UBS!A:A,UBS!B:B)</f>
        <v>Sudoeste</v>
      </c>
      <c r="C151" t="str">
        <f>_xlfn.XLOOKUP(A:A,UBS!A:A,UBS!C:C)</f>
        <v>Recanto das Emas</v>
      </c>
      <c r="D151" t="str">
        <f>_xlfn.XLOOKUP(A:A,UBS!A:A,UBS!D:D)</f>
        <v>Unidade Básica de Saúde 10 - Recanto das Emas</v>
      </c>
      <c r="E151" s="20" t="str">
        <f>IF(G151&gt;=AF!$C$18,"A",IF(G151&gt;=AF!$C$17,"B",IF(G151&gt;=AF!$C$16,"C",IF(G151&gt;=AF!$C$15,"D",IF(G151&gt;0,"E","SEM INFORMAÇÃO")))))</f>
        <v>E</v>
      </c>
      <c r="F151" s="20" t="str">
        <f>IF(H151&gt;=AF!$C$18,"A",IF(H151&gt;=AF!$C$17,"B",IF(H151&gt;=AF!$C$16,"C",IF(H151&gt;=AF!$C$15,"D",IF(H151&gt;0,"E","SEM INFORMAÇÃO")))))</f>
        <v>E</v>
      </c>
      <c r="G151" s="76">
        <f>SUM(J151:O151)</f>
        <v>0.41986408604102377</v>
      </c>
      <c r="H151" s="115">
        <f>ROUND(IF(I151&lt;=4,G151,IF(I151&lt;=7,G151*0.95,G151*0.9)),2)</f>
        <v>0.42</v>
      </c>
      <c r="I151" s="120">
        <f>_xlfn.XLOOKUP(A:A,EQUIPE!A:A,EQUIPE!M:M)</f>
        <v>2</v>
      </c>
      <c r="J151" s="119">
        <f>P151*AF!$D$4</f>
        <v>4.0104828462515882E-2</v>
      </c>
      <c r="K151" s="119">
        <f>Q151*AF!$D$5</f>
        <v>5.7079891994917399E-2</v>
      </c>
      <c r="L151" s="119">
        <f>R151*AF!$D$6</f>
        <v>3.0495552731893263E-2</v>
      </c>
      <c r="M151" s="119">
        <f>S151*AF!$D$7</f>
        <v>0.15164390088945362</v>
      </c>
      <c r="N151" s="119">
        <f>T151*AF!$D$8</f>
        <v>9.7476856053730257E-2</v>
      </c>
      <c r="O151" s="119">
        <f>U151*AF!$D$9</f>
        <v>4.3063055908513337E-2</v>
      </c>
      <c r="P151" s="77">
        <f>V151/AF!$B$24</f>
        <v>0.25</v>
      </c>
      <c r="Q151" s="77">
        <f>W151/AF!$B$25</f>
        <v>0.3125</v>
      </c>
      <c r="R151" s="77">
        <f>X151/AF!$B$26</f>
        <v>0.13333333333333333</v>
      </c>
      <c r="S151" s="77">
        <f>Y151/AF!$B$27</f>
        <v>0.83750000000000002</v>
      </c>
      <c r="T151" s="77">
        <f>Z151/AF!$B$28</f>
        <v>0.5714285714285714</v>
      </c>
      <c r="U151" s="77">
        <f>AA151/AF!$B$29</f>
        <v>0.5625</v>
      </c>
      <c r="V151" s="63">
        <f>_xlfn.XLOOKUP(A:A,EQUIPE!A:A,EQUIPE!F:F)</f>
        <v>2</v>
      </c>
      <c r="W151" s="63">
        <f>_xlfn.XLOOKUP(A:A,PROFISSIONAIS!A:A,PROFISSIONAIS!F:F)</f>
        <v>3.75</v>
      </c>
      <c r="X151" s="63">
        <f>_xlfn.XLOOKUP(A:A,SERVIÇOS!A:A,SERVIÇOS!F:F)</f>
        <v>1</v>
      </c>
      <c r="Y151" s="63">
        <f>_xlfn.XLOOKUP(A:A,ESTRUTURA!A:A,ESTRUTURA!F:F)</f>
        <v>16.75</v>
      </c>
      <c r="Z151" s="63">
        <f>_xlfn.XLOOKUP(A:A,INSUMOS!A:A,INSUMOS!F:F)</f>
        <v>4</v>
      </c>
      <c r="AA151" s="63">
        <f>_xlfn.XLOOKUP(A:A,TIC!A:A,TIC!F:F)</f>
        <v>2.25</v>
      </c>
    </row>
    <row r="152" spans="1:27" x14ac:dyDescent="0.25">
      <c r="A152" s="2">
        <v>236</v>
      </c>
      <c r="B152" t="str">
        <f>_xlfn.XLOOKUP(A:A,UBS!A:A,UBS!B:B)</f>
        <v>Sudoeste</v>
      </c>
      <c r="C152" t="str">
        <f>_xlfn.XLOOKUP(A:A,UBS!A:A,UBS!C:C)</f>
        <v>Recanto das Emas</v>
      </c>
      <c r="D152" t="str">
        <f>_xlfn.XLOOKUP(A:A,UBS!A:A,UBS!D:D)</f>
        <v>Unidade Básica de Saúde 11 - Recanto das Emas</v>
      </c>
      <c r="E152" s="20" t="str">
        <f>IF(G152&gt;=AF!$C$18,"A",IF(G152&gt;=AF!$C$17,"B",IF(G152&gt;=AF!$C$16,"C",IF(G152&gt;=AF!$C$15,"D",IF(G152&gt;0,"E","SEM INFORMAÇÃO")))))</f>
        <v>E</v>
      </c>
      <c r="F152" s="20" t="str">
        <f>IF(H152&gt;=AF!$C$18,"A",IF(H152&gt;=AF!$C$17,"B",IF(H152&gt;=AF!$C$16,"C",IF(H152&gt;=AF!$C$15,"D",IF(H152&gt;0,"E","SEM INFORMAÇÃO")))))</f>
        <v>E</v>
      </c>
      <c r="G152" s="76">
        <f>SUM(J152:O152)</f>
        <v>0.28033861257336479</v>
      </c>
      <c r="H152" s="115">
        <f>ROUND(IF(I152&lt;=4,G152,IF(I152&lt;=7,G152*0.95,G152*0.9)),2)</f>
        <v>0.28000000000000003</v>
      </c>
      <c r="I152" s="120">
        <f>_xlfn.XLOOKUP(A:A,EQUIPE!A:A,EQUIPE!M:M)</f>
        <v>2</v>
      </c>
      <c r="J152" s="119">
        <f>P152*AF!$D$4</f>
        <v>4.0104828462515882E-2</v>
      </c>
      <c r="K152" s="119">
        <f>Q152*AF!$D$5</f>
        <v>9.5133153324862343E-2</v>
      </c>
      <c r="L152" s="119">
        <f>R152*AF!$D$6</f>
        <v>0</v>
      </c>
      <c r="M152" s="119">
        <f>S152*AF!$D$7</f>
        <v>0.10637706480304955</v>
      </c>
      <c r="N152" s="119">
        <f>T152*AF!$D$8</f>
        <v>2.4369214013432564E-2</v>
      </c>
      <c r="O152" s="119">
        <f>U152*AF!$D$9</f>
        <v>1.4354351969504447E-2</v>
      </c>
      <c r="P152" s="77">
        <f>V152/AF!$B$24</f>
        <v>0.25</v>
      </c>
      <c r="Q152" s="77">
        <f>W152/AF!$B$25</f>
        <v>0.52083333333333337</v>
      </c>
      <c r="R152" s="77">
        <f>X152/AF!$B$26</f>
        <v>0</v>
      </c>
      <c r="S152" s="77">
        <f>Y152/AF!$B$27</f>
        <v>0.58750000000000002</v>
      </c>
      <c r="T152" s="77">
        <f>Z152/AF!$B$28</f>
        <v>0.14285714285714285</v>
      </c>
      <c r="U152" s="77">
        <f>AA152/AF!$B$29</f>
        <v>0.1875</v>
      </c>
      <c r="V152" s="63">
        <f>_xlfn.XLOOKUP(A:A,EQUIPE!A:A,EQUIPE!F:F)</f>
        <v>2</v>
      </c>
      <c r="W152" s="63">
        <f>_xlfn.XLOOKUP(A:A,PROFISSIONAIS!A:A,PROFISSIONAIS!F:F)</f>
        <v>6.25</v>
      </c>
      <c r="X152" s="63">
        <f>_xlfn.XLOOKUP(A:A,SERVIÇOS!A:A,SERVIÇOS!F:F)</f>
        <v>0</v>
      </c>
      <c r="Y152" s="63">
        <f>_xlfn.XLOOKUP(A:A,ESTRUTURA!A:A,ESTRUTURA!F:F)</f>
        <v>11.75</v>
      </c>
      <c r="Z152" s="63">
        <f>_xlfn.XLOOKUP(A:A,INSUMOS!A:A,INSUMOS!F:F)</f>
        <v>1</v>
      </c>
      <c r="AA152" s="63">
        <f>_xlfn.XLOOKUP(A:A,TIC!A:A,TIC!F:F)</f>
        <v>0.75</v>
      </c>
    </row>
    <row r="153" spans="1:27" x14ac:dyDescent="0.25">
      <c r="A153" s="2">
        <v>161</v>
      </c>
      <c r="B153" t="str">
        <f>_xlfn.XLOOKUP(A:A,UBS!A:A,UBS!B:B)</f>
        <v>Sudoeste</v>
      </c>
      <c r="C153" t="str">
        <f>_xlfn.XLOOKUP(A:A,UBS!A:A,UBS!C:C)</f>
        <v>Samambaia</v>
      </c>
      <c r="D153" t="str">
        <f>_xlfn.XLOOKUP(A:A,UBS!A:A,UBS!D:D)</f>
        <v>Unidade Básica de Saúde 01 - Samambaia</v>
      </c>
      <c r="E153" s="20" t="str">
        <f>IF(G153&gt;=AF!$C$18,"A",IF(G153&gt;=AF!$C$17,"B",IF(G153&gt;=AF!$C$16,"C",IF(G153&gt;=AF!$C$15,"D",IF(G153&gt;0,"E","SEM INFORMAÇÃO")))))</f>
        <v>E</v>
      </c>
      <c r="F153" s="20" t="str">
        <f>IF(H153&gt;=AF!$C$18,"A",IF(H153&gt;=AF!$C$17,"B",IF(H153&gt;=AF!$C$16,"C",IF(H153&gt;=AF!$C$15,"D",IF(H153&gt;0,"E","SEM INFORMAÇÃO")))))</f>
        <v>E</v>
      </c>
      <c r="G153" s="76">
        <f>SUM(J153:O153)</f>
        <v>0.37009987444787312</v>
      </c>
      <c r="H153" s="115">
        <f>ROUND(IF(I153&lt;=4,G153,IF(I153&lt;=7,G153*0.95,G153*0.9)),2)</f>
        <v>0.33</v>
      </c>
      <c r="I153" s="120">
        <f>_xlfn.XLOOKUP(A:A,EQUIPE!A:A,EQUIPE!M:M)</f>
        <v>9</v>
      </c>
      <c r="J153" s="119">
        <f>P153*AF!$D$4</f>
        <v>4.0104828462515882E-2</v>
      </c>
      <c r="K153" s="119">
        <f>Q153*AF!$D$5</f>
        <v>0.13318641465480727</v>
      </c>
      <c r="L153" s="119">
        <f>R153*AF!$D$6</f>
        <v>1.5247776365946632E-2</v>
      </c>
      <c r="M153" s="119">
        <f>S153*AF!$D$7</f>
        <v>0.10411372299872934</v>
      </c>
      <c r="N153" s="119">
        <f>T153*AF!$D$8</f>
        <v>4.8738428026865128E-2</v>
      </c>
      <c r="O153" s="119">
        <f>U153*AF!$D$9</f>
        <v>2.8708703939008894E-2</v>
      </c>
      <c r="P153" s="77">
        <f>V153/AF!$B$24</f>
        <v>0.25</v>
      </c>
      <c r="Q153" s="77">
        <f>W153/AF!$B$25</f>
        <v>0.72916666666666663</v>
      </c>
      <c r="R153" s="77">
        <f>X153/AF!$B$26</f>
        <v>6.6666666666666666E-2</v>
      </c>
      <c r="S153" s="77">
        <f>Y153/AF!$B$27</f>
        <v>0.57499999999999996</v>
      </c>
      <c r="T153" s="77">
        <f>Z153/AF!$B$28</f>
        <v>0.2857142857142857</v>
      </c>
      <c r="U153" s="77">
        <f>AA153/AF!$B$29</f>
        <v>0.375</v>
      </c>
      <c r="V153" s="63">
        <f>_xlfn.XLOOKUP(A:A,EQUIPE!A:A,EQUIPE!F:F)</f>
        <v>2</v>
      </c>
      <c r="W153" s="63">
        <f>_xlfn.XLOOKUP(A:A,PROFISSIONAIS!A:A,PROFISSIONAIS!F:F)</f>
        <v>8.75</v>
      </c>
      <c r="X153" s="63">
        <f>_xlfn.XLOOKUP(A:A,SERVIÇOS!A:A,SERVIÇOS!F:F)</f>
        <v>0.5</v>
      </c>
      <c r="Y153" s="63">
        <f>_xlfn.XLOOKUP(A:A,ESTRUTURA!A:A,ESTRUTURA!F:F)</f>
        <v>11.5</v>
      </c>
      <c r="Z153" s="63">
        <f>_xlfn.XLOOKUP(A:A,INSUMOS!A:A,INSUMOS!F:F)</f>
        <v>2</v>
      </c>
      <c r="AA153" s="63">
        <f>_xlfn.XLOOKUP(A:A,TIC!A:A,TIC!F:F)</f>
        <v>1.5</v>
      </c>
    </row>
    <row r="154" spans="1:27" x14ac:dyDescent="0.25">
      <c r="A154" s="2">
        <v>119</v>
      </c>
      <c r="B154" t="str">
        <f>_xlfn.XLOOKUP(A:A,UBS!A:A,UBS!B:B)</f>
        <v>Sudoeste</v>
      </c>
      <c r="C154" t="str">
        <f>_xlfn.XLOOKUP(A:A,UBS!A:A,UBS!C:C)</f>
        <v>Samambaia</v>
      </c>
      <c r="D154" t="str">
        <f>_xlfn.XLOOKUP(A:A,UBS!A:A,UBS!D:D)</f>
        <v>Unidade Básica de Saúde 08 - Samambaia</v>
      </c>
      <c r="E154" s="20" t="str">
        <f>IF(G154&gt;=AF!$C$18,"A",IF(G154&gt;=AF!$C$17,"B",IF(G154&gt;=AF!$C$16,"C",IF(G154&gt;=AF!$C$15,"D",IF(G154&gt;0,"E","SEM INFORMAÇÃO")))))</f>
        <v>E</v>
      </c>
      <c r="F154" s="20" t="str">
        <f>IF(H154&gt;=AF!$C$18,"A",IF(H154&gt;=AF!$C$17,"B",IF(H154&gt;=AF!$C$16,"C",IF(H154&gt;=AF!$C$15,"D",IF(H154&gt;0,"E","SEM INFORMAÇÃO")))))</f>
        <v>E</v>
      </c>
      <c r="G154" s="76">
        <f>SUM(J154:O154)</f>
        <v>0.46619641344466628</v>
      </c>
      <c r="H154" s="115">
        <f>ROUND(IF(I154&lt;=4,G154,IF(I154&lt;=7,G154*0.95,G154*0.9)),2)</f>
        <v>0.47</v>
      </c>
      <c r="I154" s="120">
        <f>_xlfn.XLOOKUP(A:A,EQUIPE!A:A,EQUIPE!M:M)</f>
        <v>4</v>
      </c>
      <c r="J154" s="119">
        <f>P154*AF!$D$4</f>
        <v>4.0104828462515882E-2</v>
      </c>
      <c r="K154" s="119">
        <f>Q154*AF!$D$5</f>
        <v>0.12938108852181279</v>
      </c>
      <c r="L154" s="119">
        <f>R154*AF!$D$6</f>
        <v>0</v>
      </c>
      <c r="M154" s="119">
        <f>S154*AF!$D$7</f>
        <v>0.15617058449809401</v>
      </c>
      <c r="N154" s="119">
        <f>T154*AF!$D$8</f>
        <v>9.7476856053730257E-2</v>
      </c>
      <c r="O154" s="119">
        <f>U154*AF!$D$9</f>
        <v>4.3063055908513337E-2</v>
      </c>
      <c r="P154" s="77">
        <f>V154/AF!$B$24</f>
        <v>0.25</v>
      </c>
      <c r="Q154" s="77">
        <f>W154/AF!$B$25</f>
        <v>0.70833333333333337</v>
      </c>
      <c r="R154" s="77">
        <f>X154/AF!$B$26</f>
        <v>0</v>
      </c>
      <c r="S154" s="77">
        <f>Y154/AF!$B$27</f>
        <v>0.86250000000000004</v>
      </c>
      <c r="T154" s="77">
        <f>Z154/AF!$B$28</f>
        <v>0.5714285714285714</v>
      </c>
      <c r="U154" s="77">
        <f>AA154/AF!$B$29</f>
        <v>0.5625</v>
      </c>
      <c r="V154" s="63">
        <f>_xlfn.XLOOKUP(A:A,EQUIPE!A:A,EQUIPE!F:F)</f>
        <v>2</v>
      </c>
      <c r="W154" s="63">
        <f>_xlfn.XLOOKUP(A:A,PROFISSIONAIS!A:A,PROFISSIONAIS!F:F)</f>
        <v>8.5</v>
      </c>
      <c r="X154" s="63">
        <f>_xlfn.XLOOKUP(A:A,SERVIÇOS!A:A,SERVIÇOS!F:F)</f>
        <v>0</v>
      </c>
      <c r="Y154" s="63">
        <f>_xlfn.XLOOKUP(A:A,ESTRUTURA!A:A,ESTRUTURA!F:F)</f>
        <v>17.25</v>
      </c>
      <c r="Z154" s="63">
        <f>_xlfn.XLOOKUP(A:A,INSUMOS!A:A,INSUMOS!F:F)</f>
        <v>4</v>
      </c>
      <c r="AA154" s="63">
        <f>_xlfn.XLOOKUP(A:A,TIC!A:A,TIC!F:F)</f>
        <v>2.25</v>
      </c>
    </row>
    <row r="155" spans="1:27" x14ac:dyDescent="0.25">
      <c r="A155" s="2">
        <v>211</v>
      </c>
      <c r="B155" t="str">
        <f>_xlfn.XLOOKUP(A:A,UBS!A:A,UBS!B:B)</f>
        <v>Sudoeste</v>
      </c>
      <c r="C155" t="str">
        <f>_xlfn.XLOOKUP(A:A,UBS!A:A,UBS!C:C)</f>
        <v>Samambaia</v>
      </c>
      <c r="D155" t="str">
        <f>_xlfn.XLOOKUP(A:A,UBS!A:A,UBS!D:D)</f>
        <v>Unidade Básica de Saúde 09 - Samambaia</v>
      </c>
      <c r="E155" s="20" t="str">
        <f>IF(G155&gt;=AF!$C$18,"A",IF(G155&gt;=AF!$C$17,"B",IF(G155&gt;=AF!$C$16,"C",IF(G155&gt;=AF!$C$15,"D",IF(G155&gt;0,"E","SEM INFORMAÇÃO")))))</f>
        <v>E</v>
      </c>
      <c r="F155" s="20" t="str">
        <f>IF(H155&gt;=AF!$C$18,"A",IF(H155&gt;=AF!$C$17,"B",IF(H155&gt;=AF!$C$16,"C",IF(H155&gt;=AF!$C$15,"D",IF(H155&gt;0,"E","SEM INFORMAÇÃO")))))</f>
        <v>E</v>
      </c>
      <c r="G155" s="76">
        <f>SUM(J155:O155)</f>
        <v>0.48420104223392024</v>
      </c>
      <c r="H155" s="115">
        <f>ROUND(IF(I155&lt;=4,G155,IF(I155&lt;=7,G155*0.95,G155*0.9)),2)</f>
        <v>0.48</v>
      </c>
      <c r="I155" s="120">
        <f>_xlfn.XLOOKUP(A:A,EQUIPE!A:A,EQUIPE!M:M)</f>
        <v>2</v>
      </c>
      <c r="J155" s="119">
        <f>P155*AF!$D$4</f>
        <v>0.12031448538754765</v>
      </c>
      <c r="K155" s="119">
        <f>Q155*AF!$D$5</f>
        <v>9.5133153324862343E-2</v>
      </c>
      <c r="L155" s="119">
        <f>R155*AF!$D$6</f>
        <v>0</v>
      </c>
      <c r="M155" s="119">
        <f>S155*AF!$D$7</f>
        <v>0.13127382465057177</v>
      </c>
      <c r="N155" s="119">
        <f>T155*AF!$D$8</f>
        <v>6.0923035033581416E-2</v>
      </c>
      <c r="O155" s="119">
        <f>U155*AF!$D$9</f>
        <v>7.6556543837357049E-2</v>
      </c>
      <c r="P155" s="77">
        <f>V155/AF!$B$24</f>
        <v>0.75</v>
      </c>
      <c r="Q155" s="77">
        <f>W155/AF!$B$25</f>
        <v>0.52083333333333337</v>
      </c>
      <c r="R155" s="77">
        <f>X155/AF!$B$26</f>
        <v>0</v>
      </c>
      <c r="S155" s="77">
        <f>Y155/AF!$B$27</f>
        <v>0.72499999999999998</v>
      </c>
      <c r="T155" s="77">
        <f>Z155/AF!$B$28</f>
        <v>0.35714285714285715</v>
      </c>
      <c r="U155" s="77">
        <f>AA155/AF!$B$29</f>
        <v>1</v>
      </c>
      <c r="V155" s="63">
        <f>_xlfn.XLOOKUP(A:A,EQUIPE!A:A,EQUIPE!F:F)</f>
        <v>6</v>
      </c>
      <c r="W155" s="63">
        <f>_xlfn.XLOOKUP(A:A,PROFISSIONAIS!A:A,PROFISSIONAIS!F:F)</f>
        <v>6.25</v>
      </c>
      <c r="X155" s="63">
        <f>_xlfn.XLOOKUP(A:A,SERVIÇOS!A:A,SERVIÇOS!F:F)</f>
        <v>0</v>
      </c>
      <c r="Y155" s="63">
        <f>_xlfn.XLOOKUP(A:A,ESTRUTURA!A:A,ESTRUTURA!F:F)</f>
        <v>14.5</v>
      </c>
      <c r="Z155" s="63">
        <f>_xlfn.XLOOKUP(A:A,INSUMOS!A:A,INSUMOS!F:F)</f>
        <v>2.5</v>
      </c>
      <c r="AA155" s="63">
        <f>_xlfn.XLOOKUP(A:A,TIC!A:A,TIC!F:F)</f>
        <v>4</v>
      </c>
    </row>
    <row r="156" spans="1:27" x14ac:dyDescent="0.25">
      <c r="A156" s="2">
        <v>87</v>
      </c>
      <c r="B156" t="str">
        <f>_xlfn.XLOOKUP(A:A,UBS!A:A,UBS!B:B)</f>
        <v>Sudoeste</v>
      </c>
      <c r="C156" t="str">
        <f>_xlfn.XLOOKUP(A:A,UBS!A:A,UBS!C:C)</f>
        <v>Samambaia</v>
      </c>
      <c r="D156" t="str">
        <f>_xlfn.XLOOKUP(A:A,UBS!A:A,UBS!D:D)</f>
        <v>Unidade Básica de Saúde 10 - Samambaia</v>
      </c>
      <c r="E156" s="20" t="str">
        <f>IF(G156&gt;=AF!$C$18,"A",IF(G156&gt;=AF!$C$17,"B",IF(G156&gt;=AF!$C$16,"C",IF(G156&gt;=AF!$C$15,"D",IF(G156&gt;0,"E","SEM INFORMAÇÃO")))))</f>
        <v>E</v>
      </c>
      <c r="F156" s="20" t="str">
        <f>IF(H156&gt;=AF!$C$18,"A",IF(H156&gt;=AF!$C$17,"B",IF(H156&gt;=AF!$C$16,"C",IF(H156&gt;=AF!$C$15,"D",IF(H156&gt;0,"E","SEM INFORMAÇÃO")))))</f>
        <v>E</v>
      </c>
      <c r="G156" s="76">
        <f>SUM(J156:O156)</f>
        <v>0.44729930568161186</v>
      </c>
      <c r="H156" s="115">
        <f>ROUND(IF(I156&lt;=4,G156,IF(I156&lt;=7,G156*0.95,G156*0.9)),2)</f>
        <v>0.45</v>
      </c>
      <c r="I156" s="120">
        <f>_xlfn.XLOOKUP(A:A,EQUIPE!A:A,EQUIPE!M:M)</f>
        <v>1</v>
      </c>
      <c r="J156" s="119">
        <f>P156*AF!$D$4</f>
        <v>0.12031448538754765</v>
      </c>
      <c r="K156" s="119">
        <f>Q156*AF!$D$5</f>
        <v>0.10274380559085132</v>
      </c>
      <c r="L156" s="119">
        <f>R156*AF!$D$6</f>
        <v>3.0495552731893263E-2</v>
      </c>
      <c r="M156" s="119">
        <f>S156*AF!$D$7</f>
        <v>0.10411372299872934</v>
      </c>
      <c r="N156" s="119">
        <f>T156*AF!$D$8</f>
        <v>6.0923035033581416E-2</v>
      </c>
      <c r="O156" s="119">
        <f>U156*AF!$D$9</f>
        <v>2.8708703939008894E-2</v>
      </c>
      <c r="P156" s="77">
        <f>V156/AF!$B$24</f>
        <v>0.75</v>
      </c>
      <c r="Q156" s="77">
        <f>W156/AF!$B$25</f>
        <v>0.5625</v>
      </c>
      <c r="R156" s="77">
        <f>X156/AF!$B$26</f>
        <v>0.13333333333333333</v>
      </c>
      <c r="S156" s="77">
        <f>Y156/AF!$B$27</f>
        <v>0.57499999999999996</v>
      </c>
      <c r="T156" s="77">
        <f>Z156/AF!$B$28</f>
        <v>0.35714285714285715</v>
      </c>
      <c r="U156" s="77">
        <f>AA156/AF!$B$29</f>
        <v>0.375</v>
      </c>
      <c r="V156" s="63">
        <f>_xlfn.XLOOKUP(A:A,EQUIPE!A:A,EQUIPE!F:F)</f>
        <v>6</v>
      </c>
      <c r="W156" s="63">
        <f>_xlfn.XLOOKUP(A:A,PROFISSIONAIS!A:A,PROFISSIONAIS!F:F)</f>
        <v>6.75</v>
      </c>
      <c r="X156" s="63">
        <f>_xlfn.XLOOKUP(A:A,SERVIÇOS!A:A,SERVIÇOS!F:F)</f>
        <v>1</v>
      </c>
      <c r="Y156" s="63">
        <f>_xlfn.XLOOKUP(A:A,ESTRUTURA!A:A,ESTRUTURA!F:F)</f>
        <v>11.5</v>
      </c>
      <c r="Z156" s="63">
        <f>_xlfn.XLOOKUP(A:A,INSUMOS!A:A,INSUMOS!F:F)</f>
        <v>2.5</v>
      </c>
      <c r="AA156" s="63">
        <f>_xlfn.XLOOKUP(A:A,TIC!A:A,TIC!F:F)</f>
        <v>1.5</v>
      </c>
    </row>
    <row r="157" spans="1:27" x14ac:dyDescent="0.25">
      <c r="A157" s="2">
        <v>84</v>
      </c>
      <c r="B157" t="str">
        <f>_xlfn.XLOOKUP(A:A,UBS!A:A,UBS!B:B)</f>
        <v>Sul</v>
      </c>
      <c r="C157" t="str">
        <f>_xlfn.XLOOKUP(A:A,UBS!A:A,UBS!C:C)</f>
        <v>Gama</v>
      </c>
      <c r="D157" t="str">
        <f>_xlfn.XLOOKUP(A:A,UBS!A:A,UBS!D:D)</f>
        <v>Unidade Básica de Saúde 07 - Gama</v>
      </c>
      <c r="E157" s="20" t="str">
        <f>IF(G157&gt;=AF!$C$18,"A",IF(G157&gt;=AF!$C$17,"B",IF(G157&gt;=AF!$C$16,"C",IF(G157&gt;=AF!$C$15,"D",IF(G157&gt;0,"E","SEM INFORMAÇÃO")))))</f>
        <v>E</v>
      </c>
      <c r="F157" s="20" t="str">
        <f>IF(H157&gt;=AF!$C$18,"A",IF(H157&gt;=AF!$C$17,"B",IF(H157&gt;=AF!$C$16,"C",IF(H157&gt;=AF!$C$15,"D",IF(H157&gt;0,"E","SEM INFORMAÇÃO")))))</f>
        <v>E</v>
      </c>
      <c r="G157" s="76">
        <f>SUM(J157:O157)</f>
        <v>0.37877885429902586</v>
      </c>
      <c r="H157" s="115">
        <f>ROUND(IF(I157&lt;=4,G157,IF(I157&lt;=7,G157*0.95,G157*0.9)),2)</f>
        <v>0.38</v>
      </c>
      <c r="I157" s="120">
        <f>_xlfn.XLOOKUP(A:A,EQUIPE!A:A,EQUIPE!M:M)</f>
        <v>3</v>
      </c>
      <c r="J157" s="119">
        <f>P157*AF!$D$4</f>
        <v>4.0104828462515882E-2</v>
      </c>
      <c r="K157" s="119">
        <f>Q157*AF!$D$5</f>
        <v>6.4690544260906396E-2</v>
      </c>
      <c r="L157" s="119">
        <f>R157*AF!$D$6</f>
        <v>0</v>
      </c>
      <c r="M157" s="119">
        <f>S157*AF!$D$7</f>
        <v>0.13127382465057177</v>
      </c>
      <c r="N157" s="119">
        <f>T157*AF!$D$8</f>
        <v>8.5292249047013977E-2</v>
      </c>
      <c r="O157" s="119">
        <f>U157*AF!$D$9</f>
        <v>5.7417407878017787E-2</v>
      </c>
      <c r="P157" s="77">
        <f>V157/AF!$B$24</f>
        <v>0.25</v>
      </c>
      <c r="Q157" s="77">
        <f>W157/AF!$B$25</f>
        <v>0.35416666666666669</v>
      </c>
      <c r="R157" s="77">
        <f>X157/AF!$B$26</f>
        <v>0</v>
      </c>
      <c r="S157" s="77">
        <f>Y157/AF!$B$27</f>
        <v>0.72499999999999998</v>
      </c>
      <c r="T157" s="77">
        <f>Z157/AF!$B$28</f>
        <v>0.5</v>
      </c>
      <c r="U157" s="77">
        <f>AA157/AF!$B$29</f>
        <v>0.75</v>
      </c>
      <c r="V157" s="63">
        <f>_xlfn.XLOOKUP(A:A,EQUIPE!A:A,EQUIPE!F:F)</f>
        <v>2</v>
      </c>
      <c r="W157" s="63">
        <f>_xlfn.XLOOKUP(A:A,PROFISSIONAIS!A:A,PROFISSIONAIS!F:F)</f>
        <v>4.25</v>
      </c>
      <c r="X157" s="63">
        <f>_xlfn.XLOOKUP(A:A,SERVIÇOS!A:A,SERVIÇOS!F:F)</f>
        <v>0</v>
      </c>
      <c r="Y157" s="63">
        <f>_xlfn.XLOOKUP(A:A,ESTRUTURA!A:A,ESTRUTURA!F:F)</f>
        <v>14.5</v>
      </c>
      <c r="Z157" s="63">
        <f>_xlfn.XLOOKUP(A:A,INSUMOS!A:A,INSUMOS!F:F)</f>
        <v>3.5</v>
      </c>
      <c r="AA157" s="63">
        <f>_xlfn.XLOOKUP(A:A,TIC!A:A,TIC!F:F)</f>
        <v>3</v>
      </c>
    </row>
    <row r="158" spans="1:27" x14ac:dyDescent="0.25">
      <c r="A158" s="2">
        <v>133</v>
      </c>
      <c r="B158" t="str">
        <f>_xlfn.XLOOKUP(A:A,UBS!A:A,UBS!B:B)</f>
        <v>Sul</v>
      </c>
      <c r="C158" t="str">
        <f>_xlfn.XLOOKUP(A:A,UBS!A:A,UBS!C:C)</f>
        <v>Santa Maria</v>
      </c>
      <c r="D158" t="str">
        <f>_xlfn.XLOOKUP(A:A,UBS!A:A,UBS!D:D)</f>
        <v>Unidade Básica de Saúde 08 - Santa Maria</v>
      </c>
      <c r="E158" s="20" t="str">
        <f>IF(G158&gt;=AF!$C$18,"A",IF(G158&gt;=AF!$C$17,"B",IF(G158&gt;=AF!$C$16,"C",IF(G158&gt;=AF!$C$15,"D",IF(G158&gt;0,"E","SEM INFORMAÇÃO")))))</f>
        <v>E</v>
      </c>
      <c r="F158" s="20" t="str">
        <f>IF(H158&gt;=AF!$C$18,"A",IF(H158&gt;=AF!$C$17,"B",IF(H158&gt;=AF!$C$16,"C",IF(H158&gt;=AF!$C$15,"D",IF(H158&gt;0,"E","SEM INFORMAÇÃO")))))</f>
        <v>E</v>
      </c>
      <c r="G158" s="76">
        <f>SUM(J158:O158)</f>
        <v>0.42193928873963815</v>
      </c>
      <c r="H158" s="115">
        <f>ROUND(IF(I158&lt;=4,G158,IF(I158&lt;=7,G158*0.95,G158*0.9)),2)</f>
        <v>0.42</v>
      </c>
      <c r="I158" s="120">
        <f>_xlfn.XLOOKUP(A:A,EQUIPE!A:A,EQUIPE!M:M)</f>
        <v>2</v>
      </c>
      <c r="J158" s="119">
        <f>P158*AF!$D$4</f>
        <v>4.0104828462515882E-2</v>
      </c>
      <c r="K158" s="119">
        <f>Q158*AF!$D$5</f>
        <v>0.10654913172384582</v>
      </c>
      <c r="L158" s="119">
        <f>R158*AF!$D$6</f>
        <v>7.6238881829733152E-2</v>
      </c>
      <c r="M158" s="119">
        <f>S158*AF!$D$7</f>
        <v>9.506035578144853E-2</v>
      </c>
      <c r="N158" s="119">
        <f>T158*AF!$D$8</f>
        <v>6.0923035033581416E-2</v>
      </c>
      <c r="O158" s="119">
        <f>U158*AF!$D$9</f>
        <v>4.3063055908513337E-2</v>
      </c>
      <c r="P158" s="77">
        <f>V158/AF!$B$24</f>
        <v>0.25</v>
      </c>
      <c r="Q158" s="77">
        <f>W158/AF!$B$25</f>
        <v>0.58333333333333337</v>
      </c>
      <c r="R158" s="77">
        <f>X158/AF!$B$26</f>
        <v>0.33333333333333331</v>
      </c>
      <c r="S158" s="77">
        <f>Y158/AF!$B$27</f>
        <v>0.52500000000000002</v>
      </c>
      <c r="T158" s="77">
        <f>Z158/AF!$B$28</f>
        <v>0.35714285714285715</v>
      </c>
      <c r="U158" s="77">
        <f>AA158/AF!$B$29</f>
        <v>0.5625</v>
      </c>
      <c r="V158" s="63">
        <f>_xlfn.XLOOKUP(A:A,EQUIPE!A:A,EQUIPE!F:F)</f>
        <v>2</v>
      </c>
      <c r="W158" s="63">
        <f>_xlfn.XLOOKUP(A:A,PROFISSIONAIS!A:A,PROFISSIONAIS!F:F)</f>
        <v>7</v>
      </c>
      <c r="X158" s="63">
        <f>_xlfn.XLOOKUP(A:A,SERVIÇOS!A:A,SERVIÇOS!F:F)</f>
        <v>2.5</v>
      </c>
      <c r="Y158" s="63">
        <f>_xlfn.XLOOKUP(A:A,ESTRUTURA!A:A,ESTRUTURA!F:F)</f>
        <v>10.5</v>
      </c>
      <c r="Z158" s="63">
        <f>_xlfn.XLOOKUP(A:A,INSUMOS!A:A,INSUMOS!F:F)</f>
        <v>2.5</v>
      </c>
      <c r="AA158" s="63">
        <f>_xlfn.XLOOKUP(A:A,TIC!A:A,TIC!F:F)</f>
        <v>2.25</v>
      </c>
    </row>
    <row r="159" spans="1:27" x14ac:dyDescent="0.25">
      <c r="A159" s="2">
        <v>52</v>
      </c>
      <c r="B159" t="str">
        <f>_xlfn.XLOOKUP(A:A,UBS!A:A,UBS!B:B)</f>
        <v>Sudoeste</v>
      </c>
      <c r="C159" t="str">
        <f>_xlfn.XLOOKUP(A:A,UBS!A:A,UBS!C:C)</f>
        <v>Águas Claras / Areal</v>
      </c>
      <c r="D159" t="str">
        <f>_xlfn.XLOOKUP(A:A,UBS!A:A,UBS!D:D)</f>
        <v>Unidade Básica de Saúde 01 - Águas Claras</v>
      </c>
      <c r="E159" s="20" t="str">
        <f>IF(G159&gt;=AF!$C$18,"A",IF(G159&gt;=AF!$C$17,"B",IF(G159&gt;=AF!$C$16,"C",IF(G159&gt;=AF!$C$15,"D",IF(G159&gt;0,"E","SEM INFORMAÇÃO")))))</f>
        <v>SEM INFORMAÇÃO</v>
      </c>
      <c r="F159" s="20" t="str">
        <f>IF(H159&gt;=AF!$C$18,"A",IF(H159&gt;=AF!$C$17,"B",IF(H159&gt;=AF!$C$16,"C",IF(H159&gt;=AF!$C$15,"D",IF(H159&gt;0,"E","SEM INFORMAÇÃO")))))</f>
        <v>SEM INFORMAÇÃO</v>
      </c>
      <c r="G159" s="76"/>
      <c r="H159" s="115">
        <f>ROUNDUP(IF(I159&lt;=4,G159,IF(I159&lt;=7,G159*0.95,G159*0.9)),2)</f>
        <v>0</v>
      </c>
      <c r="I159" s="120">
        <f>_xlfn.XLOOKUP(A:A,EQUIPE!A:A,EQUIPE!M:M)</f>
        <v>6</v>
      </c>
      <c r="J159" s="119" t="e">
        <f>P159*AF!$D$4</f>
        <v>#N/A</v>
      </c>
      <c r="K159" s="119" t="e">
        <f>Q159*AF!$D$5</f>
        <v>#N/A</v>
      </c>
      <c r="L159" s="119" t="e">
        <f>R159*AF!$D$6</f>
        <v>#N/A</v>
      </c>
      <c r="M159" s="119" t="e">
        <f>S159*AF!$D$7</f>
        <v>#N/A</v>
      </c>
      <c r="N159" s="119" t="e">
        <f>T159*AF!$D$8</f>
        <v>#N/A</v>
      </c>
      <c r="O159" s="119" t="e">
        <f>U159*AF!$D$9</f>
        <v>#N/A</v>
      </c>
      <c r="P159" s="77" t="e">
        <f>V159/AF!$B$24</f>
        <v>#N/A</v>
      </c>
      <c r="Q159" s="77" t="e">
        <f>W159/AF!$B$25</f>
        <v>#N/A</v>
      </c>
      <c r="R159" s="77" t="e">
        <f>X159/AF!$B$26</f>
        <v>#N/A</v>
      </c>
      <c r="S159" s="77" t="e">
        <f>Y159/AF!$B$27</f>
        <v>#N/A</v>
      </c>
      <c r="T159" s="77" t="e">
        <f>Z159/AF!$B$28</f>
        <v>#N/A</v>
      </c>
      <c r="U159" s="77" t="e">
        <f>AA159/AF!$B$29</f>
        <v>#N/A</v>
      </c>
      <c r="V159" s="63" t="e">
        <f>_xlfn.XLOOKUP(A:A,EQUIPE!A:A,EQUIPE!F:F)</f>
        <v>#N/A</v>
      </c>
      <c r="W159" s="63" t="e">
        <f>_xlfn.XLOOKUP(A:A,PROFISSIONAIS!A:A,PROFISSIONAIS!F:F)</f>
        <v>#N/A</v>
      </c>
      <c r="X159" s="63" t="e">
        <f>_xlfn.XLOOKUP(A:A,SERVIÇOS!A:A,SERVIÇOS!F:F)</f>
        <v>#N/A</v>
      </c>
      <c r="Y159" s="63" t="e">
        <f>_xlfn.XLOOKUP(A:A,ESTRUTURA!A:A,ESTRUTURA!F:F)</f>
        <v>#N/A</v>
      </c>
      <c r="Z159" s="63" t="e">
        <f>_xlfn.XLOOKUP(A:A,INSUMOS!A:A,INSUMOS!F:F)</f>
        <v>#N/A</v>
      </c>
      <c r="AA159" s="63" t="e">
        <f>_xlfn.XLOOKUP(A:A,TIC!A:A,TIC!F:F)</f>
        <v>#N/A</v>
      </c>
    </row>
    <row r="160" spans="1:27" x14ac:dyDescent="0.25">
      <c r="A160" s="2">
        <v>82</v>
      </c>
      <c r="B160" t="str">
        <f>_xlfn.XLOOKUP(A:A,UBS!A:A,UBS!B:B)</f>
        <v>Sudoeste</v>
      </c>
      <c r="C160" t="str">
        <f>_xlfn.XLOOKUP(A:A,UBS!A:A,UBS!C:C)</f>
        <v>Águas Claras / Areal</v>
      </c>
      <c r="D160" t="str">
        <f>_xlfn.XLOOKUP(A:A,UBS!A:A,UBS!D:D)</f>
        <v>Unidade Básica de Saúde 02 - Águas Claras</v>
      </c>
      <c r="E160" s="20" t="e">
        <f>IF(G160&gt;=AF!$C$18,"A",IF(G160&gt;=AF!$C$17,"B",IF(G160&gt;=AF!$C$16,"C",IF(G160&gt;=AF!$C$15,"D",IF(G160&gt;0,"E","SEM INFORMAÇÃO")))))</f>
        <v>#N/A</v>
      </c>
      <c r="F160" s="20" t="str">
        <f>IF(H160&gt;=AF!$C$18,"A",IF(H160&gt;=AF!$C$17,"B",IF(H160&gt;=AF!$C$16,"C",IF(H160&gt;=AF!$C$15,"D",IF(H160&gt;0,"E","SEM INFORMAÇÃO")))))</f>
        <v>SEM INFORMAÇÃO</v>
      </c>
      <c r="G160" s="76" t="e">
        <f>SUM(J160:O160)</f>
        <v>#N/A</v>
      </c>
      <c r="H160" s="115">
        <v>0</v>
      </c>
      <c r="I160" s="120">
        <f>_xlfn.XLOOKUP(A:A,EQUIPE!A:A,EQUIPE!M:M)</f>
        <v>1</v>
      </c>
      <c r="J160" s="119" t="e">
        <f>P160*AF!$D$4</f>
        <v>#N/A</v>
      </c>
      <c r="K160" s="119" t="e">
        <f>Q160*AF!$D$5</f>
        <v>#N/A</v>
      </c>
      <c r="L160" s="119" t="e">
        <f>R160*AF!$D$6</f>
        <v>#N/A</v>
      </c>
      <c r="M160" s="119" t="e">
        <f>S160*AF!$D$7</f>
        <v>#N/A</v>
      </c>
      <c r="N160" s="119" t="e">
        <f>T160*AF!$D$8</f>
        <v>#N/A</v>
      </c>
      <c r="O160" s="119" t="e">
        <f>U160*AF!$D$9</f>
        <v>#N/A</v>
      </c>
      <c r="P160" s="77" t="e">
        <f>V160/AF!$B$24</f>
        <v>#N/A</v>
      </c>
      <c r="Q160" s="77" t="e">
        <f>W160/AF!$B$25</f>
        <v>#N/A</v>
      </c>
      <c r="R160" s="77" t="e">
        <f>X160/AF!$B$26</f>
        <v>#N/A</v>
      </c>
      <c r="S160" s="77" t="e">
        <f>Y160/AF!$B$27</f>
        <v>#N/A</v>
      </c>
      <c r="T160" s="77" t="e">
        <f>Z160/AF!$B$28</f>
        <v>#N/A</v>
      </c>
      <c r="U160" s="77" t="e">
        <f>AA160/AF!$B$29</f>
        <v>#N/A</v>
      </c>
      <c r="V160" s="63" t="e">
        <f>_xlfn.XLOOKUP(A:A,EQUIPE!A:A,EQUIPE!F:F)</f>
        <v>#N/A</v>
      </c>
      <c r="W160" s="63" t="e">
        <f>_xlfn.XLOOKUP(A:A,PROFISSIONAIS!A:A,PROFISSIONAIS!F:F)</f>
        <v>#N/A</v>
      </c>
      <c r="X160" s="63" t="e">
        <f>_xlfn.XLOOKUP(A:A,SERVIÇOS!A:A,SERVIÇOS!F:F)</f>
        <v>#N/A</v>
      </c>
      <c r="Y160" s="63" t="e">
        <f>_xlfn.XLOOKUP(A:A,ESTRUTURA!A:A,ESTRUTURA!F:F)</f>
        <v>#N/A</v>
      </c>
      <c r="Z160" s="63" t="e">
        <f>_xlfn.XLOOKUP(A:A,INSUMOS!A:A,INSUMOS!F:F)</f>
        <v>#N/A</v>
      </c>
      <c r="AA160" s="63" t="e">
        <f>_xlfn.XLOOKUP(A:A,TIC!A:A,TIC!F:F)</f>
        <v>#N/A</v>
      </c>
    </row>
    <row r="161" spans="1:27" x14ac:dyDescent="0.25">
      <c r="A161" s="2">
        <v>231</v>
      </c>
      <c r="B161" t="str">
        <f>_xlfn.XLOOKUP(A:A,UBS!A:A,UBS!B:B)</f>
        <v>Sudoeste</v>
      </c>
      <c r="C161" t="str">
        <f>_xlfn.XLOOKUP(A:A,UBS!A:A,UBS!C:C)</f>
        <v>Recanto das Emas</v>
      </c>
      <c r="D161" t="str">
        <f>_xlfn.XLOOKUP(A:A,UBS!A:A,UBS!D:D)</f>
        <v>Unidade Básica de Saúde 05 - Recanto das Emas</v>
      </c>
      <c r="E161" s="20" t="e">
        <f>IF(G161&gt;=AF!$C$18,"A",IF(G161&gt;=AF!$C$17,"B",IF(G161&gt;=AF!$C$16,"C",IF(G161&gt;=AF!$C$15,"D",IF(G161&gt;0,"E","SEM INFORMAÇÃO")))))</f>
        <v>#N/A</v>
      </c>
      <c r="F161" s="20" t="str">
        <f>IF(H161&gt;=AF!$C$18,"A",IF(H161&gt;=AF!$C$17,"B",IF(H161&gt;=AF!$C$16,"C",IF(H161&gt;=AF!$C$15,"D",IF(H161&gt;0,"E","SEM INFORMAÇÃO")))))</f>
        <v>SEM INFORMAÇÃO</v>
      </c>
      <c r="G161" s="76" t="e">
        <f>SUM(J161:O161)</f>
        <v>#N/A</v>
      </c>
      <c r="H161" s="115">
        <v>0</v>
      </c>
      <c r="I161" s="120">
        <f>_xlfn.XLOOKUP(A:A,EQUIPE!A:A,EQUIPE!M:M)</f>
        <v>5</v>
      </c>
      <c r="J161" s="119" t="e">
        <f>P161*AF!$D$4</f>
        <v>#N/A</v>
      </c>
      <c r="K161" s="119" t="e">
        <f>Q161*AF!$D$5</f>
        <v>#N/A</v>
      </c>
      <c r="L161" s="119" t="e">
        <f>R161*AF!$D$6</f>
        <v>#N/A</v>
      </c>
      <c r="M161" s="119" t="e">
        <f>S161*AF!$D$7</f>
        <v>#N/A</v>
      </c>
      <c r="N161" s="119" t="e">
        <f>T161*AF!$D$8</f>
        <v>#N/A</v>
      </c>
      <c r="O161" s="119" t="e">
        <f>U161*AF!$D$9</f>
        <v>#N/A</v>
      </c>
      <c r="P161" s="77" t="e">
        <f>V161/AF!$B$24</f>
        <v>#N/A</v>
      </c>
      <c r="Q161" s="77" t="e">
        <f>W161/AF!$B$25</f>
        <v>#N/A</v>
      </c>
      <c r="R161" s="77" t="e">
        <f>X161/AF!$B$26</f>
        <v>#N/A</v>
      </c>
      <c r="S161" s="77" t="e">
        <f>Y161/AF!$B$27</f>
        <v>#N/A</v>
      </c>
      <c r="T161" s="77" t="e">
        <f>Z161/AF!$B$28</f>
        <v>#N/A</v>
      </c>
      <c r="U161" s="77" t="e">
        <f>AA161/AF!$B$29</f>
        <v>#N/A</v>
      </c>
      <c r="V161" s="63" t="e">
        <f>_xlfn.XLOOKUP(A:A,EQUIPE!A:A,EQUIPE!F:F)</f>
        <v>#N/A</v>
      </c>
      <c r="W161" s="63" t="e">
        <f>_xlfn.XLOOKUP(A:A,PROFISSIONAIS!A:A,PROFISSIONAIS!F:F)</f>
        <v>#N/A</v>
      </c>
      <c r="X161" s="63" t="e">
        <f>_xlfn.XLOOKUP(A:A,SERVIÇOS!A:A,SERVIÇOS!F:F)</f>
        <v>#N/A</v>
      </c>
      <c r="Y161" s="63" t="e">
        <f>_xlfn.XLOOKUP(A:A,ESTRUTURA!A:A,ESTRUTURA!F:F)</f>
        <v>#N/A</v>
      </c>
      <c r="Z161" s="63" t="e">
        <f>_xlfn.XLOOKUP(A:A,INSUMOS!A:A,INSUMOS!F:F)</f>
        <v>#N/A</v>
      </c>
      <c r="AA161" s="63" t="e">
        <f>_xlfn.XLOOKUP(A:A,TIC!A:A,TIC!F:F)</f>
        <v>#N/A</v>
      </c>
    </row>
    <row r="162" spans="1:27" x14ac:dyDescent="0.25">
      <c r="A162" s="2">
        <v>232</v>
      </c>
      <c r="B162" t="str">
        <f>_xlfn.XLOOKUP(A:A,UBS!A:A,UBS!B:B)</f>
        <v>Sudoeste</v>
      </c>
      <c r="C162" t="str">
        <f>_xlfn.XLOOKUP(A:A,UBS!A:A,UBS!C:C)</f>
        <v>Recanto das Emas</v>
      </c>
      <c r="D162" t="str">
        <f>_xlfn.XLOOKUP(A:A,UBS!A:A,UBS!D:D)</f>
        <v>Unidade Básica de Saúde 06 - Recanto das Emas</v>
      </c>
      <c r="E162" s="20" t="str">
        <f>IF(G162&gt;=AF!$C$18,"A",IF(G162&gt;=AF!$C$17,"B",IF(G162&gt;=AF!$C$16,"C",IF(G162&gt;=AF!$C$15,"D",IF(G162&gt;0,"E","SEM INFORMAÇÃO")))))</f>
        <v>SEM INFORMAÇÃO</v>
      </c>
      <c r="F162" s="20" t="str">
        <f>IF(H162&gt;=AF!$C$18,"A",IF(H162&gt;=AF!$C$17,"B",IF(H162&gt;=AF!$C$16,"C",IF(H162&gt;=AF!$C$15,"D",IF(H162&gt;0,"E","SEM INFORMAÇÃO")))))</f>
        <v>SEM INFORMAÇÃO</v>
      </c>
      <c r="G162" s="76"/>
      <c r="H162" s="115">
        <v>0</v>
      </c>
      <c r="I162" s="120" t="e">
        <f>_xlfn.XLOOKUP(A:A,EQUIPE!A:A,EQUIPE!M:M)</f>
        <v>#N/A</v>
      </c>
      <c r="J162" s="119" t="e">
        <f>P162*AF!$D$4</f>
        <v>#N/A</v>
      </c>
      <c r="K162" s="119" t="e">
        <f>Q162*AF!$D$5</f>
        <v>#N/A</v>
      </c>
      <c r="L162" s="119" t="e">
        <f>R162*AF!$D$6</f>
        <v>#N/A</v>
      </c>
      <c r="M162" s="119" t="e">
        <f>S162*AF!$D$7</f>
        <v>#N/A</v>
      </c>
      <c r="N162" s="119">
        <f>T162*AF!$D$8</f>
        <v>2.4369214013432564E-2</v>
      </c>
      <c r="O162" s="119" t="e">
        <f>U162*AF!$D$9</f>
        <v>#N/A</v>
      </c>
      <c r="P162" s="77" t="e">
        <f>V162/AF!$B$24</f>
        <v>#N/A</v>
      </c>
      <c r="Q162" s="77" t="e">
        <f>W162/AF!$B$25</f>
        <v>#N/A</v>
      </c>
      <c r="R162" s="77" t="e">
        <f>X162/AF!$B$26</f>
        <v>#N/A</v>
      </c>
      <c r="S162" s="77" t="e">
        <f>Y162/AF!$B$27</f>
        <v>#N/A</v>
      </c>
      <c r="T162" s="77">
        <f>Z162/AF!$B$28</f>
        <v>0.14285714285714285</v>
      </c>
      <c r="U162" s="77" t="e">
        <f>AA162/AF!$B$29</f>
        <v>#N/A</v>
      </c>
      <c r="V162" s="63" t="e">
        <f>_xlfn.XLOOKUP(A:A,EQUIPE!A:A,EQUIPE!F:F)</f>
        <v>#N/A</v>
      </c>
      <c r="W162" s="63" t="e">
        <f>_xlfn.XLOOKUP(A:A,PROFISSIONAIS!A:A,PROFISSIONAIS!F:F)</f>
        <v>#N/A</v>
      </c>
      <c r="X162" s="63" t="e">
        <f>_xlfn.XLOOKUP(A:A,SERVIÇOS!A:A,SERVIÇOS!F:F)</f>
        <v>#N/A</v>
      </c>
      <c r="Y162" s="63" t="e">
        <f>_xlfn.XLOOKUP(A:A,ESTRUTURA!A:A,ESTRUTURA!F:F)</f>
        <v>#N/A</v>
      </c>
      <c r="Z162" s="63">
        <f>_xlfn.XLOOKUP(A:A,INSUMOS!A:A,INSUMOS!F:F)</f>
        <v>1</v>
      </c>
      <c r="AA162" s="63" t="e">
        <f>_xlfn.XLOOKUP(A:A,TIC!A:A,TIC!F:F)</f>
        <v>#N/A</v>
      </c>
    </row>
    <row r="163" spans="1:27" x14ac:dyDescent="0.25">
      <c r="A163" s="2">
        <v>235</v>
      </c>
      <c r="B163" t="str">
        <f>_xlfn.XLOOKUP(A:A,UBS!A:A,UBS!B:B)</f>
        <v>Sudoeste</v>
      </c>
      <c r="C163" t="str">
        <f>_xlfn.XLOOKUP(A:A,UBS!A:A,UBS!C:C)</f>
        <v>Recanto das Emas</v>
      </c>
      <c r="D163" t="str">
        <f>_xlfn.XLOOKUP(A:A,UBS!A:A,UBS!D:D)</f>
        <v>Unidade Básica de Saúde 09 - Recanto das Emas</v>
      </c>
      <c r="E163" s="20" t="str">
        <f>IF(G163&gt;=AF!$C$18,"A",IF(G163&gt;=AF!$C$17,"B",IF(G163&gt;=AF!$C$16,"C",IF(G163&gt;=AF!$C$15,"D",IF(G163&gt;0,"E","SEM INFORMAÇÃO")))))</f>
        <v>SEM INFORMAÇÃO</v>
      </c>
      <c r="F163" s="20" t="str">
        <f>IF(H163&gt;=AF!$C$18,"A",IF(H163&gt;=AF!$C$17,"B",IF(H163&gt;=AF!$C$16,"C",IF(H163&gt;=AF!$C$15,"D",IF(H163&gt;0,"E","SEM INFORMAÇÃO")))))</f>
        <v>SEM INFORMAÇÃO</v>
      </c>
      <c r="G163" s="76"/>
      <c r="H163" s="115">
        <v>0</v>
      </c>
      <c r="I163" s="120" t="e">
        <f>_xlfn.XLOOKUP(A:A,EQUIPE!A:A,EQUIPE!M:M)</f>
        <v>#N/A</v>
      </c>
      <c r="J163" s="119" t="e">
        <f>P163*AF!$D$4</f>
        <v>#N/A</v>
      </c>
      <c r="K163" s="119" t="e">
        <f>Q163*AF!$D$5</f>
        <v>#N/A</v>
      </c>
      <c r="L163" s="119" t="e">
        <f>R163*AF!$D$6</f>
        <v>#N/A</v>
      </c>
      <c r="M163" s="119" t="e">
        <f>S163*AF!$D$7</f>
        <v>#N/A</v>
      </c>
      <c r="N163" s="119">
        <f>T163*AF!$D$8</f>
        <v>3.6553821020148848E-2</v>
      </c>
      <c r="O163" s="119" t="e">
        <f>U163*AF!$D$9</f>
        <v>#N/A</v>
      </c>
      <c r="P163" s="77" t="e">
        <f>V163/AF!$B$24</f>
        <v>#N/A</v>
      </c>
      <c r="Q163" s="77" t="e">
        <f>W163/AF!$B$25</f>
        <v>#N/A</v>
      </c>
      <c r="R163" s="77" t="e">
        <f>X163/AF!$B$26</f>
        <v>#N/A</v>
      </c>
      <c r="S163" s="77" t="e">
        <f>Y163/AF!$B$27</f>
        <v>#N/A</v>
      </c>
      <c r="T163" s="77">
        <f>Z163/AF!$B$28</f>
        <v>0.21428571428571427</v>
      </c>
      <c r="U163" s="77" t="e">
        <f>AA163/AF!$B$29</f>
        <v>#N/A</v>
      </c>
      <c r="V163" s="63" t="e">
        <f>_xlfn.XLOOKUP(A:A,EQUIPE!A:A,EQUIPE!F:F)</f>
        <v>#N/A</v>
      </c>
      <c r="W163" s="63" t="e">
        <f>_xlfn.XLOOKUP(A:A,PROFISSIONAIS!A:A,PROFISSIONAIS!F:F)</f>
        <v>#N/A</v>
      </c>
      <c r="X163" s="63" t="e">
        <f>_xlfn.XLOOKUP(A:A,SERVIÇOS!A:A,SERVIÇOS!F:F)</f>
        <v>#N/A</v>
      </c>
      <c r="Y163" s="63" t="e">
        <f>_xlfn.XLOOKUP(A:A,ESTRUTURA!A:A,ESTRUTURA!F:F)</f>
        <v>#N/A</v>
      </c>
      <c r="Z163" s="63">
        <f>_xlfn.XLOOKUP(A:A,INSUMOS!A:A,INSUMOS!F:F)</f>
        <v>1.5</v>
      </c>
      <c r="AA163" s="63" t="e">
        <f>_xlfn.XLOOKUP(A:A,TIC!A:A,TIC!F:F)</f>
        <v>#N/A</v>
      </c>
    </row>
    <row r="164" spans="1:27" x14ac:dyDescent="0.25">
      <c r="A164" s="2">
        <v>215</v>
      </c>
      <c r="B164" t="str">
        <f>_xlfn.XLOOKUP(A:A,UBS!A:A,UBS!B:B)</f>
        <v>Sudoeste</v>
      </c>
      <c r="C164" t="str">
        <f>_xlfn.XLOOKUP(A:A,UBS!A:A,UBS!C:C)</f>
        <v>Samambaia</v>
      </c>
      <c r="D164" t="str">
        <f>_xlfn.XLOOKUP(A:A,UBS!A:A,UBS!D:D)</f>
        <v>Unidade Básica de Saúde 02 - Samambaia</v>
      </c>
      <c r="E164" s="20" t="str">
        <f>IF(G164&gt;=AF!$C$18,"A",IF(G164&gt;=AF!$C$17,"B",IF(G164&gt;=AF!$C$16,"C",IF(G164&gt;=AF!$C$15,"D",IF(G164&gt;0,"E","SEM INFORMAÇÃO")))))</f>
        <v>SEM INFORMAÇÃO</v>
      </c>
      <c r="F164" s="20" t="str">
        <f>IF(H164&gt;=AF!$C$18,"A",IF(H164&gt;=AF!$C$17,"B",IF(H164&gt;=AF!$C$16,"C",IF(H164&gt;=AF!$C$15,"D",IF(H164&gt;0,"E","SEM INFORMAÇÃO")))))</f>
        <v>SEM INFORMAÇÃO</v>
      </c>
      <c r="G164" s="76"/>
      <c r="H164" s="115">
        <f>ROUNDUP(IF(I164&lt;=4,G164,IF(I164&lt;=7,G164*0.95,G164*0.9)),2)</f>
        <v>0</v>
      </c>
      <c r="I164" s="120">
        <f>_xlfn.XLOOKUP(A:A,EQUIPE!A:A,EQUIPE!M:M)</f>
        <v>7</v>
      </c>
      <c r="J164" s="119" t="e">
        <f>P164*AF!$D$4</f>
        <v>#N/A</v>
      </c>
      <c r="K164" s="119" t="e">
        <f>Q164*AF!$D$5</f>
        <v>#N/A</v>
      </c>
      <c r="L164" s="119" t="e">
        <f>R164*AF!$D$6</f>
        <v>#N/A</v>
      </c>
      <c r="M164" s="119" t="e">
        <f>S164*AF!$D$7</f>
        <v>#N/A</v>
      </c>
      <c r="N164" s="119" t="e">
        <f>T164*AF!$D$8</f>
        <v>#N/A</v>
      </c>
      <c r="O164" s="119" t="e">
        <f>U164*AF!$D$9</f>
        <v>#N/A</v>
      </c>
      <c r="P164" s="77" t="e">
        <f>V164/AF!$B$24</f>
        <v>#N/A</v>
      </c>
      <c r="Q164" s="77" t="e">
        <f>W164/AF!$B$25</f>
        <v>#N/A</v>
      </c>
      <c r="R164" s="77" t="e">
        <f>X164/AF!$B$26</f>
        <v>#N/A</v>
      </c>
      <c r="S164" s="77" t="e">
        <f>Y164/AF!$B$27</f>
        <v>#N/A</v>
      </c>
      <c r="T164" s="77" t="e">
        <f>Z164/AF!$B$28</f>
        <v>#N/A</v>
      </c>
      <c r="U164" s="77" t="e">
        <f>AA164/AF!$B$29</f>
        <v>#N/A</v>
      </c>
      <c r="V164" s="63" t="e">
        <f>_xlfn.XLOOKUP(A:A,EQUIPE!A:A,EQUIPE!F:F)</f>
        <v>#N/A</v>
      </c>
      <c r="W164" s="63" t="e">
        <f>_xlfn.XLOOKUP(A:A,PROFISSIONAIS!A:A,PROFISSIONAIS!F:F)</f>
        <v>#N/A</v>
      </c>
      <c r="X164" s="63" t="e">
        <f>_xlfn.XLOOKUP(A:A,SERVIÇOS!A:A,SERVIÇOS!F:F)</f>
        <v>#N/A</v>
      </c>
      <c r="Y164" s="63" t="e">
        <f>_xlfn.XLOOKUP(A:A,ESTRUTURA!A:A,ESTRUTURA!F:F)</f>
        <v>#N/A</v>
      </c>
      <c r="Z164" s="63" t="e">
        <f>_xlfn.XLOOKUP(A:A,INSUMOS!A:A,INSUMOS!F:F)</f>
        <v>#N/A</v>
      </c>
      <c r="AA164" s="63" t="e">
        <f>_xlfn.XLOOKUP(A:A,TIC!A:A,TIC!F:F)</f>
        <v>#N/A</v>
      </c>
    </row>
    <row r="165" spans="1:27" x14ac:dyDescent="0.25">
      <c r="A165" s="2">
        <v>145</v>
      </c>
      <c r="B165" t="str">
        <f>_xlfn.XLOOKUP(A:A,UBS!A:A,UBS!B:B)</f>
        <v>Sudoeste</v>
      </c>
      <c r="C165" t="str">
        <f>_xlfn.XLOOKUP(A:A,UBS!A:A,UBS!C:C)</f>
        <v>Samambaia</v>
      </c>
      <c r="D165" t="str">
        <f>_xlfn.XLOOKUP(A:A,UBS!A:A,UBS!D:D)</f>
        <v>Unidade Básica de Saúde 11 - Samambaia</v>
      </c>
      <c r="E165" s="20" t="str">
        <f>IF(G165&gt;=AF!$C$18,"A",IF(G165&gt;=AF!$C$17,"B",IF(G165&gt;=AF!$C$16,"C",IF(G165&gt;=AF!$C$15,"D",IF(G165&gt;0,"E","SEM INFORMAÇÃO")))))</f>
        <v>SEM INFORMAÇÃO</v>
      </c>
      <c r="F165" s="20" t="str">
        <f>IF(H165&gt;=AF!$C$18,"A",IF(H165&gt;=AF!$C$17,"B",IF(H165&gt;=AF!$C$16,"C",IF(H165&gt;=AF!$C$15,"D",IF(H165&gt;0,"E","SEM INFORMAÇÃO")))))</f>
        <v>SEM INFORMAÇÃO</v>
      </c>
      <c r="G165" s="76"/>
      <c r="H165" s="115">
        <f>ROUNDUP(IF(I165&lt;=4,G165,IF(I165&lt;=7,G165*0.95,G165*0.9)),2)</f>
        <v>0</v>
      </c>
      <c r="I165" s="120">
        <f>_xlfn.XLOOKUP(A:A,EQUIPE!A:A,EQUIPE!M:M)</f>
        <v>4</v>
      </c>
      <c r="J165" s="119" t="e">
        <f>P165*AF!$D$4</f>
        <v>#N/A</v>
      </c>
      <c r="K165" s="119" t="e">
        <f>Q165*AF!$D$5</f>
        <v>#N/A</v>
      </c>
      <c r="L165" s="119" t="e">
        <f>R165*AF!$D$6</f>
        <v>#N/A</v>
      </c>
      <c r="M165" s="119" t="e">
        <f>S165*AF!$D$7</f>
        <v>#N/A</v>
      </c>
      <c r="N165" s="119" t="e">
        <f>T165*AF!$D$8</f>
        <v>#N/A</v>
      </c>
      <c r="O165" s="119" t="e">
        <f>U165*AF!$D$9</f>
        <v>#N/A</v>
      </c>
      <c r="P165" s="77" t="e">
        <f>V165/AF!$B$24</f>
        <v>#N/A</v>
      </c>
      <c r="Q165" s="77" t="e">
        <f>W165/AF!$B$25</f>
        <v>#N/A</v>
      </c>
      <c r="R165" s="77" t="e">
        <f>X165/AF!$B$26</f>
        <v>#N/A</v>
      </c>
      <c r="S165" s="77" t="e">
        <f>Y165/AF!$B$27</f>
        <v>#N/A</v>
      </c>
      <c r="T165" s="77" t="e">
        <f>Z165/AF!$B$28</f>
        <v>#N/A</v>
      </c>
      <c r="U165" s="77" t="e">
        <f>AA165/AF!$B$29</f>
        <v>#N/A</v>
      </c>
      <c r="V165" s="63" t="e">
        <f>_xlfn.XLOOKUP(A:A,EQUIPE!A:A,EQUIPE!F:F)</f>
        <v>#N/A</v>
      </c>
      <c r="W165" s="63" t="e">
        <f>_xlfn.XLOOKUP(A:A,PROFISSIONAIS!A:A,PROFISSIONAIS!F:F)</f>
        <v>#N/A</v>
      </c>
      <c r="X165" s="63" t="e">
        <f>_xlfn.XLOOKUP(A:A,SERVIÇOS!A:A,SERVIÇOS!F:F)</f>
        <v>#N/A</v>
      </c>
      <c r="Y165" s="63" t="e">
        <f>_xlfn.XLOOKUP(A:A,ESTRUTURA!A:A,ESTRUTURA!F:F)</f>
        <v>#N/A</v>
      </c>
      <c r="Z165" s="63" t="e">
        <f>_xlfn.XLOOKUP(A:A,INSUMOS!A:A,INSUMOS!F:F)</f>
        <v>#N/A</v>
      </c>
      <c r="AA165" s="63" t="e">
        <f>_xlfn.XLOOKUP(A:A,TIC!A:A,TIC!F:F)</f>
        <v>#N/A</v>
      </c>
    </row>
    <row r="166" spans="1:27" x14ac:dyDescent="0.25">
      <c r="A166" s="2">
        <v>239</v>
      </c>
      <c r="B166" t="str">
        <f>_xlfn.XLOOKUP(A:A,UBS!A:A,UBS!B:B)</f>
        <v>Sudoeste</v>
      </c>
      <c r="C166" t="str">
        <f>_xlfn.XLOOKUP(A:A,UBS!A:A,UBS!C:C)</f>
        <v>Samambaia</v>
      </c>
      <c r="D166" t="str">
        <f>_xlfn.XLOOKUP(A:A,UBS!A:A,UBS!D:D)</f>
        <v>Unidade Básica de Saúde 13 - Samambaia</v>
      </c>
      <c r="E166" s="20" t="str">
        <f>IF(G166&gt;=AF!$C$18,"A",IF(G166&gt;=AF!$C$17,"B",IF(G166&gt;=AF!$C$16,"C",IF(G166&gt;=AF!$C$15,"D",IF(G166&gt;0,"E","SEM INFORMAÇÃO")))))</f>
        <v>SEM INFORMAÇÃO</v>
      </c>
      <c r="F166" s="20" t="str">
        <f>IF(H166&gt;=AF!$C$18,"A",IF(H166&gt;=AF!$C$17,"B",IF(H166&gt;=AF!$C$16,"C",IF(H166&gt;=AF!$C$15,"D",IF(H166&gt;0,"E","SEM INFORMAÇÃO")))))</f>
        <v>SEM INFORMAÇÃO</v>
      </c>
      <c r="G166" s="76"/>
      <c r="H166" s="115">
        <f>ROUNDUP(IF(I166&lt;=4,G166,IF(I166&lt;=7,G166*0.95,G166*0.9)),2)</f>
        <v>0</v>
      </c>
      <c r="I166" s="120">
        <f>_xlfn.XLOOKUP(A:A,EQUIPE!A:A,EQUIPE!M:M)</f>
        <v>3</v>
      </c>
      <c r="J166" s="119" t="e">
        <f>P166*AF!$D$4</f>
        <v>#N/A</v>
      </c>
      <c r="K166" s="119" t="e">
        <f>Q166*AF!$D$5</f>
        <v>#N/A</v>
      </c>
      <c r="L166" s="119" t="e">
        <f>R166*AF!$D$6</f>
        <v>#N/A</v>
      </c>
      <c r="M166" s="119" t="e">
        <f>S166*AF!$D$7</f>
        <v>#N/A</v>
      </c>
      <c r="N166" s="119" t="e">
        <f>T166*AF!$D$8</f>
        <v>#N/A</v>
      </c>
      <c r="O166" s="119" t="e">
        <f>U166*AF!$D$9</f>
        <v>#N/A</v>
      </c>
      <c r="P166" s="77" t="e">
        <f>V166/AF!$B$24</f>
        <v>#N/A</v>
      </c>
      <c r="Q166" s="77" t="e">
        <f>W166/AF!$B$25</f>
        <v>#N/A</v>
      </c>
      <c r="R166" s="77" t="e">
        <f>X166/AF!$B$26</f>
        <v>#N/A</v>
      </c>
      <c r="S166" s="77" t="e">
        <f>Y166/AF!$B$27</f>
        <v>#N/A</v>
      </c>
      <c r="T166" s="77" t="e">
        <f>Z166/AF!$B$28</f>
        <v>#N/A</v>
      </c>
      <c r="U166" s="77" t="e">
        <f>AA166/AF!$B$29</f>
        <v>#N/A</v>
      </c>
      <c r="V166" s="63" t="e">
        <f>_xlfn.XLOOKUP(A:A,EQUIPE!A:A,EQUIPE!F:F)</f>
        <v>#N/A</v>
      </c>
      <c r="W166" s="63" t="e">
        <f>_xlfn.XLOOKUP(A:A,PROFISSIONAIS!A:A,PROFISSIONAIS!F:F)</f>
        <v>#N/A</v>
      </c>
      <c r="X166" s="63" t="e">
        <f>_xlfn.XLOOKUP(A:A,SERVIÇOS!A:A,SERVIÇOS!F:F)</f>
        <v>#N/A</v>
      </c>
      <c r="Y166" s="63" t="e">
        <f>_xlfn.XLOOKUP(A:A,ESTRUTURA!A:A,ESTRUTURA!F:F)</f>
        <v>#N/A</v>
      </c>
      <c r="Z166" s="63" t="e">
        <f>_xlfn.XLOOKUP(A:A,INSUMOS!A:A,INSUMOS!F:F)</f>
        <v>#N/A</v>
      </c>
      <c r="AA166" s="63" t="e">
        <f>_xlfn.XLOOKUP(A:A,TIC!A:A,TIC!F:F)</f>
        <v>#N/A</v>
      </c>
    </row>
  </sheetData>
  <autoFilter ref="A1:AA166" xr:uid="{49933524-EEF2-426F-BAF7-14CE7AC5180A}">
    <sortState xmlns:xlrd2="http://schemas.microsoft.com/office/spreadsheetml/2017/richdata2" ref="A2:AA166">
      <sortCondition ref="F1:F166"/>
    </sortState>
  </autoFilter>
  <sortState xmlns:xlrd2="http://schemas.microsoft.com/office/spreadsheetml/2017/richdata2" ref="A2:AA164">
    <sortCondition ref="A1:A164"/>
  </sortState>
  <conditionalFormatting sqref="E2:F166">
    <cfRule type="cellIs" dxfId="47" priority="12" operator="equal">
      <formula>"E"</formula>
    </cfRule>
    <cfRule type="cellIs" dxfId="46" priority="13" operator="equal">
      <formula>"D"</formula>
    </cfRule>
    <cfRule type="cellIs" dxfId="45" priority="14" operator="equal">
      <formula>"C"</formula>
    </cfRule>
    <cfRule type="cellIs" dxfId="44" priority="15" operator="equal">
      <formula>"B"</formula>
    </cfRule>
    <cfRule type="cellIs" dxfId="43" priority="16" operator="equal">
      <formula>"A"</formula>
    </cfRule>
  </conditionalFormatting>
  <conditionalFormatting sqref="G2:G166 P2:U166">
    <cfRule type="cellIs" dxfId="42" priority="18" operator="greaterThan">
      <formula>1</formula>
    </cfRule>
  </conditionalFormatting>
  <conditionalFormatting sqref="P2:U166">
    <cfRule type="cellIs" dxfId="41" priority="4" operator="lessThan">
      <formula>0.33</formula>
    </cfRule>
    <cfRule type="cellIs" dxfId="40" priority="6" operator="lessThan">
      <formula>0.5</formula>
    </cfRule>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68E91-5594-4B3B-8E0B-8EC1ABB65A3C}">
  <dimension ref="A1:H29"/>
  <sheetViews>
    <sheetView zoomScaleNormal="100" workbookViewId="0">
      <selection activeCell="B4" sqref="B4:B9"/>
    </sheetView>
  </sheetViews>
  <sheetFormatPr defaultColWidth="12.85546875" defaultRowHeight="15" x14ac:dyDescent="0.25"/>
  <cols>
    <col min="1" max="1" width="66.5703125" style="3" bestFit="1" customWidth="1"/>
    <col min="2" max="4" width="12.85546875" style="3" customWidth="1"/>
    <col min="5" max="16384" width="12.85546875" style="3"/>
  </cols>
  <sheetData>
    <row r="1" spans="1:8" x14ac:dyDescent="0.25">
      <c r="A1" s="10" t="s">
        <v>29</v>
      </c>
      <c r="B1" s="10"/>
      <c r="C1" s="10"/>
      <c r="D1" s="12"/>
    </row>
    <row r="2" spans="1:8" ht="15" customHeight="1" x14ac:dyDescent="0.25">
      <c r="A2" s="4" t="s">
        <v>14</v>
      </c>
      <c r="B2" s="122" t="s">
        <v>28</v>
      </c>
      <c r="C2" s="122"/>
      <c r="D2" s="122"/>
      <c r="E2" s="122"/>
    </row>
    <row r="3" spans="1:8" x14ac:dyDescent="0.25">
      <c r="A3" s="5" t="s">
        <v>18</v>
      </c>
      <c r="B3" s="6" t="s">
        <v>16</v>
      </c>
      <c r="C3" s="6" t="s">
        <v>38</v>
      </c>
      <c r="D3" s="6" t="s">
        <v>17</v>
      </c>
      <c r="E3" s="6" t="s">
        <v>2510</v>
      </c>
    </row>
    <row r="4" spans="1:8" x14ac:dyDescent="0.25">
      <c r="A4" s="3" t="s">
        <v>9</v>
      </c>
      <c r="B4" s="73">
        <v>0.505</v>
      </c>
      <c r="C4" s="3">
        <f>B4*B4</f>
        <v>0.255025</v>
      </c>
      <c r="D4" s="99">
        <f>B4/$B$10</f>
        <v>0.16041931385006353</v>
      </c>
      <c r="E4" s="11">
        <f t="shared" ref="E4:E9" si="0">D4</f>
        <v>0.16041931385006353</v>
      </c>
      <c r="G4" s="11">
        <f>C4/$C$10</f>
        <v>0.14364368592993126</v>
      </c>
      <c r="H4" s="3">
        <v>0.505</v>
      </c>
    </row>
    <row r="5" spans="1:8" x14ac:dyDescent="0.25">
      <c r="A5" s="3" t="s">
        <v>10</v>
      </c>
      <c r="B5" s="73">
        <v>0.57499999999999996</v>
      </c>
      <c r="C5" s="3">
        <f t="shared" ref="C5:C9" si="1">B5*B5</f>
        <v>0.33062499999999995</v>
      </c>
      <c r="D5" s="99">
        <f t="shared" ref="D5:D9" si="2">B5/$B$10</f>
        <v>0.18265565438373568</v>
      </c>
      <c r="E5" s="11">
        <f t="shared" si="0"/>
        <v>0.18265565438373568</v>
      </c>
      <c r="G5" s="11">
        <f t="shared" ref="G5:G10" si="3">C5/$C$10</f>
        <v>0.18622563929255376</v>
      </c>
      <c r="H5" s="3">
        <v>0.57499999999999996</v>
      </c>
    </row>
    <row r="6" spans="1:8" x14ac:dyDescent="0.25">
      <c r="A6" s="3" t="s">
        <v>11</v>
      </c>
      <c r="B6" s="73">
        <v>0.72</v>
      </c>
      <c r="C6" s="3">
        <f t="shared" si="1"/>
        <v>0.51839999999999997</v>
      </c>
      <c r="D6" s="99">
        <f t="shared" si="2"/>
        <v>0.22871664548919948</v>
      </c>
      <c r="E6" s="11">
        <f t="shared" si="0"/>
        <v>0.22871664548919948</v>
      </c>
      <c r="G6" s="11">
        <f t="shared" si="3"/>
        <v>0.29199053734369718</v>
      </c>
      <c r="H6" s="3">
        <v>0.72</v>
      </c>
    </row>
    <row r="7" spans="1:8" x14ac:dyDescent="0.25">
      <c r="A7" s="3" t="s">
        <v>20</v>
      </c>
      <c r="B7" s="73">
        <v>0.56999999999999995</v>
      </c>
      <c r="C7" s="3">
        <f t="shared" si="1"/>
        <v>0.32489999999999997</v>
      </c>
      <c r="D7" s="99">
        <f t="shared" si="2"/>
        <v>0.18106734434561625</v>
      </c>
      <c r="E7" s="11">
        <f t="shared" si="0"/>
        <v>0.18106734434561625</v>
      </c>
      <c r="G7" s="11">
        <f t="shared" si="3"/>
        <v>0.1830010138560324</v>
      </c>
      <c r="H7" s="3">
        <v>0.56999999999999995</v>
      </c>
    </row>
    <row r="8" spans="1:8" x14ac:dyDescent="0.25">
      <c r="A8" s="3" t="s">
        <v>12</v>
      </c>
      <c r="B8" s="73">
        <v>0.53700000000000003</v>
      </c>
      <c r="C8" s="3">
        <f t="shared" si="1"/>
        <v>0.28836900000000004</v>
      </c>
      <c r="D8" s="99">
        <f t="shared" si="2"/>
        <v>0.17058449809402795</v>
      </c>
      <c r="E8" s="11">
        <f t="shared" si="0"/>
        <v>0.17058449809402795</v>
      </c>
      <c r="G8" s="11">
        <f t="shared" si="3"/>
        <v>0.16242480567759379</v>
      </c>
      <c r="H8" s="3">
        <v>0.53700000000000003</v>
      </c>
    </row>
    <row r="9" spans="1:8" x14ac:dyDescent="0.25">
      <c r="A9" s="3" t="s">
        <v>13</v>
      </c>
      <c r="B9" s="73">
        <v>0.24099999999999999</v>
      </c>
      <c r="C9" s="13">
        <f t="shared" si="1"/>
        <v>5.8080999999999994E-2</v>
      </c>
      <c r="D9" s="99">
        <f t="shared" si="2"/>
        <v>7.6556543837357049E-2</v>
      </c>
      <c r="E9" s="11">
        <f t="shared" si="0"/>
        <v>7.6556543837357049E-2</v>
      </c>
      <c r="G9" s="11">
        <f t="shared" si="3"/>
        <v>3.2714317900191504E-2</v>
      </c>
      <c r="H9" s="3">
        <v>0.24099999999999999</v>
      </c>
    </row>
    <row r="10" spans="1:8" x14ac:dyDescent="0.25">
      <c r="A10" s="7" t="s">
        <v>19</v>
      </c>
      <c r="B10" s="8">
        <f>SUM(B4:B9)</f>
        <v>3.1480000000000001</v>
      </c>
      <c r="C10" s="23">
        <f>SUM(C4:C9)</f>
        <v>1.7754000000000001</v>
      </c>
      <c r="D10" s="100">
        <f>SUM(D4:D9)</f>
        <v>1</v>
      </c>
      <c r="E10" s="109">
        <f>SUM(E4:E9)</f>
        <v>1</v>
      </c>
      <c r="G10" s="11">
        <f t="shared" si="3"/>
        <v>1</v>
      </c>
    </row>
    <row r="11" spans="1:8" x14ac:dyDescent="0.25">
      <c r="A11" s="3" t="s">
        <v>15</v>
      </c>
    </row>
    <row r="13" spans="1:8" x14ac:dyDescent="0.25">
      <c r="A13" s="121" t="s">
        <v>31</v>
      </c>
      <c r="B13" s="121"/>
      <c r="D13" s="15"/>
    </row>
    <row r="14" spans="1:8" x14ac:dyDescent="0.25">
      <c r="A14" s="18" t="s">
        <v>21</v>
      </c>
      <c r="B14" s="19">
        <f>MIN(Tipologia!H2:H164)</f>
        <v>0</v>
      </c>
      <c r="C14" s="11"/>
      <c r="D14" s="11"/>
    </row>
    <row r="15" spans="1:8" x14ac:dyDescent="0.25">
      <c r="A15" s="3" t="s">
        <v>23</v>
      </c>
      <c r="B15" s="11">
        <f>_xlfn.PERCENTILE.EXC(Tipologia!$H$2:$H$164,0.2)</f>
        <v>0.53800000000000003</v>
      </c>
      <c r="C15" s="11">
        <v>0.5</v>
      </c>
    </row>
    <row r="16" spans="1:8" x14ac:dyDescent="0.25">
      <c r="A16" s="3" t="s">
        <v>24</v>
      </c>
      <c r="B16" s="11">
        <f>_xlfn.PERCENTILE.EXC(Tipologia!$H$2:$H$164,0.4)</f>
        <v>0.60600000000000009</v>
      </c>
      <c r="C16" s="11">
        <v>0.6</v>
      </c>
    </row>
    <row r="17" spans="1:4" x14ac:dyDescent="0.25">
      <c r="A17" s="3" t="s">
        <v>25</v>
      </c>
      <c r="B17" s="11">
        <f>_xlfn.PERCENTILE.EXC(Tipologia!$H$2:$H$164,0.6)</f>
        <v>0.67399999999999993</v>
      </c>
      <c r="C17" s="11">
        <v>0.7</v>
      </c>
    </row>
    <row r="18" spans="1:4" x14ac:dyDescent="0.25">
      <c r="A18" s="3" t="s">
        <v>26</v>
      </c>
      <c r="B18" s="11">
        <f>_xlfn.PERCENTILE.EXC(Tipologia!$H$2:$H$164,0.8)</f>
        <v>0.75</v>
      </c>
      <c r="C18" s="11">
        <v>0.8</v>
      </c>
    </row>
    <row r="19" spans="1:4" x14ac:dyDescent="0.25">
      <c r="A19" s="13" t="s">
        <v>22</v>
      </c>
      <c r="B19" s="14">
        <f>MAX(Tipologia!$H$2:$H$164)</f>
        <v>0.84</v>
      </c>
      <c r="C19" s="11"/>
      <c r="D19" s="11"/>
    </row>
    <row r="20" spans="1:4" x14ac:dyDescent="0.25">
      <c r="A20" s="7" t="s">
        <v>30</v>
      </c>
      <c r="B20" s="16">
        <f>(1-B15)/4</f>
        <v>0.11549999999999999</v>
      </c>
      <c r="C20" s="22"/>
    </row>
    <row r="23" spans="1:4" x14ac:dyDescent="0.25">
      <c r="B23" s="17" t="s">
        <v>33</v>
      </c>
      <c r="C23" s="17" t="s">
        <v>39</v>
      </c>
      <c r="D23" s="15" t="s">
        <v>40</v>
      </c>
    </row>
    <row r="24" spans="1:4" x14ac:dyDescent="0.25">
      <c r="A24" s="70" t="s">
        <v>2173</v>
      </c>
      <c r="B24" s="3">
        <v>8</v>
      </c>
      <c r="C24" s="3">
        <f>B24/10</f>
        <v>0.8</v>
      </c>
      <c r="D24" s="3">
        <f>B24/20</f>
        <v>0.4</v>
      </c>
    </row>
    <row r="25" spans="1:4" x14ac:dyDescent="0.25">
      <c r="A25" s="70" t="s">
        <v>2221</v>
      </c>
      <c r="B25" s="3">
        <v>12</v>
      </c>
      <c r="C25" s="3">
        <f t="shared" ref="C25:C29" si="4">B25/10</f>
        <v>1.2</v>
      </c>
      <c r="D25" s="3">
        <f t="shared" ref="D25:D29" si="5">B25/20</f>
        <v>0.6</v>
      </c>
    </row>
    <row r="26" spans="1:4" x14ac:dyDescent="0.25">
      <c r="A26" s="70" t="s">
        <v>2223</v>
      </c>
      <c r="B26" s="3">
        <v>7.5</v>
      </c>
      <c r="C26" s="3">
        <f t="shared" si="4"/>
        <v>0.75</v>
      </c>
      <c r="D26" s="3">
        <f t="shared" si="5"/>
        <v>0.375</v>
      </c>
    </row>
    <row r="27" spans="1:4" x14ac:dyDescent="0.25">
      <c r="A27" s="70" t="s">
        <v>2235</v>
      </c>
      <c r="B27" s="3">
        <v>20</v>
      </c>
      <c r="C27" s="3">
        <f t="shared" si="4"/>
        <v>2</v>
      </c>
      <c r="D27" s="3">
        <f t="shared" si="5"/>
        <v>1</v>
      </c>
    </row>
    <row r="28" spans="1:4" x14ac:dyDescent="0.25">
      <c r="A28" s="70" t="s">
        <v>2297</v>
      </c>
      <c r="B28" s="3">
        <v>7</v>
      </c>
      <c r="C28" s="3">
        <f t="shared" si="4"/>
        <v>0.7</v>
      </c>
      <c r="D28" s="3">
        <f t="shared" si="5"/>
        <v>0.35</v>
      </c>
    </row>
    <row r="29" spans="1:4" x14ac:dyDescent="0.25">
      <c r="A29" s="70" t="s">
        <v>2301</v>
      </c>
      <c r="B29" s="3">
        <v>4</v>
      </c>
      <c r="C29" s="3">
        <f t="shared" si="4"/>
        <v>0.4</v>
      </c>
      <c r="D29" s="3">
        <f t="shared" si="5"/>
        <v>0.2</v>
      </c>
    </row>
  </sheetData>
  <mergeCells count="2">
    <mergeCell ref="A13:B13"/>
    <mergeCell ref="B2:E2"/>
  </mergeCells>
  <phoneticPr fontId="6" type="noConversion"/>
  <pageMargins left="0.511811024" right="0.511811024" top="0.78740157499999996" bottom="0.78740157499999996" header="0.31496062000000002" footer="0.31496062000000002"/>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A39C2-108A-46E7-B09C-3100463E2326}">
  <dimension ref="A2:Z67"/>
  <sheetViews>
    <sheetView zoomScaleNormal="100" workbookViewId="0">
      <selection activeCell="I8" sqref="I8"/>
    </sheetView>
  </sheetViews>
  <sheetFormatPr defaultColWidth="9.140625" defaultRowHeight="15" x14ac:dyDescent="0.25"/>
  <cols>
    <col min="1" max="1" width="20.42578125" style="1" bestFit="1" customWidth="1"/>
    <col min="2" max="2" width="8.85546875"/>
    <col min="3" max="8" width="9.140625" style="1"/>
    <col min="9" max="10" width="10.85546875" style="1" customWidth="1"/>
    <col min="11" max="11" width="9.140625" style="1"/>
    <col min="12" max="12" width="9.5703125" style="1" bestFit="1" customWidth="1"/>
    <col min="13" max="17" width="9.140625" style="1"/>
    <col min="18" max="18" width="56.7109375" style="1" customWidth="1"/>
    <col min="19" max="19" width="4.28515625" style="1" customWidth="1"/>
    <col min="20" max="24" width="9.140625" style="1"/>
    <col min="25" max="25" width="18.140625" style="1" bestFit="1" customWidth="1"/>
    <col min="26" max="16384" width="9.140625" style="1"/>
  </cols>
  <sheetData>
    <row r="2" spans="1:26" x14ac:dyDescent="0.25">
      <c r="A2" s="78" t="s">
        <v>3006</v>
      </c>
    </row>
    <row r="3" spans="1:26" x14ac:dyDescent="0.25">
      <c r="A3" s="105"/>
      <c r="B3" s="124" t="s">
        <v>1523</v>
      </c>
      <c r="C3" s="124"/>
      <c r="D3" s="123" t="s">
        <v>1568</v>
      </c>
      <c r="E3" s="123"/>
      <c r="F3" s="123" t="s">
        <v>1622</v>
      </c>
      <c r="G3" s="123"/>
      <c r="H3" s="123" t="s">
        <v>1702</v>
      </c>
      <c r="I3" s="123"/>
      <c r="J3" s="123" t="s">
        <v>1794</v>
      </c>
      <c r="K3" s="123"/>
      <c r="L3" s="123" t="s">
        <v>1857</v>
      </c>
      <c r="M3" s="123"/>
      <c r="N3" s="123" t="s">
        <v>1929</v>
      </c>
      <c r="O3" s="123"/>
      <c r="P3" s="123" t="s">
        <v>19</v>
      </c>
      <c r="Q3" s="123"/>
    </row>
    <row r="4" spans="1:26" x14ac:dyDescent="0.25">
      <c r="A4" s="81" t="s">
        <v>3007</v>
      </c>
      <c r="B4" s="114" t="s">
        <v>2509</v>
      </c>
      <c r="C4" s="81" t="s">
        <v>2510</v>
      </c>
      <c r="D4" s="114" t="s">
        <v>2509</v>
      </c>
      <c r="E4" s="81" t="s">
        <v>2510</v>
      </c>
      <c r="F4" s="114" t="s">
        <v>2509</v>
      </c>
      <c r="G4" s="81" t="s">
        <v>2510</v>
      </c>
      <c r="H4" s="114" t="s">
        <v>2509</v>
      </c>
      <c r="I4" s="81" t="s">
        <v>2510</v>
      </c>
      <c r="J4" s="114" t="s">
        <v>2509</v>
      </c>
      <c r="K4" s="81" t="s">
        <v>2510</v>
      </c>
      <c r="L4" s="114" t="s">
        <v>2509</v>
      </c>
      <c r="M4" s="81" t="s">
        <v>2510</v>
      </c>
      <c r="N4" s="114" t="s">
        <v>2509</v>
      </c>
      <c r="O4" s="81" t="s">
        <v>2510</v>
      </c>
      <c r="P4" s="114" t="s">
        <v>2509</v>
      </c>
      <c r="Q4" s="81" t="s">
        <v>2510</v>
      </c>
    </row>
    <row r="5" spans="1:26" x14ac:dyDescent="0.25">
      <c r="A5" s="78" t="s">
        <v>2488</v>
      </c>
      <c r="B5">
        <f>'Equipe TD'!B5</f>
        <v>1</v>
      </c>
      <c r="C5" s="83">
        <f>'Equipe TD'!C5</f>
        <v>6.369426751592357E-3</v>
      </c>
      <c r="D5" s="1">
        <f>'Equipe TD'!D5</f>
        <v>0</v>
      </c>
      <c r="E5" s="83">
        <f>'Equipe TD'!E5</f>
        <v>0</v>
      </c>
      <c r="F5" s="1">
        <f>'Equipe TD'!F5</f>
        <v>0</v>
      </c>
      <c r="G5" s="83">
        <f>'Equipe TD'!G5</f>
        <v>0</v>
      </c>
      <c r="H5" s="1">
        <f>'Equipe TD'!H5</f>
        <v>0</v>
      </c>
      <c r="I5" s="83">
        <f>'Equipe TD'!I5</f>
        <v>0</v>
      </c>
      <c r="J5" s="1">
        <f>'Equipe TD'!J5</f>
        <v>0</v>
      </c>
      <c r="K5" s="83">
        <f>'Equipe TD'!K5</f>
        <v>0</v>
      </c>
      <c r="L5" s="1">
        <f>'Equipe TD'!L5</f>
        <v>2</v>
      </c>
      <c r="M5" s="83">
        <f>'Equipe TD'!M5</f>
        <v>1.2738853503184714E-2</v>
      </c>
      <c r="N5" s="1">
        <f>'Equipe TD'!N5</f>
        <v>0</v>
      </c>
      <c r="O5" s="83">
        <f>'Equipe TD'!O5</f>
        <v>0</v>
      </c>
      <c r="P5" s="1">
        <f>'Equipe TD'!P5</f>
        <v>3</v>
      </c>
      <c r="Q5" s="83">
        <f>'Equipe TD'!Q5</f>
        <v>1.9108280254777069E-2</v>
      </c>
    </row>
    <row r="6" spans="1:26" x14ac:dyDescent="0.25">
      <c r="A6" s="78" t="s">
        <v>2489</v>
      </c>
      <c r="B6">
        <f>'Equipe TD'!B6</f>
        <v>5</v>
      </c>
      <c r="C6" s="83">
        <f>'Equipe TD'!C6</f>
        <v>3.1847133757961783E-2</v>
      </c>
      <c r="D6" s="1">
        <f>'Equipe TD'!D6</f>
        <v>7</v>
      </c>
      <c r="E6" s="83">
        <f>'Equipe TD'!E6</f>
        <v>4.4585987261146494E-2</v>
      </c>
      <c r="F6" s="1">
        <f>'Equipe TD'!F6</f>
        <v>5</v>
      </c>
      <c r="G6" s="83">
        <f>'Equipe TD'!G6</f>
        <v>3.1847133757961783E-2</v>
      </c>
      <c r="H6" s="1">
        <f>'Equipe TD'!H6</f>
        <v>13</v>
      </c>
      <c r="I6" s="83">
        <f>'Equipe TD'!I6</f>
        <v>8.2802547770700632E-2</v>
      </c>
      <c r="J6" s="1">
        <f>'Equipe TD'!J6</f>
        <v>7</v>
      </c>
      <c r="K6" s="83">
        <f>'Equipe TD'!K6</f>
        <v>4.4585987261146494E-2</v>
      </c>
      <c r="L6" s="1">
        <f>'Equipe TD'!L6</f>
        <v>9</v>
      </c>
      <c r="M6" s="83">
        <f>'Equipe TD'!M6</f>
        <v>5.7324840764331211E-2</v>
      </c>
      <c r="N6" s="1">
        <f>'Equipe TD'!N6</f>
        <v>7</v>
      </c>
      <c r="O6" s="83">
        <f>'Equipe TD'!O6</f>
        <v>4.4585987261146494E-2</v>
      </c>
      <c r="P6" s="1">
        <f>'Equipe TD'!P6</f>
        <v>53</v>
      </c>
      <c r="Q6" s="83">
        <f>'Equipe TD'!Q6</f>
        <v>0.33757961783439489</v>
      </c>
    </row>
    <row r="7" spans="1:26" x14ac:dyDescent="0.25">
      <c r="A7" s="78" t="s">
        <v>2490</v>
      </c>
      <c r="B7">
        <f>'Equipe TD'!B7</f>
        <v>3</v>
      </c>
      <c r="C7" s="83">
        <f>'Equipe TD'!C7</f>
        <v>1.9108280254777069E-2</v>
      </c>
      <c r="D7" s="1">
        <f>'Equipe TD'!D7</f>
        <v>4</v>
      </c>
      <c r="E7" s="83">
        <f>'Equipe TD'!E7</f>
        <v>2.5477707006369428E-2</v>
      </c>
      <c r="F7" s="1">
        <f>'Equipe TD'!F7</f>
        <v>9</v>
      </c>
      <c r="G7" s="83">
        <f>'Equipe TD'!G7</f>
        <v>5.7324840764331211E-2</v>
      </c>
      <c r="H7" s="1">
        <f>'Equipe TD'!H7</f>
        <v>12</v>
      </c>
      <c r="I7" s="83">
        <f>'Equipe TD'!I7</f>
        <v>7.6433121019108277E-2</v>
      </c>
      <c r="J7" s="1">
        <f>'Equipe TD'!J7</f>
        <v>10</v>
      </c>
      <c r="K7" s="83">
        <f>'Equipe TD'!K7</f>
        <v>6.3694267515923567E-2</v>
      </c>
      <c r="L7" s="1">
        <f>'Equipe TD'!L7</f>
        <v>6</v>
      </c>
      <c r="M7" s="83">
        <f>'Equipe TD'!M7</f>
        <v>3.8216560509554139E-2</v>
      </c>
      <c r="N7" s="1">
        <f>'Equipe TD'!N7</f>
        <v>8</v>
      </c>
      <c r="O7" s="83">
        <f>'Equipe TD'!O7</f>
        <v>5.0955414012738856E-2</v>
      </c>
      <c r="P7" s="1">
        <f>'Equipe TD'!P7</f>
        <v>52</v>
      </c>
      <c r="Q7" s="83">
        <f>'Equipe TD'!Q7</f>
        <v>0.33121019108280253</v>
      </c>
    </row>
    <row r="8" spans="1:26" x14ac:dyDescent="0.25">
      <c r="A8" s="78" t="s">
        <v>2491</v>
      </c>
      <c r="B8">
        <f>'Equipe TD'!B8</f>
        <v>0</v>
      </c>
      <c r="C8" s="83">
        <f>'Equipe TD'!C8</f>
        <v>0</v>
      </c>
      <c r="D8" s="1">
        <f>'Equipe TD'!D8</f>
        <v>3</v>
      </c>
      <c r="E8" s="83">
        <f>'Equipe TD'!E8</f>
        <v>1.9108280254777069E-2</v>
      </c>
      <c r="F8" s="1">
        <f>'Equipe TD'!F8</f>
        <v>8</v>
      </c>
      <c r="G8" s="83">
        <f>'Equipe TD'!G8</f>
        <v>5.0955414012738856E-2</v>
      </c>
      <c r="H8" s="1">
        <f>'Equipe TD'!H8</f>
        <v>9</v>
      </c>
      <c r="I8" s="83">
        <f>'Equipe TD'!I8</f>
        <v>5.7324840764331211E-2</v>
      </c>
      <c r="J8" s="1">
        <f>'Equipe TD'!J8</f>
        <v>8</v>
      </c>
      <c r="K8" s="83">
        <f>'Equipe TD'!K8</f>
        <v>5.0955414012738856E-2</v>
      </c>
      <c r="L8" s="1">
        <f>'Equipe TD'!L8</f>
        <v>1</v>
      </c>
      <c r="M8" s="83">
        <f>'Equipe TD'!M8</f>
        <v>6.369426751592357E-3</v>
      </c>
      <c r="N8" s="1">
        <f>'Equipe TD'!N8</f>
        <v>1</v>
      </c>
      <c r="O8" s="83">
        <f>'Equipe TD'!O8</f>
        <v>6.369426751592357E-3</v>
      </c>
      <c r="P8" s="1">
        <f>'Equipe TD'!P8</f>
        <v>30</v>
      </c>
      <c r="Q8" s="83">
        <f>'Equipe TD'!Q8</f>
        <v>0.19108280254777071</v>
      </c>
    </row>
    <row r="9" spans="1:26" x14ac:dyDescent="0.25">
      <c r="A9" s="78" t="s">
        <v>2492</v>
      </c>
      <c r="B9">
        <f>'Equipe TD'!B9</f>
        <v>0</v>
      </c>
      <c r="C9" s="83">
        <f>'Equipe TD'!C9</f>
        <v>0</v>
      </c>
      <c r="D9" s="1">
        <f>'Equipe TD'!D9</f>
        <v>4</v>
      </c>
      <c r="E9" s="83">
        <f>'Equipe TD'!E9</f>
        <v>2.5477707006369428E-2</v>
      </c>
      <c r="F9" s="1">
        <f>'Equipe TD'!F9</f>
        <v>2</v>
      </c>
      <c r="G9" s="83">
        <f>'Equipe TD'!G9</f>
        <v>1.2738853503184714E-2</v>
      </c>
      <c r="H9" s="1">
        <f>'Equipe TD'!H9</f>
        <v>1</v>
      </c>
      <c r="I9" s="83">
        <f>'Equipe TD'!I9</f>
        <v>6.369426751592357E-3</v>
      </c>
      <c r="J9" s="1">
        <f>'Equipe TD'!J9</f>
        <v>2</v>
      </c>
      <c r="K9" s="83">
        <f>'Equipe TD'!K9</f>
        <v>1.2738853503184714E-2</v>
      </c>
      <c r="L9" s="1">
        <f>'Equipe TD'!L9</f>
        <v>8</v>
      </c>
      <c r="M9" s="83">
        <f>'Equipe TD'!M9</f>
        <v>5.0955414012738856E-2</v>
      </c>
      <c r="N9" s="1">
        <f>'Equipe TD'!N9</f>
        <v>2</v>
      </c>
      <c r="O9" s="83">
        <f>'Equipe TD'!O9</f>
        <v>1.2738853503184714E-2</v>
      </c>
      <c r="P9" s="1">
        <f>'Equipe TD'!P9</f>
        <v>19</v>
      </c>
      <c r="Q9" s="83">
        <f>'Equipe TD'!Q9</f>
        <v>0.12101910828025478</v>
      </c>
    </row>
    <row r="10" spans="1:26" x14ac:dyDescent="0.25">
      <c r="A10" s="78" t="s">
        <v>2524</v>
      </c>
      <c r="B10">
        <f>'Equipe TD'!B10</f>
        <v>9</v>
      </c>
      <c r="C10" s="83">
        <f>'Equipe TD'!C10</f>
        <v>5.7324840764331211E-2</v>
      </c>
      <c r="D10" s="1">
        <f>'Equipe TD'!D10</f>
        <v>18</v>
      </c>
      <c r="E10" s="83">
        <f>'Equipe TD'!E10</f>
        <v>0.11464968152866242</v>
      </c>
      <c r="F10" s="1">
        <f>'Equipe TD'!F10</f>
        <v>24</v>
      </c>
      <c r="G10" s="83">
        <f>'Equipe TD'!G10</f>
        <v>0.15286624203821655</v>
      </c>
      <c r="H10" s="1">
        <f>'Equipe TD'!H10</f>
        <v>35</v>
      </c>
      <c r="I10" s="83">
        <f>'Equipe TD'!I10</f>
        <v>0.22292993630573249</v>
      </c>
      <c r="J10" s="1">
        <f>'Equipe TD'!J10</f>
        <v>27</v>
      </c>
      <c r="K10" s="83">
        <f>'Equipe TD'!K10</f>
        <v>0.17197452229299362</v>
      </c>
      <c r="L10" s="1">
        <f>'Equipe TD'!L10</f>
        <v>26</v>
      </c>
      <c r="M10" s="83">
        <f>'Equipe TD'!M10</f>
        <v>0.16560509554140126</v>
      </c>
      <c r="N10" s="1">
        <f>'Equipe TD'!N10</f>
        <v>18</v>
      </c>
      <c r="O10" s="83">
        <f>'Equipe TD'!O10</f>
        <v>0.11464968152866242</v>
      </c>
      <c r="P10" s="1">
        <f>'Equipe TD'!P10</f>
        <v>157</v>
      </c>
      <c r="Q10" s="83">
        <f>'Equipe TD'!Q10</f>
        <v>1</v>
      </c>
    </row>
    <row r="11" spans="1:26" x14ac:dyDescent="0.25">
      <c r="A11" s="82" t="s">
        <v>2493</v>
      </c>
      <c r="B11" s="84">
        <v>9</v>
      </c>
      <c r="C11" s="85">
        <v>5.4545454545454543E-2</v>
      </c>
      <c r="D11" s="82">
        <v>18</v>
      </c>
      <c r="E11" s="85">
        <v>0.10909090909090909</v>
      </c>
      <c r="F11" s="82">
        <v>24</v>
      </c>
      <c r="G11" s="85">
        <v>0.14545454545454545</v>
      </c>
      <c r="H11" s="82">
        <v>35</v>
      </c>
      <c r="I11" s="85">
        <v>0.21212121212121213</v>
      </c>
      <c r="J11" s="82">
        <v>27</v>
      </c>
      <c r="K11" s="85">
        <v>0.16363636363636364</v>
      </c>
      <c r="L11" s="82">
        <v>34</v>
      </c>
      <c r="M11" s="85">
        <v>0.20606060606060606</v>
      </c>
      <c r="N11" s="82">
        <v>18</v>
      </c>
      <c r="O11" s="85">
        <v>0.10909090909090909</v>
      </c>
      <c r="P11" s="82">
        <v>165</v>
      </c>
      <c r="Q11" s="85">
        <v>1</v>
      </c>
    </row>
    <row r="13" spans="1:26" x14ac:dyDescent="0.25">
      <c r="A13" s="78"/>
    </row>
    <row r="14" spans="1:26" x14ac:dyDescent="0.25">
      <c r="A14" s="78" t="s">
        <v>2497</v>
      </c>
      <c r="R14" s="78" t="s">
        <v>2511</v>
      </c>
      <c r="S14" s="78"/>
      <c r="T14"/>
    </row>
    <row r="15" spans="1:26" x14ac:dyDescent="0.25">
      <c r="A15" s="96"/>
      <c r="B15" s="95"/>
      <c r="C15" s="124" t="s">
        <v>2494</v>
      </c>
      <c r="D15" s="124"/>
      <c r="E15" s="123" t="s">
        <v>2179</v>
      </c>
      <c r="F15" s="123"/>
      <c r="G15" s="123" t="s">
        <v>2495</v>
      </c>
      <c r="H15" s="123"/>
      <c r="I15" s="123" t="s">
        <v>2496</v>
      </c>
      <c r="J15" s="123"/>
      <c r="R15" s="106" t="s">
        <v>3007</v>
      </c>
      <c r="S15" s="106"/>
      <c r="T15" s="106" t="s">
        <v>2488</v>
      </c>
      <c r="U15" s="106" t="s">
        <v>2489</v>
      </c>
      <c r="V15" s="106" t="s">
        <v>2490</v>
      </c>
      <c r="W15" s="106" t="s">
        <v>2491</v>
      </c>
      <c r="X15" s="106" t="s">
        <v>2492</v>
      </c>
      <c r="Y15" s="106" t="s">
        <v>2524</v>
      </c>
      <c r="Z15" s="106" t="s">
        <v>2493</v>
      </c>
    </row>
    <row r="16" spans="1:26" x14ac:dyDescent="0.25">
      <c r="A16" s="80" t="s">
        <v>3007</v>
      </c>
      <c r="B16" s="81" t="s">
        <v>2509</v>
      </c>
      <c r="C16" s="103" t="s">
        <v>2509</v>
      </c>
      <c r="D16" s="103" t="s">
        <v>2510</v>
      </c>
      <c r="E16" s="103" t="s">
        <v>2509</v>
      </c>
      <c r="F16" s="103" t="s">
        <v>2510</v>
      </c>
      <c r="G16" s="103" t="s">
        <v>2509</v>
      </c>
      <c r="H16" s="103" t="s">
        <v>2510</v>
      </c>
      <c r="I16" s="103" t="s">
        <v>2509</v>
      </c>
      <c r="J16" s="103" t="s">
        <v>2510</v>
      </c>
      <c r="R16" s="116" t="s">
        <v>3008</v>
      </c>
      <c r="S16" s="20" t="s">
        <v>2509</v>
      </c>
      <c r="T16">
        <f>'Estrutura TD'!B4</f>
        <v>3</v>
      </c>
      <c r="U16">
        <f>'Estrutura TD'!C4</f>
        <v>53</v>
      </c>
      <c r="V16">
        <f>'Estrutura TD'!D4</f>
        <v>52</v>
      </c>
      <c r="W16">
        <f>'Estrutura TD'!E4</f>
        <v>30</v>
      </c>
      <c r="X16">
        <f>'Estrutura TD'!F4</f>
        <v>19</v>
      </c>
      <c r="Y16">
        <f>'Estrutura TD'!G4</f>
        <v>8</v>
      </c>
      <c r="Z16" s="104">
        <f>SUM(T16:Y16)</f>
        <v>165</v>
      </c>
    </row>
    <row r="17" spans="1:26" x14ac:dyDescent="0.25">
      <c r="A17" s="78" t="s">
        <v>2488</v>
      </c>
      <c r="B17">
        <f>'Equipe TD'!B15</f>
        <v>3</v>
      </c>
      <c r="C17" s="1">
        <f>'Equipe TD'!R26</f>
        <v>3</v>
      </c>
      <c r="D17" s="83">
        <f>C17/B17</f>
        <v>1</v>
      </c>
      <c r="E17" s="1">
        <f>'Equipe TD'!G37</f>
        <v>3</v>
      </c>
      <c r="F17" s="83">
        <f>E17/B17</f>
        <v>1</v>
      </c>
      <c r="G17" s="1">
        <f>'Equipe TD'!B48</f>
        <v>2</v>
      </c>
      <c r="H17" s="83">
        <f>G17/B17</f>
        <v>0.66666666666666663</v>
      </c>
      <c r="I17" s="1">
        <f>'Equipe TD'!C59</f>
        <v>0</v>
      </c>
      <c r="J17" s="83">
        <f>I17/B17</f>
        <v>0</v>
      </c>
      <c r="R17" s="107" t="s">
        <v>2236</v>
      </c>
      <c r="S17" s="9" t="s">
        <v>2509</v>
      </c>
      <c r="T17" s="89">
        <f>'Estrutura TD'!B10</f>
        <v>3</v>
      </c>
      <c r="U17" s="66">
        <f>'Estrutura TD'!C10</f>
        <v>49</v>
      </c>
      <c r="V17" s="88">
        <f>'Estrutura TD'!D10</f>
        <v>47</v>
      </c>
      <c r="W17" s="66">
        <f>'Estrutura TD'!E10</f>
        <v>26</v>
      </c>
      <c r="X17" s="66">
        <f>'Estrutura TD'!F10</f>
        <v>17</v>
      </c>
      <c r="Y17" s="66">
        <f>'Estrutura TD'!G10</f>
        <v>6</v>
      </c>
      <c r="Z17" s="112">
        <f>SUM(T17:Y17)</f>
        <v>148</v>
      </c>
    </row>
    <row r="18" spans="1:26" x14ac:dyDescent="0.25">
      <c r="A18" s="78" t="s">
        <v>2489</v>
      </c>
      <c r="B18">
        <f>'Equipe TD'!B16</f>
        <v>53</v>
      </c>
      <c r="C18" s="1">
        <f>'Equipe TD'!R27</f>
        <v>43</v>
      </c>
      <c r="D18" s="83">
        <f t="shared" ref="D18:D23" si="0">C18/B18</f>
        <v>0.81132075471698117</v>
      </c>
      <c r="E18" s="1">
        <f>'Equipe TD'!G38</f>
        <v>43</v>
      </c>
      <c r="F18" s="83">
        <f t="shared" ref="F18:F22" si="1">E18/B18</f>
        <v>0.81132075471698117</v>
      </c>
      <c r="G18" s="1">
        <f>'Equipe TD'!B49</f>
        <v>18</v>
      </c>
      <c r="H18" s="83">
        <f t="shared" ref="H18:H22" si="2">G18/B18</f>
        <v>0.33962264150943394</v>
      </c>
      <c r="I18" s="1">
        <f>'Equipe TD'!C60</f>
        <v>1</v>
      </c>
      <c r="J18" s="83">
        <f t="shared" ref="J18:J22" si="3">I18/B18</f>
        <v>1.8867924528301886E-2</v>
      </c>
      <c r="R18" s="107"/>
      <c r="S18" s="9" t="s">
        <v>2510</v>
      </c>
      <c r="T18" s="90">
        <f>T17/$T$16</f>
        <v>1</v>
      </c>
      <c r="U18" s="91">
        <f>U17/$U$16</f>
        <v>0.92452830188679247</v>
      </c>
      <c r="V18" s="87">
        <f>V17/$V$16</f>
        <v>0.90384615384615385</v>
      </c>
      <c r="W18" s="83">
        <f>W17/$W$16</f>
        <v>0.8666666666666667</v>
      </c>
      <c r="X18" s="83">
        <f>X17/$X$16</f>
        <v>0.89473684210526316</v>
      </c>
      <c r="Y18" s="83">
        <f>Y17/$Y$16</f>
        <v>0.75</v>
      </c>
      <c r="Z18" s="86">
        <f>Z17/$Z$16</f>
        <v>0.89696969696969697</v>
      </c>
    </row>
    <row r="19" spans="1:26" x14ac:dyDescent="0.25">
      <c r="A19" s="78" t="s">
        <v>2490</v>
      </c>
      <c r="B19">
        <f>'Equipe TD'!B17</f>
        <v>52</v>
      </c>
      <c r="C19" s="1">
        <f>'Equipe TD'!R28</f>
        <v>36</v>
      </c>
      <c r="D19" s="83">
        <f t="shared" si="0"/>
        <v>0.69230769230769229</v>
      </c>
      <c r="E19" s="1">
        <f>'Equipe TD'!G39</f>
        <v>20</v>
      </c>
      <c r="F19" s="83">
        <f t="shared" si="1"/>
        <v>0.38461538461538464</v>
      </c>
      <c r="G19" s="1">
        <f>'Equipe TD'!B50</f>
        <v>27</v>
      </c>
      <c r="H19" s="83">
        <f t="shared" si="2"/>
        <v>0.51923076923076927</v>
      </c>
      <c r="I19" s="1">
        <f>'Equipe TD'!C61</f>
        <v>2</v>
      </c>
      <c r="J19" s="83">
        <f t="shared" si="3"/>
        <v>3.8461538461538464E-2</v>
      </c>
      <c r="R19" s="107" t="s">
        <v>2237</v>
      </c>
      <c r="S19" s="9" t="s">
        <v>2509</v>
      </c>
      <c r="T19" s="89">
        <f>'Estrutura TD'!B19</f>
        <v>1</v>
      </c>
      <c r="U19" s="66">
        <f>'Estrutura TD'!C19</f>
        <v>22</v>
      </c>
      <c r="V19" s="88">
        <f>'Estrutura TD'!D19</f>
        <v>31</v>
      </c>
      <c r="W19" s="66">
        <f>'Estrutura TD'!E19</f>
        <v>28</v>
      </c>
      <c r="X19" s="66">
        <f>'Estrutura TD'!F19</f>
        <v>18</v>
      </c>
      <c r="Y19" s="66">
        <f>'Estrutura TD'!G19</f>
        <v>3</v>
      </c>
      <c r="Z19" s="112">
        <f>SUM(T19:Y19)</f>
        <v>103</v>
      </c>
    </row>
    <row r="20" spans="1:26" x14ac:dyDescent="0.25">
      <c r="A20" s="78" t="s">
        <v>2491</v>
      </c>
      <c r="B20">
        <f>'Equipe TD'!B18</f>
        <v>30</v>
      </c>
      <c r="C20" s="1">
        <f>'Equipe TD'!R29</f>
        <v>12</v>
      </c>
      <c r="D20" s="83">
        <f t="shared" si="0"/>
        <v>0.4</v>
      </c>
      <c r="E20" s="1">
        <f>'Equipe TD'!G40</f>
        <v>11</v>
      </c>
      <c r="F20" s="83">
        <f t="shared" si="1"/>
        <v>0.36666666666666664</v>
      </c>
      <c r="G20" s="1">
        <f>'Equipe TD'!B51</f>
        <v>11</v>
      </c>
      <c r="H20" s="83">
        <f t="shared" si="2"/>
        <v>0.36666666666666664</v>
      </c>
      <c r="I20" s="1">
        <f>'Equipe TD'!C62</f>
        <v>0</v>
      </c>
      <c r="J20" s="83">
        <f t="shared" si="3"/>
        <v>0</v>
      </c>
      <c r="R20" s="107"/>
      <c r="S20" s="9" t="s">
        <v>2510</v>
      </c>
      <c r="T20" s="90">
        <f>T19/$T$16</f>
        <v>0.33333333333333331</v>
      </c>
      <c r="U20" s="91">
        <f>U19/$U$16</f>
        <v>0.41509433962264153</v>
      </c>
      <c r="V20" s="87">
        <f>V19/$V$16</f>
        <v>0.59615384615384615</v>
      </c>
      <c r="W20" s="83">
        <f>W19/$W$16</f>
        <v>0.93333333333333335</v>
      </c>
      <c r="X20" s="83">
        <f>X19/$X$16</f>
        <v>0.94736842105263153</v>
      </c>
      <c r="Y20" s="83">
        <f>Y19/$Y$16</f>
        <v>0.375</v>
      </c>
      <c r="Z20" s="86">
        <f>Z19/$Z$16</f>
        <v>0.62424242424242427</v>
      </c>
    </row>
    <row r="21" spans="1:26" x14ac:dyDescent="0.25">
      <c r="A21" s="78" t="s">
        <v>2492</v>
      </c>
      <c r="B21">
        <f>'Equipe TD'!B19</f>
        <v>19</v>
      </c>
      <c r="C21" s="1">
        <f>'Equipe TD'!R30</f>
        <v>6</v>
      </c>
      <c r="D21" s="83">
        <f t="shared" si="0"/>
        <v>0.31578947368421051</v>
      </c>
      <c r="E21" s="1">
        <f>'Equipe TD'!G41</f>
        <v>5</v>
      </c>
      <c r="F21" s="83">
        <f t="shared" si="1"/>
        <v>0.26315789473684209</v>
      </c>
      <c r="G21" s="1">
        <f>'Equipe TD'!B52</f>
        <v>10</v>
      </c>
      <c r="H21" s="83">
        <f t="shared" si="2"/>
        <v>0.52631578947368418</v>
      </c>
      <c r="I21" s="1">
        <f>'Equipe TD'!C63</f>
        <v>0</v>
      </c>
      <c r="J21" s="83">
        <f t="shared" si="3"/>
        <v>0</v>
      </c>
      <c r="R21" s="107" t="s">
        <v>2238</v>
      </c>
      <c r="S21" s="9" t="s">
        <v>2509</v>
      </c>
      <c r="T21" s="89">
        <f>'Estrutura TD'!B27</f>
        <v>3</v>
      </c>
      <c r="U21" s="66">
        <f>'Estrutura TD'!C27</f>
        <v>50</v>
      </c>
      <c r="V21" s="88">
        <f>'Estrutura TD'!D27</f>
        <v>45</v>
      </c>
      <c r="W21" s="66">
        <f>'Estrutura TD'!E27</f>
        <v>22</v>
      </c>
      <c r="X21" s="66">
        <f>'Estrutura TD'!F27</f>
        <v>15</v>
      </c>
      <c r="Y21" s="66">
        <f>'Estrutura TD'!G27</f>
        <v>5</v>
      </c>
      <c r="Z21" s="112">
        <f>SUM(T21:Y21)</f>
        <v>140</v>
      </c>
    </row>
    <row r="22" spans="1:26" x14ac:dyDescent="0.25">
      <c r="A22" s="78" t="s">
        <v>2524</v>
      </c>
      <c r="B22">
        <f>'Equipe TD'!B20</f>
        <v>8</v>
      </c>
      <c r="C22" s="1">
        <f>'Equipe TD'!S31</f>
        <v>0</v>
      </c>
      <c r="D22" s="83">
        <f t="shared" si="0"/>
        <v>0</v>
      </c>
      <c r="E22" s="1">
        <f>'Equipe TD'!G42</f>
        <v>5</v>
      </c>
      <c r="F22" s="83">
        <f t="shared" si="1"/>
        <v>0.625</v>
      </c>
      <c r="G22" s="1">
        <f>'Equipe TD'!B53</f>
        <v>0</v>
      </c>
      <c r="H22" s="83">
        <f t="shared" si="2"/>
        <v>0</v>
      </c>
      <c r="I22" s="1">
        <f>'Equipe TD'!C64</f>
        <v>0</v>
      </c>
      <c r="J22" s="83">
        <f t="shared" si="3"/>
        <v>0</v>
      </c>
      <c r="R22" s="107"/>
      <c r="S22" s="9" t="s">
        <v>2510</v>
      </c>
      <c r="T22" s="90">
        <f>T21/$T$16</f>
        <v>1</v>
      </c>
      <c r="U22" s="91">
        <f>U21/$U$16</f>
        <v>0.94339622641509435</v>
      </c>
      <c r="V22" s="87">
        <f>V21/$V$16</f>
        <v>0.86538461538461542</v>
      </c>
      <c r="W22" s="83">
        <f>W21/$W$16</f>
        <v>0.73333333333333328</v>
      </c>
      <c r="X22" s="83">
        <f>X21/$X$16</f>
        <v>0.78947368421052633</v>
      </c>
      <c r="Y22" s="83">
        <f>Y21/$Y$16</f>
        <v>0.625</v>
      </c>
      <c r="Z22" s="86">
        <f>Z21/$Z$16</f>
        <v>0.84848484848484851</v>
      </c>
    </row>
    <row r="23" spans="1:26" x14ac:dyDescent="0.25">
      <c r="A23" s="82" t="s">
        <v>2493</v>
      </c>
      <c r="B23" s="84">
        <f>SUM(B17:B22)</f>
        <v>165</v>
      </c>
      <c r="C23" s="84">
        <f t="shared" ref="C23:I23" si="4">SUM(C17:C22)</f>
        <v>100</v>
      </c>
      <c r="D23" s="111">
        <f t="shared" si="0"/>
        <v>0.60606060606060608</v>
      </c>
      <c r="E23" s="84">
        <f t="shared" si="4"/>
        <v>87</v>
      </c>
      <c r="F23" s="111">
        <f>E23/B23</f>
        <v>0.52727272727272723</v>
      </c>
      <c r="G23" s="84">
        <f t="shared" si="4"/>
        <v>68</v>
      </c>
      <c r="H23" s="111">
        <f>G23/B23</f>
        <v>0.41212121212121211</v>
      </c>
      <c r="I23" s="84">
        <f t="shared" si="4"/>
        <v>3</v>
      </c>
      <c r="J23" s="111">
        <f>I23/B23</f>
        <v>1.8181818181818181E-2</v>
      </c>
      <c r="R23" s="107" t="s">
        <v>2239</v>
      </c>
      <c r="S23" s="9" t="s">
        <v>2509</v>
      </c>
      <c r="T23" s="89">
        <f>'Estrutura TD'!B35</f>
        <v>3</v>
      </c>
      <c r="U23" s="66">
        <f>'Estrutura TD'!C35</f>
        <v>41</v>
      </c>
      <c r="V23" s="66">
        <f>'Estrutura TD'!D35</f>
        <v>32</v>
      </c>
      <c r="W23" s="66">
        <f>'Estrutura TD'!E35</f>
        <v>13</v>
      </c>
      <c r="X23" s="66">
        <f>'Estrutura TD'!F35</f>
        <v>5</v>
      </c>
      <c r="Y23" s="66">
        <f>'Estrutura TD'!G35</f>
        <v>5</v>
      </c>
      <c r="Z23" s="112">
        <f>SUM(T23:Y23)</f>
        <v>99</v>
      </c>
    </row>
    <row r="24" spans="1:26" x14ac:dyDescent="0.25">
      <c r="R24" s="107"/>
      <c r="S24" s="9" t="s">
        <v>2510</v>
      </c>
      <c r="T24" s="90">
        <f>T23/$T$16</f>
        <v>1</v>
      </c>
      <c r="U24" s="91">
        <f>U23/$U$16</f>
        <v>0.77358490566037741</v>
      </c>
      <c r="V24" s="87">
        <f>V23/$V$16</f>
        <v>0.61538461538461542</v>
      </c>
      <c r="W24" s="83">
        <f>W23/$W$16</f>
        <v>0.43333333333333335</v>
      </c>
      <c r="X24" s="83">
        <f>X23/$X$16</f>
        <v>0.26315789473684209</v>
      </c>
      <c r="Y24" s="83">
        <f>Y23/$Y$16</f>
        <v>0.625</v>
      </c>
      <c r="Z24" s="86">
        <f>Z23/$Z$16</f>
        <v>0.6</v>
      </c>
    </row>
    <row r="25" spans="1:26" x14ac:dyDescent="0.25">
      <c r="A25" s="78" t="s">
        <v>2498</v>
      </c>
      <c r="R25" s="107" t="s">
        <v>1504</v>
      </c>
      <c r="S25" s="9" t="s">
        <v>2509</v>
      </c>
      <c r="T25" s="89">
        <f>'Estrutura TD'!B44</f>
        <v>3</v>
      </c>
      <c r="U25" s="66">
        <f>'Estrutura TD'!C44</f>
        <v>43</v>
      </c>
      <c r="V25" s="66">
        <f>'Estrutura TD'!D44</f>
        <v>35</v>
      </c>
      <c r="W25" s="66">
        <f>'Estrutura TD'!E44</f>
        <v>15</v>
      </c>
      <c r="X25" s="66">
        <f>'Estrutura TD'!F44</f>
        <v>0</v>
      </c>
      <c r="Y25" s="66">
        <f>'Estrutura TD'!G44</f>
        <v>4</v>
      </c>
      <c r="Z25" s="112">
        <f>'Estrutura TD'!H44</f>
        <v>100</v>
      </c>
    </row>
    <row r="26" spans="1:26" x14ac:dyDescent="0.25">
      <c r="A26" s="79"/>
      <c r="B26" s="105"/>
      <c r="C26" s="123" t="s">
        <v>2499</v>
      </c>
      <c r="D26" s="123"/>
      <c r="E26" s="123" t="s">
        <v>58</v>
      </c>
      <c r="F26" s="123"/>
      <c r="G26" s="123" t="s">
        <v>2500</v>
      </c>
      <c r="H26" s="123"/>
      <c r="I26" s="123" t="s">
        <v>2501</v>
      </c>
      <c r="J26" s="123"/>
      <c r="K26" s="123" t="s">
        <v>2502</v>
      </c>
      <c r="L26" s="123"/>
      <c r="M26" s="123" t="s">
        <v>2503</v>
      </c>
      <c r="N26" s="123"/>
      <c r="O26" s="123" t="s">
        <v>2179</v>
      </c>
      <c r="P26" s="123"/>
      <c r="R26" s="107"/>
      <c r="S26" s="9" t="s">
        <v>2510</v>
      </c>
      <c r="T26" s="90">
        <f>T25/$T$16</f>
        <v>1</v>
      </c>
      <c r="U26" s="91">
        <f>U25/$U$16</f>
        <v>0.81132075471698117</v>
      </c>
      <c r="V26" s="87">
        <f>V25/$V$16</f>
        <v>0.67307692307692313</v>
      </c>
      <c r="W26" s="83">
        <f>W25/$W$16</f>
        <v>0.5</v>
      </c>
      <c r="X26" s="83">
        <f>X25/$X$16</f>
        <v>0</v>
      </c>
      <c r="Y26" s="83">
        <f>Y25/$Y$16</f>
        <v>0.5</v>
      </c>
      <c r="Z26" s="86">
        <f>Z25/$Z$16</f>
        <v>0.60606060606060608</v>
      </c>
    </row>
    <row r="27" spans="1:26" x14ac:dyDescent="0.25">
      <c r="A27" s="80" t="s">
        <v>3007</v>
      </c>
      <c r="B27" s="81" t="s">
        <v>2509</v>
      </c>
      <c r="C27" s="103" t="s">
        <v>2509</v>
      </c>
      <c r="D27" s="103" t="s">
        <v>2510</v>
      </c>
      <c r="E27" s="103" t="s">
        <v>2509</v>
      </c>
      <c r="F27" s="103" t="s">
        <v>2510</v>
      </c>
      <c r="G27" s="103" t="s">
        <v>2509</v>
      </c>
      <c r="H27" s="103" t="s">
        <v>2510</v>
      </c>
      <c r="I27" s="103" t="s">
        <v>2509</v>
      </c>
      <c r="J27" s="103" t="s">
        <v>2510</v>
      </c>
      <c r="K27" s="103" t="s">
        <v>2509</v>
      </c>
      <c r="L27" s="103" t="s">
        <v>2510</v>
      </c>
      <c r="M27" s="103" t="s">
        <v>2509</v>
      </c>
      <c r="N27" s="103" t="s">
        <v>2510</v>
      </c>
      <c r="O27" s="103" t="s">
        <v>2509</v>
      </c>
      <c r="P27" s="103" t="s">
        <v>2510</v>
      </c>
      <c r="R27" s="107" t="s">
        <v>2240</v>
      </c>
      <c r="S27" s="9" t="s">
        <v>2509</v>
      </c>
      <c r="T27" s="89">
        <f>'Estrutura TD'!B52</f>
        <v>3</v>
      </c>
      <c r="U27" s="66">
        <f>'Estrutura TD'!C52</f>
        <v>48</v>
      </c>
      <c r="V27" s="66">
        <f>'Estrutura TD'!D52</f>
        <v>42</v>
      </c>
      <c r="W27" s="66">
        <f>'Estrutura TD'!E52</f>
        <v>24</v>
      </c>
      <c r="X27" s="66">
        <f>'Estrutura TD'!F52</f>
        <v>13</v>
      </c>
      <c r="Y27" s="66">
        <f>'Estrutura TD'!G52</f>
        <v>8</v>
      </c>
      <c r="Z27" s="112">
        <f>SUM(T27:Y27)</f>
        <v>138</v>
      </c>
    </row>
    <row r="28" spans="1:26" x14ac:dyDescent="0.25">
      <c r="A28" s="78" t="s">
        <v>2488</v>
      </c>
      <c r="B28">
        <f>'Equipe TD'!B15</f>
        <v>3</v>
      </c>
      <c r="C28" s="1">
        <f>'Profissionais TD'!E5</f>
        <v>1</v>
      </c>
      <c r="D28" s="83">
        <f>C28/B28</f>
        <v>0.33333333333333331</v>
      </c>
      <c r="E28" s="1">
        <f>'Profissionais TD'!D16</f>
        <v>2</v>
      </c>
      <c r="F28" s="83">
        <f>E28/B28</f>
        <v>0.66666666666666663</v>
      </c>
      <c r="G28" s="1">
        <f>'Profissionais TD'!E27</f>
        <v>1</v>
      </c>
      <c r="H28" s="83">
        <f>G28/B28</f>
        <v>0.33333333333333331</v>
      </c>
      <c r="I28" s="1">
        <f>'Profissionais TD'!E38</f>
        <v>3</v>
      </c>
      <c r="J28" s="83">
        <f>I28/B28</f>
        <v>1</v>
      </c>
      <c r="K28" s="1">
        <f>'Profissionais TD'!E49</f>
        <v>1</v>
      </c>
      <c r="L28" s="83">
        <f>K28/B28</f>
        <v>0.33333333333333331</v>
      </c>
      <c r="M28" s="1">
        <v>0</v>
      </c>
      <c r="N28" s="83">
        <f>M28/B28</f>
        <v>0</v>
      </c>
      <c r="O28" s="1">
        <f>'Profissionais TD'!E68</f>
        <v>1</v>
      </c>
      <c r="P28" s="83">
        <f>O28/B28</f>
        <v>0.33333333333333331</v>
      </c>
      <c r="R28" s="107"/>
      <c r="S28" s="9" t="s">
        <v>2510</v>
      </c>
      <c r="T28" s="90">
        <f>T27/$T$16</f>
        <v>1</v>
      </c>
      <c r="U28" s="91">
        <f>U27/$U$16</f>
        <v>0.90566037735849059</v>
      </c>
      <c r="V28" s="87">
        <f>V27/$V$16</f>
        <v>0.80769230769230771</v>
      </c>
      <c r="W28" s="83">
        <f>W27/$W$16</f>
        <v>0.8</v>
      </c>
      <c r="X28" s="83">
        <f>X27/$X$16</f>
        <v>0.68421052631578949</v>
      </c>
      <c r="Y28" s="83">
        <f>Y27/$Y$16</f>
        <v>1</v>
      </c>
      <c r="Z28" s="86">
        <f>Z27/$Z$16</f>
        <v>0.83636363636363631</v>
      </c>
    </row>
    <row r="29" spans="1:26" x14ac:dyDescent="0.25">
      <c r="A29" s="78" t="s">
        <v>2489</v>
      </c>
      <c r="B29">
        <f>'Equipe TD'!B16</f>
        <v>53</v>
      </c>
      <c r="C29" s="1">
        <f>'Profissionais TD'!E6</f>
        <v>35</v>
      </c>
      <c r="D29" s="83">
        <f t="shared" ref="D29:D34" si="5">C29/B29</f>
        <v>0.660377358490566</v>
      </c>
      <c r="E29" s="1">
        <f>'Profissionais TD'!D17</f>
        <v>51</v>
      </c>
      <c r="F29" s="83">
        <f t="shared" ref="F29:F34" si="6">E29/B29</f>
        <v>0.96226415094339623</v>
      </c>
      <c r="G29" s="1">
        <f>'Profissionais TD'!E28</f>
        <v>34</v>
      </c>
      <c r="H29" s="83">
        <f t="shared" ref="H29:H34" si="7">G29/B29</f>
        <v>0.64150943396226412</v>
      </c>
      <c r="I29" s="1">
        <f>'Profissionais TD'!E39</f>
        <v>48</v>
      </c>
      <c r="J29" s="83">
        <f t="shared" ref="J29:J34" si="8">I29/B29</f>
        <v>0.90566037735849059</v>
      </c>
      <c r="K29" s="1">
        <f>'Profissionais TD'!E50</f>
        <v>28</v>
      </c>
      <c r="L29" s="83">
        <f t="shared" ref="L29:L34" si="9">K29/B29</f>
        <v>0.52830188679245282</v>
      </c>
      <c r="M29" s="1">
        <f>'Profissionais TD'!E60</f>
        <v>2</v>
      </c>
      <c r="N29" s="83">
        <f t="shared" ref="N29:N34" si="10">M29/B29</f>
        <v>3.7735849056603772E-2</v>
      </c>
      <c r="O29" s="1">
        <f>'Profissionais TD'!E69</f>
        <v>10</v>
      </c>
      <c r="P29" s="83">
        <f t="shared" ref="P29:P34" si="11">O29/B29</f>
        <v>0.18867924528301888</v>
      </c>
      <c r="R29" s="107" t="s">
        <v>2241</v>
      </c>
      <c r="S29" s="9" t="s">
        <v>2509</v>
      </c>
      <c r="T29" s="89">
        <f>'Estrutura TD'!B59</f>
        <v>3</v>
      </c>
      <c r="U29" s="66">
        <f>'Estrutura TD'!C59</f>
        <v>50</v>
      </c>
      <c r="V29" s="66">
        <f>'Estrutura TD'!D59</f>
        <v>47</v>
      </c>
      <c r="W29" s="66">
        <f>'Estrutura TD'!E59</f>
        <v>25</v>
      </c>
      <c r="X29" s="66">
        <f>'Estrutura TD'!F59</f>
        <v>19</v>
      </c>
      <c r="Y29" s="66">
        <f>'Estrutura TD'!G59</f>
        <v>2</v>
      </c>
      <c r="Z29" s="112">
        <f>SUM(T29:Y29)</f>
        <v>146</v>
      </c>
    </row>
    <row r="30" spans="1:26" x14ac:dyDescent="0.25">
      <c r="A30" s="78" t="s">
        <v>2490</v>
      </c>
      <c r="B30">
        <f>'Equipe TD'!B17</f>
        <v>52</v>
      </c>
      <c r="C30" s="1">
        <f>'Profissionais TD'!E7</f>
        <v>33</v>
      </c>
      <c r="D30" s="83">
        <f t="shared" si="5"/>
        <v>0.63461538461538458</v>
      </c>
      <c r="E30" s="1">
        <f>'Profissionais TD'!D18</f>
        <v>46</v>
      </c>
      <c r="F30" s="83">
        <f t="shared" si="6"/>
        <v>0.88461538461538458</v>
      </c>
      <c r="G30" s="1">
        <f>'Profissionais TD'!E29</f>
        <v>26</v>
      </c>
      <c r="H30" s="83">
        <f t="shared" si="7"/>
        <v>0.5</v>
      </c>
      <c r="I30" s="1">
        <f>'Profissionais TD'!E40</f>
        <v>36</v>
      </c>
      <c r="J30" s="83">
        <f t="shared" si="8"/>
        <v>0.69230769230769229</v>
      </c>
      <c r="K30" s="1">
        <f>'Profissionais TD'!E51</f>
        <v>26</v>
      </c>
      <c r="L30" s="83">
        <f t="shared" si="9"/>
        <v>0.5</v>
      </c>
      <c r="M30" s="1">
        <f>'Profissionais TD'!E61</f>
        <v>5</v>
      </c>
      <c r="N30" s="83">
        <f t="shared" si="10"/>
        <v>9.6153846153846159E-2</v>
      </c>
      <c r="O30" s="1">
        <f>'Profissionais TD'!E70</f>
        <v>2</v>
      </c>
      <c r="P30" s="83">
        <f t="shared" si="11"/>
        <v>3.8461538461538464E-2</v>
      </c>
      <c r="R30" s="107"/>
      <c r="S30" s="9" t="s">
        <v>2510</v>
      </c>
      <c r="T30" s="90">
        <f>T29/$T$16</f>
        <v>1</v>
      </c>
      <c r="U30" s="91">
        <f>U29/$U$16</f>
        <v>0.94339622641509435</v>
      </c>
      <c r="V30" s="87">
        <f>V29/$V$16</f>
        <v>0.90384615384615385</v>
      </c>
      <c r="W30" s="83">
        <f>W29/$W$16</f>
        <v>0.83333333333333337</v>
      </c>
      <c r="X30" s="83">
        <f>X29/$X$16</f>
        <v>1</v>
      </c>
      <c r="Y30" s="83">
        <f>Y29/$Y$16</f>
        <v>0.25</v>
      </c>
      <c r="Z30" s="86">
        <f>Z29/$Z$16</f>
        <v>0.88484848484848488</v>
      </c>
    </row>
    <row r="31" spans="1:26" x14ac:dyDescent="0.25">
      <c r="A31" s="78" t="s">
        <v>2491</v>
      </c>
      <c r="B31">
        <f>'Equipe TD'!B18</f>
        <v>30</v>
      </c>
      <c r="C31" s="1">
        <f>'Profissionais TD'!E8</f>
        <v>18</v>
      </c>
      <c r="D31" s="83">
        <f t="shared" si="5"/>
        <v>0.6</v>
      </c>
      <c r="E31" s="1">
        <f>'Profissionais TD'!D19</f>
        <v>30</v>
      </c>
      <c r="F31" s="83">
        <f t="shared" si="6"/>
        <v>1</v>
      </c>
      <c r="G31" s="1">
        <f>'Profissionais TD'!E30</f>
        <v>8</v>
      </c>
      <c r="H31" s="83">
        <f t="shared" si="7"/>
        <v>0.26666666666666666</v>
      </c>
      <c r="I31" s="1">
        <f>'Profissionais TD'!E41</f>
        <v>22</v>
      </c>
      <c r="J31" s="83">
        <f t="shared" si="8"/>
        <v>0.73333333333333328</v>
      </c>
      <c r="K31" s="1">
        <f>'Profissionais TD'!E52</f>
        <v>10</v>
      </c>
      <c r="L31" s="83">
        <f t="shared" si="9"/>
        <v>0.33333333333333331</v>
      </c>
      <c r="M31" s="1">
        <f>'Profissionais TD'!E62</f>
        <v>5</v>
      </c>
      <c r="N31" s="83">
        <f t="shared" si="10"/>
        <v>0.16666666666666666</v>
      </c>
      <c r="O31" s="1">
        <f>'Profissionais TD'!E71</f>
        <v>0</v>
      </c>
      <c r="P31" s="83">
        <f t="shared" si="11"/>
        <v>0</v>
      </c>
      <c r="R31" s="107" t="s">
        <v>2248</v>
      </c>
      <c r="S31" s="9" t="s">
        <v>2509</v>
      </c>
      <c r="T31">
        <f>'Estrutura TD'!B67</f>
        <v>3</v>
      </c>
      <c r="U31">
        <f>'Estrutura TD'!C67</f>
        <v>52</v>
      </c>
      <c r="V31">
        <f>'Estrutura TD'!D67</f>
        <v>52</v>
      </c>
      <c r="W31">
        <f>'Estrutura TD'!E67</f>
        <v>30</v>
      </c>
      <c r="X31">
        <f>'Estrutura TD'!F67</f>
        <v>19</v>
      </c>
      <c r="Y31">
        <f>'Estrutura TD'!G67</f>
        <v>2</v>
      </c>
      <c r="Z31" s="112">
        <f>SUM(T31:Y31)</f>
        <v>158</v>
      </c>
    </row>
    <row r="32" spans="1:26" x14ac:dyDescent="0.25">
      <c r="A32" s="78" t="s">
        <v>2492</v>
      </c>
      <c r="B32">
        <f>'Equipe TD'!B19</f>
        <v>19</v>
      </c>
      <c r="C32" s="1">
        <f>'Profissionais TD'!E9</f>
        <v>12</v>
      </c>
      <c r="D32" s="83">
        <f t="shared" si="5"/>
        <v>0.63157894736842102</v>
      </c>
      <c r="E32" s="1">
        <f>'Profissionais TD'!D20</f>
        <v>16</v>
      </c>
      <c r="F32" s="83">
        <f t="shared" si="6"/>
        <v>0.84210526315789469</v>
      </c>
      <c r="G32" s="1">
        <f>'Profissionais TD'!E31</f>
        <v>3</v>
      </c>
      <c r="H32" s="83">
        <f t="shared" si="7"/>
        <v>0.15789473684210525</v>
      </c>
      <c r="I32" s="1">
        <f>'Profissionais TD'!E42</f>
        <v>13</v>
      </c>
      <c r="J32" s="83">
        <f t="shared" si="8"/>
        <v>0.68421052631578949</v>
      </c>
      <c r="K32" s="1">
        <f>'Profissionais TD'!E53</f>
        <v>4</v>
      </c>
      <c r="L32" s="83">
        <f t="shared" si="9"/>
        <v>0.21052631578947367</v>
      </c>
      <c r="M32" s="1">
        <v>0</v>
      </c>
      <c r="N32" s="83">
        <f t="shared" si="10"/>
        <v>0</v>
      </c>
      <c r="O32" s="1">
        <f>'Profissionais TD'!E72</f>
        <v>0</v>
      </c>
      <c r="P32" s="83">
        <f t="shared" si="11"/>
        <v>0</v>
      </c>
      <c r="R32" s="107"/>
      <c r="S32" s="9" t="s">
        <v>2510</v>
      </c>
      <c r="T32" s="90">
        <f>T31/$T$16</f>
        <v>1</v>
      </c>
      <c r="U32" s="91">
        <f>U31/$U$16</f>
        <v>0.98113207547169812</v>
      </c>
      <c r="V32" s="87">
        <f>V31/$V$16</f>
        <v>1</v>
      </c>
      <c r="W32" s="83">
        <f>W31/$W$16</f>
        <v>1</v>
      </c>
      <c r="X32" s="83">
        <f>X31/$X$16</f>
        <v>1</v>
      </c>
      <c r="Y32" s="83">
        <f>Y31/$Y$16</f>
        <v>0.25</v>
      </c>
      <c r="Z32" s="86">
        <f>Z31/$Z$16</f>
        <v>0.95757575757575752</v>
      </c>
    </row>
    <row r="33" spans="1:26" x14ac:dyDescent="0.25">
      <c r="A33" s="78" t="s">
        <v>2524</v>
      </c>
      <c r="B33">
        <f>'Equipe TD'!B20</f>
        <v>8</v>
      </c>
      <c r="C33" s="1">
        <f>'Profissionais TD'!E10</f>
        <v>0</v>
      </c>
      <c r="D33" s="83">
        <f t="shared" si="5"/>
        <v>0</v>
      </c>
      <c r="E33" s="1">
        <f>'Profissionais TD'!D21</f>
        <v>0</v>
      </c>
      <c r="F33" s="83">
        <f t="shared" si="6"/>
        <v>0</v>
      </c>
      <c r="G33" s="1">
        <f>'Profissionais TD'!E32</f>
        <v>0</v>
      </c>
      <c r="H33" s="83">
        <f t="shared" si="7"/>
        <v>0</v>
      </c>
      <c r="I33" s="1">
        <f>'Profissionais TD'!E43</f>
        <v>0</v>
      </c>
      <c r="J33" s="83">
        <f t="shared" si="8"/>
        <v>0</v>
      </c>
      <c r="K33" s="1">
        <f>'Profissionais TD'!E54</f>
        <v>0</v>
      </c>
      <c r="L33" s="83">
        <f t="shared" si="9"/>
        <v>0</v>
      </c>
      <c r="M33" s="1">
        <v>0</v>
      </c>
      <c r="N33" s="83">
        <f t="shared" si="10"/>
        <v>0</v>
      </c>
      <c r="O33" s="1">
        <f>'Profissionais TD'!E73</f>
        <v>0</v>
      </c>
      <c r="P33" s="83">
        <f t="shared" si="11"/>
        <v>0</v>
      </c>
      <c r="R33" s="107" t="s">
        <v>2242</v>
      </c>
      <c r="S33" s="9" t="s">
        <v>2509</v>
      </c>
      <c r="T33">
        <f>'Estrutura TD'!B75</f>
        <v>2</v>
      </c>
      <c r="U33">
        <f>'Estrutura TD'!C75</f>
        <v>46</v>
      </c>
      <c r="V33">
        <f>'Estrutura TD'!D75</f>
        <v>44</v>
      </c>
      <c r="W33">
        <f>'Estrutura TD'!E75</f>
        <v>25</v>
      </c>
      <c r="X33">
        <f>'Estrutura TD'!F75</f>
        <v>16</v>
      </c>
      <c r="Y33">
        <f>'Estrutura TD'!G75</f>
        <v>2</v>
      </c>
      <c r="Z33" s="112">
        <f>SUM(T33:Y33)</f>
        <v>135</v>
      </c>
    </row>
    <row r="34" spans="1:26" x14ac:dyDescent="0.25">
      <c r="A34" s="82" t="s">
        <v>2493</v>
      </c>
      <c r="B34" s="84">
        <f>SUM(B28:B33)</f>
        <v>165</v>
      </c>
      <c r="C34" s="84">
        <f>SUM(C28:C33)</f>
        <v>99</v>
      </c>
      <c r="D34" s="85">
        <f t="shared" si="5"/>
        <v>0.6</v>
      </c>
      <c r="E34" s="84">
        <f>SUM(E28:E33)</f>
        <v>145</v>
      </c>
      <c r="F34" s="85">
        <f t="shared" si="6"/>
        <v>0.87878787878787878</v>
      </c>
      <c r="G34" s="84">
        <f>SUM(G28:G33)</f>
        <v>72</v>
      </c>
      <c r="H34" s="85">
        <f t="shared" si="7"/>
        <v>0.43636363636363634</v>
      </c>
      <c r="I34" s="84">
        <f>SUM(I28:I33)</f>
        <v>122</v>
      </c>
      <c r="J34" s="85">
        <f t="shared" si="8"/>
        <v>0.73939393939393938</v>
      </c>
      <c r="K34" s="84">
        <f>SUM(K28:K33)</f>
        <v>69</v>
      </c>
      <c r="L34" s="85">
        <f t="shared" si="9"/>
        <v>0.41818181818181815</v>
      </c>
      <c r="M34" s="84">
        <f>SUM(M28:M33)</f>
        <v>12</v>
      </c>
      <c r="N34" s="85">
        <f t="shared" si="10"/>
        <v>7.2727272727272724E-2</v>
      </c>
      <c r="O34" s="84">
        <f>SUM(O28:O33)</f>
        <v>13</v>
      </c>
      <c r="P34" s="85">
        <f t="shared" si="11"/>
        <v>7.8787878787878782E-2</v>
      </c>
      <c r="R34" s="107"/>
      <c r="S34" s="9" t="s">
        <v>2510</v>
      </c>
      <c r="T34" s="90">
        <f>T33/$T$16</f>
        <v>0.66666666666666663</v>
      </c>
      <c r="U34" s="91">
        <f>U33/$U$16</f>
        <v>0.86792452830188682</v>
      </c>
      <c r="V34" s="87">
        <f>V33/$V$16</f>
        <v>0.84615384615384615</v>
      </c>
      <c r="W34" s="83">
        <f>W33/$W$16</f>
        <v>0.83333333333333337</v>
      </c>
      <c r="X34" s="83">
        <f>X33/$X$16</f>
        <v>0.84210526315789469</v>
      </c>
      <c r="Y34" s="83">
        <f>Y33/$Y$16</f>
        <v>0.25</v>
      </c>
      <c r="Z34" s="86">
        <f>Z33/$Z$16</f>
        <v>0.81818181818181823</v>
      </c>
    </row>
    <row r="35" spans="1:26" x14ac:dyDescent="0.25">
      <c r="R35" s="107" t="s">
        <v>2249</v>
      </c>
      <c r="S35" s="9" t="s">
        <v>2509</v>
      </c>
      <c r="T35">
        <f>'Estrutura TD'!B83</f>
        <v>2</v>
      </c>
      <c r="U35">
        <f>'Estrutura TD'!C83</f>
        <v>38</v>
      </c>
      <c r="V35">
        <f>'Estrutura TD'!D83</f>
        <v>31</v>
      </c>
      <c r="W35">
        <f>'Estrutura TD'!E83</f>
        <v>16</v>
      </c>
      <c r="X35">
        <f>'Estrutura TD'!F83</f>
        <v>7</v>
      </c>
      <c r="Y35">
        <f>'Estrutura TD'!G83</f>
        <v>0</v>
      </c>
      <c r="Z35" s="112">
        <f>SUM(T35:Y35)</f>
        <v>94</v>
      </c>
    </row>
    <row r="36" spans="1:26" x14ac:dyDescent="0.25">
      <c r="A36" s="78" t="s">
        <v>2504</v>
      </c>
      <c r="R36" s="107"/>
      <c r="S36" s="9" t="s">
        <v>2510</v>
      </c>
      <c r="T36" s="90">
        <f>T35/$T$16</f>
        <v>0.66666666666666663</v>
      </c>
      <c r="U36" s="91">
        <f>U35/$U$16</f>
        <v>0.71698113207547165</v>
      </c>
      <c r="V36" s="87">
        <f>V35/$V$16</f>
        <v>0.59615384615384615</v>
      </c>
      <c r="W36" s="83">
        <f>W35/$W$16</f>
        <v>0.53333333333333333</v>
      </c>
      <c r="X36" s="83">
        <f>X35/$X$16</f>
        <v>0.36842105263157893</v>
      </c>
      <c r="Y36" s="83">
        <f>Y35/$Y$16</f>
        <v>0</v>
      </c>
      <c r="Z36" s="86">
        <f>Z35/$Z$16</f>
        <v>0.5696969696969697</v>
      </c>
    </row>
    <row r="37" spans="1:26" x14ac:dyDescent="0.25">
      <c r="A37" s="96"/>
      <c r="B37" s="95"/>
      <c r="C37" s="123" t="s">
        <v>2505</v>
      </c>
      <c r="D37" s="123"/>
      <c r="E37" s="123" t="s">
        <v>2506</v>
      </c>
      <c r="F37" s="123"/>
      <c r="G37" s="123" t="s">
        <v>2507</v>
      </c>
      <c r="H37" s="123"/>
      <c r="I37" s="123" t="s">
        <v>2508</v>
      </c>
      <c r="J37" s="123"/>
      <c r="R37" s="107" t="s">
        <v>2243</v>
      </c>
      <c r="S37" s="9" t="s">
        <v>2509</v>
      </c>
      <c r="T37">
        <f>'Estrutura TD'!B91</f>
        <v>3</v>
      </c>
      <c r="U37">
        <f>'Estrutura TD'!C91</f>
        <v>51</v>
      </c>
      <c r="V37">
        <f>'Estrutura TD'!D91</f>
        <v>49</v>
      </c>
      <c r="W37">
        <f>'Estrutura TD'!E91</f>
        <v>29</v>
      </c>
      <c r="X37">
        <f>'Estrutura TD'!F91</f>
        <v>19</v>
      </c>
      <c r="Y37">
        <f>'Estrutura TD'!G91</f>
        <v>2</v>
      </c>
      <c r="Z37" s="112">
        <f>SUM(T37:Y37)</f>
        <v>153</v>
      </c>
    </row>
    <row r="38" spans="1:26" x14ac:dyDescent="0.25">
      <c r="A38" s="80" t="s">
        <v>3007</v>
      </c>
      <c r="B38" s="81" t="s">
        <v>2509</v>
      </c>
      <c r="C38" s="103" t="s">
        <v>2509</v>
      </c>
      <c r="D38" s="103" t="s">
        <v>2510</v>
      </c>
      <c r="E38" s="103" t="s">
        <v>2509</v>
      </c>
      <c r="F38" s="103" t="s">
        <v>2510</v>
      </c>
      <c r="G38" s="103" t="s">
        <v>2509</v>
      </c>
      <c r="H38" s="103" t="s">
        <v>2510</v>
      </c>
      <c r="I38" s="103" t="s">
        <v>2509</v>
      </c>
      <c r="J38" s="103" t="s">
        <v>2510</v>
      </c>
      <c r="R38" s="107"/>
      <c r="S38" s="9" t="s">
        <v>2510</v>
      </c>
      <c r="T38" s="90">
        <f>T37/$T$16</f>
        <v>1</v>
      </c>
      <c r="U38" s="91">
        <f>U37/$U$16</f>
        <v>0.96226415094339623</v>
      </c>
      <c r="V38" s="87">
        <f>V37/$V$16</f>
        <v>0.94230769230769229</v>
      </c>
      <c r="W38" s="83">
        <f>W37/$W$16</f>
        <v>0.96666666666666667</v>
      </c>
      <c r="X38" s="83">
        <f>X37/$X$16</f>
        <v>1</v>
      </c>
      <c r="Y38" s="83">
        <f>Y37/$Y$16</f>
        <v>0.25</v>
      </c>
      <c r="Z38" s="86">
        <f>Z37/$Z$16</f>
        <v>0.92727272727272725</v>
      </c>
    </row>
    <row r="39" spans="1:26" x14ac:dyDescent="0.25">
      <c r="A39" s="78" t="s">
        <v>2488</v>
      </c>
      <c r="B39">
        <f>'Equipe TD'!B15</f>
        <v>3</v>
      </c>
      <c r="C39" s="1">
        <f>'Serviços TD'!C5</f>
        <v>2</v>
      </c>
      <c r="D39" s="83">
        <f>C39/B39</f>
        <v>0.66666666666666663</v>
      </c>
      <c r="E39" s="1">
        <f>'Serviços TD'!D16</f>
        <v>3</v>
      </c>
      <c r="F39" s="83">
        <f>E39/B39</f>
        <v>1</v>
      </c>
      <c r="G39" s="1">
        <f>'Serviços TD'!C27</f>
        <v>3</v>
      </c>
      <c r="H39" s="83">
        <f>G39/B39</f>
        <v>1</v>
      </c>
      <c r="I39" s="1">
        <f>'Serviços TD'!C38</f>
        <v>3</v>
      </c>
      <c r="J39" s="83">
        <f>I39/B39</f>
        <v>1</v>
      </c>
      <c r="R39" s="107" t="s">
        <v>2269</v>
      </c>
      <c r="S39" s="9" t="s">
        <v>2509</v>
      </c>
      <c r="T39">
        <f>'Estrutura TD'!B100</f>
        <v>3</v>
      </c>
      <c r="U39">
        <f>'Estrutura TD'!C100</f>
        <v>44</v>
      </c>
      <c r="V39">
        <f>'Estrutura TD'!D100</f>
        <v>43</v>
      </c>
      <c r="W39">
        <f>'Estrutura TD'!E100</f>
        <v>24</v>
      </c>
      <c r="X39">
        <f>'Estrutura TD'!F100</f>
        <v>8</v>
      </c>
      <c r="Y39">
        <f>'Estrutura TD'!G100</f>
        <v>5</v>
      </c>
      <c r="Z39" s="112">
        <f>SUM(T39:Y39)</f>
        <v>127</v>
      </c>
    </row>
    <row r="40" spans="1:26" x14ac:dyDescent="0.25">
      <c r="A40" s="78" t="s">
        <v>2489</v>
      </c>
      <c r="B40">
        <f>'Equipe TD'!B16</f>
        <v>53</v>
      </c>
      <c r="C40" s="1">
        <f>'Serviços TD'!C6</f>
        <v>32</v>
      </c>
      <c r="D40" s="83">
        <f t="shared" ref="D40:D44" si="12">C40/B40</f>
        <v>0.60377358490566035</v>
      </c>
      <c r="E40" s="1">
        <f>'Serviços TD'!D17</f>
        <v>34</v>
      </c>
      <c r="F40" s="83">
        <f t="shared" ref="F40:F45" si="13">E40/B40</f>
        <v>0.64150943396226412</v>
      </c>
      <c r="G40" s="1">
        <f>'Serviços TD'!C28</f>
        <v>53</v>
      </c>
      <c r="H40" s="83">
        <f t="shared" ref="H40:H45" si="14">G40/B40</f>
        <v>1</v>
      </c>
      <c r="I40" s="1">
        <f>'Serviços TD'!C39</f>
        <v>49</v>
      </c>
      <c r="J40" s="83">
        <f t="shared" ref="J40:J45" si="15">I40/B40</f>
        <v>0.92452830188679247</v>
      </c>
      <c r="R40" s="107"/>
      <c r="S40" s="9" t="s">
        <v>2510</v>
      </c>
      <c r="T40" s="90">
        <f>T39/$T$16</f>
        <v>1</v>
      </c>
      <c r="U40" s="91">
        <f>U39/$U$16</f>
        <v>0.83018867924528306</v>
      </c>
      <c r="V40" s="87">
        <f>V39/$V$16</f>
        <v>0.82692307692307687</v>
      </c>
      <c r="W40" s="83">
        <f>W39/$W$16</f>
        <v>0.8</v>
      </c>
      <c r="X40" s="83">
        <f>X39/$X$16</f>
        <v>0.42105263157894735</v>
      </c>
      <c r="Y40" s="83">
        <f>Y39/$Y$16</f>
        <v>0.625</v>
      </c>
      <c r="Z40" s="86">
        <f>Z39/$Z$16</f>
        <v>0.76969696969696966</v>
      </c>
    </row>
    <row r="41" spans="1:26" x14ac:dyDescent="0.25">
      <c r="A41" s="78" t="s">
        <v>2490</v>
      </c>
      <c r="B41">
        <f>'Equipe TD'!B17</f>
        <v>52</v>
      </c>
      <c r="C41" s="1">
        <f>'Serviços TD'!C7</f>
        <v>33</v>
      </c>
      <c r="D41" s="83">
        <f t="shared" si="12"/>
        <v>0.63461538461538458</v>
      </c>
      <c r="E41" s="1">
        <f>'Serviços TD'!D18</f>
        <v>13</v>
      </c>
      <c r="F41" s="83">
        <f t="shared" si="13"/>
        <v>0.25</v>
      </c>
      <c r="G41" s="1">
        <f>'Serviços TD'!C29</f>
        <v>44</v>
      </c>
      <c r="H41" s="83">
        <f t="shared" si="14"/>
        <v>0.84615384615384615</v>
      </c>
      <c r="I41" s="1">
        <f>'Serviços TD'!C40</f>
        <v>32</v>
      </c>
      <c r="J41" s="83">
        <f t="shared" si="15"/>
        <v>0.61538461538461542</v>
      </c>
      <c r="R41" s="107" t="s">
        <v>2244</v>
      </c>
      <c r="S41" s="9" t="s">
        <v>2509</v>
      </c>
      <c r="T41" s="1">
        <f>'Estrutura TD'!B110</f>
        <v>1</v>
      </c>
      <c r="U41" s="1">
        <f>'Estrutura TD'!C110</f>
        <v>2</v>
      </c>
      <c r="V41" s="1">
        <f>'Estrutura TD'!D110</f>
        <v>12</v>
      </c>
      <c r="W41" s="1">
        <f>'Estrutura TD'!E110</f>
        <v>2</v>
      </c>
      <c r="X41" s="1">
        <f>'Estrutura TD'!F110</f>
        <v>2</v>
      </c>
      <c r="Y41" s="1">
        <f>'Estrutura TD'!G110</f>
        <v>1</v>
      </c>
      <c r="Z41" s="112">
        <f>SUM(T41:Y41)</f>
        <v>20</v>
      </c>
    </row>
    <row r="42" spans="1:26" x14ac:dyDescent="0.25">
      <c r="A42" s="78" t="s">
        <v>2491</v>
      </c>
      <c r="B42">
        <f>'Equipe TD'!B18</f>
        <v>30</v>
      </c>
      <c r="C42" s="1">
        <f>'Serviços TD'!C8</f>
        <v>17</v>
      </c>
      <c r="D42" s="83">
        <f t="shared" si="12"/>
        <v>0.56666666666666665</v>
      </c>
      <c r="E42" s="1">
        <f>'Serviços TD'!D19</f>
        <v>0</v>
      </c>
      <c r="F42" s="83">
        <f t="shared" si="13"/>
        <v>0</v>
      </c>
      <c r="G42" s="1">
        <f>'Serviços TD'!C30</f>
        <v>25</v>
      </c>
      <c r="H42" s="83">
        <f t="shared" si="14"/>
        <v>0.83333333333333337</v>
      </c>
      <c r="I42" s="1">
        <f>'Serviços TD'!C41</f>
        <v>10</v>
      </c>
      <c r="J42" s="83">
        <f t="shared" si="15"/>
        <v>0.33333333333333331</v>
      </c>
      <c r="R42" s="107"/>
      <c r="S42" s="9" t="s">
        <v>2510</v>
      </c>
      <c r="T42" s="90">
        <f>T41/$T$16</f>
        <v>0.33333333333333331</v>
      </c>
      <c r="U42" s="91">
        <f>U41/$U$16</f>
        <v>3.7735849056603772E-2</v>
      </c>
      <c r="V42" s="87">
        <f>V41/$V$16</f>
        <v>0.23076923076923078</v>
      </c>
      <c r="W42" s="83">
        <f>W41/$W$16</f>
        <v>6.6666666666666666E-2</v>
      </c>
      <c r="X42" s="83">
        <f>X41/$X$16</f>
        <v>0.10526315789473684</v>
      </c>
      <c r="Y42" s="83">
        <f>Y41/$Y$16</f>
        <v>0.125</v>
      </c>
      <c r="Z42" s="86">
        <f>Z41/$Z$16</f>
        <v>0.12121212121212122</v>
      </c>
    </row>
    <row r="43" spans="1:26" x14ac:dyDescent="0.25">
      <c r="A43" s="78" t="s">
        <v>2492</v>
      </c>
      <c r="B43">
        <f>'Equipe TD'!B19</f>
        <v>19</v>
      </c>
      <c r="C43" s="1">
        <f>'Serviços TD'!C9</f>
        <v>7</v>
      </c>
      <c r="D43" s="83">
        <f t="shared" si="12"/>
        <v>0.36842105263157893</v>
      </c>
      <c r="E43" s="1">
        <f>'Serviços TD'!D20</f>
        <v>0</v>
      </c>
      <c r="F43" s="83">
        <f t="shared" si="13"/>
        <v>0</v>
      </c>
      <c r="G43" s="1">
        <f>'Serviços TD'!C31</f>
        <v>3</v>
      </c>
      <c r="H43" s="83">
        <f t="shared" si="14"/>
        <v>0.15789473684210525</v>
      </c>
      <c r="I43" s="1">
        <f>'Serviços TD'!C42</f>
        <v>0</v>
      </c>
      <c r="J43" s="83">
        <f t="shared" si="15"/>
        <v>0</v>
      </c>
      <c r="R43" s="107" t="s">
        <v>2245</v>
      </c>
      <c r="S43" s="9" t="s">
        <v>2509</v>
      </c>
      <c r="T43" s="1">
        <f>'Estrutura TD'!B117</f>
        <v>3</v>
      </c>
      <c r="U43" s="1">
        <f>'Estrutura TD'!C117</f>
        <v>52</v>
      </c>
      <c r="V43" s="1">
        <f>'Estrutura TD'!D117</f>
        <v>50</v>
      </c>
      <c r="W43" s="1">
        <f>'Estrutura TD'!E117</f>
        <v>27</v>
      </c>
      <c r="X43" s="1">
        <f>'Estrutura TD'!F117</f>
        <v>15</v>
      </c>
      <c r="Y43" s="1">
        <f>'Estrutura TD'!G117</f>
        <v>6</v>
      </c>
      <c r="Z43" s="112">
        <f>SUM(T43:Y43)</f>
        <v>153</v>
      </c>
    </row>
    <row r="44" spans="1:26" x14ac:dyDescent="0.25">
      <c r="A44" s="78" t="s">
        <v>2524</v>
      </c>
      <c r="B44">
        <f>'Equipe TD'!B20</f>
        <v>8</v>
      </c>
      <c r="C44" s="1">
        <f>'Serviços TD'!C10</f>
        <v>0</v>
      </c>
      <c r="D44" s="83">
        <f t="shared" si="12"/>
        <v>0</v>
      </c>
      <c r="E44" s="1">
        <f>'Serviços TD'!D21</f>
        <v>2</v>
      </c>
      <c r="F44" s="83">
        <f t="shared" si="13"/>
        <v>0.25</v>
      </c>
      <c r="G44" s="1">
        <f>'Serviços TD'!C32</f>
        <v>2</v>
      </c>
      <c r="H44" s="83">
        <f t="shared" si="14"/>
        <v>0.25</v>
      </c>
      <c r="I44" s="1">
        <f>'Serviços TD'!C43</f>
        <v>3</v>
      </c>
      <c r="J44" s="83">
        <f t="shared" si="15"/>
        <v>0.375</v>
      </c>
      <c r="R44" s="107"/>
      <c r="S44" s="9" t="s">
        <v>2510</v>
      </c>
      <c r="T44" s="90">
        <f>T43/$T$16</f>
        <v>1</v>
      </c>
      <c r="U44" s="91">
        <f>U43/$U$16</f>
        <v>0.98113207547169812</v>
      </c>
      <c r="V44" s="87">
        <f>V43/$V$16</f>
        <v>0.96153846153846156</v>
      </c>
      <c r="W44" s="83">
        <f>W43/$W$16</f>
        <v>0.9</v>
      </c>
      <c r="X44" s="83">
        <f>X43/$X$16</f>
        <v>0.78947368421052633</v>
      </c>
      <c r="Y44" s="83">
        <f>Y43/$Y$16</f>
        <v>0.75</v>
      </c>
      <c r="Z44" s="86">
        <f>Z43/$Z$16</f>
        <v>0.92727272727272725</v>
      </c>
    </row>
    <row r="45" spans="1:26" x14ac:dyDescent="0.25">
      <c r="A45" s="82" t="s">
        <v>2493</v>
      </c>
      <c r="B45" s="84">
        <f>SUM(B39:B44)</f>
        <v>165</v>
      </c>
      <c r="C45" s="84">
        <f>SUM(C39:C44)</f>
        <v>91</v>
      </c>
      <c r="D45" s="85">
        <f t="shared" ref="D45" si="16">C45/B45</f>
        <v>0.55151515151515151</v>
      </c>
      <c r="E45" s="84">
        <f>SUM(E39:E44)</f>
        <v>52</v>
      </c>
      <c r="F45" s="85">
        <f t="shared" si="13"/>
        <v>0.31515151515151513</v>
      </c>
      <c r="G45" s="84">
        <f>SUM(G39:G44)</f>
        <v>130</v>
      </c>
      <c r="H45" s="85">
        <f t="shared" si="14"/>
        <v>0.78787878787878785</v>
      </c>
      <c r="I45" s="84">
        <f>SUM(I39:I44)</f>
        <v>97</v>
      </c>
      <c r="J45" s="85">
        <f t="shared" si="15"/>
        <v>0.58787878787878789</v>
      </c>
      <c r="R45" s="107" t="s">
        <v>2246</v>
      </c>
      <c r="S45" s="9" t="s">
        <v>2509</v>
      </c>
      <c r="T45">
        <f>'Estrutura TD'!B125</f>
        <v>3</v>
      </c>
      <c r="U45">
        <f>'Estrutura TD'!C125</f>
        <v>53</v>
      </c>
      <c r="V45">
        <f>'Estrutura TD'!D125</f>
        <v>52</v>
      </c>
      <c r="W45">
        <f>'Estrutura TD'!E125</f>
        <v>27</v>
      </c>
      <c r="X45">
        <f>'Estrutura TD'!F125</f>
        <v>12</v>
      </c>
      <c r="Y45">
        <f>'Estrutura TD'!G125</f>
        <v>6</v>
      </c>
      <c r="Z45" s="112">
        <f>SUM(T45:Y45)</f>
        <v>153</v>
      </c>
    </row>
    <row r="46" spans="1:26" x14ac:dyDescent="0.25">
      <c r="R46" s="107"/>
      <c r="S46" s="9" t="s">
        <v>2510</v>
      </c>
      <c r="T46" s="90">
        <f>T45/$T$16</f>
        <v>1</v>
      </c>
      <c r="U46" s="91">
        <f>U45/$U$16</f>
        <v>1</v>
      </c>
      <c r="V46" s="87">
        <f>V45/$V$16</f>
        <v>1</v>
      </c>
      <c r="W46" s="83">
        <f>W45/$W$16</f>
        <v>0.9</v>
      </c>
      <c r="X46" s="83">
        <f>X45/$X$16</f>
        <v>0.63157894736842102</v>
      </c>
      <c r="Y46" s="83">
        <f>Y45/$Y$16</f>
        <v>0.75</v>
      </c>
      <c r="Z46" s="86">
        <f>Z45/$Z$16</f>
        <v>0.92727272727272725</v>
      </c>
    </row>
    <row r="47" spans="1:26" x14ac:dyDescent="0.25">
      <c r="A47" s="78" t="s">
        <v>2512</v>
      </c>
      <c r="R47" s="107" t="s">
        <v>2247</v>
      </c>
      <c r="S47" s="9" t="s">
        <v>2509</v>
      </c>
      <c r="T47">
        <f>'Estrutura TD'!B133</f>
        <v>3</v>
      </c>
      <c r="U47">
        <f>'Estrutura TD'!C133</f>
        <v>53</v>
      </c>
      <c r="V47">
        <f>'Estrutura TD'!D133</f>
        <v>51</v>
      </c>
      <c r="W47">
        <f>'Estrutura TD'!E133</f>
        <v>29</v>
      </c>
      <c r="X47">
        <f>'Estrutura TD'!F133</f>
        <v>17</v>
      </c>
      <c r="Y47">
        <f>'Estrutura TD'!G133</f>
        <v>6</v>
      </c>
      <c r="Z47" s="112">
        <f>SUM(T47:Y47)</f>
        <v>159</v>
      </c>
    </row>
    <row r="48" spans="1:26" x14ac:dyDescent="0.25">
      <c r="A48" s="79"/>
      <c r="B48" s="105"/>
      <c r="C48" s="123" t="s">
        <v>2513</v>
      </c>
      <c r="D48" s="123"/>
      <c r="E48" s="123" t="s">
        <v>2285</v>
      </c>
      <c r="F48" s="123"/>
      <c r="G48" s="123" t="s">
        <v>2514</v>
      </c>
      <c r="H48" s="123"/>
      <c r="I48" s="123" t="s">
        <v>2515</v>
      </c>
      <c r="J48" s="123"/>
      <c r="K48" s="123" t="s">
        <v>2516</v>
      </c>
      <c r="L48" s="123"/>
      <c r="M48" s="123" t="s">
        <v>2506</v>
      </c>
      <c r="N48" s="123"/>
      <c r="R48" s="107"/>
      <c r="S48" s="9" t="s">
        <v>2510</v>
      </c>
      <c r="T48" s="90">
        <f>T47/$T$16</f>
        <v>1</v>
      </c>
      <c r="U48" s="91">
        <f>U47/$U$16</f>
        <v>1</v>
      </c>
      <c r="V48" s="87">
        <f>V47/$V$16</f>
        <v>0.98076923076923073</v>
      </c>
      <c r="W48" s="83">
        <f>W47/$W$16</f>
        <v>0.96666666666666667</v>
      </c>
      <c r="X48" s="83">
        <f>X47/$X$16</f>
        <v>0.89473684210526316</v>
      </c>
      <c r="Y48" s="83">
        <f>Y47/$Y$16</f>
        <v>0.75</v>
      </c>
      <c r="Z48" s="86">
        <f>Z47/$Z$16</f>
        <v>0.96363636363636362</v>
      </c>
    </row>
    <row r="49" spans="1:26" x14ac:dyDescent="0.25">
      <c r="A49" s="80" t="s">
        <v>3007</v>
      </c>
      <c r="B49" s="81" t="s">
        <v>2509</v>
      </c>
      <c r="C49" s="103" t="s">
        <v>2509</v>
      </c>
      <c r="D49" s="103" t="s">
        <v>2510</v>
      </c>
      <c r="E49" s="103" t="s">
        <v>2509</v>
      </c>
      <c r="F49" s="103" t="s">
        <v>2510</v>
      </c>
      <c r="G49" s="103" t="s">
        <v>2509</v>
      </c>
      <c r="H49" s="103" t="s">
        <v>2510</v>
      </c>
      <c r="I49" s="103" t="s">
        <v>2509</v>
      </c>
      <c r="J49" s="103" t="s">
        <v>2510</v>
      </c>
      <c r="K49" s="103" t="s">
        <v>2509</v>
      </c>
      <c r="L49" s="103" t="s">
        <v>2510</v>
      </c>
      <c r="M49" s="103" t="s">
        <v>2509</v>
      </c>
      <c r="N49" s="103" t="s">
        <v>2510</v>
      </c>
      <c r="R49" s="107" t="s">
        <v>1532</v>
      </c>
      <c r="S49" s="9" t="s">
        <v>2509</v>
      </c>
      <c r="T49">
        <f>'Estrutura TD'!B141</f>
        <v>3</v>
      </c>
      <c r="U49">
        <f>'Estrutura TD'!C141</f>
        <v>46</v>
      </c>
      <c r="V49">
        <f>'Estrutura TD'!D141</f>
        <v>24</v>
      </c>
      <c r="W49">
        <f>'Estrutura TD'!E141</f>
        <v>6</v>
      </c>
      <c r="X49">
        <f>'Estrutura TD'!F141</f>
        <v>1</v>
      </c>
      <c r="Y49">
        <f>'Estrutura TD'!G141</f>
        <v>3</v>
      </c>
      <c r="Z49" s="112">
        <f>SUM(T49:Y49)</f>
        <v>83</v>
      </c>
    </row>
    <row r="50" spans="1:26" x14ac:dyDescent="0.25">
      <c r="A50" s="78" t="s">
        <v>2488</v>
      </c>
      <c r="B50">
        <f>'Equipe TD'!B15</f>
        <v>3</v>
      </c>
      <c r="C50" s="1">
        <f>'Insumos TD'!D5</f>
        <v>3</v>
      </c>
      <c r="D50" s="83">
        <f>C50/B50</f>
        <v>1</v>
      </c>
      <c r="E50" s="1">
        <f>'Insumos TD'!C16</f>
        <v>3</v>
      </c>
      <c r="F50" s="83">
        <f>E50/B50</f>
        <v>1</v>
      </c>
      <c r="G50" s="1">
        <f>'Insumos TD'!C27</f>
        <v>1</v>
      </c>
      <c r="H50" s="83">
        <f>G50/B50</f>
        <v>0.33333333333333331</v>
      </c>
      <c r="I50" s="1">
        <f>'Insumos TD'!D38</f>
        <v>2</v>
      </c>
      <c r="J50" s="83">
        <f>I50/B50</f>
        <v>0.66666666666666663</v>
      </c>
      <c r="K50" s="1">
        <f>'Insumos TD'!C49</f>
        <v>3</v>
      </c>
      <c r="L50" s="83">
        <f>K50/B50</f>
        <v>1</v>
      </c>
      <c r="M50" s="1">
        <f>'Insumos TD'!C60</f>
        <v>2</v>
      </c>
      <c r="N50" s="83">
        <f>M50/B50</f>
        <v>0.66666666666666663</v>
      </c>
      <c r="R50" s="107"/>
      <c r="S50" s="9" t="s">
        <v>2510</v>
      </c>
      <c r="T50" s="90">
        <f>T49/$T$16</f>
        <v>1</v>
      </c>
      <c r="U50" s="91">
        <f>U49/$U$16</f>
        <v>0.86792452830188682</v>
      </c>
      <c r="V50" s="87">
        <f>V49/$V$16</f>
        <v>0.46153846153846156</v>
      </c>
      <c r="W50" s="83">
        <f>W49/$W$16</f>
        <v>0.2</v>
      </c>
      <c r="X50" s="83">
        <f>X49/$X$16</f>
        <v>5.2631578947368418E-2</v>
      </c>
      <c r="Y50" s="83">
        <f>Y49/$Y$16</f>
        <v>0.375</v>
      </c>
      <c r="Z50" s="86">
        <f>Z49/$Z$16</f>
        <v>0.50303030303030305</v>
      </c>
    </row>
    <row r="51" spans="1:26" x14ac:dyDescent="0.25">
      <c r="A51" s="78" t="s">
        <v>2489</v>
      </c>
      <c r="B51">
        <f>'Equipe TD'!B16</f>
        <v>53</v>
      </c>
      <c r="C51" s="1">
        <f>'Insumos TD'!D6</f>
        <v>48</v>
      </c>
      <c r="D51" s="83">
        <f t="shared" ref="D51:D56" si="17">C51/B51</f>
        <v>0.90566037735849059</v>
      </c>
      <c r="E51" s="1">
        <f>'Insumos TD'!C17</f>
        <v>45</v>
      </c>
      <c r="F51" s="83">
        <f t="shared" ref="F51:F56" si="18">E51/B51</f>
        <v>0.84905660377358494</v>
      </c>
      <c r="G51" s="1">
        <f>'Insumos TD'!C28</f>
        <v>44</v>
      </c>
      <c r="H51" s="83">
        <f t="shared" ref="H51:H56" si="19">G51/B51</f>
        <v>0.83018867924528306</v>
      </c>
      <c r="I51" s="1">
        <f>'Insumos TD'!D39</f>
        <v>31</v>
      </c>
      <c r="J51" s="83">
        <f t="shared" ref="J51:J56" si="20">I51/B51</f>
        <v>0.58490566037735847</v>
      </c>
      <c r="K51" s="1">
        <f>'Insumos TD'!C50</f>
        <v>16</v>
      </c>
      <c r="L51" s="83">
        <f t="shared" ref="L51:L56" si="21">K51/B51</f>
        <v>0.30188679245283018</v>
      </c>
      <c r="M51" s="1">
        <f>'Insumos TD'!C61</f>
        <v>22</v>
      </c>
      <c r="N51" s="83">
        <f t="shared" ref="N51:N56" si="22">M51/B51</f>
        <v>0.41509433962264153</v>
      </c>
      <c r="R51" s="107" t="s">
        <v>2280</v>
      </c>
      <c r="S51" s="9" t="s">
        <v>2509</v>
      </c>
      <c r="T51">
        <f>'Estrutura TD'!B149</f>
        <v>1</v>
      </c>
      <c r="U51">
        <f>'Estrutura TD'!C149</f>
        <v>26</v>
      </c>
      <c r="V51">
        <f>'Estrutura TD'!D149</f>
        <v>25</v>
      </c>
      <c r="W51">
        <f>'Estrutura TD'!E149</f>
        <v>9</v>
      </c>
      <c r="X51">
        <f>'Estrutura TD'!F149</f>
        <v>9</v>
      </c>
      <c r="Y51">
        <f>'Estrutura TD'!G149</f>
        <v>0</v>
      </c>
      <c r="Z51" s="112">
        <f>SUM(T51:Y51)</f>
        <v>70</v>
      </c>
    </row>
    <row r="52" spans="1:26" x14ac:dyDescent="0.25">
      <c r="A52" s="78" t="s">
        <v>2490</v>
      </c>
      <c r="B52">
        <f>'Equipe TD'!B17</f>
        <v>52</v>
      </c>
      <c r="C52" s="1">
        <f>'Insumos TD'!D7</f>
        <v>38</v>
      </c>
      <c r="D52" s="83">
        <f t="shared" si="17"/>
        <v>0.73076923076923073</v>
      </c>
      <c r="E52" s="1">
        <f>'Insumos TD'!C18</f>
        <v>32</v>
      </c>
      <c r="F52" s="83">
        <f t="shared" si="18"/>
        <v>0.61538461538461542</v>
      </c>
      <c r="G52" s="1">
        <f>'Insumos TD'!C29</f>
        <v>46</v>
      </c>
      <c r="H52" s="83">
        <f t="shared" si="19"/>
        <v>0.88461538461538458</v>
      </c>
      <c r="I52" s="1">
        <f>'Insumos TD'!D40</f>
        <v>28</v>
      </c>
      <c r="J52" s="83">
        <f t="shared" si="20"/>
        <v>0.53846153846153844</v>
      </c>
      <c r="K52" s="1">
        <f>'Insumos TD'!C51</f>
        <v>14</v>
      </c>
      <c r="L52" s="83">
        <f t="shared" si="21"/>
        <v>0.26923076923076922</v>
      </c>
      <c r="M52" s="1">
        <f>'Insumos TD'!C62</f>
        <v>24</v>
      </c>
      <c r="N52" s="83">
        <f t="shared" si="22"/>
        <v>0.46153846153846156</v>
      </c>
      <c r="R52" s="107"/>
      <c r="S52" s="9" t="s">
        <v>2510</v>
      </c>
      <c r="T52" s="90">
        <f>T51/$T$16</f>
        <v>0.33333333333333331</v>
      </c>
      <c r="U52" s="91">
        <f>U51/$U$16</f>
        <v>0.49056603773584906</v>
      </c>
      <c r="V52" s="87">
        <f>V51/$V$16</f>
        <v>0.48076923076923078</v>
      </c>
      <c r="W52" s="83">
        <f>W51/$W$16</f>
        <v>0.3</v>
      </c>
      <c r="X52" s="83">
        <f>X51/$X$16</f>
        <v>0.47368421052631576</v>
      </c>
      <c r="Y52" s="83">
        <f>Y51/$Y$16</f>
        <v>0</v>
      </c>
      <c r="Z52" s="86">
        <f>Z51/$Z$16</f>
        <v>0.42424242424242425</v>
      </c>
    </row>
    <row r="53" spans="1:26" x14ac:dyDescent="0.25">
      <c r="A53" s="78" t="s">
        <v>2491</v>
      </c>
      <c r="B53">
        <f>'Equipe TD'!B18</f>
        <v>30</v>
      </c>
      <c r="C53" s="1">
        <f>'Insumos TD'!D8</f>
        <v>17</v>
      </c>
      <c r="D53" s="83">
        <f t="shared" si="17"/>
        <v>0.56666666666666665</v>
      </c>
      <c r="E53" s="1">
        <f>'Insumos TD'!C19</f>
        <v>18</v>
      </c>
      <c r="F53" s="83">
        <f t="shared" si="18"/>
        <v>0.6</v>
      </c>
      <c r="G53" s="1">
        <f>'Insumos TD'!C30</f>
        <v>27</v>
      </c>
      <c r="H53" s="83">
        <f t="shared" si="19"/>
        <v>0.9</v>
      </c>
      <c r="I53" s="1">
        <f>'Insumos TD'!D41</f>
        <v>9</v>
      </c>
      <c r="J53" s="83">
        <f t="shared" si="20"/>
        <v>0.3</v>
      </c>
      <c r="K53" s="1">
        <f>'Insumos TD'!C52</f>
        <v>7</v>
      </c>
      <c r="L53" s="83">
        <f t="shared" si="21"/>
        <v>0.23333333333333334</v>
      </c>
      <c r="M53" s="1">
        <f>'Insumos TD'!C63</f>
        <v>12</v>
      </c>
      <c r="N53" s="83">
        <f t="shared" si="22"/>
        <v>0.4</v>
      </c>
      <c r="R53" s="107" t="s">
        <v>2250</v>
      </c>
      <c r="S53" s="9" t="s">
        <v>2509</v>
      </c>
      <c r="T53">
        <f>'Estrutura TD'!B157</f>
        <v>2</v>
      </c>
      <c r="U53">
        <f>'Estrutura TD'!C157</f>
        <v>49</v>
      </c>
      <c r="V53">
        <f>'Estrutura TD'!D157</f>
        <v>45</v>
      </c>
      <c r="W53">
        <f>'Estrutura TD'!E157</f>
        <v>25</v>
      </c>
      <c r="X53">
        <f>'Estrutura TD'!F157</f>
        <v>15</v>
      </c>
      <c r="Y53">
        <f>'Estrutura TD'!G157</f>
        <v>2</v>
      </c>
      <c r="Z53" s="112">
        <f>SUM(T53:Y53)</f>
        <v>138</v>
      </c>
    </row>
    <row r="54" spans="1:26" x14ac:dyDescent="0.25">
      <c r="A54" s="78" t="s">
        <v>2492</v>
      </c>
      <c r="B54">
        <f>'Equipe TD'!B19</f>
        <v>19</v>
      </c>
      <c r="C54" s="1">
        <f>'Insumos TD'!D9</f>
        <v>4</v>
      </c>
      <c r="D54" s="83">
        <f t="shared" si="17"/>
        <v>0.21052631578947367</v>
      </c>
      <c r="E54" s="1">
        <f>'Insumos TD'!C20</f>
        <v>12</v>
      </c>
      <c r="F54" s="83">
        <f t="shared" si="18"/>
        <v>0.63157894736842102</v>
      </c>
      <c r="G54" s="1">
        <f>'Insumos TD'!C31</f>
        <v>18</v>
      </c>
      <c r="H54" s="83">
        <f t="shared" si="19"/>
        <v>0.94736842105263153</v>
      </c>
      <c r="I54" s="1">
        <f>'Insumos TD'!D42</f>
        <v>8</v>
      </c>
      <c r="J54" s="83">
        <f t="shared" si="20"/>
        <v>0.42105263157894735</v>
      </c>
      <c r="K54" s="1">
        <f>'Insumos TD'!C53</f>
        <v>7</v>
      </c>
      <c r="L54" s="83">
        <f t="shared" si="21"/>
        <v>0.36842105263157893</v>
      </c>
      <c r="M54" s="1">
        <f>'Insumos TD'!C64</f>
        <v>6</v>
      </c>
      <c r="N54" s="83">
        <f t="shared" si="22"/>
        <v>0.31578947368421051</v>
      </c>
      <c r="R54" s="108"/>
      <c r="S54" s="103" t="s">
        <v>2510</v>
      </c>
      <c r="T54" s="92">
        <f>T53/$T$16</f>
        <v>0.66666666666666663</v>
      </c>
      <c r="U54" s="93">
        <f>U53/$U$16</f>
        <v>0.92452830188679247</v>
      </c>
      <c r="V54" s="94">
        <f>V53/$V$16</f>
        <v>0.86538461538461542</v>
      </c>
      <c r="W54" s="93">
        <f>W53/$W$16</f>
        <v>0.83333333333333337</v>
      </c>
      <c r="X54" s="93">
        <f>X53/$X$16</f>
        <v>0.78947368421052633</v>
      </c>
      <c r="Y54" s="93">
        <f>Y53/$Y$16</f>
        <v>0.25</v>
      </c>
      <c r="Z54" s="97">
        <f>Z53/$Z$16</f>
        <v>0.83636363636363631</v>
      </c>
    </row>
    <row r="55" spans="1:26" x14ac:dyDescent="0.25">
      <c r="A55" s="78" t="s">
        <v>2524</v>
      </c>
      <c r="B55">
        <f>'Equipe TD'!B20</f>
        <v>8</v>
      </c>
      <c r="C55" s="1">
        <f>'Insumos TD'!D10</f>
        <v>4</v>
      </c>
      <c r="D55" s="83">
        <f t="shared" si="17"/>
        <v>0.5</v>
      </c>
      <c r="E55" s="1">
        <f>'Insumos TD'!C21</f>
        <v>0</v>
      </c>
      <c r="F55" s="83">
        <f t="shared" si="18"/>
        <v>0</v>
      </c>
      <c r="G55" s="1">
        <f>'Insumos TD'!C32</f>
        <v>2</v>
      </c>
      <c r="H55" s="83">
        <f t="shared" si="19"/>
        <v>0.25</v>
      </c>
      <c r="I55" s="1">
        <f>'Insumos TD'!D43</f>
        <v>0</v>
      </c>
      <c r="J55" s="83">
        <f t="shared" si="20"/>
        <v>0</v>
      </c>
      <c r="K55" s="1">
        <f>'Insumos TD'!C54</f>
        <v>3</v>
      </c>
      <c r="L55" s="83">
        <f t="shared" si="21"/>
        <v>0.375</v>
      </c>
      <c r="M55" s="1">
        <f>'Insumos TD'!C65</f>
        <v>0</v>
      </c>
      <c r="N55" s="83">
        <f t="shared" si="22"/>
        <v>0</v>
      </c>
    </row>
    <row r="56" spans="1:26" x14ac:dyDescent="0.25">
      <c r="A56" s="82" t="s">
        <v>2493</v>
      </c>
      <c r="B56" s="84">
        <f>SUM(B50:B55)</f>
        <v>165</v>
      </c>
      <c r="C56" s="84">
        <f>SUM(C50:C55)</f>
        <v>114</v>
      </c>
      <c r="D56" s="85">
        <f t="shared" si="17"/>
        <v>0.69090909090909092</v>
      </c>
      <c r="E56" s="84">
        <f>SUM(E50:E55)</f>
        <v>110</v>
      </c>
      <c r="F56" s="85">
        <f t="shared" si="18"/>
        <v>0.66666666666666663</v>
      </c>
      <c r="G56" s="84">
        <f>SUM(G50:G55)</f>
        <v>138</v>
      </c>
      <c r="H56" s="85">
        <f t="shared" si="19"/>
        <v>0.83636363636363631</v>
      </c>
      <c r="I56" s="84">
        <f>SUM(I50:I55)</f>
        <v>78</v>
      </c>
      <c r="J56" s="85">
        <f t="shared" si="20"/>
        <v>0.47272727272727272</v>
      </c>
      <c r="K56" s="84">
        <f>SUM(K50:K55)</f>
        <v>50</v>
      </c>
      <c r="L56" s="85">
        <f t="shared" si="21"/>
        <v>0.30303030303030304</v>
      </c>
      <c r="M56" s="84">
        <f>SUM(M50:M55)</f>
        <v>66</v>
      </c>
      <c r="N56" s="85">
        <f t="shared" si="22"/>
        <v>0.4</v>
      </c>
    </row>
    <row r="58" spans="1:26" x14ac:dyDescent="0.25">
      <c r="A58" s="78" t="s">
        <v>2517</v>
      </c>
    </row>
    <row r="59" spans="1:26" x14ac:dyDescent="0.25">
      <c r="A59" s="79"/>
      <c r="B59" s="105"/>
      <c r="C59" s="123" t="s">
        <v>2518</v>
      </c>
      <c r="D59" s="123"/>
      <c r="E59" s="123" t="s">
        <v>2519</v>
      </c>
      <c r="F59" s="123"/>
      <c r="G59" s="123" t="s">
        <v>2520</v>
      </c>
      <c r="H59" s="123"/>
    </row>
    <row r="60" spans="1:26" x14ac:dyDescent="0.25">
      <c r="A60" s="80" t="s">
        <v>8</v>
      </c>
      <c r="B60" s="81" t="s">
        <v>2509</v>
      </c>
      <c r="C60" s="103" t="s">
        <v>2509</v>
      </c>
      <c r="D60" s="103" t="s">
        <v>2510</v>
      </c>
      <c r="E60" s="103" t="s">
        <v>2509</v>
      </c>
      <c r="F60" s="103" t="s">
        <v>2510</v>
      </c>
      <c r="G60" s="103" t="s">
        <v>2509</v>
      </c>
      <c r="H60" s="103" t="s">
        <v>2510</v>
      </c>
    </row>
    <row r="61" spans="1:26" x14ac:dyDescent="0.25">
      <c r="A61" s="78" t="s">
        <v>2488</v>
      </c>
      <c r="B61">
        <f>'Equipe TD'!B15</f>
        <v>3</v>
      </c>
      <c r="C61" s="1">
        <f>'TIC TD'!D5</f>
        <v>2</v>
      </c>
      <c r="D61" s="83">
        <f>C61/B61</f>
        <v>0.66666666666666663</v>
      </c>
      <c r="E61" s="1">
        <f>'TIC TD'!D16</f>
        <v>3</v>
      </c>
      <c r="F61" s="83">
        <f>E61/B61</f>
        <v>1</v>
      </c>
      <c r="G61" s="1">
        <f>'TIC TD'!C27</f>
        <v>0</v>
      </c>
      <c r="H61" s="83">
        <f>G61/B61</f>
        <v>0</v>
      </c>
    </row>
    <row r="62" spans="1:26" x14ac:dyDescent="0.25">
      <c r="A62" s="78" t="s">
        <v>2489</v>
      </c>
      <c r="B62">
        <f>'Equipe TD'!B16</f>
        <v>53</v>
      </c>
      <c r="C62" s="1">
        <f>'TIC TD'!D6</f>
        <v>28</v>
      </c>
      <c r="D62" s="83">
        <f t="shared" ref="D62:D67" si="23">C62/B62</f>
        <v>0.52830188679245282</v>
      </c>
      <c r="E62" s="1">
        <f>'TIC TD'!D17</f>
        <v>49</v>
      </c>
      <c r="F62" s="83">
        <f t="shared" ref="F62:F67" si="24">E62/B62</f>
        <v>0.92452830188679247</v>
      </c>
      <c r="G62" s="1">
        <f>'TIC TD'!C28</f>
        <v>19</v>
      </c>
      <c r="H62" s="83">
        <f t="shared" ref="H62:H67" si="25">G62/B62</f>
        <v>0.35849056603773582</v>
      </c>
    </row>
    <row r="63" spans="1:26" x14ac:dyDescent="0.25">
      <c r="A63" s="78" t="s">
        <v>2490</v>
      </c>
      <c r="B63">
        <f>'Equipe TD'!B17</f>
        <v>52</v>
      </c>
      <c r="C63" s="1">
        <f>'TIC TD'!D7</f>
        <v>29</v>
      </c>
      <c r="D63" s="83">
        <f t="shared" si="23"/>
        <v>0.55769230769230771</v>
      </c>
      <c r="E63" s="1">
        <f>'TIC TD'!D18</f>
        <v>42</v>
      </c>
      <c r="F63" s="83">
        <f t="shared" si="24"/>
        <v>0.80769230769230771</v>
      </c>
      <c r="G63" s="1">
        <f>'TIC TD'!C29</f>
        <v>22</v>
      </c>
      <c r="H63" s="83">
        <f t="shared" si="25"/>
        <v>0.42307692307692307</v>
      </c>
    </row>
    <row r="64" spans="1:26" x14ac:dyDescent="0.25">
      <c r="A64" s="78" t="s">
        <v>2491</v>
      </c>
      <c r="B64">
        <f>'Equipe TD'!B18</f>
        <v>30</v>
      </c>
      <c r="C64" s="1">
        <f>'TIC TD'!D8</f>
        <v>18</v>
      </c>
      <c r="D64" s="83">
        <f t="shared" si="23"/>
        <v>0.6</v>
      </c>
      <c r="E64" s="1">
        <f>'TIC TD'!D19</f>
        <v>25</v>
      </c>
      <c r="F64" s="83">
        <f t="shared" si="24"/>
        <v>0.83333333333333337</v>
      </c>
      <c r="G64" s="1">
        <f>'TIC TD'!C30</f>
        <v>8</v>
      </c>
      <c r="H64" s="83">
        <f t="shared" si="25"/>
        <v>0.26666666666666666</v>
      </c>
    </row>
    <row r="65" spans="1:8" x14ac:dyDescent="0.25">
      <c r="A65" s="78" t="s">
        <v>2492</v>
      </c>
      <c r="B65">
        <f>'Equipe TD'!B19</f>
        <v>19</v>
      </c>
      <c r="C65" s="1">
        <f>'TIC TD'!D9</f>
        <v>8</v>
      </c>
      <c r="D65" s="83">
        <f t="shared" si="23"/>
        <v>0.42105263157894735</v>
      </c>
      <c r="E65" s="1">
        <f>'TIC TD'!D20</f>
        <v>11</v>
      </c>
      <c r="F65" s="83">
        <f t="shared" si="24"/>
        <v>0.57894736842105265</v>
      </c>
      <c r="G65" s="1">
        <f>'TIC TD'!C31</f>
        <v>3</v>
      </c>
      <c r="H65" s="83">
        <f t="shared" si="25"/>
        <v>0.15789473684210525</v>
      </c>
    </row>
    <row r="66" spans="1:8" x14ac:dyDescent="0.25">
      <c r="A66" s="78" t="s">
        <v>2524</v>
      </c>
      <c r="B66">
        <f>'Equipe TD'!B20</f>
        <v>8</v>
      </c>
      <c r="C66" s="1">
        <f>'TIC TD'!D10</f>
        <v>2</v>
      </c>
      <c r="D66" s="83">
        <f t="shared" si="23"/>
        <v>0.25</v>
      </c>
      <c r="E66" s="1">
        <f>'TIC TD'!D21</f>
        <v>5</v>
      </c>
      <c r="F66" s="83">
        <f t="shared" si="24"/>
        <v>0.625</v>
      </c>
      <c r="G66" s="1">
        <f>'TIC TD'!C32</f>
        <v>0</v>
      </c>
      <c r="H66" s="83">
        <f t="shared" si="25"/>
        <v>0</v>
      </c>
    </row>
    <row r="67" spans="1:8" x14ac:dyDescent="0.25">
      <c r="A67" s="82" t="s">
        <v>2493</v>
      </c>
      <c r="B67" s="84">
        <f>SUM(B61:B66)</f>
        <v>165</v>
      </c>
      <c r="C67" s="84">
        <f>SUM(C61:C66)</f>
        <v>87</v>
      </c>
      <c r="D67" s="85">
        <f t="shared" si="23"/>
        <v>0.52727272727272723</v>
      </c>
      <c r="E67" s="84">
        <f>SUM(E61:E66)</f>
        <v>135</v>
      </c>
      <c r="F67" s="85">
        <f t="shared" si="24"/>
        <v>0.81818181818181823</v>
      </c>
      <c r="G67" s="84">
        <f>SUM(G61:G66)</f>
        <v>52</v>
      </c>
      <c r="H67" s="85">
        <f t="shared" si="25"/>
        <v>0.31515151515151513</v>
      </c>
    </row>
  </sheetData>
  <mergeCells count="32">
    <mergeCell ref="B3:C3"/>
    <mergeCell ref="D3:E3"/>
    <mergeCell ref="F3:G3"/>
    <mergeCell ref="H3:I3"/>
    <mergeCell ref="J3:K3"/>
    <mergeCell ref="O26:P26"/>
    <mergeCell ref="M48:N48"/>
    <mergeCell ref="L3:M3"/>
    <mergeCell ref="N3:O3"/>
    <mergeCell ref="P3:Q3"/>
    <mergeCell ref="K48:L48"/>
    <mergeCell ref="G59:H59"/>
    <mergeCell ref="I26:J26"/>
    <mergeCell ref="K26:L26"/>
    <mergeCell ref="M26:N26"/>
    <mergeCell ref="C37:D37"/>
    <mergeCell ref="E37:F37"/>
    <mergeCell ref="G37:H37"/>
    <mergeCell ref="I37:J37"/>
    <mergeCell ref="C59:D59"/>
    <mergeCell ref="E59:F59"/>
    <mergeCell ref="C48:D48"/>
    <mergeCell ref="E48:F48"/>
    <mergeCell ref="G48:H48"/>
    <mergeCell ref="I48:J48"/>
    <mergeCell ref="I15:J15"/>
    <mergeCell ref="C26:D26"/>
    <mergeCell ref="E26:F26"/>
    <mergeCell ref="G26:H26"/>
    <mergeCell ref="C15:D15"/>
    <mergeCell ref="E15:F15"/>
    <mergeCell ref="G15:H15"/>
  </mergeCells>
  <pageMargins left="0.511811024" right="0.511811024" top="0.78740157499999996" bottom="0.78740157499999996" header="0.31496062000000002" footer="0.31496062000000002"/>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6A6D5-93D6-4398-9C5B-117387055E69}">
  <dimension ref="A2:Z65"/>
  <sheetViews>
    <sheetView zoomScaleNormal="100" workbookViewId="0">
      <selection activeCell="I8" sqref="I8"/>
    </sheetView>
  </sheetViews>
  <sheetFormatPr defaultColWidth="9.140625" defaultRowHeight="15" x14ac:dyDescent="0.25"/>
  <cols>
    <col min="1" max="1" width="20.42578125" style="1" bestFit="1" customWidth="1"/>
    <col min="2" max="2" width="8.85546875"/>
    <col min="3" max="8" width="9.140625" style="1"/>
    <col min="9" max="10" width="10.85546875" style="1" customWidth="1"/>
    <col min="11" max="11" width="9.140625" style="1"/>
    <col min="12" max="12" width="9.5703125" style="1" bestFit="1" customWidth="1"/>
    <col min="13" max="18" width="9.140625" style="1"/>
    <col min="19" max="19" width="56.7109375" style="1" customWidth="1"/>
    <col min="20" max="20" width="4.28515625" style="1" customWidth="1"/>
    <col min="21" max="25" width="9.140625" style="1"/>
    <col min="26" max="26" width="18.140625" style="1" bestFit="1" customWidth="1"/>
    <col min="27" max="16384" width="9.140625" style="1"/>
  </cols>
  <sheetData>
    <row r="2" spans="1:26" x14ac:dyDescent="0.25">
      <c r="A2" s="78" t="s">
        <v>3006</v>
      </c>
    </row>
    <row r="3" spans="1:26" x14ac:dyDescent="0.25">
      <c r="A3" s="105"/>
      <c r="B3" s="124" t="s">
        <v>1523</v>
      </c>
      <c r="C3" s="124"/>
      <c r="D3" s="123" t="s">
        <v>1568</v>
      </c>
      <c r="E3" s="123"/>
      <c r="F3" s="123" t="s">
        <v>1622</v>
      </c>
      <c r="G3" s="123"/>
      <c r="H3" s="123" t="s">
        <v>1702</v>
      </c>
      <c r="I3" s="123"/>
      <c r="J3" s="123" t="s">
        <v>1794</v>
      </c>
      <c r="K3" s="123"/>
      <c r="L3" s="123" t="s">
        <v>1857</v>
      </c>
      <c r="M3" s="123"/>
      <c r="N3" s="123" t="s">
        <v>1929</v>
      </c>
      <c r="O3" s="123"/>
      <c r="P3" s="123" t="s">
        <v>19</v>
      </c>
      <c r="Q3" s="123"/>
      <c r="R3" s="20"/>
    </row>
    <row r="4" spans="1:26" x14ac:dyDescent="0.25">
      <c r="A4" s="81" t="s">
        <v>3007</v>
      </c>
      <c r="B4" s="114" t="s">
        <v>2509</v>
      </c>
      <c r="C4" s="81" t="s">
        <v>2510</v>
      </c>
      <c r="D4" s="114" t="s">
        <v>2509</v>
      </c>
      <c r="E4" s="81" t="s">
        <v>2510</v>
      </c>
      <c r="F4" s="114" t="s">
        <v>2509</v>
      </c>
      <c r="G4" s="81" t="s">
        <v>2510</v>
      </c>
      <c r="H4" s="114" t="s">
        <v>2509</v>
      </c>
      <c r="I4" s="81" t="s">
        <v>2510</v>
      </c>
      <c r="J4" s="114" t="s">
        <v>2509</v>
      </c>
      <c r="K4" s="81" t="s">
        <v>2510</v>
      </c>
      <c r="L4" s="114" t="s">
        <v>2509</v>
      </c>
      <c r="M4" s="81" t="s">
        <v>2510</v>
      </c>
      <c r="N4" s="114" t="s">
        <v>2509</v>
      </c>
      <c r="O4" s="81" t="s">
        <v>2510</v>
      </c>
      <c r="P4" s="114" t="s">
        <v>2509</v>
      </c>
      <c r="Q4" s="81" t="s">
        <v>2510</v>
      </c>
      <c r="R4" s="20"/>
    </row>
    <row r="5" spans="1:26" x14ac:dyDescent="0.25">
      <c r="A5" s="78" t="s">
        <v>2488</v>
      </c>
      <c r="B5">
        <f>'Equipe TD'!B5</f>
        <v>1</v>
      </c>
      <c r="C5" s="83">
        <f>'Equipe TD'!C5</f>
        <v>6.369426751592357E-3</v>
      </c>
      <c r="D5" s="1">
        <f>'Equipe TD'!D5</f>
        <v>0</v>
      </c>
      <c r="E5" s="83">
        <f>'Equipe TD'!E5</f>
        <v>0</v>
      </c>
      <c r="F5" s="1">
        <f>'Equipe TD'!F5</f>
        <v>0</v>
      </c>
      <c r="G5" s="83">
        <f>'Equipe TD'!G5</f>
        <v>0</v>
      </c>
      <c r="H5" s="1">
        <f>'Equipe TD'!H5</f>
        <v>0</v>
      </c>
      <c r="I5" s="83">
        <f>'Equipe TD'!I5</f>
        <v>0</v>
      </c>
      <c r="J5" s="1">
        <f>'Equipe TD'!J5</f>
        <v>0</v>
      </c>
      <c r="K5" s="83">
        <f>'Equipe TD'!K5</f>
        <v>0</v>
      </c>
      <c r="L5" s="1">
        <f>'Equipe TD'!L5</f>
        <v>2</v>
      </c>
      <c r="M5" s="83">
        <f>'Equipe TD'!M5</f>
        <v>1.2738853503184714E-2</v>
      </c>
      <c r="N5" s="1">
        <f>'Equipe TD'!N5</f>
        <v>0</v>
      </c>
      <c r="O5" s="83">
        <f>'Equipe TD'!O5</f>
        <v>0</v>
      </c>
      <c r="P5" s="1">
        <f>'Equipe TD'!P5</f>
        <v>3</v>
      </c>
      <c r="Q5" s="83">
        <f>'Equipe TD'!Q5</f>
        <v>1.9108280254777069E-2</v>
      </c>
      <c r="R5" s="83"/>
    </row>
    <row r="6" spans="1:26" x14ac:dyDescent="0.25">
      <c r="A6" s="78" t="s">
        <v>2489</v>
      </c>
      <c r="B6">
        <f>'Equipe TD'!B6</f>
        <v>5</v>
      </c>
      <c r="C6" s="83">
        <f>'Equipe TD'!C6</f>
        <v>3.1847133757961783E-2</v>
      </c>
      <c r="D6" s="1">
        <f>'Equipe TD'!D6</f>
        <v>7</v>
      </c>
      <c r="E6" s="83">
        <f>'Equipe TD'!E6</f>
        <v>4.4585987261146494E-2</v>
      </c>
      <c r="F6" s="1">
        <f>'Equipe TD'!F6</f>
        <v>5</v>
      </c>
      <c r="G6" s="83">
        <f>'Equipe TD'!G6</f>
        <v>3.1847133757961783E-2</v>
      </c>
      <c r="H6" s="1">
        <f>'Equipe TD'!H6</f>
        <v>13</v>
      </c>
      <c r="I6" s="83">
        <f>'Equipe TD'!I6</f>
        <v>8.2802547770700632E-2</v>
      </c>
      <c r="J6" s="1">
        <f>'Equipe TD'!J6</f>
        <v>7</v>
      </c>
      <c r="K6" s="83">
        <f>'Equipe TD'!K6</f>
        <v>4.4585987261146494E-2</v>
      </c>
      <c r="L6" s="1">
        <f>'Equipe TD'!L6</f>
        <v>9</v>
      </c>
      <c r="M6" s="83">
        <f>'Equipe TD'!M6</f>
        <v>5.7324840764331211E-2</v>
      </c>
      <c r="N6" s="1">
        <f>'Equipe TD'!N6</f>
        <v>7</v>
      </c>
      <c r="O6" s="83">
        <f>'Equipe TD'!O6</f>
        <v>4.4585987261146494E-2</v>
      </c>
      <c r="P6" s="1">
        <f>'Equipe TD'!P6</f>
        <v>53</v>
      </c>
      <c r="Q6" s="83">
        <f>'Equipe TD'!Q6</f>
        <v>0.33757961783439489</v>
      </c>
      <c r="R6" s="83"/>
    </row>
    <row r="7" spans="1:26" x14ac:dyDescent="0.25">
      <c r="A7" s="78" t="s">
        <v>2490</v>
      </c>
      <c r="B7">
        <f>'Equipe TD'!B7</f>
        <v>3</v>
      </c>
      <c r="C7" s="83">
        <f>'Equipe TD'!C7</f>
        <v>1.9108280254777069E-2</v>
      </c>
      <c r="D7" s="1">
        <f>'Equipe TD'!D7</f>
        <v>4</v>
      </c>
      <c r="E7" s="83">
        <f>'Equipe TD'!E7</f>
        <v>2.5477707006369428E-2</v>
      </c>
      <c r="F7" s="1">
        <f>'Equipe TD'!F7</f>
        <v>9</v>
      </c>
      <c r="G7" s="83">
        <f>'Equipe TD'!G7</f>
        <v>5.7324840764331211E-2</v>
      </c>
      <c r="H7" s="1">
        <f>'Equipe TD'!H7</f>
        <v>12</v>
      </c>
      <c r="I7" s="83">
        <f>'Equipe TD'!I7</f>
        <v>7.6433121019108277E-2</v>
      </c>
      <c r="J7" s="1">
        <f>'Equipe TD'!J7</f>
        <v>10</v>
      </c>
      <c r="K7" s="83">
        <f>'Equipe TD'!K7</f>
        <v>6.3694267515923567E-2</v>
      </c>
      <c r="L7" s="1">
        <f>'Equipe TD'!L7</f>
        <v>6</v>
      </c>
      <c r="M7" s="83">
        <f>'Equipe TD'!M7</f>
        <v>3.8216560509554139E-2</v>
      </c>
      <c r="N7" s="1">
        <f>'Equipe TD'!N7</f>
        <v>8</v>
      </c>
      <c r="O7" s="83">
        <f>'Equipe TD'!O7</f>
        <v>5.0955414012738856E-2</v>
      </c>
      <c r="P7" s="1">
        <f>'Equipe TD'!P7</f>
        <v>52</v>
      </c>
      <c r="Q7" s="83">
        <f>'Equipe TD'!Q7</f>
        <v>0.33121019108280253</v>
      </c>
      <c r="R7" s="83"/>
    </row>
    <row r="8" spans="1:26" x14ac:dyDescent="0.25">
      <c r="A8" s="78" t="s">
        <v>2491</v>
      </c>
      <c r="B8">
        <f>'Equipe TD'!B8</f>
        <v>0</v>
      </c>
      <c r="C8" s="83">
        <f>'Equipe TD'!C8</f>
        <v>0</v>
      </c>
      <c r="D8" s="1">
        <f>'Equipe TD'!D8</f>
        <v>3</v>
      </c>
      <c r="E8" s="83">
        <f>'Equipe TD'!E8</f>
        <v>1.9108280254777069E-2</v>
      </c>
      <c r="F8" s="1">
        <f>'Equipe TD'!F8</f>
        <v>8</v>
      </c>
      <c r="G8" s="83">
        <f>'Equipe TD'!G8</f>
        <v>5.0955414012738856E-2</v>
      </c>
      <c r="H8" s="1">
        <f>'Equipe TD'!H8</f>
        <v>9</v>
      </c>
      <c r="I8" s="83">
        <f>'Equipe TD'!I8</f>
        <v>5.7324840764331211E-2</v>
      </c>
      <c r="J8" s="1">
        <f>'Equipe TD'!J8</f>
        <v>8</v>
      </c>
      <c r="K8" s="83">
        <f>'Equipe TD'!K8</f>
        <v>5.0955414012738856E-2</v>
      </c>
      <c r="L8" s="1">
        <f>'Equipe TD'!L8</f>
        <v>1</v>
      </c>
      <c r="M8" s="83">
        <f>'Equipe TD'!M8</f>
        <v>6.369426751592357E-3</v>
      </c>
      <c r="N8" s="1">
        <f>'Equipe TD'!N8</f>
        <v>1</v>
      </c>
      <c r="O8" s="83">
        <f>'Equipe TD'!O8</f>
        <v>6.369426751592357E-3</v>
      </c>
      <c r="P8" s="1">
        <f>'Equipe TD'!P8</f>
        <v>30</v>
      </c>
      <c r="Q8" s="83">
        <f>'Equipe TD'!Q8</f>
        <v>0.19108280254777071</v>
      </c>
      <c r="R8" s="83"/>
    </row>
    <row r="9" spans="1:26" x14ac:dyDescent="0.25">
      <c r="A9" s="78" t="s">
        <v>2492</v>
      </c>
      <c r="B9">
        <f>'Equipe TD'!B9</f>
        <v>0</v>
      </c>
      <c r="C9" s="83">
        <f>'Equipe TD'!C9</f>
        <v>0</v>
      </c>
      <c r="D9" s="1">
        <f>'Equipe TD'!D9</f>
        <v>4</v>
      </c>
      <c r="E9" s="83">
        <f>'Equipe TD'!E9</f>
        <v>2.5477707006369428E-2</v>
      </c>
      <c r="F9" s="1">
        <f>'Equipe TD'!F9</f>
        <v>2</v>
      </c>
      <c r="G9" s="83">
        <f>'Equipe TD'!G9</f>
        <v>1.2738853503184714E-2</v>
      </c>
      <c r="H9" s="1">
        <f>'Equipe TD'!H9</f>
        <v>1</v>
      </c>
      <c r="I9" s="83">
        <f>'Equipe TD'!I9</f>
        <v>6.369426751592357E-3</v>
      </c>
      <c r="J9" s="1">
        <f>'Equipe TD'!J9</f>
        <v>2</v>
      </c>
      <c r="K9" s="83">
        <f>'Equipe TD'!K9</f>
        <v>1.2738853503184714E-2</v>
      </c>
      <c r="L9" s="1">
        <f>'Equipe TD'!L9</f>
        <v>8</v>
      </c>
      <c r="M9" s="83">
        <f>'Equipe TD'!M9</f>
        <v>5.0955414012738856E-2</v>
      </c>
      <c r="N9" s="1">
        <f>'Equipe TD'!N9</f>
        <v>2</v>
      </c>
      <c r="O9" s="83">
        <f>'Equipe TD'!O9</f>
        <v>1.2738853503184714E-2</v>
      </c>
      <c r="P9" s="1">
        <f>'Equipe TD'!P9</f>
        <v>19</v>
      </c>
      <c r="Q9" s="83">
        <f>'Equipe TD'!Q9</f>
        <v>0.12101910828025478</v>
      </c>
      <c r="R9" s="83"/>
    </row>
    <row r="10" spans="1:26" x14ac:dyDescent="0.25">
      <c r="A10" s="82" t="s">
        <v>2493</v>
      </c>
      <c r="B10" s="84">
        <f>'Equipe TD'!B10</f>
        <v>9</v>
      </c>
      <c r="C10" s="85">
        <f>'Equipe TD'!C10</f>
        <v>5.7324840764331211E-2</v>
      </c>
      <c r="D10" s="82">
        <f>'Equipe TD'!D10</f>
        <v>18</v>
      </c>
      <c r="E10" s="85">
        <f>'Equipe TD'!E10</f>
        <v>0.11464968152866242</v>
      </c>
      <c r="F10" s="82">
        <f>'Equipe TD'!F10</f>
        <v>24</v>
      </c>
      <c r="G10" s="85">
        <f>'Equipe TD'!G10</f>
        <v>0.15286624203821655</v>
      </c>
      <c r="H10" s="82">
        <f>'Equipe TD'!H10</f>
        <v>35</v>
      </c>
      <c r="I10" s="85">
        <f>'Equipe TD'!I10</f>
        <v>0.22292993630573249</v>
      </c>
      <c r="J10" s="82">
        <f>'Equipe TD'!J10</f>
        <v>27</v>
      </c>
      <c r="K10" s="85">
        <f>'Equipe TD'!K10</f>
        <v>0.17197452229299362</v>
      </c>
      <c r="L10" s="82">
        <f>'Equipe TD'!L10</f>
        <v>26</v>
      </c>
      <c r="M10" s="85">
        <f>'Equipe TD'!M10</f>
        <v>0.16560509554140126</v>
      </c>
      <c r="N10" s="82">
        <f>'Equipe TD'!N10</f>
        <v>18</v>
      </c>
      <c r="O10" s="85">
        <f>'Equipe TD'!O10</f>
        <v>0.11464968152866242</v>
      </c>
      <c r="P10" s="82">
        <f>'Equipe TD'!P10</f>
        <v>157</v>
      </c>
      <c r="Q10" s="85">
        <f>'Equipe TD'!Q10</f>
        <v>1</v>
      </c>
      <c r="R10" s="118"/>
    </row>
    <row r="12" spans="1:26" x14ac:dyDescent="0.25">
      <c r="A12" s="78"/>
    </row>
    <row r="13" spans="1:26" x14ac:dyDescent="0.25">
      <c r="A13" s="78" t="s">
        <v>2497</v>
      </c>
      <c r="S13" s="78" t="s">
        <v>2511</v>
      </c>
      <c r="T13" s="78"/>
      <c r="U13"/>
    </row>
    <row r="14" spans="1:26" x14ac:dyDescent="0.25">
      <c r="A14" s="96"/>
      <c r="B14" s="95"/>
      <c r="C14" s="124" t="s">
        <v>2494</v>
      </c>
      <c r="D14" s="124"/>
      <c r="E14" s="123" t="s">
        <v>2179</v>
      </c>
      <c r="F14" s="123"/>
      <c r="G14" s="123" t="s">
        <v>2495</v>
      </c>
      <c r="H14" s="123"/>
      <c r="I14" s="123" t="s">
        <v>2496</v>
      </c>
      <c r="J14" s="123"/>
      <c r="S14" s="106" t="s">
        <v>3007</v>
      </c>
      <c r="T14" s="106"/>
      <c r="U14" s="106" t="s">
        <v>2488</v>
      </c>
      <c r="V14" s="106" t="s">
        <v>2489</v>
      </c>
      <c r="W14" s="106" t="s">
        <v>2490</v>
      </c>
      <c r="X14" s="106" t="s">
        <v>2491</v>
      </c>
      <c r="Y14" s="106" t="s">
        <v>2492</v>
      </c>
      <c r="Z14" s="106" t="s">
        <v>2493</v>
      </c>
    </row>
    <row r="15" spans="1:26" x14ac:dyDescent="0.25">
      <c r="A15" s="80" t="s">
        <v>3007</v>
      </c>
      <c r="B15" s="81" t="s">
        <v>2509</v>
      </c>
      <c r="C15" s="103" t="s">
        <v>2509</v>
      </c>
      <c r="D15" s="103" t="s">
        <v>2510</v>
      </c>
      <c r="E15" s="103" t="s">
        <v>2509</v>
      </c>
      <c r="F15" s="103" t="s">
        <v>2510</v>
      </c>
      <c r="G15" s="103" t="s">
        <v>2509</v>
      </c>
      <c r="H15" s="103" t="s">
        <v>2510</v>
      </c>
      <c r="I15" s="103" t="s">
        <v>2509</v>
      </c>
      <c r="J15" s="103" t="s">
        <v>2510</v>
      </c>
      <c r="S15" s="116" t="s">
        <v>3008</v>
      </c>
      <c r="T15" s="20" t="s">
        <v>2509</v>
      </c>
      <c r="U15">
        <f>'Estrutura TD'!B4</f>
        <v>3</v>
      </c>
      <c r="V15">
        <f>'Estrutura TD'!C4</f>
        <v>53</v>
      </c>
      <c r="W15">
        <f>'Estrutura TD'!D4</f>
        <v>52</v>
      </c>
      <c r="X15">
        <f>'Estrutura TD'!E4</f>
        <v>30</v>
      </c>
      <c r="Y15">
        <f>'Estrutura TD'!F4</f>
        <v>19</v>
      </c>
      <c r="Z15" s="104">
        <f>SUM(U15:Y15)</f>
        <v>157</v>
      </c>
    </row>
    <row r="16" spans="1:26" x14ac:dyDescent="0.25">
      <c r="A16" s="78" t="s">
        <v>2488</v>
      </c>
      <c r="B16">
        <f>'Equipe TD'!B15</f>
        <v>3</v>
      </c>
      <c r="C16" s="1">
        <f>'Equipe TD'!R26</f>
        <v>3</v>
      </c>
      <c r="D16" s="83">
        <f>C16/B16</f>
        <v>1</v>
      </c>
      <c r="E16" s="1">
        <f>'Equipe TD'!G37</f>
        <v>3</v>
      </c>
      <c r="F16" s="83">
        <f>E16/B16</f>
        <v>1</v>
      </c>
      <c r="G16" s="1">
        <f>'Equipe TD'!B48</f>
        <v>2</v>
      </c>
      <c r="H16" s="83">
        <f>G16/B16</f>
        <v>0.66666666666666663</v>
      </c>
      <c r="I16" s="1">
        <f>'Equipe TD'!C59</f>
        <v>0</v>
      </c>
      <c r="J16" s="83">
        <f>I16/B16</f>
        <v>0</v>
      </c>
      <c r="S16" s="107" t="s">
        <v>2236</v>
      </c>
      <c r="T16" s="9" t="s">
        <v>2509</v>
      </c>
      <c r="U16" s="89">
        <f>'Estrutura TD'!B10</f>
        <v>3</v>
      </c>
      <c r="V16" s="66">
        <f>'Estrutura TD'!C10</f>
        <v>49</v>
      </c>
      <c r="W16" s="88">
        <f>'Estrutura TD'!D10</f>
        <v>47</v>
      </c>
      <c r="X16" s="66">
        <f>'Estrutura TD'!E10</f>
        <v>26</v>
      </c>
      <c r="Y16" s="66">
        <f>'Estrutura TD'!F10</f>
        <v>17</v>
      </c>
      <c r="Z16" s="117">
        <f>SUM(U16:Y16)</f>
        <v>142</v>
      </c>
    </row>
    <row r="17" spans="1:26" x14ac:dyDescent="0.25">
      <c r="A17" s="78" t="s">
        <v>2489</v>
      </c>
      <c r="B17">
        <f>'Equipe TD'!B16</f>
        <v>53</v>
      </c>
      <c r="C17" s="1">
        <f>'Equipe TD'!R27</f>
        <v>43</v>
      </c>
      <c r="D17" s="83">
        <f t="shared" ref="D17:D20" si="0">C17/B17</f>
        <v>0.81132075471698117</v>
      </c>
      <c r="E17" s="1">
        <f>'Equipe TD'!G38</f>
        <v>43</v>
      </c>
      <c r="F17" s="83">
        <f t="shared" ref="F17:F20" si="1">E17/B17</f>
        <v>0.81132075471698117</v>
      </c>
      <c r="G17" s="1">
        <f>'Equipe TD'!B49</f>
        <v>18</v>
      </c>
      <c r="H17" s="83">
        <f t="shared" ref="H17:H20" si="2">G17/B17</f>
        <v>0.33962264150943394</v>
      </c>
      <c r="I17" s="1">
        <f>'Equipe TD'!C60</f>
        <v>1</v>
      </c>
      <c r="J17" s="83">
        <f t="shared" ref="J17:J20" si="3">I17/B17</f>
        <v>1.8867924528301886E-2</v>
      </c>
      <c r="S17" s="107"/>
      <c r="T17" s="9" t="s">
        <v>2510</v>
      </c>
      <c r="U17" s="90">
        <f>U16/$U$15</f>
        <v>1</v>
      </c>
      <c r="V17" s="91">
        <f>V16/$V$15</f>
        <v>0.92452830188679247</v>
      </c>
      <c r="W17" s="87">
        <f>W16/$W$15</f>
        <v>0.90384615384615385</v>
      </c>
      <c r="X17" s="83">
        <f>X16/$X$15</f>
        <v>0.8666666666666667</v>
      </c>
      <c r="Y17" s="83">
        <f>Y16/$Y$15</f>
        <v>0.89473684210526316</v>
      </c>
      <c r="Z17" s="118">
        <f>Z16/$Z$15</f>
        <v>0.90445859872611467</v>
      </c>
    </row>
    <row r="18" spans="1:26" x14ac:dyDescent="0.25">
      <c r="A18" s="78" t="s">
        <v>2490</v>
      </c>
      <c r="B18">
        <f>'Equipe TD'!B17</f>
        <v>52</v>
      </c>
      <c r="C18" s="1">
        <f>'Equipe TD'!R28</f>
        <v>36</v>
      </c>
      <c r="D18" s="83">
        <f t="shared" si="0"/>
        <v>0.69230769230769229</v>
      </c>
      <c r="E18" s="1">
        <f>'Equipe TD'!G39</f>
        <v>20</v>
      </c>
      <c r="F18" s="83">
        <f t="shared" si="1"/>
        <v>0.38461538461538464</v>
      </c>
      <c r="G18" s="1">
        <f>'Equipe TD'!B50</f>
        <v>27</v>
      </c>
      <c r="H18" s="83">
        <f t="shared" si="2"/>
        <v>0.51923076923076927</v>
      </c>
      <c r="I18" s="1">
        <f>'Equipe TD'!C61</f>
        <v>2</v>
      </c>
      <c r="J18" s="83">
        <f t="shared" si="3"/>
        <v>3.8461538461538464E-2</v>
      </c>
      <c r="S18" s="107" t="s">
        <v>2237</v>
      </c>
      <c r="T18" s="9" t="s">
        <v>2509</v>
      </c>
      <c r="U18" s="89">
        <f>'Estrutura TD'!B19</f>
        <v>1</v>
      </c>
      <c r="V18" s="66">
        <f>'Estrutura TD'!C19</f>
        <v>22</v>
      </c>
      <c r="W18" s="88">
        <f>'Estrutura TD'!D19</f>
        <v>31</v>
      </c>
      <c r="X18" s="66">
        <f>'Estrutura TD'!E19</f>
        <v>28</v>
      </c>
      <c r="Y18" s="66">
        <f>'Estrutura TD'!F19</f>
        <v>18</v>
      </c>
      <c r="Z18" s="117">
        <f>SUM(U18:Y18)</f>
        <v>100</v>
      </c>
    </row>
    <row r="19" spans="1:26" x14ac:dyDescent="0.25">
      <c r="A19" s="78" t="s">
        <v>2491</v>
      </c>
      <c r="B19">
        <f>'Equipe TD'!B18</f>
        <v>30</v>
      </c>
      <c r="C19" s="1">
        <f>'Equipe TD'!R29</f>
        <v>12</v>
      </c>
      <c r="D19" s="83">
        <f t="shared" si="0"/>
        <v>0.4</v>
      </c>
      <c r="E19" s="1">
        <f>'Equipe TD'!G40</f>
        <v>11</v>
      </c>
      <c r="F19" s="83">
        <f t="shared" si="1"/>
        <v>0.36666666666666664</v>
      </c>
      <c r="G19" s="1">
        <f>'Equipe TD'!B51</f>
        <v>11</v>
      </c>
      <c r="H19" s="83">
        <f t="shared" si="2"/>
        <v>0.36666666666666664</v>
      </c>
      <c r="I19" s="1">
        <f>'Equipe TD'!C62</f>
        <v>0</v>
      </c>
      <c r="J19" s="83">
        <f t="shared" si="3"/>
        <v>0</v>
      </c>
      <c r="S19" s="107"/>
      <c r="T19" s="9" t="s">
        <v>2510</v>
      </c>
      <c r="U19" s="90">
        <f>U18/$U$15</f>
        <v>0.33333333333333331</v>
      </c>
      <c r="V19" s="91">
        <f>V18/$V$15</f>
        <v>0.41509433962264153</v>
      </c>
      <c r="W19" s="87">
        <f>W18/$W$15</f>
        <v>0.59615384615384615</v>
      </c>
      <c r="X19" s="83">
        <f>X18/$X$15</f>
        <v>0.93333333333333335</v>
      </c>
      <c r="Y19" s="83">
        <f>Y18/$Y$15</f>
        <v>0.94736842105263153</v>
      </c>
      <c r="Z19" s="118">
        <f>Z18/$Z$15</f>
        <v>0.63694267515923564</v>
      </c>
    </row>
    <row r="20" spans="1:26" x14ac:dyDescent="0.25">
      <c r="A20" s="78" t="s">
        <v>2492</v>
      </c>
      <c r="B20">
        <f>'Equipe TD'!B19</f>
        <v>19</v>
      </c>
      <c r="C20" s="1">
        <f>'Equipe TD'!R30</f>
        <v>6</v>
      </c>
      <c r="D20" s="83">
        <f t="shared" si="0"/>
        <v>0.31578947368421051</v>
      </c>
      <c r="E20" s="1">
        <f>'Equipe TD'!G41</f>
        <v>5</v>
      </c>
      <c r="F20" s="83">
        <f t="shared" si="1"/>
        <v>0.26315789473684209</v>
      </c>
      <c r="G20" s="1">
        <f>'Equipe TD'!B52</f>
        <v>10</v>
      </c>
      <c r="H20" s="83">
        <f t="shared" si="2"/>
        <v>0.52631578947368418</v>
      </c>
      <c r="I20" s="1">
        <f>'Equipe TD'!C63</f>
        <v>0</v>
      </c>
      <c r="J20" s="83">
        <f t="shared" si="3"/>
        <v>0</v>
      </c>
      <c r="S20" s="107" t="s">
        <v>2238</v>
      </c>
      <c r="T20" s="9" t="s">
        <v>2509</v>
      </c>
      <c r="U20" s="89">
        <f>'Estrutura TD'!B27</f>
        <v>3</v>
      </c>
      <c r="V20" s="66">
        <f>'Estrutura TD'!C27</f>
        <v>50</v>
      </c>
      <c r="W20" s="88">
        <f>'Estrutura TD'!D27</f>
        <v>45</v>
      </c>
      <c r="X20" s="66">
        <f>'Estrutura TD'!E27</f>
        <v>22</v>
      </c>
      <c r="Y20" s="66">
        <f>'Estrutura TD'!F27</f>
        <v>15</v>
      </c>
      <c r="Z20" s="117">
        <f>SUM(U20:Y20)</f>
        <v>135</v>
      </c>
    </row>
    <row r="21" spans="1:26" x14ac:dyDescent="0.25">
      <c r="A21" s="82" t="s">
        <v>2493</v>
      </c>
      <c r="B21" s="84">
        <f>SUM(B16:B20)</f>
        <v>157</v>
      </c>
      <c r="C21" s="84">
        <f>SUM(C16:C20)</f>
        <v>100</v>
      </c>
      <c r="D21" s="111">
        <f>C21/B21</f>
        <v>0.63694267515923564</v>
      </c>
      <c r="E21" s="84">
        <f>SUM(E16:E20)</f>
        <v>82</v>
      </c>
      <c r="F21" s="111">
        <f>E21/B21</f>
        <v>0.52229299363057324</v>
      </c>
      <c r="G21" s="84">
        <f>SUM(G16:G20)</f>
        <v>68</v>
      </c>
      <c r="H21" s="111">
        <f>G21/B21</f>
        <v>0.43312101910828027</v>
      </c>
      <c r="I21" s="84">
        <f>SUM(I16:I20)</f>
        <v>3</v>
      </c>
      <c r="J21" s="111">
        <f>I21/B21</f>
        <v>1.9108280254777069E-2</v>
      </c>
      <c r="S21" s="107"/>
      <c r="T21" s="9" t="s">
        <v>2510</v>
      </c>
      <c r="U21" s="90">
        <f>U20/$U$15</f>
        <v>1</v>
      </c>
      <c r="V21" s="91">
        <f>V20/$V$15</f>
        <v>0.94339622641509435</v>
      </c>
      <c r="W21" s="87">
        <f>W20/$W$15</f>
        <v>0.86538461538461542</v>
      </c>
      <c r="X21" s="83">
        <f>X20/$X$15</f>
        <v>0.73333333333333328</v>
      </c>
      <c r="Y21" s="83">
        <f>Y20/$Y$15</f>
        <v>0.78947368421052633</v>
      </c>
      <c r="Z21" s="118">
        <f>Z20/$Z$15</f>
        <v>0.85987261146496818</v>
      </c>
    </row>
    <row r="22" spans="1:26" x14ac:dyDescent="0.25">
      <c r="S22" s="107" t="s">
        <v>2239</v>
      </c>
      <c r="T22" s="9" t="s">
        <v>2509</v>
      </c>
      <c r="U22" s="89">
        <f>'Estrutura TD'!B35</f>
        <v>3</v>
      </c>
      <c r="V22" s="66">
        <f>'Estrutura TD'!C35</f>
        <v>41</v>
      </c>
      <c r="W22" s="66">
        <f>'Estrutura TD'!D35</f>
        <v>32</v>
      </c>
      <c r="X22" s="66">
        <f>'Estrutura TD'!E35</f>
        <v>13</v>
      </c>
      <c r="Y22" s="66">
        <f>'Estrutura TD'!F35</f>
        <v>5</v>
      </c>
      <c r="Z22" s="117">
        <f>SUM(U22:Y22)</f>
        <v>94</v>
      </c>
    </row>
    <row r="23" spans="1:26" x14ac:dyDescent="0.25">
      <c r="S23" s="107"/>
      <c r="T23" s="9" t="s">
        <v>2510</v>
      </c>
      <c r="U23" s="90">
        <f>U22/$U$15</f>
        <v>1</v>
      </c>
      <c r="V23" s="91">
        <f>V22/$V$15</f>
        <v>0.77358490566037741</v>
      </c>
      <c r="W23" s="87">
        <f>W22/$W$15</f>
        <v>0.61538461538461542</v>
      </c>
      <c r="X23" s="83">
        <f>X22/$X$15</f>
        <v>0.43333333333333335</v>
      </c>
      <c r="Y23" s="83">
        <f>Y22/$Y$15</f>
        <v>0.26315789473684209</v>
      </c>
      <c r="Z23" s="118">
        <f>Z22/$Z$15</f>
        <v>0.59872611464968151</v>
      </c>
    </row>
    <row r="24" spans="1:26" x14ac:dyDescent="0.25">
      <c r="A24" s="78" t="s">
        <v>2498</v>
      </c>
      <c r="S24" s="107" t="s">
        <v>1504</v>
      </c>
      <c r="T24" s="9" t="s">
        <v>2509</v>
      </c>
      <c r="U24" s="89">
        <f>'Estrutura TD'!B44</f>
        <v>3</v>
      </c>
      <c r="V24" s="66">
        <f>'Estrutura TD'!C44</f>
        <v>43</v>
      </c>
      <c r="W24" s="66">
        <f>'Estrutura TD'!D44</f>
        <v>35</v>
      </c>
      <c r="X24" s="66">
        <f>'Estrutura TD'!E44</f>
        <v>15</v>
      </c>
      <c r="Y24" s="66">
        <f>'Estrutura TD'!F44</f>
        <v>0</v>
      </c>
      <c r="Z24" s="117">
        <f>SUM(U24:Y24)</f>
        <v>96</v>
      </c>
    </row>
    <row r="25" spans="1:26" x14ac:dyDescent="0.25">
      <c r="A25" s="79"/>
      <c r="B25" s="105"/>
      <c r="C25" s="123" t="s">
        <v>2499</v>
      </c>
      <c r="D25" s="123"/>
      <c r="E25" s="123" t="s">
        <v>58</v>
      </c>
      <c r="F25" s="123"/>
      <c r="G25" s="123" t="s">
        <v>2500</v>
      </c>
      <c r="H25" s="123"/>
      <c r="I25" s="123" t="s">
        <v>2501</v>
      </c>
      <c r="J25" s="123"/>
      <c r="K25" s="123" t="s">
        <v>2502</v>
      </c>
      <c r="L25" s="123"/>
      <c r="M25" s="123" t="s">
        <v>2503</v>
      </c>
      <c r="N25" s="123"/>
      <c r="O25" s="123" t="s">
        <v>2179</v>
      </c>
      <c r="P25" s="123"/>
      <c r="S25" s="107"/>
      <c r="T25" s="9" t="s">
        <v>2510</v>
      </c>
      <c r="U25" s="90">
        <f>U24/$U$15</f>
        <v>1</v>
      </c>
      <c r="V25" s="91">
        <f>V24/$V$15</f>
        <v>0.81132075471698117</v>
      </c>
      <c r="W25" s="87">
        <f>W24/$W$15</f>
        <v>0.67307692307692313</v>
      </c>
      <c r="X25" s="83">
        <f>X24/$X$15</f>
        <v>0.5</v>
      </c>
      <c r="Y25" s="83">
        <f>Y24/$Y$15</f>
        <v>0</v>
      </c>
      <c r="Z25" s="118">
        <f>Z24/$Z$15</f>
        <v>0.61146496815286622</v>
      </c>
    </row>
    <row r="26" spans="1:26" x14ac:dyDescent="0.25">
      <c r="A26" s="80" t="s">
        <v>3007</v>
      </c>
      <c r="B26" s="81" t="s">
        <v>2509</v>
      </c>
      <c r="C26" s="103" t="s">
        <v>2509</v>
      </c>
      <c r="D26" s="103" t="s">
        <v>2510</v>
      </c>
      <c r="E26" s="103" t="s">
        <v>2509</v>
      </c>
      <c r="F26" s="103" t="s">
        <v>2510</v>
      </c>
      <c r="G26" s="103" t="s">
        <v>2509</v>
      </c>
      <c r="H26" s="103" t="s">
        <v>2510</v>
      </c>
      <c r="I26" s="103" t="s">
        <v>2509</v>
      </c>
      <c r="J26" s="103" t="s">
        <v>2510</v>
      </c>
      <c r="K26" s="103" t="s">
        <v>2509</v>
      </c>
      <c r="L26" s="103" t="s">
        <v>2510</v>
      </c>
      <c r="M26" s="103" t="s">
        <v>2509</v>
      </c>
      <c r="N26" s="103" t="s">
        <v>2510</v>
      </c>
      <c r="O26" s="103" t="s">
        <v>2509</v>
      </c>
      <c r="P26" s="103" t="s">
        <v>2510</v>
      </c>
      <c r="S26" s="107" t="s">
        <v>2240</v>
      </c>
      <c r="T26" s="9" t="s">
        <v>2509</v>
      </c>
      <c r="U26" s="89">
        <f>'Estrutura TD'!B52</f>
        <v>3</v>
      </c>
      <c r="V26" s="66">
        <f>'Estrutura TD'!C52</f>
        <v>48</v>
      </c>
      <c r="W26" s="66">
        <f>'Estrutura TD'!D52</f>
        <v>42</v>
      </c>
      <c r="X26" s="66">
        <f>'Estrutura TD'!E52</f>
        <v>24</v>
      </c>
      <c r="Y26" s="66">
        <f>'Estrutura TD'!F52</f>
        <v>13</v>
      </c>
      <c r="Z26" s="117">
        <f>SUM(U26:Y26)</f>
        <v>130</v>
      </c>
    </row>
    <row r="27" spans="1:26" x14ac:dyDescent="0.25">
      <c r="A27" s="78" t="s">
        <v>2488</v>
      </c>
      <c r="B27">
        <f>'Equipe TD'!B15</f>
        <v>3</v>
      </c>
      <c r="C27" s="1">
        <f>'Profissionais TD'!E5</f>
        <v>1</v>
      </c>
      <c r="D27" s="83">
        <f>C27/B27</f>
        <v>0.33333333333333331</v>
      </c>
      <c r="E27" s="1">
        <f>'Profissionais TD'!D16</f>
        <v>2</v>
      </c>
      <c r="F27" s="83">
        <f>E27/B27</f>
        <v>0.66666666666666663</v>
      </c>
      <c r="G27" s="1">
        <f>'Profissionais TD'!E27</f>
        <v>1</v>
      </c>
      <c r="H27" s="83">
        <f>G27/B27</f>
        <v>0.33333333333333331</v>
      </c>
      <c r="I27" s="1">
        <f>'Profissionais TD'!E38</f>
        <v>3</v>
      </c>
      <c r="J27" s="83">
        <f>I27/B27</f>
        <v>1</v>
      </c>
      <c r="K27" s="1">
        <f>'Profissionais TD'!E49</f>
        <v>1</v>
      </c>
      <c r="L27" s="83">
        <f>K27/B27</f>
        <v>0.33333333333333331</v>
      </c>
      <c r="M27" s="1">
        <v>0</v>
      </c>
      <c r="N27" s="83">
        <f>M27/B27</f>
        <v>0</v>
      </c>
      <c r="O27" s="1">
        <f>'Profissionais TD'!E68</f>
        <v>1</v>
      </c>
      <c r="P27" s="83">
        <f>O27/B27</f>
        <v>0.33333333333333331</v>
      </c>
      <c r="S27" s="107"/>
      <c r="T27" s="9" t="s">
        <v>2510</v>
      </c>
      <c r="U27" s="90">
        <f>U26/$U$15</f>
        <v>1</v>
      </c>
      <c r="V27" s="91">
        <f>V26/$V$15</f>
        <v>0.90566037735849059</v>
      </c>
      <c r="W27" s="87">
        <f>W26/$W$15</f>
        <v>0.80769230769230771</v>
      </c>
      <c r="X27" s="83">
        <f>X26/$X$15</f>
        <v>0.8</v>
      </c>
      <c r="Y27" s="83">
        <f>Y26/$Y$15</f>
        <v>0.68421052631578949</v>
      </c>
      <c r="Z27" s="118">
        <f>Z26/$Z$15</f>
        <v>0.82802547770700641</v>
      </c>
    </row>
    <row r="28" spans="1:26" x14ac:dyDescent="0.25">
      <c r="A28" s="78" t="s">
        <v>2489</v>
      </c>
      <c r="B28">
        <f>'Equipe TD'!B16</f>
        <v>53</v>
      </c>
      <c r="C28" s="1">
        <f>'Profissionais TD'!E6</f>
        <v>35</v>
      </c>
      <c r="D28" s="83">
        <f t="shared" ref="D28:D31" si="4">C28/B28</f>
        <v>0.660377358490566</v>
      </c>
      <c r="E28" s="1">
        <f>'Profissionais TD'!D17</f>
        <v>51</v>
      </c>
      <c r="F28" s="83">
        <f t="shared" ref="F28:F31" si="5">E28/B28</f>
        <v>0.96226415094339623</v>
      </c>
      <c r="G28" s="1">
        <f>'Profissionais TD'!E28</f>
        <v>34</v>
      </c>
      <c r="H28" s="83">
        <f t="shared" ref="H28:H31" si="6">G28/B28</f>
        <v>0.64150943396226412</v>
      </c>
      <c r="I28" s="1">
        <f>'Profissionais TD'!E39</f>
        <v>48</v>
      </c>
      <c r="J28" s="83">
        <f t="shared" ref="J28:J31" si="7">I28/B28</f>
        <v>0.90566037735849059</v>
      </c>
      <c r="K28" s="1">
        <f>'Profissionais TD'!E50</f>
        <v>28</v>
      </c>
      <c r="L28" s="83">
        <f t="shared" ref="L28:L31" si="8">K28/B28</f>
        <v>0.52830188679245282</v>
      </c>
      <c r="M28" s="1">
        <f>'Profissionais TD'!E60</f>
        <v>2</v>
      </c>
      <c r="N28" s="83">
        <f t="shared" ref="N28:N31" si="9">M28/B28</f>
        <v>3.7735849056603772E-2</v>
      </c>
      <c r="O28" s="1">
        <f>'Profissionais TD'!E69</f>
        <v>10</v>
      </c>
      <c r="P28" s="83">
        <f t="shared" ref="P28:P31" si="10">O28/B28</f>
        <v>0.18867924528301888</v>
      </c>
      <c r="S28" s="107" t="s">
        <v>2241</v>
      </c>
      <c r="T28" s="9" t="s">
        <v>2509</v>
      </c>
      <c r="U28" s="89">
        <f>'Estrutura TD'!B59</f>
        <v>3</v>
      </c>
      <c r="V28" s="66">
        <f>'Estrutura TD'!C59</f>
        <v>50</v>
      </c>
      <c r="W28" s="66">
        <f>'Estrutura TD'!D59</f>
        <v>47</v>
      </c>
      <c r="X28" s="66">
        <f>'Estrutura TD'!E59</f>
        <v>25</v>
      </c>
      <c r="Y28" s="66">
        <f>'Estrutura TD'!F59</f>
        <v>19</v>
      </c>
      <c r="Z28" s="117">
        <f>SUM(U28:Y28)</f>
        <v>144</v>
      </c>
    </row>
    <row r="29" spans="1:26" x14ac:dyDescent="0.25">
      <c r="A29" s="78" t="s">
        <v>2490</v>
      </c>
      <c r="B29">
        <f>'Equipe TD'!B17</f>
        <v>52</v>
      </c>
      <c r="C29" s="1">
        <f>'Profissionais TD'!E7</f>
        <v>33</v>
      </c>
      <c r="D29" s="83">
        <f t="shared" si="4"/>
        <v>0.63461538461538458</v>
      </c>
      <c r="E29" s="1">
        <f>'Profissionais TD'!D18</f>
        <v>46</v>
      </c>
      <c r="F29" s="83">
        <f t="shared" si="5"/>
        <v>0.88461538461538458</v>
      </c>
      <c r="G29" s="1">
        <f>'Profissionais TD'!E29</f>
        <v>26</v>
      </c>
      <c r="H29" s="83">
        <f t="shared" si="6"/>
        <v>0.5</v>
      </c>
      <c r="I29" s="1">
        <f>'Profissionais TD'!E40</f>
        <v>36</v>
      </c>
      <c r="J29" s="83">
        <f t="shared" si="7"/>
        <v>0.69230769230769229</v>
      </c>
      <c r="K29" s="1">
        <f>'Profissionais TD'!E51</f>
        <v>26</v>
      </c>
      <c r="L29" s="83">
        <f t="shared" si="8"/>
        <v>0.5</v>
      </c>
      <c r="M29" s="1">
        <f>'Profissionais TD'!E61</f>
        <v>5</v>
      </c>
      <c r="N29" s="83">
        <f t="shared" si="9"/>
        <v>9.6153846153846159E-2</v>
      </c>
      <c r="O29" s="1">
        <f>'Profissionais TD'!E70</f>
        <v>2</v>
      </c>
      <c r="P29" s="83">
        <f t="shared" si="10"/>
        <v>3.8461538461538464E-2</v>
      </c>
      <c r="S29" s="107"/>
      <c r="T29" s="9" t="s">
        <v>2510</v>
      </c>
      <c r="U29" s="90">
        <f>U28/$U$15</f>
        <v>1</v>
      </c>
      <c r="V29" s="91">
        <f>V28/$V$15</f>
        <v>0.94339622641509435</v>
      </c>
      <c r="W29" s="87">
        <f>W28/$W$15</f>
        <v>0.90384615384615385</v>
      </c>
      <c r="X29" s="83">
        <f>X28/$X$15</f>
        <v>0.83333333333333337</v>
      </c>
      <c r="Y29" s="83">
        <f>Y28/$Y$15</f>
        <v>1</v>
      </c>
      <c r="Z29" s="118">
        <f>Z28/$Z$15</f>
        <v>0.91719745222929938</v>
      </c>
    </row>
    <row r="30" spans="1:26" x14ac:dyDescent="0.25">
      <c r="A30" s="78" t="s">
        <v>2491</v>
      </c>
      <c r="B30">
        <f>'Equipe TD'!B18</f>
        <v>30</v>
      </c>
      <c r="C30" s="1">
        <f>'Profissionais TD'!E8</f>
        <v>18</v>
      </c>
      <c r="D30" s="83">
        <f t="shared" si="4"/>
        <v>0.6</v>
      </c>
      <c r="E30" s="1">
        <f>'Profissionais TD'!D19</f>
        <v>30</v>
      </c>
      <c r="F30" s="83">
        <f t="shared" si="5"/>
        <v>1</v>
      </c>
      <c r="G30" s="1">
        <f>'Profissionais TD'!E30</f>
        <v>8</v>
      </c>
      <c r="H30" s="83">
        <f t="shared" si="6"/>
        <v>0.26666666666666666</v>
      </c>
      <c r="I30" s="1">
        <f>'Profissionais TD'!E41</f>
        <v>22</v>
      </c>
      <c r="J30" s="83">
        <f t="shared" si="7"/>
        <v>0.73333333333333328</v>
      </c>
      <c r="K30" s="1">
        <f>'Profissionais TD'!E52</f>
        <v>10</v>
      </c>
      <c r="L30" s="83">
        <f t="shared" si="8"/>
        <v>0.33333333333333331</v>
      </c>
      <c r="M30" s="1">
        <f>'Profissionais TD'!E62</f>
        <v>5</v>
      </c>
      <c r="N30" s="83">
        <f t="shared" si="9"/>
        <v>0.16666666666666666</v>
      </c>
      <c r="O30" s="1">
        <f>'Profissionais TD'!E71</f>
        <v>0</v>
      </c>
      <c r="P30" s="83">
        <f t="shared" si="10"/>
        <v>0</v>
      </c>
      <c r="S30" s="107" t="s">
        <v>2248</v>
      </c>
      <c r="T30" s="9" t="s">
        <v>2509</v>
      </c>
      <c r="U30">
        <f>'Estrutura TD'!B67</f>
        <v>3</v>
      </c>
      <c r="V30">
        <f>'Estrutura TD'!C67</f>
        <v>52</v>
      </c>
      <c r="W30">
        <f>'Estrutura TD'!D67</f>
        <v>52</v>
      </c>
      <c r="X30">
        <f>'Estrutura TD'!E67</f>
        <v>30</v>
      </c>
      <c r="Y30">
        <f>'Estrutura TD'!F67</f>
        <v>19</v>
      </c>
      <c r="Z30" s="117">
        <f>SUM(U30:Y30)</f>
        <v>156</v>
      </c>
    </row>
    <row r="31" spans="1:26" x14ac:dyDescent="0.25">
      <c r="A31" s="78" t="s">
        <v>2492</v>
      </c>
      <c r="B31">
        <f>'Equipe TD'!B19</f>
        <v>19</v>
      </c>
      <c r="C31" s="1">
        <f>'Profissionais TD'!E9</f>
        <v>12</v>
      </c>
      <c r="D31" s="83">
        <f t="shared" si="4"/>
        <v>0.63157894736842102</v>
      </c>
      <c r="E31" s="1">
        <f>'Profissionais TD'!D20</f>
        <v>16</v>
      </c>
      <c r="F31" s="83">
        <f t="shared" si="5"/>
        <v>0.84210526315789469</v>
      </c>
      <c r="G31" s="1">
        <f>'Profissionais TD'!E31</f>
        <v>3</v>
      </c>
      <c r="H31" s="83">
        <f t="shared" si="6"/>
        <v>0.15789473684210525</v>
      </c>
      <c r="I31" s="1">
        <f>'Profissionais TD'!E42</f>
        <v>13</v>
      </c>
      <c r="J31" s="83">
        <f t="shared" si="7"/>
        <v>0.68421052631578949</v>
      </c>
      <c r="K31" s="1">
        <f>'Profissionais TD'!E53</f>
        <v>4</v>
      </c>
      <c r="L31" s="83">
        <f t="shared" si="8"/>
        <v>0.21052631578947367</v>
      </c>
      <c r="M31" s="1">
        <v>0</v>
      </c>
      <c r="N31" s="83">
        <f t="shared" si="9"/>
        <v>0</v>
      </c>
      <c r="O31" s="1">
        <f>'Profissionais TD'!E72</f>
        <v>0</v>
      </c>
      <c r="P31" s="83">
        <f t="shared" si="10"/>
        <v>0</v>
      </c>
      <c r="S31" s="107"/>
      <c r="T31" s="9" t="s">
        <v>2510</v>
      </c>
      <c r="U31" s="90">
        <f>U30/$U$15</f>
        <v>1</v>
      </c>
      <c r="V31" s="91">
        <f>V30/$V$15</f>
        <v>0.98113207547169812</v>
      </c>
      <c r="W31" s="87">
        <f>W30/$W$15</f>
        <v>1</v>
      </c>
      <c r="X31" s="83">
        <f>X30/$X$15</f>
        <v>1</v>
      </c>
      <c r="Y31" s="83">
        <f>Y30/$Y$15</f>
        <v>1</v>
      </c>
      <c r="Z31" s="118">
        <f>Z30/$Z$15</f>
        <v>0.99363057324840764</v>
      </c>
    </row>
    <row r="32" spans="1:26" x14ac:dyDescent="0.25">
      <c r="A32" s="82" t="s">
        <v>2493</v>
      </c>
      <c r="B32" s="84">
        <f>SUM(B27:B31)</f>
        <v>157</v>
      </c>
      <c r="C32" s="84">
        <f>SUM(C27:C31)</f>
        <v>99</v>
      </c>
      <c r="D32" s="85">
        <f>C32/B32</f>
        <v>0.63057324840764328</v>
      </c>
      <c r="E32" s="84">
        <f>SUM(E27:E31)</f>
        <v>145</v>
      </c>
      <c r="F32" s="85">
        <f>E32/B32</f>
        <v>0.92356687898089174</v>
      </c>
      <c r="G32" s="84">
        <f>SUM(G27:G31)</f>
        <v>72</v>
      </c>
      <c r="H32" s="85">
        <f>G32/B32</f>
        <v>0.45859872611464969</v>
      </c>
      <c r="I32" s="84">
        <f>SUM(I27:I31)</f>
        <v>122</v>
      </c>
      <c r="J32" s="85">
        <f>I32/B32</f>
        <v>0.77707006369426757</v>
      </c>
      <c r="K32" s="84">
        <f>SUM(K27:K31)</f>
        <v>69</v>
      </c>
      <c r="L32" s="85">
        <f>K32/B32</f>
        <v>0.43949044585987262</v>
      </c>
      <c r="M32" s="84">
        <f>SUM(M27:M31)</f>
        <v>12</v>
      </c>
      <c r="N32" s="85">
        <f>M32/B32</f>
        <v>7.6433121019108277E-2</v>
      </c>
      <c r="O32" s="84">
        <f>SUM(O27:O31)</f>
        <v>13</v>
      </c>
      <c r="P32" s="85">
        <f>O32/B32</f>
        <v>8.2802547770700632E-2</v>
      </c>
      <c r="S32" s="107" t="s">
        <v>2242</v>
      </c>
      <c r="T32" s="9" t="s">
        <v>2509</v>
      </c>
      <c r="U32">
        <f>'Estrutura TD'!B75</f>
        <v>2</v>
      </c>
      <c r="V32">
        <f>'Estrutura TD'!C75</f>
        <v>46</v>
      </c>
      <c r="W32">
        <f>'Estrutura TD'!D75</f>
        <v>44</v>
      </c>
      <c r="X32">
        <f>'Estrutura TD'!E75</f>
        <v>25</v>
      </c>
      <c r="Y32">
        <f>'Estrutura TD'!F75</f>
        <v>16</v>
      </c>
      <c r="Z32" s="117">
        <f>SUM(U32:Y32)</f>
        <v>133</v>
      </c>
    </row>
    <row r="33" spans="1:26" x14ac:dyDescent="0.25">
      <c r="S33" s="107"/>
      <c r="T33" s="9" t="s">
        <v>2510</v>
      </c>
      <c r="U33" s="90">
        <f>U32/$U$15</f>
        <v>0.66666666666666663</v>
      </c>
      <c r="V33" s="91">
        <f>V32/$V$15</f>
        <v>0.86792452830188682</v>
      </c>
      <c r="W33" s="87">
        <f>W32/$W$15</f>
        <v>0.84615384615384615</v>
      </c>
      <c r="X33" s="83">
        <f>X32/$X$15</f>
        <v>0.83333333333333337</v>
      </c>
      <c r="Y33" s="83">
        <f>Y32/$Y$15</f>
        <v>0.84210526315789469</v>
      </c>
      <c r="Z33" s="118">
        <f>Z32/$Z$15</f>
        <v>0.84713375796178347</v>
      </c>
    </row>
    <row r="34" spans="1:26" x14ac:dyDescent="0.25">
      <c r="S34" s="107" t="s">
        <v>2249</v>
      </c>
      <c r="T34" s="9" t="s">
        <v>2509</v>
      </c>
      <c r="U34">
        <f>'Estrutura TD'!B83</f>
        <v>2</v>
      </c>
      <c r="V34">
        <f>'Estrutura TD'!C83</f>
        <v>38</v>
      </c>
      <c r="W34">
        <f>'Estrutura TD'!D83</f>
        <v>31</v>
      </c>
      <c r="X34">
        <f>'Estrutura TD'!E83</f>
        <v>16</v>
      </c>
      <c r="Y34">
        <f>'Estrutura TD'!F83</f>
        <v>7</v>
      </c>
      <c r="Z34" s="117">
        <f>SUM(U34:Y34)</f>
        <v>94</v>
      </c>
    </row>
    <row r="35" spans="1:26" x14ac:dyDescent="0.25">
      <c r="A35" s="78" t="s">
        <v>2504</v>
      </c>
      <c r="S35" s="107"/>
      <c r="T35" s="9" t="s">
        <v>2510</v>
      </c>
      <c r="U35" s="90">
        <f>U34/$U$15</f>
        <v>0.66666666666666663</v>
      </c>
      <c r="V35" s="91">
        <f>V34/$V$15</f>
        <v>0.71698113207547165</v>
      </c>
      <c r="W35" s="87">
        <f>W34/$W$15</f>
        <v>0.59615384615384615</v>
      </c>
      <c r="X35" s="83">
        <f>X34/$X$15</f>
        <v>0.53333333333333333</v>
      </c>
      <c r="Y35" s="83">
        <f>Y34/$Y$15</f>
        <v>0.36842105263157893</v>
      </c>
      <c r="Z35" s="118">
        <f>Z34/$Z$15</f>
        <v>0.59872611464968151</v>
      </c>
    </row>
    <row r="36" spans="1:26" x14ac:dyDescent="0.25">
      <c r="A36" s="96"/>
      <c r="B36" s="95"/>
      <c r="C36" s="123" t="s">
        <v>2505</v>
      </c>
      <c r="D36" s="123"/>
      <c r="E36" s="123" t="s">
        <v>2506</v>
      </c>
      <c r="F36" s="123"/>
      <c r="G36" s="123" t="s">
        <v>2507</v>
      </c>
      <c r="H36" s="123"/>
      <c r="I36" s="123" t="s">
        <v>2508</v>
      </c>
      <c r="J36" s="123"/>
      <c r="S36" s="107" t="s">
        <v>2243</v>
      </c>
      <c r="T36" s="9" t="s">
        <v>2509</v>
      </c>
      <c r="U36">
        <f>'Estrutura TD'!B91</f>
        <v>3</v>
      </c>
      <c r="V36">
        <f>'Estrutura TD'!C91</f>
        <v>51</v>
      </c>
      <c r="W36">
        <f>'Estrutura TD'!D91</f>
        <v>49</v>
      </c>
      <c r="X36">
        <f>'Estrutura TD'!E91</f>
        <v>29</v>
      </c>
      <c r="Y36">
        <f>'Estrutura TD'!F91</f>
        <v>19</v>
      </c>
      <c r="Z36" s="117">
        <f>SUM(U36:Y36)</f>
        <v>151</v>
      </c>
    </row>
    <row r="37" spans="1:26" x14ac:dyDescent="0.25">
      <c r="A37" s="80" t="s">
        <v>3007</v>
      </c>
      <c r="B37" s="81" t="s">
        <v>2509</v>
      </c>
      <c r="C37" s="103" t="s">
        <v>2509</v>
      </c>
      <c r="D37" s="103" t="s">
        <v>2510</v>
      </c>
      <c r="E37" s="103" t="s">
        <v>2509</v>
      </c>
      <c r="F37" s="103" t="s">
        <v>2510</v>
      </c>
      <c r="G37" s="103" t="s">
        <v>2509</v>
      </c>
      <c r="H37" s="103" t="s">
        <v>2510</v>
      </c>
      <c r="I37" s="103" t="s">
        <v>2509</v>
      </c>
      <c r="J37" s="103" t="s">
        <v>2510</v>
      </c>
      <c r="S37" s="107"/>
      <c r="T37" s="9" t="s">
        <v>2510</v>
      </c>
      <c r="U37" s="90">
        <f>U36/$U$15</f>
        <v>1</v>
      </c>
      <c r="V37" s="91">
        <f>V36/$V$15</f>
        <v>0.96226415094339623</v>
      </c>
      <c r="W37" s="87">
        <f>W36/$W$15</f>
        <v>0.94230769230769229</v>
      </c>
      <c r="X37" s="83">
        <f>X36/$X$15</f>
        <v>0.96666666666666667</v>
      </c>
      <c r="Y37" s="83">
        <f>Y36/$Y$15</f>
        <v>1</v>
      </c>
      <c r="Z37" s="118">
        <f>Z36/$Z$15</f>
        <v>0.96178343949044587</v>
      </c>
    </row>
    <row r="38" spans="1:26" x14ac:dyDescent="0.25">
      <c r="A38" s="78" t="s">
        <v>2488</v>
      </c>
      <c r="B38">
        <f>'Equipe TD'!B15</f>
        <v>3</v>
      </c>
      <c r="C38" s="1">
        <f>'Serviços TD'!C5</f>
        <v>2</v>
      </c>
      <c r="D38" s="83">
        <f>C38/B38</f>
        <v>0.66666666666666663</v>
      </c>
      <c r="E38" s="1">
        <f>'Serviços TD'!D16</f>
        <v>3</v>
      </c>
      <c r="F38" s="83">
        <f>E38/B38</f>
        <v>1</v>
      </c>
      <c r="G38" s="1">
        <f>'Serviços TD'!C27</f>
        <v>3</v>
      </c>
      <c r="H38" s="83">
        <f>G38/B38</f>
        <v>1</v>
      </c>
      <c r="I38" s="1">
        <f>'Serviços TD'!C38</f>
        <v>3</v>
      </c>
      <c r="J38" s="83">
        <f>I38/B38</f>
        <v>1</v>
      </c>
      <c r="S38" s="107" t="s">
        <v>2269</v>
      </c>
      <c r="T38" s="9" t="s">
        <v>2509</v>
      </c>
      <c r="U38">
        <f>'Estrutura TD'!B100</f>
        <v>3</v>
      </c>
      <c r="V38">
        <f>'Estrutura TD'!C100</f>
        <v>44</v>
      </c>
      <c r="W38">
        <f>'Estrutura TD'!D100</f>
        <v>43</v>
      </c>
      <c r="X38">
        <f>'Estrutura TD'!E100</f>
        <v>24</v>
      </c>
      <c r="Y38">
        <f>'Estrutura TD'!F100</f>
        <v>8</v>
      </c>
      <c r="Z38" s="117">
        <f>SUM(U38:Y38)</f>
        <v>122</v>
      </c>
    </row>
    <row r="39" spans="1:26" x14ac:dyDescent="0.25">
      <c r="A39" s="78" t="s">
        <v>2489</v>
      </c>
      <c r="B39">
        <f>'Equipe TD'!B16</f>
        <v>53</v>
      </c>
      <c r="C39" s="1">
        <f>'Serviços TD'!C6</f>
        <v>32</v>
      </c>
      <c r="D39" s="83">
        <f t="shared" ref="D39:D42" si="11">C39/B39</f>
        <v>0.60377358490566035</v>
      </c>
      <c r="E39" s="1">
        <f>'Serviços TD'!D17</f>
        <v>34</v>
      </c>
      <c r="F39" s="83">
        <f t="shared" ref="F39:F42" si="12">E39/B39</f>
        <v>0.64150943396226412</v>
      </c>
      <c r="G39" s="1">
        <f>'Serviços TD'!C28</f>
        <v>53</v>
      </c>
      <c r="H39" s="83">
        <f t="shared" ref="H39:H42" si="13">G39/B39</f>
        <v>1</v>
      </c>
      <c r="I39" s="1">
        <f>'Serviços TD'!C39</f>
        <v>49</v>
      </c>
      <c r="J39" s="83">
        <f t="shared" ref="J39:J42" si="14">I39/B39</f>
        <v>0.92452830188679247</v>
      </c>
      <c r="S39" s="107"/>
      <c r="T39" s="9" t="s">
        <v>2510</v>
      </c>
      <c r="U39" s="90">
        <f>U38/$U$15</f>
        <v>1</v>
      </c>
      <c r="V39" s="91">
        <f>V38/$V$15</f>
        <v>0.83018867924528306</v>
      </c>
      <c r="W39" s="87">
        <f>W38/$W$15</f>
        <v>0.82692307692307687</v>
      </c>
      <c r="X39" s="83">
        <f>X38/$X$15</f>
        <v>0.8</v>
      </c>
      <c r="Y39" s="83">
        <f>Y38/$Y$15</f>
        <v>0.42105263157894735</v>
      </c>
      <c r="Z39" s="118">
        <f>Z38/$Z$15</f>
        <v>0.77707006369426757</v>
      </c>
    </row>
    <row r="40" spans="1:26" x14ac:dyDescent="0.25">
      <c r="A40" s="78" t="s">
        <v>2490</v>
      </c>
      <c r="B40">
        <f>'Equipe TD'!B17</f>
        <v>52</v>
      </c>
      <c r="C40" s="1">
        <f>'Serviços TD'!C7</f>
        <v>33</v>
      </c>
      <c r="D40" s="83">
        <f t="shared" si="11"/>
        <v>0.63461538461538458</v>
      </c>
      <c r="E40" s="1">
        <f>'Serviços TD'!D18</f>
        <v>13</v>
      </c>
      <c r="F40" s="83">
        <f t="shared" si="12"/>
        <v>0.25</v>
      </c>
      <c r="G40" s="1">
        <f>'Serviços TD'!C29</f>
        <v>44</v>
      </c>
      <c r="H40" s="83">
        <f t="shared" si="13"/>
        <v>0.84615384615384615</v>
      </c>
      <c r="I40" s="1">
        <f>'Serviços TD'!C40</f>
        <v>32</v>
      </c>
      <c r="J40" s="83">
        <f t="shared" si="14"/>
        <v>0.61538461538461542</v>
      </c>
      <c r="S40" s="107" t="s">
        <v>2244</v>
      </c>
      <c r="T40" s="9" t="s">
        <v>2509</v>
      </c>
      <c r="U40" s="1">
        <f>'Estrutura TD'!B110</f>
        <v>1</v>
      </c>
      <c r="V40" s="1">
        <f>'Estrutura TD'!C110</f>
        <v>2</v>
      </c>
      <c r="W40" s="1">
        <f>'Estrutura TD'!D110</f>
        <v>12</v>
      </c>
      <c r="X40" s="1">
        <f>'Estrutura TD'!E110</f>
        <v>2</v>
      </c>
      <c r="Y40" s="1">
        <f>'Estrutura TD'!F110</f>
        <v>2</v>
      </c>
      <c r="Z40" s="117">
        <f>SUM(U40:Y40)</f>
        <v>19</v>
      </c>
    </row>
    <row r="41" spans="1:26" x14ac:dyDescent="0.25">
      <c r="A41" s="78" t="s">
        <v>2491</v>
      </c>
      <c r="B41">
        <f>'Equipe TD'!B18</f>
        <v>30</v>
      </c>
      <c r="C41" s="1">
        <f>'Serviços TD'!C8</f>
        <v>17</v>
      </c>
      <c r="D41" s="83">
        <f t="shared" si="11"/>
        <v>0.56666666666666665</v>
      </c>
      <c r="E41" s="1">
        <f>'Serviços TD'!D19</f>
        <v>0</v>
      </c>
      <c r="F41" s="83">
        <f t="shared" si="12"/>
        <v>0</v>
      </c>
      <c r="G41" s="1">
        <f>'Serviços TD'!C30</f>
        <v>25</v>
      </c>
      <c r="H41" s="83">
        <f t="shared" si="13"/>
        <v>0.83333333333333337</v>
      </c>
      <c r="I41" s="1">
        <f>'Serviços TD'!C41</f>
        <v>10</v>
      </c>
      <c r="J41" s="83">
        <f t="shared" si="14"/>
        <v>0.33333333333333331</v>
      </c>
      <c r="S41" s="107"/>
      <c r="T41" s="9" t="s">
        <v>2510</v>
      </c>
      <c r="U41" s="90">
        <f>U40/$U$15</f>
        <v>0.33333333333333331</v>
      </c>
      <c r="V41" s="91">
        <f>V40/$V$15</f>
        <v>3.7735849056603772E-2</v>
      </c>
      <c r="W41" s="87">
        <f>W40/$W$15</f>
        <v>0.23076923076923078</v>
      </c>
      <c r="X41" s="83">
        <f>X40/$X$15</f>
        <v>6.6666666666666666E-2</v>
      </c>
      <c r="Y41" s="83">
        <f>Y40/$Y$15</f>
        <v>0.10526315789473684</v>
      </c>
      <c r="Z41" s="118">
        <f>Z40/$Z$15</f>
        <v>0.12101910828025478</v>
      </c>
    </row>
    <row r="42" spans="1:26" x14ac:dyDescent="0.25">
      <c r="A42" s="78" t="s">
        <v>2492</v>
      </c>
      <c r="B42">
        <f>'Equipe TD'!B19</f>
        <v>19</v>
      </c>
      <c r="C42" s="1">
        <f>'Serviços TD'!C9</f>
        <v>7</v>
      </c>
      <c r="D42" s="83">
        <f t="shared" si="11"/>
        <v>0.36842105263157893</v>
      </c>
      <c r="E42" s="1">
        <f>'Serviços TD'!D20</f>
        <v>0</v>
      </c>
      <c r="F42" s="83">
        <f t="shared" si="12"/>
        <v>0</v>
      </c>
      <c r="G42" s="1">
        <f>'Serviços TD'!C31</f>
        <v>3</v>
      </c>
      <c r="H42" s="83">
        <f t="shared" si="13"/>
        <v>0.15789473684210525</v>
      </c>
      <c r="I42" s="1">
        <f>'Serviços TD'!C42</f>
        <v>0</v>
      </c>
      <c r="J42" s="83">
        <f t="shared" si="14"/>
        <v>0</v>
      </c>
      <c r="S42" s="107" t="s">
        <v>2245</v>
      </c>
      <c r="T42" s="9" t="s">
        <v>2509</v>
      </c>
      <c r="U42" s="1">
        <f>'Estrutura TD'!B117</f>
        <v>3</v>
      </c>
      <c r="V42" s="1">
        <f>'Estrutura TD'!C117</f>
        <v>52</v>
      </c>
      <c r="W42" s="1">
        <f>'Estrutura TD'!D117</f>
        <v>50</v>
      </c>
      <c r="X42" s="1">
        <f>'Estrutura TD'!E117</f>
        <v>27</v>
      </c>
      <c r="Y42" s="1">
        <f>'Estrutura TD'!F117</f>
        <v>15</v>
      </c>
      <c r="Z42" s="117">
        <f>SUM(U42:Y42)</f>
        <v>147</v>
      </c>
    </row>
    <row r="43" spans="1:26" x14ac:dyDescent="0.25">
      <c r="A43" s="82" t="s">
        <v>2493</v>
      </c>
      <c r="B43" s="84">
        <f>SUM(B38:B42)</f>
        <v>157</v>
      </c>
      <c r="C43" s="84">
        <f>SUM(C38:C42)</f>
        <v>91</v>
      </c>
      <c r="D43" s="85">
        <f>C43/B43</f>
        <v>0.57961783439490444</v>
      </c>
      <c r="E43" s="84">
        <f>SUM(E38:E42)</f>
        <v>50</v>
      </c>
      <c r="F43" s="85">
        <f>E43/B43</f>
        <v>0.31847133757961782</v>
      </c>
      <c r="G43" s="84">
        <f>SUM(G38:G42)</f>
        <v>128</v>
      </c>
      <c r="H43" s="85">
        <f>G43/B43</f>
        <v>0.8152866242038217</v>
      </c>
      <c r="I43" s="84">
        <f>SUM(I38:I42)</f>
        <v>94</v>
      </c>
      <c r="J43" s="85">
        <f>I43/B43</f>
        <v>0.59872611464968151</v>
      </c>
      <c r="S43" s="107"/>
      <c r="T43" s="9" t="s">
        <v>2510</v>
      </c>
      <c r="U43" s="90">
        <f>U42/$U$15</f>
        <v>1</v>
      </c>
      <c r="V43" s="91">
        <f>V42/$V$15</f>
        <v>0.98113207547169812</v>
      </c>
      <c r="W43" s="87">
        <f>W42/$W$15</f>
        <v>0.96153846153846156</v>
      </c>
      <c r="X43" s="83">
        <f>X42/$X$15</f>
        <v>0.9</v>
      </c>
      <c r="Y43" s="83">
        <f>Y42/$Y$15</f>
        <v>0.78947368421052633</v>
      </c>
      <c r="Z43" s="118">
        <f>Z42/$Z$15</f>
        <v>0.93630573248407645</v>
      </c>
    </row>
    <row r="44" spans="1:26" x14ac:dyDescent="0.25">
      <c r="S44" s="107" t="s">
        <v>2246</v>
      </c>
      <c r="T44" s="9" t="s">
        <v>2509</v>
      </c>
      <c r="U44">
        <f>'Estrutura TD'!B125</f>
        <v>3</v>
      </c>
      <c r="V44">
        <f>'Estrutura TD'!C125</f>
        <v>53</v>
      </c>
      <c r="W44">
        <f>'Estrutura TD'!D125</f>
        <v>52</v>
      </c>
      <c r="X44">
        <f>'Estrutura TD'!E125</f>
        <v>27</v>
      </c>
      <c r="Y44">
        <f>'Estrutura TD'!F125</f>
        <v>12</v>
      </c>
      <c r="Z44" s="117">
        <f>SUM(U44:Y44)</f>
        <v>147</v>
      </c>
    </row>
    <row r="45" spans="1:26" x14ac:dyDescent="0.25">
      <c r="S45" s="107"/>
      <c r="T45" s="9" t="s">
        <v>2510</v>
      </c>
      <c r="U45" s="90">
        <f>U44/$U$15</f>
        <v>1</v>
      </c>
      <c r="V45" s="91">
        <f>V44/$V$15</f>
        <v>1</v>
      </c>
      <c r="W45" s="87">
        <f>W44/$W$15</f>
        <v>1</v>
      </c>
      <c r="X45" s="83">
        <f>X44/$X$15</f>
        <v>0.9</v>
      </c>
      <c r="Y45" s="83">
        <f>Y44/$Y$15</f>
        <v>0.63157894736842102</v>
      </c>
      <c r="Z45" s="118">
        <f>Z44/$Z$15</f>
        <v>0.93630573248407645</v>
      </c>
    </row>
    <row r="46" spans="1:26" x14ac:dyDescent="0.25">
      <c r="A46" s="78" t="s">
        <v>2512</v>
      </c>
      <c r="S46" s="107" t="s">
        <v>2247</v>
      </c>
      <c r="T46" s="9" t="s">
        <v>2509</v>
      </c>
      <c r="U46">
        <f>'Estrutura TD'!B133</f>
        <v>3</v>
      </c>
      <c r="V46">
        <f>'Estrutura TD'!C133</f>
        <v>53</v>
      </c>
      <c r="W46">
        <f>'Estrutura TD'!D133</f>
        <v>51</v>
      </c>
      <c r="X46">
        <f>'Estrutura TD'!E133</f>
        <v>29</v>
      </c>
      <c r="Y46">
        <f>'Estrutura TD'!F133</f>
        <v>17</v>
      </c>
      <c r="Z46" s="117">
        <f>SUM(U46:Y46)</f>
        <v>153</v>
      </c>
    </row>
    <row r="47" spans="1:26" x14ac:dyDescent="0.25">
      <c r="A47" s="79"/>
      <c r="B47" s="105"/>
      <c r="C47" s="123" t="s">
        <v>2513</v>
      </c>
      <c r="D47" s="123"/>
      <c r="E47" s="123" t="s">
        <v>2285</v>
      </c>
      <c r="F47" s="123"/>
      <c r="G47" s="123" t="s">
        <v>2514</v>
      </c>
      <c r="H47" s="123"/>
      <c r="I47" s="123" t="s">
        <v>2515</v>
      </c>
      <c r="J47" s="123"/>
      <c r="K47" s="123" t="s">
        <v>2516</v>
      </c>
      <c r="L47" s="123"/>
      <c r="M47" s="123" t="s">
        <v>2506</v>
      </c>
      <c r="N47" s="123"/>
      <c r="S47" s="107"/>
      <c r="T47" s="9" t="s">
        <v>2510</v>
      </c>
      <c r="U47" s="90">
        <f>U46/$U$15</f>
        <v>1</v>
      </c>
      <c r="V47" s="91">
        <f>V46/$V$15</f>
        <v>1</v>
      </c>
      <c r="W47" s="87">
        <f>W46/$W$15</f>
        <v>0.98076923076923073</v>
      </c>
      <c r="X47" s="83">
        <f>X46/$X$15</f>
        <v>0.96666666666666667</v>
      </c>
      <c r="Y47" s="83">
        <f>Y46/$Y$15</f>
        <v>0.89473684210526316</v>
      </c>
      <c r="Z47" s="118">
        <f>Z46/$Z$15</f>
        <v>0.97452229299363058</v>
      </c>
    </row>
    <row r="48" spans="1:26" x14ac:dyDescent="0.25">
      <c r="A48" s="80" t="s">
        <v>3007</v>
      </c>
      <c r="B48" s="81" t="s">
        <v>2509</v>
      </c>
      <c r="C48" s="103" t="s">
        <v>2509</v>
      </c>
      <c r="D48" s="103" t="s">
        <v>2510</v>
      </c>
      <c r="E48" s="103" t="s">
        <v>2509</v>
      </c>
      <c r="F48" s="103" t="s">
        <v>2510</v>
      </c>
      <c r="G48" s="103" t="s">
        <v>2509</v>
      </c>
      <c r="H48" s="103" t="s">
        <v>2510</v>
      </c>
      <c r="I48" s="103" t="s">
        <v>2509</v>
      </c>
      <c r="J48" s="103" t="s">
        <v>2510</v>
      </c>
      <c r="K48" s="103" t="s">
        <v>2509</v>
      </c>
      <c r="L48" s="103" t="s">
        <v>2510</v>
      </c>
      <c r="M48" s="103" t="s">
        <v>2509</v>
      </c>
      <c r="N48" s="103" t="s">
        <v>2510</v>
      </c>
      <c r="S48" s="107" t="s">
        <v>1532</v>
      </c>
      <c r="T48" s="9" t="s">
        <v>2509</v>
      </c>
      <c r="U48">
        <f>'Estrutura TD'!B141</f>
        <v>3</v>
      </c>
      <c r="V48">
        <f>'Estrutura TD'!C141</f>
        <v>46</v>
      </c>
      <c r="W48">
        <f>'Estrutura TD'!D141</f>
        <v>24</v>
      </c>
      <c r="X48">
        <f>'Estrutura TD'!E141</f>
        <v>6</v>
      </c>
      <c r="Y48">
        <f>'Estrutura TD'!F141</f>
        <v>1</v>
      </c>
      <c r="Z48" s="117">
        <f>SUM(U48:Y48)</f>
        <v>80</v>
      </c>
    </row>
    <row r="49" spans="1:26" x14ac:dyDescent="0.25">
      <c r="A49" s="78" t="s">
        <v>2488</v>
      </c>
      <c r="B49">
        <f>'Equipe TD'!B15</f>
        <v>3</v>
      </c>
      <c r="C49" s="1">
        <f>'Insumos TD'!D5</f>
        <v>3</v>
      </c>
      <c r="D49" s="83">
        <f>C49/B49</f>
        <v>1</v>
      </c>
      <c r="E49" s="1">
        <f>'Insumos TD'!C16</f>
        <v>3</v>
      </c>
      <c r="F49" s="83">
        <f>E49/B49</f>
        <v>1</v>
      </c>
      <c r="G49" s="1">
        <f>'Insumos TD'!C27</f>
        <v>1</v>
      </c>
      <c r="H49" s="83">
        <f>G49/B49</f>
        <v>0.33333333333333331</v>
      </c>
      <c r="I49" s="1">
        <f>'Insumos TD'!D38</f>
        <v>2</v>
      </c>
      <c r="J49" s="83">
        <f>I49/B49</f>
        <v>0.66666666666666663</v>
      </c>
      <c r="K49" s="1">
        <f>'Insumos TD'!C49</f>
        <v>3</v>
      </c>
      <c r="L49" s="83">
        <f>K49/B49</f>
        <v>1</v>
      </c>
      <c r="M49" s="1">
        <f>'Insumos TD'!C60</f>
        <v>2</v>
      </c>
      <c r="N49" s="83">
        <f>M49/B49</f>
        <v>0.66666666666666663</v>
      </c>
      <c r="S49" s="107"/>
      <c r="T49" s="9" t="s">
        <v>2510</v>
      </c>
      <c r="U49" s="90">
        <f>U48/$U$15</f>
        <v>1</v>
      </c>
      <c r="V49" s="91">
        <f>V48/$V$15</f>
        <v>0.86792452830188682</v>
      </c>
      <c r="W49" s="87">
        <f>W48/$W$15</f>
        <v>0.46153846153846156</v>
      </c>
      <c r="X49" s="83">
        <f>X48/$X$15</f>
        <v>0.2</v>
      </c>
      <c r="Y49" s="83">
        <f>Y48/$Y$15</f>
        <v>5.2631578947368418E-2</v>
      </c>
      <c r="Z49" s="118">
        <f>Z48/$Z$15</f>
        <v>0.50955414012738853</v>
      </c>
    </row>
    <row r="50" spans="1:26" x14ac:dyDescent="0.25">
      <c r="A50" s="78" t="s">
        <v>2489</v>
      </c>
      <c r="B50">
        <f>'Equipe TD'!B16</f>
        <v>53</v>
      </c>
      <c r="C50" s="1">
        <f>'Insumos TD'!D6</f>
        <v>48</v>
      </c>
      <c r="D50" s="83">
        <f t="shared" ref="D50:D53" si="15">C50/B50</f>
        <v>0.90566037735849059</v>
      </c>
      <c r="E50" s="1">
        <f>'Insumos TD'!C17</f>
        <v>45</v>
      </c>
      <c r="F50" s="83">
        <f t="shared" ref="F50:F53" si="16">E50/B50</f>
        <v>0.84905660377358494</v>
      </c>
      <c r="G50" s="1">
        <f>'Insumos TD'!C28</f>
        <v>44</v>
      </c>
      <c r="H50" s="83">
        <f t="shared" ref="H50:H53" si="17">G50/B50</f>
        <v>0.83018867924528306</v>
      </c>
      <c r="I50" s="1">
        <f>'Insumos TD'!D39</f>
        <v>31</v>
      </c>
      <c r="J50" s="83">
        <f t="shared" ref="J50:J53" si="18">I50/B50</f>
        <v>0.58490566037735847</v>
      </c>
      <c r="K50" s="1">
        <f>'Insumos TD'!C50</f>
        <v>16</v>
      </c>
      <c r="L50" s="83">
        <f t="shared" ref="L50:L53" si="19">K50/B50</f>
        <v>0.30188679245283018</v>
      </c>
      <c r="M50" s="1">
        <f>'Insumos TD'!C61</f>
        <v>22</v>
      </c>
      <c r="N50" s="83">
        <f t="shared" ref="N50:N53" si="20">M50/B50</f>
        <v>0.41509433962264153</v>
      </c>
      <c r="S50" s="107" t="s">
        <v>2280</v>
      </c>
      <c r="T50" s="9" t="s">
        <v>2509</v>
      </c>
      <c r="U50">
        <f>'Estrutura TD'!B149</f>
        <v>1</v>
      </c>
      <c r="V50">
        <f>'Estrutura TD'!C149</f>
        <v>26</v>
      </c>
      <c r="W50">
        <f>'Estrutura TD'!D149</f>
        <v>25</v>
      </c>
      <c r="X50">
        <f>'Estrutura TD'!E149</f>
        <v>9</v>
      </c>
      <c r="Y50">
        <f>'Estrutura TD'!F149</f>
        <v>9</v>
      </c>
      <c r="Z50" s="117">
        <f>SUM(U50:Y50)</f>
        <v>70</v>
      </c>
    </row>
    <row r="51" spans="1:26" x14ac:dyDescent="0.25">
      <c r="A51" s="78" t="s">
        <v>2490</v>
      </c>
      <c r="B51">
        <f>'Equipe TD'!B17</f>
        <v>52</v>
      </c>
      <c r="C51" s="1">
        <f>'Insumos TD'!D7</f>
        <v>38</v>
      </c>
      <c r="D51" s="83">
        <f t="shared" si="15"/>
        <v>0.73076923076923073</v>
      </c>
      <c r="E51" s="1">
        <f>'Insumos TD'!C18</f>
        <v>32</v>
      </c>
      <c r="F51" s="83">
        <f t="shared" si="16"/>
        <v>0.61538461538461542</v>
      </c>
      <c r="G51" s="1">
        <f>'Insumos TD'!C29</f>
        <v>46</v>
      </c>
      <c r="H51" s="83">
        <f t="shared" si="17"/>
        <v>0.88461538461538458</v>
      </c>
      <c r="I51" s="1">
        <f>'Insumos TD'!D40</f>
        <v>28</v>
      </c>
      <c r="J51" s="83">
        <f t="shared" si="18"/>
        <v>0.53846153846153844</v>
      </c>
      <c r="K51" s="1">
        <f>'Insumos TD'!C51</f>
        <v>14</v>
      </c>
      <c r="L51" s="83">
        <f t="shared" si="19"/>
        <v>0.26923076923076922</v>
      </c>
      <c r="M51" s="1">
        <f>'Insumos TD'!C62</f>
        <v>24</v>
      </c>
      <c r="N51" s="83">
        <f t="shared" si="20"/>
        <v>0.46153846153846156</v>
      </c>
      <c r="S51" s="107"/>
      <c r="T51" s="9" t="s">
        <v>2510</v>
      </c>
      <c r="U51" s="90">
        <f>U50/$U$15</f>
        <v>0.33333333333333331</v>
      </c>
      <c r="V51" s="91">
        <f>V50/$V$15</f>
        <v>0.49056603773584906</v>
      </c>
      <c r="W51" s="87">
        <f>W50/$W$15</f>
        <v>0.48076923076923078</v>
      </c>
      <c r="X51" s="83">
        <f>X50/$X$15</f>
        <v>0.3</v>
      </c>
      <c r="Y51" s="83">
        <f>Y50/$Y$15</f>
        <v>0.47368421052631576</v>
      </c>
      <c r="Z51" s="118">
        <f>Z50/$Z$15</f>
        <v>0.44585987261146498</v>
      </c>
    </row>
    <row r="52" spans="1:26" x14ac:dyDescent="0.25">
      <c r="A52" s="78" t="s">
        <v>2491</v>
      </c>
      <c r="B52">
        <f>'Equipe TD'!B18</f>
        <v>30</v>
      </c>
      <c r="C52" s="1">
        <f>'Insumos TD'!D8</f>
        <v>17</v>
      </c>
      <c r="D52" s="83">
        <f t="shared" si="15"/>
        <v>0.56666666666666665</v>
      </c>
      <c r="E52" s="1">
        <f>'Insumos TD'!C19</f>
        <v>18</v>
      </c>
      <c r="F52" s="83">
        <f t="shared" si="16"/>
        <v>0.6</v>
      </c>
      <c r="G52" s="1">
        <f>'Insumos TD'!C30</f>
        <v>27</v>
      </c>
      <c r="H52" s="83">
        <f t="shared" si="17"/>
        <v>0.9</v>
      </c>
      <c r="I52" s="1">
        <f>'Insumos TD'!D41</f>
        <v>9</v>
      </c>
      <c r="J52" s="83">
        <f t="shared" si="18"/>
        <v>0.3</v>
      </c>
      <c r="K52" s="1">
        <f>'Insumos TD'!C52</f>
        <v>7</v>
      </c>
      <c r="L52" s="83">
        <f t="shared" si="19"/>
        <v>0.23333333333333334</v>
      </c>
      <c r="M52" s="1">
        <f>'Insumos TD'!C63</f>
        <v>12</v>
      </c>
      <c r="N52" s="83">
        <f t="shared" si="20"/>
        <v>0.4</v>
      </c>
      <c r="S52" s="107" t="s">
        <v>2250</v>
      </c>
      <c r="T52" s="9" t="s">
        <v>2509</v>
      </c>
      <c r="U52">
        <f>'Estrutura TD'!B157</f>
        <v>2</v>
      </c>
      <c r="V52">
        <f>'Estrutura TD'!C157</f>
        <v>49</v>
      </c>
      <c r="W52">
        <f>'Estrutura TD'!D157</f>
        <v>45</v>
      </c>
      <c r="X52">
        <f>'Estrutura TD'!E157</f>
        <v>25</v>
      </c>
      <c r="Y52">
        <f>'Estrutura TD'!F157</f>
        <v>15</v>
      </c>
      <c r="Z52" s="117">
        <f>SUM(U52:Y52)</f>
        <v>136</v>
      </c>
    </row>
    <row r="53" spans="1:26" x14ac:dyDescent="0.25">
      <c r="A53" s="78" t="s">
        <v>2492</v>
      </c>
      <c r="B53">
        <f>'Equipe TD'!B19</f>
        <v>19</v>
      </c>
      <c r="C53" s="1">
        <f>'Insumos TD'!D9</f>
        <v>4</v>
      </c>
      <c r="D53" s="83">
        <f t="shared" si="15"/>
        <v>0.21052631578947367</v>
      </c>
      <c r="E53" s="1">
        <f>'Insumos TD'!C20</f>
        <v>12</v>
      </c>
      <c r="F53" s="83">
        <f t="shared" si="16"/>
        <v>0.63157894736842102</v>
      </c>
      <c r="G53" s="1">
        <f>'Insumos TD'!C31</f>
        <v>18</v>
      </c>
      <c r="H53" s="83">
        <f t="shared" si="17"/>
        <v>0.94736842105263153</v>
      </c>
      <c r="I53" s="1">
        <f>'Insumos TD'!D42</f>
        <v>8</v>
      </c>
      <c r="J53" s="83">
        <f t="shared" si="18"/>
        <v>0.42105263157894735</v>
      </c>
      <c r="K53" s="1">
        <f>'Insumos TD'!C53</f>
        <v>7</v>
      </c>
      <c r="L53" s="83">
        <f t="shared" si="19"/>
        <v>0.36842105263157893</v>
      </c>
      <c r="M53" s="1">
        <f>'Insumos TD'!C64</f>
        <v>6</v>
      </c>
      <c r="N53" s="83">
        <f t="shared" si="20"/>
        <v>0.31578947368421051</v>
      </c>
      <c r="S53" s="108"/>
      <c r="T53" s="103" t="s">
        <v>2510</v>
      </c>
      <c r="U53" s="92">
        <f>U52/$U$15</f>
        <v>0.66666666666666663</v>
      </c>
      <c r="V53" s="93">
        <f>V52/$V$15</f>
        <v>0.92452830188679247</v>
      </c>
      <c r="W53" s="94">
        <f>W52/$W$15</f>
        <v>0.86538461538461542</v>
      </c>
      <c r="X53" s="93">
        <f>X52/$X$15</f>
        <v>0.83333333333333337</v>
      </c>
      <c r="Y53" s="93">
        <f>Y52/$Y$15</f>
        <v>0.78947368421052633</v>
      </c>
      <c r="Z53" s="97">
        <f>Z52/$Z$15</f>
        <v>0.86624203821656054</v>
      </c>
    </row>
    <row r="54" spans="1:26" x14ac:dyDescent="0.25">
      <c r="A54" s="82" t="s">
        <v>2493</v>
      </c>
      <c r="B54" s="84">
        <f>SUM(B49:B53)</f>
        <v>157</v>
      </c>
      <c r="C54" s="84">
        <f>SUM(C49:C53)</f>
        <v>110</v>
      </c>
      <c r="D54" s="85">
        <f>C54/B54</f>
        <v>0.70063694267515919</v>
      </c>
      <c r="E54" s="84">
        <f>SUM(E49:E53)</f>
        <v>110</v>
      </c>
      <c r="F54" s="85">
        <f>E54/B54</f>
        <v>0.70063694267515919</v>
      </c>
      <c r="G54" s="84">
        <f>SUM(G49:G53)</f>
        <v>136</v>
      </c>
      <c r="H54" s="85">
        <f>G54/B54</f>
        <v>0.86624203821656054</v>
      </c>
      <c r="I54" s="84">
        <f>SUM(I49:I53)</f>
        <v>78</v>
      </c>
      <c r="J54" s="85">
        <f>I54/B54</f>
        <v>0.49681528662420382</v>
      </c>
      <c r="K54" s="84">
        <f>SUM(K49:K53)</f>
        <v>47</v>
      </c>
      <c r="L54" s="85">
        <f>K54/B54</f>
        <v>0.29936305732484075</v>
      </c>
      <c r="M54" s="84">
        <f>SUM(M49:M53)</f>
        <v>66</v>
      </c>
      <c r="N54" s="85">
        <f>M54/B54</f>
        <v>0.42038216560509556</v>
      </c>
    </row>
    <row r="57" spans="1:26" x14ac:dyDescent="0.25">
      <c r="A57" s="78" t="s">
        <v>2517</v>
      </c>
    </row>
    <row r="58" spans="1:26" x14ac:dyDescent="0.25">
      <c r="A58" s="79"/>
      <c r="B58" s="105"/>
      <c r="C58" s="123" t="s">
        <v>2518</v>
      </c>
      <c r="D58" s="123"/>
      <c r="E58" s="123" t="s">
        <v>2519</v>
      </c>
      <c r="F58" s="123"/>
      <c r="G58" s="123" t="s">
        <v>2520</v>
      </c>
      <c r="H58" s="123"/>
    </row>
    <row r="59" spans="1:26" x14ac:dyDescent="0.25">
      <c r="A59" s="80" t="s">
        <v>8</v>
      </c>
      <c r="B59" s="81" t="s">
        <v>2509</v>
      </c>
      <c r="C59" s="103" t="s">
        <v>2509</v>
      </c>
      <c r="D59" s="103" t="s">
        <v>2510</v>
      </c>
      <c r="E59" s="103" t="s">
        <v>2509</v>
      </c>
      <c r="F59" s="103" t="s">
        <v>2510</v>
      </c>
      <c r="G59" s="103" t="s">
        <v>2509</v>
      </c>
      <c r="H59" s="103" t="s">
        <v>2510</v>
      </c>
    </row>
    <row r="60" spans="1:26" x14ac:dyDescent="0.25">
      <c r="A60" s="78" t="s">
        <v>2488</v>
      </c>
      <c r="B60">
        <f>'Equipe TD'!B15</f>
        <v>3</v>
      </c>
      <c r="C60" s="1">
        <f>'TIC TD'!D5</f>
        <v>2</v>
      </c>
      <c r="D60" s="83">
        <f>C60/B60</f>
        <v>0.66666666666666663</v>
      </c>
      <c r="E60" s="1">
        <f>'TIC TD'!D16</f>
        <v>3</v>
      </c>
      <c r="F60" s="83">
        <f>E60/B60</f>
        <v>1</v>
      </c>
      <c r="G60" s="1">
        <f>'TIC TD'!C27</f>
        <v>0</v>
      </c>
      <c r="H60" s="83">
        <f>G60/B60</f>
        <v>0</v>
      </c>
    </row>
    <row r="61" spans="1:26" x14ac:dyDescent="0.25">
      <c r="A61" s="78" t="s">
        <v>2489</v>
      </c>
      <c r="B61">
        <f>'Equipe TD'!B16</f>
        <v>53</v>
      </c>
      <c r="C61" s="1">
        <f>'TIC TD'!D6</f>
        <v>28</v>
      </c>
      <c r="D61" s="83">
        <f t="shared" ref="D61:D64" si="21">C61/B61</f>
        <v>0.52830188679245282</v>
      </c>
      <c r="E61" s="1">
        <f>'TIC TD'!D17</f>
        <v>49</v>
      </c>
      <c r="F61" s="83">
        <f t="shared" ref="F61:F64" si="22">E61/B61</f>
        <v>0.92452830188679247</v>
      </c>
      <c r="G61" s="1">
        <f>'TIC TD'!C28</f>
        <v>19</v>
      </c>
      <c r="H61" s="83">
        <f t="shared" ref="H61:H64" si="23">G61/B61</f>
        <v>0.35849056603773582</v>
      </c>
    </row>
    <row r="62" spans="1:26" x14ac:dyDescent="0.25">
      <c r="A62" s="78" t="s">
        <v>2490</v>
      </c>
      <c r="B62">
        <f>'Equipe TD'!B17</f>
        <v>52</v>
      </c>
      <c r="C62" s="1">
        <f>'TIC TD'!D7</f>
        <v>29</v>
      </c>
      <c r="D62" s="83">
        <f t="shared" si="21"/>
        <v>0.55769230769230771</v>
      </c>
      <c r="E62" s="1">
        <f>'TIC TD'!D18</f>
        <v>42</v>
      </c>
      <c r="F62" s="83">
        <f t="shared" si="22"/>
        <v>0.80769230769230771</v>
      </c>
      <c r="G62" s="1">
        <f>'TIC TD'!C29</f>
        <v>22</v>
      </c>
      <c r="H62" s="83">
        <f t="shared" si="23"/>
        <v>0.42307692307692307</v>
      </c>
    </row>
    <row r="63" spans="1:26" x14ac:dyDescent="0.25">
      <c r="A63" s="78" t="s">
        <v>2491</v>
      </c>
      <c r="B63">
        <f>'Equipe TD'!B18</f>
        <v>30</v>
      </c>
      <c r="C63" s="1">
        <f>'TIC TD'!D8</f>
        <v>18</v>
      </c>
      <c r="D63" s="83">
        <f t="shared" si="21"/>
        <v>0.6</v>
      </c>
      <c r="E63" s="1">
        <f>'TIC TD'!D19</f>
        <v>25</v>
      </c>
      <c r="F63" s="83">
        <f t="shared" si="22"/>
        <v>0.83333333333333337</v>
      </c>
      <c r="G63" s="1">
        <f>'TIC TD'!C30</f>
        <v>8</v>
      </c>
      <c r="H63" s="83">
        <f t="shared" si="23"/>
        <v>0.26666666666666666</v>
      </c>
    </row>
    <row r="64" spans="1:26" x14ac:dyDescent="0.25">
      <c r="A64" s="78" t="s">
        <v>2492</v>
      </c>
      <c r="B64">
        <f>'Equipe TD'!B19</f>
        <v>19</v>
      </c>
      <c r="C64" s="1">
        <f>'TIC TD'!D9</f>
        <v>8</v>
      </c>
      <c r="D64" s="83">
        <f t="shared" si="21"/>
        <v>0.42105263157894735</v>
      </c>
      <c r="E64" s="1">
        <f>'TIC TD'!D20</f>
        <v>11</v>
      </c>
      <c r="F64" s="83">
        <f t="shared" si="22"/>
        <v>0.57894736842105265</v>
      </c>
      <c r="G64" s="1">
        <f>'TIC TD'!C31</f>
        <v>3</v>
      </c>
      <c r="H64" s="83">
        <f t="shared" si="23"/>
        <v>0.15789473684210525</v>
      </c>
    </row>
    <row r="65" spans="1:8" x14ac:dyDescent="0.25">
      <c r="A65" s="82" t="s">
        <v>2493</v>
      </c>
      <c r="B65" s="84">
        <f>SUM(B60:B64)</f>
        <v>157</v>
      </c>
      <c r="C65" s="84">
        <f>SUM(C60:C64)</f>
        <v>85</v>
      </c>
      <c r="D65" s="85">
        <f>C65/B65</f>
        <v>0.54140127388535031</v>
      </c>
      <c r="E65" s="84">
        <f>SUM(E60:E64)</f>
        <v>130</v>
      </c>
      <c r="F65" s="85">
        <f>E65/B65</f>
        <v>0.82802547770700641</v>
      </c>
      <c r="G65" s="84">
        <f>SUM(G60:G64)</f>
        <v>52</v>
      </c>
      <c r="H65" s="85">
        <f>G65/B65</f>
        <v>0.33121019108280253</v>
      </c>
    </row>
  </sheetData>
  <mergeCells count="32">
    <mergeCell ref="M47:N47"/>
    <mergeCell ref="C58:D58"/>
    <mergeCell ref="E58:F58"/>
    <mergeCell ref="G58:H58"/>
    <mergeCell ref="O25:P25"/>
    <mergeCell ref="C36:D36"/>
    <mergeCell ref="E36:F36"/>
    <mergeCell ref="G36:H36"/>
    <mergeCell ref="I36:J36"/>
    <mergeCell ref="C47:D47"/>
    <mergeCell ref="E47:F47"/>
    <mergeCell ref="G47:H47"/>
    <mergeCell ref="I47:J47"/>
    <mergeCell ref="K47:L47"/>
    <mergeCell ref="C25:D25"/>
    <mergeCell ref="E25:F25"/>
    <mergeCell ref="G25:H25"/>
    <mergeCell ref="I25:J25"/>
    <mergeCell ref="K25:L25"/>
    <mergeCell ref="M25:N25"/>
    <mergeCell ref="N3:O3"/>
    <mergeCell ref="P3:Q3"/>
    <mergeCell ref="C14:D14"/>
    <mergeCell ref="E14:F14"/>
    <mergeCell ref="G14:H14"/>
    <mergeCell ref="I14:J14"/>
    <mergeCell ref="B3:C3"/>
    <mergeCell ref="D3:E3"/>
    <mergeCell ref="F3:G3"/>
    <mergeCell ref="H3:I3"/>
    <mergeCell ref="J3:K3"/>
    <mergeCell ref="L3:M3"/>
  </mergeCells>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1EA60-6393-44A8-940C-23765C5E318C}">
  <dimension ref="A3:I44"/>
  <sheetViews>
    <sheetView workbookViewId="0"/>
  </sheetViews>
  <sheetFormatPr defaultRowHeight="15" x14ac:dyDescent="0.25"/>
  <cols>
    <col min="1" max="1" width="18" bestFit="1" customWidth="1"/>
    <col min="2" max="2" width="19.5703125" bestFit="1" customWidth="1"/>
    <col min="3" max="6" width="7.140625" bestFit="1" customWidth="1"/>
    <col min="7" max="7" width="10.7109375" bestFit="1" customWidth="1"/>
    <col min="8" max="8" width="8.140625" bestFit="1" customWidth="1"/>
    <col min="9" max="9" width="10.7109375" bestFit="1" customWidth="1"/>
  </cols>
  <sheetData>
    <row r="3" spans="1:7" x14ac:dyDescent="0.25">
      <c r="A3" s="98" t="s">
        <v>2707</v>
      </c>
      <c r="B3" s="98" t="s">
        <v>2523</v>
      </c>
    </row>
    <row r="4" spans="1:7" x14ac:dyDescent="0.25">
      <c r="A4" s="98" t="s">
        <v>2522</v>
      </c>
      <c r="B4" t="s">
        <v>2492</v>
      </c>
      <c r="C4" t="s">
        <v>2491</v>
      </c>
      <c r="D4" t="s">
        <v>2490</v>
      </c>
      <c r="E4" t="s">
        <v>2489</v>
      </c>
      <c r="F4" t="s">
        <v>2488</v>
      </c>
      <c r="G4" t="s">
        <v>2493</v>
      </c>
    </row>
    <row r="5" spans="1:7" x14ac:dyDescent="0.25">
      <c r="A5" s="21" t="s">
        <v>1523</v>
      </c>
      <c r="B5" s="113">
        <v>0</v>
      </c>
      <c r="C5" s="113">
        <v>0</v>
      </c>
      <c r="D5" s="113">
        <v>0.33333333333333331</v>
      </c>
      <c r="E5" s="113">
        <v>0.55555555555555558</v>
      </c>
      <c r="F5" s="113">
        <v>0.1111111111111111</v>
      </c>
      <c r="G5" s="113">
        <v>1</v>
      </c>
    </row>
    <row r="6" spans="1:7" x14ac:dyDescent="0.25">
      <c r="A6" s="21" t="s">
        <v>1568</v>
      </c>
      <c r="B6" s="113">
        <v>0.22222222222222221</v>
      </c>
      <c r="C6" s="113">
        <v>0.16666666666666666</v>
      </c>
      <c r="D6" s="113">
        <v>0.22222222222222221</v>
      </c>
      <c r="E6" s="113">
        <v>0.3888888888888889</v>
      </c>
      <c r="F6" s="113">
        <v>0</v>
      </c>
      <c r="G6" s="113">
        <v>1</v>
      </c>
    </row>
    <row r="7" spans="1:7" x14ac:dyDescent="0.25">
      <c r="A7" s="21" t="s">
        <v>1622</v>
      </c>
      <c r="B7" s="113">
        <v>8.3333333333333329E-2</v>
      </c>
      <c r="C7" s="113">
        <v>0.33333333333333331</v>
      </c>
      <c r="D7" s="113">
        <v>0.375</v>
      </c>
      <c r="E7" s="113">
        <v>0.20833333333333334</v>
      </c>
      <c r="F7" s="113">
        <v>0</v>
      </c>
      <c r="G7" s="113">
        <v>1</v>
      </c>
    </row>
    <row r="8" spans="1:7" x14ac:dyDescent="0.25">
      <c r="A8" s="21" t="s">
        <v>1702</v>
      </c>
      <c r="B8" s="113">
        <v>2.8571428571428571E-2</v>
      </c>
      <c r="C8" s="113">
        <v>0.25714285714285712</v>
      </c>
      <c r="D8" s="113">
        <v>0.34285714285714286</v>
      </c>
      <c r="E8" s="113">
        <v>0.37142857142857144</v>
      </c>
      <c r="F8" s="113">
        <v>0</v>
      </c>
      <c r="G8" s="113">
        <v>1</v>
      </c>
    </row>
    <row r="9" spans="1:7" x14ac:dyDescent="0.25">
      <c r="A9" s="21" t="s">
        <v>1794</v>
      </c>
      <c r="B9" s="113">
        <v>7.407407407407407E-2</v>
      </c>
      <c r="C9" s="113">
        <v>0.29629629629629628</v>
      </c>
      <c r="D9" s="113">
        <v>0.37037037037037035</v>
      </c>
      <c r="E9" s="113">
        <v>0.25925925925925924</v>
      </c>
      <c r="F9" s="113">
        <v>0</v>
      </c>
      <c r="G9" s="113">
        <v>1</v>
      </c>
    </row>
    <row r="10" spans="1:7" x14ac:dyDescent="0.25">
      <c r="A10" s="21" t="s">
        <v>1857</v>
      </c>
      <c r="B10" s="113">
        <v>0.30769230769230771</v>
      </c>
      <c r="C10" s="113">
        <v>3.8461538461538464E-2</v>
      </c>
      <c r="D10" s="113">
        <v>0.23076923076923078</v>
      </c>
      <c r="E10" s="113">
        <v>0.34615384615384615</v>
      </c>
      <c r="F10" s="113">
        <v>7.6923076923076927E-2</v>
      </c>
      <c r="G10" s="113">
        <v>1</v>
      </c>
    </row>
    <row r="11" spans="1:7" x14ac:dyDescent="0.25">
      <c r="A11" s="21" t="s">
        <v>1929</v>
      </c>
      <c r="B11" s="113">
        <v>0.1111111111111111</v>
      </c>
      <c r="C11" s="113">
        <v>5.5555555555555552E-2</v>
      </c>
      <c r="D11" s="113">
        <v>0.44444444444444442</v>
      </c>
      <c r="E11" s="113">
        <v>0.3888888888888889</v>
      </c>
      <c r="F11" s="113">
        <v>0</v>
      </c>
      <c r="G11" s="113">
        <v>1</v>
      </c>
    </row>
    <row r="12" spans="1:7" x14ac:dyDescent="0.25">
      <c r="A12" s="21" t="s">
        <v>2493</v>
      </c>
      <c r="B12" s="113">
        <v>0.12101910828025478</v>
      </c>
      <c r="C12" s="113">
        <v>0.19108280254777071</v>
      </c>
      <c r="D12" s="113">
        <v>0.33121019108280253</v>
      </c>
      <c r="E12" s="113">
        <v>0.33757961783439489</v>
      </c>
      <c r="F12" s="113">
        <v>1.9108280254777069E-2</v>
      </c>
      <c r="G12" s="113">
        <v>1</v>
      </c>
    </row>
    <row r="37" spans="1:9" x14ac:dyDescent="0.25">
      <c r="A37" s="98" t="s">
        <v>2707</v>
      </c>
      <c r="B37" s="98" t="s">
        <v>2523</v>
      </c>
    </row>
    <row r="38" spans="1:9" x14ac:dyDescent="0.25">
      <c r="A38" s="98" t="s">
        <v>2522</v>
      </c>
      <c r="B38" t="s">
        <v>1523</v>
      </c>
      <c r="C38" t="s">
        <v>1568</v>
      </c>
      <c r="D38" t="s">
        <v>1622</v>
      </c>
      <c r="E38" t="s">
        <v>1702</v>
      </c>
      <c r="F38" t="s">
        <v>1794</v>
      </c>
      <c r="G38" t="s">
        <v>1857</v>
      </c>
      <c r="H38" t="s">
        <v>1929</v>
      </c>
      <c r="I38" t="s">
        <v>2493</v>
      </c>
    </row>
    <row r="39" spans="1:9" x14ac:dyDescent="0.25">
      <c r="A39" s="21" t="s">
        <v>2488</v>
      </c>
      <c r="B39" s="113">
        <v>0.1111111111111111</v>
      </c>
      <c r="C39" s="113">
        <v>0</v>
      </c>
      <c r="D39" s="113">
        <v>0</v>
      </c>
      <c r="E39" s="113">
        <v>0</v>
      </c>
      <c r="F39" s="113">
        <v>0</v>
      </c>
      <c r="G39" s="113">
        <v>7.6923076923076927E-2</v>
      </c>
      <c r="H39" s="113">
        <v>0</v>
      </c>
      <c r="I39" s="113">
        <v>1.9108280254777069E-2</v>
      </c>
    </row>
    <row r="40" spans="1:9" x14ac:dyDescent="0.25">
      <c r="A40" s="21" t="s">
        <v>2489</v>
      </c>
      <c r="B40" s="113">
        <v>0.55555555555555558</v>
      </c>
      <c r="C40" s="113">
        <v>0.3888888888888889</v>
      </c>
      <c r="D40" s="113">
        <v>0.20833333333333334</v>
      </c>
      <c r="E40" s="113">
        <v>0.37142857142857144</v>
      </c>
      <c r="F40" s="113">
        <v>0.25925925925925924</v>
      </c>
      <c r="G40" s="113">
        <v>0.34615384615384615</v>
      </c>
      <c r="H40" s="113">
        <v>0.3888888888888889</v>
      </c>
      <c r="I40" s="113">
        <v>0.33757961783439489</v>
      </c>
    </row>
    <row r="41" spans="1:9" x14ac:dyDescent="0.25">
      <c r="A41" s="21" t="s">
        <v>2490</v>
      </c>
      <c r="B41" s="113">
        <v>0.33333333333333331</v>
      </c>
      <c r="C41" s="113">
        <v>0.22222222222222221</v>
      </c>
      <c r="D41" s="113">
        <v>0.375</v>
      </c>
      <c r="E41" s="113">
        <v>0.34285714285714286</v>
      </c>
      <c r="F41" s="113">
        <v>0.37037037037037035</v>
      </c>
      <c r="G41" s="113">
        <v>0.23076923076923078</v>
      </c>
      <c r="H41" s="113">
        <v>0.44444444444444442</v>
      </c>
      <c r="I41" s="113">
        <v>0.33121019108280253</v>
      </c>
    </row>
    <row r="42" spans="1:9" x14ac:dyDescent="0.25">
      <c r="A42" s="21" t="s">
        <v>2491</v>
      </c>
      <c r="B42" s="113">
        <v>0</v>
      </c>
      <c r="C42" s="113">
        <v>0.16666666666666666</v>
      </c>
      <c r="D42" s="113">
        <v>0.33333333333333331</v>
      </c>
      <c r="E42" s="113">
        <v>0.25714285714285712</v>
      </c>
      <c r="F42" s="113">
        <v>0.29629629629629628</v>
      </c>
      <c r="G42" s="113">
        <v>3.8461538461538464E-2</v>
      </c>
      <c r="H42" s="113">
        <v>5.5555555555555552E-2</v>
      </c>
      <c r="I42" s="113">
        <v>0.19108280254777071</v>
      </c>
    </row>
    <row r="43" spans="1:9" x14ac:dyDescent="0.25">
      <c r="A43" s="21" t="s">
        <v>2492</v>
      </c>
      <c r="B43" s="113">
        <v>0</v>
      </c>
      <c r="C43" s="113">
        <v>0.22222222222222221</v>
      </c>
      <c r="D43" s="113">
        <v>8.3333333333333329E-2</v>
      </c>
      <c r="E43" s="113">
        <v>2.8571428571428571E-2</v>
      </c>
      <c r="F43" s="113">
        <v>7.407407407407407E-2</v>
      </c>
      <c r="G43" s="113">
        <v>0.30769230769230771</v>
      </c>
      <c r="H43" s="113">
        <v>0.1111111111111111</v>
      </c>
      <c r="I43" s="113">
        <v>0.12101910828025478</v>
      </c>
    </row>
    <row r="44" spans="1:9" x14ac:dyDescent="0.25">
      <c r="A44" s="21" t="s">
        <v>2493</v>
      </c>
      <c r="B44" s="113">
        <v>1</v>
      </c>
      <c r="C44" s="113">
        <v>1</v>
      </c>
      <c r="D44" s="113">
        <v>1</v>
      </c>
      <c r="E44" s="113">
        <v>1</v>
      </c>
      <c r="F44" s="113">
        <v>1</v>
      </c>
      <c r="G44" s="113">
        <v>1</v>
      </c>
      <c r="H44" s="113">
        <v>1</v>
      </c>
      <c r="I44" s="113">
        <v>1</v>
      </c>
    </row>
  </sheetData>
  <pageMargins left="0.511811024" right="0.511811024" top="0.78740157499999996" bottom="0.78740157499999996" header="0.31496062000000002" footer="0.3149606200000000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E2DBA-3ED0-42E2-BED5-2F9E8B76B3A7}">
  <dimension ref="A1:K175"/>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5" x14ac:dyDescent="0.25"/>
  <cols>
    <col min="1" max="1" width="9.140625" style="1"/>
    <col min="2" max="2" width="14.5703125" style="1" customWidth="1"/>
    <col min="3" max="3" width="19.28515625" style="43" bestFit="1" customWidth="1"/>
    <col min="4" max="5" width="60.42578125" style="1" bestFit="1" customWidth="1"/>
    <col min="6" max="6" width="9.140625" style="2"/>
    <col min="7" max="7" width="18.28515625" style="1" bestFit="1" customWidth="1"/>
    <col min="8" max="8" width="12" style="1" customWidth="1"/>
    <col min="9" max="9" width="18.5703125" style="1" customWidth="1"/>
    <col min="10" max="10" width="13.85546875" style="1" bestFit="1" customWidth="1"/>
    <col min="11" max="11" width="9.140625" style="2"/>
    <col min="12" max="16384" width="9.140625" style="1"/>
  </cols>
  <sheetData>
    <row r="1" spans="1:11" ht="30" x14ac:dyDescent="0.25">
      <c r="A1" s="42" t="s">
        <v>32</v>
      </c>
      <c r="B1" s="42" t="s">
        <v>35</v>
      </c>
      <c r="C1" s="42" t="s">
        <v>2149</v>
      </c>
      <c r="D1" s="42" t="s">
        <v>34</v>
      </c>
      <c r="E1" s="42" t="s">
        <v>2016</v>
      </c>
      <c r="F1" s="42" t="s">
        <v>2161</v>
      </c>
      <c r="G1" s="44" t="s">
        <v>2166</v>
      </c>
      <c r="H1" s="44" t="s">
        <v>2322</v>
      </c>
      <c r="I1" s="44" t="s">
        <v>2323</v>
      </c>
      <c r="J1" s="44" t="s">
        <v>2324</v>
      </c>
      <c r="K1" s="42" t="s">
        <v>2161</v>
      </c>
    </row>
    <row r="2" spans="1:11" x14ac:dyDescent="0.25">
      <c r="A2" s="2">
        <v>40</v>
      </c>
      <c r="B2" s="1" t="s">
        <v>1622</v>
      </c>
      <c r="C2" s="43" t="s">
        <v>162</v>
      </c>
      <c r="D2" s="1" t="s">
        <v>2045</v>
      </c>
      <c r="E2" s="12" t="str">
        <f>_xlfn.XLOOKUP(A:A,'COAPS 2020-10'!A:A,'COAPS 2020-10'!D:D)</f>
        <v>Unidade Básica de Saúde 2 - Paranoá</v>
      </c>
      <c r="F2" s="2" t="str">
        <f t="shared" ref="F2:F33" si="0">IF(D2=E2,"SIM","NÃO")</f>
        <v>NÃO</v>
      </c>
      <c r="G2" s="1">
        <f>_xlfn.XLOOKUP(A:A,'COAPS 2020-10'!A:A,'COAPS 2020-10'!AP:AP)</f>
        <v>2</v>
      </c>
      <c r="H2" s="1">
        <f t="shared" ref="H2:H33" si="1">SUM(I2:J2)</f>
        <v>2</v>
      </c>
      <c r="I2" s="1">
        <f>_xlfn.XLOOKUP(A:A,AUTOPREENCHIMENTO!A:A,AUTOPREENCHIMENTO!CH:CH)</f>
        <v>1</v>
      </c>
      <c r="J2" s="1">
        <f>_xlfn.XLOOKUP(A:A,AUTOPREENCHIMENTO!A:A,AUTOPREENCHIMENTO!CK:CK)</f>
        <v>1</v>
      </c>
      <c r="K2" s="2" t="str">
        <f t="shared" ref="K2:K33" si="2">IF(G2=H2,"SIM","NÃO")</f>
        <v>SIM</v>
      </c>
    </row>
    <row r="3" spans="1:11" x14ac:dyDescent="0.25">
      <c r="A3" s="2">
        <v>42</v>
      </c>
      <c r="B3" s="1" t="s">
        <v>1622</v>
      </c>
      <c r="C3" s="43" t="s">
        <v>127</v>
      </c>
      <c r="D3" s="1" t="s">
        <v>2084</v>
      </c>
      <c r="E3" s="12" t="str">
        <f>_xlfn.XLOOKUP(A:A,'COAPS 2020-10'!A:A,'COAPS 2020-10'!D:D)</f>
        <v>Unidade Básica de Saúde 4 - São Sebastião</v>
      </c>
      <c r="F3" s="2" t="str">
        <f t="shared" si="0"/>
        <v>NÃO</v>
      </c>
      <c r="G3" s="1">
        <f>_xlfn.XLOOKUP(A:A,'COAPS 2020-10'!A:A,'COAPS 2020-10'!AP:AP)</f>
        <v>1</v>
      </c>
      <c r="H3" s="1">
        <f t="shared" si="1"/>
        <v>1</v>
      </c>
      <c r="I3" s="1">
        <f>_xlfn.XLOOKUP(A:A,AUTOPREENCHIMENTO!A:A,AUTOPREENCHIMENTO!CH:CH)</f>
        <v>1</v>
      </c>
      <c r="J3" s="1">
        <f>_xlfn.XLOOKUP(A:A,AUTOPREENCHIMENTO!A:A,AUTOPREENCHIMENTO!CK:CK)</f>
        <v>0</v>
      </c>
      <c r="K3" s="2" t="str">
        <f t="shared" si="2"/>
        <v>SIM</v>
      </c>
    </row>
    <row r="4" spans="1:11" x14ac:dyDescent="0.25">
      <c r="A4" s="2">
        <v>43</v>
      </c>
      <c r="B4" s="1" t="s">
        <v>1622</v>
      </c>
      <c r="C4" s="43" t="s">
        <v>127</v>
      </c>
      <c r="D4" s="1" t="s">
        <v>2046</v>
      </c>
      <c r="E4" s="12" t="str">
        <f>_xlfn.XLOOKUP(A:A,'COAPS 2020-10'!A:A,'COAPS 2020-10'!D:D)</f>
        <v>Unidade Básica de Saúde 2 - São Sebastião</v>
      </c>
      <c r="F4" s="2" t="str">
        <f t="shared" si="0"/>
        <v>NÃO</v>
      </c>
      <c r="G4" s="1">
        <f>_xlfn.XLOOKUP(A:A,'COAPS 2020-10'!A:A,'COAPS 2020-10'!AP:AP)</f>
        <v>2</v>
      </c>
      <c r="H4" s="1">
        <f t="shared" si="1"/>
        <v>2</v>
      </c>
      <c r="I4" s="1">
        <f>_xlfn.XLOOKUP(A:A,AUTOPREENCHIMENTO!A:A,AUTOPREENCHIMENTO!CH:CH)</f>
        <v>2</v>
      </c>
      <c r="J4" s="1">
        <f>_xlfn.XLOOKUP(A:A,AUTOPREENCHIMENTO!A:A,AUTOPREENCHIMENTO!CK:CK)</f>
        <v>0</v>
      </c>
      <c r="K4" s="2" t="str">
        <f t="shared" si="2"/>
        <v>SIM</v>
      </c>
    </row>
    <row r="5" spans="1:11" x14ac:dyDescent="0.25">
      <c r="A5" s="2">
        <v>44</v>
      </c>
      <c r="B5" s="1" t="s">
        <v>1622</v>
      </c>
      <c r="C5" s="43" t="s">
        <v>127</v>
      </c>
      <c r="D5" s="1" t="s">
        <v>1678</v>
      </c>
      <c r="E5" s="12" t="str">
        <f>_xlfn.XLOOKUP(A:A,'COAPS 2020-10'!A:A,'COAPS 2020-10'!D:D)</f>
        <v>Unidade Básica de Saúde 19 - São Sebastião</v>
      </c>
      <c r="F5" s="2" t="str">
        <f t="shared" si="0"/>
        <v>SIM</v>
      </c>
      <c r="G5" s="1">
        <f>_xlfn.XLOOKUP(A:A,'COAPS 2020-10'!A:A,'COAPS 2020-10'!AP:AP)</f>
        <v>1</v>
      </c>
      <c r="H5" s="1">
        <f t="shared" si="1"/>
        <v>1</v>
      </c>
      <c r="I5" s="1">
        <f>_xlfn.XLOOKUP(A:A,AUTOPREENCHIMENTO!A:A,AUTOPREENCHIMENTO!CH:CH)</f>
        <v>1</v>
      </c>
      <c r="J5" s="1">
        <f>_xlfn.XLOOKUP(A:A,AUTOPREENCHIMENTO!A:A,AUTOPREENCHIMENTO!CK:CK)</f>
        <v>0</v>
      </c>
      <c r="K5" s="2" t="str">
        <f t="shared" si="2"/>
        <v>SIM</v>
      </c>
    </row>
    <row r="6" spans="1:11" x14ac:dyDescent="0.25">
      <c r="A6" s="2">
        <v>45</v>
      </c>
      <c r="B6" s="1" t="s">
        <v>1568</v>
      </c>
      <c r="C6" s="43" t="s">
        <v>224</v>
      </c>
      <c r="D6" s="1" t="s">
        <v>2047</v>
      </c>
      <c r="E6" s="12" t="str">
        <f>_xlfn.XLOOKUP(A:A,'COAPS 2020-10'!A:A,'COAPS 2020-10'!D:D)</f>
        <v>Unidade Básica de Saúde 2 - Estrutural</v>
      </c>
      <c r="F6" s="2" t="str">
        <f t="shared" si="0"/>
        <v>NÃO</v>
      </c>
      <c r="G6" s="1">
        <f>_xlfn.XLOOKUP(A:A,'COAPS 2020-10'!A:A,'COAPS 2020-10'!AP:AP)</f>
        <v>3</v>
      </c>
      <c r="H6" s="1">
        <f t="shared" si="1"/>
        <v>3</v>
      </c>
      <c r="I6" s="1">
        <f>_xlfn.XLOOKUP(A:A,AUTOPREENCHIMENTO!A:A,AUTOPREENCHIMENTO!CH:CH)</f>
        <v>3</v>
      </c>
      <c r="J6" s="1">
        <f>_xlfn.XLOOKUP(A:A,AUTOPREENCHIMENTO!A:A,AUTOPREENCHIMENTO!CK:CK)</f>
        <v>0</v>
      </c>
      <c r="K6" s="2" t="str">
        <f t="shared" si="2"/>
        <v>SIM</v>
      </c>
    </row>
    <row r="7" spans="1:11" x14ac:dyDescent="0.25">
      <c r="A7" s="2">
        <v>46</v>
      </c>
      <c r="B7" s="1" t="s">
        <v>1794</v>
      </c>
      <c r="C7" s="43" t="s">
        <v>231</v>
      </c>
      <c r="D7" s="1" t="s">
        <v>2008</v>
      </c>
      <c r="E7" s="12" t="str">
        <f>_xlfn.XLOOKUP(A:A,'COAPS 2020-10'!A:A,'COAPS 2020-10'!D:D)</f>
        <v>Unidade Básica de Saúde n° 11 - Ceilândia</v>
      </c>
      <c r="F7" s="2" t="str">
        <f t="shared" si="0"/>
        <v>NÃO</v>
      </c>
      <c r="G7" s="1">
        <f>_xlfn.XLOOKUP(A:A,'COAPS 2020-10'!A:A,'COAPS 2020-10'!AP:AP)</f>
        <v>6</v>
      </c>
      <c r="H7" s="1">
        <f t="shared" si="1"/>
        <v>5</v>
      </c>
      <c r="I7" s="1">
        <f>_xlfn.XLOOKUP(A:A,AUTOPREENCHIMENTO!A:A,AUTOPREENCHIMENTO!CH:CH)</f>
        <v>5</v>
      </c>
      <c r="J7" s="1">
        <f>_xlfn.XLOOKUP(A:A,AUTOPREENCHIMENTO!A:A,AUTOPREENCHIMENTO!CK:CK)</f>
        <v>0</v>
      </c>
      <c r="K7" s="2" t="str">
        <f t="shared" si="2"/>
        <v>NÃO</v>
      </c>
    </row>
    <row r="8" spans="1:11" x14ac:dyDescent="0.25">
      <c r="A8" s="2">
        <v>47</v>
      </c>
      <c r="B8" s="1" t="s">
        <v>1622</v>
      </c>
      <c r="C8" s="43" t="s">
        <v>127</v>
      </c>
      <c r="D8" s="1" t="s">
        <v>2067</v>
      </c>
      <c r="E8" s="12" t="str">
        <f>_xlfn.XLOOKUP(A:A,'COAPS 2020-10'!A:A,'COAPS 2020-10'!D:D)</f>
        <v>Unidade Básica de Saúde 3 - São Sebastião</v>
      </c>
      <c r="F8" s="2" t="str">
        <f t="shared" si="0"/>
        <v>NÃO</v>
      </c>
      <c r="G8" s="1">
        <f>_xlfn.XLOOKUP(A:A,'COAPS 2020-10'!A:A,'COAPS 2020-10'!AP:AP)</f>
        <v>2</v>
      </c>
      <c r="H8" s="1">
        <f t="shared" si="1"/>
        <v>2</v>
      </c>
      <c r="I8" s="1">
        <f>_xlfn.XLOOKUP(A:A,AUTOPREENCHIMENTO!A:A,AUTOPREENCHIMENTO!CH:CH)</f>
        <v>2</v>
      </c>
      <c r="J8" s="1">
        <f>_xlfn.XLOOKUP(A:A,AUTOPREENCHIMENTO!A:A,AUTOPREENCHIMENTO!CK:CK)</f>
        <v>0</v>
      </c>
      <c r="K8" s="2" t="str">
        <f t="shared" si="2"/>
        <v>SIM</v>
      </c>
    </row>
    <row r="9" spans="1:11" x14ac:dyDescent="0.25">
      <c r="A9" s="2">
        <v>48</v>
      </c>
      <c r="B9" s="1" t="s">
        <v>1794</v>
      </c>
      <c r="C9" s="43" t="s">
        <v>231</v>
      </c>
      <c r="D9" s="1" t="s">
        <v>2015</v>
      </c>
      <c r="E9" s="12" t="str">
        <f>_xlfn.XLOOKUP(A:A,'COAPS 2020-10'!A:A,'COAPS 2020-10'!D:D)</f>
        <v>Unidade Básica de Saúde n° 18 - Ceilândia</v>
      </c>
      <c r="F9" s="2" t="str">
        <f t="shared" si="0"/>
        <v>NÃO</v>
      </c>
      <c r="G9" s="1">
        <f>_xlfn.XLOOKUP(A:A,'COAPS 2020-10'!A:A,'COAPS 2020-10'!AP:AP)</f>
        <v>1</v>
      </c>
      <c r="H9" s="1">
        <f t="shared" si="1"/>
        <v>1</v>
      </c>
      <c r="I9" s="1">
        <f>_xlfn.XLOOKUP(A:A,AUTOPREENCHIMENTO!A:A,AUTOPREENCHIMENTO!CH:CH)</f>
        <v>1</v>
      </c>
      <c r="J9" s="1">
        <f>_xlfn.XLOOKUP(A:A,AUTOPREENCHIMENTO!A:A,AUTOPREENCHIMENTO!CK:CK)</f>
        <v>0</v>
      </c>
      <c r="K9" s="2" t="str">
        <f t="shared" si="2"/>
        <v>SIM</v>
      </c>
    </row>
    <row r="10" spans="1:11" x14ac:dyDescent="0.25">
      <c r="A10" s="2">
        <v>49</v>
      </c>
      <c r="B10" s="1" t="s">
        <v>1622</v>
      </c>
      <c r="C10" s="43" t="s">
        <v>127</v>
      </c>
      <c r="D10" s="1" t="s">
        <v>2120</v>
      </c>
      <c r="E10" s="12" t="str">
        <f>_xlfn.XLOOKUP(A:A,'COAPS 2020-10'!A:A,'COAPS 2020-10'!D:D)</f>
        <v>Unidade Básica de Saúde 7 - São Sebastião</v>
      </c>
      <c r="F10" s="2" t="str">
        <f t="shared" si="0"/>
        <v>NÃO</v>
      </c>
      <c r="G10" s="1">
        <f>_xlfn.XLOOKUP(A:A,'COAPS 2020-10'!A:A,'COAPS 2020-10'!AP:AP)</f>
        <v>1</v>
      </c>
      <c r="H10" s="1">
        <f t="shared" si="1"/>
        <v>1</v>
      </c>
      <c r="I10" s="1">
        <f>_xlfn.XLOOKUP(A:A,AUTOPREENCHIMENTO!A:A,AUTOPREENCHIMENTO!CH:CH)</f>
        <v>0</v>
      </c>
      <c r="J10" s="1">
        <f>_xlfn.XLOOKUP(A:A,AUTOPREENCHIMENTO!A:A,AUTOPREENCHIMENTO!CK:CK)</f>
        <v>1</v>
      </c>
      <c r="K10" s="2" t="str">
        <f t="shared" si="2"/>
        <v>SIM</v>
      </c>
    </row>
    <row r="11" spans="1:11" x14ac:dyDescent="0.25">
      <c r="A11" s="2">
        <v>50</v>
      </c>
      <c r="B11" s="1" t="s">
        <v>1622</v>
      </c>
      <c r="C11" s="43" t="s">
        <v>162</v>
      </c>
      <c r="D11" s="1" t="s">
        <v>2068</v>
      </c>
      <c r="E11" s="12" t="str">
        <f>_xlfn.XLOOKUP(A:A,'COAPS 2020-10'!A:A,'COAPS 2020-10'!D:D)</f>
        <v>Unidade Básica de Saúde 3 - Paranoá</v>
      </c>
      <c r="F11" s="2" t="str">
        <f t="shared" si="0"/>
        <v>NÃO</v>
      </c>
      <c r="G11" s="1">
        <f>_xlfn.XLOOKUP(A:A,'COAPS 2020-10'!A:A,'COAPS 2020-10'!AP:AP)</f>
        <v>6</v>
      </c>
      <c r="H11" s="1">
        <f t="shared" si="1"/>
        <v>6</v>
      </c>
      <c r="I11" s="1">
        <f>_xlfn.XLOOKUP(A:A,AUTOPREENCHIMENTO!A:A,AUTOPREENCHIMENTO!CH:CH)</f>
        <v>6</v>
      </c>
      <c r="J11" s="1">
        <f>_xlfn.XLOOKUP(A:A,AUTOPREENCHIMENTO!A:A,AUTOPREENCHIMENTO!CK:CK)</f>
        <v>0</v>
      </c>
      <c r="K11" s="2" t="str">
        <f t="shared" si="2"/>
        <v>SIM</v>
      </c>
    </row>
    <row r="12" spans="1:11" x14ac:dyDescent="0.25">
      <c r="A12" s="2">
        <v>51</v>
      </c>
      <c r="B12" s="1" t="s">
        <v>1929</v>
      </c>
      <c r="C12" s="43" t="s">
        <v>136</v>
      </c>
      <c r="D12" s="1" t="s">
        <v>2069</v>
      </c>
      <c r="E12" s="12" t="str">
        <f>_xlfn.XLOOKUP(A:A,'COAPS 2020-10'!A:A,'COAPS 2020-10'!D:D)</f>
        <v>Unidade Básica de Saúde 3 - Gama</v>
      </c>
      <c r="F12" s="2" t="str">
        <f t="shared" si="0"/>
        <v>NÃO</v>
      </c>
      <c r="G12" s="1">
        <f>_xlfn.XLOOKUP(A:A,'COAPS 2020-10'!A:A,'COAPS 2020-10'!AP:AP)</f>
        <v>6</v>
      </c>
      <c r="H12" s="1">
        <f t="shared" si="1"/>
        <v>6</v>
      </c>
      <c r="I12" s="1">
        <f>_xlfn.XLOOKUP(A:A,AUTOPREENCHIMENTO!A:A,AUTOPREENCHIMENTO!CH:CH)</f>
        <v>6</v>
      </c>
      <c r="J12" s="1">
        <f>_xlfn.XLOOKUP(A:A,AUTOPREENCHIMENTO!A:A,AUTOPREENCHIMENTO!CK:CK)</f>
        <v>0</v>
      </c>
      <c r="K12" s="2" t="str">
        <f t="shared" si="2"/>
        <v>SIM</v>
      </c>
    </row>
    <row r="13" spans="1:11" x14ac:dyDescent="0.25">
      <c r="A13" s="2">
        <v>52</v>
      </c>
      <c r="B13" s="1" t="s">
        <v>1857</v>
      </c>
      <c r="C13" s="43" t="s">
        <v>2155</v>
      </c>
      <c r="D13" s="12" t="s">
        <v>2038</v>
      </c>
      <c r="E13" s="12" t="str">
        <f>_xlfn.XLOOKUP(A:A,'COAPS 2020-10'!A:A,'COAPS 2020-10'!D:D)</f>
        <v>Unidade Básica de Saúde n° 1 - Águas Claras</v>
      </c>
      <c r="F13" s="2" t="str">
        <f t="shared" si="0"/>
        <v>NÃO</v>
      </c>
      <c r="G13" s="1">
        <f>_xlfn.XLOOKUP(A:A,'COAPS 2020-10'!A:A,'COAPS 2020-10'!AP:AP)</f>
        <v>6</v>
      </c>
      <c r="H13" s="1" t="e">
        <f t="shared" si="1"/>
        <v>#N/A</v>
      </c>
      <c r="I13" s="1" t="e">
        <f>_xlfn.XLOOKUP(A:A,AUTOPREENCHIMENTO!A:A,AUTOPREENCHIMENTO!CH:CH)</f>
        <v>#N/A</v>
      </c>
      <c r="J13" s="1" t="e">
        <f>_xlfn.XLOOKUP(A:A,AUTOPREENCHIMENTO!A:A,AUTOPREENCHIMENTO!CK:CK)</f>
        <v>#N/A</v>
      </c>
      <c r="K13" s="2" t="e">
        <f t="shared" si="2"/>
        <v>#N/A</v>
      </c>
    </row>
    <row r="14" spans="1:11" x14ac:dyDescent="0.25">
      <c r="A14" s="2">
        <v>53</v>
      </c>
      <c r="B14" s="1" t="s">
        <v>1857</v>
      </c>
      <c r="C14" s="43" t="s">
        <v>157</v>
      </c>
      <c r="D14" s="1" t="s">
        <v>2083</v>
      </c>
      <c r="E14" s="12" t="str">
        <f>_xlfn.XLOOKUP(A:A,'COAPS 2020-10'!A:A,'COAPS 2020-10'!D:D)</f>
        <v>Unidade Básica de Saúde n° 3 - Samambaia</v>
      </c>
      <c r="F14" s="2" t="str">
        <f t="shared" si="0"/>
        <v>NÃO</v>
      </c>
      <c r="G14" s="1">
        <f>_xlfn.XLOOKUP(A:A,'COAPS 2020-10'!A:A,'COAPS 2020-10'!AP:AP)</f>
        <v>3</v>
      </c>
      <c r="H14" s="1">
        <f t="shared" si="1"/>
        <v>3</v>
      </c>
      <c r="I14" s="1">
        <f>_xlfn.XLOOKUP(A:A,AUTOPREENCHIMENTO!A:A,AUTOPREENCHIMENTO!CH:CH)</f>
        <v>3</v>
      </c>
      <c r="J14" s="1">
        <f>_xlfn.XLOOKUP(A:A,AUTOPREENCHIMENTO!A:A,AUTOPREENCHIMENTO!CK:CK)</f>
        <v>0</v>
      </c>
      <c r="K14" s="2" t="str">
        <f t="shared" si="2"/>
        <v>SIM</v>
      </c>
    </row>
    <row r="15" spans="1:11" x14ac:dyDescent="0.25">
      <c r="A15" s="2">
        <v>54</v>
      </c>
      <c r="B15" s="1" t="s">
        <v>1622</v>
      </c>
      <c r="C15" s="43" t="s">
        <v>127</v>
      </c>
      <c r="D15" s="1" t="s">
        <v>2095</v>
      </c>
      <c r="E15" s="12" t="str">
        <f>_xlfn.XLOOKUP(A:A,'COAPS 2020-10'!A:A,'COAPS 2020-10'!D:D)</f>
        <v>Unidade Básica de Saúde 5 - São Sebastião</v>
      </c>
      <c r="F15" s="2" t="str">
        <f t="shared" si="0"/>
        <v>NÃO</v>
      </c>
      <c r="G15" s="1">
        <f>_xlfn.XLOOKUP(A:A,'COAPS 2020-10'!A:A,'COAPS 2020-10'!AP:AP)</f>
        <v>1</v>
      </c>
      <c r="H15" s="1">
        <f t="shared" si="1"/>
        <v>1</v>
      </c>
      <c r="I15" s="1">
        <f>_xlfn.XLOOKUP(A:A,AUTOPREENCHIMENTO!A:A,AUTOPREENCHIMENTO!CH:CH)</f>
        <v>0</v>
      </c>
      <c r="J15" s="1">
        <f>_xlfn.XLOOKUP(A:A,AUTOPREENCHIMENTO!A:A,AUTOPREENCHIMENTO!CK:CK)</f>
        <v>1</v>
      </c>
      <c r="K15" s="2" t="str">
        <f t="shared" si="2"/>
        <v>SIM</v>
      </c>
    </row>
    <row r="16" spans="1:11" x14ac:dyDescent="0.25">
      <c r="A16" s="2">
        <v>56</v>
      </c>
      <c r="B16" s="1" t="s">
        <v>1929</v>
      </c>
      <c r="C16" s="43" t="s">
        <v>120</v>
      </c>
      <c r="D16" s="1" t="s">
        <v>2121</v>
      </c>
      <c r="E16" s="12" t="str">
        <f>_xlfn.XLOOKUP(A:A,'COAPS 2020-10'!A:A,'COAPS 2020-10'!D:D)</f>
        <v>Unidade Básica de Saúde 7 de Santa Maria</v>
      </c>
      <c r="F16" s="2" t="str">
        <f t="shared" si="0"/>
        <v>NÃO</v>
      </c>
      <c r="G16" s="1">
        <f>_xlfn.XLOOKUP(A:A,'COAPS 2020-10'!A:A,'COAPS 2020-10'!AP:AP)</f>
        <v>2</v>
      </c>
      <c r="H16" s="1">
        <f t="shared" si="1"/>
        <v>2</v>
      </c>
      <c r="I16" s="1">
        <f>_xlfn.XLOOKUP(A:A,AUTOPREENCHIMENTO!A:A,AUTOPREENCHIMENTO!CH:CH)</f>
        <v>2</v>
      </c>
      <c r="J16" s="1">
        <f>_xlfn.XLOOKUP(A:A,AUTOPREENCHIMENTO!A:A,AUTOPREENCHIMENTO!CK:CK)</f>
        <v>0</v>
      </c>
      <c r="K16" s="2" t="str">
        <f t="shared" si="2"/>
        <v>SIM</v>
      </c>
    </row>
    <row r="17" spans="1:11" x14ac:dyDescent="0.25">
      <c r="A17" s="2">
        <v>57</v>
      </c>
      <c r="B17" s="1" t="s">
        <v>1568</v>
      </c>
      <c r="C17" s="43" t="s">
        <v>1569</v>
      </c>
      <c r="D17" s="1" t="s">
        <v>2017</v>
      </c>
      <c r="E17" s="12" t="str">
        <f>_xlfn.XLOOKUP(A:A,'COAPS 2020-10'!A:A,'COAPS 2020-10'!D:D)</f>
        <v>Unidade Básica de Saúde 1 - Candangolândia</v>
      </c>
      <c r="F17" s="2" t="str">
        <f t="shared" si="0"/>
        <v>NÃO</v>
      </c>
      <c r="G17" s="1">
        <f>_xlfn.XLOOKUP(A:A,'COAPS 2020-10'!A:A,'COAPS 2020-10'!AP:AP)</f>
        <v>5</v>
      </c>
      <c r="H17" s="1">
        <f t="shared" si="1"/>
        <v>5</v>
      </c>
      <c r="I17" s="1">
        <f>_xlfn.XLOOKUP(A:A,AUTOPREENCHIMENTO!A:A,AUTOPREENCHIMENTO!CH:CH)</f>
        <v>5</v>
      </c>
      <c r="J17" s="1">
        <f>_xlfn.XLOOKUP(A:A,AUTOPREENCHIMENTO!A:A,AUTOPREENCHIMENTO!CK:CK)</f>
        <v>0</v>
      </c>
      <c r="K17" s="2" t="str">
        <f t="shared" si="2"/>
        <v>SIM</v>
      </c>
    </row>
    <row r="18" spans="1:11" x14ac:dyDescent="0.25">
      <c r="A18" s="2">
        <v>58</v>
      </c>
      <c r="B18" s="1" t="s">
        <v>1702</v>
      </c>
      <c r="C18" s="43" t="s">
        <v>271</v>
      </c>
      <c r="D18" s="1" t="s">
        <v>2070</v>
      </c>
      <c r="E18" s="12" t="str">
        <f>_xlfn.XLOOKUP(A:A,'COAPS 2020-10'!A:A,'COAPS 2020-10'!D:D)</f>
        <v>Unidade Básica de Saúde 3 - Sobradinho II</v>
      </c>
      <c r="F18" s="2" t="str">
        <f t="shared" si="0"/>
        <v>NÃO</v>
      </c>
      <c r="G18" s="1">
        <f>_xlfn.XLOOKUP(A:A,'COAPS 2020-10'!A:A,'COAPS 2020-10'!AP:AP)</f>
        <v>1</v>
      </c>
      <c r="H18" s="1">
        <f t="shared" si="1"/>
        <v>1</v>
      </c>
      <c r="I18" s="1">
        <f>_xlfn.XLOOKUP(A:A,AUTOPREENCHIMENTO!A:A,AUTOPREENCHIMENTO!CH:CH)</f>
        <v>1</v>
      </c>
      <c r="J18" s="1">
        <f>_xlfn.XLOOKUP(A:A,AUTOPREENCHIMENTO!A:A,AUTOPREENCHIMENTO!CK:CK)</f>
        <v>0</v>
      </c>
      <c r="K18" s="2" t="str">
        <f t="shared" si="2"/>
        <v>SIM</v>
      </c>
    </row>
    <row r="19" spans="1:11" x14ac:dyDescent="0.25">
      <c r="A19" s="2">
        <v>59</v>
      </c>
      <c r="B19" s="1" t="s">
        <v>1622</v>
      </c>
      <c r="C19" s="43" t="s">
        <v>276</v>
      </c>
      <c r="D19" s="1" t="s">
        <v>2048</v>
      </c>
      <c r="E19" s="12" t="str">
        <f>_xlfn.XLOOKUP(A:A,'COAPS 2020-10'!A:A,'COAPS 2020-10'!D:D)</f>
        <v>Unidade Básica de Saúde 2 - Itapoã</v>
      </c>
      <c r="F19" s="2" t="str">
        <f t="shared" si="0"/>
        <v>NÃO</v>
      </c>
      <c r="G19" s="1">
        <f>_xlfn.XLOOKUP(A:A,'COAPS 2020-10'!A:A,'COAPS 2020-10'!AP:AP)</f>
        <v>2</v>
      </c>
      <c r="H19" s="1">
        <f t="shared" si="1"/>
        <v>2</v>
      </c>
      <c r="I19" s="1">
        <f>_xlfn.XLOOKUP(A:A,AUTOPREENCHIMENTO!A:A,AUTOPREENCHIMENTO!CH:CH)</f>
        <v>2</v>
      </c>
      <c r="J19" s="1">
        <f>_xlfn.XLOOKUP(A:A,AUTOPREENCHIMENTO!A:A,AUTOPREENCHIMENTO!CK:CK)</f>
        <v>0</v>
      </c>
      <c r="K19" s="2" t="str">
        <f t="shared" si="2"/>
        <v>SIM</v>
      </c>
    </row>
    <row r="20" spans="1:11" x14ac:dyDescent="0.25">
      <c r="A20" s="2">
        <v>60</v>
      </c>
      <c r="B20" s="1" t="s">
        <v>1568</v>
      </c>
      <c r="C20" s="43" t="s">
        <v>281</v>
      </c>
      <c r="D20" s="1" t="s">
        <v>2049</v>
      </c>
      <c r="E20" s="12" t="str">
        <f>_xlfn.XLOOKUP(A:A,'COAPS 2020-10'!A:A,'COAPS 2020-10'!D:D)</f>
        <v>Unidade Básica de Saúde 2 - Guará</v>
      </c>
      <c r="F20" s="2" t="str">
        <f t="shared" si="0"/>
        <v>NÃO</v>
      </c>
      <c r="G20" s="1">
        <f>_xlfn.XLOOKUP(A:A,'COAPS 2020-10'!A:A,'COAPS 2020-10'!AP:AP)</f>
        <v>7</v>
      </c>
      <c r="H20" s="1">
        <f t="shared" si="1"/>
        <v>7</v>
      </c>
      <c r="I20" s="1">
        <f>_xlfn.XLOOKUP(A:A,AUTOPREENCHIMENTO!A:A,AUTOPREENCHIMENTO!CH:CH)</f>
        <v>7</v>
      </c>
      <c r="J20" s="1">
        <f>_xlfn.XLOOKUP(A:A,AUTOPREENCHIMENTO!A:A,AUTOPREENCHIMENTO!CK:CK)</f>
        <v>0</v>
      </c>
      <c r="K20" s="2" t="str">
        <f t="shared" si="2"/>
        <v>SIM</v>
      </c>
    </row>
    <row r="21" spans="1:11" x14ac:dyDescent="0.25">
      <c r="A21" s="2">
        <v>61</v>
      </c>
      <c r="B21" s="1" t="s">
        <v>1523</v>
      </c>
      <c r="C21" s="43" t="s">
        <v>286</v>
      </c>
      <c r="D21" s="1" t="s">
        <v>2018</v>
      </c>
      <c r="E21" s="12" t="str">
        <f>_xlfn.XLOOKUP(A:A,'COAPS 2020-10'!A:A,'COAPS 2020-10'!D:D)</f>
        <v>Unidade Básica de Saúde 1 - Varjão</v>
      </c>
      <c r="F21" s="2" t="str">
        <f t="shared" si="0"/>
        <v>NÃO</v>
      </c>
      <c r="G21" s="1">
        <f>_xlfn.XLOOKUP(A:A,'COAPS 2020-10'!A:A,'COAPS 2020-10'!AP:AP)</f>
        <v>3</v>
      </c>
      <c r="H21" s="1">
        <f t="shared" si="1"/>
        <v>3</v>
      </c>
      <c r="I21" s="1">
        <f>_xlfn.XLOOKUP(A:A,AUTOPREENCHIMENTO!A:A,AUTOPREENCHIMENTO!CH:CH)</f>
        <v>3</v>
      </c>
      <c r="J21" s="1">
        <f>_xlfn.XLOOKUP(A:A,AUTOPREENCHIMENTO!A:A,AUTOPREENCHIMENTO!CK:CK)</f>
        <v>0</v>
      </c>
      <c r="K21" s="2" t="str">
        <f t="shared" si="2"/>
        <v>SIM</v>
      </c>
    </row>
    <row r="22" spans="1:11" x14ac:dyDescent="0.25">
      <c r="A22" s="2">
        <v>62</v>
      </c>
      <c r="B22" s="1" t="s">
        <v>1857</v>
      </c>
      <c r="C22" s="43" t="s">
        <v>291</v>
      </c>
      <c r="D22" s="1" t="s">
        <v>2065</v>
      </c>
      <c r="E22" s="12" t="str">
        <f>_xlfn.XLOOKUP(A:A,'COAPS 2020-10'!A:A,'COAPS 2020-10'!D:D)</f>
        <v>Unidade Básica de Saúde n° 2 - Recanto das Emas</v>
      </c>
      <c r="F22" s="2" t="str">
        <f t="shared" si="0"/>
        <v>NÃO</v>
      </c>
      <c r="G22" s="1">
        <f>_xlfn.XLOOKUP(A:A,'COAPS 2020-10'!A:A,'COAPS 2020-10'!AP:AP)</f>
        <v>8</v>
      </c>
      <c r="H22" s="1">
        <f t="shared" si="1"/>
        <v>8</v>
      </c>
      <c r="I22" s="1">
        <f>_xlfn.XLOOKUP(A:A,AUTOPREENCHIMENTO!A:A,AUTOPREENCHIMENTO!CH:CH)</f>
        <v>8</v>
      </c>
      <c r="J22" s="1">
        <f>_xlfn.XLOOKUP(A:A,AUTOPREENCHIMENTO!A:A,AUTOPREENCHIMENTO!CK:CK)</f>
        <v>0</v>
      </c>
      <c r="K22" s="2" t="str">
        <f t="shared" si="2"/>
        <v>SIM</v>
      </c>
    </row>
    <row r="23" spans="1:11" x14ac:dyDescent="0.25">
      <c r="A23" s="2">
        <v>63</v>
      </c>
      <c r="B23" s="1" t="s">
        <v>1794</v>
      </c>
      <c r="C23" s="43" t="s">
        <v>231</v>
      </c>
      <c r="D23" s="1" t="s">
        <v>2009</v>
      </c>
      <c r="E23" s="12" t="str">
        <f>_xlfn.XLOOKUP(A:A,'COAPS 2020-10'!A:A,'COAPS 2020-10'!D:D)</f>
        <v>Unidade Básica de Saúde n° 12 - Ceilândia</v>
      </c>
      <c r="F23" s="2" t="str">
        <f t="shared" si="0"/>
        <v>NÃO</v>
      </c>
      <c r="G23" s="1">
        <f>_xlfn.XLOOKUP(A:A,'COAPS 2020-10'!A:A,'COAPS 2020-10'!AP:AP)</f>
        <v>11</v>
      </c>
      <c r="H23" s="1">
        <f t="shared" si="1"/>
        <v>11</v>
      </c>
      <c r="I23" s="1">
        <f>_xlfn.XLOOKUP(A:A,AUTOPREENCHIMENTO!A:A,AUTOPREENCHIMENTO!CH:CH)</f>
        <v>11</v>
      </c>
      <c r="J23" s="1">
        <f>_xlfn.XLOOKUP(A:A,AUTOPREENCHIMENTO!A:A,AUTOPREENCHIMENTO!CK:CK)</f>
        <v>0</v>
      </c>
      <c r="K23" s="2" t="str">
        <f t="shared" si="2"/>
        <v>SIM</v>
      </c>
    </row>
    <row r="24" spans="1:11" x14ac:dyDescent="0.25">
      <c r="A24" s="2">
        <v>64</v>
      </c>
      <c r="B24" s="1" t="s">
        <v>1929</v>
      </c>
      <c r="C24" s="43" t="s">
        <v>136</v>
      </c>
      <c r="D24" s="1" t="s">
        <v>2096</v>
      </c>
      <c r="E24" s="12" t="str">
        <f>_xlfn.XLOOKUP(A:A,'COAPS 2020-10'!A:A,'COAPS 2020-10'!D:D)</f>
        <v>Unidade Básica de Saúde 5 - Gama</v>
      </c>
      <c r="F24" s="2" t="str">
        <f t="shared" si="0"/>
        <v>NÃO</v>
      </c>
      <c r="G24" s="1">
        <f>_xlfn.XLOOKUP(A:A,'COAPS 2020-10'!A:A,'COAPS 2020-10'!AP:AP)</f>
        <v>4</v>
      </c>
      <c r="H24" s="1">
        <f t="shared" si="1"/>
        <v>4</v>
      </c>
      <c r="I24" s="1">
        <f>_xlfn.XLOOKUP(A:A,AUTOPREENCHIMENTO!A:A,AUTOPREENCHIMENTO!CH:CH)</f>
        <v>4</v>
      </c>
      <c r="J24" s="1">
        <f>_xlfn.XLOOKUP(A:A,AUTOPREENCHIMENTO!A:A,AUTOPREENCHIMENTO!CK:CK)</f>
        <v>0</v>
      </c>
      <c r="K24" s="2" t="str">
        <f t="shared" si="2"/>
        <v>SIM</v>
      </c>
    </row>
    <row r="25" spans="1:11" x14ac:dyDescent="0.25">
      <c r="A25" s="2">
        <v>65</v>
      </c>
      <c r="B25" s="1" t="s">
        <v>1702</v>
      </c>
      <c r="C25" s="43" t="s">
        <v>305</v>
      </c>
      <c r="D25" s="1" t="s">
        <v>2071</v>
      </c>
      <c r="E25" s="12" t="str">
        <f>_xlfn.XLOOKUP(A:A,'COAPS 2020-10'!A:A,'COAPS 2020-10'!D:D)</f>
        <v>Unidade Básica de Saúde 3 - Fercal</v>
      </c>
      <c r="F25" s="2" t="str">
        <f t="shared" si="0"/>
        <v>NÃO</v>
      </c>
      <c r="G25" s="1">
        <f>_xlfn.XLOOKUP(A:A,'COAPS 2020-10'!A:A,'COAPS 2020-10'!AP:AP)</f>
        <v>1</v>
      </c>
      <c r="H25" s="1">
        <f t="shared" si="1"/>
        <v>1</v>
      </c>
      <c r="I25" s="1">
        <f>_xlfn.XLOOKUP(A:A,AUTOPREENCHIMENTO!A:A,AUTOPREENCHIMENTO!CH:CH)</f>
        <v>1</v>
      </c>
      <c r="J25" s="1">
        <f>_xlfn.XLOOKUP(A:A,AUTOPREENCHIMENTO!A:A,AUTOPREENCHIMENTO!CK:CK)</f>
        <v>0</v>
      </c>
      <c r="K25" s="2" t="str">
        <f t="shared" si="2"/>
        <v>SIM</v>
      </c>
    </row>
    <row r="26" spans="1:11" x14ac:dyDescent="0.25">
      <c r="A26" s="2">
        <v>66</v>
      </c>
      <c r="B26" s="1" t="s">
        <v>1568</v>
      </c>
      <c r="C26" s="43" t="s">
        <v>224</v>
      </c>
      <c r="D26" s="1" t="s">
        <v>2019</v>
      </c>
      <c r="E26" s="12" t="str">
        <f>_xlfn.XLOOKUP(A:A,'COAPS 2020-10'!A:A,'COAPS 2020-10'!D:D)</f>
        <v>Unidade Básica de Saúde 1 - Estrutural</v>
      </c>
      <c r="F26" s="2" t="str">
        <f t="shared" si="0"/>
        <v>NÃO</v>
      </c>
      <c r="G26" s="1">
        <f>_xlfn.XLOOKUP(A:A,'COAPS 2020-10'!A:A,'COAPS 2020-10'!AP:AP)</f>
        <v>9</v>
      </c>
      <c r="H26" s="1">
        <f t="shared" si="1"/>
        <v>9</v>
      </c>
      <c r="I26" s="1">
        <f>_xlfn.XLOOKUP(A:A,AUTOPREENCHIMENTO!A:A,AUTOPREENCHIMENTO!CH:CH)</f>
        <v>9</v>
      </c>
      <c r="J26" s="1">
        <f>_xlfn.XLOOKUP(A:A,AUTOPREENCHIMENTO!A:A,AUTOPREENCHIMENTO!CK:CK)</f>
        <v>0</v>
      </c>
      <c r="K26" s="2" t="str">
        <f t="shared" si="2"/>
        <v>SIM</v>
      </c>
    </row>
    <row r="27" spans="1:11" x14ac:dyDescent="0.25">
      <c r="A27" s="2">
        <v>68</v>
      </c>
      <c r="B27" s="1" t="s">
        <v>1568</v>
      </c>
      <c r="C27" s="43" t="s">
        <v>313</v>
      </c>
      <c r="D27" s="1" t="s">
        <v>2020</v>
      </c>
      <c r="E27" s="12" t="str">
        <f>_xlfn.XLOOKUP(A:A,'COAPS 2020-10'!A:A,'COAPS 2020-10'!D:D)</f>
        <v>Unidade Básica de Saúde 1 - Riacho Fundo II</v>
      </c>
      <c r="F27" s="2" t="str">
        <f t="shared" si="0"/>
        <v>NÃO</v>
      </c>
      <c r="G27" s="1">
        <f>_xlfn.XLOOKUP(A:A,'COAPS 2020-10'!A:A,'COAPS 2020-10'!AP:AP)</f>
        <v>7</v>
      </c>
      <c r="H27" s="1">
        <f t="shared" si="1"/>
        <v>7</v>
      </c>
      <c r="I27" s="1">
        <f>_xlfn.XLOOKUP(A:A,AUTOPREENCHIMENTO!A:A,AUTOPREENCHIMENTO!CH:CH)</f>
        <v>7</v>
      </c>
      <c r="J27" s="1">
        <f>_xlfn.XLOOKUP(A:A,AUTOPREENCHIMENTO!A:A,AUTOPREENCHIMENTO!CK:CK)</f>
        <v>0</v>
      </c>
      <c r="K27" s="2" t="str">
        <f t="shared" si="2"/>
        <v>SIM</v>
      </c>
    </row>
    <row r="28" spans="1:11" x14ac:dyDescent="0.25">
      <c r="A28" s="2">
        <v>69</v>
      </c>
      <c r="B28" s="1" t="s">
        <v>1622</v>
      </c>
      <c r="C28" s="43" t="s">
        <v>276</v>
      </c>
      <c r="D28" s="1" t="s">
        <v>2072</v>
      </c>
      <c r="E28" s="12" t="str">
        <f>_xlfn.XLOOKUP(A:A,'COAPS 2020-10'!A:A,'COAPS 2020-10'!D:D)</f>
        <v>Unidade Básica de Saúde 3 - Itapoã</v>
      </c>
      <c r="F28" s="2" t="str">
        <f t="shared" si="0"/>
        <v>NÃO</v>
      </c>
      <c r="G28" s="1">
        <f>_xlfn.XLOOKUP(A:A,'COAPS 2020-10'!A:A,'COAPS 2020-10'!AP:AP)</f>
        <v>3</v>
      </c>
      <c r="H28" s="1">
        <f t="shared" si="1"/>
        <v>3</v>
      </c>
      <c r="I28" s="1">
        <f>_xlfn.XLOOKUP(A:A,AUTOPREENCHIMENTO!A:A,AUTOPREENCHIMENTO!CH:CH)</f>
        <v>3</v>
      </c>
      <c r="J28" s="1">
        <f>_xlfn.XLOOKUP(A:A,AUTOPREENCHIMENTO!A:A,AUTOPREENCHIMENTO!CK:CK)</f>
        <v>0</v>
      </c>
      <c r="K28" s="2" t="str">
        <f t="shared" si="2"/>
        <v>SIM</v>
      </c>
    </row>
    <row r="29" spans="1:11" x14ac:dyDescent="0.25">
      <c r="A29" s="2">
        <v>70</v>
      </c>
      <c r="B29" s="1" t="s">
        <v>1702</v>
      </c>
      <c r="C29" s="43" t="s">
        <v>305</v>
      </c>
      <c r="D29" s="1" t="s">
        <v>2021</v>
      </c>
      <c r="E29" s="12" t="str">
        <f>_xlfn.XLOOKUP(A:A,'COAPS 2020-10'!A:A,'COAPS 2020-10'!D:D)</f>
        <v>Unidade Básica de Saúde 1 - Fercal</v>
      </c>
      <c r="F29" s="2" t="str">
        <f t="shared" si="0"/>
        <v>NÃO</v>
      </c>
      <c r="G29" s="1">
        <f>_xlfn.XLOOKUP(A:A,'COAPS 2020-10'!A:A,'COAPS 2020-10'!AP:AP)</f>
        <v>2</v>
      </c>
      <c r="H29" s="1">
        <f t="shared" si="1"/>
        <v>2</v>
      </c>
      <c r="I29" s="1">
        <f>_xlfn.XLOOKUP(A:A,AUTOPREENCHIMENTO!A:A,AUTOPREENCHIMENTO!CH:CH)</f>
        <v>2</v>
      </c>
      <c r="J29" s="1">
        <f>_xlfn.XLOOKUP(A:A,AUTOPREENCHIMENTO!A:A,AUTOPREENCHIMENTO!CK:CK)</f>
        <v>0</v>
      </c>
      <c r="K29" s="2" t="str">
        <f t="shared" si="2"/>
        <v>SIM</v>
      </c>
    </row>
    <row r="30" spans="1:11" x14ac:dyDescent="0.25">
      <c r="A30" s="2">
        <v>71</v>
      </c>
      <c r="B30" s="1" t="s">
        <v>1702</v>
      </c>
      <c r="C30" s="43" t="s">
        <v>325</v>
      </c>
      <c r="D30" s="1" t="s">
        <v>2097</v>
      </c>
      <c r="E30" s="12" t="str">
        <f>_xlfn.XLOOKUP(A:A,'COAPS 2020-10'!A:A,'COAPS 2020-10'!D:D)</f>
        <v>Unidade Básica de Saúde 5 - Planaltina</v>
      </c>
      <c r="F30" s="2" t="str">
        <f t="shared" si="0"/>
        <v>NÃO</v>
      </c>
      <c r="G30" s="1">
        <f>_xlfn.XLOOKUP(A:A,'COAPS 2020-10'!A:A,'COAPS 2020-10'!AP:AP)</f>
        <v>8</v>
      </c>
      <c r="H30" s="1">
        <f t="shared" si="1"/>
        <v>8</v>
      </c>
      <c r="I30" s="1">
        <f>_xlfn.XLOOKUP(A:A,AUTOPREENCHIMENTO!A:A,AUTOPREENCHIMENTO!CH:CH)</f>
        <v>8</v>
      </c>
      <c r="J30" s="1">
        <f>_xlfn.XLOOKUP(A:A,AUTOPREENCHIMENTO!A:A,AUTOPREENCHIMENTO!CK:CK)</f>
        <v>0</v>
      </c>
      <c r="K30" s="2" t="str">
        <f t="shared" si="2"/>
        <v>SIM</v>
      </c>
    </row>
    <row r="31" spans="1:11" x14ac:dyDescent="0.25">
      <c r="A31" s="2">
        <v>72</v>
      </c>
      <c r="B31" s="1" t="s">
        <v>1794</v>
      </c>
      <c r="C31" s="43" t="s">
        <v>330</v>
      </c>
      <c r="D31" s="1" t="s">
        <v>2022</v>
      </c>
      <c r="E31" s="12" t="str">
        <f>_xlfn.XLOOKUP(A:A,'COAPS 2020-10'!A:A,'COAPS 2020-10'!D:D)</f>
        <v>Unidade Básica de Saúde n° 1 - Brazlândia</v>
      </c>
      <c r="F31" s="2" t="str">
        <f t="shared" si="0"/>
        <v>NÃO</v>
      </c>
      <c r="G31" s="1">
        <f>_xlfn.XLOOKUP(A:A,'COAPS 2020-10'!A:A,'COAPS 2020-10'!AP:AP)</f>
        <v>5</v>
      </c>
      <c r="H31" s="1">
        <f t="shared" si="1"/>
        <v>5</v>
      </c>
      <c r="I31" s="1">
        <f>_xlfn.XLOOKUP(A:A,AUTOPREENCHIMENTO!A:A,AUTOPREENCHIMENTO!CH:CH)</f>
        <v>5</v>
      </c>
      <c r="J31" s="1">
        <f>_xlfn.XLOOKUP(A:A,AUTOPREENCHIMENTO!A:A,AUTOPREENCHIMENTO!CK:CK)</f>
        <v>0</v>
      </c>
      <c r="K31" s="2" t="str">
        <f t="shared" si="2"/>
        <v>SIM</v>
      </c>
    </row>
    <row r="32" spans="1:11" x14ac:dyDescent="0.25">
      <c r="A32" s="2">
        <v>73</v>
      </c>
      <c r="B32" s="1" t="s">
        <v>1702</v>
      </c>
      <c r="C32" s="43" t="s">
        <v>2151</v>
      </c>
      <c r="D32" s="1" t="s">
        <v>2073</v>
      </c>
      <c r="E32" s="12" t="str">
        <f>_xlfn.XLOOKUP(A:A,'COAPS 2020-10'!A:A,'COAPS 2020-10'!D:D)</f>
        <v>Unidade Básica de Saúde 3 - Sobradinho</v>
      </c>
      <c r="F32" s="2" t="str">
        <f t="shared" si="0"/>
        <v>NÃO</v>
      </c>
      <c r="G32" s="1">
        <f>_xlfn.XLOOKUP(A:A,'COAPS 2020-10'!A:A,'COAPS 2020-10'!AP:AP)</f>
        <v>6</v>
      </c>
      <c r="H32" s="1">
        <f t="shared" si="1"/>
        <v>6</v>
      </c>
      <c r="I32" s="1">
        <f>_xlfn.XLOOKUP(A:A,AUTOPREENCHIMENTO!A:A,AUTOPREENCHIMENTO!CH:CH)</f>
        <v>6</v>
      </c>
      <c r="J32" s="1">
        <f>_xlfn.XLOOKUP(A:A,AUTOPREENCHIMENTO!A:A,AUTOPREENCHIMENTO!CK:CK)</f>
        <v>0</v>
      </c>
      <c r="K32" s="2" t="str">
        <f t="shared" si="2"/>
        <v>SIM</v>
      </c>
    </row>
    <row r="33" spans="1:11" x14ac:dyDescent="0.25">
      <c r="A33" s="2">
        <v>74</v>
      </c>
      <c r="B33" s="1" t="s">
        <v>1702</v>
      </c>
      <c r="C33" s="43" t="s">
        <v>325</v>
      </c>
      <c r="D33" s="1" t="s">
        <v>2074</v>
      </c>
      <c r="E33" s="12" t="str">
        <f>_xlfn.XLOOKUP(A:A,'COAPS 2020-10'!A:A,'COAPS 2020-10'!D:D)</f>
        <v>Unidade Básica de Saúde 3 - Planaltina</v>
      </c>
      <c r="F33" s="2" t="str">
        <f t="shared" si="0"/>
        <v>NÃO</v>
      </c>
      <c r="G33" s="1">
        <f>_xlfn.XLOOKUP(A:A,'COAPS 2020-10'!A:A,'COAPS 2020-10'!AP:AP)</f>
        <v>1</v>
      </c>
      <c r="H33" s="1">
        <f t="shared" si="1"/>
        <v>1</v>
      </c>
      <c r="I33" s="1">
        <f>_xlfn.XLOOKUP(A:A,AUTOPREENCHIMENTO!A:A,AUTOPREENCHIMENTO!CH:CH)</f>
        <v>1</v>
      </c>
      <c r="J33" s="1">
        <f>_xlfn.XLOOKUP(A:A,AUTOPREENCHIMENTO!A:A,AUTOPREENCHIMENTO!CK:CK)</f>
        <v>0</v>
      </c>
      <c r="K33" s="2" t="str">
        <f t="shared" si="2"/>
        <v>SIM</v>
      </c>
    </row>
    <row r="34" spans="1:11" x14ac:dyDescent="0.25">
      <c r="A34" s="2">
        <v>75</v>
      </c>
      <c r="B34" s="1" t="s">
        <v>1568</v>
      </c>
      <c r="C34" s="43" t="s">
        <v>344</v>
      </c>
      <c r="D34" s="1" t="s">
        <v>2023</v>
      </c>
      <c r="E34" s="12" t="str">
        <f>_xlfn.XLOOKUP(A:A,'COAPS 2020-10'!A:A,'COAPS 2020-10'!D:D)</f>
        <v>Unidade Básica de Saúde 1 - Riacho Fundo I</v>
      </c>
      <c r="F34" s="2" t="str">
        <f t="shared" ref="F34:F65" si="3">IF(D34=E34,"SIM","NÃO")</f>
        <v>NÃO</v>
      </c>
      <c r="G34" s="1">
        <f>_xlfn.XLOOKUP(A:A,'COAPS 2020-10'!A:A,'COAPS 2020-10'!AP:AP)</f>
        <v>7</v>
      </c>
      <c r="H34" s="1">
        <f t="shared" ref="H34:H65" si="4">SUM(I34:J34)</f>
        <v>7</v>
      </c>
      <c r="I34" s="1">
        <f>_xlfn.XLOOKUP(A:A,AUTOPREENCHIMENTO!A:A,AUTOPREENCHIMENTO!CH:CH)</f>
        <v>7</v>
      </c>
      <c r="J34" s="1">
        <f>_xlfn.XLOOKUP(A:A,AUTOPREENCHIMENTO!A:A,AUTOPREENCHIMENTO!CK:CK)</f>
        <v>0</v>
      </c>
      <c r="K34" s="2" t="str">
        <f t="shared" ref="K34:K65" si="5">IF(G34=H34,"SIM","NÃO")</f>
        <v>SIM</v>
      </c>
    </row>
    <row r="35" spans="1:11" x14ac:dyDescent="0.25">
      <c r="A35" s="2">
        <v>76</v>
      </c>
      <c r="B35" s="1" t="s">
        <v>1794</v>
      </c>
      <c r="C35" s="43" t="s">
        <v>330</v>
      </c>
      <c r="D35" s="1" t="s">
        <v>2050</v>
      </c>
      <c r="E35" s="12" t="str">
        <f>_xlfn.XLOOKUP(A:A,'COAPS 2020-10'!A:A,'COAPS 2020-10'!D:D)</f>
        <v>Unidade Básica de Saúde n° 2 - Brazlândia</v>
      </c>
      <c r="F35" s="2" t="str">
        <f t="shared" si="3"/>
        <v>NÃO</v>
      </c>
      <c r="G35" s="1">
        <f>_xlfn.XLOOKUP(A:A,'COAPS 2020-10'!A:A,'COAPS 2020-10'!AP:AP)</f>
        <v>4</v>
      </c>
      <c r="H35" s="1">
        <f t="shared" si="4"/>
        <v>4</v>
      </c>
      <c r="I35" s="1">
        <f>_xlfn.XLOOKUP(A:A,AUTOPREENCHIMENTO!A:A,AUTOPREENCHIMENTO!CH:CH)</f>
        <v>4</v>
      </c>
      <c r="J35" s="1">
        <f>_xlfn.XLOOKUP(A:A,AUTOPREENCHIMENTO!A:A,AUTOPREENCHIMENTO!CK:CK)</f>
        <v>0</v>
      </c>
      <c r="K35" s="2" t="str">
        <f t="shared" si="5"/>
        <v>SIM</v>
      </c>
    </row>
    <row r="36" spans="1:11" x14ac:dyDescent="0.25">
      <c r="A36" s="2">
        <v>77</v>
      </c>
      <c r="B36" s="1" t="s">
        <v>1794</v>
      </c>
      <c r="C36" s="43" t="s">
        <v>231</v>
      </c>
      <c r="D36" s="1" t="s">
        <v>2010</v>
      </c>
      <c r="E36" s="12" t="str">
        <f>_xlfn.XLOOKUP(A:A,'COAPS 2020-10'!A:A,'COAPS 2020-10'!D:D)</f>
        <v>Unidade Básica de Saúde n° 13 - Ceilândia</v>
      </c>
      <c r="F36" s="2" t="str">
        <f t="shared" si="3"/>
        <v>NÃO</v>
      </c>
      <c r="G36" s="1">
        <f>_xlfn.XLOOKUP(A:A,'COAPS 2020-10'!A:A,'COAPS 2020-10'!AP:AP)</f>
        <v>2</v>
      </c>
      <c r="H36" s="1">
        <f t="shared" si="4"/>
        <v>4</v>
      </c>
      <c r="I36" s="1">
        <f>_xlfn.XLOOKUP(A:A,AUTOPREENCHIMENTO!A:A,AUTOPREENCHIMENTO!CH:CH)</f>
        <v>2</v>
      </c>
      <c r="J36" s="1">
        <f>_xlfn.XLOOKUP(A:A,AUTOPREENCHIMENTO!A:A,AUTOPREENCHIMENTO!CK:CK)</f>
        <v>2</v>
      </c>
      <c r="K36" s="2" t="str">
        <f t="shared" si="5"/>
        <v>NÃO</v>
      </c>
    </row>
    <row r="37" spans="1:11" x14ac:dyDescent="0.25">
      <c r="A37" s="2">
        <v>78</v>
      </c>
      <c r="B37" s="1" t="s">
        <v>1622</v>
      </c>
      <c r="C37" s="43" t="s">
        <v>127</v>
      </c>
      <c r="D37" s="1" t="s">
        <v>2110</v>
      </c>
      <c r="E37" s="12" t="str">
        <f>_xlfn.XLOOKUP(A:A,'COAPS 2020-10'!A:A,'COAPS 2020-10'!D:D)</f>
        <v>Unidade Básica de Saúde 6 - São Sebastião</v>
      </c>
      <c r="F37" s="2" t="str">
        <f t="shared" si="3"/>
        <v>NÃO</v>
      </c>
      <c r="G37" s="1">
        <f>_xlfn.XLOOKUP(A:A,'COAPS 2020-10'!A:A,'COAPS 2020-10'!AP:AP)</f>
        <v>1</v>
      </c>
      <c r="H37" s="1">
        <f t="shared" si="4"/>
        <v>1</v>
      </c>
      <c r="I37" s="1">
        <f>_xlfn.XLOOKUP(A:A,AUTOPREENCHIMENTO!A:A,AUTOPREENCHIMENTO!CH:CH)</f>
        <v>1</v>
      </c>
      <c r="J37" s="1">
        <f>_xlfn.XLOOKUP(A:A,AUTOPREENCHIMENTO!A:A,AUTOPREENCHIMENTO!CK:CK)</f>
        <v>0</v>
      </c>
      <c r="K37" s="2" t="str">
        <f t="shared" si="5"/>
        <v>SIM</v>
      </c>
    </row>
    <row r="38" spans="1:11" x14ac:dyDescent="0.25">
      <c r="A38" s="2">
        <v>80</v>
      </c>
      <c r="B38" s="1" t="s">
        <v>1568</v>
      </c>
      <c r="C38" s="43" t="s">
        <v>313</v>
      </c>
      <c r="D38" s="1" t="s">
        <v>2075</v>
      </c>
      <c r="E38" s="12" t="str">
        <f>_xlfn.XLOOKUP(A:A,'COAPS 2020-10'!A:A,'COAPS 2020-10'!D:D)</f>
        <v>Unidade Básica de Saúde 3 - Riacho Fundo II</v>
      </c>
      <c r="F38" s="2" t="str">
        <f t="shared" si="3"/>
        <v>NÃO</v>
      </c>
      <c r="G38" s="1">
        <f>_xlfn.XLOOKUP(A:A,'COAPS 2020-10'!A:A,'COAPS 2020-10'!AP:AP)</f>
        <v>4</v>
      </c>
      <c r="H38" s="1">
        <f t="shared" si="4"/>
        <v>4</v>
      </c>
      <c r="I38" s="1">
        <f>_xlfn.XLOOKUP(A:A,AUTOPREENCHIMENTO!A:A,AUTOPREENCHIMENTO!CH:CH)</f>
        <v>4</v>
      </c>
      <c r="J38" s="1">
        <f>_xlfn.XLOOKUP(A:A,AUTOPREENCHIMENTO!A:A,AUTOPREENCHIMENTO!CK:CK)</f>
        <v>0</v>
      </c>
      <c r="K38" s="2" t="str">
        <f t="shared" si="5"/>
        <v>SIM</v>
      </c>
    </row>
    <row r="39" spans="1:11" x14ac:dyDescent="0.25">
      <c r="A39" s="2">
        <v>81</v>
      </c>
      <c r="B39" s="1" t="s">
        <v>1857</v>
      </c>
      <c r="C39" s="43" t="s">
        <v>291</v>
      </c>
      <c r="D39" s="1" t="s">
        <v>2085</v>
      </c>
      <c r="E39" s="12" t="str">
        <f>_xlfn.XLOOKUP(A:A,'COAPS 2020-10'!A:A,'COAPS 2020-10'!D:D)</f>
        <v>Unidade Básica de Saúde n° 4 - Recanto das Emas</v>
      </c>
      <c r="F39" s="2" t="str">
        <f t="shared" si="3"/>
        <v>NÃO</v>
      </c>
      <c r="G39" s="1">
        <f>_xlfn.XLOOKUP(A:A,'COAPS 2020-10'!A:A,'COAPS 2020-10'!AP:AP)</f>
        <v>6</v>
      </c>
      <c r="H39" s="1">
        <f t="shared" si="4"/>
        <v>6</v>
      </c>
      <c r="I39" s="1">
        <f>_xlfn.XLOOKUP(A:A,AUTOPREENCHIMENTO!A:A,AUTOPREENCHIMENTO!CH:CH)</f>
        <v>6</v>
      </c>
      <c r="J39" s="1">
        <f>_xlfn.XLOOKUP(A:A,AUTOPREENCHIMENTO!A:A,AUTOPREENCHIMENTO!CK:CK)</f>
        <v>0</v>
      </c>
      <c r="K39" s="2" t="str">
        <f t="shared" si="5"/>
        <v>SIM</v>
      </c>
    </row>
    <row r="40" spans="1:11" x14ac:dyDescent="0.25">
      <c r="A40" s="2">
        <v>82</v>
      </c>
      <c r="B40" s="1" t="s">
        <v>1857</v>
      </c>
      <c r="C40" s="43" t="s">
        <v>2155</v>
      </c>
      <c r="D40" s="1" t="s">
        <v>2064</v>
      </c>
      <c r="E40" s="12" t="str">
        <f>_xlfn.XLOOKUP(A:A,'COAPS 2020-10'!A:A,'COAPS 2020-10'!D:D)</f>
        <v>Unidade Básica de Saúde n° 2 - Águas Claras</v>
      </c>
      <c r="F40" s="2" t="str">
        <f t="shared" si="3"/>
        <v>NÃO</v>
      </c>
      <c r="G40" s="1">
        <f>_xlfn.XLOOKUP(A:A,'COAPS 2020-10'!A:A,'COAPS 2020-10'!AP:AP)</f>
        <v>1</v>
      </c>
      <c r="H40" s="1" t="e">
        <f t="shared" si="4"/>
        <v>#N/A</v>
      </c>
      <c r="I40" s="1" t="e">
        <f>_xlfn.XLOOKUP(A:A,AUTOPREENCHIMENTO!A:A,AUTOPREENCHIMENTO!CH:CH)</f>
        <v>#N/A</v>
      </c>
      <c r="J40" s="1" t="e">
        <f>_xlfn.XLOOKUP(A:A,AUTOPREENCHIMENTO!A:A,AUTOPREENCHIMENTO!CK:CK)</f>
        <v>#N/A</v>
      </c>
      <c r="K40" s="2" t="e">
        <f t="shared" si="5"/>
        <v>#N/A</v>
      </c>
    </row>
    <row r="41" spans="1:11" x14ac:dyDescent="0.25">
      <c r="A41" s="2">
        <v>83</v>
      </c>
      <c r="B41" s="1" t="s">
        <v>1622</v>
      </c>
      <c r="C41" s="43" t="s">
        <v>127</v>
      </c>
      <c r="D41" s="1" t="s">
        <v>2024</v>
      </c>
      <c r="E41" s="12" t="str">
        <f>_xlfn.XLOOKUP(A:A,'COAPS 2020-10'!A:A,'COAPS 2020-10'!D:D)</f>
        <v>Unidade Básica de Saúde 1 - São Sebastião</v>
      </c>
      <c r="F41" s="2" t="str">
        <f t="shared" si="3"/>
        <v>NÃO</v>
      </c>
      <c r="G41" s="1">
        <f>_xlfn.XLOOKUP(A:A,'COAPS 2020-10'!A:A,'COAPS 2020-10'!AP:AP)</f>
        <v>10</v>
      </c>
      <c r="H41" s="1">
        <f t="shared" si="4"/>
        <v>10</v>
      </c>
      <c r="I41" s="1">
        <f>_xlfn.XLOOKUP(A:A,AUTOPREENCHIMENTO!A:A,AUTOPREENCHIMENTO!CH:CH)</f>
        <v>10</v>
      </c>
      <c r="J41" s="1">
        <f>_xlfn.XLOOKUP(A:A,AUTOPREENCHIMENTO!A:A,AUTOPREENCHIMENTO!CK:CK)</f>
        <v>0</v>
      </c>
      <c r="K41" s="2" t="str">
        <f t="shared" si="5"/>
        <v>SIM</v>
      </c>
    </row>
    <row r="42" spans="1:11" x14ac:dyDescent="0.25">
      <c r="A42" s="2">
        <v>84</v>
      </c>
      <c r="B42" s="1" t="s">
        <v>1929</v>
      </c>
      <c r="C42" s="43" t="s">
        <v>136</v>
      </c>
      <c r="D42" s="1" t="s">
        <v>2122</v>
      </c>
      <c r="E42" s="12" t="str">
        <f>_xlfn.XLOOKUP(A:A,'COAPS 2020-10'!A:A,'COAPS 2020-10'!D:D)</f>
        <v>Unidade Básica de Saúde 7 - Gama</v>
      </c>
      <c r="F42" s="2" t="str">
        <f t="shared" si="3"/>
        <v>NÃO</v>
      </c>
      <c r="G42" s="1">
        <f>_xlfn.XLOOKUP(A:A,'COAPS 2020-10'!A:A,'COAPS 2020-10'!AP:AP)</f>
        <v>3</v>
      </c>
      <c r="H42" s="1">
        <f t="shared" si="4"/>
        <v>3</v>
      </c>
      <c r="I42" s="1">
        <f>_xlfn.XLOOKUP(A:A,AUTOPREENCHIMENTO!A:A,AUTOPREENCHIMENTO!CH:CH)</f>
        <v>3</v>
      </c>
      <c r="J42" s="1">
        <f>_xlfn.XLOOKUP(A:A,AUTOPREENCHIMENTO!A:A,AUTOPREENCHIMENTO!CK:CK)</f>
        <v>0</v>
      </c>
      <c r="K42" s="2" t="str">
        <f t="shared" si="5"/>
        <v>SIM</v>
      </c>
    </row>
    <row r="43" spans="1:11" x14ac:dyDescent="0.25">
      <c r="A43" s="2">
        <v>86</v>
      </c>
      <c r="B43" s="1" t="s">
        <v>1622</v>
      </c>
      <c r="C43" s="43" t="s">
        <v>276</v>
      </c>
      <c r="D43" s="1" t="s">
        <v>2025</v>
      </c>
      <c r="E43" s="12" t="str">
        <f>_xlfn.XLOOKUP(A:A,'COAPS 2020-10'!A:A,'COAPS 2020-10'!D:D)</f>
        <v>Unidade Básica de Saúde 1 - Itapoã</v>
      </c>
      <c r="F43" s="2" t="str">
        <f t="shared" si="3"/>
        <v>NÃO</v>
      </c>
      <c r="G43" s="1">
        <f>_xlfn.XLOOKUP(A:A,'COAPS 2020-10'!A:A,'COAPS 2020-10'!AP:AP)</f>
        <v>9</v>
      </c>
      <c r="H43" s="1">
        <f t="shared" si="4"/>
        <v>9</v>
      </c>
      <c r="I43" s="1">
        <f>_xlfn.XLOOKUP(A:A,AUTOPREENCHIMENTO!A:A,AUTOPREENCHIMENTO!CH:CH)</f>
        <v>9</v>
      </c>
      <c r="J43" s="1">
        <f>_xlfn.XLOOKUP(A:A,AUTOPREENCHIMENTO!A:A,AUTOPREENCHIMENTO!CK:CK)</f>
        <v>0</v>
      </c>
      <c r="K43" s="2" t="str">
        <f t="shared" si="5"/>
        <v>SIM</v>
      </c>
    </row>
    <row r="44" spans="1:11" x14ac:dyDescent="0.25">
      <c r="A44" s="2">
        <v>87</v>
      </c>
      <c r="B44" s="1" t="s">
        <v>1857</v>
      </c>
      <c r="C44" s="43" t="s">
        <v>157</v>
      </c>
      <c r="D44" s="1" t="s">
        <v>1886</v>
      </c>
      <c r="E44" s="12" t="str">
        <f>_xlfn.XLOOKUP(A:A,'COAPS 2020-10'!A:A,'COAPS 2020-10'!D:D)</f>
        <v>Unidade Básica de Saúde n° 10 - Samambaia</v>
      </c>
      <c r="F44" s="2" t="str">
        <f t="shared" si="3"/>
        <v>NÃO</v>
      </c>
      <c r="G44" s="1">
        <f>_xlfn.XLOOKUP(A:A,'COAPS 2020-10'!A:A,'COAPS 2020-10'!AP:AP)</f>
        <v>1</v>
      </c>
      <c r="H44" s="1">
        <f t="shared" si="4"/>
        <v>1</v>
      </c>
      <c r="I44" s="1">
        <f>_xlfn.XLOOKUP(A:A,AUTOPREENCHIMENTO!A:A,AUTOPREENCHIMENTO!CH:CH)</f>
        <v>1</v>
      </c>
      <c r="J44" s="1">
        <f>_xlfn.XLOOKUP(A:A,AUTOPREENCHIMENTO!A:A,AUTOPREENCHIMENTO!CK:CK)</f>
        <v>0</v>
      </c>
      <c r="K44" s="2" t="str">
        <f t="shared" si="5"/>
        <v>SIM</v>
      </c>
    </row>
    <row r="45" spans="1:11" x14ac:dyDescent="0.25">
      <c r="A45" s="2">
        <v>88</v>
      </c>
      <c r="B45" s="1" t="s">
        <v>1568</v>
      </c>
      <c r="C45" s="43" t="s">
        <v>313</v>
      </c>
      <c r="D45" s="1" t="s">
        <v>2086</v>
      </c>
      <c r="E45" s="12" t="str">
        <f>_xlfn.XLOOKUP(A:A,'COAPS 2020-10'!A:A,'COAPS 2020-10'!D:D)</f>
        <v>Unidade Básica de Saúde 4  - Riacho Fundo II</v>
      </c>
      <c r="F45" s="2" t="str">
        <f t="shared" si="3"/>
        <v>NÃO</v>
      </c>
      <c r="G45" s="1">
        <f>_xlfn.XLOOKUP(A:A,'COAPS 2020-10'!A:A,'COAPS 2020-10'!AP:AP)</f>
        <v>1</v>
      </c>
      <c r="H45" s="1">
        <f t="shared" si="4"/>
        <v>1</v>
      </c>
      <c r="I45" s="1">
        <f>_xlfn.XLOOKUP(A:A,AUTOPREENCHIMENTO!A:A,AUTOPREENCHIMENTO!CH:CH)</f>
        <v>0</v>
      </c>
      <c r="J45" s="1">
        <f>_xlfn.XLOOKUP(A:A,AUTOPREENCHIMENTO!A:A,AUTOPREENCHIMENTO!CK:CK)</f>
        <v>1</v>
      </c>
      <c r="K45" s="2" t="str">
        <f t="shared" si="5"/>
        <v>SIM</v>
      </c>
    </row>
    <row r="46" spans="1:11" x14ac:dyDescent="0.25">
      <c r="A46" s="2">
        <v>89</v>
      </c>
      <c r="B46" s="1" t="s">
        <v>1857</v>
      </c>
      <c r="C46" s="43" t="s">
        <v>390</v>
      </c>
      <c r="D46" s="1" t="s">
        <v>2111</v>
      </c>
      <c r="E46" s="12" t="str">
        <f>_xlfn.XLOOKUP(A:A,'COAPS 2020-10'!A:A,'COAPS 2020-10'!D:D)</f>
        <v>Unidade Básica de Saúde n° 6 - Taguatinga</v>
      </c>
      <c r="F46" s="2" t="str">
        <f t="shared" si="3"/>
        <v>NÃO</v>
      </c>
      <c r="G46" s="1">
        <f>_xlfn.XLOOKUP(A:A,'COAPS 2020-10'!A:A,'COAPS 2020-10'!AP:AP)</f>
        <v>9</v>
      </c>
      <c r="H46" s="1">
        <f t="shared" si="4"/>
        <v>9</v>
      </c>
      <c r="I46" s="1">
        <f>_xlfn.XLOOKUP(A:A,AUTOPREENCHIMENTO!A:A,AUTOPREENCHIMENTO!CH:CH)</f>
        <v>9</v>
      </c>
      <c r="J46" s="1">
        <f>_xlfn.XLOOKUP(A:A,AUTOPREENCHIMENTO!A:A,AUTOPREENCHIMENTO!CK:CK)</f>
        <v>0</v>
      </c>
      <c r="K46" s="2" t="str">
        <f t="shared" si="5"/>
        <v>SIM</v>
      </c>
    </row>
    <row r="47" spans="1:11" x14ac:dyDescent="0.25">
      <c r="A47" s="2">
        <v>90</v>
      </c>
      <c r="B47" s="1" t="s">
        <v>1622</v>
      </c>
      <c r="C47" s="43" t="s">
        <v>162</v>
      </c>
      <c r="D47" s="1" t="s">
        <v>2157</v>
      </c>
      <c r="E47" s="12" t="str">
        <f>_xlfn.XLOOKUP(A:A,'COAPS 2020-10'!A:A,'COAPS 2020-10'!D:D)</f>
        <v>Unidade Básica de Saúde 6  - Paranoá</v>
      </c>
      <c r="F47" s="2" t="str">
        <f t="shared" si="3"/>
        <v>NÃO</v>
      </c>
      <c r="G47" s="1">
        <f>_xlfn.XLOOKUP(A:A,'COAPS 2020-10'!A:A,'COAPS 2020-10'!AP:AP)</f>
        <v>1</v>
      </c>
      <c r="H47" s="1">
        <f t="shared" si="4"/>
        <v>1</v>
      </c>
      <c r="I47" s="1">
        <f>_xlfn.XLOOKUP(A:A,AUTOPREENCHIMENTO!A:A,AUTOPREENCHIMENTO!CH:CH)</f>
        <v>0</v>
      </c>
      <c r="J47" s="1">
        <f>_xlfn.XLOOKUP(A:A,AUTOPREENCHIMENTO!A:A,AUTOPREENCHIMENTO!CK:CK)</f>
        <v>1</v>
      </c>
      <c r="K47" s="2" t="str">
        <f t="shared" si="5"/>
        <v>SIM</v>
      </c>
    </row>
    <row r="48" spans="1:11" x14ac:dyDescent="0.25">
      <c r="A48" s="2">
        <v>91</v>
      </c>
      <c r="B48" s="1" t="s">
        <v>1568</v>
      </c>
      <c r="C48" s="43" t="s">
        <v>313</v>
      </c>
      <c r="D48" s="1" t="s">
        <v>2098</v>
      </c>
      <c r="E48" s="12" t="str">
        <f>_xlfn.XLOOKUP(A:A,'COAPS 2020-10'!A:A,'COAPS 2020-10'!D:D)</f>
        <v>Unidade Básica de Saúde 5 - Riacho Fundo II</v>
      </c>
      <c r="F48" s="2" t="str">
        <f t="shared" si="3"/>
        <v>NÃO</v>
      </c>
      <c r="G48" s="1">
        <f>_xlfn.XLOOKUP(A:A,'COAPS 2020-10'!A:A,'COAPS 2020-10'!AP:AP)</f>
        <v>2</v>
      </c>
      <c r="H48" s="1">
        <f t="shared" si="4"/>
        <v>2</v>
      </c>
      <c r="I48" s="1">
        <f>_xlfn.XLOOKUP(A:A,AUTOPREENCHIMENTO!A:A,AUTOPREENCHIMENTO!CH:CH)</f>
        <v>2</v>
      </c>
      <c r="J48" s="1">
        <f>_xlfn.XLOOKUP(A:A,AUTOPREENCHIMENTO!A:A,AUTOPREENCHIMENTO!CK:CK)</f>
        <v>0</v>
      </c>
      <c r="K48" s="2" t="str">
        <f t="shared" si="5"/>
        <v>SIM</v>
      </c>
    </row>
    <row r="49" spans="1:11" x14ac:dyDescent="0.25">
      <c r="A49" s="2">
        <v>92</v>
      </c>
      <c r="B49" s="1" t="s">
        <v>1568</v>
      </c>
      <c r="C49" s="43" t="s">
        <v>397</v>
      </c>
      <c r="D49" s="1" t="s">
        <v>2026</v>
      </c>
      <c r="E49" s="12" t="str">
        <f>_xlfn.XLOOKUP(A:A,'COAPS 2020-10'!A:A,'COAPS 2020-10'!D:D)</f>
        <v>Unidade Básica de Saúde 1 - Núcleo Bandeirante</v>
      </c>
      <c r="F49" s="2" t="str">
        <f t="shared" si="3"/>
        <v>NÃO</v>
      </c>
      <c r="G49" s="1">
        <f>_xlfn.XLOOKUP(A:A,'COAPS 2020-10'!A:A,'COAPS 2020-10'!AP:AP)</f>
        <v>5</v>
      </c>
      <c r="H49" s="1">
        <f t="shared" si="4"/>
        <v>5</v>
      </c>
      <c r="I49" s="1">
        <f>_xlfn.XLOOKUP(A:A,AUTOPREENCHIMENTO!A:A,AUTOPREENCHIMENTO!CH:CH)</f>
        <v>5</v>
      </c>
      <c r="J49" s="1">
        <f>_xlfn.XLOOKUP(A:A,AUTOPREENCHIMENTO!A:A,AUTOPREENCHIMENTO!CK:CK)</f>
        <v>0</v>
      </c>
      <c r="K49" s="2" t="str">
        <f t="shared" si="5"/>
        <v>SIM</v>
      </c>
    </row>
    <row r="50" spans="1:11" x14ac:dyDescent="0.25">
      <c r="A50" s="2">
        <v>93</v>
      </c>
      <c r="B50" s="1" t="s">
        <v>1702</v>
      </c>
      <c r="C50" s="43" t="s">
        <v>305</v>
      </c>
      <c r="D50" s="1" t="s">
        <v>2051</v>
      </c>
      <c r="E50" s="12" t="str">
        <f>_xlfn.XLOOKUP(A:A,'COAPS 2020-10'!A:A,'COAPS 2020-10'!D:D)</f>
        <v>Unidade Básica de Saúde 2 - Fercal</v>
      </c>
      <c r="F50" s="2" t="str">
        <f t="shared" si="3"/>
        <v>NÃO</v>
      </c>
      <c r="G50" s="1">
        <f>_xlfn.XLOOKUP(A:A,'COAPS 2020-10'!A:A,'COAPS 2020-10'!AP:AP)</f>
        <v>1</v>
      </c>
      <c r="H50" s="1">
        <f t="shared" si="4"/>
        <v>1</v>
      </c>
      <c r="I50" s="1">
        <f>_xlfn.XLOOKUP(A:A,AUTOPREENCHIMENTO!A:A,AUTOPREENCHIMENTO!CH:CH)</f>
        <v>1</v>
      </c>
      <c r="J50" s="1">
        <f>_xlfn.XLOOKUP(A:A,AUTOPREENCHIMENTO!A:A,AUTOPREENCHIMENTO!CK:CK)</f>
        <v>0</v>
      </c>
      <c r="K50" s="2" t="str">
        <f t="shared" si="5"/>
        <v>SIM</v>
      </c>
    </row>
    <row r="51" spans="1:11" x14ac:dyDescent="0.25">
      <c r="A51" s="2">
        <v>94</v>
      </c>
      <c r="B51" s="1" t="s">
        <v>1702</v>
      </c>
      <c r="C51" s="43" t="s">
        <v>2151</v>
      </c>
      <c r="D51" s="1" t="s">
        <v>2160</v>
      </c>
      <c r="E51" s="12" t="str">
        <f>_xlfn.XLOOKUP(A:A,'COAPS 2020-10'!A:A,'COAPS 2020-10'!D:D)</f>
        <v xml:space="preserve">Unidade Básica de Saúde 1 -  Sobradinho </v>
      </c>
      <c r="F51" s="2" t="str">
        <f t="shared" si="3"/>
        <v>NÃO</v>
      </c>
      <c r="G51" s="1">
        <f>_xlfn.XLOOKUP(A:A,'COAPS 2020-10'!A:A,'COAPS 2020-10'!AP:AP)</f>
        <v>7</v>
      </c>
      <c r="H51" s="1">
        <f t="shared" si="4"/>
        <v>7</v>
      </c>
      <c r="I51" s="1">
        <f>_xlfn.XLOOKUP(A:A,AUTOPREENCHIMENTO!A:A,AUTOPREENCHIMENTO!CH:CH)</f>
        <v>7</v>
      </c>
      <c r="J51" s="1">
        <f>_xlfn.XLOOKUP(A:A,AUTOPREENCHIMENTO!A:A,AUTOPREENCHIMENTO!CK:CK)</f>
        <v>0</v>
      </c>
      <c r="K51" s="2" t="str">
        <f t="shared" si="5"/>
        <v>SIM</v>
      </c>
    </row>
    <row r="52" spans="1:11" x14ac:dyDescent="0.25">
      <c r="A52" s="2">
        <v>95</v>
      </c>
      <c r="B52" s="1" t="s">
        <v>1857</v>
      </c>
      <c r="C52" s="43" t="s">
        <v>157</v>
      </c>
      <c r="D52" s="1" t="s">
        <v>2087</v>
      </c>
      <c r="E52" s="12" t="str">
        <f>_xlfn.XLOOKUP(A:A,'COAPS 2020-10'!A:A,'COAPS 2020-10'!D:D)</f>
        <v>Unidade Básica de Saúde n° 4 - Samambaia</v>
      </c>
      <c r="F52" s="2" t="str">
        <f t="shared" si="3"/>
        <v>NÃO</v>
      </c>
      <c r="G52" s="1">
        <f>_xlfn.XLOOKUP(A:A,'COAPS 2020-10'!A:A,'COAPS 2020-10'!AP:AP)</f>
        <v>6</v>
      </c>
      <c r="H52" s="1">
        <f t="shared" si="4"/>
        <v>6</v>
      </c>
      <c r="I52" s="1">
        <f>_xlfn.XLOOKUP(A:A,AUTOPREENCHIMENTO!A:A,AUTOPREENCHIMENTO!CH:CH)</f>
        <v>6</v>
      </c>
      <c r="J52" s="1">
        <f>_xlfn.XLOOKUP(A:A,AUTOPREENCHIMENTO!A:A,AUTOPREENCHIMENTO!CK:CK)</f>
        <v>0</v>
      </c>
      <c r="K52" s="2" t="str">
        <f t="shared" si="5"/>
        <v>SIM</v>
      </c>
    </row>
    <row r="53" spans="1:11" x14ac:dyDescent="0.25">
      <c r="A53" s="2">
        <v>98</v>
      </c>
      <c r="B53" s="1" t="s">
        <v>1794</v>
      </c>
      <c r="C53" s="43" t="s">
        <v>231</v>
      </c>
      <c r="D53" s="1" t="s">
        <v>2012</v>
      </c>
      <c r="E53" s="12" t="str">
        <f>_xlfn.XLOOKUP(A:A,'COAPS 2020-10'!A:A,'COAPS 2020-10'!D:D)</f>
        <v>Unidade Básica de Saúde n° 15 - Ceilândia</v>
      </c>
      <c r="F53" s="2" t="str">
        <f t="shared" si="3"/>
        <v>NÃO</v>
      </c>
      <c r="G53" s="1">
        <f>_xlfn.XLOOKUP(A:A,'COAPS 2020-10'!A:A,'COAPS 2020-10'!AP:AP)</f>
        <v>2</v>
      </c>
      <c r="H53" s="1">
        <f t="shared" si="4"/>
        <v>3</v>
      </c>
      <c r="I53" s="1">
        <f>_xlfn.XLOOKUP(A:A,AUTOPREENCHIMENTO!A:A,AUTOPREENCHIMENTO!CH:CH)</f>
        <v>3</v>
      </c>
      <c r="J53" s="1">
        <f>_xlfn.XLOOKUP(A:A,AUTOPREENCHIMENTO!A:A,AUTOPREENCHIMENTO!CK:CK)</f>
        <v>0</v>
      </c>
      <c r="K53" s="2" t="str">
        <f t="shared" si="5"/>
        <v>NÃO</v>
      </c>
    </row>
    <row r="54" spans="1:11" x14ac:dyDescent="0.25">
      <c r="A54" s="2">
        <v>99</v>
      </c>
      <c r="B54" s="1" t="s">
        <v>1794</v>
      </c>
      <c r="C54" s="43" t="s">
        <v>231</v>
      </c>
      <c r="D54" s="1" t="s">
        <v>2014</v>
      </c>
      <c r="E54" s="12" t="str">
        <f>_xlfn.XLOOKUP(A:A,'COAPS 2020-10'!A:A,'COAPS 2020-10'!D:D)</f>
        <v>Unidade Básica de Saúde n° 17 - Ceilândia</v>
      </c>
      <c r="F54" s="2" t="str">
        <f t="shared" si="3"/>
        <v>NÃO</v>
      </c>
      <c r="G54" s="1">
        <f>_xlfn.XLOOKUP(A:A,'COAPS 2020-10'!A:A,'COAPS 2020-10'!AP:AP)</f>
        <v>4</v>
      </c>
      <c r="H54" s="1">
        <f t="shared" si="4"/>
        <v>5</v>
      </c>
      <c r="I54" s="1">
        <f>_xlfn.XLOOKUP(A:A,AUTOPREENCHIMENTO!A:A,AUTOPREENCHIMENTO!CH:CH)</f>
        <v>5</v>
      </c>
      <c r="J54" s="1">
        <f>_xlfn.XLOOKUP(A:A,AUTOPREENCHIMENTO!A:A,AUTOPREENCHIMENTO!CK:CK)</f>
        <v>0</v>
      </c>
      <c r="K54" s="2" t="str">
        <f t="shared" si="5"/>
        <v>NÃO</v>
      </c>
    </row>
    <row r="55" spans="1:11" x14ac:dyDescent="0.25">
      <c r="A55" s="2">
        <v>100</v>
      </c>
      <c r="B55" s="1" t="s">
        <v>1794</v>
      </c>
      <c r="C55" s="43" t="s">
        <v>231</v>
      </c>
      <c r="D55" s="1" t="s">
        <v>2076</v>
      </c>
      <c r="E55" s="12" t="str">
        <f>_xlfn.XLOOKUP(A:A,'COAPS 2020-10'!A:A,'COAPS 2020-10'!D:D)</f>
        <v>Unidade Básica de Saúde n° 3 - Ceilândia</v>
      </c>
      <c r="F55" s="2" t="str">
        <f t="shared" si="3"/>
        <v>NÃO</v>
      </c>
      <c r="G55" s="1">
        <f>_xlfn.XLOOKUP(A:A,'COAPS 2020-10'!A:A,'COAPS 2020-10'!AP:AP)</f>
        <v>5</v>
      </c>
      <c r="H55" s="1">
        <f t="shared" si="4"/>
        <v>5</v>
      </c>
      <c r="I55" s="1">
        <f>_xlfn.XLOOKUP(A:A,AUTOPREENCHIMENTO!A:A,AUTOPREENCHIMENTO!CH:CH)</f>
        <v>5</v>
      </c>
      <c r="J55" s="1">
        <f>_xlfn.XLOOKUP(A:A,AUTOPREENCHIMENTO!A:A,AUTOPREENCHIMENTO!CK:CK)</f>
        <v>0</v>
      </c>
      <c r="K55" s="2" t="str">
        <f t="shared" si="5"/>
        <v>SIM</v>
      </c>
    </row>
    <row r="56" spans="1:11" x14ac:dyDescent="0.25">
      <c r="A56" s="2">
        <v>101</v>
      </c>
      <c r="B56" s="1" t="s">
        <v>1794</v>
      </c>
      <c r="C56" s="43" t="s">
        <v>231</v>
      </c>
      <c r="D56" s="1" t="s">
        <v>2099</v>
      </c>
      <c r="E56" s="12" t="str">
        <f>_xlfn.XLOOKUP(A:A,'COAPS 2020-10'!A:A,'COAPS 2020-10'!D:D)</f>
        <v>Unidade Básica de Saúde n° 5 - Ceilândia</v>
      </c>
      <c r="F56" s="2" t="str">
        <f t="shared" si="3"/>
        <v>NÃO</v>
      </c>
      <c r="G56" s="1">
        <f>_xlfn.XLOOKUP(A:A,'COAPS 2020-10'!A:A,'COAPS 2020-10'!AP:AP)</f>
        <v>6</v>
      </c>
      <c r="H56" s="1">
        <f t="shared" si="4"/>
        <v>6</v>
      </c>
      <c r="I56" s="1">
        <f>_xlfn.XLOOKUP(A:A,AUTOPREENCHIMENTO!A:A,AUTOPREENCHIMENTO!CH:CH)</f>
        <v>6</v>
      </c>
      <c r="J56" s="1">
        <f>_xlfn.XLOOKUP(A:A,AUTOPREENCHIMENTO!A:A,AUTOPREENCHIMENTO!CK:CK)</f>
        <v>0</v>
      </c>
      <c r="K56" s="2" t="str">
        <f t="shared" si="5"/>
        <v>SIM</v>
      </c>
    </row>
    <row r="57" spans="1:11" x14ac:dyDescent="0.25">
      <c r="A57" s="2">
        <v>102</v>
      </c>
      <c r="B57" s="1" t="s">
        <v>1794</v>
      </c>
      <c r="C57" s="43" t="s">
        <v>231</v>
      </c>
      <c r="D57" s="1" t="s">
        <v>2123</v>
      </c>
      <c r="E57" s="12" t="str">
        <f>_xlfn.XLOOKUP(A:A,'COAPS 2020-10'!A:A,'COAPS 2020-10'!D:D)</f>
        <v>Unidade Básica de Saúde n° 7 - Ceilândia</v>
      </c>
      <c r="F57" s="2" t="str">
        <f t="shared" si="3"/>
        <v>NÃO</v>
      </c>
      <c r="G57" s="1">
        <f>_xlfn.XLOOKUP(A:A,'COAPS 2020-10'!A:A,'COAPS 2020-10'!AP:AP)</f>
        <v>6</v>
      </c>
      <c r="H57" s="1">
        <f t="shared" si="4"/>
        <v>6</v>
      </c>
      <c r="I57" s="1">
        <f>_xlfn.XLOOKUP(A:A,AUTOPREENCHIMENTO!A:A,AUTOPREENCHIMENTO!CH:CH)</f>
        <v>6</v>
      </c>
      <c r="J57" s="1">
        <f>_xlfn.XLOOKUP(A:A,AUTOPREENCHIMENTO!A:A,AUTOPREENCHIMENTO!CK:CK)</f>
        <v>0</v>
      </c>
      <c r="K57" s="2" t="str">
        <f t="shared" si="5"/>
        <v>SIM</v>
      </c>
    </row>
    <row r="58" spans="1:11" x14ac:dyDescent="0.25">
      <c r="A58" s="2">
        <v>103</v>
      </c>
      <c r="B58" s="1" t="s">
        <v>1794</v>
      </c>
      <c r="C58" s="43" t="s">
        <v>231</v>
      </c>
      <c r="D58" s="1" t="s">
        <v>2141</v>
      </c>
      <c r="E58" s="12" t="str">
        <f>_xlfn.XLOOKUP(A:A,'COAPS 2020-10'!A:A,'COAPS 2020-10'!D:D)</f>
        <v>Unidade Básica de Saúde n° 9 - Ceilândia</v>
      </c>
      <c r="F58" s="2" t="str">
        <f t="shared" si="3"/>
        <v>NÃO</v>
      </c>
      <c r="G58" s="1">
        <f>_xlfn.XLOOKUP(A:A,'COAPS 2020-10'!A:A,'COAPS 2020-10'!AP:AP)</f>
        <v>6</v>
      </c>
      <c r="H58" s="1">
        <f t="shared" si="4"/>
        <v>6</v>
      </c>
      <c r="I58" s="1">
        <f>_xlfn.XLOOKUP(A:A,AUTOPREENCHIMENTO!A:A,AUTOPREENCHIMENTO!CH:CH)</f>
        <v>6</v>
      </c>
      <c r="J58" s="1">
        <f>_xlfn.XLOOKUP(A:A,AUTOPREENCHIMENTO!A:A,AUTOPREENCHIMENTO!CK:CK)</f>
        <v>0</v>
      </c>
      <c r="K58" s="2" t="str">
        <f t="shared" si="5"/>
        <v>SIM</v>
      </c>
    </row>
    <row r="59" spans="1:11" x14ac:dyDescent="0.25">
      <c r="A59" s="2">
        <v>105</v>
      </c>
      <c r="B59" s="1" t="s">
        <v>1929</v>
      </c>
      <c r="C59" s="43" t="s">
        <v>120</v>
      </c>
      <c r="D59" s="1" t="s">
        <v>2027</v>
      </c>
      <c r="E59" s="12" t="str">
        <f>_xlfn.XLOOKUP(A:A,'COAPS 2020-10'!A:A,'COAPS 2020-10'!D:D)</f>
        <v>Unidade Básica de Saúde 1 de Santa Maria</v>
      </c>
      <c r="F59" s="2" t="str">
        <f t="shared" si="3"/>
        <v>NÃO</v>
      </c>
      <c r="G59" s="1">
        <f>_xlfn.XLOOKUP(A:A,'COAPS 2020-10'!A:A,'COAPS 2020-10'!AP:AP)</f>
        <v>11</v>
      </c>
      <c r="H59" s="1">
        <f t="shared" si="4"/>
        <v>11</v>
      </c>
      <c r="I59" s="1">
        <f>_xlfn.XLOOKUP(A:A,AUTOPREENCHIMENTO!A:A,AUTOPREENCHIMENTO!CH:CH)</f>
        <v>11</v>
      </c>
      <c r="J59" s="1">
        <f>_xlfn.XLOOKUP(A:A,AUTOPREENCHIMENTO!A:A,AUTOPREENCHIMENTO!CK:CK)</f>
        <v>0</v>
      </c>
      <c r="K59" s="2" t="str">
        <f t="shared" si="5"/>
        <v>SIM</v>
      </c>
    </row>
    <row r="60" spans="1:11" x14ac:dyDescent="0.25">
      <c r="A60" s="2">
        <v>106</v>
      </c>
      <c r="B60" s="1" t="s">
        <v>1857</v>
      </c>
      <c r="C60" s="43" t="s">
        <v>390</v>
      </c>
      <c r="D60" s="1" t="s">
        <v>2028</v>
      </c>
      <c r="E60" s="12" t="str">
        <f>_xlfn.XLOOKUP(A:A,'COAPS 2020-10'!A:A,'COAPS 2020-10'!D:D)</f>
        <v>Unidade Básica de Saúde n° 1 - Taguatinga</v>
      </c>
      <c r="F60" s="2" t="str">
        <f t="shared" si="3"/>
        <v>NÃO</v>
      </c>
      <c r="G60" s="1">
        <f>_xlfn.XLOOKUP(A:A,'COAPS 2020-10'!A:A,'COAPS 2020-10'!AP:AP)</f>
        <v>7</v>
      </c>
      <c r="H60" s="1">
        <f t="shared" si="4"/>
        <v>7</v>
      </c>
      <c r="I60" s="1">
        <f>_xlfn.XLOOKUP(A:A,AUTOPREENCHIMENTO!A:A,AUTOPREENCHIMENTO!CH:CH)</f>
        <v>7</v>
      </c>
      <c r="J60" s="1">
        <f>_xlfn.XLOOKUP(A:A,AUTOPREENCHIMENTO!A:A,AUTOPREENCHIMENTO!CK:CK)</f>
        <v>0</v>
      </c>
      <c r="K60" s="2" t="str">
        <f t="shared" si="5"/>
        <v>SIM</v>
      </c>
    </row>
    <row r="61" spans="1:11" x14ac:dyDescent="0.25">
      <c r="A61" s="2">
        <v>107</v>
      </c>
      <c r="B61" s="1" t="s">
        <v>1523</v>
      </c>
      <c r="C61" s="43" t="s">
        <v>171</v>
      </c>
      <c r="D61" s="1" t="s">
        <v>2052</v>
      </c>
      <c r="E61" s="12" t="str">
        <f>_xlfn.XLOOKUP(A:A,'COAPS 2020-10'!A:A,'COAPS 2020-10'!D:D)</f>
        <v>Unidade Básica de Saúde 2 - Cruzeiro</v>
      </c>
      <c r="F61" s="2" t="str">
        <f t="shared" si="3"/>
        <v>NÃO</v>
      </c>
      <c r="G61" s="1">
        <f>_xlfn.XLOOKUP(A:A,'COAPS 2020-10'!A:A,'COAPS 2020-10'!AP:AP)</f>
        <v>5</v>
      </c>
      <c r="H61" s="1">
        <f t="shared" si="4"/>
        <v>5</v>
      </c>
      <c r="I61" s="1">
        <f>_xlfn.XLOOKUP(A:A,AUTOPREENCHIMENTO!A:A,AUTOPREENCHIMENTO!CH:CH)</f>
        <v>5</v>
      </c>
      <c r="J61" s="1">
        <f>_xlfn.XLOOKUP(A:A,AUTOPREENCHIMENTO!A:A,AUTOPREENCHIMENTO!CK:CK)</f>
        <v>0</v>
      </c>
      <c r="K61" s="2" t="str">
        <f t="shared" si="5"/>
        <v>SIM</v>
      </c>
    </row>
    <row r="62" spans="1:11" x14ac:dyDescent="0.25">
      <c r="A62" s="2">
        <v>108</v>
      </c>
      <c r="B62" s="1" t="s">
        <v>1702</v>
      </c>
      <c r="C62" s="43" t="s">
        <v>271</v>
      </c>
      <c r="D62" s="1" t="s">
        <v>2088</v>
      </c>
      <c r="E62" s="12" t="str">
        <f>_xlfn.XLOOKUP(A:A,'COAPS 2020-10'!A:A,'COAPS 2020-10'!D:D)</f>
        <v>Unidade Básica de Saúde 4 - Sobradinho II</v>
      </c>
      <c r="F62" s="2" t="str">
        <f t="shared" si="3"/>
        <v>NÃO</v>
      </c>
      <c r="G62" s="1">
        <f>_xlfn.XLOOKUP(A:A,'COAPS 2020-10'!A:A,'COAPS 2020-10'!AP:AP)</f>
        <v>1</v>
      </c>
      <c r="H62" s="1">
        <f t="shared" si="4"/>
        <v>1</v>
      </c>
      <c r="I62" s="1">
        <f>_xlfn.XLOOKUP(A:A,AUTOPREENCHIMENTO!A:A,AUTOPREENCHIMENTO!CH:CH)</f>
        <v>1</v>
      </c>
      <c r="J62" s="1">
        <f>_xlfn.XLOOKUP(A:A,AUTOPREENCHIMENTO!A:A,AUTOPREENCHIMENTO!CK:CK)</f>
        <v>0</v>
      </c>
      <c r="K62" s="2" t="str">
        <f t="shared" si="5"/>
        <v>SIM</v>
      </c>
    </row>
    <row r="63" spans="1:11" x14ac:dyDescent="0.25">
      <c r="A63" s="2">
        <v>109</v>
      </c>
      <c r="B63" s="1" t="s">
        <v>1568</v>
      </c>
      <c r="C63" s="43" t="s">
        <v>313</v>
      </c>
      <c r="D63" s="1" t="s">
        <v>2053</v>
      </c>
      <c r="E63" s="12" t="str">
        <f>_xlfn.XLOOKUP(A:A,'COAPS 2020-10'!A:A,'COAPS 2020-10'!D:D)</f>
        <v>Unidade Básica de Saúde 2 - Riacho Fundo II</v>
      </c>
      <c r="F63" s="2" t="str">
        <f t="shared" si="3"/>
        <v>NÃO</v>
      </c>
      <c r="G63" s="1">
        <f>_xlfn.XLOOKUP(A:A,'COAPS 2020-10'!A:A,'COAPS 2020-10'!AP:AP)</f>
        <v>2</v>
      </c>
      <c r="H63" s="1">
        <f t="shared" si="4"/>
        <v>2</v>
      </c>
      <c r="I63" s="1">
        <f>_xlfn.XLOOKUP(A:A,AUTOPREENCHIMENTO!A:A,AUTOPREENCHIMENTO!CH:CH)</f>
        <v>2</v>
      </c>
      <c r="J63" s="1">
        <f>_xlfn.XLOOKUP(A:A,AUTOPREENCHIMENTO!A:A,AUTOPREENCHIMENTO!CK:CK)</f>
        <v>0</v>
      </c>
      <c r="K63" s="2" t="str">
        <f t="shared" si="5"/>
        <v>SIM</v>
      </c>
    </row>
    <row r="64" spans="1:11" x14ac:dyDescent="0.25">
      <c r="A64" s="2">
        <v>110</v>
      </c>
      <c r="B64" s="1" t="s">
        <v>1929</v>
      </c>
      <c r="C64" s="43" t="s">
        <v>136</v>
      </c>
      <c r="D64" s="1" t="s">
        <v>2131</v>
      </c>
      <c r="E64" s="12" t="str">
        <f>_xlfn.XLOOKUP(A:A,'COAPS 2020-10'!A:A,'COAPS 2020-10'!D:D)</f>
        <v>Unidade Básica de Saúde 8 - Gama</v>
      </c>
      <c r="F64" s="2" t="str">
        <f t="shared" si="3"/>
        <v>NÃO</v>
      </c>
      <c r="G64" s="1">
        <f>_xlfn.XLOOKUP(A:A,'COAPS 2020-10'!A:A,'COAPS 2020-10'!AP:AP)</f>
        <v>1</v>
      </c>
      <c r="H64" s="1">
        <f t="shared" si="4"/>
        <v>1</v>
      </c>
      <c r="I64" s="1">
        <f>_xlfn.XLOOKUP(A:A,AUTOPREENCHIMENTO!A:A,AUTOPREENCHIMENTO!CH:CH)</f>
        <v>1</v>
      </c>
      <c r="J64" s="1">
        <f>_xlfn.XLOOKUP(A:A,AUTOPREENCHIMENTO!A:A,AUTOPREENCHIMENTO!CK:CK)</f>
        <v>0</v>
      </c>
      <c r="K64" s="2" t="str">
        <f t="shared" si="5"/>
        <v>SIM</v>
      </c>
    </row>
    <row r="65" spans="1:11" x14ac:dyDescent="0.25">
      <c r="A65" s="2">
        <v>112</v>
      </c>
      <c r="B65" s="1" t="s">
        <v>1857</v>
      </c>
      <c r="C65" s="43" t="s">
        <v>390</v>
      </c>
      <c r="D65" s="1" t="s">
        <v>2124</v>
      </c>
      <c r="E65" s="12" t="str">
        <f>_xlfn.XLOOKUP(A:A,'COAPS 2020-10'!A:A,'COAPS 2020-10'!D:D)</f>
        <v>Unidade Básica de Saúde n° 7 - Taguatinga</v>
      </c>
      <c r="F65" s="2" t="str">
        <f t="shared" si="3"/>
        <v>NÃO</v>
      </c>
      <c r="G65" s="1">
        <f>_xlfn.XLOOKUP(A:A,'COAPS 2020-10'!A:A,'COAPS 2020-10'!AP:AP)</f>
        <v>7</v>
      </c>
      <c r="H65" s="1">
        <f t="shared" si="4"/>
        <v>0</v>
      </c>
      <c r="I65" s="1">
        <f>_xlfn.XLOOKUP(A:A,AUTOPREENCHIMENTO!A:A,AUTOPREENCHIMENTO!CH:CH)</f>
        <v>0</v>
      </c>
      <c r="J65" s="1">
        <f>_xlfn.XLOOKUP(A:A,AUTOPREENCHIMENTO!A:A,AUTOPREENCHIMENTO!CK:CK)</f>
        <v>0</v>
      </c>
      <c r="K65" s="2" t="str">
        <f t="shared" si="5"/>
        <v>NÃO</v>
      </c>
    </row>
    <row r="66" spans="1:11" x14ac:dyDescent="0.25">
      <c r="A66" s="2">
        <v>113</v>
      </c>
      <c r="B66" s="1" t="s">
        <v>1794</v>
      </c>
      <c r="C66" s="43" t="s">
        <v>231</v>
      </c>
      <c r="D66" s="1" t="s">
        <v>2011</v>
      </c>
      <c r="E66" s="12" t="str">
        <f>_xlfn.XLOOKUP(A:A,'COAPS 2020-10'!A:A,'COAPS 2020-10'!D:D)</f>
        <v>Unidade Básica de Saúde n° 14 - Ceilândia</v>
      </c>
      <c r="F66" s="2" t="str">
        <f t="shared" ref="F66:F97" si="6">IF(D66=E66,"SIM","NÃO")</f>
        <v>NÃO</v>
      </c>
      <c r="G66" s="1">
        <f>_xlfn.XLOOKUP(A:A,'COAPS 2020-10'!A:A,'COAPS 2020-10'!AP:AP)</f>
        <v>2</v>
      </c>
      <c r="H66" s="1">
        <f t="shared" ref="H66:H97" si="7">SUM(I66:J66)</f>
        <v>2</v>
      </c>
      <c r="I66" s="1">
        <f>_xlfn.XLOOKUP(A:A,AUTOPREENCHIMENTO!A:A,AUTOPREENCHIMENTO!CH:CH)</f>
        <v>2</v>
      </c>
      <c r="J66" s="1">
        <f>_xlfn.XLOOKUP(A:A,AUTOPREENCHIMENTO!A:A,AUTOPREENCHIMENTO!CK:CK)</f>
        <v>0</v>
      </c>
      <c r="K66" s="2" t="str">
        <f t="shared" ref="K66:K97" si="8">IF(G66=H66,"SIM","NÃO")</f>
        <v>SIM</v>
      </c>
    </row>
    <row r="67" spans="1:11" x14ac:dyDescent="0.25">
      <c r="A67" s="2">
        <v>114</v>
      </c>
      <c r="B67" s="1" t="s">
        <v>1857</v>
      </c>
      <c r="C67" s="43" t="s">
        <v>157</v>
      </c>
      <c r="D67" s="1" t="s">
        <v>2125</v>
      </c>
      <c r="E67" s="12" t="str">
        <f>_xlfn.XLOOKUP(A:A,'COAPS 2020-10'!A:A,'COAPS 2020-10'!D:D)</f>
        <v>Unidade Básica de Saúde n° 7 - Samambaia</v>
      </c>
      <c r="F67" s="2" t="str">
        <f t="shared" si="6"/>
        <v>NÃO</v>
      </c>
      <c r="G67" s="1">
        <f>_xlfn.XLOOKUP(A:A,'COAPS 2020-10'!A:A,'COAPS 2020-10'!AP:AP)</f>
        <v>6</v>
      </c>
      <c r="H67" s="1">
        <f t="shared" si="7"/>
        <v>6</v>
      </c>
      <c r="I67" s="1">
        <f>_xlfn.XLOOKUP(A:A,AUTOPREENCHIMENTO!A:A,AUTOPREENCHIMENTO!CH:CH)</f>
        <v>6</v>
      </c>
      <c r="J67" s="1">
        <f>_xlfn.XLOOKUP(A:A,AUTOPREENCHIMENTO!A:A,AUTOPREENCHIMENTO!CK:CK)</f>
        <v>0</v>
      </c>
      <c r="K67" s="2" t="str">
        <f t="shared" si="8"/>
        <v>SIM</v>
      </c>
    </row>
    <row r="68" spans="1:11" x14ac:dyDescent="0.25">
      <c r="A68" s="2">
        <v>115</v>
      </c>
      <c r="B68" s="1" t="s">
        <v>1622</v>
      </c>
      <c r="C68" s="43" t="s">
        <v>162</v>
      </c>
      <c r="D68" s="1" t="s">
        <v>2156</v>
      </c>
      <c r="E68" s="12" t="str">
        <f>_xlfn.XLOOKUP(A:A,'COAPS 2020-10'!A:A,'COAPS 2020-10'!D:D)</f>
        <v>Unidade Básica de Saúde 4  - Paranoá</v>
      </c>
      <c r="F68" s="2" t="str">
        <f t="shared" si="6"/>
        <v>NÃO</v>
      </c>
      <c r="G68" s="1">
        <f>_xlfn.XLOOKUP(A:A,'COAPS 2020-10'!A:A,'COAPS 2020-10'!AP:AP)</f>
        <v>1</v>
      </c>
      <c r="H68" s="1">
        <f t="shared" si="7"/>
        <v>1</v>
      </c>
      <c r="I68" s="1">
        <f>_xlfn.XLOOKUP(A:A,AUTOPREENCHIMENTO!A:A,AUTOPREENCHIMENTO!CH:CH)</f>
        <v>0</v>
      </c>
      <c r="J68" s="1">
        <f>_xlfn.XLOOKUP(A:A,AUTOPREENCHIMENTO!A:A,AUTOPREENCHIMENTO!CK:CK)</f>
        <v>1</v>
      </c>
      <c r="K68" s="2" t="str">
        <f t="shared" si="8"/>
        <v>SIM</v>
      </c>
    </row>
    <row r="69" spans="1:11" x14ac:dyDescent="0.25">
      <c r="A69" s="2">
        <v>116</v>
      </c>
      <c r="B69" s="1" t="s">
        <v>1622</v>
      </c>
      <c r="C69" s="43" t="s">
        <v>162</v>
      </c>
      <c r="D69" s="1" t="s">
        <v>2100</v>
      </c>
      <c r="E69" s="12" t="str">
        <f>_xlfn.XLOOKUP(A:A,'COAPS 2020-10'!A:A,'COAPS 2020-10'!D:D)</f>
        <v>Unidade Básica de Saúde 5 - Paranoá</v>
      </c>
      <c r="F69" s="2" t="str">
        <f t="shared" si="6"/>
        <v>NÃO</v>
      </c>
      <c r="G69" s="1">
        <f>_xlfn.XLOOKUP(A:A,'COAPS 2020-10'!A:A,'COAPS 2020-10'!AP:AP)</f>
        <v>1</v>
      </c>
      <c r="H69" s="1">
        <f t="shared" si="7"/>
        <v>1</v>
      </c>
      <c r="I69" s="1">
        <f>_xlfn.XLOOKUP(A:A,AUTOPREENCHIMENTO!A:A,AUTOPREENCHIMENTO!CH:CH)</f>
        <v>0</v>
      </c>
      <c r="J69" s="1">
        <f>_xlfn.XLOOKUP(A:A,AUTOPREENCHIMENTO!A:A,AUTOPREENCHIMENTO!CK:CK)</f>
        <v>1</v>
      </c>
      <c r="K69" s="2" t="str">
        <f t="shared" si="8"/>
        <v>SIM</v>
      </c>
    </row>
    <row r="70" spans="1:11" x14ac:dyDescent="0.25">
      <c r="A70" s="2">
        <v>117</v>
      </c>
      <c r="B70" s="1" t="s">
        <v>1929</v>
      </c>
      <c r="C70" s="43" t="s">
        <v>120</v>
      </c>
      <c r="D70" s="1" t="s">
        <v>2054</v>
      </c>
      <c r="E70" s="12" t="str">
        <f>_xlfn.XLOOKUP(A:A,'COAPS 2020-10'!A:A,'COAPS 2020-10'!D:D)</f>
        <v>Unidade Básica de Saúde 2 de Santa Maria</v>
      </c>
      <c r="F70" s="2" t="str">
        <f t="shared" si="6"/>
        <v>NÃO</v>
      </c>
      <c r="G70" s="1">
        <f>_xlfn.XLOOKUP(A:A,'COAPS 2020-10'!A:A,'COAPS 2020-10'!AP:AP)</f>
        <v>8</v>
      </c>
      <c r="H70" s="1">
        <f t="shared" si="7"/>
        <v>8</v>
      </c>
      <c r="I70" s="1">
        <f>_xlfn.XLOOKUP(A:A,AUTOPREENCHIMENTO!A:A,AUTOPREENCHIMENTO!CH:CH)</f>
        <v>8</v>
      </c>
      <c r="J70" s="1">
        <f>_xlfn.XLOOKUP(A:A,AUTOPREENCHIMENTO!A:A,AUTOPREENCHIMENTO!CK:CK)</f>
        <v>0</v>
      </c>
      <c r="K70" s="2" t="str">
        <f t="shared" si="8"/>
        <v>SIM</v>
      </c>
    </row>
    <row r="71" spans="1:11" x14ac:dyDescent="0.25">
      <c r="A71" s="2">
        <v>118</v>
      </c>
      <c r="B71" s="1" t="s">
        <v>1794</v>
      </c>
      <c r="C71" s="43" t="s">
        <v>231</v>
      </c>
      <c r="D71" s="1" t="s">
        <v>2029</v>
      </c>
      <c r="E71" s="12" t="str">
        <f>_xlfn.XLOOKUP(A:A,'COAPS 2020-10'!A:A,'COAPS 2020-10'!D:D)</f>
        <v>Unidade Básica de Saúde n° 1 - Ceilândia</v>
      </c>
      <c r="F71" s="2" t="str">
        <f t="shared" si="6"/>
        <v>NÃO</v>
      </c>
      <c r="G71" s="1">
        <f>_xlfn.XLOOKUP(A:A,'COAPS 2020-10'!A:A,'COAPS 2020-10'!AP:AP)</f>
        <v>4</v>
      </c>
      <c r="H71" s="1">
        <f t="shared" si="7"/>
        <v>4</v>
      </c>
      <c r="I71" s="1">
        <f>_xlfn.XLOOKUP(A:A,AUTOPREENCHIMENTO!A:A,AUTOPREENCHIMENTO!CH:CH)</f>
        <v>4</v>
      </c>
      <c r="J71" s="1">
        <f>_xlfn.XLOOKUP(A:A,AUTOPREENCHIMENTO!A:A,AUTOPREENCHIMENTO!CK:CK)</f>
        <v>0</v>
      </c>
      <c r="K71" s="2" t="str">
        <f t="shared" si="8"/>
        <v>SIM</v>
      </c>
    </row>
    <row r="72" spans="1:11" x14ac:dyDescent="0.25">
      <c r="A72" s="2">
        <v>119</v>
      </c>
      <c r="B72" s="1" t="s">
        <v>1857</v>
      </c>
      <c r="C72" s="43" t="s">
        <v>157</v>
      </c>
      <c r="D72" s="1" t="s">
        <v>2132</v>
      </c>
      <c r="E72" s="12" t="str">
        <f>_xlfn.XLOOKUP(A:A,'COAPS 2020-10'!A:A,'COAPS 2020-10'!D:D)</f>
        <v>Unidade Básica de Saúde n° 8 - Samambaia</v>
      </c>
      <c r="F72" s="2" t="str">
        <f t="shared" si="6"/>
        <v>NÃO</v>
      </c>
      <c r="G72" s="1">
        <f>_xlfn.XLOOKUP(A:A,'COAPS 2020-10'!A:A,'COAPS 2020-10'!AP:AP)</f>
        <v>4</v>
      </c>
      <c r="H72" s="1">
        <f t="shared" si="7"/>
        <v>4</v>
      </c>
      <c r="I72" s="1">
        <f>_xlfn.XLOOKUP(A:A,AUTOPREENCHIMENTO!A:A,AUTOPREENCHIMENTO!CH:CH)</f>
        <v>4</v>
      </c>
      <c r="J72" s="1">
        <f>_xlfn.XLOOKUP(A:A,AUTOPREENCHIMENTO!A:A,AUTOPREENCHIMENTO!CK:CK)</f>
        <v>0</v>
      </c>
      <c r="K72" s="2" t="str">
        <f t="shared" si="8"/>
        <v>SIM</v>
      </c>
    </row>
    <row r="73" spans="1:11" x14ac:dyDescent="0.25">
      <c r="A73" s="2">
        <v>120</v>
      </c>
      <c r="B73" s="1" t="s">
        <v>1702</v>
      </c>
      <c r="C73" s="43" t="s">
        <v>271</v>
      </c>
      <c r="D73" s="1" t="s">
        <v>2055</v>
      </c>
      <c r="E73" s="12" t="str">
        <f>_xlfn.XLOOKUP(A:A,'COAPS 2020-10'!A:A,'COAPS 2020-10'!D:D)</f>
        <v>Unidade Básica de Saúde 2 - Sobradinho II</v>
      </c>
      <c r="F73" s="2" t="str">
        <f t="shared" si="6"/>
        <v>NÃO</v>
      </c>
      <c r="G73" s="1">
        <f>_xlfn.XLOOKUP(A:A,'COAPS 2020-10'!A:A,'COAPS 2020-10'!AP:AP)</f>
        <v>7</v>
      </c>
      <c r="H73" s="1">
        <f t="shared" si="7"/>
        <v>0</v>
      </c>
      <c r="I73" s="1">
        <f>_xlfn.XLOOKUP(A:A,AUTOPREENCHIMENTO!A:A,AUTOPREENCHIMENTO!CH:CH)</f>
        <v>0</v>
      </c>
      <c r="J73" s="1">
        <f>_xlfn.XLOOKUP(A:A,AUTOPREENCHIMENTO!A:A,AUTOPREENCHIMENTO!CK:CK)</f>
        <v>0</v>
      </c>
      <c r="K73" s="2" t="str">
        <f t="shared" si="8"/>
        <v>NÃO</v>
      </c>
    </row>
    <row r="74" spans="1:11" x14ac:dyDescent="0.25">
      <c r="A74" s="2">
        <v>122</v>
      </c>
      <c r="B74" s="1" t="s">
        <v>1523</v>
      </c>
      <c r="C74" s="43" t="s">
        <v>1524</v>
      </c>
      <c r="D74" s="1" t="s">
        <v>2063</v>
      </c>
      <c r="E74" s="12" t="str">
        <f>_xlfn.XLOOKUP(A:A,'COAPS 2020-10'!A:A,'COAPS 2020-10'!D:D)</f>
        <v>Unidade Básica de Saúde 2 - Asa Norte</v>
      </c>
      <c r="F74" s="2" t="str">
        <f t="shared" si="6"/>
        <v>NÃO</v>
      </c>
      <c r="G74" s="1">
        <f>_xlfn.XLOOKUP(A:A,'COAPS 2020-10'!A:A,'COAPS 2020-10'!AP:AP)</f>
        <v>6</v>
      </c>
      <c r="H74" s="1">
        <f t="shared" si="7"/>
        <v>6</v>
      </c>
      <c r="I74" s="1">
        <f>_xlfn.XLOOKUP(A:A,AUTOPREENCHIMENTO!A:A,AUTOPREENCHIMENTO!CH:CH)</f>
        <v>6</v>
      </c>
      <c r="J74" s="1">
        <f>_xlfn.XLOOKUP(A:A,AUTOPREENCHIMENTO!A:A,AUTOPREENCHIMENTO!CK:CK)</f>
        <v>0</v>
      </c>
      <c r="K74" s="2" t="str">
        <f t="shared" si="8"/>
        <v>SIM</v>
      </c>
    </row>
    <row r="75" spans="1:11" x14ac:dyDescent="0.25">
      <c r="A75" s="2">
        <v>123</v>
      </c>
      <c r="B75" s="1" t="s">
        <v>1622</v>
      </c>
      <c r="C75" s="43" t="s">
        <v>127</v>
      </c>
      <c r="D75" s="1" t="s">
        <v>2133</v>
      </c>
      <c r="E75" s="12" t="str">
        <f>_xlfn.XLOOKUP(A:A,'COAPS 2020-10'!A:A,'COAPS 2020-10'!D:D)</f>
        <v>Unidade Básica de Saúde 8 - São Sebastião</v>
      </c>
      <c r="F75" s="2" t="str">
        <f t="shared" si="6"/>
        <v>NÃO</v>
      </c>
      <c r="G75" s="1">
        <f>_xlfn.XLOOKUP(A:A,'COAPS 2020-10'!A:A,'COAPS 2020-10'!AP:AP)</f>
        <v>1</v>
      </c>
      <c r="H75" s="1">
        <f t="shared" si="7"/>
        <v>1</v>
      </c>
      <c r="I75" s="1">
        <f>_xlfn.XLOOKUP(A:A,AUTOPREENCHIMENTO!A:A,AUTOPREENCHIMENTO!CH:CH)</f>
        <v>0</v>
      </c>
      <c r="J75" s="1">
        <f>_xlfn.XLOOKUP(A:A,AUTOPREENCHIMENTO!A:A,AUTOPREENCHIMENTO!CK:CK)</f>
        <v>1</v>
      </c>
      <c r="K75" s="2" t="str">
        <f t="shared" si="8"/>
        <v>SIM</v>
      </c>
    </row>
    <row r="76" spans="1:11" x14ac:dyDescent="0.25">
      <c r="A76" s="2">
        <v>124</v>
      </c>
      <c r="B76" s="1" t="s">
        <v>1622</v>
      </c>
      <c r="C76" s="43" t="s">
        <v>162</v>
      </c>
      <c r="D76" s="1" t="s">
        <v>2030</v>
      </c>
      <c r="E76" s="12" t="str">
        <f>_xlfn.XLOOKUP(A:A,'COAPS 2020-10'!A:A,'COAPS 2020-10'!D:D)</f>
        <v>Unidade Básica de Saúde 1 - Paranoá</v>
      </c>
      <c r="F76" s="2" t="str">
        <f t="shared" si="6"/>
        <v>NÃO</v>
      </c>
      <c r="G76" s="1">
        <f>_xlfn.XLOOKUP(A:A,'COAPS 2020-10'!A:A,'COAPS 2020-10'!AP:AP)</f>
        <v>10</v>
      </c>
      <c r="H76" s="1">
        <f t="shared" si="7"/>
        <v>10</v>
      </c>
      <c r="I76" s="1">
        <f>_xlfn.XLOOKUP(A:A,AUTOPREENCHIMENTO!A:A,AUTOPREENCHIMENTO!CH:CH)</f>
        <v>10</v>
      </c>
      <c r="J76" s="1">
        <f>_xlfn.XLOOKUP(A:A,AUTOPREENCHIMENTO!A:A,AUTOPREENCHIMENTO!CK:CK)</f>
        <v>0</v>
      </c>
      <c r="K76" s="2" t="str">
        <f t="shared" si="8"/>
        <v>SIM</v>
      </c>
    </row>
    <row r="77" spans="1:11" x14ac:dyDescent="0.25">
      <c r="A77" s="2">
        <v>125</v>
      </c>
      <c r="B77" s="1" t="s">
        <v>1929</v>
      </c>
      <c r="C77" s="43" t="s">
        <v>120</v>
      </c>
      <c r="D77" s="1" t="s">
        <v>2101</v>
      </c>
      <c r="E77" s="12" t="str">
        <f>_xlfn.XLOOKUP(A:A,'COAPS 2020-10'!A:A,'COAPS 2020-10'!D:D)</f>
        <v>Unidade Básica de Saúde 5 de Santa Maria</v>
      </c>
      <c r="F77" s="2" t="str">
        <f t="shared" si="6"/>
        <v>NÃO</v>
      </c>
      <c r="G77" s="1">
        <f>_xlfn.XLOOKUP(A:A,'COAPS 2020-10'!A:A,'COAPS 2020-10'!AP:AP)</f>
        <v>2</v>
      </c>
      <c r="H77" s="1">
        <f t="shared" si="7"/>
        <v>2</v>
      </c>
      <c r="I77" s="1">
        <f>_xlfn.XLOOKUP(A:A,AUTOPREENCHIMENTO!A:A,AUTOPREENCHIMENTO!CH:CH)</f>
        <v>2</v>
      </c>
      <c r="J77" s="1">
        <f>_xlfn.XLOOKUP(A:A,AUTOPREENCHIMENTO!A:A,AUTOPREENCHIMENTO!CK:CK)</f>
        <v>0</v>
      </c>
      <c r="K77" s="2" t="str">
        <f t="shared" si="8"/>
        <v>SIM</v>
      </c>
    </row>
    <row r="78" spans="1:11" x14ac:dyDescent="0.25">
      <c r="A78" s="2">
        <v>128</v>
      </c>
      <c r="B78" s="1" t="s">
        <v>1702</v>
      </c>
      <c r="C78" s="43" t="s">
        <v>325</v>
      </c>
      <c r="D78" s="1" t="s">
        <v>2031</v>
      </c>
      <c r="E78" s="12" t="str">
        <f>_xlfn.XLOOKUP(A:A,'COAPS 2020-10'!A:A,'COAPS 2020-10'!D:D)</f>
        <v>Unidade Básica de Saúde 1 - Planaltina</v>
      </c>
      <c r="F78" s="2" t="str">
        <f t="shared" si="6"/>
        <v>NÃO</v>
      </c>
      <c r="G78" s="1">
        <f>_xlfn.XLOOKUP(A:A,'COAPS 2020-10'!A:A,'COAPS 2020-10'!AP:AP)</f>
        <v>3</v>
      </c>
      <c r="H78" s="1">
        <f t="shared" si="7"/>
        <v>3</v>
      </c>
      <c r="I78" s="1">
        <f>_xlfn.XLOOKUP(A:A,AUTOPREENCHIMENTO!A:A,AUTOPREENCHIMENTO!CH:CH)</f>
        <v>3</v>
      </c>
      <c r="J78" s="1">
        <f>_xlfn.XLOOKUP(A:A,AUTOPREENCHIMENTO!A:A,AUTOPREENCHIMENTO!CK:CK)</f>
        <v>0</v>
      </c>
      <c r="K78" s="2" t="str">
        <f t="shared" si="8"/>
        <v>SIM</v>
      </c>
    </row>
    <row r="79" spans="1:11" x14ac:dyDescent="0.25">
      <c r="A79" s="2">
        <v>130</v>
      </c>
      <c r="B79" s="1" t="s">
        <v>1702</v>
      </c>
      <c r="C79" s="43" t="s">
        <v>325</v>
      </c>
      <c r="D79" s="1" t="s">
        <v>1734</v>
      </c>
      <c r="E79" s="12" t="str">
        <f>_xlfn.XLOOKUP(A:A,'COAPS 2020-10'!A:A,'COAPS 2020-10'!D:D)</f>
        <v>Unidade Básica de Saúde 17 - Planaltina</v>
      </c>
      <c r="F79" s="2" t="str">
        <f t="shared" si="6"/>
        <v>SIM</v>
      </c>
      <c r="G79" s="1">
        <f>_xlfn.XLOOKUP(A:A,'COAPS 2020-10'!A:A,'COAPS 2020-10'!AP:AP)</f>
        <v>1</v>
      </c>
      <c r="H79" s="1">
        <f t="shared" si="7"/>
        <v>1</v>
      </c>
      <c r="I79" s="1">
        <f>_xlfn.XLOOKUP(A:A,AUTOPREENCHIMENTO!A:A,AUTOPREENCHIMENTO!CH:CH)</f>
        <v>0</v>
      </c>
      <c r="J79" s="1">
        <f>_xlfn.XLOOKUP(A:A,AUTOPREENCHIMENTO!A:A,AUTOPREENCHIMENTO!CK:CK)</f>
        <v>1</v>
      </c>
      <c r="K79" s="2" t="str">
        <f t="shared" si="8"/>
        <v>SIM</v>
      </c>
    </row>
    <row r="80" spans="1:11" x14ac:dyDescent="0.25">
      <c r="A80" s="2">
        <v>131</v>
      </c>
      <c r="B80" s="1" t="s">
        <v>1568</v>
      </c>
      <c r="C80" s="43" t="s">
        <v>397</v>
      </c>
      <c r="D80" s="1" t="s">
        <v>2056</v>
      </c>
      <c r="E80" s="12" t="str">
        <f>_xlfn.XLOOKUP(A:A,'COAPS 2020-10'!A:A,'COAPS 2020-10'!D:D)</f>
        <v>Unidade Básica de Saúde 2 - Núcleo Bandeirante</v>
      </c>
      <c r="F80" s="2" t="str">
        <f t="shared" si="6"/>
        <v>NÃO</v>
      </c>
      <c r="G80" s="1">
        <f>_xlfn.XLOOKUP(A:A,'COAPS 2020-10'!A:A,'COAPS 2020-10'!AP:AP)</f>
        <v>2</v>
      </c>
      <c r="H80" s="1">
        <f t="shared" si="7"/>
        <v>2</v>
      </c>
      <c r="I80" s="1">
        <f>_xlfn.XLOOKUP(A:A,AUTOPREENCHIMENTO!A:A,AUTOPREENCHIMENTO!CH:CH)</f>
        <v>2</v>
      </c>
      <c r="J80" s="1">
        <f>_xlfn.XLOOKUP(A:A,AUTOPREENCHIMENTO!A:A,AUTOPREENCHIMENTO!CK:CK)</f>
        <v>0</v>
      </c>
      <c r="K80" s="2" t="str">
        <f t="shared" si="8"/>
        <v>SIM</v>
      </c>
    </row>
    <row r="81" spans="1:11" x14ac:dyDescent="0.25">
      <c r="A81" s="2">
        <v>132</v>
      </c>
      <c r="B81" s="1" t="s">
        <v>1702</v>
      </c>
      <c r="C81" s="43" t="s">
        <v>271</v>
      </c>
      <c r="D81" s="1" t="s">
        <v>2102</v>
      </c>
      <c r="E81" s="12" t="str">
        <f>_xlfn.XLOOKUP(A:A,'COAPS 2020-10'!A:A,'COAPS 2020-10'!D:D)</f>
        <v>Unidade Básica de Saúde 5 - Sobradinho II</v>
      </c>
      <c r="F81" s="2" t="str">
        <f t="shared" si="6"/>
        <v>NÃO</v>
      </c>
      <c r="G81" s="1">
        <f>_xlfn.XLOOKUP(A:A,'COAPS 2020-10'!A:A,'COAPS 2020-10'!AP:AP)</f>
        <v>2</v>
      </c>
      <c r="H81" s="1">
        <f t="shared" si="7"/>
        <v>2</v>
      </c>
      <c r="I81" s="1">
        <f>_xlfn.XLOOKUP(A:A,AUTOPREENCHIMENTO!A:A,AUTOPREENCHIMENTO!CH:CH)</f>
        <v>2</v>
      </c>
      <c r="J81" s="1">
        <f>_xlfn.XLOOKUP(A:A,AUTOPREENCHIMENTO!A:A,AUTOPREENCHIMENTO!CK:CK)</f>
        <v>0</v>
      </c>
      <c r="K81" s="2" t="str">
        <f t="shared" si="8"/>
        <v>SIM</v>
      </c>
    </row>
    <row r="82" spans="1:11" x14ac:dyDescent="0.25">
      <c r="A82" s="2">
        <v>133</v>
      </c>
      <c r="B82" s="1" t="s">
        <v>1929</v>
      </c>
      <c r="C82" s="43" t="s">
        <v>120</v>
      </c>
      <c r="D82" s="1" t="s">
        <v>2134</v>
      </c>
      <c r="E82" s="12" t="str">
        <f>_xlfn.XLOOKUP(A:A,'COAPS 2020-10'!A:A,'COAPS 2020-10'!D:D)</f>
        <v>Unidade Básica de Saúde 8 de Santa Maria</v>
      </c>
      <c r="F82" s="2" t="str">
        <f t="shared" si="6"/>
        <v>NÃO</v>
      </c>
      <c r="G82" s="1">
        <f>_xlfn.XLOOKUP(A:A,'COAPS 2020-10'!A:A,'COAPS 2020-10'!AP:AP)</f>
        <v>2</v>
      </c>
      <c r="H82" s="1">
        <f t="shared" si="7"/>
        <v>2</v>
      </c>
      <c r="I82" s="1">
        <f>_xlfn.XLOOKUP(A:A,AUTOPREENCHIMENTO!A:A,AUTOPREENCHIMENTO!CH:CH)</f>
        <v>2</v>
      </c>
      <c r="J82" s="1">
        <f>_xlfn.XLOOKUP(A:A,AUTOPREENCHIMENTO!A:A,AUTOPREENCHIMENTO!CK:CK)</f>
        <v>0</v>
      </c>
      <c r="K82" s="2" t="str">
        <f t="shared" si="8"/>
        <v>SIM</v>
      </c>
    </row>
    <row r="83" spans="1:11" x14ac:dyDescent="0.25">
      <c r="A83" s="2">
        <v>134</v>
      </c>
      <c r="B83" s="1" t="s">
        <v>1794</v>
      </c>
      <c r="C83" s="43" t="s">
        <v>231</v>
      </c>
      <c r="D83" s="1" t="s">
        <v>2013</v>
      </c>
      <c r="E83" s="12" t="str">
        <f>_xlfn.XLOOKUP(A:A,'COAPS 2020-10'!A:A,'COAPS 2020-10'!D:D)</f>
        <v>Unidade Básica de Saúde n° 16 - Ceilândia</v>
      </c>
      <c r="F83" s="2" t="str">
        <f t="shared" si="6"/>
        <v>NÃO</v>
      </c>
      <c r="G83" s="1">
        <f>_xlfn.XLOOKUP(A:A,'COAPS 2020-10'!A:A,'COAPS 2020-10'!AP:AP)</f>
        <v>4</v>
      </c>
      <c r="H83" s="1">
        <f t="shared" si="7"/>
        <v>4</v>
      </c>
      <c r="I83" s="1">
        <f>_xlfn.XLOOKUP(A:A,AUTOPREENCHIMENTO!A:A,AUTOPREENCHIMENTO!CH:CH)</f>
        <v>4</v>
      </c>
      <c r="J83" s="1">
        <f>_xlfn.XLOOKUP(A:A,AUTOPREENCHIMENTO!A:A,AUTOPREENCHIMENTO!CK:CK)</f>
        <v>0</v>
      </c>
      <c r="K83" s="2" t="str">
        <f t="shared" si="8"/>
        <v>SIM</v>
      </c>
    </row>
    <row r="84" spans="1:11" x14ac:dyDescent="0.25">
      <c r="A84" s="2">
        <v>136</v>
      </c>
      <c r="B84" s="1" t="s">
        <v>1702</v>
      </c>
      <c r="C84" s="43" t="s">
        <v>325</v>
      </c>
      <c r="D84" s="1" t="s">
        <v>2112</v>
      </c>
      <c r="E84" s="12" t="str">
        <f>_xlfn.XLOOKUP(A:A,'COAPS 2020-10'!A:A,'COAPS 2020-10'!D:D)</f>
        <v>Unidade Básica de Saúde 6 - Planaltina</v>
      </c>
      <c r="F84" s="2" t="str">
        <f t="shared" si="6"/>
        <v>NÃO</v>
      </c>
      <c r="G84" s="1">
        <f>_xlfn.XLOOKUP(A:A,'COAPS 2020-10'!A:A,'COAPS 2020-10'!AP:AP)</f>
        <v>3</v>
      </c>
      <c r="H84" s="1">
        <f t="shared" si="7"/>
        <v>3</v>
      </c>
      <c r="I84" s="1">
        <f>_xlfn.XLOOKUP(A:A,AUTOPREENCHIMENTO!A:A,AUTOPREENCHIMENTO!CH:CH)</f>
        <v>3</v>
      </c>
      <c r="J84" s="1">
        <f>_xlfn.XLOOKUP(A:A,AUTOPREENCHIMENTO!A:A,AUTOPREENCHIMENTO!CK:CK)</f>
        <v>0</v>
      </c>
      <c r="K84" s="2" t="str">
        <f t="shared" si="8"/>
        <v>SIM</v>
      </c>
    </row>
    <row r="85" spans="1:11" x14ac:dyDescent="0.25">
      <c r="A85" s="2">
        <v>137</v>
      </c>
      <c r="B85" s="1" t="s">
        <v>1523</v>
      </c>
      <c r="C85" s="43" t="s">
        <v>1524</v>
      </c>
      <c r="D85" s="1" t="s">
        <v>2032</v>
      </c>
      <c r="E85" s="12" t="str">
        <f>_xlfn.XLOOKUP(A:A,'COAPS 2020-10'!A:A,'COAPS 2020-10'!D:D)</f>
        <v>Unidade Básica de Saúde 1 - Asa Norte</v>
      </c>
      <c r="F85" s="2" t="str">
        <f t="shared" si="6"/>
        <v>NÃO</v>
      </c>
      <c r="G85" s="1">
        <f>_xlfn.XLOOKUP(A:A,'COAPS 2020-10'!A:A,'COAPS 2020-10'!AP:AP)</f>
        <v>5</v>
      </c>
      <c r="H85" s="1">
        <f t="shared" si="7"/>
        <v>5</v>
      </c>
      <c r="I85" s="1">
        <f>_xlfn.XLOOKUP(A:A,AUTOPREENCHIMENTO!A:A,AUTOPREENCHIMENTO!CH:CH)</f>
        <v>5</v>
      </c>
      <c r="J85" s="1">
        <f>_xlfn.XLOOKUP(A:A,AUTOPREENCHIMENTO!A:A,AUTOPREENCHIMENTO!CK:CK)</f>
        <v>0</v>
      </c>
      <c r="K85" s="2" t="str">
        <f t="shared" si="8"/>
        <v>SIM</v>
      </c>
    </row>
    <row r="86" spans="1:11" x14ac:dyDescent="0.25">
      <c r="A86" s="2">
        <v>138</v>
      </c>
      <c r="B86" s="1" t="s">
        <v>1702</v>
      </c>
      <c r="C86" s="43" t="s">
        <v>325</v>
      </c>
      <c r="D86" s="1" t="s">
        <v>1747</v>
      </c>
      <c r="E86" s="12" t="str">
        <f>_xlfn.XLOOKUP(A:A,'COAPS 2020-10'!A:A,'COAPS 2020-10'!D:D)</f>
        <v>Unidade Básica de Saúde 20 - Planaltina</v>
      </c>
      <c r="F86" s="2" t="str">
        <f t="shared" si="6"/>
        <v>SIM</v>
      </c>
      <c r="G86" s="1">
        <f>_xlfn.XLOOKUP(A:A,'COAPS 2020-10'!A:A,'COAPS 2020-10'!AP:AP)</f>
        <v>4</v>
      </c>
      <c r="H86" s="1">
        <f t="shared" si="7"/>
        <v>4</v>
      </c>
      <c r="I86" s="1">
        <f>_xlfn.XLOOKUP(A:A,AUTOPREENCHIMENTO!A:A,AUTOPREENCHIMENTO!CH:CH)</f>
        <v>4</v>
      </c>
      <c r="J86" s="1">
        <f>_xlfn.XLOOKUP(A:A,AUTOPREENCHIMENTO!A:A,AUTOPREENCHIMENTO!CK:CK)</f>
        <v>0</v>
      </c>
      <c r="K86" s="2" t="str">
        <f t="shared" si="8"/>
        <v>SIM</v>
      </c>
    </row>
    <row r="87" spans="1:11" x14ac:dyDescent="0.25">
      <c r="A87" s="2">
        <v>139</v>
      </c>
      <c r="B87" s="1" t="s">
        <v>1702</v>
      </c>
      <c r="C87" s="43" t="s">
        <v>2151</v>
      </c>
      <c r="D87" s="1" t="s">
        <v>2089</v>
      </c>
      <c r="E87" s="12" t="str">
        <f>_xlfn.XLOOKUP(A:A,'COAPS 2020-10'!A:A,'COAPS 2020-10'!D:D)</f>
        <v>Unidade Básica de Saúde 4 - Sobradinho</v>
      </c>
      <c r="F87" s="2" t="str">
        <f t="shared" si="6"/>
        <v>NÃO</v>
      </c>
      <c r="G87" s="1">
        <f>_xlfn.XLOOKUP(A:A,'COAPS 2020-10'!A:A,'COAPS 2020-10'!AP:AP)</f>
        <v>1</v>
      </c>
      <c r="H87" s="1">
        <f t="shared" si="7"/>
        <v>1</v>
      </c>
      <c r="I87" s="1">
        <f>_xlfn.XLOOKUP(A:A,AUTOPREENCHIMENTO!A:A,AUTOPREENCHIMENTO!CH:CH)</f>
        <v>0</v>
      </c>
      <c r="J87" s="1">
        <f>_xlfn.XLOOKUP(A:A,AUTOPREENCHIMENTO!A:A,AUTOPREENCHIMENTO!CK:CK)</f>
        <v>1</v>
      </c>
      <c r="K87" s="2" t="str">
        <f t="shared" si="8"/>
        <v>SIM</v>
      </c>
    </row>
    <row r="88" spans="1:11" x14ac:dyDescent="0.25">
      <c r="A88" s="2">
        <v>140</v>
      </c>
      <c r="B88" s="1" t="s">
        <v>1929</v>
      </c>
      <c r="C88" s="43" t="s">
        <v>136</v>
      </c>
      <c r="D88" s="1" t="s">
        <v>2033</v>
      </c>
      <c r="E88" s="12" t="str">
        <f>_xlfn.XLOOKUP(A:A,'COAPS 2020-10'!A:A,'COAPS 2020-10'!D:D)</f>
        <v>Unidade Básica de Saúde 1 - Gama</v>
      </c>
      <c r="F88" s="2" t="str">
        <f t="shared" si="6"/>
        <v>NÃO</v>
      </c>
      <c r="G88" s="1">
        <f>_xlfn.XLOOKUP(A:A,'COAPS 2020-10'!A:A,'COAPS 2020-10'!AP:AP)</f>
        <v>5</v>
      </c>
      <c r="H88" s="1">
        <f t="shared" si="7"/>
        <v>5</v>
      </c>
      <c r="I88" s="1">
        <f>_xlfn.XLOOKUP(A:A,AUTOPREENCHIMENTO!A:A,AUTOPREENCHIMENTO!CH:CH)</f>
        <v>5</v>
      </c>
      <c r="J88" s="1">
        <f>_xlfn.XLOOKUP(A:A,AUTOPREENCHIMENTO!A:A,AUTOPREENCHIMENTO!CK:CK)</f>
        <v>0</v>
      </c>
      <c r="K88" s="2" t="str">
        <f t="shared" si="8"/>
        <v>SIM</v>
      </c>
    </row>
    <row r="89" spans="1:11" x14ac:dyDescent="0.25">
      <c r="A89" s="2">
        <v>141</v>
      </c>
      <c r="B89" s="1" t="s">
        <v>1929</v>
      </c>
      <c r="C89" s="43" t="s">
        <v>136</v>
      </c>
      <c r="D89" s="1" t="s">
        <v>2142</v>
      </c>
      <c r="E89" s="12" t="str">
        <f>_xlfn.XLOOKUP(A:A,'COAPS 2020-10'!A:A,'COAPS 2020-10'!D:D)</f>
        <v>Unidade Básica de Saúde 9 - Gama</v>
      </c>
      <c r="F89" s="2" t="str">
        <f t="shared" si="6"/>
        <v>NÃO</v>
      </c>
      <c r="G89" s="1">
        <f>_xlfn.XLOOKUP(A:A,'COAPS 2020-10'!A:A,'COAPS 2020-10'!AP:AP)</f>
        <v>1</v>
      </c>
      <c r="H89" s="1">
        <f t="shared" si="7"/>
        <v>2</v>
      </c>
      <c r="I89" s="1">
        <f>_xlfn.XLOOKUP(A:A,AUTOPREENCHIMENTO!A:A,AUTOPREENCHIMENTO!CH:CH)</f>
        <v>1</v>
      </c>
      <c r="J89" s="1">
        <f>_xlfn.XLOOKUP(A:A,AUTOPREENCHIMENTO!A:A,AUTOPREENCHIMENTO!CK:CK)</f>
        <v>1</v>
      </c>
      <c r="K89" s="2" t="str">
        <f t="shared" si="8"/>
        <v>NÃO</v>
      </c>
    </row>
    <row r="90" spans="1:11" x14ac:dyDescent="0.25">
      <c r="A90" s="2">
        <v>142</v>
      </c>
      <c r="B90" s="1" t="s">
        <v>1929</v>
      </c>
      <c r="C90" s="43" t="s">
        <v>136</v>
      </c>
      <c r="D90" s="1" t="s">
        <v>1939</v>
      </c>
      <c r="E90" s="12" t="str">
        <f>_xlfn.XLOOKUP(A:A,'COAPS 2020-10'!A:A,'COAPS 2020-10'!D:D)</f>
        <v>Unidade Básica de Saúde 12 - Gama</v>
      </c>
      <c r="F90" s="2" t="str">
        <f t="shared" si="6"/>
        <v>SIM</v>
      </c>
      <c r="G90" s="1">
        <f>_xlfn.XLOOKUP(A:A,'COAPS 2020-10'!A:A,'COAPS 2020-10'!AP:AP)</f>
        <v>2</v>
      </c>
      <c r="H90" s="1">
        <f t="shared" si="7"/>
        <v>1</v>
      </c>
      <c r="I90" s="1">
        <f>_xlfn.XLOOKUP(A:A,AUTOPREENCHIMENTO!A:A,AUTOPREENCHIMENTO!CH:CH)</f>
        <v>1</v>
      </c>
      <c r="J90" s="1">
        <f>_xlfn.XLOOKUP(A:A,AUTOPREENCHIMENTO!A:A,AUTOPREENCHIMENTO!CK:CK)</f>
        <v>0</v>
      </c>
      <c r="K90" s="2" t="str">
        <f t="shared" si="8"/>
        <v>NÃO</v>
      </c>
    </row>
    <row r="91" spans="1:11" x14ac:dyDescent="0.25">
      <c r="A91" s="2">
        <v>143</v>
      </c>
      <c r="B91" s="1" t="s">
        <v>1794</v>
      </c>
      <c r="C91" s="43" t="s">
        <v>231</v>
      </c>
      <c r="D91" s="1" t="s">
        <v>2057</v>
      </c>
      <c r="E91" s="12" t="str">
        <f>_xlfn.XLOOKUP(A:A,'COAPS 2020-10'!A:A,'COAPS 2020-10'!D:D)</f>
        <v>Unidade Básica de Saúde n° 2 - Ceilândia</v>
      </c>
      <c r="F91" s="2" t="str">
        <f t="shared" si="6"/>
        <v>NÃO</v>
      </c>
      <c r="G91" s="1">
        <f>_xlfn.XLOOKUP(A:A,'COAPS 2020-10'!A:A,'COAPS 2020-10'!AP:AP)</f>
        <v>5</v>
      </c>
      <c r="H91" s="1">
        <f t="shared" si="7"/>
        <v>5</v>
      </c>
      <c r="I91" s="1">
        <f>_xlfn.XLOOKUP(A:A,AUTOPREENCHIMENTO!A:A,AUTOPREENCHIMENTO!CH:CH)</f>
        <v>5</v>
      </c>
      <c r="J91" s="1">
        <f>_xlfn.XLOOKUP(A:A,AUTOPREENCHIMENTO!A:A,AUTOPREENCHIMENTO!CK:CK)</f>
        <v>0</v>
      </c>
      <c r="K91" s="2" t="str">
        <f t="shared" si="8"/>
        <v>SIM</v>
      </c>
    </row>
    <row r="92" spans="1:11" x14ac:dyDescent="0.25">
      <c r="A92" s="2">
        <v>144</v>
      </c>
      <c r="B92" s="1" t="s">
        <v>1794</v>
      </c>
      <c r="C92" s="43" t="s">
        <v>231</v>
      </c>
      <c r="D92" s="1" t="s">
        <v>2007</v>
      </c>
      <c r="E92" s="12" t="str">
        <f>_xlfn.XLOOKUP(A:A,'COAPS 2020-10'!A:A,'COAPS 2020-10'!D:D)</f>
        <v>Unidade Básica de Saúde n° 10  - Ceilândia</v>
      </c>
      <c r="F92" s="2" t="str">
        <f t="shared" si="6"/>
        <v>NÃO</v>
      </c>
      <c r="G92" s="1">
        <f>_xlfn.XLOOKUP(A:A,'COAPS 2020-10'!A:A,'COAPS 2020-10'!AP:AP)</f>
        <v>5</v>
      </c>
      <c r="H92" s="1">
        <f t="shared" si="7"/>
        <v>5</v>
      </c>
      <c r="I92" s="1">
        <f>_xlfn.XLOOKUP(A:A,AUTOPREENCHIMENTO!A:A,AUTOPREENCHIMENTO!CH:CH)</f>
        <v>5</v>
      </c>
      <c r="J92" s="1">
        <f>_xlfn.XLOOKUP(A:A,AUTOPREENCHIMENTO!A:A,AUTOPREENCHIMENTO!CK:CK)</f>
        <v>0</v>
      </c>
      <c r="K92" s="2" t="str">
        <f t="shared" si="8"/>
        <v>SIM</v>
      </c>
    </row>
    <row r="93" spans="1:11" x14ac:dyDescent="0.25">
      <c r="A93" s="2">
        <v>145</v>
      </c>
      <c r="B93" s="1" t="s">
        <v>1857</v>
      </c>
      <c r="C93" s="43" t="s">
        <v>157</v>
      </c>
      <c r="D93" s="1" t="s">
        <v>1889</v>
      </c>
      <c r="E93" s="12" t="str">
        <f>_xlfn.XLOOKUP(A:A,'COAPS 2020-10'!A:A,'COAPS 2020-10'!D:D)</f>
        <v>Unidade Básica de Saúde n° 11 - Samambaia</v>
      </c>
      <c r="F93" s="2" t="str">
        <f t="shared" si="6"/>
        <v>NÃO</v>
      </c>
      <c r="G93" s="1">
        <f>_xlfn.XLOOKUP(A:A,'COAPS 2020-10'!A:A,'COAPS 2020-10'!AP:AP)</f>
        <v>4</v>
      </c>
      <c r="H93" s="1" t="e">
        <f t="shared" si="7"/>
        <v>#N/A</v>
      </c>
      <c r="I93" s="1" t="e">
        <f>_xlfn.XLOOKUP(A:A,AUTOPREENCHIMENTO!A:A,AUTOPREENCHIMENTO!CH:CH)</f>
        <v>#N/A</v>
      </c>
      <c r="J93" s="1" t="e">
        <f>_xlfn.XLOOKUP(A:A,AUTOPREENCHIMENTO!A:A,AUTOPREENCHIMENTO!CK:CK)</f>
        <v>#N/A</v>
      </c>
      <c r="K93" s="2" t="e">
        <f t="shared" si="8"/>
        <v>#N/A</v>
      </c>
    </row>
    <row r="94" spans="1:11" x14ac:dyDescent="0.25">
      <c r="A94" s="2">
        <v>146</v>
      </c>
      <c r="B94" s="1" t="s">
        <v>1702</v>
      </c>
      <c r="C94" s="43" t="s">
        <v>325</v>
      </c>
      <c r="D94" s="1" t="s">
        <v>1722</v>
      </c>
      <c r="E94" s="12" t="str">
        <f>_xlfn.XLOOKUP(A:A,'COAPS 2020-10'!A:A,'COAPS 2020-10'!D:D)</f>
        <v>Unidade Básica de Saúde 13 - Planaltina</v>
      </c>
      <c r="F94" s="2" t="str">
        <f t="shared" si="6"/>
        <v>SIM</v>
      </c>
      <c r="G94" s="1">
        <f>_xlfn.XLOOKUP(A:A,'COAPS 2020-10'!A:A,'COAPS 2020-10'!AP:AP)</f>
        <v>1</v>
      </c>
      <c r="H94" s="1">
        <f t="shared" si="7"/>
        <v>1</v>
      </c>
      <c r="I94" s="1">
        <f>_xlfn.XLOOKUP(A:A,AUTOPREENCHIMENTO!A:A,AUTOPREENCHIMENTO!CH:CH)</f>
        <v>0</v>
      </c>
      <c r="J94" s="1">
        <f>_xlfn.XLOOKUP(A:A,AUTOPREENCHIMENTO!A:A,AUTOPREENCHIMENTO!CK:CK)</f>
        <v>1</v>
      </c>
      <c r="K94" s="2" t="str">
        <f t="shared" si="8"/>
        <v>SIM</v>
      </c>
    </row>
    <row r="95" spans="1:11" x14ac:dyDescent="0.25">
      <c r="A95" s="2">
        <v>148</v>
      </c>
      <c r="B95" s="1" t="s">
        <v>1794</v>
      </c>
      <c r="C95" s="43" t="s">
        <v>330</v>
      </c>
      <c r="D95" s="1" t="s">
        <v>2090</v>
      </c>
      <c r="E95" s="12" t="str">
        <f>_xlfn.XLOOKUP(A:A,'COAPS 2020-10'!A:A,'COAPS 2020-10'!D:D)</f>
        <v>Unidade Básica de Saúde n° 4 - Brazlândia</v>
      </c>
      <c r="F95" s="2" t="str">
        <f t="shared" si="6"/>
        <v>NÃO</v>
      </c>
      <c r="G95" s="1">
        <f>_xlfn.XLOOKUP(A:A,'COAPS 2020-10'!A:A,'COAPS 2020-10'!AP:AP)</f>
        <v>1</v>
      </c>
      <c r="H95" s="1">
        <f t="shared" si="7"/>
        <v>1</v>
      </c>
      <c r="I95" s="1">
        <f>_xlfn.XLOOKUP(A:A,AUTOPREENCHIMENTO!A:A,AUTOPREENCHIMENTO!CH:CH)</f>
        <v>1</v>
      </c>
      <c r="J95" s="1">
        <f>_xlfn.XLOOKUP(A:A,AUTOPREENCHIMENTO!A:A,AUTOPREENCHIMENTO!CK:CK)</f>
        <v>0</v>
      </c>
      <c r="K95" s="2" t="str">
        <f t="shared" si="8"/>
        <v>SIM</v>
      </c>
    </row>
    <row r="96" spans="1:11" x14ac:dyDescent="0.25">
      <c r="A96" s="2">
        <v>151</v>
      </c>
      <c r="B96" s="1" t="s">
        <v>1702</v>
      </c>
      <c r="C96" s="43" t="s">
        <v>325</v>
      </c>
      <c r="D96" s="1" t="s">
        <v>2091</v>
      </c>
      <c r="E96" s="12" t="str">
        <f>_xlfn.XLOOKUP(A:A,'COAPS 2020-10'!A:A,'COAPS 2020-10'!D:D)</f>
        <v>Unidade Básica de Saúde 4 - Planaltina</v>
      </c>
      <c r="F96" s="2" t="str">
        <f t="shared" si="6"/>
        <v>NÃO</v>
      </c>
      <c r="G96" s="1">
        <f>_xlfn.XLOOKUP(A:A,'COAPS 2020-10'!A:A,'COAPS 2020-10'!AP:AP)</f>
        <v>8</v>
      </c>
      <c r="H96" s="1">
        <f t="shared" si="7"/>
        <v>8</v>
      </c>
      <c r="I96" s="1">
        <f>_xlfn.XLOOKUP(A:A,AUTOPREENCHIMENTO!A:A,AUTOPREENCHIMENTO!CH:CH)</f>
        <v>8</v>
      </c>
      <c r="J96" s="1">
        <f>_xlfn.XLOOKUP(A:A,AUTOPREENCHIMENTO!A:A,AUTOPREENCHIMENTO!CK:CK)</f>
        <v>0</v>
      </c>
      <c r="K96" s="2" t="str">
        <f t="shared" si="8"/>
        <v>SIM</v>
      </c>
    </row>
    <row r="97" spans="1:11" x14ac:dyDescent="0.25">
      <c r="A97" s="2">
        <v>152</v>
      </c>
      <c r="B97" s="1" t="s">
        <v>1622</v>
      </c>
      <c r="C97" s="43" t="s">
        <v>162</v>
      </c>
      <c r="D97" s="1" t="s">
        <v>2126</v>
      </c>
      <c r="E97" s="12" t="str">
        <f>_xlfn.XLOOKUP(A:A,'COAPS 2020-10'!A:A,'COAPS 2020-10'!D:D)</f>
        <v>Unidade Básica de Saúde 7 - Paranoá</v>
      </c>
      <c r="F97" s="2" t="str">
        <f t="shared" si="6"/>
        <v>NÃO</v>
      </c>
      <c r="G97" s="1">
        <f>_xlfn.XLOOKUP(A:A,'COAPS 2020-10'!A:A,'COAPS 2020-10'!AP:AP)</f>
        <v>1</v>
      </c>
      <c r="H97" s="1">
        <f t="shared" si="7"/>
        <v>1</v>
      </c>
      <c r="I97" s="1">
        <f>_xlfn.XLOOKUP(A:A,AUTOPREENCHIMENTO!A:A,AUTOPREENCHIMENTO!CH:CH)</f>
        <v>0</v>
      </c>
      <c r="J97" s="1">
        <f>_xlfn.XLOOKUP(A:A,AUTOPREENCHIMENTO!A:A,AUTOPREENCHIMENTO!CK:CK)</f>
        <v>1</v>
      </c>
      <c r="K97" s="2" t="str">
        <f t="shared" si="8"/>
        <v>SIM</v>
      </c>
    </row>
    <row r="98" spans="1:11" x14ac:dyDescent="0.25">
      <c r="A98" s="2">
        <v>154</v>
      </c>
      <c r="B98" s="1" t="s">
        <v>1568</v>
      </c>
      <c r="C98" s="43" t="s">
        <v>281</v>
      </c>
      <c r="D98" s="1" t="s">
        <v>2034</v>
      </c>
      <c r="E98" s="12" t="str">
        <f>_xlfn.XLOOKUP(A:A,'COAPS 2020-10'!A:A,'COAPS 2020-10'!D:D)</f>
        <v>Unidade Básica de Saúde 1 - Guará</v>
      </c>
      <c r="F98" s="2" t="str">
        <f t="shared" ref="F98:F129" si="9">IF(D98=E98,"SIM","NÃO")</f>
        <v>NÃO</v>
      </c>
      <c r="G98" s="1">
        <f>_xlfn.XLOOKUP(A:A,'COAPS 2020-10'!A:A,'COAPS 2020-10'!AP:AP)</f>
        <v>7</v>
      </c>
      <c r="H98" s="1">
        <f t="shared" ref="H98:H129" si="10">SUM(I98:J98)</f>
        <v>7</v>
      </c>
      <c r="I98" s="1">
        <f>_xlfn.XLOOKUP(A:A,AUTOPREENCHIMENTO!A:A,AUTOPREENCHIMENTO!CH:CH)</f>
        <v>7</v>
      </c>
      <c r="J98" s="1">
        <f>_xlfn.XLOOKUP(A:A,AUTOPREENCHIMENTO!A:A,AUTOPREENCHIMENTO!CK:CK)</f>
        <v>0</v>
      </c>
      <c r="K98" s="2" t="str">
        <f t="shared" ref="K98:K129" si="11">IF(G98=H98,"SIM","NÃO")</f>
        <v>SIM</v>
      </c>
    </row>
    <row r="99" spans="1:11" x14ac:dyDescent="0.25">
      <c r="A99" s="2">
        <v>155</v>
      </c>
      <c r="B99" s="1" t="s">
        <v>1568</v>
      </c>
      <c r="C99" s="43" t="s">
        <v>281</v>
      </c>
      <c r="D99" s="1" t="s">
        <v>2092</v>
      </c>
      <c r="E99" s="12" t="str">
        <f>_xlfn.XLOOKUP(A:A,'COAPS 2020-10'!A:A,'COAPS 2020-10'!D:D)</f>
        <v>Unidade Básica de Saúde 4 - Guará</v>
      </c>
      <c r="F99" s="2" t="str">
        <f t="shared" si="9"/>
        <v>NÃO</v>
      </c>
      <c r="G99" s="1">
        <f>_xlfn.XLOOKUP(A:A,'COAPS 2020-10'!A:A,'COAPS 2020-10'!AP:AP)</f>
        <v>2</v>
      </c>
      <c r="H99" s="1">
        <f t="shared" si="10"/>
        <v>0</v>
      </c>
      <c r="I99" s="1">
        <f>_xlfn.XLOOKUP(A:A,AUTOPREENCHIMENTO!A:A,AUTOPREENCHIMENTO!CH:CH)</f>
        <v>0</v>
      </c>
      <c r="J99" s="1">
        <f>_xlfn.XLOOKUP(A:A,AUTOPREENCHIMENTO!A:A,AUTOPREENCHIMENTO!CK:CK)</f>
        <v>0</v>
      </c>
      <c r="K99" s="2" t="str">
        <f t="shared" si="11"/>
        <v>NÃO</v>
      </c>
    </row>
    <row r="100" spans="1:11" x14ac:dyDescent="0.25">
      <c r="A100" s="2">
        <v>156</v>
      </c>
      <c r="B100" s="1" t="s">
        <v>1794</v>
      </c>
      <c r="C100" s="43" t="s">
        <v>231</v>
      </c>
      <c r="D100" s="1" t="s">
        <v>2113</v>
      </c>
      <c r="E100" s="12" t="str">
        <f>_xlfn.XLOOKUP(A:A,'COAPS 2020-10'!A:A,'COAPS 2020-10'!D:D)</f>
        <v>Unidade Básica de Saúde n° 6 - Ceilândia</v>
      </c>
      <c r="F100" s="2" t="str">
        <f t="shared" si="9"/>
        <v>NÃO</v>
      </c>
      <c r="G100" s="1">
        <f>_xlfn.XLOOKUP(A:A,'COAPS 2020-10'!A:A,'COAPS 2020-10'!AP:AP)</f>
        <v>6</v>
      </c>
      <c r="H100" s="1">
        <f t="shared" si="10"/>
        <v>6</v>
      </c>
      <c r="I100" s="1">
        <f>_xlfn.XLOOKUP(A:A,AUTOPREENCHIMENTO!A:A,AUTOPREENCHIMENTO!CH:CH)</f>
        <v>6</v>
      </c>
      <c r="J100" s="1">
        <f>_xlfn.XLOOKUP(A:A,AUTOPREENCHIMENTO!A:A,AUTOPREENCHIMENTO!CK:CK)</f>
        <v>0</v>
      </c>
      <c r="K100" s="2" t="str">
        <f t="shared" si="11"/>
        <v>SIM</v>
      </c>
    </row>
    <row r="101" spans="1:11" x14ac:dyDescent="0.25">
      <c r="A101" s="2">
        <v>158</v>
      </c>
      <c r="B101" s="1" t="s">
        <v>1857</v>
      </c>
      <c r="C101" s="43" t="s">
        <v>157</v>
      </c>
      <c r="D101" s="1" t="s">
        <v>2114</v>
      </c>
      <c r="E101" s="12" t="str">
        <f>_xlfn.XLOOKUP(A:A,'COAPS 2020-10'!A:A,'COAPS 2020-10'!D:D)</f>
        <v>Unidade Básica de Saúde n° 6 - Samambaia</v>
      </c>
      <c r="F101" s="2" t="str">
        <f t="shared" si="9"/>
        <v>NÃO</v>
      </c>
      <c r="G101" s="1">
        <f>_xlfn.XLOOKUP(A:A,'COAPS 2020-10'!A:A,'COAPS 2020-10'!AP:AP)</f>
        <v>3</v>
      </c>
      <c r="H101" s="1">
        <f t="shared" si="10"/>
        <v>3</v>
      </c>
      <c r="I101" s="1">
        <f>_xlfn.XLOOKUP(A:A,AUTOPREENCHIMENTO!A:A,AUTOPREENCHIMENTO!CH:CH)</f>
        <v>3</v>
      </c>
      <c r="J101" s="1">
        <f>_xlfn.XLOOKUP(A:A,AUTOPREENCHIMENTO!A:A,AUTOPREENCHIMENTO!CK:CK)</f>
        <v>0</v>
      </c>
      <c r="K101" s="2" t="str">
        <f t="shared" si="11"/>
        <v>SIM</v>
      </c>
    </row>
    <row r="102" spans="1:11" x14ac:dyDescent="0.25">
      <c r="A102" s="2">
        <v>160</v>
      </c>
      <c r="B102" s="1" t="s">
        <v>1794</v>
      </c>
      <c r="C102" s="43" t="s">
        <v>231</v>
      </c>
      <c r="D102" s="1" t="s">
        <v>2094</v>
      </c>
      <c r="E102" s="12" t="str">
        <f>_xlfn.XLOOKUP(A:A,'COAPS 2020-10'!A:A,'COAPS 2020-10'!D:D)</f>
        <v>Unidade Básica de Saúde n° 4 - Ceilândia</v>
      </c>
      <c r="F102" s="2" t="str">
        <f t="shared" si="9"/>
        <v>NÃO</v>
      </c>
      <c r="G102" s="1">
        <f>_xlfn.XLOOKUP(A:A,'COAPS 2020-10'!A:A,'COAPS 2020-10'!AP:AP)</f>
        <v>2</v>
      </c>
      <c r="H102" s="1">
        <f t="shared" si="10"/>
        <v>2</v>
      </c>
      <c r="I102" s="1">
        <f>_xlfn.XLOOKUP(A:A,AUTOPREENCHIMENTO!A:A,AUTOPREENCHIMENTO!CH:CH)</f>
        <v>2</v>
      </c>
      <c r="J102" s="1">
        <f>_xlfn.XLOOKUP(A:A,AUTOPREENCHIMENTO!A:A,AUTOPREENCHIMENTO!CK:CK)</f>
        <v>0</v>
      </c>
      <c r="K102" s="2" t="str">
        <f t="shared" si="11"/>
        <v>SIM</v>
      </c>
    </row>
    <row r="103" spans="1:11" x14ac:dyDescent="0.25">
      <c r="A103" s="2">
        <v>161</v>
      </c>
      <c r="B103" s="1" t="s">
        <v>1857</v>
      </c>
      <c r="C103" s="43" t="s">
        <v>157</v>
      </c>
      <c r="D103" s="1" t="s">
        <v>2043</v>
      </c>
      <c r="E103" s="12" t="str">
        <f>_xlfn.XLOOKUP(A:A,'COAPS 2020-10'!A:A,'COAPS 2020-10'!D:D)</f>
        <v>Unidade Básica de Saúde n° 1 - Samambaia</v>
      </c>
      <c r="F103" s="2" t="str">
        <f t="shared" si="9"/>
        <v>NÃO</v>
      </c>
      <c r="G103" s="1">
        <f>_xlfn.XLOOKUP(A:A,'COAPS 2020-10'!A:A,'COAPS 2020-10'!AP:AP)</f>
        <v>9</v>
      </c>
      <c r="H103" s="1">
        <f t="shared" si="10"/>
        <v>9</v>
      </c>
      <c r="I103" s="1">
        <f>_xlfn.XLOOKUP(A:A,AUTOPREENCHIMENTO!A:A,AUTOPREENCHIMENTO!CH:CH)</f>
        <v>9</v>
      </c>
      <c r="J103" s="1">
        <f>_xlfn.XLOOKUP(A:A,AUTOPREENCHIMENTO!A:A,AUTOPREENCHIMENTO!CK:CK)</f>
        <v>0</v>
      </c>
      <c r="K103" s="2" t="str">
        <f t="shared" si="11"/>
        <v>SIM</v>
      </c>
    </row>
    <row r="104" spans="1:11" x14ac:dyDescent="0.25">
      <c r="A104" s="2">
        <v>162</v>
      </c>
      <c r="B104" s="1" t="s">
        <v>1702</v>
      </c>
      <c r="C104" s="43" t="s">
        <v>325</v>
      </c>
      <c r="D104" s="1" t="s">
        <v>1740</v>
      </c>
      <c r="E104" s="12" t="str">
        <f>_xlfn.XLOOKUP(A:A,'COAPS 2020-10'!A:A,'COAPS 2020-10'!D:D)</f>
        <v>Unidade Básica de Saúde 19 - Planaltina</v>
      </c>
      <c r="F104" s="2" t="str">
        <f t="shared" si="9"/>
        <v>SIM</v>
      </c>
      <c r="G104" s="1">
        <f>_xlfn.XLOOKUP(A:A,'COAPS 2020-10'!A:A,'COAPS 2020-10'!AP:AP)</f>
        <v>1</v>
      </c>
      <c r="H104" s="1">
        <f t="shared" si="10"/>
        <v>1</v>
      </c>
      <c r="I104" s="1">
        <f>_xlfn.XLOOKUP(A:A,AUTOPREENCHIMENTO!A:A,AUTOPREENCHIMENTO!CH:CH)</f>
        <v>1</v>
      </c>
      <c r="J104" s="1">
        <f>_xlfn.XLOOKUP(A:A,AUTOPREENCHIMENTO!A:A,AUTOPREENCHIMENTO!CK:CK)</f>
        <v>0</v>
      </c>
      <c r="K104" s="2" t="str">
        <f t="shared" si="11"/>
        <v>SIM</v>
      </c>
    </row>
    <row r="105" spans="1:11" x14ac:dyDescent="0.25">
      <c r="A105" s="2">
        <v>163</v>
      </c>
      <c r="B105" s="1" t="s">
        <v>1702</v>
      </c>
      <c r="C105" s="43" t="s">
        <v>325</v>
      </c>
      <c r="D105" s="1" t="s">
        <v>1712</v>
      </c>
      <c r="E105" s="12" t="str">
        <f>_xlfn.XLOOKUP(A:A,'COAPS 2020-10'!A:A,'COAPS 2020-10'!D:D)</f>
        <v>Unidade Básica de Saúde 10 - Planaltina</v>
      </c>
      <c r="F105" s="2" t="str">
        <f t="shared" si="9"/>
        <v>SIM</v>
      </c>
      <c r="G105" s="1">
        <f>_xlfn.XLOOKUP(A:A,'COAPS 2020-10'!A:A,'COAPS 2020-10'!AP:AP)</f>
        <v>1</v>
      </c>
      <c r="H105" s="1">
        <f t="shared" si="10"/>
        <v>1</v>
      </c>
      <c r="I105" s="1">
        <f>_xlfn.XLOOKUP(A:A,AUTOPREENCHIMENTO!A:A,AUTOPREENCHIMENTO!CH:CH)</f>
        <v>1</v>
      </c>
      <c r="J105" s="1">
        <f>_xlfn.XLOOKUP(A:A,AUTOPREENCHIMENTO!A:A,AUTOPREENCHIMENTO!CK:CK)</f>
        <v>0</v>
      </c>
      <c r="K105" s="2" t="str">
        <f t="shared" si="11"/>
        <v>SIM</v>
      </c>
    </row>
    <row r="106" spans="1:11" x14ac:dyDescent="0.25">
      <c r="A106" s="2">
        <v>164</v>
      </c>
      <c r="B106" s="1" t="s">
        <v>1857</v>
      </c>
      <c r="C106" s="43" t="s">
        <v>390</v>
      </c>
      <c r="D106" s="1" t="s">
        <v>2135</v>
      </c>
      <c r="E106" s="12" t="str">
        <f>_xlfn.XLOOKUP(A:A,'COAPS 2020-10'!A:A,'COAPS 2020-10'!D:D)</f>
        <v>Unidade Básica de Saúde n° 8 - Taguatinga</v>
      </c>
      <c r="F106" s="2" t="str">
        <f t="shared" si="9"/>
        <v>NÃO</v>
      </c>
      <c r="G106" s="1">
        <f>_xlfn.XLOOKUP(A:A,'COAPS 2020-10'!A:A,'COAPS 2020-10'!AP:AP)</f>
        <v>5</v>
      </c>
      <c r="H106" s="1">
        <f t="shared" si="10"/>
        <v>5</v>
      </c>
      <c r="I106" s="1">
        <f>_xlfn.XLOOKUP(A:A,AUTOPREENCHIMENTO!A:A,AUTOPREENCHIMENTO!CH:CH)</f>
        <v>5</v>
      </c>
      <c r="J106" s="1">
        <f>_xlfn.XLOOKUP(A:A,AUTOPREENCHIMENTO!A:A,AUTOPREENCHIMENTO!CK:CK)</f>
        <v>0</v>
      </c>
      <c r="K106" s="2" t="str">
        <f t="shared" si="11"/>
        <v>SIM</v>
      </c>
    </row>
    <row r="107" spans="1:11" x14ac:dyDescent="0.25">
      <c r="A107" s="2">
        <v>165</v>
      </c>
      <c r="B107" s="1" t="s">
        <v>1794</v>
      </c>
      <c r="C107" s="43" t="s">
        <v>330</v>
      </c>
      <c r="D107" s="1" t="s">
        <v>2077</v>
      </c>
      <c r="E107" s="12" t="str">
        <f>_xlfn.XLOOKUP(A:A,'COAPS 2020-10'!A:A,'COAPS 2020-10'!D:D)</f>
        <v>Unidade Básica de Saúde n° 3 - Brazlândia</v>
      </c>
      <c r="F107" s="2" t="str">
        <f t="shared" si="9"/>
        <v>NÃO</v>
      </c>
      <c r="G107" s="1">
        <f>_xlfn.XLOOKUP(A:A,'COAPS 2020-10'!A:A,'COAPS 2020-10'!AP:AP)</f>
        <v>1</v>
      </c>
      <c r="H107" s="1">
        <f t="shared" si="10"/>
        <v>1</v>
      </c>
      <c r="I107" s="1">
        <f>_xlfn.XLOOKUP(A:A,AUTOPREENCHIMENTO!A:A,AUTOPREENCHIMENTO!CH:CH)</f>
        <v>1</v>
      </c>
      <c r="J107" s="1">
        <f>_xlfn.XLOOKUP(A:A,AUTOPREENCHIMENTO!A:A,AUTOPREENCHIMENTO!CK:CK)</f>
        <v>0</v>
      </c>
      <c r="K107" s="2" t="str">
        <f t="shared" si="11"/>
        <v>SIM</v>
      </c>
    </row>
    <row r="108" spans="1:11" x14ac:dyDescent="0.25">
      <c r="A108" s="2">
        <v>166</v>
      </c>
      <c r="B108" s="1" t="s">
        <v>1929</v>
      </c>
      <c r="C108" s="43" t="s">
        <v>136</v>
      </c>
      <c r="D108" s="1" t="s">
        <v>2058</v>
      </c>
      <c r="E108" s="12" t="str">
        <f>_xlfn.XLOOKUP(A:A,'COAPS 2020-10'!A:A,'COAPS 2020-10'!D:D)</f>
        <v>Unidade Básica de Saúde 2 - Gama</v>
      </c>
      <c r="F108" s="2" t="str">
        <f t="shared" si="9"/>
        <v>NÃO</v>
      </c>
      <c r="G108" s="1">
        <f>_xlfn.XLOOKUP(A:A,'COAPS 2020-10'!A:A,'COAPS 2020-10'!AP:AP)</f>
        <v>5</v>
      </c>
      <c r="H108" s="1">
        <f t="shared" si="10"/>
        <v>5</v>
      </c>
      <c r="I108" s="1">
        <f>_xlfn.XLOOKUP(A:A,AUTOPREENCHIMENTO!A:A,AUTOPREENCHIMENTO!CH:CH)</f>
        <v>5</v>
      </c>
      <c r="J108" s="1">
        <f>_xlfn.XLOOKUP(A:A,AUTOPREENCHIMENTO!A:A,AUTOPREENCHIMENTO!CK:CK)</f>
        <v>0</v>
      </c>
      <c r="K108" s="2" t="str">
        <f t="shared" si="11"/>
        <v>SIM</v>
      </c>
    </row>
    <row r="109" spans="1:11" x14ac:dyDescent="0.25">
      <c r="A109" s="2">
        <v>168</v>
      </c>
      <c r="B109" s="1" t="s">
        <v>1857</v>
      </c>
      <c r="C109" s="43" t="s">
        <v>572</v>
      </c>
      <c r="D109" s="1" t="s">
        <v>2035</v>
      </c>
      <c r="E109" s="12" t="str">
        <f>_xlfn.XLOOKUP(A:A,'COAPS 2020-10'!A:A,'COAPS 2020-10'!D:D)</f>
        <v>Unidade Básica de Saúde n° 1 - Vicente Pires</v>
      </c>
      <c r="F109" s="2" t="str">
        <f t="shared" si="9"/>
        <v>NÃO</v>
      </c>
      <c r="G109" s="1">
        <f>_xlfn.XLOOKUP(A:A,'COAPS 2020-10'!A:A,'COAPS 2020-10'!AP:AP)</f>
        <v>8</v>
      </c>
      <c r="H109" s="1">
        <f t="shared" si="10"/>
        <v>8</v>
      </c>
      <c r="I109" s="1">
        <f>_xlfn.XLOOKUP(A:A,AUTOPREENCHIMENTO!A:A,AUTOPREENCHIMENTO!CH:CH)</f>
        <v>8</v>
      </c>
      <c r="J109" s="1">
        <f>_xlfn.XLOOKUP(A:A,AUTOPREENCHIMENTO!A:A,AUTOPREENCHIMENTO!CK:CK)</f>
        <v>0</v>
      </c>
      <c r="K109" s="2" t="str">
        <f t="shared" si="11"/>
        <v>SIM</v>
      </c>
    </row>
    <row r="110" spans="1:11" x14ac:dyDescent="0.25">
      <c r="A110" s="2">
        <v>170</v>
      </c>
      <c r="B110" s="1" t="s">
        <v>1857</v>
      </c>
      <c r="C110" s="43" t="s">
        <v>157</v>
      </c>
      <c r="D110" s="1" t="s">
        <v>1892</v>
      </c>
      <c r="E110" s="12" t="str">
        <f>_xlfn.XLOOKUP(A:A,'COAPS 2020-10'!A:A,'COAPS 2020-10'!D:D)</f>
        <v>Unidade Básica de Saúde n° 12 - Samambaia</v>
      </c>
      <c r="F110" s="2" t="str">
        <f t="shared" si="9"/>
        <v>NÃO</v>
      </c>
      <c r="G110" s="1">
        <f>_xlfn.XLOOKUP(A:A,'COAPS 2020-10'!A:A,'COAPS 2020-10'!AP:AP)</f>
        <v>6</v>
      </c>
      <c r="H110" s="1">
        <f t="shared" si="10"/>
        <v>6</v>
      </c>
      <c r="I110" s="1">
        <f>_xlfn.XLOOKUP(A:A,AUTOPREENCHIMENTO!A:A,AUTOPREENCHIMENTO!CH:CH)</f>
        <v>6</v>
      </c>
      <c r="J110" s="1">
        <f>_xlfn.XLOOKUP(A:A,AUTOPREENCHIMENTO!A:A,AUTOPREENCHIMENTO!CK:CK)</f>
        <v>0</v>
      </c>
      <c r="K110" s="2" t="str">
        <f t="shared" si="11"/>
        <v>SIM</v>
      </c>
    </row>
    <row r="111" spans="1:11" x14ac:dyDescent="0.25">
      <c r="A111" s="2">
        <v>171</v>
      </c>
      <c r="B111" s="1" t="s">
        <v>1794</v>
      </c>
      <c r="C111" s="43" t="s">
        <v>330</v>
      </c>
      <c r="D111" s="1" t="s">
        <v>2103</v>
      </c>
      <c r="E111" s="12" t="str">
        <f>_xlfn.XLOOKUP(A:A,'COAPS 2020-10'!A:A,'COAPS 2020-10'!D:D)</f>
        <v>Unidade Básica de Saúde n° 5 - Brazlândia</v>
      </c>
      <c r="F111" s="2" t="str">
        <f t="shared" si="9"/>
        <v>NÃO</v>
      </c>
      <c r="G111" s="1">
        <f>_xlfn.XLOOKUP(A:A,'COAPS 2020-10'!A:A,'COAPS 2020-10'!AP:AP)</f>
        <v>1</v>
      </c>
      <c r="H111" s="1">
        <f t="shared" si="10"/>
        <v>1</v>
      </c>
      <c r="I111" s="1">
        <f>_xlfn.XLOOKUP(A:A,AUTOPREENCHIMENTO!A:A,AUTOPREENCHIMENTO!CH:CH)</f>
        <v>1</v>
      </c>
      <c r="J111" s="1">
        <f>_xlfn.XLOOKUP(A:A,AUTOPREENCHIMENTO!A:A,AUTOPREENCHIMENTO!CK:CK)</f>
        <v>0</v>
      </c>
      <c r="K111" s="2" t="str">
        <f t="shared" si="11"/>
        <v>SIM</v>
      </c>
    </row>
    <row r="112" spans="1:11" x14ac:dyDescent="0.25">
      <c r="A112" s="2">
        <v>172</v>
      </c>
      <c r="B112" s="1" t="s">
        <v>1929</v>
      </c>
      <c r="C112" s="43" t="s">
        <v>120</v>
      </c>
      <c r="D112" s="1" t="s">
        <v>2078</v>
      </c>
      <c r="E112" s="12" t="str">
        <f>_xlfn.XLOOKUP(A:A,'COAPS 2020-10'!A:A,'COAPS 2020-10'!D:D)</f>
        <v>Unidade Básica de Saúde 3 de Santa Maria</v>
      </c>
      <c r="F112" s="2" t="str">
        <f t="shared" si="9"/>
        <v>NÃO</v>
      </c>
      <c r="G112" s="1">
        <f>_xlfn.XLOOKUP(A:A,'COAPS 2020-10'!A:A,'COAPS 2020-10'!AP:AP)</f>
        <v>1</v>
      </c>
      <c r="H112" s="1">
        <f t="shared" si="10"/>
        <v>1</v>
      </c>
      <c r="I112" s="1">
        <f>_xlfn.XLOOKUP(A:A,AUTOPREENCHIMENTO!A:A,AUTOPREENCHIMENTO!CH:CH)</f>
        <v>1</v>
      </c>
      <c r="J112" s="1">
        <f>_xlfn.XLOOKUP(A:A,AUTOPREENCHIMENTO!A:A,AUTOPREENCHIMENTO!CK:CK)</f>
        <v>0</v>
      </c>
      <c r="K112" s="2" t="str">
        <f t="shared" si="11"/>
        <v>SIM</v>
      </c>
    </row>
    <row r="113" spans="1:11" x14ac:dyDescent="0.25">
      <c r="A113" s="2">
        <v>173</v>
      </c>
      <c r="B113" s="1" t="s">
        <v>1702</v>
      </c>
      <c r="C113" s="43" t="s">
        <v>271</v>
      </c>
      <c r="D113" s="1" t="s">
        <v>2115</v>
      </c>
      <c r="E113" s="12" t="str">
        <f>_xlfn.XLOOKUP(A:A,'COAPS 2020-10'!A:A,'COAPS 2020-10'!D:D)</f>
        <v>Unidade Básica de Saúde 6 - Sobradinho II</v>
      </c>
      <c r="F113" s="2" t="str">
        <f t="shared" si="9"/>
        <v>NÃO</v>
      </c>
      <c r="G113" s="1">
        <f>_xlfn.XLOOKUP(A:A,'COAPS 2020-10'!A:A,'COAPS 2020-10'!AP:AP)</f>
        <v>1</v>
      </c>
      <c r="H113" s="1">
        <f t="shared" si="10"/>
        <v>1</v>
      </c>
      <c r="I113" s="1">
        <f>_xlfn.XLOOKUP(A:A,AUTOPREENCHIMENTO!A:A,AUTOPREENCHIMENTO!CH:CH)</f>
        <v>1</v>
      </c>
      <c r="J113" s="1">
        <f>_xlfn.XLOOKUP(A:A,AUTOPREENCHIMENTO!A:A,AUTOPREENCHIMENTO!CK:CK)</f>
        <v>0</v>
      </c>
      <c r="K113" s="2" t="str">
        <f t="shared" si="11"/>
        <v>SIM</v>
      </c>
    </row>
    <row r="114" spans="1:11" x14ac:dyDescent="0.25">
      <c r="A114" s="2">
        <v>174</v>
      </c>
      <c r="B114" s="1" t="s">
        <v>1794</v>
      </c>
      <c r="C114" s="43" t="s">
        <v>330</v>
      </c>
      <c r="D114" s="1" t="s">
        <v>2116</v>
      </c>
      <c r="E114" s="12" t="str">
        <f>_xlfn.XLOOKUP(A:A,'COAPS 2020-10'!A:A,'COAPS 2020-10'!D:D)</f>
        <v>Unidade Básica de Saúde n° 6 - Brazlândia</v>
      </c>
      <c r="F114" s="2" t="str">
        <f t="shared" si="9"/>
        <v>NÃO</v>
      </c>
      <c r="G114" s="1">
        <f>_xlfn.XLOOKUP(A:A,'COAPS 2020-10'!A:A,'COAPS 2020-10'!AP:AP)</f>
        <v>1</v>
      </c>
      <c r="H114" s="1">
        <f t="shared" si="10"/>
        <v>2</v>
      </c>
      <c r="I114" s="1">
        <f>_xlfn.XLOOKUP(A:A,AUTOPREENCHIMENTO!A:A,AUTOPREENCHIMENTO!CH:CH)</f>
        <v>1</v>
      </c>
      <c r="J114" s="1">
        <f>_xlfn.XLOOKUP(A:A,AUTOPREENCHIMENTO!A:A,AUTOPREENCHIMENTO!CK:CK)</f>
        <v>1</v>
      </c>
      <c r="K114" s="2" t="str">
        <f t="shared" si="11"/>
        <v>NÃO</v>
      </c>
    </row>
    <row r="115" spans="1:11" x14ac:dyDescent="0.25">
      <c r="A115" s="2">
        <v>176</v>
      </c>
      <c r="B115" s="1" t="s">
        <v>1702</v>
      </c>
      <c r="C115" s="43" t="s">
        <v>325</v>
      </c>
      <c r="D115" s="1" t="s">
        <v>2136</v>
      </c>
      <c r="E115" s="12" t="str">
        <f>_xlfn.XLOOKUP(A:A,'COAPS 2020-10'!A:A,'COAPS 2020-10'!D:D)</f>
        <v>Unidade Básica de Saúde 8 - Planaltina</v>
      </c>
      <c r="F115" s="2" t="str">
        <f t="shared" si="9"/>
        <v>NÃO</v>
      </c>
      <c r="G115" s="1">
        <f>_xlfn.XLOOKUP(A:A,'COAPS 2020-10'!A:A,'COAPS 2020-10'!AP:AP)</f>
        <v>3</v>
      </c>
      <c r="H115" s="1">
        <f t="shared" si="10"/>
        <v>3</v>
      </c>
      <c r="I115" s="1">
        <f>_xlfn.XLOOKUP(A:A,AUTOPREENCHIMENTO!A:A,AUTOPREENCHIMENTO!CH:CH)</f>
        <v>3</v>
      </c>
      <c r="J115" s="1">
        <f>_xlfn.XLOOKUP(A:A,AUTOPREENCHIMENTO!A:A,AUTOPREENCHIMENTO!CK:CK)</f>
        <v>0</v>
      </c>
      <c r="K115" s="2" t="str">
        <f t="shared" si="11"/>
        <v>SIM</v>
      </c>
    </row>
    <row r="116" spans="1:11" x14ac:dyDescent="0.25">
      <c r="A116" s="2">
        <v>178</v>
      </c>
      <c r="B116" s="1" t="s">
        <v>1702</v>
      </c>
      <c r="C116" s="43" t="s">
        <v>325</v>
      </c>
      <c r="D116" s="1" t="s">
        <v>2143</v>
      </c>
      <c r="E116" s="12" t="str">
        <f>_xlfn.XLOOKUP(A:A,'COAPS 2020-10'!A:A,'COAPS 2020-10'!D:D)</f>
        <v>Unidade Básica de Saúde 9 - Planaltina</v>
      </c>
      <c r="F116" s="2" t="str">
        <f t="shared" si="9"/>
        <v>NÃO</v>
      </c>
      <c r="G116" s="1">
        <f>_xlfn.XLOOKUP(A:A,'COAPS 2020-10'!A:A,'COAPS 2020-10'!AP:AP)</f>
        <v>1</v>
      </c>
      <c r="H116" s="1">
        <f t="shared" si="10"/>
        <v>1</v>
      </c>
      <c r="I116" s="1">
        <f>_xlfn.XLOOKUP(A:A,AUTOPREENCHIMENTO!A:A,AUTOPREENCHIMENTO!CH:CH)</f>
        <v>1</v>
      </c>
      <c r="J116" s="1">
        <f>_xlfn.XLOOKUP(A:A,AUTOPREENCHIMENTO!A:A,AUTOPREENCHIMENTO!CK:CK)</f>
        <v>0</v>
      </c>
      <c r="K116" s="2" t="str">
        <f t="shared" si="11"/>
        <v>SIM</v>
      </c>
    </row>
    <row r="117" spans="1:11" x14ac:dyDescent="0.25">
      <c r="A117" s="2">
        <v>179</v>
      </c>
      <c r="B117" s="1" t="s">
        <v>1702</v>
      </c>
      <c r="C117" s="43" t="s">
        <v>325</v>
      </c>
      <c r="D117" s="1" t="s">
        <v>1728</v>
      </c>
      <c r="E117" s="12" t="str">
        <f>_xlfn.XLOOKUP(A:A,'COAPS 2020-10'!A:A,'COAPS 2020-10'!D:D)</f>
        <v>Unidade Básica de Saúde 15 - Planaltina</v>
      </c>
      <c r="F117" s="2" t="str">
        <f t="shared" si="9"/>
        <v>SIM</v>
      </c>
      <c r="G117" s="1">
        <f>_xlfn.XLOOKUP(A:A,'COAPS 2020-10'!A:A,'COAPS 2020-10'!AP:AP)</f>
        <v>1</v>
      </c>
      <c r="H117" s="1">
        <f t="shared" si="10"/>
        <v>1</v>
      </c>
      <c r="I117" s="1">
        <f>_xlfn.XLOOKUP(A:A,AUTOPREENCHIMENTO!A:A,AUTOPREENCHIMENTO!CH:CH)</f>
        <v>0</v>
      </c>
      <c r="J117" s="1">
        <f>_xlfn.XLOOKUP(A:A,AUTOPREENCHIMENTO!A:A,AUTOPREENCHIMENTO!CK:CK)</f>
        <v>1</v>
      </c>
      <c r="K117" s="2" t="str">
        <f t="shared" si="11"/>
        <v>SIM</v>
      </c>
    </row>
    <row r="118" spans="1:11" x14ac:dyDescent="0.25">
      <c r="A118" s="2">
        <v>180</v>
      </c>
      <c r="B118" s="1" t="s">
        <v>1857</v>
      </c>
      <c r="C118" s="43" t="s">
        <v>390</v>
      </c>
      <c r="D118" s="1" t="s">
        <v>2079</v>
      </c>
      <c r="E118" s="12" t="str">
        <f>_xlfn.XLOOKUP(A:A,'COAPS 2020-10'!A:A,'COAPS 2020-10'!D:D)</f>
        <v>Unidade Básica de Saúde n° 3 - Taguatinga</v>
      </c>
      <c r="F118" s="2" t="str">
        <f t="shared" si="9"/>
        <v>NÃO</v>
      </c>
      <c r="G118" s="1">
        <f>_xlfn.XLOOKUP(A:A,'COAPS 2020-10'!A:A,'COAPS 2020-10'!AP:AP)</f>
        <v>7</v>
      </c>
      <c r="H118" s="1">
        <f t="shared" si="10"/>
        <v>0</v>
      </c>
      <c r="I118" s="1">
        <f>_xlfn.XLOOKUP(A:A,AUTOPREENCHIMENTO!A:A,AUTOPREENCHIMENTO!CH:CH)</f>
        <v>0</v>
      </c>
      <c r="J118" s="1">
        <f>_xlfn.XLOOKUP(A:A,AUTOPREENCHIMENTO!A:A,AUTOPREENCHIMENTO!CK:CK)</f>
        <v>0</v>
      </c>
      <c r="K118" s="2" t="str">
        <f t="shared" si="11"/>
        <v>NÃO</v>
      </c>
    </row>
    <row r="119" spans="1:11" x14ac:dyDescent="0.25">
      <c r="A119" s="2">
        <v>181</v>
      </c>
      <c r="B119" s="1" t="s">
        <v>1702</v>
      </c>
      <c r="C119" s="43" t="s">
        <v>271</v>
      </c>
      <c r="D119" s="1" t="s">
        <v>2036</v>
      </c>
      <c r="E119" s="12" t="str">
        <f>_xlfn.XLOOKUP(A:A,'COAPS 2020-10'!A:A,'COAPS 2020-10'!D:D)</f>
        <v>Unidade Básica de Saúde 1 - Sobradinho II</v>
      </c>
      <c r="F119" s="2" t="str">
        <f t="shared" si="9"/>
        <v>NÃO</v>
      </c>
      <c r="G119" s="1">
        <f>_xlfn.XLOOKUP(A:A,'COAPS 2020-10'!A:A,'COAPS 2020-10'!AP:AP)</f>
        <v>9</v>
      </c>
      <c r="H119" s="1">
        <f t="shared" si="10"/>
        <v>9</v>
      </c>
      <c r="I119" s="1">
        <f>_xlfn.XLOOKUP(A:A,AUTOPREENCHIMENTO!A:A,AUTOPREENCHIMENTO!CH:CH)</f>
        <v>9</v>
      </c>
      <c r="J119" s="1">
        <f>_xlfn.XLOOKUP(A:A,AUTOPREENCHIMENTO!A:A,AUTOPREENCHIMENTO!CK:CK)</f>
        <v>0</v>
      </c>
      <c r="K119" s="2" t="str">
        <f t="shared" si="11"/>
        <v>SIM</v>
      </c>
    </row>
    <row r="120" spans="1:11" x14ac:dyDescent="0.25">
      <c r="A120" s="2">
        <v>182</v>
      </c>
      <c r="B120" s="1" t="s">
        <v>1702</v>
      </c>
      <c r="C120" s="43" t="s">
        <v>325</v>
      </c>
      <c r="D120" s="1" t="s">
        <v>1731</v>
      </c>
      <c r="E120" s="12" t="str">
        <f>_xlfn.XLOOKUP(A:A,'COAPS 2020-10'!A:A,'COAPS 2020-10'!D:D)</f>
        <v>Unidade Básica de Saúde 16 - Planaltina</v>
      </c>
      <c r="F120" s="2" t="str">
        <f t="shared" si="9"/>
        <v>SIM</v>
      </c>
      <c r="G120" s="1">
        <f>_xlfn.XLOOKUP(A:A,'COAPS 2020-10'!A:A,'COAPS 2020-10'!AP:AP)</f>
        <v>1</v>
      </c>
      <c r="H120" s="1">
        <f t="shared" si="10"/>
        <v>1</v>
      </c>
      <c r="I120" s="1">
        <f>_xlfn.XLOOKUP(A:A,AUTOPREENCHIMENTO!A:A,AUTOPREENCHIMENTO!CH:CH)</f>
        <v>0</v>
      </c>
      <c r="J120" s="1">
        <f>_xlfn.XLOOKUP(A:A,AUTOPREENCHIMENTO!A:A,AUTOPREENCHIMENTO!CK:CK)</f>
        <v>1</v>
      </c>
      <c r="K120" s="2" t="str">
        <f t="shared" si="11"/>
        <v>SIM</v>
      </c>
    </row>
    <row r="121" spans="1:11" x14ac:dyDescent="0.25">
      <c r="A121" s="2">
        <v>183</v>
      </c>
      <c r="B121" s="1" t="s">
        <v>1702</v>
      </c>
      <c r="C121" s="43" t="s">
        <v>325</v>
      </c>
      <c r="D121" s="1" t="s">
        <v>1737</v>
      </c>
      <c r="E121" s="12" t="str">
        <f>_xlfn.XLOOKUP(A:A,'COAPS 2020-10'!A:A,'COAPS 2020-10'!D:D)</f>
        <v>Unidade Básica de Saúde 18 - Planaltina</v>
      </c>
      <c r="F121" s="2" t="str">
        <f t="shared" si="9"/>
        <v>SIM</v>
      </c>
      <c r="G121" s="1">
        <f>_xlfn.XLOOKUP(A:A,'COAPS 2020-10'!A:A,'COAPS 2020-10'!AP:AP)</f>
        <v>1</v>
      </c>
      <c r="H121" s="1">
        <f t="shared" si="10"/>
        <v>1</v>
      </c>
      <c r="I121" s="1">
        <f>_xlfn.XLOOKUP(A:A,AUTOPREENCHIMENTO!A:A,AUTOPREENCHIMENTO!CH:CH)</f>
        <v>1</v>
      </c>
      <c r="J121" s="1">
        <f>_xlfn.XLOOKUP(A:A,AUTOPREENCHIMENTO!A:A,AUTOPREENCHIMENTO!CK:CK)</f>
        <v>0</v>
      </c>
      <c r="K121" s="2" t="str">
        <f t="shared" si="11"/>
        <v>SIM</v>
      </c>
    </row>
    <row r="122" spans="1:11" x14ac:dyDescent="0.25">
      <c r="A122" s="2">
        <v>184</v>
      </c>
      <c r="B122" s="1" t="s">
        <v>1568</v>
      </c>
      <c r="C122" s="43" t="s">
        <v>281</v>
      </c>
      <c r="D122" s="1" t="s">
        <v>2080</v>
      </c>
      <c r="E122" s="12" t="str">
        <f>_xlfn.XLOOKUP(A:A,'COAPS 2020-10'!A:A,'COAPS 2020-10'!D:D)</f>
        <v>Unidade Básica de Saúde 3 - Guará</v>
      </c>
      <c r="F122" s="2" t="str">
        <f t="shared" si="9"/>
        <v>NÃO</v>
      </c>
      <c r="G122" s="1">
        <f>_xlfn.XLOOKUP(A:A,'COAPS 2020-10'!A:A,'COAPS 2020-10'!AP:AP)</f>
        <v>6</v>
      </c>
      <c r="H122" s="1">
        <f t="shared" si="10"/>
        <v>6</v>
      </c>
      <c r="I122" s="1">
        <f>_xlfn.XLOOKUP(A:A,AUTOPREENCHIMENTO!A:A,AUTOPREENCHIMENTO!CH:CH)</f>
        <v>6</v>
      </c>
      <c r="J122" s="1">
        <f>_xlfn.XLOOKUP(A:A,AUTOPREENCHIMENTO!A:A,AUTOPREENCHIMENTO!CK:CK)</f>
        <v>0</v>
      </c>
      <c r="K122" s="2" t="str">
        <f t="shared" si="11"/>
        <v>SIM</v>
      </c>
    </row>
    <row r="123" spans="1:11" x14ac:dyDescent="0.25">
      <c r="A123" s="2">
        <v>185</v>
      </c>
      <c r="B123" s="1" t="s">
        <v>1702</v>
      </c>
      <c r="C123" s="43" t="s">
        <v>2151</v>
      </c>
      <c r="D123" s="1" t="s">
        <v>2104</v>
      </c>
      <c r="E123" s="12" t="str">
        <f>_xlfn.XLOOKUP(A:A,'COAPS 2020-10'!A:A,'COAPS 2020-10'!D:D)</f>
        <v>Unidade Básica de Saúde 5 - Sobradinho</v>
      </c>
      <c r="F123" s="2" t="str">
        <f t="shared" si="9"/>
        <v>NÃO</v>
      </c>
      <c r="G123" s="1">
        <f>_xlfn.XLOOKUP(A:A,'COAPS 2020-10'!A:A,'COAPS 2020-10'!AP:AP)</f>
        <v>1</v>
      </c>
      <c r="H123" s="1">
        <f t="shared" si="10"/>
        <v>1</v>
      </c>
      <c r="I123" s="1">
        <f>_xlfn.XLOOKUP(A:A,AUTOPREENCHIMENTO!A:A,AUTOPREENCHIMENTO!CH:CH)</f>
        <v>0</v>
      </c>
      <c r="J123" s="1">
        <f>_xlfn.XLOOKUP(A:A,AUTOPREENCHIMENTO!A:A,AUTOPREENCHIMENTO!CK:CK)</f>
        <v>1</v>
      </c>
      <c r="K123" s="2" t="str">
        <f t="shared" si="11"/>
        <v>SIM</v>
      </c>
    </row>
    <row r="124" spans="1:11" x14ac:dyDescent="0.25">
      <c r="A124" s="2">
        <v>186</v>
      </c>
      <c r="B124" s="1" t="s">
        <v>1622</v>
      </c>
      <c r="C124" s="43" t="s">
        <v>127</v>
      </c>
      <c r="D124" s="1" t="s">
        <v>2144</v>
      </c>
      <c r="E124" s="12" t="str">
        <f>_xlfn.XLOOKUP(A:A,'COAPS 2020-10'!A:A,'COAPS 2020-10'!D:D)</f>
        <v>Unidade Básica de Saúde 9 - São Sebastião</v>
      </c>
      <c r="F124" s="2" t="str">
        <f t="shared" si="9"/>
        <v>NÃO</v>
      </c>
      <c r="G124" s="1">
        <f>_xlfn.XLOOKUP(A:A,'COAPS 2020-10'!A:A,'COAPS 2020-10'!AP:AP)</f>
        <v>2</v>
      </c>
      <c r="H124" s="1">
        <f t="shared" si="10"/>
        <v>2</v>
      </c>
      <c r="I124" s="1">
        <f>_xlfn.XLOOKUP(A:A,AUTOPREENCHIMENTO!A:A,AUTOPREENCHIMENTO!CH:CH)</f>
        <v>2</v>
      </c>
      <c r="J124" s="1">
        <f>_xlfn.XLOOKUP(A:A,AUTOPREENCHIMENTO!A:A,AUTOPREENCHIMENTO!CK:CK)</f>
        <v>0</v>
      </c>
      <c r="K124" s="2" t="str">
        <f t="shared" si="11"/>
        <v>SIM</v>
      </c>
    </row>
    <row r="125" spans="1:11" x14ac:dyDescent="0.25">
      <c r="A125" s="2">
        <v>187</v>
      </c>
      <c r="B125" s="1" t="s">
        <v>1794</v>
      </c>
      <c r="C125" s="43" t="s">
        <v>330</v>
      </c>
      <c r="D125" s="1" t="s">
        <v>2145</v>
      </c>
      <c r="E125" s="12" t="str">
        <f>_xlfn.XLOOKUP(A:A,'COAPS 2020-10'!A:A,'COAPS 2020-10'!D:D)</f>
        <v>Unidade Básica de Saúde n° 9 - Brazlândia</v>
      </c>
      <c r="F125" s="2" t="str">
        <f t="shared" si="9"/>
        <v>NÃO</v>
      </c>
      <c r="G125" s="1">
        <f>_xlfn.XLOOKUP(A:A,'COAPS 2020-10'!A:A,'COAPS 2020-10'!AP:AP)</f>
        <v>1</v>
      </c>
      <c r="H125" s="1">
        <f t="shared" si="10"/>
        <v>1</v>
      </c>
      <c r="I125" s="1">
        <f>_xlfn.XLOOKUP(A:A,AUTOPREENCHIMENTO!A:A,AUTOPREENCHIMENTO!CH:CH)</f>
        <v>0</v>
      </c>
      <c r="J125" s="1">
        <f>_xlfn.XLOOKUP(A:A,AUTOPREENCHIMENTO!A:A,AUTOPREENCHIMENTO!CK:CK)</f>
        <v>1</v>
      </c>
      <c r="K125" s="2" t="str">
        <f t="shared" si="11"/>
        <v>SIM</v>
      </c>
    </row>
    <row r="126" spans="1:11" x14ac:dyDescent="0.25">
      <c r="A126" s="2">
        <v>188</v>
      </c>
      <c r="B126" s="1" t="s">
        <v>1929</v>
      </c>
      <c r="C126" s="43" t="s">
        <v>136</v>
      </c>
      <c r="D126" s="1" t="s">
        <v>1935</v>
      </c>
      <c r="E126" s="12" t="str">
        <f>_xlfn.XLOOKUP(A:A,'COAPS 2020-10'!A:A,'COAPS 2020-10'!D:D)</f>
        <v>Unidade Básica de Saúde 11 - Gama</v>
      </c>
      <c r="F126" s="2" t="str">
        <f t="shared" si="9"/>
        <v>SIM</v>
      </c>
      <c r="G126" s="1">
        <f>_xlfn.XLOOKUP(A:A,'COAPS 2020-10'!A:A,'COAPS 2020-10'!AP:AP)</f>
        <v>2</v>
      </c>
      <c r="H126" s="1">
        <f t="shared" si="10"/>
        <v>4</v>
      </c>
      <c r="I126" s="1">
        <f>_xlfn.XLOOKUP(A:A,AUTOPREENCHIMENTO!A:A,AUTOPREENCHIMENTO!CH:CH)</f>
        <v>2</v>
      </c>
      <c r="J126" s="1">
        <f>_xlfn.XLOOKUP(A:A,AUTOPREENCHIMENTO!A:A,AUTOPREENCHIMENTO!CK:CK)</f>
        <v>2</v>
      </c>
      <c r="K126" s="2" t="str">
        <f t="shared" si="11"/>
        <v>NÃO</v>
      </c>
    </row>
    <row r="127" spans="1:11" x14ac:dyDescent="0.25">
      <c r="A127" s="2">
        <v>189</v>
      </c>
      <c r="B127" s="1" t="s">
        <v>1568</v>
      </c>
      <c r="C127" s="43" t="s">
        <v>281</v>
      </c>
      <c r="D127" s="1" t="s">
        <v>2105</v>
      </c>
      <c r="E127" s="12" t="str">
        <f>_xlfn.XLOOKUP(A:A,'COAPS 2020-10'!A:A,'COAPS 2020-10'!D:D)</f>
        <v>Unidade Básica de Saúde 5 - Guará</v>
      </c>
      <c r="F127" s="2" t="str">
        <f t="shared" si="9"/>
        <v>NÃO</v>
      </c>
      <c r="G127" s="1">
        <f>_xlfn.XLOOKUP(A:A,'COAPS 2020-10'!A:A,'COAPS 2020-10'!AP:AP)</f>
        <v>1</v>
      </c>
      <c r="H127" s="1">
        <f t="shared" si="10"/>
        <v>1</v>
      </c>
      <c r="I127" s="1">
        <f>_xlfn.XLOOKUP(A:A,AUTOPREENCHIMENTO!A:A,AUTOPREENCHIMENTO!CH:CH)</f>
        <v>1</v>
      </c>
      <c r="J127" s="1">
        <f>_xlfn.XLOOKUP(A:A,AUTOPREENCHIMENTO!A:A,AUTOPREENCHIMENTO!CK:CK)</f>
        <v>0</v>
      </c>
      <c r="K127" s="2" t="str">
        <f t="shared" si="11"/>
        <v>SIM</v>
      </c>
    </row>
    <row r="128" spans="1:11" x14ac:dyDescent="0.25">
      <c r="A128" s="2">
        <v>192</v>
      </c>
      <c r="B128" s="1" t="s">
        <v>1702</v>
      </c>
      <c r="C128" s="43" t="s">
        <v>2151</v>
      </c>
      <c r="D128" s="1" t="s">
        <v>2059</v>
      </c>
      <c r="E128" s="12" t="str">
        <f>_xlfn.XLOOKUP(A:A,'COAPS 2020-10'!A:A,'COAPS 2020-10'!D:D)</f>
        <v>Unidade Básica de Saúde 2 - Sobradinho</v>
      </c>
      <c r="F128" s="2" t="str">
        <f t="shared" si="9"/>
        <v>NÃO</v>
      </c>
      <c r="G128" s="1">
        <f>_xlfn.XLOOKUP(A:A,'COAPS 2020-10'!A:A,'COAPS 2020-10'!AP:AP)</f>
        <v>8</v>
      </c>
      <c r="H128" s="1">
        <f t="shared" si="10"/>
        <v>8</v>
      </c>
      <c r="I128" s="1">
        <f>_xlfn.XLOOKUP(A:A,AUTOPREENCHIMENTO!A:A,AUTOPREENCHIMENTO!CH:CH)</f>
        <v>8</v>
      </c>
      <c r="J128" s="1">
        <f>_xlfn.XLOOKUP(A:A,AUTOPREENCHIMENTO!A:A,AUTOPREENCHIMENTO!CK:CK)</f>
        <v>0</v>
      </c>
      <c r="K128" s="2" t="str">
        <f t="shared" si="11"/>
        <v>SIM</v>
      </c>
    </row>
    <row r="129" spans="1:11" x14ac:dyDescent="0.25">
      <c r="A129" s="2">
        <v>193</v>
      </c>
      <c r="B129" s="1" t="s">
        <v>1702</v>
      </c>
      <c r="C129" s="43" t="s">
        <v>325</v>
      </c>
      <c r="D129" s="1" t="s">
        <v>1715</v>
      </c>
      <c r="E129" s="12" t="str">
        <f>_xlfn.XLOOKUP(A:A,'COAPS 2020-10'!A:A,'COAPS 2020-10'!D:D)</f>
        <v>Unidade Básica de Saúde 11 - Planaltina</v>
      </c>
      <c r="F129" s="2" t="str">
        <f t="shared" si="9"/>
        <v>SIM</v>
      </c>
      <c r="G129" s="1">
        <f>_xlfn.XLOOKUP(A:A,'COAPS 2020-10'!A:A,'COAPS 2020-10'!AP:AP)</f>
        <v>1</v>
      </c>
      <c r="H129" s="1">
        <f t="shared" si="10"/>
        <v>1</v>
      </c>
      <c r="I129" s="1">
        <f>_xlfn.XLOOKUP(A:A,AUTOPREENCHIMENTO!A:A,AUTOPREENCHIMENTO!CH:CH)</f>
        <v>1</v>
      </c>
      <c r="J129" s="1">
        <f>_xlfn.XLOOKUP(A:A,AUTOPREENCHIMENTO!A:A,AUTOPREENCHIMENTO!CK:CK)</f>
        <v>0</v>
      </c>
      <c r="K129" s="2" t="str">
        <f t="shared" si="11"/>
        <v>SIM</v>
      </c>
    </row>
    <row r="130" spans="1:11" x14ac:dyDescent="0.25">
      <c r="A130" s="2">
        <v>194</v>
      </c>
      <c r="B130" s="1" t="s">
        <v>1702</v>
      </c>
      <c r="C130" s="43" t="s">
        <v>2151</v>
      </c>
      <c r="D130" s="1" t="s">
        <v>2117</v>
      </c>
      <c r="E130" s="12" t="str">
        <f>_xlfn.XLOOKUP(A:A,'COAPS 2020-10'!A:A,'COAPS 2020-10'!D:D)</f>
        <v>Unidade Básica de Saúde 6 - Sobradinho</v>
      </c>
      <c r="F130" s="2" t="str">
        <f t="shared" ref="F130:F161" si="12">IF(D130=E130,"SIM","NÃO")</f>
        <v>NÃO</v>
      </c>
      <c r="G130" s="1">
        <f>_xlfn.XLOOKUP(A:A,'COAPS 2020-10'!A:A,'COAPS 2020-10'!AP:AP)</f>
        <v>1</v>
      </c>
      <c r="H130" s="1">
        <f t="shared" ref="H130:H161" si="13">SUM(I130:J130)</f>
        <v>1</v>
      </c>
      <c r="I130" s="1">
        <f>_xlfn.XLOOKUP(A:A,AUTOPREENCHIMENTO!A:A,AUTOPREENCHIMENTO!CH:CH)</f>
        <v>1</v>
      </c>
      <c r="J130" s="1">
        <f>_xlfn.XLOOKUP(A:A,AUTOPREENCHIMENTO!A:A,AUTOPREENCHIMENTO!CK:CK)</f>
        <v>0</v>
      </c>
      <c r="K130" s="2" t="str">
        <f t="shared" ref="K130:K161" si="14">IF(G130=H130,"SIM","NÃO")</f>
        <v>SIM</v>
      </c>
    </row>
    <row r="131" spans="1:11" x14ac:dyDescent="0.25">
      <c r="A131" s="2">
        <v>195</v>
      </c>
      <c r="B131" s="1" t="s">
        <v>1702</v>
      </c>
      <c r="C131" s="43" t="s">
        <v>325</v>
      </c>
      <c r="D131" s="1" t="s">
        <v>1725</v>
      </c>
      <c r="E131" s="12" t="str">
        <f>_xlfn.XLOOKUP(A:A,'COAPS 2020-10'!A:A,'COAPS 2020-10'!D:D)</f>
        <v>Unidade Básica de Saúde 14 - Planaltina</v>
      </c>
      <c r="F131" s="2" t="str">
        <f t="shared" si="12"/>
        <v>SIM</v>
      </c>
      <c r="G131" s="1">
        <f>_xlfn.XLOOKUP(A:A,'COAPS 2020-10'!A:A,'COAPS 2020-10'!AP:AP)</f>
        <v>1</v>
      </c>
      <c r="H131" s="1">
        <f t="shared" si="13"/>
        <v>1</v>
      </c>
      <c r="I131" s="1">
        <f>_xlfn.XLOOKUP(A:A,AUTOPREENCHIMENTO!A:A,AUTOPREENCHIMENTO!CH:CH)</f>
        <v>1</v>
      </c>
      <c r="J131" s="1">
        <f>_xlfn.XLOOKUP(A:A,AUTOPREENCHIMENTO!A:A,AUTOPREENCHIMENTO!CK:CK)</f>
        <v>0</v>
      </c>
      <c r="K131" s="2" t="str">
        <f t="shared" si="14"/>
        <v>SIM</v>
      </c>
    </row>
    <row r="132" spans="1:11" x14ac:dyDescent="0.25">
      <c r="A132" s="2">
        <v>196</v>
      </c>
      <c r="B132" s="1" t="s">
        <v>1622</v>
      </c>
      <c r="C132" s="43" t="s">
        <v>127</v>
      </c>
      <c r="D132" s="1" t="s">
        <v>1659</v>
      </c>
      <c r="E132" s="12" t="str">
        <f>_xlfn.XLOOKUP(A:A,'COAPS 2020-10'!A:A,'COAPS 2020-10'!D:D)</f>
        <v>Unidade Básica de Saúde 10 - São Sebastião</v>
      </c>
      <c r="F132" s="2" t="str">
        <f t="shared" si="12"/>
        <v>SIM</v>
      </c>
      <c r="G132" s="1">
        <f>_xlfn.XLOOKUP(A:A,'COAPS 2020-10'!A:A,'COAPS 2020-10'!AP:AP)</f>
        <v>1</v>
      </c>
      <c r="H132" s="1">
        <f t="shared" si="13"/>
        <v>1</v>
      </c>
      <c r="I132" s="1">
        <f>_xlfn.XLOOKUP(A:A,AUTOPREENCHIMENTO!A:A,AUTOPREENCHIMENTO!CH:CH)</f>
        <v>1</v>
      </c>
      <c r="J132" s="1">
        <f>_xlfn.XLOOKUP(A:A,AUTOPREENCHIMENTO!A:A,AUTOPREENCHIMENTO!CK:CK)</f>
        <v>0</v>
      </c>
      <c r="K132" s="2" t="str">
        <f t="shared" si="14"/>
        <v>SIM</v>
      </c>
    </row>
    <row r="133" spans="1:11" x14ac:dyDescent="0.25">
      <c r="A133" s="2">
        <v>197</v>
      </c>
      <c r="B133" s="1" t="s">
        <v>1702</v>
      </c>
      <c r="C133" s="43" t="s">
        <v>325</v>
      </c>
      <c r="D133" s="1" t="s">
        <v>2127</v>
      </c>
      <c r="E133" s="12" t="str">
        <f>_xlfn.XLOOKUP(A:A,'COAPS 2020-10'!A:A,'COAPS 2020-10'!D:D)</f>
        <v>Unidade Básica de Saúde 7 - Planaltina</v>
      </c>
      <c r="F133" s="2" t="str">
        <f t="shared" si="12"/>
        <v>NÃO</v>
      </c>
      <c r="G133" s="1">
        <f>_xlfn.XLOOKUP(A:A,'COAPS 2020-10'!A:A,'COAPS 2020-10'!AP:AP)</f>
        <v>3</v>
      </c>
      <c r="H133" s="1">
        <f t="shared" si="13"/>
        <v>3</v>
      </c>
      <c r="I133" s="1">
        <f>_xlfn.XLOOKUP(A:A,AUTOPREENCHIMENTO!A:A,AUTOPREENCHIMENTO!CH:CH)</f>
        <v>3</v>
      </c>
      <c r="J133" s="1">
        <f>_xlfn.XLOOKUP(A:A,AUTOPREENCHIMENTO!A:A,AUTOPREENCHIMENTO!CK:CK)</f>
        <v>0</v>
      </c>
      <c r="K133" s="2" t="str">
        <f t="shared" si="14"/>
        <v>SIM</v>
      </c>
    </row>
    <row r="134" spans="1:11" x14ac:dyDescent="0.25">
      <c r="A134" s="2">
        <v>198</v>
      </c>
      <c r="B134" s="1" t="s">
        <v>1929</v>
      </c>
      <c r="C134" s="43" t="s">
        <v>136</v>
      </c>
      <c r="D134" s="1" t="s">
        <v>2118</v>
      </c>
      <c r="E134" s="12" t="str">
        <f>_xlfn.XLOOKUP(A:A,'COAPS 2020-10'!A:A,'COAPS 2020-10'!D:D)</f>
        <v>Unidade Básica de Saúde 6 - Gama</v>
      </c>
      <c r="F134" s="2" t="str">
        <f t="shared" si="12"/>
        <v>NÃO</v>
      </c>
      <c r="G134" s="1">
        <f>_xlfn.XLOOKUP(A:A,'COAPS 2020-10'!A:A,'COAPS 2020-10'!AP:AP)</f>
        <v>6</v>
      </c>
      <c r="H134" s="1">
        <f t="shared" si="13"/>
        <v>0</v>
      </c>
      <c r="I134" s="1">
        <f>_xlfn.XLOOKUP(A:A,AUTOPREENCHIMENTO!A:A,AUTOPREENCHIMENTO!CH:CH)</f>
        <v>0</v>
      </c>
      <c r="J134" s="1">
        <f>_xlfn.XLOOKUP(A:A,AUTOPREENCHIMENTO!A:A,AUTOPREENCHIMENTO!CK:CK)</f>
        <v>0</v>
      </c>
      <c r="K134" s="2" t="str">
        <f t="shared" si="14"/>
        <v>NÃO</v>
      </c>
    </row>
    <row r="135" spans="1:11" x14ac:dyDescent="0.25">
      <c r="A135" s="2">
        <v>199</v>
      </c>
      <c r="B135" s="1" t="s">
        <v>1794</v>
      </c>
      <c r="C135" s="43" t="s">
        <v>330</v>
      </c>
      <c r="D135" s="1" t="s">
        <v>2128</v>
      </c>
      <c r="E135" s="12" t="str">
        <f>_xlfn.XLOOKUP(A:A,'COAPS 2020-10'!A:A,'COAPS 2020-10'!D:D)</f>
        <v>Unidade Básica de Saúde n° 7 - Brazlândia</v>
      </c>
      <c r="F135" s="2" t="str">
        <f t="shared" si="12"/>
        <v>NÃO</v>
      </c>
      <c r="G135" s="1">
        <f>_xlfn.XLOOKUP(A:A,'COAPS 2020-10'!A:A,'COAPS 2020-10'!AP:AP)</f>
        <v>1</v>
      </c>
      <c r="H135" s="1">
        <f t="shared" si="13"/>
        <v>1</v>
      </c>
      <c r="I135" s="1">
        <f>_xlfn.XLOOKUP(A:A,AUTOPREENCHIMENTO!A:A,AUTOPREENCHIMENTO!CH:CH)</f>
        <v>1</v>
      </c>
      <c r="J135" s="1">
        <f>_xlfn.XLOOKUP(A:A,AUTOPREENCHIMENTO!A:A,AUTOPREENCHIMENTO!CK:CK)</f>
        <v>0</v>
      </c>
      <c r="K135" s="2" t="str">
        <f t="shared" si="14"/>
        <v>SIM</v>
      </c>
    </row>
    <row r="136" spans="1:11" x14ac:dyDescent="0.25">
      <c r="A136" s="2">
        <v>201</v>
      </c>
      <c r="B136" s="1" t="s">
        <v>1622</v>
      </c>
      <c r="C136" s="43" t="s">
        <v>162</v>
      </c>
      <c r="D136" s="1" t="s">
        <v>2137</v>
      </c>
      <c r="E136" s="12" t="str">
        <f>_xlfn.XLOOKUP(A:A,'COAPS 2020-10'!A:A,'COAPS 2020-10'!D:D)</f>
        <v>Unidade Básica de Saúde 8 - Paranoá PAD/DF</v>
      </c>
      <c r="F136" s="2" t="str">
        <f t="shared" si="12"/>
        <v>NÃO</v>
      </c>
      <c r="G136" s="1">
        <f>_xlfn.XLOOKUP(A:A,'COAPS 2020-10'!A:A,'COAPS 2020-10'!AP:AP)</f>
        <v>1</v>
      </c>
      <c r="H136" s="1">
        <f t="shared" si="13"/>
        <v>1</v>
      </c>
      <c r="I136" s="1">
        <f>_xlfn.XLOOKUP(A:A,AUTOPREENCHIMENTO!A:A,AUTOPREENCHIMENTO!CH:CH)</f>
        <v>0</v>
      </c>
      <c r="J136" s="1">
        <f>_xlfn.XLOOKUP(A:A,AUTOPREENCHIMENTO!A:A,AUTOPREENCHIMENTO!CK:CK)</f>
        <v>1</v>
      </c>
      <c r="K136" s="2" t="str">
        <f t="shared" si="14"/>
        <v>SIM</v>
      </c>
    </row>
    <row r="137" spans="1:11" x14ac:dyDescent="0.25">
      <c r="A137" s="2">
        <v>202</v>
      </c>
      <c r="B137" s="1" t="s">
        <v>1702</v>
      </c>
      <c r="C137" s="43" t="s">
        <v>325</v>
      </c>
      <c r="D137" s="1" t="s">
        <v>1719</v>
      </c>
      <c r="E137" s="12" t="str">
        <f>_xlfn.XLOOKUP(A:A,'COAPS 2020-10'!A:A,'COAPS 2020-10'!D:D)</f>
        <v>Unidade Básica de Saúde 12 - Planaltina</v>
      </c>
      <c r="F137" s="2" t="str">
        <f t="shared" si="12"/>
        <v>SIM</v>
      </c>
      <c r="G137" s="1">
        <f>_xlfn.XLOOKUP(A:A,'COAPS 2020-10'!A:A,'COAPS 2020-10'!AP:AP)</f>
        <v>1</v>
      </c>
      <c r="H137" s="1">
        <f t="shared" si="13"/>
        <v>1</v>
      </c>
      <c r="I137" s="1">
        <f>_xlfn.XLOOKUP(A:A,AUTOPREENCHIMENTO!A:A,AUTOPREENCHIMENTO!CH:CH)</f>
        <v>1</v>
      </c>
      <c r="J137" s="1">
        <f>_xlfn.XLOOKUP(A:A,AUTOPREENCHIMENTO!A:A,AUTOPREENCHIMENTO!CK:CK)</f>
        <v>0</v>
      </c>
      <c r="K137" s="2" t="str">
        <f t="shared" si="14"/>
        <v>SIM</v>
      </c>
    </row>
    <row r="138" spans="1:11" x14ac:dyDescent="0.25">
      <c r="A138" s="2">
        <v>203</v>
      </c>
      <c r="B138" s="1" t="s">
        <v>1857</v>
      </c>
      <c r="C138" s="43" t="s">
        <v>157</v>
      </c>
      <c r="D138" s="1" t="s">
        <v>2106</v>
      </c>
      <c r="E138" s="12" t="str">
        <f>_xlfn.XLOOKUP(A:A,'COAPS 2020-10'!A:A,'COAPS 2020-10'!D:D)</f>
        <v>Unidade Básica de Saúde n° 5 - Samambaia</v>
      </c>
      <c r="F138" s="2" t="str">
        <f t="shared" si="12"/>
        <v>NÃO</v>
      </c>
      <c r="G138" s="1">
        <f>_xlfn.XLOOKUP(A:A,'COAPS 2020-10'!A:A,'COAPS 2020-10'!AP:AP)</f>
        <v>4</v>
      </c>
      <c r="H138" s="1">
        <f t="shared" si="13"/>
        <v>4</v>
      </c>
      <c r="I138" s="1">
        <f>_xlfn.XLOOKUP(A:A,AUTOPREENCHIMENTO!A:A,AUTOPREENCHIMENTO!CH:CH)</f>
        <v>4</v>
      </c>
      <c r="J138" s="1">
        <f>_xlfn.XLOOKUP(A:A,AUTOPREENCHIMENTO!A:A,AUTOPREENCHIMENTO!CK:CK)</f>
        <v>0</v>
      </c>
      <c r="K138" s="2" t="str">
        <f t="shared" si="14"/>
        <v>SIM</v>
      </c>
    </row>
    <row r="139" spans="1:11" x14ac:dyDescent="0.25">
      <c r="A139" s="2">
        <v>204</v>
      </c>
      <c r="B139" s="1" t="s">
        <v>1568</v>
      </c>
      <c r="C139" s="43" t="s">
        <v>344</v>
      </c>
      <c r="D139" s="1" t="s">
        <v>2060</v>
      </c>
      <c r="E139" s="12" t="str">
        <f>_xlfn.XLOOKUP(A:A,'COAPS 2020-10'!A:A,'COAPS 2020-10'!D:D)</f>
        <v>Unidade Básica de Saúde 2 - Riacho Fundo I</v>
      </c>
      <c r="F139" s="2" t="str">
        <f t="shared" si="12"/>
        <v>NÃO</v>
      </c>
      <c r="G139" s="1">
        <f>_xlfn.XLOOKUP(A:A,'COAPS 2020-10'!A:A,'COAPS 2020-10'!AP:AP)</f>
        <v>3</v>
      </c>
      <c r="H139" s="1">
        <f t="shared" si="13"/>
        <v>3</v>
      </c>
      <c r="I139" s="1">
        <f>_xlfn.XLOOKUP(A:A,AUTOPREENCHIMENTO!A:A,AUTOPREENCHIMENTO!CH:CH)</f>
        <v>3</v>
      </c>
      <c r="J139" s="1">
        <f>_xlfn.XLOOKUP(A:A,AUTOPREENCHIMENTO!A:A,AUTOPREENCHIMENTO!CK:CK)</f>
        <v>0</v>
      </c>
      <c r="K139" s="2" t="str">
        <f t="shared" si="14"/>
        <v>SIM</v>
      </c>
    </row>
    <row r="140" spans="1:11" x14ac:dyDescent="0.25">
      <c r="A140" s="2">
        <v>205</v>
      </c>
      <c r="B140" s="1" t="s">
        <v>1929</v>
      </c>
      <c r="C140" s="43" t="s">
        <v>120</v>
      </c>
      <c r="D140" s="1" t="s">
        <v>2119</v>
      </c>
      <c r="E140" s="12" t="str">
        <f>_xlfn.XLOOKUP(A:A,'COAPS 2020-10'!A:A,'COAPS 2020-10'!D:D)</f>
        <v>Unidade Básica de Saúde 6 de Santa Maria</v>
      </c>
      <c r="F140" s="2" t="str">
        <f t="shared" si="12"/>
        <v>NÃO</v>
      </c>
      <c r="G140" s="1">
        <f>_xlfn.XLOOKUP(A:A,'COAPS 2020-10'!A:A,'COAPS 2020-10'!AP:AP)</f>
        <v>2</v>
      </c>
      <c r="H140" s="1">
        <f t="shared" si="13"/>
        <v>0</v>
      </c>
      <c r="I140" s="1">
        <f>_xlfn.XLOOKUP(A:A,AUTOPREENCHIMENTO!A:A,AUTOPREENCHIMENTO!CH:CH)</f>
        <v>0</v>
      </c>
      <c r="J140" s="1">
        <f>_xlfn.XLOOKUP(A:A,AUTOPREENCHIMENTO!A:A,AUTOPREENCHIMENTO!CK:CK)</f>
        <v>0</v>
      </c>
      <c r="K140" s="2" t="str">
        <f t="shared" si="14"/>
        <v>NÃO</v>
      </c>
    </row>
    <row r="141" spans="1:11" x14ac:dyDescent="0.25">
      <c r="A141" s="2">
        <v>206</v>
      </c>
      <c r="B141" s="1" t="s">
        <v>1568</v>
      </c>
      <c r="C141" s="43" t="s">
        <v>664</v>
      </c>
      <c r="D141" s="1" t="s">
        <v>2037</v>
      </c>
      <c r="E141" s="12" t="str">
        <f>_xlfn.XLOOKUP(A:A,'COAPS 2020-10'!A:A,'COAPS 2020-10'!D:D)</f>
        <v>Unidade Básica de Saúde 1 - Park Way</v>
      </c>
      <c r="F141" s="2" t="str">
        <f t="shared" si="12"/>
        <v>NÃO</v>
      </c>
      <c r="G141" s="1">
        <f>_xlfn.XLOOKUP(A:A,'COAPS 2020-10'!A:A,'COAPS 2020-10'!AP:AP)</f>
        <v>1</v>
      </c>
      <c r="H141" s="1">
        <f t="shared" si="13"/>
        <v>1</v>
      </c>
      <c r="I141" s="1">
        <f>_xlfn.XLOOKUP(A:A,AUTOPREENCHIMENTO!A:A,AUTOPREENCHIMENTO!CH:CH)</f>
        <v>1</v>
      </c>
      <c r="J141" s="1">
        <f>_xlfn.XLOOKUP(A:A,AUTOPREENCHIMENTO!A:A,AUTOPREENCHIMENTO!CK:CK)</f>
        <v>0</v>
      </c>
      <c r="K141" s="2" t="str">
        <f t="shared" si="14"/>
        <v>SIM</v>
      </c>
    </row>
    <row r="142" spans="1:11" x14ac:dyDescent="0.25">
      <c r="A142" s="2">
        <v>207</v>
      </c>
      <c r="B142" s="1" t="s">
        <v>1857</v>
      </c>
      <c r="C142" s="43" t="s">
        <v>390</v>
      </c>
      <c r="D142" s="1" t="s">
        <v>2061</v>
      </c>
      <c r="E142" s="12" t="str">
        <f>_xlfn.XLOOKUP(A:A,'COAPS 2020-10'!A:A,'COAPS 2020-10'!D:D)</f>
        <v>Unidade Básica de Saúde n° 2 - Taguatinga</v>
      </c>
      <c r="F142" s="2" t="str">
        <f t="shared" si="12"/>
        <v>NÃO</v>
      </c>
      <c r="G142" s="1">
        <f>_xlfn.XLOOKUP(A:A,'COAPS 2020-10'!A:A,'COAPS 2020-10'!AP:AP)</f>
        <v>8</v>
      </c>
      <c r="H142" s="1">
        <f t="shared" si="13"/>
        <v>8</v>
      </c>
      <c r="I142" s="1">
        <f>_xlfn.XLOOKUP(A:A,AUTOPREENCHIMENTO!A:A,AUTOPREENCHIMENTO!CH:CH)</f>
        <v>8</v>
      </c>
      <c r="J142" s="1">
        <f>_xlfn.XLOOKUP(A:A,AUTOPREENCHIMENTO!A:A,AUTOPREENCHIMENTO!CK:CK)</f>
        <v>0</v>
      </c>
      <c r="K142" s="2" t="str">
        <f t="shared" si="14"/>
        <v>SIM</v>
      </c>
    </row>
    <row r="143" spans="1:11" x14ac:dyDescent="0.25">
      <c r="A143" s="2">
        <v>211</v>
      </c>
      <c r="B143" s="1" t="s">
        <v>1857</v>
      </c>
      <c r="C143" s="43" t="s">
        <v>157</v>
      </c>
      <c r="D143" s="1" t="s">
        <v>2146</v>
      </c>
      <c r="E143" s="12" t="str">
        <f>_xlfn.XLOOKUP(A:A,'COAPS 2020-10'!A:A,'COAPS 2020-10'!D:D)</f>
        <v>Unidade Básica de Saúde n° 9 - Samambaia</v>
      </c>
      <c r="F143" s="2" t="str">
        <f t="shared" si="12"/>
        <v>NÃO</v>
      </c>
      <c r="G143" s="1">
        <f>_xlfn.XLOOKUP(A:A,'COAPS 2020-10'!A:A,'COAPS 2020-10'!AP:AP)</f>
        <v>2</v>
      </c>
      <c r="H143" s="1">
        <f t="shared" si="13"/>
        <v>2</v>
      </c>
      <c r="I143" s="1">
        <f>_xlfn.XLOOKUP(A:A,AUTOPREENCHIMENTO!A:A,AUTOPREENCHIMENTO!CH:CH)</f>
        <v>2</v>
      </c>
      <c r="J143" s="1">
        <f>_xlfn.XLOOKUP(A:A,AUTOPREENCHIMENTO!A:A,AUTOPREENCHIMENTO!CK:CK)</f>
        <v>0</v>
      </c>
      <c r="K143" s="2" t="str">
        <f t="shared" si="14"/>
        <v>SIM</v>
      </c>
    </row>
    <row r="144" spans="1:11" x14ac:dyDescent="0.25">
      <c r="A144" s="2">
        <v>213</v>
      </c>
      <c r="B144" s="1" t="s">
        <v>1523</v>
      </c>
      <c r="C144" s="43" t="s">
        <v>171</v>
      </c>
      <c r="D144" s="1" t="s">
        <v>2040</v>
      </c>
      <c r="E144" s="12" t="str">
        <f>_xlfn.XLOOKUP(A:A,'COAPS 2020-10'!A:A,'COAPS 2020-10'!D:D)</f>
        <v>Unidade Básica de Saúde 1 - Cruzeiro</v>
      </c>
      <c r="F144" s="2" t="str">
        <f t="shared" si="12"/>
        <v>NÃO</v>
      </c>
      <c r="G144" s="1">
        <f>_xlfn.XLOOKUP(A:A,'COAPS 2020-10'!A:A,'COAPS 2020-10'!AP:AP)</f>
        <v>5</v>
      </c>
      <c r="H144" s="1">
        <f t="shared" si="13"/>
        <v>5</v>
      </c>
      <c r="I144" s="1">
        <f>_xlfn.XLOOKUP(A:A,AUTOPREENCHIMENTO!A:A,AUTOPREENCHIMENTO!CH:CH)</f>
        <v>5</v>
      </c>
      <c r="J144" s="1">
        <f>_xlfn.XLOOKUP(A:A,AUTOPREENCHIMENTO!A:A,AUTOPREENCHIMENTO!CK:CK)</f>
        <v>0</v>
      </c>
      <c r="K144" s="2" t="str">
        <f t="shared" si="14"/>
        <v>SIM</v>
      </c>
    </row>
    <row r="145" spans="1:11" x14ac:dyDescent="0.25">
      <c r="A145" s="2">
        <v>214</v>
      </c>
      <c r="B145" s="1" t="s">
        <v>1794</v>
      </c>
      <c r="C145" s="43" t="s">
        <v>330</v>
      </c>
      <c r="D145" s="1" t="s">
        <v>2138</v>
      </c>
      <c r="E145" s="12" t="str">
        <f>_xlfn.XLOOKUP(A:A,'COAPS 2020-10'!A:A,'COAPS 2020-10'!D:D)</f>
        <v>Unidade Básica de Saúde n° 8 - Brazlândia</v>
      </c>
      <c r="F145" s="2" t="str">
        <f t="shared" si="12"/>
        <v>NÃO</v>
      </c>
      <c r="G145" s="1">
        <f>_xlfn.XLOOKUP(A:A,'COAPS 2020-10'!A:A,'COAPS 2020-10'!AP:AP)</f>
        <v>1</v>
      </c>
      <c r="H145" s="1">
        <f t="shared" si="13"/>
        <v>1</v>
      </c>
      <c r="I145" s="1">
        <f>_xlfn.XLOOKUP(A:A,AUTOPREENCHIMENTO!A:A,AUTOPREENCHIMENTO!CH:CH)</f>
        <v>1</v>
      </c>
      <c r="J145" s="1">
        <f>_xlfn.XLOOKUP(A:A,AUTOPREENCHIMENTO!A:A,AUTOPREENCHIMENTO!CK:CK)</f>
        <v>0</v>
      </c>
      <c r="K145" s="2" t="str">
        <f t="shared" si="14"/>
        <v>SIM</v>
      </c>
    </row>
    <row r="146" spans="1:11" x14ac:dyDescent="0.25">
      <c r="A146" s="2">
        <v>215</v>
      </c>
      <c r="B146" s="1" t="s">
        <v>1857</v>
      </c>
      <c r="C146" s="43" t="s">
        <v>157</v>
      </c>
      <c r="D146" s="1" t="s">
        <v>2066</v>
      </c>
      <c r="E146" s="12" t="str">
        <f>_xlfn.XLOOKUP(A:A,'COAPS 2020-10'!A:A,'COAPS 2020-10'!D:D)</f>
        <v>Unidade Básica de Saúde n° 2 - Samambaia</v>
      </c>
      <c r="F146" s="2" t="str">
        <f t="shared" si="12"/>
        <v>NÃO</v>
      </c>
      <c r="G146" s="1">
        <f>_xlfn.XLOOKUP(A:A,'COAPS 2020-10'!A:A,'COAPS 2020-10'!AP:AP)</f>
        <v>7</v>
      </c>
      <c r="H146" s="1" t="e">
        <f t="shared" si="13"/>
        <v>#N/A</v>
      </c>
      <c r="I146" s="1" t="e">
        <f>_xlfn.XLOOKUP(A:A,AUTOPREENCHIMENTO!A:A,AUTOPREENCHIMENTO!CH:CH)</f>
        <v>#N/A</v>
      </c>
      <c r="J146" s="1" t="e">
        <f>_xlfn.XLOOKUP(A:A,AUTOPREENCHIMENTO!A:A,AUTOPREENCHIMENTO!CK:CK)</f>
        <v>#N/A</v>
      </c>
      <c r="K146" s="2" t="e">
        <f t="shared" si="14"/>
        <v>#N/A</v>
      </c>
    </row>
    <row r="147" spans="1:11" x14ac:dyDescent="0.25">
      <c r="A147" s="2">
        <v>216</v>
      </c>
      <c r="B147" s="1" t="s">
        <v>1622</v>
      </c>
      <c r="C147" s="43" t="s">
        <v>127</v>
      </c>
      <c r="D147" s="1" t="s">
        <v>1667</v>
      </c>
      <c r="E147" s="12" t="str">
        <f>_xlfn.XLOOKUP(A:A,'COAPS 2020-10'!A:A,'COAPS 2020-10'!D:D)</f>
        <v>Unidade Básica de Saúde 12 - São Sebastião</v>
      </c>
      <c r="F147" s="2" t="str">
        <f t="shared" si="12"/>
        <v>SIM</v>
      </c>
      <c r="G147" s="1">
        <f>_xlfn.XLOOKUP(A:A,'COAPS 2020-10'!A:A,'COAPS 2020-10'!AP:AP)</f>
        <v>1</v>
      </c>
      <c r="H147" s="1">
        <f t="shared" si="13"/>
        <v>1</v>
      </c>
      <c r="I147" s="1">
        <f>_xlfn.XLOOKUP(A:A,AUTOPREENCHIMENTO!A:A,AUTOPREENCHIMENTO!CH:CH)</f>
        <v>1</v>
      </c>
      <c r="J147" s="1">
        <f>_xlfn.XLOOKUP(A:A,AUTOPREENCHIMENTO!A:A,AUTOPREENCHIMENTO!CK:CK)</f>
        <v>0</v>
      </c>
      <c r="K147" s="2" t="str">
        <f t="shared" si="14"/>
        <v>SIM</v>
      </c>
    </row>
    <row r="148" spans="1:11" x14ac:dyDescent="0.25">
      <c r="A148" s="2">
        <v>217</v>
      </c>
      <c r="B148" s="1" t="s">
        <v>1702</v>
      </c>
      <c r="C148" s="43" t="s">
        <v>325</v>
      </c>
      <c r="D148" s="1" t="s">
        <v>2062</v>
      </c>
      <c r="E148" s="12" t="str">
        <f>_xlfn.XLOOKUP(A:A,'COAPS 2020-10'!A:A,'COAPS 2020-10'!D:D)</f>
        <v>Unidade Básica de Saúde 2 - Planaltina</v>
      </c>
      <c r="F148" s="2" t="str">
        <f t="shared" si="12"/>
        <v>NÃO</v>
      </c>
      <c r="G148" s="1">
        <f>_xlfn.XLOOKUP(A:A,'COAPS 2020-10'!A:A,'COAPS 2020-10'!AP:AP)</f>
        <v>4</v>
      </c>
      <c r="H148" s="1">
        <f t="shared" si="13"/>
        <v>3</v>
      </c>
      <c r="I148" s="1">
        <f>_xlfn.XLOOKUP(A:A,AUTOPREENCHIMENTO!A:A,AUTOPREENCHIMENTO!CH:CH)</f>
        <v>3</v>
      </c>
      <c r="J148" s="1">
        <f>_xlfn.XLOOKUP(A:A,AUTOPREENCHIMENTO!A:A,AUTOPREENCHIMENTO!CK:CK)</f>
        <v>0</v>
      </c>
      <c r="K148" s="2" t="str">
        <f t="shared" si="14"/>
        <v>NÃO</v>
      </c>
    </row>
    <row r="149" spans="1:11" x14ac:dyDescent="0.25">
      <c r="A149" s="2">
        <v>218</v>
      </c>
      <c r="B149" s="1" t="s">
        <v>1622</v>
      </c>
      <c r="C149" s="43" t="s">
        <v>127</v>
      </c>
      <c r="D149" s="1" t="s">
        <v>1663</v>
      </c>
      <c r="E149" s="12" t="str">
        <f>_xlfn.XLOOKUP(A:A,'COAPS 2020-10'!A:A,'COAPS 2020-10'!D:D)</f>
        <v>Unidade Básica de Saúde 11 - São Sebastião</v>
      </c>
      <c r="F149" s="2" t="str">
        <f t="shared" si="12"/>
        <v>SIM</v>
      </c>
      <c r="G149" s="1">
        <f>_xlfn.XLOOKUP(A:A,'COAPS 2020-10'!A:A,'COAPS 2020-10'!AP:AP)</f>
        <v>1</v>
      </c>
      <c r="H149" s="1">
        <f t="shared" si="13"/>
        <v>1</v>
      </c>
      <c r="I149" s="1">
        <f>_xlfn.XLOOKUP(A:A,AUTOPREENCHIMENTO!A:A,AUTOPREENCHIMENTO!CH:CH)</f>
        <v>1</v>
      </c>
      <c r="J149" s="1">
        <f>_xlfn.XLOOKUP(A:A,AUTOPREENCHIMENTO!A:A,AUTOPREENCHIMENTO!CK:CK)</f>
        <v>0</v>
      </c>
      <c r="K149" s="2" t="str">
        <f t="shared" si="14"/>
        <v>SIM</v>
      </c>
    </row>
    <row r="150" spans="1:11" x14ac:dyDescent="0.25">
      <c r="A150" s="2">
        <v>219</v>
      </c>
      <c r="B150" s="1" t="s">
        <v>1523</v>
      </c>
      <c r="C150" s="43" t="s">
        <v>1524</v>
      </c>
      <c r="D150" s="1" t="s">
        <v>2081</v>
      </c>
      <c r="E150" s="12" t="str">
        <f>_xlfn.XLOOKUP(A:A,'COAPS 2020-10'!A:A,'COAPS 2020-10'!D:D)</f>
        <v>Unidade Básica de Saúde 3 - Asa Norte</v>
      </c>
      <c r="F150" s="2" t="str">
        <f t="shared" si="12"/>
        <v>NÃO</v>
      </c>
      <c r="G150" s="1">
        <f>_xlfn.XLOOKUP(A:A,'COAPS 2020-10'!A:A,'COAPS 2020-10'!AP:AP)</f>
        <v>4</v>
      </c>
      <c r="H150" s="1">
        <f t="shared" si="13"/>
        <v>4</v>
      </c>
      <c r="I150" s="1">
        <f>_xlfn.XLOOKUP(A:A,AUTOPREENCHIMENTO!A:A,AUTOPREENCHIMENTO!CH:CH)</f>
        <v>4</v>
      </c>
      <c r="J150" s="1">
        <f>_xlfn.XLOOKUP(A:A,AUTOPREENCHIMENTO!A:A,AUTOPREENCHIMENTO!CK:CK)</f>
        <v>0</v>
      </c>
      <c r="K150" s="2" t="str">
        <f t="shared" si="14"/>
        <v>SIM</v>
      </c>
    </row>
    <row r="151" spans="1:11" x14ac:dyDescent="0.25">
      <c r="A151" s="2">
        <v>222</v>
      </c>
      <c r="B151" s="1" t="s">
        <v>1929</v>
      </c>
      <c r="C151" s="43" t="s">
        <v>136</v>
      </c>
      <c r="D151" s="1" t="s">
        <v>2093</v>
      </c>
      <c r="E151" s="12" t="str">
        <f>_xlfn.XLOOKUP(A:A,'COAPS 2020-10'!A:A,'COAPS 2020-10'!D:D)</f>
        <v>Unidade Básica de Saúde 4 - Gama</v>
      </c>
      <c r="F151" s="2" t="str">
        <f t="shared" si="12"/>
        <v>NÃO</v>
      </c>
      <c r="G151" s="1">
        <f>_xlfn.XLOOKUP(A:A,'COAPS 2020-10'!A:A,'COAPS 2020-10'!AP:AP)</f>
        <v>5</v>
      </c>
      <c r="H151" s="1">
        <f t="shared" si="13"/>
        <v>5</v>
      </c>
      <c r="I151" s="1">
        <f>_xlfn.XLOOKUP(A:A,AUTOPREENCHIMENTO!A:A,AUTOPREENCHIMENTO!CH:CH)</f>
        <v>5</v>
      </c>
      <c r="J151" s="1">
        <f>_xlfn.XLOOKUP(A:A,AUTOPREENCHIMENTO!A:A,AUTOPREENCHIMENTO!CK:CK)</f>
        <v>0</v>
      </c>
      <c r="K151" s="2" t="str">
        <f t="shared" si="14"/>
        <v>SIM</v>
      </c>
    </row>
    <row r="152" spans="1:11" x14ac:dyDescent="0.25">
      <c r="A152" s="2">
        <v>223</v>
      </c>
      <c r="B152" s="1" t="s">
        <v>1523</v>
      </c>
      <c r="C152" s="43" t="s">
        <v>1549</v>
      </c>
      <c r="D152" s="1" t="s">
        <v>2039</v>
      </c>
      <c r="E152" s="12" t="str">
        <f>_xlfn.XLOOKUP(A:A,'COAPS 2020-10'!A:A,'COAPS 2020-10'!D:D)</f>
        <v>Unidade Básica de Saúde 1 - Asa Sul</v>
      </c>
      <c r="F152" s="2" t="str">
        <f t="shared" si="12"/>
        <v>NÃO</v>
      </c>
      <c r="G152" s="1">
        <f>_xlfn.XLOOKUP(A:A,'COAPS 2020-10'!A:A,'COAPS 2020-10'!AP:AP)</f>
        <v>7</v>
      </c>
      <c r="H152" s="1">
        <f t="shared" si="13"/>
        <v>7</v>
      </c>
      <c r="I152" s="1">
        <f>_xlfn.XLOOKUP(A:A,AUTOPREENCHIMENTO!A:A,AUTOPREENCHIMENTO!CH:CH)</f>
        <v>7</v>
      </c>
      <c r="J152" s="1">
        <f>_xlfn.XLOOKUP(A:A,AUTOPREENCHIMENTO!A:A,AUTOPREENCHIMENTO!CK:CK)</f>
        <v>0</v>
      </c>
      <c r="K152" s="2" t="str">
        <f t="shared" si="14"/>
        <v>SIM</v>
      </c>
    </row>
    <row r="153" spans="1:11" x14ac:dyDescent="0.25">
      <c r="A153" s="2">
        <v>225</v>
      </c>
      <c r="B153" s="1" t="s">
        <v>1794</v>
      </c>
      <c r="C153" s="43" t="s">
        <v>231</v>
      </c>
      <c r="D153" s="1" t="s">
        <v>2139</v>
      </c>
      <c r="E153" s="12" t="str">
        <f>_xlfn.XLOOKUP(A:A,'COAPS 2020-10'!A:A,'COAPS 2020-10'!D:D)</f>
        <v>Unidade Básica de Saúde n° 8 - Ceilândia</v>
      </c>
      <c r="F153" s="2" t="str">
        <f t="shared" si="12"/>
        <v>NÃO</v>
      </c>
      <c r="G153" s="1">
        <f>_xlfn.XLOOKUP(A:A,'COAPS 2020-10'!A:A,'COAPS 2020-10'!AP:AP)</f>
        <v>6</v>
      </c>
      <c r="H153" s="1">
        <f t="shared" si="13"/>
        <v>6</v>
      </c>
      <c r="I153" s="1">
        <f>_xlfn.XLOOKUP(A:A,AUTOPREENCHIMENTO!A:A,AUTOPREENCHIMENTO!CH:CH)</f>
        <v>6</v>
      </c>
      <c r="J153" s="1">
        <f>_xlfn.XLOOKUP(A:A,AUTOPREENCHIMENTO!A:A,AUTOPREENCHIMENTO!CK:CK)</f>
        <v>0</v>
      </c>
      <c r="K153" s="2" t="str">
        <f t="shared" si="14"/>
        <v>SIM</v>
      </c>
    </row>
    <row r="154" spans="1:11" x14ac:dyDescent="0.25">
      <c r="A154" s="2">
        <v>226</v>
      </c>
      <c r="B154" s="1" t="s">
        <v>1857</v>
      </c>
      <c r="C154" s="43" t="s">
        <v>390</v>
      </c>
      <c r="D154" s="1" t="s">
        <v>2109</v>
      </c>
      <c r="E154" s="12" t="str">
        <f>_xlfn.XLOOKUP(A:A,'COAPS 2020-10'!A:A,'COAPS 2020-10'!D:D)</f>
        <v>Unidade Básica de Saúde n° 5 - Taguatinga</v>
      </c>
      <c r="F154" s="2" t="str">
        <f t="shared" si="12"/>
        <v>NÃO</v>
      </c>
      <c r="G154" s="1">
        <f>_xlfn.XLOOKUP(A:A,'COAPS 2020-10'!A:A,'COAPS 2020-10'!AP:AP)</f>
        <v>7</v>
      </c>
      <c r="H154" s="1">
        <f t="shared" si="13"/>
        <v>7</v>
      </c>
      <c r="I154" s="1">
        <f>_xlfn.XLOOKUP(A:A,AUTOPREENCHIMENTO!A:A,AUTOPREENCHIMENTO!CH:CH)</f>
        <v>7</v>
      </c>
      <c r="J154" s="1">
        <f>_xlfn.XLOOKUP(A:A,AUTOPREENCHIMENTO!A:A,AUTOPREENCHIMENTO!CK:CK)</f>
        <v>0</v>
      </c>
      <c r="K154" s="2" t="str">
        <f t="shared" si="14"/>
        <v>SIM</v>
      </c>
    </row>
    <row r="155" spans="1:11" x14ac:dyDescent="0.25">
      <c r="A155" s="2">
        <v>227</v>
      </c>
      <c r="B155" s="1" t="s">
        <v>1857</v>
      </c>
      <c r="C155" s="43" t="s">
        <v>291</v>
      </c>
      <c r="D155" s="1" t="s">
        <v>2042</v>
      </c>
      <c r="E155" s="12" t="str">
        <f>_xlfn.XLOOKUP(A:A,'COAPS 2020-10'!A:A,'COAPS 2020-10'!D:D)</f>
        <v>Unidade Básica de Saúde n° 1 - Recanto das Emas</v>
      </c>
      <c r="F155" s="2" t="str">
        <f t="shared" si="12"/>
        <v>NÃO</v>
      </c>
      <c r="G155" s="1">
        <f>_xlfn.XLOOKUP(A:A,'COAPS 2020-10'!A:A,'COAPS 2020-10'!AP:AP)</f>
        <v>3</v>
      </c>
      <c r="H155" s="1">
        <f t="shared" si="13"/>
        <v>3</v>
      </c>
      <c r="I155" s="1">
        <f>_xlfn.XLOOKUP(A:A,AUTOPREENCHIMENTO!A:A,AUTOPREENCHIMENTO!CH:CH)</f>
        <v>3</v>
      </c>
      <c r="J155" s="1">
        <f>_xlfn.XLOOKUP(A:A,AUTOPREENCHIMENTO!A:A,AUTOPREENCHIMENTO!CK:CK)</f>
        <v>0</v>
      </c>
      <c r="K155" s="2" t="str">
        <f t="shared" si="14"/>
        <v>SIM</v>
      </c>
    </row>
    <row r="156" spans="1:11" x14ac:dyDescent="0.25">
      <c r="A156" s="2">
        <v>228</v>
      </c>
      <c r="B156" s="1" t="s">
        <v>1523</v>
      </c>
      <c r="C156" s="43" t="s">
        <v>709</v>
      </c>
      <c r="D156" s="1" t="s">
        <v>2041</v>
      </c>
      <c r="E156" s="12" t="str">
        <f>_xlfn.XLOOKUP(A:A,'COAPS 2020-10'!A:A,'COAPS 2020-10'!D:D)</f>
        <v>Unidade Básica de Saúde 1 - Lago Norte</v>
      </c>
      <c r="F156" s="2" t="str">
        <f t="shared" si="12"/>
        <v>NÃO</v>
      </c>
      <c r="G156" s="1">
        <f>_xlfn.XLOOKUP(A:A,'COAPS 2020-10'!A:A,'COAPS 2020-10'!AP:AP)</f>
        <v>4</v>
      </c>
      <c r="H156" s="1">
        <f t="shared" si="13"/>
        <v>4</v>
      </c>
      <c r="I156" s="1">
        <f>_xlfn.XLOOKUP(A:A,AUTOPREENCHIMENTO!A:A,AUTOPREENCHIMENTO!CH:CH)</f>
        <v>4</v>
      </c>
      <c r="J156" s="1">
        <f>_xlfn.XLOOKUP(A:A,AUTOPREENCHIMENTO!A:A,AUTOPREENCHIMENTO!CK:CK)</f>
        <v>0</v>
      </c>
      <c r="K156" s="2" t="str">
        <f t="shared" si="14"/>
        <v>SIM</v>
      </c>
    </row>
    <row r="157" spans="1:11" x14ac:dyDescent="0.25">
      <c r="A157" s="2">
        <v>229</v>
      </c>
      <c r="B157" s="1" t="s">
        <v>1523</v>
      </c>
      <c r="C157" s="43" t="s">
        <v>1524</v>
      </c>
      <c r="D157" s="1" t="s">
        <v>2107</v>
      </c>
      <c r="E157" s="12" t="str">
        <f>_xlfn.XLOOKUP(A:A,'COAPS 2020-10'!A:A,'COAPS 2020-10'!D:D)</f>
        <v>Unidade Básica de Saúde 5 - Asa Norte</v>
      </c>
      <c r="F157" s="2" t="str">
        <f t="shared" si="12"/>
        <v>NÃO</v>
      </c>
      <c r="G157" s="1">
        <f>_xlfn.XLOOKUP(A:A,'COAPS 2020-10'!A:A,'COAPS 2020-10'!AP:AP)</f>
        <v>1</v>
      </c>
      <c r="H157" s="1">
        <f t="shared" si="13"/>
        <v>1</v>
      </c>
      <c r="I157" s="1">
        <f>_xlfn.XLOOKUP(A:A,AUTOPREENCHIMENTO!A:A,AUTOPREENCHIMENTO!CH:CH)</f>
        <v>1</v>
      </c>
      <c r="J157" s="1">
        <f>_xlfn.XLOOKUP(A:A,AUTOPREENCHIMENTO!A:A,AUTOPREENCHIMENTO!CK:CK)</f>
        <v>0</v>
      </c>
      <c r="K157" s="2" t="str">
        <f t="shared" si="14"/>
        <v>SIM</v>
      </c>
    </row>
    <row r="158" spans="1:11" x14ac:dyDescent="0.25">
      <c r="A158" s="2">
        <v>230</v>
      </c>
      <c r="B158" s="1" t="s">
        <v>1857</v>
      </c>
      <c r="C158" s="43" t="s">
        <v>291</v>
      </c>
      <c r="D158" s="1" t="s">
        <v>1866</v>
      </c>
      <c r="E158" s="12" t="str">
        <f>_xlfn.XLOOKUP(A:A,'COAPS 2020-10'!A:A,'COAPS 2020-10'!D:D)</f>
        <v>Unidade Básica de Saúde n° 10 - Recanto das Emas</v>
      </c>
      <c r="F158" s="2" t="str">
        <f t="shared" si="12"/>
        <v>NÃO</v>
      </c>
      <c r="G158" s="1">
        <f>_xlfn.XLOOKUP(A:A,'COAPS 2020-10'!A:A,'COAPS 2020-10'!AP:AP)</f>
        <v>2</v>
      </c>
      <c r="H158" s="1">
        <f t="shared" si="13"/>
        <v>2</v>
      </c>
      <c r="I158" s="1">
        <f>_xlfn.XLOOKUP(A:A,AUTOPREENCHIMENTO!A:A,AUTOPREENCHIMENTO!CH:CH)</f>
        <v>2</v>
      </c>
      <c r="J158" s="1">
        <f>_xlfn.XLOOKUP(A:A,AUTOPREENCHIMENTO!A:A,AUTOPREENCHIMENTO!CK:CK)</f>
        <v>0</v>
      </c>
      <c r="K158" s="2" t="str">
        <f t="shared" si="14"/>
        <v>SIM</v>
      </c>
    </row>
    <row r="159" spans="1:11" x14ac:dyDescent="0.25">
      <c r="A159" s="2">
        <v>231</v>
      </c>
      <c r="B159" s="1" t="s">
        <v>1857</v>
      </c>
      <c r="C159" s="43" t="s">
        <v>291</v>
      </c>
      <c r="D159" s="1" t="s">
        <v>2108</v>
      </c>
      <c r="E159" s="12" t="str">
        <f>_xlfn.XLOOKUP(A:A,'COAPS 2020-10'!A:A,'COAPS 2020-10'!D:D)</f>
        <v>Unidade Básica de Saúde n° 5 - Recanto das Emas</v>
      </c>
      <c r="F159" s="2" t="str">
        <f t="shared" si="12"/>
        <v>NÃO</v>
      </c>
      <c r="G159" s="1">
        <f>_xlfn.XLOOKUP(A:A,'COAPS 2020-10'!A:A,'COAPS 2020-10'!AP:AP)</f>
        <v>5</v>
      </c>
      <c r="H159" s="1" t="e">
        <f t="shared" si="13"/>
        <v>#N/A</v>
      </c>
      <c r="I159" s="1" t="e">
        <f>_xlfn.XLOOKUP(A:A,AUTOPREENCHIMENTO!A:A,AUTOPREENCHIMENTO!CH:CH)</f>
        <v>#N/A</v>
      </c>
      <c r="J159" s="1" t="e">
        <f>_xlfn.XLOOKUP(A:A,AUTOPREENCHIMENTO!A:A,AUTOPREENCHIMENTO!CK:CK)</f>
        <v>#N/A</v>
      </c>
      <c r="K159" s="2" t="e">
        <f t="shared" si="14"/>
        <v>#N/A</v>
      </c>
    </row>
    <row r="160" spans="1:11" x14ac:dyDescent="0.25">
      <c r="A160" s="2">
        <v>232</v>
      </c>
      <c r="B160" s="1" t="s">
        <v>1857</v>
      </c>
      <c r="C160" s="43" t="s">
        <v>291</v>
      </c>
      <c r="D160" s="1" t="s">
        <v>2158</v>
      </c>
      <c r="E160" s="12" t="e">
        <f>_xlfn.XLOOKUP(A:A,'COAPS 2020-10'!A:A,'COAPS 2020-10'!D:D)</f>
        <v>#N/A</v>
      </c>
      <c r="F160" s="2" t="e">
        <f t="shared" si="12"/>
        <v>#N/A</v>
      </c>
      <c r="G160" s="1" t="e">
        <f>_xlfn.XLOOKUP(A:A,'COAPS 2020-10'!A:A,'COAPS 2020-10'!AP:AP)</f>
        <v>#N/A</v>
      </c>
      <c r="H160" s="1">
        <f t="shared" si="13"/>
        <v>1</v>
      </c>
      <c r="I160" s="1">
        <f>_xlfn.XLOOKUP(A:A,AUTOPREENCHIMENTO!A:A,AUTOPREENCHIMENTO!CH:CH)</f>
        <v>1</v>
      </c>
      <c r="J160" s="1">
        <f>_xlfn.XLOOKUP(A:A,AUTOPREENCHIMENTO!A:A,AUTOPREENCHIMENTO!CK:CK)</f>
        <v>0</v>
      </c>
      <c r="K160" s="2" t="e">
        <f t="shared" si="14"/>
        <v>#N/A</v>
      </c>
    </row>
    <row r="161" spans="1:11" x14ac:dyDescent="0.25">
      <c r="A161" s="2">
        <v>233</v>
      </c>
      <c r="B161" s="1" t="s">
        <v>1857</v>
      </c>
      <c r="C161" s="43" t="s">
        <v>291</v>
      </c>
      <c r="D161" s="1" t="s">
        <v>2129</v>
      </c>
      <c r="E161" s="12" t="str">
        <f>_xlfn.XLOOKUP(A:A,'COAPS 2020-10'!A:A,'COAPS 2020-10'!D:D)</f>
        <v>Unidade Básica de Saúde n° 7  - Recanto das Emas</v>
      </c>
      <c r="F161" s="2" t="str">
        <f t="shared" si="12"/>
        <v>NÃO</v>
      </c>
      <c r="G161" s="1">
        <f>_xlfn.XLOOKUP(A:A,'COAPS 2020-10'!A:A,'COAPS 2020-10'!AP:AP)</f>
        <v>1</v>
      </c>
      <c r="H161" s="1">
        <f t="shared" si="13"/>
        <v>2</v>
      </c>
      <c r="I161" s="1">
        <f>_xlfn.XLOOKUP(A:A,AUTOPREENCHIMENTO!A:A,AUTOPREENCHIMENTO!CH:CH)</f>
        <v>1</v>
      </c>
      <c r="J161" s="1">
        <f>_xlfn.XLOOKUP(A:A,AUTOPREENCHIMENTO!A:A,AUTOPREENCHIMENTO!CK:CK)</f>
        <v>1</v>
      </c>
      <c r="K161" s="2" t="str">
        <f t="shared" si="14"/>
        <v>NÃO</v>
      </c>
    </row>
    <row r="162" spans="1:11" x14ac:dyDescent="0.25">
      <c r="A162" s="2">
        <v>234</v>
      </c>
      <c r="B162" s="1" t="s">
        <v>1857</v>
      </c>
      <c r="C162" s="43" t="s">
        <v>291</v>
      </c>
      <c r="D162" s="1" t="s">
        <v>2140</v>
      </c>
      <c r="E162" s="12" t="str">
        <f>_xlfn.XLOOKUP(A:A,'COAPS 2020-10'!A:A,'COAPS 2020-10'!D:D)</f>
        <v>Unidade Básica de Saúde n° 8 - Recanto das Emas</v>
      </c>
      <c r="F162" s="2" t="str">
        <f t="shared" ref="F162:F175" si="15">IF(D162=E162,"SIM","NÃO")</f>
        <v>NÃO</v>
      </c>
      <c r="G162" s="1">
        <f>_xlfn.XLOOKUP(A:A,'COAPS 2020-10'!A:A,'COAPS 2020-10'!AP:AP)</f>
        <v>2</v>
      </c>
      <c r="H162" s="1">
        <f t="shared" ref="H162:H175" si="16">SUM(I162:J162)</f>
        <v>4</v>
      </c>
      <c r="I162" s="1">
        <f>_xlfn.XLOOKUP(A:A,AUTOPREENCHIMENTO!A:A,AUTOPREENCHIMENTO!CH:CH)</f>
        <v>2</v>
      </c>
      <c r="J162" s="1">
        <f>_xlfn.XLOOKUP(A:A,AUTOPREENCHIMENTO!A:A,AUTOPREENCHIMENTO!CK:CK)</f>
        <v>2</v>
      </c>
      <c r="K162" s="2" t="str">
        <f t="shared" ref="K162:K175" si="17">IF(G162=H162,"SIM","NÃO")</f>
        <v>NÃO</v>
      </c>
    </row>
    <row r="163" spans="1:11" x14ac:dyDescent="0.25">
      <c r="A163" s="2">
        <v>235</v>
      </c>
      <c r="B163" s="1" t="s">
        <v>1857</v>
      </c>
      <c r="C163" s="43" t="s">
        <v>291</v>
      </c>
      <c r="D163" s="1" t="s">
        <v>2159</v>
      </c>
      <c r="E163" s="12" t="e">
        <f>_xlfn.XLOOKUP(A:A,'COAPS 2020-10'!A:A,'COAPS 2020-10'!D:D)</f>
        <v>#N/A</v>
      </c>
      <c r="F163" s="2" t="e">
        <f t="shared" si="15"/>
        <v>#N/A</v>
      </c>
      <c r="G163" s="1" t="e">
        <f>_xlfn.XLOOKUP(A:A,'COAPS 2020-10'!A:A,'COAPS 2020-10'!AP:AP)</f>
        <v>#N/A</v>
      </c>
      <c r="H163" s="1">
        <f t="shared" si="16"/>
        <v>1</v>
      </c>
      <c r="I163" s="1">
        <f>_xlfn.XLOOKUP(A:A,AUTOPREENCHIMENTO!A:A,AUTOPREENCHIMENTO!CH:CH)</f>
        <v>1</v>
      </c>
      <c r="J163" s="1">
        <f>_xlfn.XLOOKUP(A:A,AUTOPREENCHIMENTO!A:A,AUTOPREENCHIMENTO!CK:CK)</f>
        <v>0</v>
      </c>
      <c r="K163" s="2" t="e">
        <f t="shared" si="17"/>
        <v>#N/A</v>
      </c>
    </row>
    <row r="164" spans="1:11" x14ac:dyDescent="0.25">
      <c r="A164" s="2">
        <v>236</v>
      </c>
      <c r="B164" s="1" t="s">
        <v>1857</v>
      </c>
      <c r="C164" s="43" t="s">
        <v>291</v>
      </c>
      <c r="D164" s="1" t="s">
        <v>1869</v>
      </c>
      <c r="E164" s="12" t="str">
        <f>_xlfn.XLOOKUP(A:A,'COAPS 2020-10'!A:A,'COAPS 2020-10'!D:D)</f>
        <v>Unidade Básica de Saúde n° 11 - Recanto das Emas</v>
      </c>
      <c r="F164" s="2" t="str">
        <f t="shared" si="15"/>
        <v>NÃO</v>
      </c>
      <c r="G164" s="1">
        <f>_xlfn.XLOOKUP(A:A,'COAPS 2020-10'!A:A,'COAPS 2020-10'!AP:AP)</f>
        <v>2</v>
      </c>
      <c r="H164" s="1">
        <f t="shared" si="16"/>
        <v>4</v>
      </c>
      <c r="I164" s="1">
        <f>_xlfn.XLOOKUP(A:A,AUTOPREENCHIMENTO!A:A,AUTOPREENCHIMENTO!CH:CH)</f>
        <v>2</v>
      </c>
      <c r="J164" s="1">
        <f>_xlfn.XLOOKUP(A:A,AUTOPREENCHIMENTO!A:A,AUTOPREENCHIMENTO!CK:CK)</f>
        <v>2</v>
      </c>
      <c r="K164" s="2" t="str">
        <f t="shared" si="17"/>
        <v>NÃO</v>
      </c>
    </row>
    <row r="165" spans="1:11" x14ac:dyDescent="0.25">
      <c r="A165" s="2">
        <v>237</v>
      </c>
      <c r="B165" s="1" t="s">
        <v>1857</v>
      </c>
      <c r="C165" s="43" t="s">
        <v>291</v>
      </c>
      <c r="D165" s="1" t="s">
        <v>2082</v>
      </c>
      <c r="E165" s="12" t="str">
        <f>_xlfn.XLOOKUP(A:A,'COAPS 2020-10'!A:A,'COAPS 2020-10'!D:D)</f>
        <v>Unidade Básica de Saúde n° 3 - Recanto das Emas</v>
      </c>
      <c r="F165" s="2" t="str">
        <f t="shared" si="15"/>
        <v>NÃO</v>
      </c>
      <c r="G165" s="1">
        <f>_xlfn.XLOOKUP(A:A,'COAPS 2020-10'!A:A,'COAPS 2020-10'!AP:AP)</f>
        <v>7</v>
      </c>
      <c r="H165" s="1">
        <f t="shared" si="16"/>
        <v>7</v>
      </c>
      <c r="I165" s="1">
        <f>_xlfn.XLOOKUP(A:A,AUTOPREENCHIMENTO!A:A,AUTOPREENCHIMENTO!CH:CH)</f>
        <v>7</v>
      </c>
      <c r="J165" s="1">
        <f>_xlfn.XLOOKUP(A:A,AUTOPREENCHIMENTO!A:A,AUTOPREENCHIMENTO!CK:CK)</f>
        <v>0</v>
      </c>
      <c r="K165" s="2" t="str">
        <f t="shared" si="17"/>
        <v>SIM</v>
      </c>
    </row>
    <row r="166" spans="1:11" x14ac:dyDescent="0.25">
      <c r="A166" s="2">
        <v>239</v>
      </c>
      <c r="B166" s="1" t="s">
        <v>1857</v>
      </c>
      <c r="C166" s="43" t="s">
        <v>157</v>
      </c>
      <c r="D166" s="1" t="s">
        <v>1895</v>
      </c>
      <c r="E166" s="12" t="str">
        <f>_xlfn.XLOOKUP(A:A,'COAPS 2020-10'!A:A,'COAPS 2020-10'!D:D)</f>
        <v>Unidade Básica de Saúde n° 13 - Samambaia</v>
      </c>
      <c r="F166" s="2" t="str">
        <f t="shared" si="15"/>
        <v>NÃO</v>
      </c>
      <c r="G166" s="1">
        <f>_xlfn.XLOOKUP(A:A,'COAPS 2020-10'!A:A,'COAPS 2020-10'!AP:AP)</f>
        <v>3</v>
      </c>
      <c r="H166" s="1" t="e">
        <f t="shared" si="16"/>
        <v>#N/A</v>
      </c>
      <c r="I166" s="1" t="e">
        <f>_xlfn.XLOOKUP(A:A,AUTOPREENCHIMENTO!A:A,AUTOPREENCHIMENTO!CH:CH)</f>
        <v>#N/A</v>
      </c>
      <c r="J166" s="1" t="e">
        <f>_xlfn.XLOOKUP(A:A,AUTOPREENCHIMENTO!A:A,AUTOPREENCHIMENTO!CK:CK)</f>
        <v>#N/A</v>
      </c>
      <c r="K166" s="2" t="e">
        <f t="shared" si="17"/>
        <v>#N/A</v>
      </c>
    </row>
    <row r="167" spans="1:11" x14ac:dyDescent="0.25">
      <c r="A167" s="2">
        <v>501</v>
      </c>
      <c r="B167" s="1" t="s">
        <v>1929</v>
      </c>
      <c r="C167" s="43" t="s">
        <v>136</v>
      </c>
      <c r="D167" s="12" t="s">
        <v>1944</v>
      </c>
      <c r="E167" s="12" t="str">
        <f>_xlfn.XLOOKUP(A:A,'COAPS 2020-10'!A:A,'COAPS 2020-10'!D:D)</f>
        <v>Unidade Básica de Saúde 12 - Gama (Ponto de apoio Ponte Alta)</v>
      </c>
      <c r="F167" s="2" t="str">
        <f t="shared" si="15"/>
        <v>SIM</v>
      </c>
      <c r="G167" s="1">
        <f>_xlfn.XLOOKUP(A:A,'COAPS 2020-10'!A:A,'COAPS 2020-10'!AP:AP)</f>
        <v>0</v>
      </c>
      <c r="H167" s="1" t="e">
        <f t="shared" si="16"/>
        <v>#N/A</v>
      </c>
      <c r="I167" s="1" t="e">
        <f>_xlfn.XLOOKUP(A:A,AUTOPREENCHIMENTO!A:A,AUTOPREENCHIMENTO!CH:CH)</f>
        <v>#N/A</v>
      </c>
      <c r="J167" s="1" t="e">
        <f>_xlfn.XLOOKUP(A:A,AUTOPREENCHIMENTO!A:A,AUTOPREENCHIMENTO!CK:CK)</f>
        <v>#N/A</v>
      </c>
      <c r="K167" s="2" t="e">
        <f t="shared" si="17"/>
        <v>#N/A</v>
      </c>
    </row>
    <row r="168" spans="1:11" x14ac:dyDescent="0.25">
      <c r="A168" s="2">
        <v>502</v>
      </c>
      <c r="B168" s="1" t="s">
        <v>1929</v>
      </c>
      <c r="C168" s="43" t="s">
        <v>136</v>
      </c>
      <c r="D168" s="12" t="s">
        <v>1948</v>
      </c>
      <c r="E168" s="12" t="str">
        <f>_xlfn.XLOOKUP(A:A,'COAPS 2020-10'!A:A,'COAPS 2020-10'!D:D)</f>
        <v>Unidade Básica de Saúde 15 - Gama - PRISIONAL</v>
      </c>
      <c r="F168" s="2" t="str">
        <f t="shared" si="15"/>
        <v>SIM</v>
      </c>
      <c r="G168" s="1">
        <f>_xlfn.XLOOKUP(A:A,'COAPS 2020-10'!A:A,'COAPS 2020-10'!AP:AP)</f>
        <v>0</v>
      </c>
      <c r="H168" s="1" t="e">
        <f t="shared" si="16"/>
        <v>#N/A</v>
      </c>
      <c r="I168" s="1" t="e">
        <f>_xlfn.XLOOKUP(A:A,AUTOPREENCHIMENTO!A:A,AUTOPREENCHIMENTO!CH:CH)</f>
        <v>#N/A</v>
      </c>
      <c r="J168" s="1" t="e">
        <f>_xlfn.XLOOKUP(A:A,AUTOPREENCHIMENTO!A:A,AUTOPREENCHIMENTO!CK:CK)</f>
        <v>#N/A</v>
      </c>
      <c r="K168" s="2" t="e">
        <f t="shared" si="17"/>
        <v>#N/A</v>
      </c>
    </row>
    <row r="169" spans="1:11" x14ac:dyDescent="0.25">
      <c r="A169" s="2">
        <v>503</v>
      </c>
      <c r="B169" s="1" t="s">
        <v>1929</v>
      </c>
      <c r="C169" s="43" t="s">
        <v>136</v>
      </c>
      <c r="D169" s="12" t="s">
        <v>1951</v>
      </c>
      <c r="E169" s="12" t="str">
        <f>_xlfn.XLOOKUP(A:A,'COAPS 2020-10'!A:A,'COAPS 2020-10'!D:D)</f>
        <v>Unidade Básica de Saúde 15 - Gama - PRISIONAL</v>
      </c>
      <c r="F169" s="2" t="str">
        <f t="shared" si="15"/>
        <v>NÃO</v>
      </c>
      <c r="G169" s="1">
        <f>_xlfn.XLOOKUP(A:A,'COAPS 2020-10'!A:A,'COAPS 2020-10'!AP:AP)</f>
        <v>0</v>
      </c>
      <c r="H169" s="1" t="e">
        <f t="shared" si="16"/>
        <v>#N/A</v>
      </c>
      <c r="I169" s="1" t="e">
        <f>_xlfn.XLOOKUP(A:A,AUTOPREENCHIMENTO!A:A,AUTOPREENCHIMENTO!CH:CH)</f>
        <v>#N/A</v>
      </c>
      <c r="J169" s="1" t="e">
        <f>_xlfn.XLOOKUP(A:A,AUTOPREENCHIMENTO!A:A,AUTOPREENCHIMENTO!CK:CK)</f>
        <v>#N/A</v>
      </c>
      <c r="K169" s="2" t="e">
        <f t="shared" si="17"/>
        <v>#N/A</v>
      </c>
    </row>
    <row r="170" spans="1:11" x14ac:dyDescent="0.25">
      <c r="A170" s="2">
        <v>504</v>
      </c>
      <c r="B170" s="1" t="s">
        <v>1929</v>
      </c>
      <c r="C170" s="43" t="s">
        <v>120</v>
      </c>
      <c r="D170" s="12" t="s">
        <v>2130</v>
      </c>
      <c r="E170" s="12" t="str">
        <f>_xlfn.XLOOKUP(A:A,'COAPS 2020-10'!A:A,'COAPS 2020-10'!D:D)</f>
        <v>Unidade Básica de Saúde 7 de Santa Maria (Ponto de apoio Tororó)</v>
      </c>
      <c r="F170" s="2" t="str">
        <f t="shared" si="15"/>
        <v>NÃO</v>
      </c>
      <c r="G170" s="1">
        <f>_xlfn.XLOOKUP(A:A,'COAPS 2020-10'!A:A,'COAPS 2020-10'!AP:AP)</f>
        <v>0</v>
      </c>
      <c r="H170" s="1" t="e">
        <f t="shared" si="16"/>
        <v>#N/A</v>
      </c>
      <c r="I170" s="1" t="e">
        <f>_xlfn.XLOOKUP(A:A,AUTOPREENCHIMENTO!A:A,AUTOPREENCHIMENTO!CH:CH)</f>
        <v>#N/A</v>
      </c>
      <c r="J170" s="1" t="e">
        <f>_xlfn.XLOOKUP(A:A,AUTOPREENCHIMENTO!A:A,AUTOPREENCHIMENTO!CK:CK)</f>
        <v>#N/A</v>
      </c>
      <c r="K170" s="2" t="e">
        <f t="shared" si="17"/>
        <v>#N/A</v>
      </c>
    </row>
    <row r="171" spans="1:11" x14ac:dyDescent="0.25">
      <c r="A171" s="2">
        <v>505</v>
      </c>
      <c r="B171" s="1" t="s">
        <v>1622</v>
      </c>
      <c r="C171" s="43" t="s">
        <v>127</v>
      </c>
      <c r="D171" s="12" t="s">
        <v>1671</v>
      </c>
      <c r="E171" s="12" t="str">
        <f>_xlfn.XLOOKUP(A:A,'COAPS 2020-10'!A:A,'COAPS 2020-10'!D:D)</f>
        <v xml:space="preserve">Unidade Básica de Saúde 14 - São Sebastião - CDP </v>
      </c>
      <c r="F171" s="2" t="str">
        <f t="shared" si="15"/>
        <v>SIM</v>
      </c>
      <c r="G171" s="1">
        <f>_xlfn.XLOOKUP(A:A,'COAPS 2020-10'!A:A,'COAPS 2020-10'!AP:AP)</f>
        <v>0</v>
      </c>
      <c r="H171" s="1" t="e">
        <f t="shared" si="16"/>
        <v>#N/A</v>
      </c>
      <c r="I171" s="1" t="e">
        <f>_xlfn.XLOOKUP(A:A,AUTOPREENCHIMENTO!A:A,AUTOPREENCHIMENTO!CH:CH)</f>
        <v>#N/A</v>
      </c>
      <c r="J171" s="1" t="e">
        <f>_xlfn.XLOOKUP(A:A,AUTOPREENCHIMENTO!A:A,AUTOPREENCHIMENTO!CK:CK)</f>
        <v>#N/A</v>
      </c>
      <c r="K171" s="2" t="e">
        <f t="shared" si="17"/>
        <v>#N/A</v>
      </c>
    </row>
    <row r="172" spans="1:11" x14ac:dyDescent="0.25">
      <c r="A172" s="2">
        <v>506</v>
      </c>
      <c r="B172" s="1" t="s">
        <v>1622</v>
      </c>
      <c r="C172" s="43" t="s">
        <v>127</v>
      </c>
      <c r="D172" s="12" t="s">
        <v>1674</v>
      </c>
      <c r="E172" s="12" t="str">
        <f>_xlfn.XLOOKUP(A:A,'COAPS 2020-10'!A:A,'COAPS 2020-10'!D:D)</f>
        <v xml:space="preserve">Unidade Básica de Saúde 14 - São Sebastião - CDP </v>
      </c>
      <c r="F172" s="2" t="str">
        <f t="shared" si="15"/>
        <v>NÃO</v>
      </c>
      <c r="G172" s="1">
        <f>_xlfn.XLOOKUP(A:A,'COAPS 2020-10'!A:A,'COAPS 2020-10'!AP:AP)</f>
        <v>0</v>
      </c>
      <c r="H172" s="1" t="e">
        <f t="shared" si="16"/>
        <v>#N/A</v>
      </c>
      <c r="I172" s="1" t="e">
        <f>_xlfn.XLOOKUP(A:A,AUTOPREENCHIMENTO!A:A,AUTOPREENCHIMENTO!CH:CH)</f>
        <v>#N/A</v>
      </c>
      <c r="J172" s="1" t="e">
        <f>_xlfn.XLOOKUP(A:A,AUTOPREENCHIMENTO!A:A,AUTOPREENCHIMENTO!CK:CK)</f>
        <v>#N/A</v>
      </c>
      <c r="K172" s="2" t="e">
        <f t="shared" si="17"/>
        <v>#N/A</v>
      </c>
    </row>
    <row r="173" spans="1:11" x14ac:dyDescent="0.25">
      <c r="A173" s="2">
        <v>507</v>
      </c>
      <c r="B173" s="1" t="s">
        <v>1622</v>
      </c>
      <c r="C173" s="43" t="s">
        <v>127</v>
      </c>
      <c r="D173" s="12" t="s">
        <v>1676</v>
      </c>
      <c r="E173" s="12" t="str">
        <f>_xlfn.XLOOKUP(A:A,'COAPS 2020-10'!A:A,'COAPS 2020-10'!D:D)</f>
        <v xml:space="preserve">Unidade Básica de Saúde 14 - São Sebastião - CDP </v>
      </c>
      <c r="F173" s="2" t="str">
        <f t="shared" si="15"/>
        <v>NÃO</v>
      </c>
      <c r="G173" s="1">
        <f>_xlfn.XLOOKUP(A:A,'COAPS 2020-10'!A:A,'COAPS 2020-10'!AP:AP)</f>
        <v>0</v>
      </c>
      <c r="H173" s="1" t="e">
        <f t="shared" si="16"/>
        <v>#N/A</v>
      </c>
      <c r="I173" s="1" t="e">
        <f>_xlfn.XLOOKUP(A:A,AUTOPREENCHIMENTO!A:A,AUTOPREENCHIMENTO!CH:CH)</f>
        <v>#N/A</v>
      </c>
      <c r="J173" s="1" t="e">
        <f>_xlfn.XLOOKUP(A:A,AUTOPREENCHIMENTO!A:A,AUTOPREENCHIMENTO!CK:CK)</f>
        <v>#N/A</v>
      </c>
      <c r="K173" s="2" t="e">
        <f t="shared" si="17"/>
        <v>#N/A</v>
      </c>
    </row>
    <row r="174" spans="1:11" x14ac:dyDescent="0.25">
      <c r="A174" s="2">
        <v>508</v>
      </c>
      <c r="B174" s="1" t="s">
        <v>1622</v>
      </c>
      <c r="C174" s="43" t="s">
        <v>127</v>
      </c>
      <c r="D174" s="12" t="s">
        <v>1677</v>
      </c>
      <c r="E174" s="12" t="str">
        <f>_xlfn.XLOOKUP(A:A,'COAPS 2020-10'!A:A,'COAPS 2020-10'!D:D)</f>
        <v xml:space="preserve">Unidade Básica de Saúde 14 - São Sebastião - CDP </v>
      </c>
      <c r="F174" s="2" t="str">
        <f t="shared" si="15"/>
        <v>NÃO</v>
      </c>
      <c r="G174" s="1">
        <f>_xlfn.XLOOKUP(A:A,'COAPS 2020-10'!A:A,'COAPS 2020-10'!AP:AP)</f>
        <v>0</v>
      </c>
      <c r="H174" s="1" t="e">
        <f t="shared" si="16"/>
        <v>#N/A</v>
      </c>
      <c r="I174" s="1" t="e">
        <f>_xlfn.XLOOKUP(A:A,AUTOPREENCHIMENTO!A:A,AUTOPREENCHIMENTO!CH:CH)</f>
        <v>#N/A</v>
      </c>
      <c r="J174" s="1" t="e">
        <f>_xlfn.XLOOKUP(A:A,AUTOPREENCHIMENTO!A:A,AUTOPREENCHIMENTO!CK:CK)</f>
        <v>#N/A</v>
      </c>
      <c r="K174" s="2" t="e">
        <f t="shared" si="17"/>
        <v>#N/A</v>
      </c>
    </row>
    <row r="175" spans="1:11" x14ac:dyDescent="0.25">
      <c r="A175" s="2">
        <v>509</v>
      </c>
      <c r="B175" s="1" t="s">
        <v>1568</v>
      </c>
      <c r="C175" s="12" t="s">
        <v>1617</v>
      </c>
      <c r="D175" s="12" t="s">
        <v>2044</v>
      </c>
      <c r="E175" s="12" t="str">
        <f>_xlfn.XLOOKUP(A:A,'COAPS 2020-10'!A:A,'COAPS 2020-10'!D:D)</f>
        <v>Unidade Básica de Saúde 1 - SIA - CPP</v>
      </c>
      <c r="F175" s="2" t="str">
        <f t="shared" si="15"/>
        <v>NÃO</v>
      </c>
      <c r="G175" s="1">
        <f>_xlfn.XLOOKUP(A:A,'COAPS 2020-10'!A:A,'COAPS 2020-10'!AP:AP)</f>
        <v>0</v>
      </c>
      <c r="H175" s="1" t="e">
        <f t="shared" si="16"/>
        <v>#N/A</v>
      </c>
      <c r="I175" s="1" t="e">
        <f>_xlfn.XLOOKUP(A:A,AUTOPREENCHIMENTO!A:A,AUTOPREENCHIMENTO!CH:CH)</f>
        <v>#N/A</v>
      </c>
      <c r="J175" s="1" t="e">
        <f>_xlfn.XLOOKUP(A:A,AUTOPREENCHIMENTO!A:A,AUTOPREENCHIMENTO!CK:CK)</f>
        <v>#N/A</v>
      </c>
      <c r="K175" s="2" t="e">
        <f t="shared" si="17"/>
        <v>#N/A</v>
      </c>
    </row>
  </sheetData>
  <sortState xmlns:xlrd2="http://schemas.microsoft.com/office/spreadsheetml/2017/richdata2" ref="A2:K175">
    <sortCondition ref="A1:A175"/>
  </sortState>
  <conditionalFormatting sqref="F1:F1048576">
    <cfRule type="cellIs" dxfId="39" priority="3" operator="equal">
      <formula>"NÃO"</formula>
    </cfRule>
    <cfRule type="cellIs" dxfId="38" priority="4" operator="equal">
      <formula>"SIM"</formula>
    </cfRule>
  </conditionalFormatting>
  <conditionalFormatting sqref="K1:K175">
    <cfRule type="cellIs" dxfId="37" priority="1" operator="equal">
      <formula>"NÃO"</formula>
    </cfRule>
    <cfRule type="cellIs" dxfId="36" priority="2" operator="equal">
      <formula>"SIM"</formula>
    </cfRule>
  </conditionalFormatting>
  <pageMargins left="0.511811024" right="0.511811024" top="0.78740157499999996" bottom="0.78740157499999996" header="0.31496062000000002" footer="0.31496062000000002"/>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96F81-69BB-4FF4-A129-38084061A249}">
  <dimension ref="A1:S175"/>
  <sheetViews>
    <sheetView zoomScaleNormal="100" workbookViewId="0">
      <pane xSplit="1" ySplit="1" topLeftCell="B2" activePane="bottomRight" state="frozen"/>
      <selection pane="topRight" activeCell="B1" sqref="B1"/>
      <selection pane="bottomLeft" activeCell="A2" sqref="A2"/>
      <selection pane="bottomRight" activeCell="F2" sqref="F2"/>
    </sheetView>
  </sheetViews>
  <sheetFormatPr defaultColWidth="9.140625" defaultRowHeight="15" x14ac:dyDescent="0.25"/>
  <cols>
    <col min="1" max="1" width="9.140625" style="1"/>
    <col min="2" max="2" width="10.42578125" style="1" bestFit="1" customWidth="1"/>
    <col min="3" max="3" width="18.85546875" style="1" bestFit="1" customWidth="1"/>
    <col min="4" max="4" width="60.42578125" style="1" bestFit="1" customWidth="1"/>
    <col min="5" max="5" width="18.140625" style="1" bestFit="1" customWidth="1"/>
    <col min="6" max="6" width="13.28515625" style="1" bestFit="1" customWidth="1"/>
    <col min="7" max="7" width="7.7109375" bestFit="1" customWidth="1"/>
    <col min="8" max="8" width="10" style="1" bestFit="1" customWidth="1"/>
    <col min="9" max="9" width="11.42578125" style="1" bestFit="1" customWidth="1"/>
    <col min="10" max="10" width="11.7109375" style="1" customWidth="1"/>
    <col min="11" max="11" width="5.85546875" style="1" bestFit="1" customWidth="1"/>
    <col min="12" max="12" width="8.42578125" style="1" bestFit="1" customWidth="1"/>
    <col min="13" max="13" width="18.28515625" style="1" bestFit="1" customWidth="1"/>
    <col min="14" max="14" width="18.42578125" style="1" bestFit="1" customWidth="1"/>
    <col min="15" max="15" width="12.7109375" style="1" bestFit="1" customWidth="1"/>
    <col min="16" max="16" width="13.140625" style="1" bestFit="1" customWidth="1"/>
    <col min="17" max="17" width="18.42578125" style="1" bestFit="1" customWidth="1"/>
    <col min="18" max="18" width="11.28515625" style="1" customWidth="1"/>
    <col min="19" max="19" width="16.85546875" style="1" bestFit="1" customWidth="1"/>
    <col min="20" max="16384" width="9.140625" style="1"/>
  </cols>
  <sheetData>
    <row r="1" spans="1:19" s="50" customFormat="1" ht="30" x14ac:dyDescent="0.25">
      <c r="A1" s="44" t="s">
        <v>32</v>
      </c>
      <c r="B1" s="44" t="s">
        <v>35</v>
      </c>
      <c r="C1" s="44" t="s">
        <v>2149</v>
      </c>
      <c r="D1" s="44" t="s">
        <v>34</v>
      </c>
      <c r="E1" s="44" t="s">
        <v>36</v>
      </c>
      <c r="F1" s="56" t="s">
        <v>2173</v>
      </c>
      <c r="G1" s="53" t="s">
        <v>2172</v>
      </c>
      <c r="H1" s="53" t="s">
        <v>2163</v>
      </c>
      <c r="I1" s="53" t="s">
        <v>2162</v>
      </c>
      <c r="J1" s="53" t="s">
        <v>2171</v>
      </c>
      <c r="K1" s="53" t="s">
        <v>2165</v>
      </c>
      <c r="L1" s="52" t="s">
        <v>2164</v>
      </c>
      <c r="M1" s="44" t="s">
        <v>2166</v>
      </c>
      <c r="N1" s="44" t="s">
        <v>2167</v>
      </c>
      <c r="O1" s="52" t="s">
        <v>2170</v>
      </c>
      <c r="P1" s="44" t="s">
        <v>2169</v>
      </c>
      <c r="Q1" s="44" t="s">
        <v>2168</v>
      </c>
      <c r="R1" s="52" t="s">
        <v>3009</v>
      </c>
      <c r="S1" s="44" t="s">
        <v>2330</v>
      </c>
    </row>
    <row r="2" spans="1:19" x14ac:dyDescent="0.25">
      <c r="A2" s="2">
        <v>53</v>
      </c>
      <c r="B2" s="1" t="s">
        <v>1857</v>
      </c>
      <c r="C2" s="43" t="s">
        <v>157</v>
      </c>
      <c r="D2" s="1" t="s">
        <v>2083</v>
      </c>
      <c r="E2" s="20" t="str">
        <f>_xlfn.XLOOKUP(A:A,Tipologia!A:A,Tipologia!F:F)</f>
        <v>A</v>
      </c>
      <c r="F2" s="63">
        <f t="shared" ref="F2:F33" si="0">IF(K2="SIM",G2+0.5,G2)</f>
        <v>8</v>
      </c>
      <c r="G2" s="64">
        <f t="shared" ref="G2:G33" si="1">IF(AND(H2&gt;=1,I2&gt;=1,J2="SIM"),8,IF(AND(H2&gt;=0.75,I2&gt;=0.75,J2="SIM"),7,IF(AND(H2&gt;=0.5,I2&gt;=0.5,J2="SIM"),6,IF(AND(H2&gt;0,I2&gt;0,J2="SIM"),4,IF(AND(OR(H2&gt;=1,I2&gt;=1),J2="SIM"),6,IF(AND(OR(H2&gt;=0.75,I2&gt;=0.75),J2="SIM"),5,IF(AND(OR(H2&gt;=0.5,I2&gt;=0.5),J2="SIM"),4,IF(AND(OR(H2&gt;0,I2&gt;0),J2="SIM"),3,IF(AND(OR(H2&gt;=1,I2&gt;=1),J2="SIM"),6,IF(AND(H2&gt;=1,I2&gt;=1,J2="NÃO"),6,IF(AND(H2&gt;=0.75,I2&gt;=0.75,J2="NÃO"),5,IF(AND(H2&gt;=0.5,I2&gt;=0.5,J2="NÃO"),4,IF(AND(H2&gt;0,I2&gt;0,J2="NÃO"),2,IF(AND(H2=0,I2=0,J2="SIM"),2,IF(AND(OR(H2&gt;0,I2&gt;0),J2="NÃO"),2,1)))))))))))))))</f>
        <v>8</v>
      </c>
      <c r="H2" s="101">
        <f t="shared" ref="H2:H33" si="2">L2*2</f>
        <v>2.6666666666666665</v>
      </c>
      <c r="I2" s="101">
        <f t="shared" ref="I2:I33" si="3">R2</f>
        <v>1</v>
      </c>
      <c r="J2" s="2" t="str">
        <f t="shared" ref="J2:J33" si="4">IF(AND(O2&gt;=2000,O2&lt;=4000),"SIM","NÃO")</f>
        <v>SIM</v>
      </c>
      <c r="K2" s="2" t="str">
        <f t="shared" ref="K2:K33" si="5">IF(Q2=0,"NÃO","SIM")</f>
        <v>NÃO</v>
      </c>
      <c r="L2" s="51">
        <f t="shared" ref="L2:L33" si="6">N2/M2</f>
        <v>1.3333333333333333</v>
      </c>
      <c r="M2" s="1">
        <f>_xlfn.XLOOKUP(A:A,'COAPS 2020-10'!A:A,'COAPS 2020-10'!AP:AP)</f>
        <v>3</v>
      </c>
      <c r="N2" s="1">
        <f>_xlfn.XLOOKUP(A:A,'COAPS 2020-10'!A:A,'COAPS 2020-10'!AQ:AQ)</f>
        <v>4</v>
      </c>
      <c r="O2" s="51">
        <f t="shared" ref="O2:O33" si="7">P2/M2</f>
        <v>3081.3333333333335</v>
      </c>
      <c r="P2" s="1">
        <f>_xlfn.XLOOKUP(A:A,AUTOPREENCHIMENTO!A:A,AUTOPREENCHIMENTO!CF:CF)</f>
        <v>9244</v>
      </c>
      <c r="Q2" s="1">
        <f>_xlfn.XLOOKUP(A:A,'COAPS 2020-10'!A:A,'COAPS 2020-10'!AS:AS)</f>
        <v>0</v>
      </c>
      <c r="R2" s="75">
        <f t="shared" ref="R2:R33" si="8">S2/M2</f>
        <v>1</v>
      </c>
      <c r="S2" s="1">
        <f>_xlfn.XLOOKUP(A:A,NASF!A:A,NASF!F:F)</f>
        <v>3</v>
      </c>
    </row>
    <row r="3" spans="1:19" x14ac:dyDescent="0.25">
      <c r="A3" s="2">
        <v>81</v>
      </c>
      <c r="B3" s="1" t="s">
        <v>1857</v>
      </c>
      <c r="C3" s="43" t="s">
        <v>291</v>
      </c>
      <c r="D3" s="1" t="s">
        <v>2085</v>
      </c>
      <c r="E3" s="20" t="str">
        <f>_xlfn.XLOOKUP(A:A,Tipologia!A:A,Tipologia!F:F)</f>
        <v>A</v>
      </c>
      <c r="F3" s="63">
        <f t="shared" si="0"/>
        <v>8</v>
      </c>
      <c r="G3" s="64">
        <f t="shared" si="1"/>
        <v>8</v>
      </c>
      <c r="H3" s="101">
        <f t="shared" si="2"/>
        <v>1.6666666666666667</v>
      </c>
      <c r="I3" s="101">
        <f t="shared" si="3"/>
        <v>1</v>
      </c>
      <c r="J3" s="2" t="str">
        <f t="shared" si="4"/>
        <v>SIM</v>
      </c>
      <c r="K3" s="2" t="str">
        <f t="shared" si="5"/>
        <v>NÃO</v>
      </c>
      <c r="L3" s="51">
        <f t="shared" si="6"/>
        <v>0.83333333333333337</v>
      </c>
      <c r="M3" s="1">
        <f>_xlfn.XLOOKUP(A:A,'COAPS 2020-10'!A:A,'COAPS 2020-10'!AP:AP)</f>
        <v>6</v>
      </c>
      <c r="N3" s="1">
        <f>_xlfn.XLOOKUP(A:A,'COAPS 2020-10'!A:A,'COAPS 2020-10'!AQ:AQ)</f>
        <v>5</v>
      </c>
      <c r="O3" s="51">
        <f t="shared" si="7"/>
        <v>2000</v>
      </c>
      <c r="P3" s="1">
        <f>_xlfn.XLOOKUP(A:A,AUTOPREENCHIMENTO!A:A,AUTOPREENCHIMENTO!CF:CF)</f>
        <v>12000</v>
      </c>
      <c r="Q3" s="1">
        <f>_xlfn.XLOOKUP(A:A,'COAPS 2020-10'!A:A,'COAPS 2020-10'!AS:AS)</f>
        <v>0</v>
      </c>
      <c r="R3" s="75">
        <f t="shared" si="8"/>
        <v>1</v>
      </c>
      <c r="S3" s="1">
        <f>_xlfn.XLOOKUP(A:A,NASF!A:A,NASF!F:F)</f>
        <v>6</v>
      </c>
    </row>
    <row r="4" spans="1:19" x14ac:dyDescent="0.25">
      <c r="A4" s="2">
        <v>122</v>
      </c>
      <c r="B4" s="1" t="s">
        <v>1523</v>
      </c>
      <c r="C4" s="43" t="s">
        <v>1524</v>
      </c>
      <c r="D4" s="1" t="s">
        <v>2063</v>
      </c>
      <c r="E4" s="20" t="str">
        <f>_xlfn.XLOOKUP(A:A,Tipologia!A:A,Tipologia!F:F)</f>
        <v>A</v>
      </c>
      <c r="F4" s="63">
        <f t="shared" si="0"/>
        <v>6</v>
      </c>
      <c r="G4" s="64">
        <f t="shared" si="1"/>
        <v>6</v>
      </c>
      <c r="H4" s="101">
        <f t="shared" si="2"/>
        <v>1</v>
      </c>
      <c r="I4" s="101">
        <f t="shared" si="3"/>
        <v>1</v>
      </c>
      <c r="J4" s="2" t="str">
        <f t="shared" si="4"/>
        <v>NÃO</v>
      </c>
      <c r="K4" s="2" t="str">
        <f t="shared" si="5"/>
        <v>NÃO</v>
      </c>
      <c r="L4" s="51">
        <f t="shared" si="6"/>
        <v>0.5</v>
      </c>
      <c r="M4" s="1">
        <f>_xlfn.XLOOKUP(A:A,'COAPS 2020-10'!A:A,'COAPS 2020-10'!AP:AP)</f>
        <v>6</v>
      </c>
      <c r="N4" s="1">
        <f>_xlfn.XLOOKUP(A:A,'COAPS 2020-10'!A:A,'COAPS 2020-10'!AQ:AQ)</f>
        <v>3</v>
      </c>
      <c r="O4" s="51">
        <f t="shared" si="7"/>
        <v>1833.3333333333333</v>
      </c>
      <c r="P4" s="1">
        <f>_xlfn.XLOOKUP(A:A,AUTOPREENCHIMENTO!A:A,AUTOPREENCHIMENTO!CF:CF)</f>
        <v>11000</v>
      </c>
      <c r="Q4" s="1">
        <f>_xlfn.XLOOKUP(A:A,'COAPS 2020-10'!A:A,'COAPS 2020-10'!AS:AS)</f>
        <v>0</v>
      </c>
      <c r="R4" s="75">
        <f t="shared" si="8"/>
        <v>1</v>
      </c>
      <c r="S4" s="1">
        <f>_xlfn.XLOOKUP(A:A,NASF!A:A,NASF!F:F)</f>
        <v>6</v>
      </c>
    </row>
    <row r="5" spans="1:19" x14ac:dyDescent="0.25">
      <c r="A5" s="2">
        <v>51</v>
      </c>
      <c r="B5" s="1" t="s">
        <v>1929</v>
      </c>
      <c r="C5" s="43" t="s">
        <v>136</v>
      </c>
      <c r="D5" s="1" t="s">
        <v>2069</v>
      </c>
      <c r="E5" s="20" t="str">
        <f>_xlfn.XLOOKUP(A:A,Tipologia!A:A,Tipologia!F:F)</f>
        <v>B</v>
      </c>
      <c r="F5" s="63">
        <f t="shared" si="0"/>
        <v>6</v>
      </c>
      <c r="G5" s="64">
        <f t="shared" si="1"/>
        <v>6</v>
      </c>
      <c r="H5" s="101">
        <f t="shared" si="2"/>
        <v>1</v>
      </c>
      <c r="I5" s="101">
        <f t="shared" si="3"/>
        <v>1</v>
      </c>
      <c r="J5" s="2" t="str">
        <f t="shared" si="4"/>
        <v>NÃO</v>
      </c>
      <c r="K5" s="2" t="str">
        <f t="shared" si="5"/>
        <v>NÃO</v>
      </c>
      <c r="L5" s="51">
        <f t="shared" si="6"/>
        <v>0.5</v>
      </c>
      <c r="M5" s="1">
        <f>_xlfn.XLOOKUP(A:A,'COAPS 2020-10'!A:A,'COAPS 2020-10'!AP:AP)</f>
        <v>6</v>
      </c>
      <c r="N5" s="1">
        <f>_xlfn.XLOOKUP(A:A,'COAPS 2020-10'!A:A,'COAPS 2020-10'!AQ:AQ)</f>
        <v>3</v>
      </c>
      <c r="O5" s="51">
        <f t="shared" si="7"/>
        <v>4333.333333333333</v>
      </c>
      <c r="P5" s="1">
        <f>_xlfn.XLOOKUP(A:A,AUTOPREENCHIMENTO!A:A,AUTOPREENCHIMENTO!CF:CF)</f>
        <v>26000</v>
      </c>
      <c r="Q5" s="1">
        <f>_xlfn.XLOOKUP(A:A,'COAPS 2020-10'!A:A,'COAPS 2020-10'!AS:AS)</f>
        <v>0</v>
      </c>
      <c r="R5" s="75">
        <f t="shared" si="8"/>
        <v>1</v>
      </c>
      <c r="S5" s="1">
        <f>_xlfn.XLOOKUP(A:A,NASF!A:A,NASF!F:F)</f>
        <v>6</v>
      </c>
    </row>
    <row r="6" spans="1:19" x14ac:dyDescent="0.25">
      <c r="A6" s="2">
        <v>57</v>
      </c>
      <c r="B6" s="1" t="s">
        <v>1568</v>
      </c>
      <c r="C6" s="43" t="s">
        <v>1569</v>
      </c>
      <c r="D6" s="1" t="s">
        <v>2017</v>
      </c>
      <c r="E6" s="20" t="str">
        <f>_xlfn.XLOOKUP(A:A,Tipologia!A:A,Tipologia!F:F)</f>
        <v>B</v>
      </c>
      <c r="F6" s="63">
        <f t="shared" si="0"/>
        <v>6</v>
      </c>
      <c r="G6" s="64">
        <f t="shared" si="1"/>
        <v>6</v>
      </c>
      <c r="H6" s="101">
        <f t="shared" si="2"/>
        <v>1.2</v>
      </c>
      <c r="I6" s="101">
        <f t="shared" si="3"/>
        <v>1</v>
      </c>
      <c r="J6" s="2" t="str">
        <f t="shared" si="4"/>
        <v>NÃO</v>
      </c>
      <c r="K6" s="2" t="str">
        <f t="shared" si="5"/>
        <v>NÃO</v>
      </c>
      <c r="L6" s="51">
        <f t="shared" si="6"/>
        <v>0.6</v>
      </c>
      <c r="M6" s="1">
        <f>_xlfn.XLOOKUP(A:A,'COAPS 2020-10'!A:A,'COAPS 2020-10'!AP:AP)</f>
        <v>5</v>
      </c>
      <c r="N6" s="1">
        <f>_xlfn.XLOOKUP(A:A,'COAPS 2020-10'!A:A,'COAPS 2020-10'!AQ:AQ)</f>
        <v>3</v>
      </c>
      <c r="O6" s="51">
        <f t="shared" si="7"/>
        <v>600</v>
      </c>
      <c r="P6" s="1">
        <f>_xlfn.XLOOKUP(A:A,AUTOPREENCHIMENTO!A:A,AUTOPREENCHIMENTO!CF:CF)</f>
        <v>3000</v>
      </c>
      <c r="Q6" s="1">
        <f>_xlfn.XLOOKUP(A:A,'COAPS 2020-10'!A:A,'COAPS 2020-10'!AS:AS)</f>
        <v>0</v>
      </c>
      <c r="R6" s="75">
        <f t="shared" si="8"/>
        <v>1</v>
      </c>
      <c r="S6" s="1">
        <f>_xlfn.XLOOKUP(A:A,NASF!A:A,NASF!F:F)</f>
        <v>5</v>
      </c>
    </row>
    <row r="7" spans="1:19" x14ac:dyDescent="0.25">
      <c r="A7" s="2">
        <v>58</v>
      </c>
      <c r="B7" s="1" t="s">
        <v>1702</v>
      </c>
      <c r="C7" s="43" t="s">
        <v>271</v>
      </c>
      <c r="D7" s="1" t="s">
        <v>2070</v>
      </c>
      <c r="E7" s="20" t="str">
        <f>_xlfn.XLOOKUP(A:A,Tipologia!A:A,Tipologia!F:F)</f>
        <v>B</v>
      </c>
      <c r="F7" s="63">
        <f t="shared" si="0"/>
        <v>8</v>
      </c>
      <c r="G7" s="64">
        <f t="shared" si="1"/>
        <v>8</v>
      </c>
      <c r="H7" s="101">
        <f t="shared" si="2"/>
        <v>2</v>
      </c>
      <c r="I7" s="101">
        <f t="shared" si="3"/>
        <v>1</v>
      </c>
      <c r="J7" s="2" t="str">
        <f t="shared" si="4"/>
        <v>SIM</v>
      </c>
      <c r="K7" s="2" t="str">
        <f t="shared" si="5"/>
        <v>NÃO</v>
      </c>
      <c r="L7" s="51">
        <f t="shared" si="6"/>
        <v>1</v>
      </c>
      <c r="M7" s="1">
        <f>_xlfn.XLOOKUP(A:A,'COAPS 2020-10'!A:A,'COAPS 2020-10'!AP:AP)</f>
        <v>1</v>
      </c>
      <c r="N7" s="1">
        <f>_xlfn.XLOOKUP(A:A,'COAPS 2020-10'!A:A,'COAPS 2020-10'!AQ:AQ)</f>
        <v>1</v>
      </c>
      <c r="O7" s="51">
        <f t="shared" si="7"/>
        <v>2842</v>
      </c>
      <c r="P7" s="1">
        <f>_xlfn.XLOOKUP(A:A,AUTOPREENCHIMENTO!A:A,AUTOPREENCHIMENTO!CF:CF)</f>
        <v>2842</v>
      </c>
      <c r="Q7" s="1">
        <f>_xlfn.XLOOKUP(A:A,'COAPS 2020-10'!A:A,'COAPS 2020-10'!AS:AS)</f>
        <v>0</v>
      </c>
      <c r="R7" s="75">
        <f t="shared" si="8"/>
        <v>1</v>
      </c>
      <c r="S7" s="1">
        <f>_xlfn.XLOOKUP(A:A,NASF!A:A,NASF!F:F)</f>
        <v>1</v>
      </c>
    </row>
    <row r="8" spans="1:19" x14ac:dyDescent="0.25">
      <c r="A8" s="2">
        <v>60</v>
      </c>
      <c r="B8" s="1" t="s">
        <v>1568</v>
      </c>
      <c r="C8" s="43" t="s">
        <v>281</v>
      </c>
      <c r="D8" s="1" t="s">
        <v>2049</v>
      </c>
      <c r="E8" s="20" t="str">
        <f>_xlfn.XLOOKUP(A:A,Tipologia!A:A,Tipologia!F:F)</f>
        <v>B</v>
      </c>
      <c r="F8" s="63">
        <f t="shared" si="0"/>
        <v>5</v>
      </c>
      <c r="G8" s="64">
        <f t="shared" si="1"/>
        <v>5</v>
      </c>
      <c r="H8" s="101">
        <f t="shared" si="2"/>
        <v>0.8571428571428571</v>
      </c>
      <c r="I8" s="101">
        <f t="shared" si="3"/>
        <v>1</v>
      </c>
      <c r="J8" s="2" t="str">
        <f t="shared" si="4"/>
        <v>NÃO</v>
      </c>
      <c r="K8" s="2" t="str">
        <f t="shared" si="5"/>
        <v>NÃO</v>
      </c>
      <c r="L8" s="51">
        <f t="shared" si="6"/>
        <v>0.42857142857142855</v>
      </c>
      <c r="M8" s="1">
        <f>_xlfn.XLOOKUP(A:A,'COAPS 2020-10'!A:A,'COAPS 2020-10'!AP:AP)</f>
        <v>7</v>
      </c>
      <c r="N8" s="1">
        <f>_xlfn.XLOOKUP(A:A,'COAPS 2020-10'!A:A,'COAPS 2020-10'!AQ:AQ)</f>
        <v>3</v>
      </c>
      <c r="O8" s="51">
        <f t="shared" si="7"/>
        <v>1428.5714285714287</v>
      </c>
      <c r="P8" s="1">
        <f>_xlfn.XLOOKUP(A:A,AUTOPREENCHIMENTO!A:A,AUTOPREENCHIMENTO!CF:CF)</f>
        <v>10000</v>
      </c>
      <c r="Q8" s="1">
        <f>_xlfn.XLOOKUP(A:A,'COAPS 2020-10'!A:A,'COAPS 2020-10'!AS:AS)</f>
        <v>0</v>
      </c>
      <c r="R8" s="75">
        <f t="shared" si="8"/>
        <v>1</v>
      </c>
      <c r="S8" s="1">
        <f>_xlfn.XLOOKUP(A:A,NASF!A:A,NASF!F:F)</f>
        <v>7</v>
      </c>
    </row>
    <row r="9" spans="1:19" x14ac:dyDescent="0.25">
      <c r="A9" s="2">
        <v>61</v>
      </c>
      <c r="B9" s="1" t="s">
        <v>1523</v>
      </c>
      <c r="C9" s="43" t="s">
        <v>286</v>
      </c>
      <c r="D9" s="1" t="s">
        <v>2018</v>
      </c>
      <c r="E9" s="20" t="str">
        <f>_xlfn.XLOOKUP(A:A,Tipologia!A:A,Tipologia!F:F)</f>
        <v>B</v>
      </c>
      <c r="F9" s="63">
        <f t="shared" si="0"/>
        <v>6</v>
      </c>
      <c r="G9" s="64">
        <f t="shared" si="1"/>
        <v>6</v>
      </c>
      <c r="H9" s="101">
        <f t="shared" si="2"/>
        <v>1.3333333333333333</v>
      </c>
      <c r="I9" s="101">
        <f t="shared" si="3"/>
        <v>1</v>
      </c>
      <c r="J9" s="2" t="str">
        <f t="shared" si="4"/>
        <v>NÃO</v>
      </c>
      <c r="K9" s="2" t="str">
        <f t="shared" si="5"/>
        <v>NÃO</v>
      </c>
      <c r="L9" s="51">
        <f t="shared" si="6"/>
        <v>0.66666666666666663</v>
      </c>
      <c r="M9" s="1">
        <f>_xlfn.XLOOKUP(A:A,'COAPS 2020-10'!A:A,'COAPS 2020-10'!AP:AP)</f>
        <v>3</v>
      </c>
      <c r="N9" s="1">
        <f>_xlfn.XLOOKUP(A:A,'COAPS 2020-10'!A:A,'COAPS 2020-10'!AQ:AQ)</f>
        <v>2</v>
      </c>
      <c r="O9" s="51">
        <f t="shared" si="7"/>
        <v>1166.6666666666667</v>
      </c>
      <c r="P9" s="1">
        <f>_xlfn.XLOOKUP(A:A,AUTOPREENCHIMENTO!A:A,AUTOPREENCHIMENTO!CF:CF)</f>
        <v>3500</v>
      </c>
      <c r="Q9" s="1">
        <f>_xlfn.XLOOKUP(A:A,'COAPS 2020-10'!A:A,'COAPS 2020-10'!AS:AS)</f>
        <v>0</v>
      </c>
      <c r="R9" s="75">
        <f t="shared" si="8"/>
        <v>1</v>
      </c>
      <c r="S9" s="1">
        <f>_xlfn.XLOOKUP(A:A,NASF!A:A,NASF!F:F)</f>
        <v>3</v>
      </c>
    </row>
    <row r="10" spans="1:19" x14ac:dyDescent="0.25">
      <c r="A10" s="2">
        <v>62</v>
      </c>
      <c r="B10" s="1" t="s">
        <v>1857</v>
      </c>
      <c r="C10" s="43" t="s">
        <v>291</v>
      </c>
      <c r="D10" s="1" t="s">
        <v>2065</v>
      </c>
      <c r="E10" s="20" t="str">
        <f>_xlfn.XLOOKUP(A:A,Tipologia!A:A,Tipologia!F:F)</f>
        <v>B</v>
      </c>
      <c r="F10" s="63">
        <f t="shared" si="0"/>
        <v>6</v>
      </c>
      <c r="G10" s="64">
        <f t="shared" si="1"/>
        <v>6</v>
      </c>
      <c r="H10" s="101">
        <f t="shared" si="2"/>
        <v>1</v>
      </c>
      <c r="I10" s="101">
        <f t="shared" si="3"/>
        <v>1</v>
      </c>
      <c r="J10" s="2" t="str">
        <f t="shared" si="4"/>
        <v>NÃO</v>
      </c>
      <c r="K10" s="2" t="str">
        <f t="shared" si="5"/>
        <v>NÃO</v>
      </c>
      <c r="L10" s="51">
        <f t="shared" si="6"/>
        <v>0.5</v>
      </c>
      <c r="M10" s="1">
        <f>_xlfn.XLOOKUP(A:A,'COAPS 2020-10'!A:A,'COAPS 2020-10'!AP:AP)</f>
        <v>8</v>
      </c>
      <c r="N10" s="1">
        <f>_xlfn.XLOOKUP(A:A,'COAPS 2020-10'!A:A,'COAPS 2020-10'!AQ:AQ)</f>
        <v>4</v>
      </c>
      <c r="O10" s="51">
        <f t="shared" si="7"/>
        <v>65.375</v>
      </c>
      <c r="P10" s="1">
        <f>_xlfn.XLOOKUP(A:A,AUTOPREENCHIMENTO!A:A,AUTOPREENCHIMENTO!CF:CF)</f>
        <v>523</v>
      </c>
      <c r="Q10" s="1">
        <f>_xlfn.XLOOKUP(A:A,'COAPS 2020-10'!A:A,'COAPS 2020-10'!AS:AS)</f>
        <v>0</v>
      </c>
      <c r="R10" s="75">
        <f t="shared" si="8"/>
        <v>1</v>
      </c>
      <c r="S10" s="1">
        <f>_xlfn.XLOOKUP(A:A,NASF!A:A,NASF!F:F)</f>
        <v>8</v>
      </c>
    </row>
    <row r="11" spans="1:19" x14ac:dyDescent="0.25">
      <c r="A11" s="2">
        <v>64</v>
      </c>
      <c r="B11" s="1" t="s">
        <v>1929</v>
      </c>
      <c r="C11" s="43" t="s">
        <v>136</v>
      </c>
      <c r="D11" s="1" t="s">
        <v>2096</v>
      </c>
      <c r="E11" s="20" t="str">
        <f>_xlfn.XLOOKUP(A:A,Tipologia!A:A,Tipologia!F:F)</f>
        <v>B</v>
      </c>
      <c r="F11" s="63">
        <f t="shared" si="0"/>
        <v>2</v>
      </c>
      <c r="G11" s="64">
        <f t="shared" si="1"/>
        <v>2</v>
      </c>
      <c r="H11" s="101">
        <f t="shared" si="2"/>
        <v>2.5</v>
      </c>
      <c r="I11" s="101">
        <f t="shared" si="3"/>
        <v>0</v>
      </c>
      <c r="J11" s="2" t="str">
        <f t="shared" si="4"/>
        <v>NÃO</v>
      </c>
      <c r="K11" s="2" t="str">
        <f t="shared" si="5"/>
        <v>NÃO</v>
      </c>
      <c r="L11" s="51">
        <f t="shared" si="6"/>
        <v>1.25</v>
      </c>
      <c r="M11" s="1">
        <f>_xlfn.XLOOKUP(A:A,'COAPS 2020-10'!A:A,'COAPS 2020-10'!AP:AP)</f>
        <v>4</v>
      </c>
      <c r="N11" s="1">
        <f>_xlfn.XLOOKUP(A:A,'COAPS 2020-10'!A:A,'COAPS 2020-10'!AQ:AQ)</f>
        <v>5</v>
      </c>
      <c r="O11" s="51">
        <f t="shared" si="7"/>
        <v>4525</v>
      </c>
      <c r="P11" s="1">
        <f>_xlfn.XLOOKUP(A:A,AUTOPREENCHIMENTO!A:A,AUTOPREENCHIMENTO!CF:CF)</f>
        <v>18100</v>
      </c>
      <c r="Q11" s="1">
        <f>_xlfn.XLOOKUP(A:A,'COAPS 2020-10'!A:A,'COAPS 2020-10'!AS:AS)</f>
        <v>0</v>
      </c>
      <c r="R11" s="75">
        <f t="shared" si="8"/>
        <v>0</v>
      </c>
      <c r="S11" s="1">
        <f>_xlfn.XLOOKUP(A:A,NASF!A:A,NASF!F:F)</f>
        <v>0</v>
      </c>
    </row>
    <row r="12" spans="1:19" x14ac:dyDescent="0.25">
      <c r="A12" s="2">
        <v>65</v>
      </c>
      <c r="B12" s="1" t="s">
        <v>1702</v>
      </c>
      <c r="C12" s="43" t="s">
        <v>305</v>
      </c>
      <c r="D12" s="1" t="s">
        <v>2071</v>
      </c>
      <c r="E12" s="20" t="str">
        <f>_xlfn.XLOOKUP(A:A,Tipologia!A:A,Tipologia!F:F)</f>
        <v>B</v>
      </c>
      <c r="F12" s="63">
        <f t="shared" si="0"/>
        <v>6</v>
      </c>
      <c r="G12" s="64">
        <f t="shared" si="1"/>
        <v>6</v>
      </c>
      <c r="H12" s="101">
        <f t="shared" si="2"/>
        <v>2</v>
      </c>
      <c r="I12" s="101">
        <f t="shared" si="3"/>
        <v>1</v>
      </c>
      <c r="J12" s="2" t="str">
        <f t="shared" si="4"/>
        <v>NÃO</v>
      </c>
      <c r="K12" s="2" t="str">
        <f t="shared" si="5"/>
        <v>NÃO</v>
      </c>
      <c r="L12" s="51">
        <f t="shared" si="6"/>
        <v>1</v>
      </c>
      <c r="M12" s="1">
        <f>_xlfn.XLOOKUP(A:A,'COAPS 2020-10'!A:A,'COAPS 2020-10'!AP:AP)</f>
        <v>1</v>
      </c>
      <c r="N12" s="1">
        <f>_xlfn.XLOOKUP(A:A,'COAPS 2020-10'!A:A,'COAPS 2020-10'!AQ:AQ)</f>
        <v>1</v>
      </c>
      <c r="O12" s="51">
        <f t="shared" si="7"/>
        <v>1000</v>
      </c>
      <c r="P12" s="1">
        <f>_xlfn.XLOOKUP(A:A,AUTOPREENCHIMENTO!A:A,AUTOPREENCHIMENTO!CF:CF)</f>
        <v>1000</v>
      </c>
      <c r="Q12" s="1">
        <f>_xlfn.XLOOKUP(A:A,'COAPS 2020-10'!A:A,'COAPS 2020-10'!AS:AS)</f>
        <v>0</v>
      </c>
      <c r="R12" s="75">
        <f t="shared" si="8"/>
        <v>1</v>
      </c>
      <c r="S12" s="1">
        <f>_xlfn.XLOOKUP(A:A,NASF!A:A,NASF!F:F)</f>
        <v>1</v>
      </c>
    </row>
    <row r="13" spans="1:19" x14ac:dyDescent="0.25">
      <c r="A13" s="2">
        <v>66</v>
      </c>
      <c r="B13" s="1" t="s">
        <v>1568</v>
      </c>
      <c r="C13" s="43" t="s">
        <v>224</v>
      </c>
      <c r="D13" s="1" t="s">
        <v>2019</v>
      </c>
      <c r="E13" s="20" t="str">
        <f>_xlfn.XLOOKUP(A:A,Tipologia!A:A,Tipologia!F:F)</f>
        <v>B</v>
      </c>
      <c r="F13" s="63">
        <f t="shared" si="0"/>
        <v>6</v>
      </c>
      <c r="G13" s="64">
        <f t="shared" si="1"/>
        <v>6</v>
      </c>
      <c r="H13" s="101">
        <f t="shared" si="2"/>
        <v>1.5555555555555556</v>
      </c>
      <c r="I13" s="101">
        <f t="shared" si="3"/>
        <v>1</v>
      </c>
      <c r="J13" s="2" t="str">
        <f t="shared" si="4"/>
        <v>NÃO</v>
      </c>
      <c r="K13" s="2" t="str">
        <f t="shared" si="5"/>
        <v>NÃO</v>
      </c>
      <c r="L13" s="51">
        <f t="shared" si="6"/>
        <v>0.77777777777777779</v>
      </c>
      <c r="M13" s="1">
        <f>_xlfn.XLOOKUP(A:A,'COAPS 2020-10'!A:A,'COAPS 2020-10'!AP:AP)</f>
        <v>9</v>
      </c>
      <c r="N13" s="1">
        <f>_xlfn.XLOOKUP(A:A,'COAPS 2020-10'!A:A,'COAPS 2020-10'!AQ:AQ)</f>
        <v>7</v>
      </c>
      <c r="O13" s="51">
        <f t="shared" si="7"/>
        <v>1500</v>
      </c>
      <c r="P13" s="1">
        <f>_xlfn.XLOOKUP(A:A,AUTOPREENCHIMENTO!A:A,AUTOPREENCHIMENTO!CF:CF)</f>
        <v>13500</v>
      </c>
      <c r="Q13" s="1">
        <f>_xlfn.XLOOKUP(A:A,'COAPS 2020-10'!A:A,'COAPS 2020-10'!AS:AS)</f>
        <v>0</v>
      </c>
      <c r="R13" s="75">
        <f t="shared" si="8"/>
        <v>1</v>
      </c>
      <c r="S13" s="1">
        <f>_xlfn.XLOOKUP(A:A,NASF!A:A,NASF!F:F)</f>
        <v>9</v>
      </c>
    </row>
    <row r="14" spans="1:19" x14ac:dyDescent="0.25">
      <c r="A14" s="2">
        <v>70</v>
      </c>
      <c r="B14" s="1" t="s">
        <v>1702</v>
      </c>
      <c r="C14" s="43" t="s">
        <v>305</v>
      </c>
      <c r="D14" s="1" t="s">
        <v>2021</v>
      </c>
      <c r="E14" s="20" t="str">
        <f>_xlfn.XLOOKUP(A:A,Tipologia!A:A,Tipologia!F:F)</f>
        <v>B</v>
      </c>
      <c r="F14" s="63">
        <f t="shared" si="0"/>
        <v>6</v>
      </c>
      <c r="G14" s="64">
        <f t="shared" si="1"/>
        <v>6</v>
      </c>
      <c r="H14" s="101">
        <f t="shared" si="2"/>
        <v>0</v>
      </c>
      <c r="I14" s="101">
        <f t="shared" si="3"/>
        <v>1</v>
      </c>
      <c r="J14" s="2" t="str">
        <f t="shared" si="4"/>
        <v>SIM</v>
      </c>
      <c r="K14" s="2" t="str">
        <f t="shared" si="5"/>
        <v>NÃO</v>
      </c>
      <c r="L14" s="51">
        <f t="shared" si="6"/>
        <v>0</v>
      </c>
      <c r="M14" s="1">
        <f>_xlfn.XLOOKUP(A:A,'COAPS 2020-10'!A:A,'COAPS 2020-10'!AP:AP)</f>
        <v>2</v>
      </c>
      <c r="N14" s="1">
        <f>_xlfn.XLOOKUP(A:A,'COAPS 2020-10'!A:A,'COAPS 2020-10'!AQ:AQ)</f>
        <v>0</v>
      </c>
      <c r="O14" s="51">
        <f t="shared" si="7"/>
        <v>3950</v>
      </c>
      <c r="P14" s="1">
        <f>_xlfn.XLOOKUP(A:A,AUTOPREENCHIMENTO!A:A,AUTOPREENCHIMENTO!CF:CF)</f>
        <v>7900</v>
      </c>
      <c r="Q14" s="1">
        <f>_xlfn.XLOOKUP(A:A,'COAPS 2020-10'!A:A,'COAPS 2020-10'!AS:AS)</f>
        <v>0</v>
      </c>
      <c r="R14" s="75">
        <f t="shared" si="8"/>
        <v>1</v>
      </c>
      <c r="S14" s="1">
        <f>_xlfn.XLOOKUP(A:A,NASF!A:A,NASF!F:F)</f>
        <v>2</v>
      </c>
    </row>
    <row r="15" spans="1:19" x14ac:dyDescent="0.25">
      <c r="A15" s="2">
        <v>71</v>
      </c>
      <c r="B15" s="1" t="s">
        <v>1702</v>
      </c>
      <c r="C15" s="43" t="s">
        <v>325</v>
      </c>
      <c r="D15" s="1" t="s">
        <v>2097</v>
      </c>
      <c r="E15" s="20" t="str">
        <f>_xlfn.XLOOKUP(A:A,Tipologia!A:A,Tipologia!F:F)</f>
        <v>B</v>
      </c>
      <c r="F15" s="63">
        <f t="shared" si="0"/>
        <v>6</v>
      </c>
      <c r="G15" s="64">
        <f t="shared" si="1"/>
        <v>6</v>
      </c>
      <c r="H15" s="101">
        <f t="shared" si="2"/>
        <v>1.25</v>
      </c>
      <c r="I15" s="101">
        <f t="shared" si="3"/>
        <v>1</v>
      </c>
      <c r="J15" s="2" t="str">
        <f t="shared" si="4"/>
        <v>NÃO</v>
      </c>
      <c r="K15" s="2" t="str">
        <f t="shared" si="5"/>
        <v>NÃO</v>
      </c>
      <c r="L15" s="51">
        <f t="shared" si="6"/>
        <v>0.625</v>
      </c>
      <c r="M15" s="1">
        <f>_xlfn.XLOOKUP(A:A,'COAPS 2020-10'!A:A,'COAPS 2020-10'!AP:AP)</f>
        <v>8</v>
      </c>
      <c r="N15" s="1">
        <f>_xlfn.XLOOKUP(A:A,'COAPS 2020-10'!A:A,'COAPS 2020-10'!AQ:AQ)</f>
        <v>5</v>
      </c>
      <c r="O15" s="51">
        <f t="shared" si="7"/>
        <v>275.375</v>
      </c>
      <c r="P15" s="1">
        <f>_xlfn.XLOOKUP(A:A,AUTOPREENCHIMENTO!A:A,AUTOPREENCHIMENTO!CF:CF)</f>
        <v>2203</v>
      </c>
      <c r="Q15" s="1">
        <f>_xlfn.XLOOKUP(A:A,'COAPS 2020-10'!A:A,'COAPS 2020-10'!AS:AS)</f>
        <v>0</v>
      </c>
      <c r="R15" s="75">
        <f t="shared" si="8"/>
        <v>1</v>
      </c>
      <c r="S15" s="1">
        <f>_xlfn.XLOOKUP(A:A,NASF!A:A,NASF!F:F)</f>
        <v>8</v>
      </c>
    </row>
    <row r="16" spans="1:19" x14ac:dyDescent="0.25">
      <c r="A16" s="2">
        <v>72</v>
      </c>
      <c r="B16" s="1" t="s">
        <v>1794</v>
      </c>
      <c r="C16" s="43" t="s">
        <v>330</v>
      </c>
      <c r="D16" s="1" t="s">
        <v>2022</v>
      </c>
      <c r="E16" s="20" t="str">
        <f>_xlfn.XLOOKUP(A:A,Tipologia!A:A,Tipologia!F:F)</f>
        <v>B</v>
      </c>
      <c r="F16" s="63">
        <f t="shared" si="0"/>
        <v>4</v>
      </c>
      <c r="G16" s="64">
        <f t="shared" si="1"/>
        <v>4</v>
      </c>
      <c r="H16" s="101">
        <f t="shared" si="2"/>
        <v>0.8</v>
      </c>
      <c r="I16" s="101">
        <f t="shared" si="3"/>
        <v>0.4</v>
      </c>
      <c r="J16" s="2" t="str">
        <f t="shared" si="4"/>
        <v>SIM</v>
      </c>
      <c r="K16" s="2" t="str">
        <f t="shared" si="5"/>
        <v>NÃO</v>
      </c>
      <c r="L16" s="51">
        <f t="shared" si="6"/>
        <v>0.4</v>
      </c>
      <c r="M16" s="1">
        <f>_xlfn.XLOOKUP(A:A,'COAPS 2020-10'!A:A,'COAPS 2020-10'!AP:AP)</f>
        <v>5</v>
      </c>
      <c r="N16" s="1">
        <f>_xlfn.XLOOKUP(A:A,'COAPS 2020-10'!A:A,'COAPS 2020-10'!AQ:AQ)</f>
        <v>2</v>
      </c>
      <c r="O16" s="51">
        <f t="shared" si="7"/>
        <v>2446.1999999999998</v>
      </c>
      <c r="P16" s="1">
        <f>_xlfn.XLOOKUP(A:A,AUTOPREENCHIMENTO!A:A,AUTOPREENCHIMENTO!CF:CF)</f>
        <v>12231</v>
      </c>
      <c r="Q16" s="1">
        <f>_xlfn.XLOOKUP(A:A,'COAPS 2020-10'!A:A,'COAPS 2020-10'!AS:AS)</f>
        <v>0</v>
      </c>
      <c r="R16" s="75">
        <f t="shared" si="8"/>
        <v>0.4</v>
      </c>
      <c r="S16" s="1">
        <f>_xlfn.XLOOKUP(A:A,NASF!A:A,NASF!F:F)</f>
        <v>2</v>
      </c>
    </row>
    <row r="17" spans="1:19" x14ac:dyDescent="0.25">
      <c r="A17" s="2">
        <v>73</v>
      </c>
      <c r="B17" s="1" t="s">
        <v>1702</v>
      </c>
      <c r="C17" s="43" t="s">
        <v>2151</v>
      </c>
      <c r="D17" s="1" t="s">
        <v>2073</v>
      </c>
      <c r="E17" s="20" t="str">
        <f>_xlfn.XLOOKUP(A:A,Tipologia!A:A,Tipologia!F:F)</f>
        <v>B</v>
      </c>
      <c r="F17" s="63">
        <f t="shared" si="0"/>
        <v>6</v>
      </c>
      <c r="G17" s="64">
        <f t="shared" si="1"/>
        <v>6</v>
      </c>
      <c r="H17" s="101">
        <f t="shared" si="2"/>
        <v>1</v>
      </c>
      <c r="I17" s="101">
        <f t="shared" si="3"/>
        <v>1.3333333333333333</v>
      </c>
      <c r="J17" s="2" t="str">
        <f t="shared" si="4"/>
        <v>NÃO</v>
      </c>
      <c r="K17" s="2" t="str">
        <f t="shared" si="5"/>
        <v>NÃO</v>
      </c>
      <c r="L17" s="51">
        <f t="shared" si="6"/>
        <v>0.5</v>
      </c>
      <c r="M17" s="1">
        <f>_xlfn.XLOOKUP(A:A,'COAPS 2020-10'!A:A,'COAPS 2020-10'!AP:AP)</f>
        <v>6</v>
      </c>
      <c r="N17" s="1">
        <f>_xlfn.XLOOKUP(A:A,'COAPS 2020-10'!A:A,'COAPS 2020-10'!AQ:AQ)</f>
        <v>3</v>
      </c>
      <c r="O17" s="51">
        <f t="shared" si="7"/>
        <v>1625.5</v>
      </c>
      <c r="P17" s="1">
        <f>_xlfn.XLOOKUP(A:A,AUTOPREENCHIMENTO!A:A,AUTOPREENCHIMENTO!CF:CF)</f>
        <v>9753</v>
      </c>
      <c r="Q17" s="1">
        <f>_xlfn.XLOOKUP(A:A,'COAPS 2020-10'!A:A,'COAPS 2020-10'!AS:AS)</f>
        <v>0</v>
      </c>
      <c r="R17" s="75">
        <f t="shared" si="8"/>
        <v>1.3333333333333333</v>
      </c>
      <c r="S17" s="1">
        <f>_xlfn.XLOOKUP(A:A,NASF!A:A,NASF!F:F)</f>
        <v>8</v>
      </c>
    </row>
    <row r="18" spans="1:19" x14ac:dyDescent="0.25">
      <c r="A18" s="2">
        <v>75</v>
      </c>
      <c r="B18" s="1" t="s">
        <v>1568</v>
      </c>
      <c r="C18" s="43" t="s">
        <v>344</v>
      </c>
      <c r="D18" s="1" t="s">
        <v>2023</v>
      </c>
      <c r="E18" s="20" t="str">
        <f>_xlfn.XLOOKUP(A:A,Tipologia!A:A,Tipologia!F:F)</f>
        <v>B</v>
      </c>
      <c r="F18" s="63">
        <f t="shared" si="0"/>
        <v>5</v>
      </c>
      <c r="G18" s="64">
        <f t="shared" si="1"/>
        <v>5</v>
      </c>
      <c r="H18" s="101">
        <f t="shared" si="2"/>
        <v>0.8571428571428571</v>
      </c>
      <c r="I18" s="101">
        <f t="shared" si="3"/>
        <v>1</v>
      </c>
      <c r="J18" s="2" t="str">
        <f t="shared" si="4"/>
        <v>NÃO</v>
      </c>
      <c r="K18" s="2" t="str">
        <f t="shared" si="5"/>
        <v>NÃO</v>
      </c>
      <c r="L18" s="51">
        <f t="shared" si="6"/>
        <v>0.42857142857142855</v>
      </c>
      <c r="M18" s="1">
        <f>_xlfn.XLOOKUP(A:A,'COAPS 2020-10'!A:A,'COAPS 2020-10'!AP:AP)</f>
        <v>7</v>
      </c>
      <c r="N18" s="1">
        <f>_xlfn.XLOOKUP(A:A,'COAPS 2020-10'!A:A,'COAPS 2020-10'!AQ:AQ)</f>
        <v>3</v>
      </c>
      <c r="O18" s="51">
        <f t="shared" si="7"/>
        <v>1857.1428571428571</v>
      </c>
      <c r="P18" s="1">
        <f>_xlfn.XLOOKUP(A:A,AUTOPREENCHIMENTO!A:A,AUTOPREENCHIMENTO!CF:CF)</f>
        <v>13000</v>
      </c>
      <c r="Q18" s="1">
        <f>_xlfn.XLOOKUP(A:A,'COAPS 2020-10'!A:A,'COAPS 2020-10'!AS:AS)</f>
        <v>0</v>
      </c>
      <c r="R18" s="75">
        <f t="shared" si="8"/>
        <v>1</v>
      </c>
      <c r="S18" s="1">
        <f>_xlfn.XLOOKUP(A:A,NASF!A:A,NASF!F:F)</f>
        <v>7</v>
      </c>
    </row>
    <row r="19" spans="1:19" x14ac:dyDescent="0.25">
      <c r="A19" s="2">
        <v>76</v>
      </c>
      <c r="B19" s="1" t="s">
        <v>1794</v>
      </c>
      <c r="C19" s="43" t="s">
        <v>330</v>
      </c>
      <c r="D19" s="1" t="s">
        <v>2050</v>
      </c>
      <c r="E19" s="20" t="str">
        <f>_xlfn.XLOOKUP(A:A,Tipologia!A:A,Tipologia!F:F)</f>
        <v>B</v>
      </c>
      <c r="F19" s="63">
        <f t="shared" si="0"/>
        <v>4</v>
      </c>
      <c r="G19" s="64">
        <f t="shared" si="1"/>
        <v>4</v>
      </c>
      <c r="H19" s="101">
        <f t="shared" si="2"/>
        <v>2</v>
      </c>
      <c r="I19" s="101">
        <f t="shared" si="3"/>
        <v>0.25</v>
      </c>
      <c r="J19" s="2" t="str">
        <f t="shared" si="4"/>
        <v>SIM</v>
      </c>
      <c r="K19" s="2" t="str">
        <f t="shared" si="5"/>
        <v>NÃO</v>
      </c>
      <c r="L19" s="51">
        <f t="shared" si="6"/>
        <v>1</v>
      </c>
      <c r="M19" s="1">
        <f>_xlfn.XLOOKUP(A:A,'COAPS 2020-10'!A:A,'COAPS 2020-10'!AP:AP)</f>
        <v>4</v>
      </c>
      <c r="N19" s="1">
        <f>_xlfn.XLOOKUP(A:A,'COAPS 2020-10'!A:A,'COAPS 2020-10'!AQ:AQ)</f>
        <v>4</v>
      </c>
      <c r="O19" s="51">
        <f t="shared" si="7"/>
        <v>3856.25</v>
      </c>
      <c r="P19" s="1">
        <f>_xlfn.XLOOKUP(A:A,AUTOPREENCHIMENTO!A:A,AUTOPREENCHIMENTO!CF:CF)</f>
        <v>15425</v>
      </c>
      <c r="Q19" s="1">
        <f>_xlfn.XLOOKUP(A:A,'COAPS 2020-10'!A:A,'COAPS 2020-10'!AS:AS)</f>
        <v>0</v>
      </c>
      <c r="R19" s="75">
        <f t="shared" si="8"/>
        <v>0.25</v>
      </c>
      <c r="S19" s="1">
        <f>_xlfn.XLOOKUP(A:A,NASF!A:A,NASF!F:F)</f>
        <v>1</v>
      </c>
    </row>
    <row r="20" spans="1:19" x14ac:dyDescent="0.25">
      <c r="A20" s="2">
        <v>83</v>
      </c>
      <c r="B20" s="1" t="s">
        <v>1622</v>
      </c>
      <c r="C20" s="43" t="s">
        <v>127</v>
      </c>
      <c r="D20" s="1" t="s">
        <v>2024</v>
      </c>
      <c r="E20" s="20" t="str">
        <f>_xlfn.XLOOKUP(A:A,Tipologia!A:A,Tipologia!F:F)</f>
        <v>B</v>
      </c>
      <c r="F20" s="63">
        <f t="shared" si="0"/>
        <v>6</v>
      </c>
      <c r="G20" s="64">
        <f t="shared" si="1"/>
        <v>6</v>
      </c>
      <c r="H20" s="101">
        <f t="shared" si="2"/>
        <v>1.8</v>
      </c>
      <c r="I20" s="101">
        <f t="shared" si="3"/>
        <v>1</v>
      </c>
      <c r="J20" s="2" t="str">
        <f t="shared" si="4"/>
        <v>NÃO</v>
      </c>
      <c r="K20" s="2" t="str">
        <f t="shared" si="5"/>
        <v>NÃO</v>
      </c>
      <c r="L20" s="51">
        <f t="shared" si="6"/>
        <v>0.9</v>
      </c>
      <c r="M20" s="1">
        <f>_xlfn.XLOOKUP(A:A,'COAPS 2020-10'!A:A,'COAPS 2020-10'!AP:AP)</f>
        <v>10</v>
      </c>
      <c r="N20" s="1">
        <f>_xlfn.XLOOKUP(A:A,'COAPS 2020-10'!A:A,'COAPS 2020-10'!AQ:AQ)</f>
        <v>9</v>
      </c>
      <c r="O20" s="51">
        <f t="shared" si="7"/>
        <v>1572.5</v>
      </c>
      <c r="P20" s="1">
        <f>_xlfn.XLOOKUP(A:A,AUTOPREENCHIMENTO!A:A,AUTOPREENCHIMENTO!CF:CF)</f>
        <v>15725</v>
      </c>
      <c r="Q20" s="1">
        <f>_xlfn.XLOOKUP(A:A,'COAPS 2020-10'!A:A,'COAPS 2020-10'!AS:AS)</f>
        <v>0</v>
      </c>
      <c r="R20" s="75">
        <f t="shared" si="8"/>
        <v>1</v>
      </c>
      <c r="S20" s="1">
        <f>_xlfn.XLOOKUP(A:A,NASF!A:A,NASF!F:F)</f>
        <v>10</v>
      </c>
    </row>
    <row r="21" spans="1:19" x14ac:dyDescent="0.25">
      <c r="A21" s="2">
        <v>86</v>
      </c>
      <c r="B21" s="1" t="s">
        <v>1622</v>
      </c>
      <c r="C21" s="43" t="s">
        <v>276</v>
      </c>
      <c r="D21" s="1" t="s">
        <v>2025</v>
      </c>
      <c r="E21" s="20" t="str">
        <f>_xlfn.XLOOKUP(A:A,Tipologia!A:A,Tipologia!F:F)</f>
        <v>B</v>
      </c>
      <c r="F21" s="63">
        <f t="shared" si="0"/>
        <v>8</v>
      </c>
      <c r="G21" s="64">
        <f t="shared" si="1"/>
        <v>8</v>
      </c>
      <c r="H21" s="101">
        <f t="shared" si="2"/>
        <v>1.1111111111111112</v>
      </c>
      <c r="I21" s="101">
        <f t="shared" si="3"/>
        <v>1</v>
      </c>
      <c r="J21" s="2" t="str">
        <f t="shared" si="4"/>
        <v>SIM</v>
      </c>
      <c r="K21" s="2" t="str">
        <f t="shared" si="5"/>
        <v>NÃO</v>
      </c>
      <c r="L21" s="51">
        <f t="shared" si="6"/>
        <v>0.55555555555555558</v>
      </c>
      <c r="M21" s="1">
        <f>_xlfn.XLOOKUP(A:A,'COAPS 2020-10'!A:A,'COAPS 2020-10'!AP:AP)</f>
        <v>9</v>
      </c>
      <c r="N21" s="1">
        <f>_xlfn.XLOOKUP(A:A,'COAPS 2020-10'!A:A,'COAPS 2020-10'!AQ:AQ)</f>
        <v>5</v>
      </c>
      <c r="O21" s="51">
        <f t="shared" si="7"/>
        <v>2286.7777777777778</v>
      </c>
      <c r="P21" s="1">
        <f>_xlfn.XLOOKUP(A:A,AUTOPREENCHIMENTO!A:A,AUTOPREENCHIMENTO!CF:CF)</f>
        <v>20581</v>
      </c>
      <c r="Q21" s="1">
        <f>_xlfn.XLOOKUP(A:A,'COAPS 2020-10'!A:A,'COAPS 2020-10'!AS:AS)</f>
        <v>0</v>
      </c>
      <c r="R21" s="75">
        <f t="shared" si="8"/>
        <v>1</v>
      </c>
      <c r="S21" s="1">
        <f>_xlfn.XLOOKUP(A:A,NASF!A:A,NASF!F:F)</f>
        <v>9</v>
      </c>
    </row>
    <row r="22" spans="1:19" x14ac:dyDescent="0.25">
      <c r="A22" s="2">
        <v>92</v>
      </c>
      <c r="B22" s="1" t="s">
        <v>1568</v>
      </c>
      <c r="C22" s="43" t="s">
        <v>397</v>
      </c>
      <c r="D22" s="1" t="s">
        <v>2026</v>
      </c>
      <c r="E22" s="20" t="str">
        <f>_xlfn.XLOOKUP(A:A,Tipologia!A:A,Tipologia!F:F)</f>
        <v>B</v>
      </c>
      <c r="F22" s="63">
        <f t="shared" si="0"/>
        <v>5</v>
      </c>
      <c r="G22" s="64">
        <f t="shared" si="1"/>
        <v>5</v>
      </c>
      <c r="H22" s="101">
        <f t="shared" si="2"/>
        <v>0.8</v>
      </c>
      <c r="I22" s="101">
        <f t="shared" si="3"/>
        <v>1</v>
      </c>
      <c r="J22" s="2" t="str">
        <f t="shared" si="4"/>
        <v>NÃO</v>
      </c>
      <c r="K22" s="2" t="str">
        <f t="shared" si="5"/>
        <v>NÃO</v>
      </c>
      <c r="L22" s="51">
        <f t="shared" si="6"/>
        <v>0.4</v>
      </c>
      <c r="M22" s="1">
        <f>_xlfn.XLOOKUP(A:A,'COAPS 2020-10'!A:A,'COAPS 2020-10'!AP:AP)</f>
        <v>5</v>
      </c>
      <c r="N22" s="1">
        <f>_xlfn.XLOOKUP(A:A,'COAPS 2020-10'!A:A,'COAPS 2020-10'!AQ:AQ)</f>
        <v>2</v>
      </c>
      <c r="O22" s="51">
        <f t="shared" si="7"/>
        <v>0.4</v>
      </c>
      <c r="P22" s="1">
        <f>_xlfn.XLOOKUP(A:A,AUTOPREENCHIMENTO!A:A,AUTOPREENCHIMENTO!CF:CF)</f>
        <v>2</v>
      </c>
      <c r="Q22" s="1">
        <f>_xlfn.XLOOKUP(A:A,'COAPS 2020-10'!A:A,'COAPS 2020-10'!AS:AS)</f>
        <v>0</v>
      </c>
      <c r="R22" s="75">
        <f t="shared" si="8"/>
        <v>1</v>
      </c>
      <c r="S22" s="1">
        <f>_xlfn.XLOOKUP(A:A,NASF!A:A,NASF!F:F)</f>
        <v>5</v>
      </c>
    </row>
    <row r="23" spans="1:19" x14ac:dyDescent="0.25">
      <c r="A23" s="2">
        <v>93</v>
      </c>
      <c r="B23" s="1" t="s">
        <v>1702</v>
      </c>
      <c r="C23" s="43" t="s">
        <v>305</v>
      </c>
      <c r="D23" s="1" t="s">
        <v>2051</v>
      </c>
      <c r="E23" s="20" t="str">
        <f>_xlfn.XLOOKUP(A:A,Tipologia!A:A,Tipologia!F:F)</f>
        <v>B</v>
      </c>
      <c r="F23" s="63">
        <f t="shared" si="0"/>
        <v>8</v>
      </c>
      <c r="G23" s="64">
        <f t="shared" si="1"/>
        <v>8</v>
      </c>
      <c r="H23" s="101">
        <f t="shared" si="2"/>
        <v>2</v>
      </c>
      <c r="I23" s="101">
        <f t="shared" si="3"/>
        <v>1</v>
      </c>
      <c r="J23" s="2" t="str">
        <f t="shared" si="4"/>
        <v>SIM</v>
      </c>
      <c r="K23" s="2" t="str">
        <f t="shared" si="5"/>
        <v>NÃO</v>
      </c>
      <c r="L23" s="51">
        <f t="shared" si="6"/>
        <v>1</v>
      </c>
      <c r="M23" s="1">
        <f>_xlfn.XLOOKUP(A:A,'COAPS 2020-10'!A:A,'COAPS 2020-10'!AP:AP)</f>
        <v>1</v>
      </c>
      <c r="N23" s="1">
        <f>_xlfn.XLOOKUP(A:A,'COAPS 2020-10'!A:A,'COAPS 2020-10'!AQ:AQ)</f>
        <v>1</v>
      </c>
      <c r="O23" s="51">
        <f t="shared" si="7"/>
        <v>2000</v>
      </c>
      <c r="P23" s="1">
        <f>_xlfn.XLOOKUP(A:A,AUTOPREENCHIMENTO!A:A,AUTOPREENCHIMENTO!CF:CF)</f>
        <v>2000</v>
      </c>
      <c r="Q23" s="1">
        <f>_xlfn.XLOOKUP(A:A,'COAPS 2020-10'!A:A,'COAPS 2020-10'!AS:AS)</f>
        <v>0</v>
      </c>
      <c r="R23" s="75">
        <f t="shared" si="8"/>
        <v>1</v>
      </c>
      <c r="S23" s="1">
        <f>_xlfn.XLOOKUP(A:A,NASF!A:A,NASF!F:F)</f>
        <v>1</v>
      </c>
    </row>
    <row r="24" spans="1:19" x14ac:dyDescent="0.25">
      <c r="A24" s="2">
        <v>99</v>
      </c>
      <c r="B24" s="1" t="s">
        <v>1794</v>
      </c>
      <c r="C24" s="43" t="s">
        <v>231</v>
      </c>
      <c r="D24" s="1" t="s">
        <v>2014</v>
      </c>
      <c r="E24" s="20" t="str">
        <f>_xlfn.XLOOKUP(A:A,Tipologia!A:A,Tipologia!F:F)</f>
        <v>B</v>
      </c>
      <c r="F24" s="63">
        <f t="shared" si="0"/>
        <v>6</v>
      </c>
      <c r="G24" s="64">
        <f t="shared" si="1"/>
        <v>6</v>
      </c>
      <c r="H24" s="101">
        <f t="shared" si="2"/>
        <v>2</v>
      </c>
      <c r="I24" s="101">
        <f t="shared" si="3"/>
        <v>1</v>
      </c>
      <c r="J24" s="2" t="str">
        <f t="shared" si="4"/>
        <v>NÃO</v>
      </c>
      <c r="K24" s="2" t="str">
        <f t="shared" si="5"/>
        <v>NÃO</v>
      </c>
      <c r="L24" s="51">
        <f t="shared" si="6"/>
        <v>1</v>
      </c>
      <c r="M24" s="1">
        <f>_xlfn.XLOOKUP(A:A,'COAPS 2020-10'!A:A,'COAPS 2020-10'!AP:AP)</f>
        <v>4</v>
      </c>
      <c r="N24" s="1">
        <f>_xlfn.XLOOKUP(A:A,'COAPS 2020-10'!A:A,'COAPS 2020-10'!AQ:AQ)</f>
        <v>4</v>
      </c>
      <c r="O24" s="51">
        <f t="shared" si="7"/>
        <v>4250</v>
      </c>
      <c r="P24" s="1">
        <f>_xlfn.XLOOKUP(A:A,AUTOPREENCHIMENTO!A:A,AUTOPREENCHIMENTO!CF:CF)</f>
        <v>17000</v>
      </c>
      <c r="Q24" s="1">
        <f>_xlfn.XLOOKUP(A:A,'COAPS 2020-10'!A:A,'COAPS 2020-10'!AS:AS)</f>
        <v>0</v>
      </c>
      <c r="R24" s="75">
        <f t="shared" si="8"/>
        <v>1</v>
      </c>
      <c r="S24" s="1">
        <f>_xlfn.XLOOKUP(A:A,NASF!A:A,NASF!F:F)</f>
        <v>4</v>
      </c>
    </row>
    <row r="25" spans="1:19" x14ac:dyDescent="0.25">
      <c r="A25" s="2">
        <v>102</v>
      </c>
      <c r="B25" s="1" t="s">
        <v>1794</v>
      </c>
      <c r="C25" s="43" t="s">
        <v>231</v>
      </c>
      <c r="D25" s="1" t="s">
        <v>2123</v>
      </c>
      <c r="E25" s="20" t="str">
        <f>_xlfn.XLOOKUP(A:A,Tipologia!A:A,Tipologia!F:F)</f>
        <v>B</v>
      </c>
      <c r="F25" s="63">
        <f t="shared" si="0"/>
        <v>6</v>
      </c>
      <c r="G25" s="64">
        <f t="shared" si="1"/>
        <v>6</v>
      </c>
      <c r="H25" s="101">
        <f t="shared" si="2"/>
        <v>1</v>
      </c>
      <c r="I25" s="101">
        <f t="shared" si="3"/>
        <v>1</v>
      </c>
      <c r="J25" s="2" t="str">
        <f t="shared" si="4"/>
        <v>NÃO</v>
      </c>
      <c r="K25" s="2" t="str">
        <f t="shared" si="5"/>
        <v>NÃO</v>
      </c>
      <c r="L25" s="51">
        <f t="shared" si="6"/>
        <v>0.5</v>
      </c>
      <c r="M25" s="1">
        <f>_xlfn.XLOOKUP(A:A,'COAPS 2020-10'!A:A,'COAPS 2020-10'!AP:AP)</f>
        <v>6</v>
      </c>
      <c r="N25" s="1">
        <f>_xlfn.XLOOKUP(A:A,'COAPS 2020-10'!A:A,'COAPS 2020-10'!AQ:AQ)</f>
        <v>3</v>
      </c>
      <c r="O25" s="51">
        <f t="shared" si="7"/>
        <v>500</v>
      </c>
      <c r="P25" s="1">
        <f>_xlfn.XLOOKUP(A:A,AUTOPREENCHIMENTO!A:A,AUTOPREENCHIMENTO!CF:CF)</f>
        <v>3000</v>
      </c>
      <c r="Q25" s="1">
        <f>_xlfn.XLOOKUP(A:A,'COAPS 2020-10'!A:A,'COAPS 2020-10'!AS:AS)</f>
        <v>0</v>
      </c>
      <c r="R25" s="75">
        <f t="shared" si="8"/>
        <v>1</v>
      </c>
      <c r="S25" s="1">
        <f>_xlfn.XLOOKUP(A:A,NASF!A:A,NASF!F:F)</f>
        <v>6</v>
      </c>
    </row>
    <row r="26" spans="1:19" x14ac:dyDescent="0.25">
      <c r="A26" s="2">
        <v>106</v>
      </c>
      <c r="B26" s="1" t="s">
        <v>1857</v>
      </c>
      <c r="C26" s="43" t="s">
        <v>390</v>
      </c>
      <c r="D26" s="1" t="s">
        <v>2028</v>
      </c>
      <c r="E26" s="20" t="str">
        <f>_xlfn.XLOOKUP(A:A,Tipologia!A:A,Tipologia!F:F)</f>
        <v>B</v>
      </c>
      <c r="F26" s="63">
        <f t="shared" si="0"/>
        <v>6</v>
      </c>
      <c r="G26" s="64">
        <f t="shared" si="1"/>
        <v>6</v>
      </c>
      <c r="H26" s="101">
        <f t="shared" si="2"/>
        <v>1.1428571428571428</v>
      </c>
      <c r="I26" s="101">
        <f t="shared" si="3"/>
        <v>1</v>
      </c>
      <c r="J26" s="2" t="str">
        <f t="shared" si="4"/>
        <v>NÃO</v>
      </c>
      <c r="K26" s="2" t="str">
        <f t="shared" si="5"/>
        <v>NÃO</v>
      </c>
      <c r="L26" s="51">
        <f t="shared" si="6"/>
        <v>0.5714285714285714</v>
      </c>
      <c r="M26" s="1">
        <f>_xlfn.XLOOKUP(A:A,'COAPS 2020-10'!A:A,'COAPS 2020-10'!AP:AP)</f>
        <v>7</v>
      </c>
      <c r="N26" s="1">
        <f>_xlfn.XLOOKUP(A:A,'COAPS 2020-10'!A:A,'COAPS 2020-10'!AQ:AQ)</f>
        <v>4</v>
      </c>
      <c r="O26" s="51">
        <f t="shared" si="7"/>
        <v>1262.4285714285713</v>
      </c>
      <c r="P26" s="1">
        <f>_xlfn.XLOOKUP(A:A,AUTOPREENCHIMENTO!A:A,AUTOPREENCHIMENTO!CF:CF)</f>
        <v>8837</v>
      </c>
      <c r="Q26" s="1">
        <f>_xlfn.XLOOKUP(A:A,'COAPS 2020-10'!A:A,'COAPS 2020-10'!AS:AS)</f>
        <v>0</v>
      </c>
      <c r="R26" s="75">
        <f t="shared" si="8"/>
        <v>1</v>
      </c>
      <c r="S26" s="1">
        <f>_xlfn.XLOOKUP(A:A,NASF!A:A,NASF!F:F)</f>
        <v>7</v>
      </c>
    </row>
    <row r="27" spans="1:19" x14ac:dyDescent="0.25">
      <c r="A27" s="2">
        <v>107</v>
      </c>
      <c r="B27" s="1" t="s">
        <v>1523</v>
      </c>
      <c r="C27" s="43" t="s">
        <v>171</v>
      </c>
      <c r="D27" s="1" t="s">
        <v>2052</v>
      </c>
      <c r="E27" s="20" t="str">
        <f>_xlfn.XLOOKUP(A:A,Tipologia!A:A,Tipologia!F:F)</f>
        <v>B</v>
      </c>
      <c r="F27" s="63">
        <f t="shared" si="0"/>
        <v>6</v>
      </c>
      <c r="G27" s="64">
        <f t="shared" si="1"/>
        <v>6</v>
      </c>
      <c r="H27" s="101">
        <f t="shared" si="2"/>
        <v>1.2</v>
      </c>
      <c r="I27" s="101">
        <f t="shared" si="3"/>
        <v>1</v>
      </c>
      <c r="J27" s="2" t="str">
        <f t="shared" si="4"/>
        <v>NÃO</v>
      </c>
      <c r="K27" s="2" t="str">
        <f t="shared" si="5"/>
        <v>NÃO</v>
      </c>
      <c r="L27" s="51">
        <f t="shared" si="6"/>
        <v>0.6</v>
      </c>
      <c r="M27" s="1">
        <f>_xlfn.XLOOKUP(A:A,'COAPS 2020-10'!A:A,'COAPS 2020-10'!AP:AP)</f>
        <v>5</v>
      </c>
      <c r="N27" s="1">
        <f>_xlfn.XLOOKUP(A:A,'COAPS 2020-10'!A:A,'COAPS 2020-10'!AQ:AQ)</f>
        <v>3</v>
      </c>
      <c r="O27" s="51">
        <f t="shared" si="7"/>
        <v>200</v>
      </c>
      <c r="P27" s="1">
        <f>_xlfn.XLOOKUP(A:A,AUTOPREENCHIMENTO!A:A,AUTOPREENCHIMENTO!CF:CF)</f>
        <v>1000</v>
      </c>
      <c r="Q27" s="1">
        <f>_xlfn.XLOOKUP(A:A,'COAPS 2020-10'!A:A,'COAPS 2020-10'!AS:AS)</f>
        <v>0</v>
      </c>
      <c r="R27" s="75">
        <f t="shared" si="8"/>
        <v>1</v>
      </c>
      <c r="S27" s="1">
        <f>_xlfn.XLOOKUP(A:A,NASF!A:A,NASF!F:F)</f>
        <v>5</v>
      </c>
    </row>
    <row r="28" spans="1:19" x14ac:dyDescent="0.25">
      <c r="A28" s="2">
        <v>116</v>
      </c>
      <c r="B28" s="1" t="s">
        <v>1622</v>
      </c>
      <c r="C28" s="43" t="s">
        <v>162</v>
      </c>
      <c r="D28" s="1" t="s">
        <v>2100</v>
      </c>
      <c r="E28" s="20" t="str">
        <f>_xlfn.XLOOKUP(A:A,Tipologia!A:A,Tipologia!F:F)</f>
        <v>B</v>
      </c>
      <c r="F28" s="63">
        <f t="shared" si="0"/>
        <v>8</v>
      </c>
      <c r="G28" s="64">
        <f t="shared" si="1"/>
        <v>8</v>
      </c>
      <c r="H28" s="101">
        <f t="shared" si="2"/>
        <v>2</v>
      </c>
      <c r="I28" s="101">
        <f t="shared" si="3"/>
        <v>1</v>
      </c>
      <c r="J28" s="2" t="str">
        <f t="shared" si="4"/>
        <v>SIM</v>
      </c>
      <c r="K28" s="2" t="str">
        <f t="shared" si="5"/>
        <v>NÃO</v>
      </c>
      <c r="L28" s="51">
        <f t="shared" si="6"/>
        <v>1</v>
      </c>
      <c r="M28" s="1">
        <f>_xlfn.XLOOKUP(A:A,'COAPS 2020-10'!A:A,'COAPS 2020-10'!AP:AP)</f>
        <v>1</v>
      </c>
      <c r="N28" s="1">
        <f>_xlfn.XLOOKUP(A:A,'COAPS 2020-10'!A:A,'COAPS 2020-10'!AQ:AQ)</f>
        <v>1</v>
      </c>
      <c r="O28" s="51">
        <f t="shared" si="7"/>
        <v>2562</v>
      </c>
      <c r="P28" s="1">
        <f>_xlfn.XLOOKUP(A:A,AUTOPREENCHIMENTO!A:A,AUTOPREENCHIMENTO!CF:CF)</f>
        <v>2562</v>
      </c>
      <c r="Q28" s="1">
        <f>_xlfn.XLOOKUP(A:A,'COAPS 2020-10'!A:A,'COAPS 2020-10'!AS:AS)</f>
        <v>0</v>
      </c>
      <c r="R28" s="75">
        <f t="shared" si="8"/>
        <v>1</v>
      </c>
      <c r="S28" s="1">
        <f>_xlfn.XLOOKUP(A:A,NASF!A:A,NASF!F:F)</f>
        <v>1</v>
      </c>
    </row>
    <row r="29" spans="1:19" x14ac:dyDescent="0.25">
      <c r="A29" s="2">
        <v>117</v>
      </c>
      <c r="B29" s="1" t="s">
        <v>1929</v>
      </c>
      <c r="C29" s="43" t="s">
        <v>120</v>
      </c>
      <c r="D29" s="1" t="s">
        <v>2054</v>
      </c>
      <c r="E29" s="20" t="str">
        <f>_xlfn.XLOOKUP(A:A,Tipologia!A:A,Tipologia!F:F)</f>
        <v>B</v>
      </c>
      <c r="F29" s="63">
        <f t="shared" si="0"/>
        <v>6</v>
      </c>
      <c r="G29" s="64">
        <f t="shared" si="1"/>
        <v>6</v>
      </c>
      <c r="H29" s="101">
        <f t="shared" si="2"/>
        <v>1.5</v>
      </c>
      <c r="I29" s="101">
        <f t="shared" si="3"/>
        <v>1</v>
      </c>
      <c r="J29" s="2" t="str">
        <f t="shared" si="4"/>
        <v>NÃO</v>
      </c>
      <c r="K29" s="2" t="str">
        <f t="shared" si="5"/>
        <v>NÃO</v>
      </c>
      <c r="L29" s="51">
        <f t="shared" si="6"/>
        <v>0.75</v>
      </c>
      <c r="M29" s="1">
        <f>_xlfn.XLOOKUP(A:A,'COAPS 2020-10'!A:A,'COAPS 2020-10'!AP:AP)</f>
        <v>8</v>
      </c>
      <c r="N29" s="1">
        <f>_xlfn.XLOOKUP(A:A,'COAPS 2020-10'!A:A,'COAPS 2020-10'!AQ:AQ)</f>
        <v>6</v>
      </c>
      <c r="O29" s="51">
        <f t="shared" si="7"/>
        <v>1375</v>
      </c>
      <c r="P29" s="1">
        <f>_xlfn.XLOOKUP(A:A,AUTOPREENCHIMENTO!A:A,AUTOPREENCHIMENTO!CF:CF)</f>
        <v>11000</v>
      </c>
      <c r="Q29" s="1">
        <f>_xlfn.XLOOKUP(A:A,'COAPS 2020-10'!A:A,'COAPS 2020-10'!AS:AS)</f>
        <v>0</v>
      </c>
      <c r="R29" s="75">
        <f t="shared" si="8"/>
        <v>1</v>
      </c>
      <c r="S29" s="1">
        <f>_xlfn.XLOOKUP(A:A,NASF!A:A,NASF!F:F)</f>
        <v>8</v>
      </c>
    </row>
    <row r="30" spans="1:19" x14ac:dyDescent="0.25">
      <c r="A30" s="2">
        <v>130</v>
      </c>
      <c r="B30" s="1" t="s">
        <v>1702</v>
      </c>
      <c r="C30" s="43" t="s">
        <v>325</v>
      </c>
      <c r="D30" s="1" t="s">
        <v>1734</v>
      </c>
      <c r="E30" s="20" t="str">
        <f>_xlfn.XLOOKUP(A:A,Tipologia!A:A,Tipologia!F:F)</f>
        <v>B</v>
      </c>
      <c r="F30" s="63">
        <f t="shared" si="0"/>
        <v>6</v>
      </c>
      <c r="G30" s="64">
        <f t="shared" si="1"/>
        <v>6</v>
      </c>
      <c r="H30" s="101">
        <f t="shared" si="2"/>
        <v>2</v>
      </c>
      <c r="I30" s="101">
        <f t="shared" si="3"/>
        <v>0</v>
      </c>
      <c r="J30" s="2" t="str">
        <f t="shared" si="4"/>
        <v>SIM</v>
      </c>
      <c r="K30" s="2" t="str">
        <f t="shared" si="5"/>
        <v>NÃO</v>
      </c>
      <c r="L30" s="51">
        <f t="shared" si="6"/>
        <v>1</v>
      </c>
      <c r="M30" s="1">
        <f>_xlfn.XLOOKUP(A:A,'COAPS 2020-10'!A:A,'COAPS 2020-10'!AP:AP)</f>
        <v>1</v>
      </c>
      <c r="N30" s="1">
        <f>_xlfn.XLOOKUP(A:A,'COAPS 2020-10'!A:A,'COAPS 2020-10'!AQ:AQ)</f>
        <v>1</v>
      </c>
      <c r="O30" s="51">
        <f t="shared" si="7"/>
        <v>3480</v>
      </c>
      <c r="P30" s="1">
        <f>_xlfn.XLOOKUP(A:A,AUTOPREENCHIMENTO!A:A,AUTOPREENCHIMENTO!CF:CF)</f>
        <v>3480</v>
      </c>
      <c r="Q30" s="1">
        <f>_xlfn.XLOOKUP(A:A,'COAPS 2020-10'!A:A,'COAPS 2020-10'!AS:AS)</f>
        <v>0</v>
      </c>
      <c r="R30" s="75">
        <f t="shared" si="8"/>
        <v>0</v>
      </c>
      <c r="S30" s="1">
        <f>_xlfn.XLOOKUP(A:A,NASF!A:A,NASF!F:F)</f>
        <v>0</v>
      </c>
    </row>
    <row r="31" spans="1:19" x14ac:dyDescent="0.25">
      <c r="A31" s="2">
        <v>134</v>
      </c>
      <c r="B31" s="1" t="s">
        <v>1794</v>
      </c>
      <c r="C31" s="43" t="s">
        <v>231</v>
      </c>
      <c r="D31" s="1" t="s">
        <v>2013</v>
      </c>
      <c r="E31" s="20" t="str">
        <f>_xlfn.XLOOKUP(A:A,Tipologia!A:A,Tipologia!F:F)</f>
        <v>B</v>
      </c>
      <c r="F31" s="63">
        <f t="shared" si="0"/>
        <v>6</v>
      </c>
      <c r="G31" s="64">
        <f t="shared" si="1"/>
        <v>6</v>
      </c>
      <c r="H31" s="101">
        <f t="shared" si="2"/>
        <v>2</v>
      </c>
      <c r="I31" s="101">
        <f t="shared" si="3"/>
        <v>1</v>
      </c>
      <c r="J31" s="2" t="str">
        <f t="shared" si="4"/>
        <v>NÃO</v>
      </c>
      <c r="K31" s="2" t="str">
        <f t="shared" si="5"/>
        <v>NÃO</v>
      </c>
      <c r="L31" s="51">
        <f t="shared" si="6"/>
        <v>1</v>
      </c>
      <c r="M31" s="1">
        <f>_xlfn.XLOOKUP(A:A,'COAPS 2020-10'!A:A,'COAPS 2020-10'!AP:AP)</f>
        <v>4</v>
      </c>
      <c r="N31" s="1">
        <f>_xlfn.XLOOKUP(A:A,'COAPS 2020-10'!A:A,'COAPS 2020-10'!AQ:AQ)</f>
        <v>4</v>
      </c>
      <c r="O31" s="51">
        <f t="shared" si="7"/>
        <v>4500</v>
      </c>
      <c r="P31" s="1">
        <f>_xlfn.XLOOKUP(A:A,AUTOPREENCHIMENTO!A:A,AUTOPREENCHIMENTO!CF:CF)</f>
        <v>18000</v>
      </c>
      <c r="Q31" s="1">
        <f>_xlfn.XLOOKUP(A:A,'COAPS 2020-10'!A:A,'COAPS 2020-10'!AS:AS)</f>
        <v>0</v>
      </c>
      <c r="R31" s="75">
        <f t="shared" si="8"/>
        <v>1</v>
      </c>
      <c r="S31" s="1">
        <f>_xlfn.XLOOKUP(A:A,NASF!A:A,NASF!F:F)</f>
        <v>4</v>
      </c>
    </row>
    <row r="32" spans="1:19" x14ac:dyDescent="0.25">
      <c r="A32" s="2">
        <v>138</v>
      </c>
      <c r="B32" s="1" t="s">
        <v>1702</v>
      </c>
      <c r="C32" s="43" t="s">
        <v>325</v>
      </c>
      <c r="D32" s="1" t="s">
        <v>1747</v>
      </c>
      <c r="E32" s="20" t="str">
        <f>_xlfn.XLOOKUP(A:A,Tipologia!A:A,Tipologia!F:F)</f>
        <v>B</v>
      </c>
      <c r="F32" s="63">
        <f t="shared" si="0"/>
        <v>2</v>
      </c>
      <c r="G32" s="64">
        <f t="shared" si="1"/>
        <v>2</v>
      </c>
      <c r="H32" s="101">
        <f t="shared" si="2"/>
        <v>0.5</v>
      </c>
      <c r="I32" s="101">
        <f t="shared" si="3"/>
        <v>0</v>
      </c>
      <c r="J32" s="2" t="str">
        <f t="shared" si="4"/>
        <v>NÃO</v>
      </c>
      <c r="K32" s="2" t="str">
        <f t="shared" si="5"/>
        <v>NÃO</v>
      </c>
      <c r="L32" s="51">
        <f t="shared" si="6"/>
        <v>0.25</v>
      </c>
      <c r="M32" s="1">
        <f>_xlfn.XLOOKUP(A:A,'COAPS 2020-10'!A:A,'COAPS 2020-10'!AP:AP)</f>
        <v>4</v>
      </c>
      <c r="N32" s="1">
        <f>_xlfn.XLOOKUP(A:A,'COAPS 2020-10'!A:A,'COAPS 2020-10'!AQ:AQ)</f>
        <v>1</v>
      </c>
      <c r="O32" s="51">
        <f t="shared" si="7"/>
        <v>1490</v>
      </c>
      <c r="P32" s="1">
        <f>_xlfn.XLOOKUP(A:A,AUTOPREENCHIMENTO!A:A,AUTOPREENCHIMENTO!CF:CF)</f>
        <v>5960</v>
      </c>
      <c r="Q32" s="1">
        <f>_xlfn.XLOOKUP(A:A,'COAPS 2020-10'!A:A,'COAPS 2020-10'!AS:AS)</f>
        <v>0</v>
      </c>
      <c r="R32" s="75">
        <f t="shared" si="8"/>
        <v>0</v>
      </c>
      <c r="S32" s="1">
        <f>_xlfn.XLOOKUP(A:A,NASF!A:A,NASF!F:F)</f>
        <v>0</v>
      </c>
    </row>
    <row r="33" spans="1:19" x14ac:dyDescent="0.25">
      <c r="A33" s="2">
        <v>139</v>
      </c>
      <c r="B33" s="1" t="s">
        <v>1702</v>
      </c>
      <c r="C33" s="43" t="s">
        <v>2151</v>
      </c>
      <c r="D33" s="1" t="s">
        <v>2089</v>
      </c>
      <c r="E33" s="20" t="str">
        <f>_xlfn.XLOOKUP(A:A,Tipologia!A:A,Tipologia!F:F)</f>
        <v>B</v>
      </c>
      <c r="F33" s="63">
        <f t="shared" si="0"/>
        <v>8</v>
      </c>
      <c r="G33" s="64">
        <f t="shared" si="1"/>
        <v>8</v>
      </c>
      <c r="H33" s="101">
        <f t="shared" si="2"/>
        <v>2</v>
      </c>
      <c r="I33" s="101">
        <f t="shared" si="3"/>
        <v>1</v>
      </c>
      <c r="J33" s="2" t="str">
        <f t="shared" si="4"/>
        <v>SIM</v>
      </c>
      <c r="K33" s="2" t="str">
        <f t="shared" si="5"/>
        <v>NÃO</v>
      </c>
      <c r="L33" s="51">
        <f t="shared" si="6"/>
        <v>1</v>
      </c>
      <c r="M33" s="1">
        <f>_xlfn.XLOOKUP(A:A,'COAPS 2020-10'!A:A,'COAPS 2020-10'!AP:AP)</f>
        <v>1</v>
      </c>
      <c r="N33" s="1">
        <f>_xlfn.XLOOKUP(A:A,'COAPS 2020-10'!A:A,'COAPS 2020-10'!AQ:AQ)</f>
        <v>1</v>
      </c>
      <c r="O33" s="51">
        <f t="shared" si="7"/>
        <v>2500</v>
      </c>
      <c r="P33" s="1">
        <f>_xlfn.XLOOKUP(A:A,AUTOPREENCHIMENTO!A:A,AUTOPREENCHIMENTO!CF:CF)</f>
        <v>2500</v>
      </c>
      <c r="Q33" s="1">
        <f>_xlfn.XLOOKUP(A:A,'COAPS 2020-10'!A:A,'COAPS 2020-10'!AS:AS)</f>
        <v>0</v>
      </c>
      <c r="R33" s="75">
        <f t="shared" si="8"/>
        <v>1</v>
      </c>
      <c r="S33" s="1">
        <f>_xlfn.XLOOKUP(A:A,NASF!A:A,NASF!F:F)</f>
        <v>1</v>
      </c>
    </row>
    <row r="34" spans="1:19" x14ac:dyDescent="0.25">
      <c r="A34" s="2">
        <v>140</v>
      </c>
      <c r="B34" s="1" t="s">
        <v>1929</v>
      </c>
      <c r="C34" s="43" t="s">
        <v>136</v>
      </c>
      <c r="D34" s="1" t="s">
        <v>2033</v>
      </c>
      <c r="E34" s="20" t="str">
        <f>_xlfn.XLOOKUP(A:A,Tipologia!A:A,Tipologia!F:F)</f>
        <v>B</v>
      </c>
      <c r="F34" s="63">
        <f t="shared" ref="F34:F65" si="9">IF(K34="SIM",G34+0.5,G34)</f>
        <v>8</v>
      </c>
      <c r="G34" s="64">
        <f t="shared" ref="G34:G65" si="10">IF(AND(H34&gt;=1,I34&gt;=1,J34="SIM"),8,IF(AND(H34&gt;=0.75,I34&gt;=0.75,J34="SIM"),7,IF(AND(H34&gt;=0.5,I34&gt;=0.5,J34="SIM"),6,IF(AND(H34&gt;0,I34&gt;0,J34="SIM"),4,IF(AND(OR(H34&gt;=1,I34&gt;=1),J34="SIM"),6,IF(AND(OR(H34&gt;=0.75,I34&gt;=0.75),J34="SIM"),5,IF(AND(OR(H34&gt;=0.5,I34&gt;=0.5),J34="SIM"),4,IF(AND(OR(H34&gt;0,I34&gt;0),J34="SIM"),3,IF(AND(OR(H34&gt;=1,I34&gt;=1),J34="SIM"),6,IF(AND(H34&gt;=1,I34&gt;=1,J34="NÃO"),6,IF(AND(H34&gt;=0.75,I34&gt;=0.75,J34="NÃO"),5,IF(AND(H34&gt;=0.5,I34&gt;=0.5,J34="NÃO"),4,IF(AND(H34&gt;0,I34&gt;0,J34="NÃO"),2,IF(AND(H34=0,I34=0,J34="SIM"),2,IF(AND(OR(H34&gt;0,I34&gt;0),J34="NÃO"),2,1)))))))))))))))</f>
        <v>8</v>
      </c>
      <c r="H34" s="101">
        <f t="shared" ref="H34:H65" si="11">L34*2</f>
        <v>1.6</v>
      </c>
      <c r="I34" s="101">
        <f t="shared" ref="I34:I65" si="12">R34</f>
        <v>1</v>
      </c>
      <c r="J34" s="2" t="str">
        <f t="shared" ref="J34:J65" si="13">IF(AND(O34&gt;=2000,O34&lt;=4000),"SIM","NÃO")</f>
        <v>SIM</v>
      </c>
      <c r="K34" s="2" t="str">
        <f t="shared" ref="K34:K65" si="14">IF(Q34=0,"NÃO","SIM")</f>
        <v>NÃO</v>
      </c>
      <c r="L34" s="51">
        <f t="shared" ref="L34:L65" si="15">N34/M34</f>
        <v>0.8</v>
      </c>
      <c r="M34" s="1">
        <f>_xlfn.XLOOKUP(A:A,'COAPS 2020-10'!A:A,'COAPS 2020-10'!AP:AP)</f>
        <v>5</v>
      </c>
      <c r="N34" s="1">
        <f>_xlfn.XLOOKUP(A:A,'COAPS 2020-10'!A:A,'COAPS 2020-10'!AQ:AQ)</f>
        <v>4</v>
      </c>
      <c r="O34" s="51">
        <f t="shared" ref="O34:O65" si="16">P34/M34</f>
        <v>3753.8</v>
      </c>
      <c r="P34" s="1">
        <f>_xlfn.XLOOKUP(A:A,AUTOPREENCHIMENTO!A:A,AUTOPREENCHIMENTO!CF:CF)</f>
        <v>18769</v>
      </c>
      <c r="Q34" s="1">
        <f>_xlfn.XLOOKUP(A:A,'COAPS 2020-10'!A:A,'COAPS 2020-10'!AS:AS)</f>
        <v>0</v>
      </c>
      <c r="R34" s="75">
        <f t="shared" ref="R34:R65" si="17">S34/M34</f>
        <v>1</v>
      </c>
      <c r="S34" s="1">
        <f>_xlfn.XLOOKUP(A:A,NASF!A:A,NASF!F:F)</f>
        <v>5</v>
      </c>
    </row>
    <row r="35" spans="1:19" x14ac:dyDescent="0.25">
      <c r="A35" s="2">
        <v>141</v>
      </c>
      <c r="B35" s="1" t="s">
        <v>1929</v>
      </c>
      <c r="C35" s="43" t="s">
        <v>136</v>
      </c>
      <c r="D35" s="1" t="s">
        <v>2142</v>
      </c>
      <c r="E35" s="20" t="str">
        <f>_xlfn.XLOOKUP(A:A,Tipologia!A:A,Tipologia!F:F)</f>
        <v>B</v>
      </c>
      <c r="F35" s="63">
        <f t="shared" si="9"/>
        <v>6</v>
      </c>
      <c r="G35" s="64">
        <f t="shared" si="10"/>
        <v>6</v>
      </c>
      <c r="H35" s="101">
        <f t="shared" si="11"/>
        <v>2</v>
      </c>
      <c r="I35" s="101">
        <f t="shared" si="12"/>
        <v>1</v>
      </c>
      <c r="J35" s="2" t="str">
        <f t="shared" si="13"/>
        <v>NÃO</v>
      </c>
      <c r="K35" s="2" t="str">
        <f t="shared" si="14"/>
        <v>NÃO</v>
      </c>
      <c r="L35" s="51">
        <f t="shared" si="15"/>
        <v>1</v>
      </c>
      <c r="M35" s="1">
        <f>_xlfn.XLOOKUP(A:A,'COAPS 2020-10'!A:A,'COAPS 2020-10'!AP:AP)</f>
        <v>1</v>
      </c>
      <c r="N35" s="1">
        <f>_xlfn.XLOOKUP(A:A,'COAPS 2020-10'!A:A,'COAPS 2020-10'!AQ:AQ)</f>
        <v>1</v>
      </c>
      <c r="O35" s="51">
        <f t="shared" si="16"/>
        <v>1418</v>
      </c>
      <c r="P35" s="1">
        <f>_xlfn.XLOOKUP(A:A,AUTOPREENCHIMENTO!A:A,AUTOPREENCHIMENTO!CF:CF)</f>
        <v>1418</v>
      </c>
      <c r="Q35" s="1">
        <f>_xlfn.XLOOKUP(A:A,'COAPS 2020-10'!A:A,'COAPS 2020-10'!AS:AS)</f>
        <v>0</v>
      </c>
      <c r="R35" s="75">
        <f t="shared" si="17"/>
        <v>1</v>
      </c>
      <c r="S35" s="1">
        <f>_xlfn.XLOOKUP(A:A,NASF!A:A,NASF!F:F)</f>
        <v>1</v>
      </c>
    </row>
    <row r="36" spans="1:19" x14ac:dyDescent="0.25">
      <c r="A36" s="2">
        <v>143</v>
      </c>
      <c r="B36" s="1" t="s">
        <v>1794</v>
      </c>
      <c r="C36" s="43" t="s">
        <v>231</v>
      </c>
      <c r="D36" s="1" t="s">
        <v>2057</v>
      </c>
      <c r="E36" s="20" t="str">
        <f>_xlfn.XLOOKUP(A:A,Tipologia!A:A,Tipologia!F:F)</f>
        <v>B</v>
      </c>
      <c r="F36" s="63">
        <f t="shared" si="9"/>
        <v>6</v>
      </c>
      <c r="G36" s="64">
        <f t="shared" si="10"/>
        <v>6</v>
      </c>
      <c r="H36" s="101">
        <f t="shared" si="11"/>
        <v>1.2</v>
      </c>
      <c r="I36" s="101">
        <f t="shared" si="12"/>
        <v>1</v>
      </c>
      <c r="J36" s="2" t="str">
        <f t="shared" si="13"/>
        <v>NÃO</v>
      </c>
      <c r="K36" s="2" t="str">
        <f t="shared" si="14"/>
        <v>NÃO</v>
      </c>
      <c r="L36" s="51">
        <f t="shared" si="15"/>
        <v>0.6</v>
      </c>
      <c r="M36" s="1">
        <f>_xlfn.XLOOKUP(A:A,'COAPS 2020-10'!A:A,'COAPS 2020-10'!AP:AP)</f>
        <v>5</v>
      </c>
      <c r="N36" s="1">
        <f>_xlfn.XLOOKUP(A:A,'COAPS 2020-10'!A:A,'COAPS 2020-10'!AQ:AQ)</f>
        <v>3</v>
      </c>
      <c r="O36" s="51">
        <f t="shared" si="16"/>
        <v>170</v>
      </c>
      <c r="P36" s="1">
        <f>_xlfn.XLOOKUP(A:A,AUTOPREENCHIMENTO!A:A,AUTOPREENCHIMENTO!CF:CF)</f>
        <v>850</v>
      </c>
      <c r="Q36" s="1">
        <f>_xlfn.XLOOKUP(A:A,'COAPS 2020-10'!A:A,'COAPS 2020-10'!AS:AS)</f>
        <v>0</v>
      </c>
      <c r="R36" s="75">
        <f t="shared" si="17"/>
        <v>1</v>
      </c>
      <c r="S36" s="1">
        <f>_xlfn.XLOOKUP(A:A,NASF!A:A,NASF!F:F)</f>
        <v>5</v>
      </c>
    </row>
    <row r="37" spans="1:19" x14ac:dyDescent="0.25">
      <c r="A37" s="2">
        <v>151</v>
      </c>
      <c r="B37" s="1" t="s">
        <v>1702</v>
      </c>
      <c r="C37" s="43" t="s">
        <v>325</v>
      </c>
      <c r="D37" s="1" t="s">
        <v>2091</v>
      </c>
      <c r="E37" s="20" t="str">
        <f>_xlfn.XLOOKUP(A:A,Tipologia!A:A,Tipologia!F:F)</f>
        <v>B</v>
      </c>
      <c r="F37" s="63">
        <f t="shared" si="9"/>
        <v>6</v>
      </c>
      <c r="G37" s="64">
        <f t="shared" si="10"/>
        <v>6</v>
      </c>
      <c r="H37" s="101">
        <f t="shared" si="11"/>
        <v>1</v>
      </c>
      <c r="I37" s="101">
        <f t="shared" si="12"/>
        <v>1</v>
      </c>
      <c r="J37" s="2" t="str">
        <f t="shared" si="13"/>
        <v>NÃO</v>
      </c>
      <c r="K37" s="2" t="str">
        <f t="shared" si="14"/>
        <v>NÃO</v>
      </c>
      <c r="L37" s="51">
        <f t="shared" si="15"/>
        <v>0.5</v>
      </c>
      <c r="M37" s="1">
        <f>_xlfn.XLOOKUP(A:A,'COAPS 2020-10'!A:A,'COAPS 2020-10'!AP:AP)</f>
        <v>8</v>
      </c>
      <c r="N37" s="1">
        <f>_xlfn.XLOOKUP(A:A,'COAPS 2020-10'!A:A,'COAPS 2020-10'!AQ:AQ)</f>
        <v>4</v>
      </c>
      <c r="O37" s="51">
        <f t="shared" si="16"/>
        <v>1277.625</v>
      </c>
      <c r="P37" s="1">
        <f>_xlfn.XLOOKUP(A:A,AUTOPREENCHIMENTO!A:A,AUTOPREENCHIMENTO!CF:CF)</f>
        <v>10221</v>
      </c>
      <c r="Q37" s="1">
        <f>_xlfn.XLOOKUP(A:A,'COAPS 2020-10'!A:A,'COAPS 2020-10'!AS:AS)</f>
        <v>0</v>
      </c>
      <c r="R37" s="75">
        <f t="shared" si="17"/>
        <v>1</v>
      </c>
      <c r="S37" s="1">
        <f>_xlfn.XLOOKUP(A:A,NASF!A:A,NASF!F:F)</f>
        <v>8</v>
      </c>
    </row>
    <row r="38" spans="1:19" x14ac:dyDescent="0.25">
      <c r="A38" s="2">
        <v>152</v>
      </c>
      <c r="B38" s="1" t="s">
        <v>1622</v>
      </c>
      <c r="C38" s="43" t="s">
        <v>162</v>
      </c>
      <c r="D38" s="1" t="s">
        <v>2126</v>
      </c>
      <c r="E38" s="20" t="str">
        <f>_xlfn.XLOOKUP(A:A,Tipologia!A:A,Tipologia!F:F)</f>
        <v>B</v>
      </c>
      <c r="F38" s="63">
        <f t="shared" si="9"/>
        <v>8</v>
      </c>
      <c r="G38" s="64">
        <f t="shared" si="10"/>
        <v>8</v>
      </c>
      <c r="H38" s="101">
        <f t="shared" si="11"/>
        <v>2</v>
      </c>
      <c r="I38" s="101">
        <f t="shared" si="12"/>
        <v>1</v>
      </c>
      <c r="J38" s="2" t="str">
        <f t="shared" si="13"/>
        <v>SIM</v>
      </c>
      <c r="K38" s="2" t="str">
        <f t="shared" si="14"/>
        <v>NÃO</v>
      </c>
      <c r="L38" s="51">
        <f t="shared" si="15"/>
        <v>1</v>
      </c>
      <c r="M38" s="1">
        <f>_xlfn.XLOOKUP(A:A,'COAPS 2020-10'!A:A,'COAPS 2020-10'!AP:AP)</f>
        <v>1</v>
      </c>
      <c r="N38" s="1">
        <f>_xlfn.XLOOKUP(A:A,'COAPS 2020-10'!A:A,'COAPS 2020-10'!AQ:AQ)</f>
        <v>1</v>
      </c>
      <c r="O38" s="51">
        <f t="shared" si="16"/>
        <v>2658</v>
      </c>
      <c r="P38" s="1">
        <f>_xlfn.XLOOKUP(A:A,AUTOPREENCHIMENTO!A:A,AUTOPREENCHIMENTO!CF:CF)</f>
        <v>2658</v>
      </c>
      <c r="Q38" s="1">
        <f>_xlfn.XLOOKUP(A:A,'COAPS 2020-10'!A:A,'COAPS 2020-10'!AS:AS)</f>
        <v>0</v>
      </c>
      <c r="R38" s="75">
        <f t="shared" si="17"/>
        <v>1</v>
      </c>
      <c r="S38" s="1">
        <f>_xlfn.XLOOKUP(A:A,NASF!A:A,NASF!F:F)</f>
        <v>1</v>
      </c>
    </row>
    <row r="39" spans="1:19" x14ac:dyDescent="0.25">
      <c r="A39" s="2">
        <v>155</v>
      </c>
      <c r="B39" s="1" t="s">
        <v>1568</v>
      </c>
      <c r="C39" s="43" t="s">
        <v>281</v>
      </c>
      <c r="D39" s="1" t="s">
        <v>2092</v>
      </c>
      <c r="E39" s="20" t="str">
        <f>_xlfn.XLOOKUP(A:A,Tipologia!A:A,Tipologia!F:F)</f>
        <v>B</v>
      </c>
      <c r="F39" s="63">
        <f t="shared" si="9"/>
        <v>8</v>
      </c>
      <c r="G39" s="64">
        <f t="shared" si="10"/>
        <v>8</v>
      </c>
      <c r="H39" s="101">
        <f t="shared" si="11"/>
        <v>1</v>
      </c>
      <c r="I39" s="101">
        <f t="shared" si="12"/>
        <v>1</v>
      </c>
      <c r="J39" s="2" t="str">
        <f t="shared" si="13"/>
        <v>SIM</v>
      </c>
      <c r="K39" s="2" t="str">
        <f t="shared" si="14"/>
        <v>NÃO</v>
      </c>
      <c r="L39" s="51">
        <f t="shared" si="15"/>
        <v>0.5</v>
      </c>
      <c r="M39" s="1">
        <f>_xlfn.XLOOKUP(A:A,'COAPS 2020-10'!A:A,'COAPS 2020-10'!AP:AP)</f>
        <v>2</v>
      </c>
      <c r="N39" s="1">
        <f>_xlfn.XLOOKUP(A:A,'COAPS 2020-10'!A:A,'COAPS 2020-10'!AQ:AQ)</f>
        <v>1</v>
      </c>
      <c r="O39" s="51">
        <f t="shared" si="16"/>
        <v>2500</v>
      </c>
      <c r="P39" s="1">
        <f>_xlfn.XLOOKUP(A:A,AUTOPREENCHIMENTO!A:A,AUTOPREENCHIMENTO!CF:CF)</f>
        <v>5000</v>
      </c>
      <c r="Q39" s="1">
        <f>_xlfn.XLOOKUP(A:A,'COAPS 2020-10'!A:A,'COAPS 2020-10'!AS:AS)</f>
        <v>0</v>
      </c>
      <c r="R39" s="75">
        <f t="shared" si="17"/>
        <v>1</v>
      </c>
      <c r="S39" s="1">
        <f>_xlfn.XLOOKUP(A:A,NASF!A:A,NASF!F:F)</f>
        <v>2</v>
      </c>
    </row>
    <row r="40" spans="1:19" x14ac:dyDescent="0.25">
      <c r="A40" s="2">
        <v>156</v>
      </c>
      <c r="B40" s="1" t="s">
        <v>1794</v>
      </c>
      <c r="C40" s="43" t="s">
        <v>231</v>
      </c>
      <c r="D40" s="1" t="s">
        <v>2113</v>
      </c>
      <c r="E40" s="20" t="str">
        <f>_xlfn.XLOOKUP(A:A,Tipologia!A:A,Tipologia!F:F)</f>
        <v>B</v>
      </c>
      <c r="F40" s="63">
        <f t="shared" si="9"/>
        <v>6</v>
      </c>
      <c r="G40" s="64">
        <f t="shared" si="10"/>
        <v>6</v>
      </c>
      <c r="H40" s="101">
        <f t="shared" si="11"/>
        <v>1.3333333333333333</v>
      </c>
      <c r="I40" s="101">
        <f t="shared" si="12"/>
        <v>1</v>
      </c>
      <c r="J40" s="2" t="str">
        <f t="shared" si="13"/>
        <v>NÃO</v>
      </c>
      <c r="K40" s="2" t="str">
        <f t="shared" si="14"/>
        <v>NÃO</v>
      </c>
      <c r="L40" s="51">
        <f t="shared" si="15"/>
        <v>0.66666666666666663</v>
      </c>
      <c r="M40" s="1">
        <f>_xlfn.XLOOKUP(A:A,'COAPS 2020-10'!A:A,'COAPS 2020-10'!AP:AP)</f>
        <v>6</v>
      </c>
      <c r="N40" s="1">
        <f>_xlfn.XLOOKUP(A:A,'COAPS 2020-10'!A:A,'COAPS 2020-10'!AQ:AQ)</f>
        <v>4</v>
      </c>
      <c r="O40" s="51">
        <f t="shared" si="16"/>
        <v>416.66666666666669</v>
      </c>
      <c r="P40" s="1">
        <f>_xlfn.XLOOKUP(A:A,AUTOPREENCHIMENTO!A:A,AUTOPREENCHIMENTO!CF:CF)</f>
        <v>2500</v>
      </c>
      <c r="Q40" s="1">
        <f>_xlfn.XLOOKUP(A:A,'COAPS 2020-10'!A:A,'COAPS 2020-10'!AS:AS)</f>
        <v>0</v>
      </c>
      <c r="R40" s="75">
        <f t="shared" si="17"/>
        <v>1</v>
      </c>
      <c r="S40" s="1">
        <f>_xlfn.XLOOKUP(A:A,NASF!A:A,NASF!F:F)</f>
        <v>6</v>
      </c>
    </row>
    <row r="41" spans="1:19" x14ac:dyDescent="0.25">
      <c r="A41" s="2">
        <v>164</v>
      </c>
      <c r="B41" s="1" t="s">
        <v>1857</v>
      </c>
      <c r="C41" s="43" t="s">
        <v>390</v>
      </c>
      <c r="D41" s="1" t="s">
        <v>2135</v>
      </c>
      <c r="E41" s="20" t="str">
        <f>_xlfn.XLOOKUP(A:A,Tipologia!A:A,Tipologia!F:F)</f>
        <v>B</v>
      </c>
      <c r="F41" s="63">
        <f t="shared" si="9"/>
        <v>8</v>
      </c>
      <c r="G41" s="64">
        <f t="shared" si="10"/>
        <v>8</v>
      </c>
      <c r="H41" s="101">
        <f t="shared" si="11"/>
        <v>1.2</v>
      </c>
      <c r="I41" s="101">
        <f t="shared" si="12"/>
        <v>1</v>
      </c>
      <c r="J41" s="2" t="str">
        <f t="shared" si="13"/>
        <v>SIM</v>
      </c>
      <c r="K41" s="2" t="str">
        <f t="shared" si="14"/>
        <v>NÃO</v>
      </c>
      <c r="L41" s="51">
        <f t="shared" si="15"/>
        <v>0.6</v>
      </c>
      <c r="M41" s="1">
        <f>_xlfn.XLOOKUP(A:A,'COAPS 2020-10'!A:A,'COAPS 2020-10'!AP:AP)</f>
        <v>5</v>
      </c>
      <c r="N41" s="1">
        <f>_xlfn.XLOOKUP(A:A,'COAPS 2020-10'!A:A,'COAPS 2020-10'!AQ:AQ)</f>
        <v>3</v>
      </c>
      <c r="O41" s="51">
        <f t="shared" si="16"/>
        <v>3400</v>
      </c>
      <c r="P41" s="1">
        <f>_xlfn.XLOOKUP(A:A,AUTOPREENCHIMENTO!A:A,AUTOPREENCHIMENTO!CF:CF)</f>
        <v>17000</v>
      </c>
      <c r="Q41" s="1">
        <f>_xlfn.XLOOKUP(A:A,'COAPS 2020-10'!A:A,'COAPS 2020-10'!AS:AS)</f>
        <v>0</v>
      </c>
      <c r="R41" s="75">
        <f t="shared" si="17"/>
        <v>1</v>
      </c>
      <c r="S41" s="1">
        <f>_xlfn.XLOOKUP(A:A,NASF!A:A,NASF!F:F)</f>
        <v>5</v>
      </c>
    </row>
    <row r="42" spans="1:19" x14ac:dyDescent="0.25">
      <c r="A42" s="2">
        <v>166</v>
      </c>
      <c r="B42" s="1" t="s">
        <v>1929</v>
      </c>
      <c r="C42" s="43" t="s">
        <v>136</v>
      </c>
      <c r="D42" s="1" t="s">
        <v>2058</v>
      </c>
      <c r="E42" s="20" t="str">
        <f>_xlfn.XLOOKUP(A:A,Tipologia!A:A,Tipologia!F:F)</f>
        <v>B</v>
      </c>
      <c r="F42" s="63">
        <f t="shared" si="9"/>
        <v>8</v>
      </c>
      <c r="G42" s="64">
        <f t="shared" si="10"/>
        <v>8</v>
      </c>
      <c r="H42" s="101">
        <f t="shared" si="11"/>
        <v>1.2</v>
      </c>
      <c r="I42" s="101">
        <f t="shared" si="12"/>
        <v>1</v>
      </c>
      <c r="J42" s="2" t="str">
        <f t="shared" si="13"/>
        <v>SIM</v>
      </c>
      <c r="K42" s="2" t="str">
        <f t="shared" si="14"/>
        <v>NÃO</v>
      </c>
      <c r="L42" s="51">
        <f t="shared" si="15"/>
        <v>0.6</v>
      </c>
      <c r="M42" s="1">
        <f>_xlfn.XLOOKUP(A:A,'COAPS 2020-10'!A:A,'COAPS 2020-10'!AP:AP)</f>
        <v>5</v>
      </c>
      <c r="N42" s="1">
        <f>_xlfn.XLOOKUP(A:A,'COAPS 2020-10'!A:A,'COAPS 2020-10'!AQ:AQ)</f>
        <v>3</v>
      </c>
      <c r="O42" s="51">
        <f t="shared" si="16"/>
        <v>2500</v>
      </c>
      <c r="P42" s="1">
        <f>_xlfn.XLOOKUP(A:A,AUTOPREENCHIMENTO!A:A,AUTOPREENCHIMENTO!CF:CF)</f>
        <v>12500</v>
      </c>
      <c r="Q42" s="1">
        <f>_xlfn.XLOOKUP(A:A,'COAPS 2020-10'!A:A,'COAPS 2020-10'!AS:AS)</f>
        <v>0</v>
      </c>
      <c r="R42" s="75">
        <f t="shared" si="17"/>
        <v>1</v>
      </c>
      <c r="S42" s="1">
        <f>_xlfn.XLOOKUP(A:A,NASF!A:A,NASF!F:F)</f>
        <v>5</v>
      </c>
    </row>
    <row r="43" spans="1:19" x14ac:dyDescent="0.25">
      <c r="A43" s="2">
        <v>168</v>
      </c>
      <c r="B43" s="1" t="s">
        <v>1857</v>
      </c>
      <c r="C43" s="43" t="s">
        <v>572</v>
      </c>
      <c r="D43" s="1" t="s">
        <v>2035</v>
      </c>
      <c r="E43" s="20" t="str">
        <f>_xlfn.XLOOKUP(A:A,Tipologia!A:A,Tipologia!F:F)</f>
        <v>B</v>
      </c>
      <c r="F43" s="63">
        <f t="shared" si="9"/>
        <v>5</v>
      </c>
      <c r="G43" s="64">
        <f t="shared" si="10"/>
        <v>5</v>
      </c>
      <c r="H43" s="101">
        <f t="shared" si="11"/>
        <v>0.75</v>
      </c>
      <c r="I43" s="101">
        <f t="shared" si="12"/>
        <v>1</v>
      </c>
      <c r="J43" s="2" t="str">
        <f t="shared" si="13"/>
        <v>NÃO</v>
      </c>
      <c r="K43" s="2" t="str">
        <f t="shared" si="14"/>
        <v>NÃO</v>
      </c>
      <c r="L43" s="51">
        <f t="shared" si="15"/>
        <v>0.375</v>
      </c>
      <c r="M43" s="1">
        <f>_xlfn.XLOOKUP(A:A,'COAPS 2020-10'!A:A,'COAPS 2020-10'!AP:AP)</f>
        <v>8</v>
      </c>
      <c r="N43" s="1">
        <f>_xlfn.XLOOKUP(A:A,'COAPS 2020-10'!A:A,'COAPS 2020-10'!AQ:AQ)</f>
        <v>3</v>
      </c>
      <c r="O43" s="51">
        <f t="shared" si="16"/>
        <v>1500</v>
      </c>
      <c r="P43" s="1">
        <f>_xlfn.XLOOKUP(A:A,AUTOPREENCHIMENTO!A:A,AUTOPREENCHIMENTO!CF:CF)</f>
        <v>12000</v>
      </c>
      <c r="Q43" s="1">
        <f>_xlfn.XLOOKUP(A:A,'COAPS 2020-10'!A:A,'COAPS 2020-10'!AS:AS)</f>
        <v>0</v>
      </c>
      <c r="R43" s="75">
        <f t="shared" si="17"/>
        <v>1</v>
      </c>
      <c r="S43" s="1">
        <f>_xlfn.XLOOKUP(A:A,NASF!A:A,NASF!F:F)</f>
        <v>8</v>
      </c>
    </row>
    <row r="44" spans="1:19" x14ac:dyDescent="0.25">
      <c r="A44" s="2">
        <v>170</v>
      </c>
      <c r="B44" s="1" t="s">
        <v>1857</v>
      </c>
      <c r="C44" s="43" t="s">
        <v>157</v>
      </c>
      <c r="D44" s="1" t="s">
        <v>1892</v>
      </c>
      <c r="E44" s="20" t="str">
        <f>_xlfn.XLOOKUP(A:A,Tipologia!A:A,Tipologia!F:F)</f>
        <v>B</v>
      </c>
      <c r="F44" s="63">
        <f t="shared" si="9"/>
        <v>6</v>
      </c>
      <c r="G44" s="64">
        <f t="shared" si="10"/>
        <v>6</v>
      </c>
      <c r="H44" s="101">
        <f t="shared" si="11"/>
        <v>1.6666666666666667</v>
      </c>
      <c r="I44" s="101">
        <f t="shared" si="12"/>
        <v>0</v>
      </c>
      <c r="J44" s="2" t="str">
        <f t="shared" si="13"/>
        <v>SIM</v>
      </c>
      <c r="K44" s="2" t="str">
        <f t="shared" si="14"/>
        <v>NÃO</v>
      </c>
      <c r="L44" s="51">
        <f t="shared" si="15"/>
        <v>0.83333333333333337</v>
      </c>
      <c r="M44" s="1">
        <f>_xlfn.XLOOKUP(A:A,'COAPS 2020-10'!A:A,'COAPS 2020-10'!AP:AP)</f>
        <v>6</v>
      </c>
      <c r="N44" s="1">
        <f>_xlfn.XLOOKUP(A:A,'COAPS 2020-10'!A:A,'COAPS 2020-10'!AQ:AQ)</f>
        <v>5</v>
      </c>
      <c r="O44" s="51">
        <f t="shared" si="16"/>
        <v>2000</v>
      </c>
      <c r="P44" s="1">
        <f>_xlfn.XLOOKUP(A:A,AUTOPREENCHIMENTO!A:A,AUTOPREENCHIMENTO!CF:CF)</f>
        <v>12000</v>
      </c>
      <c r="Q44" s="1">
        <f>_xlfn.XLOOKUP(A:A,'COAPS 2020-10'!A:A,'COAPS 2020-10'!AS:AS)</f>
        <v>0</v>
      </c>
      <c r="R44" s="75">
        <f t="shared" si="17"/>
        <v>0</v>
      </c>
      <c r="S44" s="1">
        <f>_xlfn.XLOOKUP(A:A,NASF!A:A,NASF!F:F)</f>
        <v>0</v>
      </c>
    </row>
    <row r="45" spans="1:19" x14ac:dyDescent="0.25">
      <c r="A45" s="2">
        <v>178</v>
      </c>
      <c r="B45" s="1" t="s">
        <v>1702</v>
      </c>
      <c r="C45" s="43" t="s">
        <v>325</v>
      </c>
      <c r="D45" s="1" t="s">
        <v>2143</v>
      </c>
      <c r="E45" s="20" t="str">
        <f>_xlfn.XLOOKUP(A:A,Tipologia!A:A,Tipologia!F:F)</f>
        <v>B</v>
      </c>
      <c r="F45" s="63">
        <f t="shared" si="9"/>
        <v>2</v>
      </c>
      <c r="G45" s="64">
        <f t="shared" si="10"/>
        <v>2</v>
      </c>
      <c r="H45" s="101">
        <f t="shared" si="11"/>
        <v>2</v>
      </c>
      <c r="I45" s="101">
        <f t="shared" si="12"/>
        <v>0</v>
      </c>
      <c r="J45" s="2" t="str">
        <f t="shared" si="13"/>
        <v>NÃO</v>
      </c>
      <c r="K45" s="2" t="str">
        <f t="shared" si="14"/>
        <v>NÃO</v>
      </c>
      <c r="L45" s="51">
        <f t="shared" si="15"/>
        <v>1</v>
      </c>
      <c r="M45" s="1">
        <f>_xlfn.XLOOKUP(A:A,'COAPS 2020-10'!A:A,'COAPS 2020-10'!AP:AP)</f>
        <v>1</v>
      </c>
      <c r="N45" s="1">
        <f>_xlfn.XLOOKUP(A:A,'COAPS 2020-10'!A:A,'COAPS 2020-10'!AQ:AQ)</f>
        <v>1</v>
      </c>
      <c r="O45" s="51">
        <f t="shared" si="16"/>
        <v>1800</v>
      </c>
      <c r="P45" s="1">
        <f>_xlfn.XLOOKUP(A:A,AUTOPREENCHIMENTO!A:A,AUTOPREENCHIMENTO!CF:CF)</f>
        <v>1800</v>
      </c>
      <c r="Q45" s="1">
        <f>_xlfn.XLOOKUP(A:A,'COAPS 2020-10'!A:A,'COAPS 2020-10'!AS:AS)</f>
        <v>0</v>
      </c>
      <c r="R45" s="75">
        <f t="shared" si="17"/>
        <v>0</v>
      </c>
      <c r="S45" s="1">
        <f>_xlfn.XLOOKUP(A:A,NASF!A:A,NASF!F:F)</f>
        <v>0</v>
      </c>
    </row>
    <row r="46" spans="1:19" x14ac:dyDescent="0.25">
      <c r="A46" s="2">
        <v>180</v>
      </c>
      <c r="B46" s="1" t="s">
        <v>1857</v>
      </c>
      <c r="C46" s="43" t="s">
        <v>390</v>
      </c>
      <c r="D46" s="1" t="s">
        <v>2079</v>
      </c>
      <c r="E46" s="20" t="str">
        <f>_xlfn.XLOOKUP(A:A,Tipologia!A:A,Tipologia!F:F)</f>
        <v>B</v>
      </c>
      <c r="F46" s="63">
        <f t="shared" si="9"/>
        <v>5</v>
      </c>
      <c r="G46" s="64">
        <f t="shared" si="10"/>
        <v>5</v>
      </c>
      <c r="H46" s="101">
        <f t="shared" si="11"/>
        <v>0.8571428571428571</v>
      </c>
      <c r="I46" s="101">
        <f t="shared" si="12"/>
        <v>1</v>
      </c>
      <c r="J46" s="2" t="str">
        <f t="shared" si="13"/>
        <v>NÃO</v>
      </c>
      <c r="K46" s="2" t="str">
        <f t="shared" si="14"/>
        <v>NÃO</v>
      </c>
      <c r="L46" s="51">
        <f t="shared" si="15"/>
        <v>0.42857142857142855</v>
      </c>
      <c r="M46" s="1">
        <f>_xlfn.XLOOKUP(A:A,'COAPS 2020-10'!A:A,'COAPS 2020-10'!AP:AP)</f>
        <v>7</v>
      </c>
      <c r="N46" s="1">
        <f>_xlfn.XLOOKUP(A:A,'COAPS 2020-10'!A:A,'COAPS 2020-10'!AQ:AQ)</f>
        <v>3</v>
      </c>
      <c r="O46" s="51">
        <f t="shared" si="16"/>
        <v>857.14285714285711</v>
      </c>
      <c r="P46" s="1">
        <f>_xlfn.XLOOKUP(A:A,AUTOPREENCHIMENTO!A:A,AUTOPREENCHIMENTO!CF:CF)</f>
        <v>6000</v>
      </c>
      <c r="Q46" s="1">
        <f>_xlfn.XLOOKUP(A:A,'COAPS 2020-10'!A:A,'COAPS 2020-10'!AS:AS)</f>
        <v>0</v>
      </c>
      <c r="R46" s="75">
        <f t="shared" si="17"/>
        <v>1</v>
      </c>
      <c r="S46" s="1">
        <f>_xlfn.XLOOKUP(A:A,NASF!A:A,NASF!F:F)</f>
        <v>7</v>
      </c>
    </row>
    <row r="47" spans="1:19" x14ac:dyDescent="0.25">
      <c r="A47" s="2">
        <v>184</v>
      </c>
      <c r="B47" s="1" t="s">
        <v>1568</v>
      </c>
      <c r="C47" s="43" t="s">
        <v>281</v>
      </c>
      <c r="D47" s="1" t="s">
        <v>2080</v>
      </c>
      <c r="E47" s="20" t="str">
        <f>_xlfn.XLOOKUP(A:A,Tipologia!A:A,Tipologia!F:F)</f>
        <v>B</v>
      </c>
      <c r="F47" s="63">
        <f t="shared" si="9"/>
        <v>6</v>
      </c>
      <c r="G47" s="64">
        <f t="shared" si="10"/>
        <v>6</v>
      </c>
      <c r="H47" s="101">
        <f t="shared" si="11"/>
        <v>1.3333333333333333</v>
      </c>
      <c r="I47" s="101">
        <f t="shared" si="12"/>
        <v>0.66666666666666663</v>
      </c>
      <c r="J47" s="2" t="str">
        <f t="shared" si="13"/>
        <v>SIM</v>
      </c>
      <c r="K47" s="2" t="str">
        <f t="shared" si="14"/>
        <v>NÃO</v>
      </c>
      <c r="L47" s="51">
        <f t="shared" si="15"/>
        <v>0.66666666666666663</v>
      </c>
      <c r="M47" s="1">
        <f>_xlfn.XLOOKUP(A:A,'COAPS 2020-10'!A:A,'COAPS 2020-10'!AP:AP)</f>
        <v>6</v>
      </c>
      <c r="N47" s="1">
        <f>_xlfn.XLOOKUP(A:A,'COAPS 2020-10'!A:A,'COAPS 2020-10'!AQ:AQ)</f>
        <v>4</v>
      </c>
      <c r="O47" s="51">
        <f t="shared" si="16"/>
        <v>3156.8333333333335</v>
      </c>
      <c r="P47" s="1">
        <f>_xlfn.XLOOKUP(A:A,AUTOPREENCHIMENTO!A:A,AUTOPREENCHIMENTO!CF:CF)</f>
        <v>18941</v>
      </c>
      <c r="Q47" s="1">
        <f>_xlfn.XLOOKUP(A:A,'COAPS 2020-10'!A:A,'COAPS 2020-10'!AS:AS)</f>
        <v>0</v>
      </c>
      <c r="R47" s="75">
        <f t="shared" si="17"/>
        <v>0.66666666666666663</v>
      </c>
      <c r="S47" s="1">
        <f>_xlfn.XLOOKUP(A:A,NASF!A:A,NASF!F:F)</f>
        <v>4</v>
      </c>
    </row>
    <row r="48" spans="1:19" x14ac:dyDescent="0.25">
      <c r="A48" s="2">
        <v>185</v>
      </c>
      <c r="B48" s="1" t="s">
        <v>1702</v>
      </c>
      <c r="C48" s="43" t="s">
        <v>2151</v>
      </c>
      <c r="D48" s="1" t="s">
        <v>2104</v>
      </c>
      <c r="E48" s="20" t="str">
        <f>_xlfn.XLOOKUP(A:A,Tipologia!A:A,Tipologia!F:F)</f>
        <v>B</v>
      </c>
      <c r="F48" s="63">
        <f t="shared" si="9"/>
        <v>6</v>
      </c>
      <c r="G48" s="64">
        <f t="shared" si="10"/>
        <v>6</v>
      </c>
      <c r="H48" s="101">
        <f t="shared" si="11"/>
        <v>2</v>
      </c>
      <c r="I48" s="101">
        <f t="shared" si="12"/>
        <v>0</v>
      </c>
      <c r="J48" s="2" t="str">
        <f t="shared" si="13"/>
        <v>SIM</v>
      </c>
      <c r="K48" s="2" t="str">
        <f t="shared" si="14"/>
        <v>NÃO</v>
      </c>
      <c r="L48" s="51">
        <f t="shared" si="15"/>
        <v>1</v>
      </c>
      <c r="M48" s="1">
        <f>_xlfn.XLOOKUP(A:A,'COAPS 2020-10'!A:A,'COAPS 2020-10'!AP:AP)</f>
        <v>1</v>
      </c>
      <c r="N48" s="1">
        <f>_xlfn.XLOOKUP(A:A,'COAPS 2020-10'!A:A,'COAPS 2020-10'!AQ:AQ)</f>
        <v>1</v>
      </c>
      <c r="O48" s="51">
        <f t="shared" si="16"/>
        <v>2600</v>
      </c>
      <c r="P48" s="1">
        <f>_xlfn.XLOOKUP(A:A,AUTOPREENCHIMENTO!A:A,AUTOPREENCHIMENTO!CF:CF)</f>
        <v>2600</v>
      </c>
      <c r="Q48" s="1">
        <f>_xlfn.XLOOKUP(A:A,'COAPS 2020-10'!A:A,'COAPS 2020-10'!AS:AS)</f>
        <v>0</v>
      </c>
      <c r="R48" s="75">
        <f t="shared" si="17"/>
        <v>0</v>
      </c>
      <c r="S48" s="1">
        <f>_xlfn.XLOOKUP(A:A,NASF!A:A,NASF!F:F)</f>
        <v>0</v>
      </c>
    </row>
    <row r="49" spans="1:19" x14ac:dyDescent="0.25">
      <c r="A49" s="2">
        <v>186</v>
      </c>
      <c r="B49" s="1" t="s">
        <v>1622</v>
      </c>
      <c r="C49" s="43" t="s">
        <v>127</v>
      </c>
      <c r="D49" s="1" t="s">
        <v>2144</v>
      </c>
      <c r="E49" s="20" t="str">
        <f>_xlfn.XLOOKUP(A:A,Tipologia!A:A,Tipologia!F:F)</f>
        <v>B</v>
      </c>
      <c r="F49" s="63">
        <f t="shared" si="9"/>
        <v>6</v>
      </c>
      <c r="G49" s="64">
        <f t="shared" si="10"/>
        <v>6</v>
      </c>
      <c r="H49" s="101">
        <f t="shared" si="11"/>
        <v>1</v>
      </c>
      <c r="I49" s="101">
        <f t="shared" si="12"/>
        <v>1</v>
      </c>
      <c r="J49" s="2" t="str">
        <f t="shared" si="13"/>
        <v>NÃO</v>
      </c>
      <c r="K49" s="2" t="str">
        <f t="shared" si="14"/>
        <v>NÃO</v>
      </c>
      <c r="L49" s="51">
        <f t="shared" si="15"/>
        <v>0.5</v>
      </c>
      <c r="M49" s="1">
        <f>_xlfn.XLOOKUP(A:A,'COAPS 2020-10'!A:A,'COAPS 2020-10'!AP:AP)</f>
        <v>2</v>
      </c>
      <c r="N49" s="1">
        <f>_xlfn.XLOOKUP(A:A,'COAPS 2020-10'!A:A,'COAPS 2020-10'!AQ:AQ)</f>
        <v>1</v>
      </c>
      <c r="O49" s="51">
        <f t="shared" si="16"/>
        <v>1661</v>
      </c>
      <c r="P49" s="1">
        <f>_xlfn.XLOOKUP(A:A,AUTOPREENCHIMENTO!A:A,AUTOPREENCHIMENTO!CF:CF)</f>
        <v>3322</v>
      </c>
      <c r="Q49" s="1">
        <f>_xlfn.XLOOKUP(A:A,'COAPS 2020-10'!A:A,'COAPS 2020-10'!AS:AS)</f>
        <v>0</v>
      </c>
      <c r="R49" s="75">
        <f t="shared" si="17"/>
        <v>1</v>
      </c>
      <c r="S49" s="1">
        <f>_xlfn.XLOOKUP(A:A,NASF!A:A,NASF!F:F)</f>
        <v>2</v>
      </c>
    </row>
    <row r="50" spans="1:19" x14ac:dyDescent="0.25">
      <c r="A50" s="2">
        <v>194</v>
      </c>
      <c r="B50" s="1" t="s">
        <v>1702</v>
      </c>
      <c r="C50" s="43" t="s">
        <v>2151</v>
      </c>
      <c r="D50" s="1" t="s">
        <v>2117</v>
      </c>
      <c r="E50" s="20" t="str">
        <f>_xlfn.XLOOKUP(A:A,Tipologia!A:A,Tipologia!F:F)</f>
        <v>B</v>
      </c>
      <c r="F50" s="63">
        <f t="shared" si="9"/>
        <v>6</v>
      </c>
      <c r="G50" s="64">
        <f t="shared" si="10"/>
        <v>6</v>
      </c>
      <c r="H50" s="101">
        <f t="shared" si="11"/>
        <v>2</v>
      </c>
      <c r="I50" s="101">
        <f t="shared" si="12"/>
        <v>0</v>
      </c>
      <c r="J50" s="2" t="str">
        <f t="shared" si="13"/>
        <v>SIM</v>
      </c>
      <c r="K50" s="2" t="str">
        <f t="shared" si="14"/>
        <v>NÃO</v>
      </c>
      <c r="L50" s="51">
        <f t="shared" si="15"/>
        <v>1</v>
      </c>
      <c r="M50" s="1">
        <f>_xlfn.XLOOKUP(A:A,'COAPS 2020-10'!A:A,'COAPS 2020-10'!AP:AP)</f>
        <v>1</v>
      </c>
      <c r="N50" s="1">
        <f>_xlfn.XLOOKUP(A:A,'COAPS 2020-10'!A:A,'COAPS 2020-10'!AQ:AQ)</f>
        <v>1</v>
      </c>
      <c r="O50" s="51">
        <f t="shared" si="16"/>
        <v>2800</v>
      </c>
      <c r="P50" s="1">
        <f>_xlfn.XLOOKUP(A:A,AUTOPREENCHIMENTO!A:A,AUTOPREENCHIMENTO!CF:CF)</f>
        <v>2800</v>
      </c>
      <c r="Q50" s="1">
        <f>_xlfn.XLOOKUP(A:A,'COAPS 2020-10'!A:A,'COAPS 2020-10'!AS:AS)</f>
        <v>0</v>
      </c>
      <c r="R50" s="75">
        <f t="shared" si="17"/>
        <v>0</v>
      </c>
      <c r="S50" s="1">
        <f>_xlfn.XLOOKUP(A:A,NASF!A:A,NASF!F:F)</f>
        <v>0</v>
      </c>
    </row>
    <row r="51" spans="1:19" x14ac:dyDescent="0.25">
      <c r="A51" s="2">
        <v>198</v>
      </c>
      <c r="B51" s="1" t="s">
        <v>1929</v>
      </c>
      <c r="C51" s="43" t="s">
        <v>136</v>
      </c>
      <c r="D51" s="1" t="s">
        <v>2118</v>
      </c>
      <c r="E51" s="20" t="str">
        <f>_xlfn.XLOOKUP(A:A,Tipologia!A:A,Tipologia!F:F)</f>
        <v>B</v>
      </c>
      <c r="F51" s="63">
        <f t="shared" si="9"/>
        <v>6</v>
      </c>
      <c r="G51" s="64">
        <f t="shared" si="10"/>
        <v>6</v>
      </c>
      <c r="H51" s="101">
        <f t="shared" si="11"/>
        <v>1.3333333333333333</v>
      </c>
      <c r="I51" s="101">
        <f t="shared" si="12"/>
        <v>1</v>
      </c>
      <c r="J51" s="2" t="str">
        <f t="shared" si="13"/>
        <v>NÃO</v>
      </c>
      <c r="K51" s="2" t="str">
        <f t="shared" si="14"/>
        <v>NÃO</v>
      </c>
      <c r="L51" s="51">
        <f t="shared" si="15"/>
        <v>0.66666666666666663</v>
      </c>
      <c r="M51" s="1">
        <f>_xlfn.XLOOKUP(A:A,'COAPS 2020-10'!A:A,'COAPS 2020-10'!AP:AP)</f>
        <v>6</v>
      </c>
      <c r="N51" s="1">
        <f>_xlfn.XLOOKUP(A:A,'COAPS 2020-10'!A:A,'COAPS 2020-10'!AQ:AQ)</f>
        <v>4</v>
      </c>
      <c r="O51" s="51">
        <f t="shared" si="16"/>
        <v>1683.3333333333333</v>
      </c>
      <c r="P51" s="1">
        <f>_xlfn.XLOOKUP(A:A,AUTOPREENCHIMENTO!A:A,AUTOPREENCHIMENTO!CF:CF)</f>
        <v>10100</v>
      </c>
      <c r="Q51" s="1">
        <f>_xlfn.XLOOKUP(A:A,'COAPS 2020-10'!A:A,'COAPS 2020-10'!AS:AS)</f>
        <v>0</v>
      </c>
      <c r="R51" s="75">
        <f t="shared" si="17"/>
        <v>1</v>
      </c>
      <c r="S51" s="1">
        <f>_xlfn.XLOOKUP(A:A,NASF!A:A,NASF!F:F)</f>
        <v>6</v>
      </c>
    </row>
    <row r="52" spans="1:19" x14ac:dyDescent="0.25">
      <c r="A52" s="2">
        <v>207</v>
      </c>
      <c r="B52" s="1" t="s">
        <v>1857</v>
      </c>
      <c r="C52" s="43" t="s">
        <v>390</v>
      </c>
      <c r="D52" s="1" t="s">
        <v>2061</v>
      </c>
      <c r="E52" s="20" t="str">
        <f>_xlfn.XLOOKUP(A:A,Tipologia!A:A,Tipologia!F:F)</f>
        <v>B</v>
      </c>
      <c r="F52" s="63">
        <f t="shared" si="9"/>
        <v>6</v>
      </c>
      <c r="G52" s="64">
        <f t="shared" si="10"/>
        <v>6</v>
      </c>
      <c r="H52" s="101">
        <f t="shared" si="11"/>
        <v>1</v>
      </c>
      <c r="I52" s="101">
        <f t="shared" si="12"/>
        <v>1</v>
      </c>
      <c r="J52" s="2" t="str">
        <f t="shared" si="13"/>
        <v>NÃO</v>
      </c>
      <c r="K52" s="2" t="str">
        <f t="shared" si="14"/>
        <v>NÃO</v>
      </c>
      <c r="L52" s="51">
        <f t="shared" si="15"/>
        <v>0.5</v>
      </c>
      <c r="M52" s="1">
        <f>_xlfn.XLOOKUP(A:A,'COAPS 2020-10'!A:A,'COAPS 2020-10'!AP:AP)</f>
        <v>8</v>
      </c>
      <c r="N52" s="1">
        <f>_xlfn.XLOOKUP(A:A,'COAPS 2020-10'!A:A,'COAPS 2020-10'!AQ:AQ)</f>
        <v>4</v>
      </c>
      <c r="O52" s="51">
        <f t="shared" si="16"/>
        <v>198.75</v>
      </c>
      <c r="P52" s="1">
        <f>_xlfn.XLOOKUP(A:A,AUTOPREENCHIMENTO!A:A,AUTOPREENCHIMENTO!CF:CF)</f>
        <v>1590</v>
      </c>
      <c r="Q52" s="1">
        <f>_xlfn.XLOOKUP(A:A,'COAPS 2020-10'!A:A,'COAPS 2020-10'!AS:AS)</f>
        <v>0</v>
      </c>
      <c r="R52" s="75">
        <f t="shared" si="17"/>
        <v>1</v>
      </c>
      <c r="S52" s="1">
        <f>_xlfn.XLOOKUP(A:A,NASF!A:A,NASF!F:F)</f>
        <v>8</v>
      </c>
    </row>
    <row r="53" spans="1:19" x14ac:dyDescent="0.25">
      <c r="A53" s="2">
        <v>213</v>
      </c>
      <c r="B53" s="1" t="s">
        <v>1523</v>
      </c>
      <c r="C53" s="43" t="s">
        <v>171</v>
      </c>
      <c r="D53" s="1" t="s">
        <v>2040</v>
      </c>
      <c r="E53" s="20" t="str">
        <f>_xlfn.XLOOKUP(A:A,Tipologia!A:A,Tipologia!F:F)</f>
        <v>B</v>
      </c>
      <c r="F53" s="63">
        <f t="shared" si="9"/>
        <v>5</v>
      </c>
      <c r="G53" s="64">
        <f t="shared" si="10"/>
        <v>5</v>
      </c>
      <c r="H53" s="101">
        <f t="shared" si="11"/>
        <v>0.8</v>
      </c>
      <c r="I53" s="101">
        <f t="shared" si="12"/>
        <v>1</v>
      </c>
      <c r="J53" s="2" t="str">
        <f t="shared" si="13"/>
        <v>NÃO</v>
      </c>
      <c r="K53" s="2" t="str">
        <f t="shared" si="14"/>
        <v>NÃO</v>
      </c>
      <c r="L53" s="51">
        <f t="shared" si="15"/>
        <v>0.4</v>
      </c>
      <c r="M53" s="1">
        <f>_xlfn.XLOOKUP(A:A,'COAPS 2020-10'!A:A,'COAPS 2020-10'!AP:AP)</f>
        <v>5</v>
      </c>
      <c r="N53" s="1">
        <f>_xlfn.XLOOKUP(A:A,'COAPS 2020-10'!A:A,'COAPS 2020-10'!AQ:AQ)</f>
        <v>2</v>
      </c>
      <c r="O53" s="51">
        <f t="shared" si="16"/>
        <v>700</v>
      </c>
      <c r="P53" s="1">
        <f>_xlfn.XLOOKUP(A:A,AUTOPREENCHIMENTO!A:A,AUTOPREENCHIMENTO!CF:CF)</f>
        <v>3500</v>
      </c>
      <c r="Q53" s="1">
        <f>_xlfn.XLOOKUP(A:A,'COAPS 2020-10'!A:A,'COAPS 2020-10'!AS:AS)</f>
        <v>0</v>
      </c>
      <c r="R53" s="75">
        <f t="shared" si="17"/>
        <v>1</v>
      </c>
      <c r="S53" s="1">
        <f>_xlfn.XLOOKUP(A:A,NASF!A:A,NASF!F:F)</f>
        <v>5</v>
      </c>
    </row>
    <row r="54" spans="1:19" x14ac:dyDescent="0.25">
      <c r="A54" s="2">
        <v>219</v>
      </c>
      <c r="B54" s="1" t="s">
        <v>1523</v>
      </c>
      <c r="C54" s="43" t="s">
        <v>1524</v>
      </c>
      <c r="D54" s="1" t="s">
        <v>2081</v>
      </c>
      <c r="E54" s="20" t="str">
        <f>_xlfn.XLOOKUP(A:A,Tipologia!A:A,Tipologia!F:F)</f>
        <v>B</v>
      </c>
      <c r="F54" s="63">
        <f t="shared" si="9"/>
        <v>6</v>
      </c>
      <c r="G54" s="64">
        <f t="shared" si="10"/>
        <v>6</v>
      </c>
      <c r="H54" s="101">
        <f t="shared" si="11"/>
        <v>1.5</v>
      </c>
      <c r="I54" s="101">
        <f t="shared" si="12"/>
        <v>1</v>
      </c>
      <c r="J54" s="2" t="str">
        <f t="shared" si="13"/>
        <v>NÃO</v>
      </c>
      <c r="K54" s="2" t="str">
        <f t="shared" si="14"/>
        <v>NÃO</v>
      </c>
      <c r="L54" s="51">
        <f t="shared" si="15"/>
        <v>0.75</v>
      </c>
      <c r="M54" s="1">
        <f>_xlfn.XLOOKUP(A:A,'COAPS 2020-10'!A:A,'COAPS 2020-10'!AP:AP)</f>
        <v>4</v>
      </c>
      <c r="N54" s="1">
        <f>_xlfn.XLOOKUP(A:A,'COAPS 2020-10'!A:A,'COAPS 2020-10'!AQ:AQ)</f>
        <v>3</v>
      </c>
      <c r="O54" s="51">
        <f t="shared" si="16"/>
        <v>750</v>
      </c>
      <c r="P54" s="1">
        <f>_xlfn.XLOOKUP(A:A,AUTOPREENCHIMENTO!A:A,AUTOPREENCHIMENTO!CF:CF)</f>
        <v>3000</v>
      </c>
      <c r="Q54" s="1">
        <f>_xlfn.XLOOKUP(A:A,'COAPS 2020-10'!A:A,'COAPS 2020-10'!AS:AS)</f>
        <v>0</v>
      </c>
      <c r="R54" s="75">
        <f t="shared" si="17"/>
        <v>1</v>
      </c>
      <c r="S54" s="1">
        <f>_xlfn.XLOOKUP(A:A,NASF!A:A,NASF!F:F)</f>
        <v>4</v>
      </c>
    </row>
    <row r="55" spans="1:19" x14ac:dyDescent="0.25">
      <c r="A55" s="2">
        <v>226</v>
      </c>
      <c r="B55" s="1" t="s">
        <v>1857</v>
      </c>
      <c r="C55" s="43" t="s">
        <v>390</v>
      </c>
      <c r="D55" s="1" t="s">
        <v>2109</v>
      </c>
      <c r="E55" s="20" t="str">
        <f>_xlfn.XLOOKUP(A:A,Tipologia!A:A,Tipologia!F:F)</f>
        <v>B</v>
      </c>
      <c r="F55" s="63">
        <f t="shared" si="9"/>
        <v>5.5</v>
      </c>
      <c r="G55" s="64">
        <f t="shared" si="10"/>
        <v>5</v>
      </c>
      <c r="H55" s="101">
        <f t="shared" si="11"/>
        <v>0.8571428571428571</v>
      </c>
      <c r="I55" s="101">
        <f t="shared" si="12"/>
        <v>1.1428571428571428</v>
      </c>
      <c r="J55" s="2" t="str">
        <f t="shared" si="13"/>
        <v>NÃO</v>
      </c>
      <c r="K55" s="2" t="str">
        <f t="shared" si="14"/>
        <v>SIM</v>
      </c>
      <c r="L55" s="51">
        <f t="shared" si="15"/>
        <v>0.42857142857142855</v>
      </c>
      <c r="M55" s="1">
        <f>_xlfn.XLOOKUP(A:A,'COAPS 2020-10'!A:A,'COAPS 2020-10'!AP:AP)</f>
        <v>7</v>
      </c>
      <c r="N55" s="1">
        <f>_xlfn.XLOOKUP(A:A,'COAPS 2020-10'!A:A,'COAPS 2020-10'!AQ:AQ)</f>
        <v>3</v>
      </c>
      <c r="O55" s="51">
        <f t="shared" si="16"/>
        <v>663.28571428571433</v>
      </c>
      <c r="P55" s="1">
        <f>_xlfn.XLOOKUP(A:A,AUTOPREENCHIMENTO!A:A,AUTOPREENCHIMENTO!CF:CF)</f>
        <v>4643</v>
      </c>
      <c r="Q55" s="1">
        <f>_xlfn.XLOOKUP(A:A,'COAPS 2020-10'!A:A,'COAPS 2020-10'!AS:AS)</f>
        <v>1</v>
      </c>
      <c r="R55" s="75">
        <f t="shared" si="17"/>
        <v>1.1428571428571428</v>
      </c>
      <c r="S55" s="1">
        <f>_xlfn.XLOOKUP(A:A,NASF!A:A,NASF!F:F)</f>
        <v>8</v>
      </c>
    </row>
    <row r="56" spans="1:19" x14ac:dyDescent="0.25">
      <c r="A56" s="2">
        <v>228</v>
      </c>
      <c r="B56" s="1" t="s">
        <v>1523</v>
      </c>
      <c r="C56" s="43" t="s">
        <v>709</v>
      </c>
      <c r="D56" s="1" t="s">
        <v>2041</v>
      </c>
      <c r="E56" s="20" t="str">
        <f>_xlfn.XLOOKUP(A:A,Tipologia!A:A,Tipologia!F:F)</f>
        <v>B</v>
      </c>
      <c r="F56" s="63">
        <f t="shared" si="9"/>
        <v>6</v>
      </c>
      <c r="G56" s="64">
        <f t="shared" si="10"/>
        <v>6</v>
      </c>
      <c r="H56" s="101">
        <f t="shared" si="11"/>
        <v>1</v>
      </c>
      <c r="I56" s="101">
        <f t="shared" si="12"/>
        <v>1</v>
      </c>
      <c r="J56" s="2" t="str">
        <f t="shared" si="13"/>
        <v>NÃO</v>
      </c>
      <c r="K56" s="2" t="str">
        <f t="shared" si="14"/>
        <v>NÃO</v>
      </c>
      <c r="L56" s="51">
        <f t="shared" si="15"/>
        <v>0.5</v>
      </c>
      <c r="M56" s="1">
        <f>_xlfn.XLOOKUP(A:A,'COAPS 2020-10'!A:A,'COAPS 2020-10'!AP:AP)</f>
        <v>4</v>
      </c>
      <c r="N56" s="1">
        <f>_xlfn.XLOOKUP(A:A,'COAPS 2020-10'!A:A,'COAPS 2020-10'!AQ:AQ)</f>
        <v>2</v>
      </c>
      <c r="O56" s="51">
        <f t="shared" si="16"/>
        <v>1000</v>
      </c>
      <c r="P56" s="1">
        <f>_xlfn.XLOOKUP(A:A,AUTOPREENCHIMENTO!A:A,AUTOPREENCHIMENTO!CF:CF)</f>
        <v>4000</v>
      </c>
      <c r="Q56" s="1">
        <f>_xlfn.XLOOKUP(A:A,'COAPS 2020-10'!A:A,'COAPS 2020-10'!AS:AS)</f>
        <v>0</v>
      </c>
      <c r="R56" s="75">
        <f t="shared" si="17"/>
        <v>1</v>
      </c>
      <c r="S56" s="1">
        <f>_xlfn.XLOOKUP(A:A,NASF!A:A,NASF!F:F)</f>
        <v>4</v>
      </c>
    </row>
    <row r="57" spans="1:19" x14ac:dyDescent="0.25">
      <c r="A57" s="2">
        <v>237</v>
      </c>
      <c r="B57" s="1" t="s">
        <v>1857</v>
      </c>
      <c r="C57" s="43" t="s">
        <v>291</v>
      </c>
      <c r="D57" s="1" t="s">
        <v>2082</v>
      </c>
      <c r="E57" s="20" t="str">
        <f>_xlfn.XLOOKUP(A:A,Tipologia!A:A,Tipologia!F:F)</f>
        <v>B</v>
      </c>
      <c r="F57" s="63">
        <f t="shared" si="9"/>
        <v>6</v>
      </c>
      <c r="G57" s="64">
        <f t="shared" si="10"/>
        <v>6</v>
      </c>
      <c r="H57" s="101">
        <f t="shared" si="11"/>
        <v>2</v>
      </c>
      <c r="I57" s="101">
        <f t="shared" si="12"/>
        <v>1</v>
      </c>
      <c r="J57" s="2" t="str">
        <f t="shared" si="13"/>
        <v>NÃO</v>
      </c>
      <c r="K57" s="2" t="str">
        <f t="shared" si="14"/>
        <v>NÃO</v>
      </c>
      <c r="L57" s="51">
        <f t="shared" si="15"/>
        <v>1</v>
      </c>
      <c r="M57" s="1">
        <f>_xlfn.XLOOKUP(A:A,'COAPS 2020-10'!A:A,'COAPS 2020-10'!AP:AP)</f>
        <v>7</v>
      </c>
      <c r="N57" s="1">
        <f>_xlfn.XLOOKUP(A:A,'COAPS 2020-10'!A:A,'COAPS 2020-10'!AQ:AQ)</f>
        <v>7</v>
      </c>
      <c r="O57" s="51">
        <f t="shared" si="16"/>
        <v>1572.4285714285713</v>
      </c>
      <c r="P57" s="1">
        <f>_xlfn.XLOOKUP(A:A,AUTOPREENCHIMENTO!A:A,AUTOPREENCHIMENTO!CF:CF)</f>
        <v>11007</v>
      </c>
      <c r="Q57" s="1">
        <f>_xlfn.XLOOKUP(A:A,'COAPS 2020-10'!A:A,'COAPS 2020-10'!AS:AS)</f>
        <v>0</v>
      </c>
      <c r="R57" s="75">
        <f t="shared" si="17"/>
        <v>1</v>
      </c>
      <c r="S57" s="1">
        <f>_xlfn.XLOOKUP(A:A,NASF!A:A,NASF!F:F)</f>
        <v>7</v>
      </c>
    </row>
    <row r="58" spans="1:19" x14ac:dyDescent="0.25">
      <c r="A58" s="2">
        <v>46</v>
      </c>
      <c r="B58" s="1" t="s">
        <v>1794</v>
      </c>
      <c r="C58" s="43" t="s">
        <v>231</v>
      </c>
      <c r="D58" s="1" t="s">
        <v>2008</v>
      </c>
      <c r="E58" s="20" t="str">
        <f>_xlfn.XLOOKUP(A:A,Tipologia!A:A,Tipologia!F:F)</f>
        <v>C</v>
      </c>
      <c r="F58" s="63">
        <f t="shared" si="9"/>
        <v>6</v>
      </c>
      <c r="G58" s="64">
        <f t="shared" si="10"/>
        <v>6</v>
      </c>
      <c r="H58" s="101">
        <f t="shared" si="11"/>
        <v>1</v>
      </c>
      <c r="I58" s="101">
        <f t="shared" si="12"/>
        <v>1</v>
      </c>
      <c r="J58" s="2" t="str">
        <f t="shared" si="13"/>
        <v>NÃO</v>
      </c>
      <c r="K58" s="2" t="str">
        <f t="shared" si="14"/>
        <v>NÃO</v>
      </c>
      <c r="L58" s="51">
        <f t="shared" si="15"/>
        <v>0.5</v>
      </c>
      <c r="M58" s="1">
        <f>_xlfn.XLOOKUP(A:A,'COAPS 2020-10'!A:A,'COAPS 2020-10'!AP:AP)</f>
        <v>6</v>
      </c>
      <c r="N58" s="1">
        <f>_xlfn.XLOOKUP(A:A,'COAPS 2020-10'!A:A,'COAPS 2020-10'!AQ:AQ)</f>
        <v>3</v>
      </c>
      <c r="O58" s="51">
        <f t="shared" si="16"/>
        <v>1166.6666666666667</v>
      </c>
      <c r="P58" s="1">
        <f>_xlfn.XLOOKUP(A:A,AUTOPREENCHIMENTO!A:A,AUTOPREENCHIMENTO!CF:CF)</f>
        <v>7000</v>
      </c>
      <c r="Q58" s="1">
        <f>_xlfn.XLOOKUP(A:A,'COAPS 2020-10'!A:A,'COAPS 2020-10'!AS:AS)</f>
        <v>0</v>
      </c>
      <c r="R58" s="75">
        <f t="shared" si="17"/>
        <v>1</v>
      </c>
      <c r="S58" s="1">
        <f>_xlfn.XLOOKUP(A:A,NASF!A:A,NASF!F:F)</f>
        <v>6</v>
      </c>
    </row>
    <row r="59" spans="1:19" x14ac:dyDescent="0.25">
      <c r="A59" s="2">
        <v>50</v>
      </c>
      <c r="B59" s="1" t="s">
        <v>1622</v>
      </c>
      <c r="C59" s="43" t="s">
        <v>162</v>
      </c>
      <c r="D59" s="1" t="s">
        <v>2068</v>
      </c>
      <c r="E59" s="20" t="str">
        <f>_xlfn.XLOOKUP(A:A,Tipologia!A:A,Tipologia!F:F)</f>
        <v>C</v>
      </c>
      <c r="F59" s="63">
        <f t="shared" si="9"/>
        <v>6</v>
      </c>
      <c r="G59" s="64">
        <f t="shared" si="10"/>
        <v>6</v>
      </c>
      <c r="H59" s="101">
        <f t="shared" si="11"/>
        <v>1.6666666666666667</v>
      </c>
      <c r="I59" s="101">
        <f t="shared" si="12"/>
        <v>1</v>
      </c>
      <c r="J59" s="2" t="str">
        <f t="shared" si="13"/>
        <v>NÃO</v>
      </c>
      <c r="K59" s="2" t="str">
        <f t="shared" si="14"/>
        <v>NÃO</v>
      </c>
      <c r="L59" s="51">
        <f t="shared" si="15"/>
        <v>0.83333333333333337</v>
      </c>
      <c r="M59" s="1">
        <f>_xlfn.XLOOKUP(A:A,'COAPS 2020-10'!A:A,'COAPS 2020-10'!AP:AP)</f>
        <v>6</v>
      </c>
      <c r="N59" s="1">
        <f>_xlfn.XLOOKUP(A:A,'COAPS 2020-10'!A:A,'COAPS 2020-10'!AQ:AQ)</f>
        <v>5</v>
      </c>
      <c r="O59" s="51">
        <f t="shared" si="16"/>
        <v>1833.3333333333333</v>
      </c>
      <c r="P59" s="1">
        <f>_xlfn.XLOOKUP(A:A,AUTOPREENCHIMENTO!A:A,AUTOPREENCHIMENTO!CF:CF)</f>
        <v>11000</v>
      </c>
      <c r="Q59" s="1">
        <f>_xlfn.XLOOKUP(A:A,'COAPS 2020-10'!A:A,'COAPS 2020-10'!AS:AS)</f>
        <v>0</v>
      </c>
      <c r="R59" s="75">
        <f t="shared" si="17"/>
        <v>1</v>
      </c>
      <c r="S59" s="1">
        <f>_xlfn.XLOOKUP(A:A,NASF!A:A,NASF!F:F)</f>
        <v>6</v>
      </c>
    </row>
    <row r="60" spans="1:19" x14ac:dyDescent="0.25">
      <c r="A60" s="2">
        <v>54</v>
      </c>
      <c r="B60" s="1" t="s">
        <v>1622</v>
      </c>
      <c r="C60" s="43" t="s">
        <v>127</v>
      </c>
      <c r="D60" s="1" t="s">
        <v>2095</v>
      </c>
      <c r="E60" s="20" t="str">
        <f>_xlfn.XLOOKUP(A:A,Tipologia!A:A,Tipologia!F:F)</f>
        <v>C</v>
      </c>
      <c r="F60" s="63">
        <f t="shared" si="9"/>
        <v>6</v>
      </c>
      <c r="G60" s="64">
        <f t="shared" si="10"/>
        <v>6</v>
      </c>
      <c r="H60" s="101">
        <f t="shared" si="11"/>
        <v>2</v>
      </c>
      <c r="I60" s="101">
        <f t="shared" si="12"/>
        <v>0</v>
      </c>
      <c r="J60" s="2" t="str">
        <f t="shared" si="13"/>
        <v>SIM</v>
      </c>
      <c r="K60" s="2" t="str">
        <f t="shared" si="14"/>
        <v>NÃO</v>
      </c>
      <c r="L60" s="51">
        <f t="shared" si="15"/>
        <v>1</v>
      </c>
      <c r="M60" s="1">
        <f>_xlfn.XLOOKUP(A:A,'COAPS 2020-10'!A:A,'COAPS 2020-10'!AP:AP)</f>
        <v>1</v>
      </c>
      <c r="N60" s="1">
        <f>_xlfn.XLOOKUP(A:A,'COAPS 2020-10'!A:A,'COAPS 2020-10'!AQ:AQ)</f>
        <v>1</v>
      </c>
      <c r="O60" s="51">
        <f t="shared" si="16"/>
        <v>2607</v>
      </c>
      <c r="P60" s="1">
        <f>_xlfn.XLOOKUP(A:A,AUTOPREENCHIMENTO!A:A,AUTOPREENCHIMENTO!CF:CF)</f>
        <v>2607</v>
      </c>
      <c r="Q60" s="1">
        <f>_xlfn.XLOOKUP(A:A,'COAPS 2020-10'!A:A,'COAPS 2020-10'!AS:AS)</f>
        <v>0</v>
      </c>
      <c r="R60" s="75">
        <f t="shared" si="17"/>
        <v>0</v>
      </c>
      <c r="S60" s="1">
        <f>_xlfn.XLOOKUP(A:A,NASF!A:A,NASF!F:F)</f>
        <v>0</v>
      </c>
    </row>
    <row r="61" spans="1:19" x14ac:dyDescent="0.25">
      <c r="A61" s="2">
        <v>56</v>
      </c>
      <c r="B61" s="1" t="s">
        <v>1929</v>
      </c>
      <c r="C61" s="43" t="s">
        <v>120</v>
      </c>
      <c r="D61" s="1" t="s">
        <v>2121</v>
      </c>
      <c r="E61" s="20" t="str">
        <f>_xlfn.XLOOKUP(A:A,Tipologia!A:A,Tipologia!F:F)</f>
        <v>C</v>
      </c>
      <c r="F61" s="63">
        <f t="shared" si="9"/>
        <v>2</v>
      </c>
      <c r="G61" s="64">
        <f t="shared" si="10"/>
        <v>2</v>
      </c>
      <c r="H61" s="101">
        <f t="shared" si="11"/>
        <v>0</v>
      </c>
      <c r="I61" s="101">
        <f t="shared" si="12"/>
        <v>0</v>
      </c>
      <c r="J61" s="2" t="str">
        <f t="shared" si="13"/>
        <v>SIM</v>
      </c>
      <c r="K61" s="2" t="str">
        <f t="shared" si="14"/>
        <v>NÃO</v>
      </c>
      <c r="L61" s="51">
        <f t="shared" si="15"/>
        <v>0</v>
      </c>
      <c r="M61" s="1">
        <f>_xlfn.XLOOKUP(A:A,'COAPS 2020-10'!A:A,'COAPS 2020-10'!AP:AP)</f>
        <v>2</v>
      </c>
      <c r="N61" s="1">
        <f>_xlfn.XLOOKUP(A:A,'COAPS 2020-10'!A:A,'COAPS 2020-10'!AQ:AQ)</f>
        <v>0</v>
      </c>
      <c r="O61" s="51">
        <f t="shared" si="16"/>
        <v>2250</v>
      </c>
      <c r="P61" s="1">
        <f>_xlfn.XLOOKUP(A:A,AUTOPREENCHIMENTO!A:A,AUTOPREENCHIMENTO!CF:CF)</f>
        <v>4500</v>
      </c>
      <c r="Q61" s="1">
        <f>_xlfn.XLOOKUP(A:A,'COAPS 2020-10'!A:A,'COAPS 2020-10'!AS:AS)</f>
        <v>0</v>
      </c>
      <c r="R61" s="75">
        <f t="shared" si="17"/>
        <v>0</v>
      </c>
      <c r="S61" s="1">
        <f>_xlfn.XLOOKUP(A:A,NASF!A:A,NASF!F:F)</f>
        <v>0</v>
      </c>
    </row>
    <row r="62" spans="1:19" x14ac:dyDescent="0.25">
      <c r="A62" s="2">
        <v>59</v>
      </c>
      <c r="B62" s="1" t="s">
        <v>1622</v>
      </c>
      <c r="C62" s="43" t="s">
        <v>276</v>
      </c>
      <c r="D62" s="1" t="s">
        <v>2048</v>
      </c>
      <c r="E62" s="20" t="str">
        <f>_xlfn.XLOOKUP(A:A,Tipologia!A:A,Tipologia!F:F)</f>
        <v>C</v>
      </c>
      <c r="F62" s="63">
        <f t="shared" si="9"/>
        <v>6</v>
      </c>
      <c r="G62" s="64">
        <f t="shared" si="10"/>
        <v>6</v>
      </c>
      <c r="H62" s="101">
        <f t="shared" si="11"/>
        <v>1</v>
      </c>
      <c r="I62" s="101">
        <f t="shared" si="12"/>
        <v>0</v>
      </c>
      <c r="J62" s="2" t="str">
        <f t="shared" si="13"/>
        <v>SIM</v>
      </c>
      <c r="K62" s="2" t="str">
        <f t="shared" si="14"/>
        <v>NÃO</v>
      </c>
      <c r="L62" s="51">
        <f t="shared" si="15"/>
        <v>0.5</v>
      </c>
      <c r="M62" s="1">
        <f>_xlfn.XLOOKUP(A:A,'COAPS 2020-10'!A:A,'COAPS 2020-10'!AP:AP)</f>
        <v>2</v>
      </c>
      <c r="N62" s="1">
        <f>_xlfn.XLOOKUP(A:A,'COAPS 2020-10'!A:A,'COAPS 2020-10'!AQ:AQ)</f>
        <v>1</v>
      </c>
      <c r="O62" s="51">
        <f t="shared" si="16"/>
        <v>3750</v>
      </c>
      <c r="P62" s="1">
        <f>_xlfn.XLOOKUP(A:A,AUTOPREENCHIMENTO!A:A,AUTOPREENCHIMENTO!CF:CF)</f>
        <v>7500</v>
      </c>
      <c r="Q62" s="1">
        <f>_xlfn.XLOOKUP(A:A,'COAPS 2020-10'!A:A,'COAPS 2020-10'!AS:AS)</f>
        <v>0</v>
      </c>
      <c r="R62" s="75">
        <f t="shared" si="17"/>
        <v>0</v>
      </c>
      <c r="S62" s="1">
        <f>_xlfn.XLOOKUP(A:A,NASF!A:A,NASF!F:F)</f>
        <v>0</v>
      </c>
    </row>
    <row r="63" spans="1:19" x14ac:dyDescent="0.25">
      <c r="A63" s="2">
        <v>63</v>
      </c>
      <c r="B63" s="1" t="s">
        <v>1794</v>
      </c>
      <c r="C63" s="43" t="s">
        <v>231</v>
      </c>
      <c r="D63" s="1" t="s">
        <v>2009</v>
      </c>
      <c r="E63" s="20" t="str">
        <f>_xlfn.XLOOKUP(A:A,Tipologia!A:A,Tipologia!F:F)</f>
        <v>C</v>
      </c>
      <c r="F63" s="63">
        <f t="shared" si="9"/>
        <v>6</v>
      </c>
      <c r="G63" s="64">
        <f t="shared" si="10"/>
        <v>6</v>
      </c>
      <c r="H63" s="101">
        <f t="shared" si="11"/>
        <v>0.72727272727272729</v>
      </c>
      <c r="I63" s="101">
        <f t="shared" si="12"/>
        <v>0.72727272727272729</v>
      </c>
      <c r="J63" s="2" t="str">
        <f t="shared" si="13"/>
        <v>SIM</v>
      </c>
      <c r="K63" s="2" t="str">
        <f t="shared" si="14"/>
        <v>NÃO</v>
      </c>
      <c r="L63" s="51">
        <f t="shared" si="15"/>
        <v>0.36363636363636365</v>
      </c>
      <c r="M63" s="1">
        <f>_xlfn.XLOOKUP(A:A,'COAPS 2020-10'!A:A,'COAPS 2020-10'!AP:AP)</f>
        <v>11</v>
      </c>
      <c r="N63" s="1">
        <f>_xlfn.XLOOKUP(A:A,'COAPS 2020-10'!A:A,'COAPS 2020-10'!AQ:AQ)</f>
        <v>4</v>
      </c>
      <c r="O63" s="51">
        <f t="shared" si="16"/>
        <v>2727.2727272727275</v>
      </c>
      <c r="P63" s="1">
        <f>_xlfn.XLOOKUP(A:A,AUTOPREENCHIMENTO!A:A,AUTOPREENCHIMENTO!CF:CF)</f>
        <v>30000</v>
      </c>
      <c r="Q63" s="1">
        <f>_xlfn.XLOOKUP(A:A,'COAPS 2020-10'!A:A,'COAPS 2020-10'!AS:AS)</f>
        <v>0</v>
      </c>
      <c r="R63" s="75">
        <f t="shared" si="17"/>
        <v>0.72727272727272729</v>
      </c>
      <c r="S63" s="1">
        <f>_xlfn.XLOOKUP(A:A,NASF!A:A,NASF!F:F)</f>
        <v>8</v>
      </c>
    </row>
    <row r="64" spans="1:19" x14ac:dyDescent="0.25">
      <c r="A64" s="2">
        <v>68</v>
      </c>
      <c r="B64" s="1" t="s">
        <v>1568</v>
      </c>
      <c r="C64" s="43" t="s">
        <v>313</v>
      </c>
      <c r="D64" s="1" t="s">
        <v>2020</v>
      </c>
      <c r="E64" s="20" t="str">
        <f>_xlfn.XLOOKUP(A:A,Tipologia!A:A,Tipologia!F:F)</f>
        <v>C</v>
      </c>
      <c r="F64" s="63">
        <f t="shared" si="9"/>
        <v>8</v>
      </c>
      <c r="G64" s="64">
        <f t="shared" si="10"/>
        <v>8</v>
      </c>
      <c r="H64" s="101">
        <f t="shared" si="11"/>
        <v>2</v>
      </c>
      <c r="I64" s="101">
        <f t="shared" si="12"/>
        <v>1</v>
      </c>
      <c r="J64" s="2" t="str">
        <f t="shared" si="13"/>
        <v>SIM</v>
      </c>
      <c r="K64" s="2" t="str">
        <f t="shared" si="14"/>
        <v>NÃO</v>
      </c>
      <c r="L64" s="51">
        <f t="shared" si="15"/>
        <v>1</v>
      </c>
      <c r="M64" s="1">
        <f>_xlfn.XLOOKUP(A:A,'COAPS 2020-10'!A:A,'COAPS 2020-10'!AP:AP)</f>
        <v>7</v>
      </c>
      <c r="N64" s="1">
        <f>_xlfn.XLOOKUP(A:A,'COAPS 2020-10'!A:A,'COAPS 2020-10'!AQ:AQ)</f>
        <v>7</v>
      </c>
      <c r="O64" s="51">
        <f t="shared" si="16"/>
        <v>3000</v>
      </c>
      <c r="P64" s="1">
        <f>_xlfn.XLOOKUP(A:A,AUTOPREENCHIMENTO!A:A,AUTOPREENCHIMENTO!CF:CF)</f>
        <v>21000</v>
      </c>
      <c r="Q64" s="1">
        <f>_xlfn.XLOOKUP(A:A,'COAPS 2020-10'!A:A,'COAPS 2020-10'!AS:AS)</f>
        <v>0</v>
      </c>
      <c r="R64" s="75">
        <f t="shared" si="17"/>
        <v>1</v>
      </c>
      <c r="S64" s="1">
        <f>_xlfn.XLOOKUP(A:A,NASF!A:A,NASF!F:F)</f>
        <v>7</v>
      </c>
    </row>
    <row r="65" spans="1:19" x14ac:dyDescent="0.25">
      <c r="A65" s="2">
        <v>69</v>
      </c>
      <c r="B65" s="1" t="s">
        <v>1622</v>
      </c>
      <c r="C65" s="43" t="s">
        <v>276</v>
      </c>
      <c r="D65" s="1" t="s">
        <v>2072</v>
      </c>
      <c r="E65" s="20" t="str">
        <f>_xlfn.XLOOKUP(A:A,Tipologia!A:A,Tipologia!F:F)</f>
        <v>C</v>
      </c>
      <c r="F65" s="63">
        <f t="shared" si="9"/>
        <v>8</v>
      </c>
      <c r="G65" s="64">
        <f t="shared" si="10"/>
        <v>8</v>
      </c>
      <c r="H65" s="101">
        <f t="shared" si="11"/>
        <v>1.3333333333333333</v>
      </c>
      <c r="I65" s="101">
        <f t="shared" si="12"/>
        <v>1</v>
      </c>
      <c r="J65" s="2" t="str">
        <f t="shared" si="13"/>
        <v>SIM</v>
      </c>
      <c r="K65" s="2" t="str">
        <f t="shared" si="14"/>
        <v>NÃO</v>
      </c>
      <c r="L65" s="51">
        <f t="shared" si="15"/>
        <v>0.66666666666666663</v>
      </c>
      <c r="M65" s="1">
        <f>_xlfn.XLOOKUP(A:A,'COAPS 2020-10'!A:A,'COAPS 2020-10'!AP:AP)</f>
        <v>3</v>
      </c>
      <c r="N65" s="1">
        <f>_xlfn.XLOOKUP(A:A,'COAPS 2020-10'!A:A,'COAPS 2020-10'!AQ:AQ)</f>
        <v>2</v>
      </c>
      <c r="O65" s="51">
        <f t="shared" si="16"/>
        <v>4000</v>
      </c>
      <c r="P65" s="1">
        <f>_xlfn.XLOOKUP(A:A,AUTOPREENCHIMENTO!A:A,AUTOPREENCHIMENTO!CF:CF)</f>
        <v>12000</v>
      </c>
      <c r="Q65" s="1">
        <f>_xlfn.XLOOKUP(A:A,'COAPS 2020-10'!A:A,'COAPS 2020-10'!AS:AS)</f>
        <v>0</v>
      </c>
      <c r="R65" s="75">
        <f t="shared" si="17"/>
        <v>1</v>
      </c>
      <c r="S65" s="1">
        <f>_xlfn.XLOOKUP(A:A,NASF!A:A,NASF!F:F)</f>
        <v>3</v>
      </c>
    </row>
    <row r="66" spans="1:19" x14ac:dyDescent="0.25">
      <c r="A66" s="2">
        <v>74</v>
      </c>
      <c r="B66" s="1" t="s">
        <v>1702</v>
      </c>
      <c r="C66" s="43" t="s">
        <v>325</v>
      </c>
      <c r="D66" s="1" t="s">
        <v>2074</v>
      </c>
      <c r="E66" s="20" t="str">
        <f>_xlfn.XLOOKUP(A:A,Tipologia!A:A,Tipologia!F:F)</f>
        <v>C</v>
      </c>
      <c r="F66" s="63">
        <f t="shared" ref="F66:F97" si="18">IF(K66="SIM",G66+0.5,G66)</f>
        <v>2</v>
      </c>
      <c r="G66" s="64">
        <f t="shared" ref="G66:G97" si="19">IF(AND(H66&gt;=1,I66&gt;=1,J66="SIM"),8,IF(AND(H66&gt;=0.75,I66&gt;=0.75,J66="SIM"),7,IF(AND(H66&gt;=0.5,I66&gt;=0.5,J66="SIM"),6,IF(AND(H66&gt;0,I66&gt;0,J66="SIM"),4,IF(AND(OR(H66&gt;=1,I66&gt;=1),J66="SIM"),6,IF(AND(OR(H66&gt;=0.75,I66&gt;=0.75),J66="SIM"),5,IF(AND(OR(H66&gt;=0.5,I66&gt;=0.5),J66="SIM"),4,IF(AND(OR(H66&gt;0,I66&gt;0),J66="SIM"),3,IF(AND(OR(H66&gt;=1,I66&gt;=1),J66="SIM"),6,IF(AND(H66&gt;=1,I66&gt;=1,J66="NÃO"),6,IF(AND(H66&gt;=0.75,I66&gt;=0.75,J66="NÃO"),5,IF(AND(H66&gt;=0.5,I66&gt;=0.5,J66="NÃO"),4,IF(AND(H66&gt;0,I66&gt;0,J66="NÃO"),2,IF(AND(H66=0,I66=0,J66="SIM"),2,IF(AND(OR(H66&gt;0,I66&gt;0),J66="NÃO"),2,1)))))))))))))))</f>
        <v>2</v>
      </c>
      <c r="H66" s="101">
        <f t="shared" ref="H66:H97" si="20">L66*2</f>
        <v>0</v>
      </c>
      <c r="I66" s="101">
        <f t="shared" ref="I66:I97" si="21">R66</f>
        <v>0</v>
      </c>
      <c r="J66" s="2" t="str">
        <f t="shared" ref="J66:J97" si="22">IF(AND(O66&gt;=2000,O66&lt;=4000),"SIM","NÃO")</f>
        <v>SIM</v>
      </c>
      <c r="K66" s="2" t="str">
        <f t="shared" ref="K66:K97" si="23">IF(Q66=0,"NÃO","SIM")</f>
        <v>NÃO</v>
      </c>
      <c r="L66" s="51">
        <f t="shared" ref="L66:L97" si="24">N66/M66</f>
        <v>0</v>
      </c>
      <c r="M66" s="1">
        <f>_xlfn.XLOOKUP(A:A,'COAPS 2020-10'!A:A,'COAPS 2020-10'!AP:AP)</f>
        <v>1</v>
      </c>
      <c r="N66" s="1">
        <f>_xlfn.XLOOKUP(A:A,'COAPS 2020-10'!A:A,'COAPS 2020-10'!AQ:AQ)</f>
        <v>0</v>
      </c>
      <c r="O66" s="51">
        <f t="shared" ref="O66:O97" si="25">P66/M66</f>
        <v>4000</v>
      </c>
      <c r="P66" s="1">
        <f>_xlfn.XLOOKUP(A:A,AUTOPREENCHIMENTO!A:A,AUTOPREENCHIMENTO!CF:CF)</f>
        <v>4000</v>
      </c>
      <c r="Q66" s="1">
        <f>_xlfn.XLOOKUP(A:A,'COAPS 2020-10'!A:A,'COAPS 2020-10'!AS:AS)</f>
        <v>0</v>
      </c>
      <c r="R66" s="75">
        <f t="shared" ref="R66:R97" si="26">S66/M66</f>
        <v>0</v>
      </c>
      <c r="S66" s="1">
        <f>_xlfn.XLOOKUP(A:A,NASF!A:A,NASF!F:F)</f>
        <v>0</v>
      </c>
    </row>
    <row r="67" spans="1:19" x14ac:dyDescent="0.25">
      <c r="A67" s="2">
        <v>88</v>
      </c>
      <c r="B67" s="1" t="s">
        <v>1568</v>
      </c>
      <c r="C67" s="43" t="s">
        <v>313</v>
      </c>
      <c r="D67" s="1" t="s">
        <v>2086</v>
      </c>
      <c r="E67" s="20" t="str">
        <f>_xlfn.XLOOKUP(A:A,Tipologia!A:A,Tipologia!F:F)</f>
        <v>C</v>
      </c>
      <c r="F67" s="63">
        <f t="shared" si="18"/>
        <v>6</v>
      </c>
      <c r="G67" s="64">
        <f t="shared" si="19"/>
        <v>6</v>
      </c>
      <c r="H67" s="101">
        <f t="shared" si="20"/>
        <v>2</v>
      </c>
      <c r="I67" s="101">
        <f t="shared" si="21"/>
        <v>0</v>
      </c>
      <c r="J67" s="2" t="str">
        <f t="shared" si="22"/>
        <v>SIM</v>
      </c>
      <c r="K67" s="2" t="str">
        <f t="shared" si="23"/>
        <v>NÃO</v>
      </c>
      <c r="L67" s="51">
        <f t="shared" si="24"/>
        <v>1</v>
      </c>
      <c r="M67" s="1">
        <f>_xlfn.XLOOKUP(A:A,'COAPS 2020-10'!A:A,'COAPS 2020-10'!AP:AP)</f>
        <v>1</v>
      </c>
      <c r="N67" s="1">
        <f>_xlfn.XLOOKUP(A:A,'COAPS 2020-10'!A:A,'COAPS 2020-10'!AQ:AQ)</f>
        <v>1</v>
      </c>
      <c r="O67" s="51">
        <f t="shared" si="25"/>
        <v>2500</v>
      </c>
      <c r="P67" s="1">
        <f>_xlfn.XLOOKUP(A:A,AUTOPREENCHIMENTO!A:A,AUTOPREENCHIMENTO!CF:CF)</f>
        <v>2500</v>
      </c>
      <c r="Q67" s="1">
        <f>_xlfn.XLOOKUP(A:A,'COAPS 2020-10'!A:A,'COAPS 2020-10'!AS:AS)</f>
        <v>0</v>
      </c>
      <c r="R67" s="75">
        <f t="shared" si="26"/>
        <v>0</v>
      </c>
      <c r="S67" s="1">
        <f>_xlfn.XLOOKUP(A:A,NASF!A:A,NASF!F:F)</f>
        <v>0</v>
      </c>
    </row>
    <row r="68" spans="1:19" x14ac:dyDescent="0.25">
      <c r="A68" s="2">
        <v>89</v>
      </c>
      <c r="B68" s="1" t="s">
        <v>1857</v>
      </c>
      <c r="C68" s="43" t="s">
        <v>390</v>
      </c>
      <c r="D68" s="1" t="s">
        <v>2111</v>
      </c>
      <c r="E68" s="20" t="str">
        <f>_xlfn.XLOOKUP(A:A,Tipologia!A:A,Tipologia!F:F)</f>
        <v>C</v>
      </c>
      <c r="F68" s="63">
        <f t="shared" si="18"/>
        <v>4</v>
      </c>
      <c r="G68" s="64">
        <f t="shared" si="19"/>
        <v>4</v>
      </c>
      <c r="H68" s="101">
        <f t="shared" si="20"/>
        <v>0.66666666666666663</v>
      </c>
      <c r="I68" s="101">
        <f t="shared" si="21"/>
        <v>1</v>
      </c>
      <c r="J68" s="2" t="str">
        <f t="shared" si="22"/>
        <v>NÃO</v>
      </c>
      <c r="K68" s="2" t="str">
        <f t="shared" si="23"/>
        <v>NÃO</v>
      </c>
      <c r="L68" s="51">
        <f t="shared" si="24"/>
        <v>0.33333333333333331</v>
      </c>
      <c r="M68" s="1">
        <f>_xlfn.XLOOKUP(A:A,'COAPS 2020-10'!A:A,'COAPS 2020-10'!AP:AP)</f>
        <v>9</v>
      </c>
      <c r="N68" s="1">
        <f>_xlfn.XLOOKUP(A:A,'COAPS 2020-10'!A:A,'COAPS 2020-10'!AQ:AQ)</f>
        <v>3</v>
      </c>
      <c r="O68" s="51">
        <f t="shared" si="25"/>
        <v>133.33333333333334</v>
      </c>
      <c r="P68" s="1">
        <f>_xlfn.XLOOKUP(A:A,AUTOPREENCHIMENTO!A:A,AUTOPREENCHIMENTO!CF:CF)</f>
        <v>1200</v>
      </c>
      <c r="Q68" s="1">
        <f>_xlfn.XLOOKUP(A:A,'COAPS 2020-10'!A:A,'COAPS 2020-10'!AS:AS)</f>
        <v>0</v>
      </c>
      <c r="R68" s="75">
        <f t="shared" si="26"/>
        <v>1</v>
      </c>
      <c r="S68" s="1">
        <f>_xlfn.XLOOKUP(A:A,NASF!A:A,NASF!F:F)</f>
        <v>9</v>
      </c>
    </row>
    <row r="69" spans="1:19" x14ac:dyDescent="0.25">
      <c r="A69" s="2">
        <v>90</v>
      </c>
      <c r="B69" s="1" t="s">
        <v>1622</v>
      </c>
      <c r="C69" s="43" t="s">
        <v>162</v>
      </c>
      <c r="D69" s="1" t="s">
        <v>2157</v>
      </c>
      <c r="E69" s="20" t="str">
        <f>_xlfn.XLOOKUP(A:A,Tipologia!A:A,Tipologia!F:F)</f>
        <v>B</v>
      </c>
      <c r="F69" s="63">
        <f t="shared" si="18"/>
        <v>8</v>
      </c>
      <c r="G69" s="64">
        <f t="shared" si="19"/>
        <v>8</v>
      </c>
      <c r="H69" s="101">
        <f t="shared" si="20"/>
        <v>2</v>
      </c>
      <c r="I69" s="101">
        <f t="shared" si="21"/>
        <v>1</v>
      </c>
      <c r="J69" s="2" t="str">
        <f t="shared" si="22"/>
        <v>SIM</v>
      </c>
      <c r="K69" s="2" t="str">
        <f t="shared" si="23"/>
        <v>NÃO</v>
      </c>
      <c r="L69" s="51">
        <f t="shared" si="24"/>
        <v>1</v>
      </c>
      <c r="M69" s="1">
        <f>_xlfn.XLOOKUP(A:A,'COAPS 2020-10'!A:A,'COAPS 2020-10'!AP:AP)</f>
        <v>1</v>
      </c>
      <c r="N69" s="1">
        <f>_xlfn.XLOOKUP(A:A,'COAPS 2020-10'!A:A,'COAPS 2020-10'!AQ:AQ)</f>
        <v>1</v>
      </c>
      <c r="O69" s="51">
        <f t="shared" si="25"/>
        <v>2197</v>
      </c>
      <c r="P69" s="1">
        <f>_xlfn.XLOOKUP(A:A,AUTOPREENCHIMENTO!A:A,AUTOPREENCHIMENTO!CF:CF)</f>
        <v>2197</v>
      </c>
      <c r="Q69" s="1">
        <f>_xlfn.XLOOKUP(A:A,'COAPS 2020-10'!A:A,'COAPS 2020-10'!AS:AS)</f>
        <v>0</v>
      </c>
      <c r="R69" s="75">
        <f t="shared" si="26"/>
        <v>1</v>
      </c>
      <c r="S69" s="1">
        <f>_xlfn.XLOOKUP(A:A,NASF!A:A,NASF!F:F)</f>
        <v>1</v>
      </c>
    </row>
    <row r="70" spans="1:19" x14ac:dyDescent="0.25">
      <c r="A70" s="2">
        <v>94</v>
      </c>
      <c r="B70" s="1" t="s">
        <v>1702</v>
      </c>
      <c r="C70" s="43" t="s">
        <v>2151</v>
      </c>
      <c r="D70" s="1" t="s">
        <v>2160</v>
      </c>
      <c r="E70" s="20" t="str">
        <f>_xlfn.XLOOKUP(A:A,Tipologia!A:A,Tipologia!F:F)</f>
        <v>C</v>
      </c>
      <c r="F70" s="63">
        <f t="shared" si="18"/>
        <v>2</v>
      </c>
      <c r="G70" s="64">
        <f t="shared" si="19"/>
        <v>2</v>
      </c>
      <c r="H70" s="101">
        <f t="shared" si="20"/>
        <v>1.1428571428571428</v>
      </c>
      <c r="I70" s="101">
        <f t="shared" si="21"/>
        <v>0</v>
      </c>
      <c r="J70" s="2" t="str">
        <f t="shared" si="22"/>
        <v>NÃO</v>
      </c>
      <c r="K70" s="2" t="str">
        <f t="shared" si="23"/>
        <v>NÃO</v>
      </c>
      <c r="L70" s="51">
        <f t="shared" si="24"/>
        <v>0.5714285714285714</v>
      </c>
      <c r="M70" s="1">
        <f>_xlfn.XLOOKUP(A:A,'COAPS 2020-10'!A:A,'COAPS 2020-10'!AP:AP)</f>
        <v>7</v>
      </c>
      <c r="N70" s="1">
        <f>_xlfn.XLOOKUP(A:A,'COAPS 2020-10'!A:A,'COAPS 2020-10'!AQ:AQ)</f>
        <v>4</v>
      </c>
      <c r="O70" s="51">
        <f t="shared" si="25"/>
        <v>1000</v>
      </c>
      <c r="P70" s="1">
        <f>_xlfn.XLOOKUP(A:A,AUTOPREENCHIMENTO!A:A,AUTOPREENCHIMENTO!CF:CF)</f>
        <v>7000</v>
      </c>
      <c r="Q70" s="1">
        <f>_xlfn.XLOOKUP(A:A,'COAPS 2020-10'!A:A,'COAPS 2020-10'!AS:AS)</f>
        <v>0</v>
      </c>
      <c r="R70" s="75">
        <f t="shared" si="26"/>
        <v>0</v>
      </c>
      <c r="S70" s="1">
        <f>_xlfn.XLOOKUP(A:A,NASF!A:A,NASF!F:F)</f>
        <v>0</v>
      </c>
    </row>
    <row r="71" spans="1:19" x14ac:dyDescent="0.25">
      <c r="A71" s="2">
        <v>95</v>
      </c>
      <c r="B71" s="1" t="s">
        <v>1857</v>
      </c>
      <c r="C71" s="43" t="s">
        <v>157</v>
      </c>
      <c r="D71" s="1" t="s">
        <v>2087</v>
      </c>
      <c r="E71" s="20" t="str">
        <f>_xlfn.XLOOKUP(A:A,Tipologia!A:A,Tipologia!F:F)</f>
        <v>C</v>
      </c>
      <c r="F71" s="63">
        <f t="shared" si="18"/>
        <v>2</v>
      </c>
      <c r="G71" s="64">
        <f t="shared" si="19"/>
        <v>2</v>
      </c>
      <c r="H71" s="101">
        <f t="shared" si="20"/>
        <v>1</v>
      </c>
      <c r="I71" s="101">
        <f t="shared" si="21"/>
        <v>0</v>
      </c>
      <c r="J71" s="2" t="str">
        <f t="shared" si="22"/>
        <v>NÃO</v>
      </c>
      <c r="K71" s="2" t="str">
        <f t="shared" si="23"/>
        <v>NÃO</v>
      </c>
      <c r="L71" s="51">
        <f t="shared" si="24"/>
        <v>0.5</v>
      </c>
      <c r="M71" s="1">
        <f>_xlfn.XLOOKUP(A:A,'COAPS 2020-10'!A:A,'COAPS 2020-10'!AP:AP)</f>
        <v>6</v>
      </c>
      <c r="N71" s="1">
        <f>_xlfn.XLOOKUP(A:A,'COAPS 2020-10'!A:A,'COAPS 2020-10'!AQ:AQ)</f>
        <v>3</v>
      </c>
      <c r="O71" s="51">
        <f t="shared" si="25"/>
        <v>0</v>
      </c>
      <c r="P71" s="1">
        <f>_xlfn.XLOOKUP(A:A,AUTOPREENCHIMENTO!A:A,AUTOPREENCHIMENTO!CF:CF)</f>
        <v>0</v>
      </c>
      <c r="Q71" s="1">
        <f>_xlfn.XLOOKUP(A:A,'COAPS 2020-10'!A:A,'COAPS 2020-10'!AS:AS)</f>
        <v>0</v>
      </c>
      <c r="R71" s="75">
        <f t="shared" si="26"/>
        <v>0</v>
      </c>
      <c r="S71" s="1">
        <f>_xlfn.XLOOKUP(A:A,NASF!A:A,NASF!F:F)</f>
        <v>0</v>
      </c>
    </row>
    <row r="72" spans="1:19" x14ac:dyDescent="0.25">
      <c r="A72" s="2">
        <v>100</v>
      </c>
      <c r="B72" s="1" t="s">
        <v>1794</v>
      </c>
      <c r="C72" s="43" t="s">
        <v>231</v>
      </c>
      <c r="D72" s="1" t="s">
        <v>2076</v>
      </c>
      <c r="E72" s="20" t="str">
        <f>_xlfn.XLOOKUP(A:A,Tipologia!A:A,Tipologia!F:F)</f>
        <v>C</v>
      </c>
      <c r="F72" s="63">
        <f t="shared" si="18"/>
        <v>2</v>
      </c>
      <c r="G72" s="64">
        <f t="shared" si="19"/>
        <v>2</v>
      </c>
      <c r="H72" s="101">
        <f t="shared" si="20"/>
        <v>1.6</v>
      </c>
      <c r="I72" s="101">
        <f t="shared" si="21"/>
        <v>0</v>
      </c>
      <c r="J72" s="2" t="str">
        <f t="shared" si="22"/>
        <v>NÃO</v>
      </c>
      <c r="K72" s="2" t="str">
        <f t="shared" si="23"/>
        <v>NÃO</v>
      </c>
      <c r="L72" s="51">
        <f t="shared" si="24"/>
        <v>0.8</v>
      </c>
      <c r="M72" s="1">
        <f>_xlfn.XLOOKUP(A:A,'COAPS 2020-10'!A:A,'COAPS 2020-10'!AP:AP)</f>
        <v>5</v>
      </c>
      <c r="N72" s="1">
        <f>_xlfn.XLOOKUP(A:A,'COAPS 2020-10'!A:A,'COAPS 2020-10'!AQ:AQ)</f>
        <v>4</v>
      </c>
      <c r="O72" s="51">
        <f t="shared" si="25"/>
        <v>31.2</v>
      </c>
      <c r="P72" s="1">
        <f>_xlfn.XLOOKUP(A:A,AUTOPREENCHIMENTO!A:A,AUTOPREENCHIMENTO!CF:CF)</f>
        <v>156</v>
      </c>
      <c r="Q72" s="1">
        <f>_xlfn.XLOOKUP(A:A,'COAPS 2020-10'!A:A,'COAPS 2020-10'!AS:AS)</f>
        <v>0</v>
      </c>
      <c r="R72" s="75">
        <f t="shared" si="26"/>
        <v>0</v>
      </c>
      <c r="S72" s="1">
        <f>_xlfn.XLOOKUP(A:A,NASF!A:A,NASF!F:F)</f>
        <v>0</v>
      </c>
    </row>
    <row r="73" spans="1:19" x14ac:dyDescent="0.25">
      <c r="A73" s="2">
        <v>101</v>
      </c>
      <c r="B73" s="1" t="s">
        <v>1794</v>
      </c>
      <c r="C73" s="43" t="s">
        <v>231</v>
      </c>
      <c r="D73" s="1" t="s">
        <v>2099</v>
      </c>
      <c r="E73" s="20" t="str">
        <f>_xlfn.XLOOKUP(A:A,Tipologia!A:A,Tipologia!F:F)</f>
        <v>C</v>
      </c>
      <c r="F73" s="63">
        <f t="shared" si="18"/>
        <v>2.5</v>
      </c>
      <c r="G73" s="64">
        <f t="shared" si="19"/>
        <v>2</v>
      </c>
      <c r="H73" s="101">
        <f t="shared" si="20"/>
        <v>1</v>
      </c>
      <c r="I73" s="101">
        <f t="shared" si="21"/>
        <v>0</v>
      </c>
      <c r="J73" s="2" t="str">
        <f t="shared" si="22"/>
        <v>NÃO</v>
      </c>
      <c r="K73" s="2" t="str">
        <f t="shared" si="23"/>
        <v>SIM</v>
      </c>
      <c r="L73" s="51">
        <f t="shared" si="24"/>
        <v>0.5</v>
      </c>
      <c r="M73" s="1">
        <f>_xlfn.XLOOKUP(A:A,'COAPS 2020-10'!A:A,'COAPS 2020-10'!AP:AP)</f>
        <v>6</v>
      </c>
      <c r="N73" s="1">
        <f>_xlfn.XLOOKUP(A:A,'COAPS 2020-10'!A:A,'COAPS 2020-10'!AQ:AQ)</f>
        <v>3</v>
      </c>
      <c r="O73" s="51">
        <f t="shared" si="25"/>
        <v>466.66666666666669</v>
      </c>
      <c r="P73" s="1">
        <f>_xlfn.XLOOKUP(A:A,AUTOPREENCHIMENTO!A:A,AUTOPREENCHIMENTO!CF:CF)</f>
        <v>2800</v>
      </c>
      <c r="Q73" s="1">
        <f>_xlfn.XLOOKUP(A:A,'COAPS 2020-10'!A:A,'COAPS 2020-10'!AS:AS)</f>
        <v>1</v>
      </c>
      <c r="R73" s="75">
        <f t="shared" si="26"/>
        <v>0</v>
      </c>
      <c r="S73" s="1">
        <f>_xlfn.XLOOKUP(A:A,NASF!A:A,NASF!F:F)</f>
        <v>0</v>
      </c>
    </row>
    <row r="74" spans="1:19" x14ac:dyDescent="0.25">
      <c r="A74" s="2">
        <v>103</v>
      </c>
      <c r="B74" s="1" t="s">
        <v>1794</v>
      </c>
      <c r="C74" s="43" t="s">
        <v>231</v>
      </c>
      <c r="D74" s="1" t="s">
        <v>2141</v>
      </c>
      <c r="E74" s="20" t="str">
        <f>_xlfn.XLOOKUP(A:A,Tipologia!A:A,Tipologia!F:F)</f>
        <v>C</v>
      </c>
      <c r="F74" s="63">
        <f t="shared" si="18"/>
        <v>2</v>
      </c>
      <c r="G74" s="64">
        <f t="shared" si="19"/>
        <v>2</v>
      </c>
      <c r="H74" s="101">
        <f t="shared" si="20"/>
        <v>1.3333333333333333</v>
      </c>
      <c r="I74" s="101">
        <f t="shared" si="21"/>
        <v>0</v>
      </c>
      <c r="J74" s="2" t="str">
        <f t="shared" si="22"/>
        <v>NÃO</v>
      </c>
      <c r="K74" s="2" t="str">
        <f t="shared" si="23"/>
        <v>NÃO</v>
      </c>
      <c r="L74" s="51">
        <f t="shared" si="24"/>
        <v>0.66666666666666663</v>
      </c>
      <c r="M74" s="1">
        <f>_xlfn.XLOOKUP(A:A,'COAPS 2020-10'!A:A,'COAPS 2020-10'!AP:AP)</f>
        <v>6</v>
      </c>
      <c r="N74" s="1">
        <f>_xlfn.XLOOKUP(A:A,'COAPS 2020-10'!A:A,'COAPS 2020-10'!AQ:AQ)</f>
        <v>4</v>
      </c>
      <c r="O74" s="51">
        <f t="shared" si="25"/>
        <v>1000</v>
      </c>
      <c r="P74" s="1">
        <f>_xlfn.XLOOKUP(A:A,AUTOPREENCHIMENTO!A:A,AUTOPREENCHIMENTO!CF:CF)</f>
        <v>6000</v>
      </c>
      <c r="Q74" s="1">
        <f>_xlfn.XLOOKUP(A:A,'COAPS 2020-10'!A:A,'COAPS 2020-10'!AS:AS)</f>
        <v>0</v>
      </c>
      <c r="R74" s="75">
        <f t="shared" si="26"/>
        <v>0</v>
      </c>
      <c r="S74" s="1">
        <f>_xlfn.XLOOKUP(A:A,NASF!A:A,NASF!F:F)</f>
        <v>0</v>
      </c>
    </row>
    <row r="75" spans="1:19" x14ac:dyDescent="0.25">
      <c r="A75" s="2">
        <v>105</v>
      </c>
      <c r="B75" s="1" t="s">
        <v>1929</v>
      </c>
      <c r="C75" s="43" t="s">
        <v>120</v>
      </c>
      <c r="D75" s="1" t="s">
        <v>2027</v>
      </c>
      <c r="E75" s="20" t="str">
        <f>_xlfn.XLOOKUP(A:A,Tipologia!A:A,Tipologia!F:F)</f>
        <v>C</v>
      </c>
      <c r="F75" s="63">
        <f t="shared" si="18"/>
        <v>6</v>
      </c>
      <c r="G75" s="64">
        <f t="shared" si="19"/>
        <v>6</v>
      </c>
      <c r="H75" s="101">
        <f t="shared" si="20"/>
        <v>1.0909090909090908</v>
      </c>
      <c r="I75" s="101">
        <f t="shared" si="21"/>
        <v>1</v>
      </c>
      <c r="J75" s="2" t="str">
        <f t="shared" si="22"/>
        <v>NÃO</v>
      </c>
      <c r="K75" s="2" t="str">
        <f t="shared" si="23"/>
        <v>NÃO</v>
      </c>
      <c r="L75" s="51">
        <f t="shared" si="24"/>
        <v>0.54545454545454541</v>
      </c>
      <c r="M75" s="1">
        <f>_xlfn.XLOOKUP(A:A,'COAPS 2020-10'!A:A,'COAPS 2020-10'!AP:AP)</f>
        <v>11</v>
      </c>
      <c r="N75" s="1">
        <f>_xlfn.XLOOKUP(A:A,'COAPS 2020-10'!A:A,'COAPS 2020-10'!AQ:AQ)</f>
        <v>6</v>
      </c>
      <c r="O75" s="51">
        <f t="shared" si="25"/>
        <v>1768.4545454545455</v>
      </c>
      <c r="P75" s="1">
        <f>_xlfn.XLOOKUP(A:A,AUTOPREENCHIMENTO!A:A,AUTOPREENCHIMENTO!CF:CF)</f>
        <v>19453</v>
      </c>
      <c r="Q75" s="1">
        <f>_xlfn.XLOOKUP(A:A,'COAPS 2020-10'!A:A,'COAPS 2020-10'!AS:AS)</f>
        <v>0</v>
      </c>
      <c r="R75" s="75">
        <f t="shared" si="26"/>
        <v>1</v>
      </c>
      <c r="S75" s="1">
        <f>_xlfn.XLOOKUP(A:A,NASF!A:A,NASF!F:F)</f>
        <v>11</v>
      </c>
    </row>
    <row r="76" spans="1:19" x14ac:dyDescent="0.25">
      <c r="A76" s="2">
        <v>108</v>
      </c>
      <c r="B76" s="1" t="s">
        <v>1702</v>
      </c>
      <c r="C76" s="43" t="s">
        <v>271</v>
      </c>
      <c r="D76" s="1" t="s">
        <v>2088</v>
      </c>
      <c r="E76" s="20" t="str">
        <f>_xlfn.XLOOKUP(A:A,Tipologia!A:A,Tipologia!F:F)</f>
        <v>C</v>
      </c>
      <c r="F76" s="63">
        <f t="shared" si="18"/>
        <v>8</v>
      </c>
      <c r="G76" s="64">
        <f t="shared" si="19"/>
        <v>8</v>
      </c>
      <c r="H76" s="101">
        <f t="shared" si="20"/>
        <v>2</v>
      </c>
      <c r="I76" s="101">
        <f t="shared" si="21"/>
        <v>1</v>
      </c>
      <c r="J76" s="2" t="str">
        <f t="shared" si="22"/>
        <v>SIM</v>
      </c>
      <c r="K76" s="2" t="str">
        <f t="shared" si="23"/>
        <v>NÃO</v>
      </c>
      <c r="L76" s="51">
        <f t="shared" si="24"/>
        <v>1</v>
      </c>
      <c r="M76" s="1">
        <f>_xlfn.XLOOKUP(A:A,'COAPS 2020-10'!A:A,'COAPS 2020-10'!AP:AP)</f>
        <v>1</v>
      </c>
      <c r="N76" s="1">
        <f>_xlfn.XLOOKUP(A:A,'COAPS 2020-10'!A:A,'COAPS 2020-10'!AQ:AQ)</f>
        <v>1</v>
      </c>
      <c r="O76" s="51">
        <f t="shared" si="25"/>
        <v>2303</v>
      </c>
      <c r="P76" s="1">
        <f>_xlfn.XLOOKUP(A:A,AUTOPREENCHIMENTO!A:A,AUTOPREENCHIMENTO!CF:CF)</f>
        <v>2303</v>
      </c>
      <c r="Q76" s="1">
        <f>_xlfn.XLOOKUP(A:A,'COAPS 2020-10'!A:A,'COAPS 2020-10'!AS:AS)</f>
        <v>0</v>
      </c>
      <c r="R76" s="75">
        <f t="shared" si="26"/>
        <v>1</v>
      </c>
      <c r="S76" s="1">
        <f>_xlfn.XLOOKUP(A:A,NASF!A:A,NASF!F:F)</f>
        <v>1</v>
      </c>
    </row>
    <row r="77" spans="1:19" x14ac:dyDescent="0.25">
      <c r="A77" s="2">
        <v>110</v>
      </c>
      <c r="B77" s="1" t="s">
        <v>1929</v>
      </c>
      <c r="C77" s="43" t="s">
        <v>136</v>
      </c>
      <c r="D77" s="1" t="s">
        <v>2131</v>
      </c>
      <c r="E77" s="20" t="str">
        <f>_xlfn.XLOOKUP(A:A,Tipologia!A:A,Tipologia!F:F)</f>
        <v>C</v>
      </c>
      <c r="F77" s="63">
        <f t="shared" si="18"/>
        <v>2</v>
      </c>
      <c r="G77" s="64">
        <f t="shared" si="19"/>
        <v>2</v>
      </c>
      <c r="H77" s="101">
        <f t="shared" si="20"/>
        <v>2</v>
      </c>
      <c r="I77" s="101">
        <f t="shared" si="21"/>
        <v>0</v>
      </c>
      <c r="J77" s="2" t="str">
        <f t="shared" si="22"/>
        <v>NÃO</v>
      </c>
      <c r="K77" s="2" t="str">
        <f t="shared" si="23"/>
        <v>NÃO</v>
      </c>
      <c r="L77" s="51">
        <f t="shared" si="24"/>
        <v>1</v>
      </c>
      <c r="M77" s="1">
        <f>_xlfn.XLOOKUP(A:A,'COAPS 2020-10'!A:A,'COAPS 2020-10'!AP:AP)</f>
        <v>1</v>
      </c>
      <c r="N77" s="1">
        <f>_xlfn.XLOOKUP(A:A,'COAPS 2020-10'!A:A,'COAPS 2020-10'!AQ:AQ)</f>
        <v>1</v>
      </c>
      <c r="O77" s="51">
        <f t="shared" si="25"/>
        <v>6599</v>
      </c>
      <c r="P77" s="1">
        <f>_xlfn.XLOOKUP(A:A,AUTOPREENCHIMENTO!A:A,AUTOPREENCHIMENTO!CF:CF)</f>
        <v>6599</v>
      </c>
      <c r="Q77" s="1">
        <f>_xlfn.XLOOKUP(A:A,'COAPS 2020-10'!A:A,'COAPS 2020-10'!AS:AS)</f>
        <v>0</v>
      </c>
      <c r="R77" s="75">
        <f t="shared" si="26"/>
        <v>0</v>
      </c>
      <c r="S77" s="1">
        <f>_xlfn.XLOOKUP(A:A,NASF!A:A,NASF!F:F)</f>
        <v>0</v>
      </c>
    </row>
    <row r="78" spans="1:19" x14ac:dyDescent="0.25">
      <c r="A78" s="2">
        <v>112</v>
      </c>
      <c r="B78" s="1" t="s">
        <v>1857</v>
      </c>
      <c r="C78" s="43" t="s">
        <v>390</v>
      </c>
      <c r="D78" s="1" t="s">
        <v>2124</v>
      </c>
      <c r="E78" s="20" t="str">
        <f>_xlfn.XLOOKUP(A:A,Tipologia!A:A,Tipologia!F:F)</f>
        <v>C</v>
      </c>
      <c r="F78" s="63">
        <f t="shared" si="18"/>
        <v>5</v>
      </c>
      <c r="G78" s="64">
        <f t="shared" si="19"/>
        <v>5</v>
      </c>
      <c r="H78" s="101">
        <f t="shared" si="20"/>
        <v>0.8571428571428571</v>
      </c>
      <c r="I78" s="101">
        <f t="shared" si="21"/>
        <v>0</v>
      </c>
      <c r="J78" s="2" t="str">
        <f t="shared" si="22"/>
        <v>SIM</v>
      </c>
      <c r="K78" s="2" t="str">
        <f t="shared" si="23"/>
        <v>NÃO</v>
      </c>
      <c r="L78" s="51">
        <f t="shared" si="24"/>
        <v>0.42857142857142855</v>
      </c>
      <c r="M78" s="1">
        <f>_xlfn.XLOOKUP(A:A,'COAPS 2020-10'!A:A,'COAPS 2020-10'!AP:AP)</f>
        <v>7</v>
      </c>
      <c r="N78" s="1">
        <f>_xlfn.XLOOKUP(A:A,'COAPS 2020-10'!A:A,'COAPS 2020-10'!AQ:AQ)</f>
        <v>3</v>
      </c>
      <c r="O78" s="51">
        <f t="shared" si="25"/>
        <v>2142.8571428571427</v>
      </c>
      <c r="P78" s="1">
        <f>_xlfn.XLOOKUP(A:A,AUTOPREENCHIMENTO!A:A,AUTOPREENCHIMENTO!CF:CF)</f>
        <v>15000</v>
      </c>
      <c r="Q78" s="1">
        <f>_xlfn.XLOOKUP(A:A,'COAPS 2020-10'!A:A,'COAPS 2020-10'!AS:AS)</f>
        <v>0</v>
      </c>
      <c r="R78" s="75">
        <f t="shared" si="26"/>
        <v>0</v>
      </c>
      <c r="S78" s="1">
        <f>_xlfn.XLOOKUP(A:A,NASF!A:A,NASF!F:F)</f>
        <v>0</v>
      </c>
    </row>
    <row r="79" spans="1:19" x14ac:dyDescent="0.25">
      <c r="A79" s="2">
        <v>113</v>
      </c>
      <c r="B79" s="1" t="s">
        <v>1794</v>
      </c>
      <c r="C79" s="43" t="s">
        <v>231</v>
      </c>
      <c r="D79" s="1" t="s">
        <v>2011</v>
      </c>
      <c r="E79" s="20" t="str">
        <f>_xlfn.XLOOKUP(A:A,Tipologia!A:A,Tipologia!F:F)</f>
        <v>C</v>
      </c>
      <c r="F79" s="63">
        <f t="shared" si="18"/>
        <v>8</v>
      </c>
      <c r="G79" s="64">
        <f t="shared" si="19"/>
        <v>8</v>
      </c>
      <c r="H79" s="101">
        <f t="shared" si="20"/>
        <v>1</v>
      </c>
      <c r="I79" s="101">
        <f t="shared" si="21"/>
        <v>1</v>
      </c>
      <c r="J79" s="2" t="str">
        <f t="shared" si="22"/>
        <v>SIM</v>
      </c>
      <c r="K79" s="2" t="str">
        <f t="shared" si="23"/>
        <v>NÃO</v>
      </c>
      <c r="L79" s="51">
        <f t="shared" si="24"/>
        <v>0.5</v>
      </c>
      <c r="M79" s="1">
        <f>_xlfn.XLOOKUP(A:A,'COAPS 2020-10'!A:A,'COAPS 2020-10'!AP:AP)</f>
        <v>2</v>
      </c>
      <c r="N79" s="1">
        <f>_xlfn.XLOOKUP(A:A,'COAPS 2020-10'!A:A,'COAPS 2020-10'!AQ:AQ)</f>
        <v>1</v>
      </c>
      <c r="O79" s="51">
        <f t="shared" si="25"/>
        <v>3978</v>
      </c>
      <c r="P79" s="1">
        <f>_xlfn.XLOOKUP(A:A,AUTOPREENCHIMENTO!A:A,AUTOPREENCHIMENTO!CF:CF)</f>
        <v>7956</v>
      </c>
      <c r="Q79" s="1">
        <f>_xlfn.XLOOKUP(A:A,'COAPS 2020-10'!A:A,'COAPS 2020-10'!AS:AS)</f>
        <v>0</v>
      </c>
      <c r="R79" s="75">
        <f t="shared" si="26"/>
        <v>1</v>
      </c>
      <c r="S79" s="1">
        <f>_xlfn.XLOOKUP(A:A,NASF!A:A,NASF!F:F)</f>
        <v>2</v>
      </c>
    </row>
    <row r="80" spans="1:19" x14ac:dyDescent="0.25">
      <c r="A80" s="2">
        <v>114</v>
      </c>
      <c r="B80" s="1" t="s">
        <v>1857</v>
      </c>
      <c r="C80" s="43" t="s">
        <v>157</v>
      </c>
      <c r="D80" s="1" t="s">
        <v>2125</v>
      </c>
      <c r="E80" s="20" t="str">
        <f>_xlfn.XLOOKUP(A:A,Tipologia!A:A,Tipologia!F:F)</f>
        <v>C</v>
      </c>
      <c r="F80" s="63">
        <f t="shared" si="18"/>
        <v>8</v>
      </c>
      <c r="G80" s="64">
        <f t="shared" si="19"/>
        <v>8</v>
      </c>
      <c r="H80" s="101">
        <f t="shared" si="20"/>
        <v>1.6666666666666667</v>
      </c>
      <c r="I80" s="101">
        <f t="shared" si="21"/>
        <v>1</v>
      </c>
      <c r="J80" s="2" t="str">
        <f t="shared" si="22"/>
        <v>SIM</v>
      </c>
      <c r="K80" s="2" t="str">
        <f t="shared" si="23"/>
        <v>NÃO</v>
      </c>
      <c r="L80" s="51">
        <f t="shared" si="24"/>
        <v>0.83333333333333337</v>
      </c>
      <c r="M80" s="1">
        <f>_xlfn.XLOOKUP(A:A,'COAPS 2020-10'!A:A,'COAPS 2020-10'!AP:AP)</f>
        <v>6</v>
      </c>
      <c r="N80" s="1">
        <f>_xlfn.XLOOKUP(A:A,'COAPS 2020-10'!A:A,'COAPS 2020-10'!AQ:AQ)</f>
        <v>5</v>
      </c>
      <c r="O80" s="51">
        <f t="shared" si="25"/>
        <v>2087</v>
      </c>
      <c r="P80" s="1">
        <f>_xlfn.XLOOKUP(A:A,AUTOPREENCHIMENTO!A:A,AUTOPREENCHIMENTO!CF:CF)</f>
        <v>12522</v>
      </c>
      <c r="Q80" s="1">
        <f>_xlfn.XLOOKUP(A:A,'COAPS 2020-10'!A:A,'COAPS 2020-10'!AS:AS)</f>
        <v>0</v>
      </c>
      <c r="R80" s="75">
        <f t="shared" si="26"/>
        <v>1</v>
      </c>
      <c r="S80" s="1">
        <f>_xlfn.XLOOKUP(A:A,NASF!A:A,NASF!F:F)</f>
        <v>6</v>
      </c>
    </row>
    <row r="81" spans="1:19" x14ac:dyDescent="0.25">
      <c r="A81" s="2">
        <v>120</v>
      </c>
      <c r="B81" s="1" t="s">
        <v>1702</v>
      </c>
      <c r="C81" s="43" t="s">
        <v>271</v>
      </c>
      <c r="D81" s="1" t="s">
        <v>2055</v>
      </c>
      <c r="E81" s="20" t="str">
        <f>_xlfn.XLOOKUP(A:A,Tipologia!A:A,Tipologia!F:F)</f>
        <v>C</v>
      </c>
      <c r="F81" s="63">
        <f t="shared" si="18"/>
        <v>2</v>
      </c>
      <c r="G81" s="64">
        <f t="shared" si="19"/>
        <v>2</v>
      </c>
      <c r="H81" s="101">
        <f t="shared" si="20"/>
        <v>1.1428571428571428</v>
      </c>
      <c r="I81" s="101">
        <f t="shared" si="21"/>
        <v>0</v>
      </c>
      <c r="J81" s="2" t="str">
        <f t="shared" si="22"/>
        <v>NÃO</v>
      </c>
      <c r="K81" s="2" t="str">
        <f t="shared" si="23"/>
        <v>NÃO</v>
      </c>
      <c r="L81" s="51">
        <f t="shared" si="24"/>
        <v>0.5714285714285714</v>
      </c>
      <c r="M81" s="1">
        <f>_xlfn.XLOOKUP(A:A,'COAPS 2020-10'!A:A,'COAPS 2020-10'!AP:AP)</f>
        <v>7</v>
      </c>
      <c r="N81" s="1">
        <f>_xlfn.XLOOKUP(A:A,'COAPS 2020-10'!A:A,'COAPS 2020-10'!AQ:AQ)</f>
        <v>4</v>
      </c>
      <c r="O81" s="51">
        <f t="shared" si="25"/>
        <v>1171.4285714285713</v>
      </c>
      <c r="P81" s="1">
        <f>_xlfn.XLOOKUP(A:A,AUTOPREENCHIMENTO!A:A,AUTOPREENCHIMENTO!CF:CF)</f>
        <v>8200</v>
      </c>
      <c r="Q81" s="1">
        <f>_xlfn.XLOOKUP(A:A,'COAPS 2020-10'!A:A,'COAPS 2020-10'!AS:AS)</f>
        <v>0</v>
      </c>
      <c r="R81" s="75">
        <f t="shared" si="26"/>
        <v>0</v>
      </c>
      <c r="S81" s="1">
        <f>_xlfn.XLOOKUP(A:A,NASF!A:A,NASF!F:F)</f>
        <v>0</v>
      </c>
    </row>
    <row r="82" spans="1:19" x14ac:dyDescent="0.25">
      <c r="A82" s="2">
        <v>124</v>
      </c>
      <c r="B82" s="1" t="s">
        <v>1622</v>
      </c>
      <c r="C82" s="43" t="s">
        <v>162</v>
      </c>
      <c r="D82" s="1" t="s">
        <v>2030</v>
      </c>
      <c r="E82" s="20" t="str">
        <f>_xlfn.XLOOKUP(A:A,Tipologia!A:A,Tipologia!F:F)</f>
        <v>C</v>
      </c>
      <c r="F82" s="63">
        <f t="shared" si="18"/>
        <v>6</v>
      </c>
      <c r="G82" s="64">
        <f t="shared" si="19"/>
        <v>6</v>
      </c>
      <c r="H82" s="101">
        <f t="shared" si="20"/>
        <v>1</v>
      </c>
      <c r="I82" s="101">
        <f t="shared" si="21"/>
        <v>1</v>
      </c>
      <c r="J82" s="2" t="str">
        <f t="shared" si="22"/>
        <v>NÃO</v>
      </c>
      <c r="K82" s="2" t="str">
        <f t="shared" si="23"/>
        <v>NÃO</v>
      </c>
      <c r="L82" s="51">
        <f t="shared" si="24"/>
        <v>0.5</v>
      </c>
      <c r="M82" s="1">
        <f>_xlfn.XLOOKUP(A:A,'COAPS 2020-10'!A:A,'COAPS 2020-10'!AP:AP)</f>
        <v>10</v>
      </c>
      <c r="N82" s="1">
        <f>_xlfn.XLOOKUP(A:A,'COAPS 2020-10'!A:A,'COAPS 2020-10'!AQ:AQ)</f>
        <v>5</v>
      </c>
      <c r="O82" s="51">
        <f t="shared" si="25"/>
        <v>1500</v>
      </c>
      <c r="P82" s="1">
        <f>_xlfn.XLOOKUP(A:A,AUTOPREENCHIMENTO!A:A,AUTOPREENCHIMENTO!CF:CF)</f>
        <v>15000</v>
      </c>
      <c r="Q82" s="1">
        <f>_xlfn.XLOOKUP(A:A,'COAPS 2020-10'!A:A,'COAPS 2020-10'!AS:AS)</f>
        <v>0</v>
      </c>
      <c r="R82" s="75">
        <f t="shared" si="26"/>
        <v>1</v>
      </c>
      <c r="S82" s="1">
        <f>_xlfn.XLOOKUP(A:A,NASF!A:A,NASF!F:F)</f>
        <v>10</v>
      </c>
    </row>
    <row r="83" spans="1:19" x14ac:dyDescent="0.25">
      <c r="A83" s="2">
        <v>137</v>
      </c>
      <c r="B83" s="1" t="s">
        <v>1523</v>
      </c>
      <c r="C83" s="43" t="s">
        <v>1524</v>
      </c>
      <c r="D83" s="1" t="s">
        <v>2032</v>
      </c>
      <c r="E83" s="20" t="str">
        <f>_xlfn.XLOOKUP(A:A,Tipologia!A:A,Tipologia!F:F)</f>
        <v>C</v>
      </c>
      <c r="F83" s="63">
        <f t="shared" si="18"/>
        <v>2</v>
      </c>
      <c r="G83" s="64">
        <f t="shared" si="19"/>
        <v>2</v>
      </c>
      <c r="H83" s="101">
        <f t="shared" si="20"/>
        <v>0</v>
      </c>
      <c r="I83" s="101">
        <f t="shared" si="21"/>
        <v>1</v>
      </c>
      <c r="J83" s="2" t="str">
        <f t="shared" si="22"/>
        <v>NÃO</v>
      </c>
      <c r="K83" s="2" t="str">
        <f t="shared" si="23"/>
        <v>NÃO</v>
      </c>
      <c r="L83" s="51">
        <f t="shared" si="24"/>
        <v>0</v>
      </c>
      <c r="M83" s="1">
        <f>_xlfn.XLOOKUP(A:A,'COAPS 2020-10'!A:A,'COAPS 2020-10'!AP:AP)</f>
        <v>5</v>
      </c>
      <c r="N83" s="1">
        <f>_xlfn.XLOOKUP(A:A,'COAPS 2020-10'!A:A,'COAPS 2020-10'!AQ:AQ)</f>
        <v>0</v>
      </c>
      <c r="O83" s="51">
        <f t="shared" si="25"/>
        <v>1253</v>
      </c>
      <c r="P83" s="1">
        <f>_xlfn.XLOOKUP(A:A,AUTOPREENCHIMENTO!A:A,AUTOPREENCHIMENTO!CF:CF)</f>
        <v>6265</v>
      </c>
      <c r="Q83" s="1">
        <f>_xlfn.XLOOKUP(A:A,'COAPS 2020-10'!A:A,'COAPS 2020-10'!AS:AS)</f>
        <v>0</v>
      </c>
      <c r="R83" s="75">
        <f t="shared" si="26"/>
        <v>1</v>
      </c>
      <c r="S83" s="1">
        <f>_xlfn.XLOOKUP(A:A,NASF!A:A,NASF!F:F)</f>
        <v>5</v>
      </c>
    </row>
    <row r="84" spans="1:19" x14ac:dyDescent="0.25">
      <c r="A84" s="2">
        <v>142</v>
      </c>
      <c r="B84" s="1" t="s">
        <v>1929</v>
      </c>
      <c r="C84" s="43" t="s">
        <v>136</v>
      </c>
      <c r="D84" s="1" t="s">
        <v>1939</v>
      </c>
      <c r="E84" s="20" t="str">
        <f>_xlfn.XLOOKUP(A:A,Tipologia!A:A,Tipologia!F:F)</f>
        <v>C</v>
      </c>
      <c r="F84" s="63">
        <f t="shared" si="18"/>
        <v>6</v>
      </c>
      <c r="G84" s="64">
        <f t="shared" si="19"/>
        <v>6</v>
      </c>
      <c r="H84" s="101">
        <f t="shared" si="20"/>
        <v>1</v>
      </c>
      <c r="I84" s="101">
        <f t="shared" si="21"/>
        <v>0.5</v>
      </c>
      <c r="J84" s="2" t="str">
        <f t="shared" si="22"/>
        <v>SIM</v>
      </c>
      <c r="K84" s="2" t="str">
        <f t="shared" si="23"/>
        <v>NÃO</v>
      </c>
      <c r="L84" s="51">
        <f t="shared" si="24"/>
        <v>0.5</v>
      </c>
      <c r="M84" s="1">
        <f>_xlfn.XLOOKUP(A:A,'COAPS 2020-10'!A:A,'COAPS 2020-10'!AP:AP)</f>
        <v>2</v>
      </c>
      <c r="N84" s="1">
        <f>_xlfn.XLOOKUP(A:A,'COAPS 2020-10'!A:A,'COAPS 2020-10'!AQ:AQ)</f>
        <v>1</v>
      </c>
      <c r="O84" s="51">
        <f t="shared" si="25"/>
        <v>2135</v>
      </c>
      <c r="P84" s="1">
        <f>_xlfn.XLOOKUP(A:A,AUTOPREENCHIMENTO!A:A,AUTOPREENCHIMENTO!CF:CF)</f>
        <v>4270</v>
      </c>
      <c r="Q84" s="1">
        <f>_xlfn.XLOOKUP(A:A,'COAPS 2020-10'!A:A,'COAPS 2020-10'!AS:AS)</f>
        <v>0</v>
      </c>
      <c r="R84" s="75">
        <f t="shared" si="26"/>
        <v>0.5</v>
      </c>
      <c r="S84" s="1">
        <f>_xlfn.XLOOKUP(A:A,NASF!A:A,NASF!F:F)</f>
        <v>1</v>
      </c>
    </row>
    <row r="85" spans="1:19" x14ac:dyDescent="0.25">
      <c r="A85" s="2">
        <v>144</v>
      </c>
      <c r="B85" s="1" t="s">
        <v>1794</v>
      </c>
      <c r="C85" s="43" t="s">
        <v>231</v>
      </c>
      <c r="D85" s="1" t="s">
        <v>2007</v>
      </c>
      <c r="E85" s="20" t="str">
        <f>_xlfn.XLOOKUP(A:A,Tipologia!A:A,Tipologia!F:F)</f>
        <v>C</v>
      </c>
      <c r="F85" s="63">
        <f t="shared" si="18"/>
        <v>8</v>
      </c>
      <c r="G85" s="64">
        <f t="shared" si="19"/>
        <v>8</v>
      </c>
      <c r="H85" s="101">
        <f t="shared" si="20"/>
        <v>1.6</v>
      </c>
      <c r="I85" s="101">
        <f t="shared" si="21"/>
        <v>1</v>
      </c>
      <c r="J85" s="2" t="str">
        <f t="shared" si="22"/>
        <v>SIM</v>
      </c>
      <c r="K85" s="2" t="str">
        <f t="shared" si="23"/>
        <v>NÃO</v>
      </c>
      <c r="L85" s="51">
        <f t="shared" si="24"/>
        <v>0.8</v>
      </c>
      <c r="M85" s="1">
        <f>_xlfn.XLOOKUP(A:A,'COAPS 2020-10'!A:A,'COAPS 2020-10'!AP:AP)</f>
        <v>5</v>
      </c>
      <c r="N85" s="1">
        <f>_xlfn.XLOOKUP(A:A,'COAPS 2020-10'!A:A,'COAPS 2020-10'!AQ:AQ)</f>
        <v>4</v>
      </c>
      <c r="O85" s="51">
        <f t="shared" si="25"/>
        <v>3000</v>
      </c>
      <c r="P85" s="1">
        <f>_xlfn.XLOOKUP(A:A,AUTOPREENCHIMENTO!A:A,AUTOPREENCHIMENTO!CF:CF)</f>
        <v>15000</v>
      </c>
      <c r="Q85" s="1">
        <f>_xlfn.XLOOKUP(A:A,'COAPS 2020-10'!A:A,'COAPS 2020-10'!AS:AS)</f>
        <v>0</v>
      </c>
      <c r="R85" s="75">
        <f t="shared" si="26"/>
        <v>1</v>
      </c>
      <c r="S85" s="1">
        <f>_xlfn.XLOOKUP(A:A,NASF!A:A,NASF!F:F)</f>
        <v>5</v>
      </c>
    </row>
    <row r="86" spans="1:19" x14ac:dyDescent="0.25">
      <c r="A86" s="2">
        <v>146</v>
      </c>
      <c r="B86" s="1" t="s">
        <v>1702</v>
      </c>
      <c r="C86" s="43" t="s">
        <v>325</v>
      </c>
      <c r="D86" s="1" t="s">
        <v>1722</v>
      </c>
      <c r="E86" s="20" t="str">
        <f>_xlfn.XLOOKUP(A:A,Tipologia!A:A,Tipologia!F:F)</f>
        <v>D</v>
      </c>
      <c r="F86" s="63">
        <f t="shared" si="18"/>
        <v>1</v>
      </c>
      <c r="G86" s="64">
        <f t="shared" si="19"/>
        <v>1</v>
      </c>
      <c r="H86" s="101">
        <f t="shared" si="20"/>
        <v>0</v>
      </c>
      <c r="I86" s="101">
        <f t="shared" si="21"/>
        <v>0</v>
      </c>
      <c r="J86" s="2" t="str">
        <f t="shared" si="22"/>
        <v>NÃO</v>
      </c>
      <c r="K86" s="2" t="str">
        <f t="shared" si="23"/>
        <v>NÃO</v>
      </c>
      <c r="L86" s="51">
        <f t="shared" si="24"/>
        <v>0</v>
      </c>
      <c r="M86" s="1">
        <f>_xlfn.XLOOKUP(A:A,'COAPS 2020-10'!A:A,'COAPS 2020-10'!AP:AP)</f>
        <v>1</v>
      </c>
      <c r="N86" s="1">
        <f>_xlfn.XLOOKUP(A:A,'COAPS 2020-10'!A:A,'COAPS 2020-10'!AQ:AQ)</f>
        <v>0</v>
      </c>
      <c r="O86" s="51">
        <f t="shared" si="25"/>
        <v>1600</v>
      </c>
      <c r="P86" s="1">
        <f>_xlfn.XLOOKUP(A:A,AUTOPREENCHIMENTO!A:A,AUTOPREENCHIMENTO!CF:CF)</f>
        <v>1600</v>
      </c>
      <c r="Q86" s="1">
        <f>_xlfn.XLOOKUP(A:A,'COAPS 2020-10'!A:A,'COAPS 2020-10'!AS:AS)</f>
        <v>0</v>
      </c>
      <c r="R86" s="75">
        <f t="shared" si="26"/>
        <v>0</v>
      </c>
      <c r="S86" s="1">
        <f>_xlfn.XLOOKUP(A:A,NASF!A:A,NASF!F:F)</f>
        <v>0</v>
      </c>
    </row>
    <row r="87" spans="1:19" x14ac:dyDescent="0.25">
      <c r="A87" s="2">
        <v>162</v>
      </c>
      <c r="B87" s="1" t="s">
        <v>1702</v>
      </c>
      <c r="C87" s="43" t="s">
        <v>325</v>
      </c>
      <c r="D87" s="1" t="s">
        <v>1740</v>
      </c>
      <c r="E87" s="20" t="str">
        <f>_xlfn.XLOOKUP(A:A,Tipologia!A:A,Tipologia!F:F)</f>
        <v>C</v>
      </c>
      <c r="F87" s="63">
        <f t="shared" si="18"/>
        <v>1</v>
      </c>
      <c r="G87" s="64">
        <f t="shared" si="19"/>
        <v>1</v>
      </c>
      <c r="H87" s="101">
        <f t="shared" si="20"/>
        <v>0</v>
      </c>
      <c r="I87" s="101">
        <f t="shared" si="21"/>
        <v>0</v>
      </c>
      <c r="J87" s="2" t="str">
        <f t="shared" si="22"/>
        <v>NÃO</v>
      </c>
      <c r="K87" s="2" t="str">
        <f t="shared" si="23"/>
        <v>NÃO</v>
      </c>
      <c r="L87" s="51">
        <f t="shared" si="24"/>
        <v>0</v>
      </c>
      <c r="M87" s="1">
        <f>_xlfn.XLOOKUP(A:A,'COAPS 2020-10'!A:A,'COAPS 2020-10'!AP:AP)</f>
        <v>1</v>
      </c>
      <c r="N87" s="1">
        <f>_xlfn.XLOOKUP(A:A,'COAPS 2020-10'!A:A,'COAPS 2020-10'!AQ:AQ)</f>
        <v>0</v>
      </c>
      <c r="O87" s="51">
        <f t="shared" si="25"/>
        <v>948</v>
      </c>
      <c r="P87" s="1">
        <f>_xlfn.XLOOKUP(A:A,AUTOPREENCHIMENTO!A:A,AUTOPREENCHIMENTO!CF:CF)</f>
        <v>948</v>
      </c>
      <c r="Q87" s="1">
        <f>_xlfn.XLOOKUP(A:A,'COAPS 2020-10'!A:A,'COAPS 2020-10'!AS:AS)</f>
        <v>0</v>
      </c>
      <c r="R87" s="75">
        <f t="shared" si="26"/>
        <v>0</v>
      </c>
      <c r="S87" s="1">
        <f>_xlfn.XLOOKUP(A:A,NASF!A:A,NASF!F:F)</f>
        <v>0</v>
      </c>
    </row>
    <row r="88" spans="1:19" x14ac:dyDescent="0.25">
      <c r="A88" s="2">
        <v>163</v>
      </c>
      <c r="B88" s="1" t="s">
        <v>1702</v>
      </c>
      <c r="C88" s="43" t="s">
        <v>325</v>
      </c>
      <c r="D88" s="1" t="s">
        <v>1712</v>
      </c>
      <c r="E88" s="20" t="str">
        <f>_xlfn.XLOOKUP(A:A,Tipologia!A:A,Tipologia!F:F)</f>
        <v>C</v>
      </c>
      <c r="F88" s="63">
        <f t="shared" si="18"/>
        <v>6</v>
      </c>
      <c r="G88" s="64">
        <f t="shared" si="19"/>
        <v>6</v>
      </c>
      <c r="H88" s="101">
        <f t="shared" si="20"/>
        <v>2</v>
      </c>
      <c r="I88" s="101">
        <f t="shared" si="21"/>
        <v>0</v>
      </c>
      <c r="J88" s="2" t="str">
        <f t="shared" si="22"/>
        <v>SIM</v>
      </c>
      <c r="K88" s="2" t="str">
        <f t="shared" si="23"/>
        <v>NÃO</v>
      </c>
      <c r="L88" s="51">
        <f t="shared" si="24"/>
        <v>1</v>
      </c>
      <c r="M88" s="1">
        <f>_xlfn.XLOOKUP(A:A,'COAPS 2020-10'!A:A,'COAPS 2020-10'!AP:AP)</f>
        <v>1</v>
      </c>
      <c r="N88" s="1">
        <f>_xlfn.XLOOKUP(A:A,'COAPS 2020-10'!A:A,'COAPS 2020-10'!AQ:AQ)</f>
        <v>1</v>
      </c>
      <c r="O88" s="51">
        <f t="shared" si="25"/>
        <v>3000</v>
      </c>
      <c r="P88" s="1">
        <f>_xlfn.XLOOKUP(A:A,AUTOPREENCHIMENTO!A:A,AUTOPREENCHIMENTO!CF:CF)</f>
        <v>3000</v>
      </c>
      <c r="Q88" s="1">
        <f>_xlfn.XLOOKUP(A:A,'COAPS 2020-10'!A:A,'COAPS 2020-10'!AS:AS)</f>
        <v>0</v>
      </c>
      <c r="R88" s="75">
        <f t="shared" si="26"/>
        <v>0</v>
      </c>
      <c r="S88" s="1">
        <f>_xlfn.XLOOKUP(A:A,NASF!A:A,NASF!F:F)</f>
        <v>0</v>
      </c>
    </row>
    <row r="89" spans="1:19" x14ac:dyDescent="0.25">
      <c r="A89" s="2">
        <v>172</v>
      </c>
      <c r="B89" s="1" t="s">
        <v>1929</v>
      </c>
      <c r="C89" s="43" t="s">
        <v>120</v>
      </c>
      <c r="D89" s="1" t="s">
        <v>2078</v>
      </c>
      <c r="E89" s="20" t="str">
        <f>_xlfn.XLOOKUP(A:A,Tipologia!A:A,Tipologia!F:F)</f>
        <v>C</v>
      </c>
      <c r="F89" s="63">
        <f t="shared" si="18"/>
        <v>2</v>
      </c>
      <c r="G89" s="64">
        <f t="shared" si="19"/>
        <v>2</v>
      </c>
      <c r="H89" s="101">
        <f t="shared" si="20"/>
        <v>2</v>
      </c>
      <c r="I89" s="101">
        <f t="shared" si="21"/>
        <v>0</v>
      </c>
      <c r="J89" s="2" t="str">
        <f t="shared" si="22"/>
        <v>NÃO</v>
      </c>
      <c r="K89" s="2" t="str">
        <f t="shared" si="23"/>
        <v>NÃO</v>
      </c>
      <c r="L89" s="51">
        <f t="shared" si="24"/>
        <v>1</v>
      </c>
      <c r="M89" s="1">
        <f>_xlfn.XLOOKUP(A:A,'COAPS 2020-10'!A:A,'COAPS 2020-10'!AP:AP)</f>
        <v>1</v>
      </c>
      <c r="N89" s="1">
        <f>_xlfn.XLOOKUP(A:A,'COAPS 2020-10'!A:A,'COAPS 2020-10'!AQ:AQ)</f>
        <v>1</v>
      </c>
      <c r="O89" s="51">
        <f t="shared" si="25"/>
        <v>4589</v>
      </c>
      <c r="P89" s="1">
        <f>_xlfn.XLOOKUP(A:A,AUTOPREENCHIMENTO!A:A,AUTOPREENCHIMENTO!CF:CF)</f>
        <v>4589</v>
      </c>
      <c r="Q89" s="1">
        <f>_xlfn.XLOOKUP(A:A,'COAPS 2020-10'!A:A,'COAPS 2020-10'!AS:AS)</f>
        <v>0</v>
      </c>
      <c r="R89" s="75">
        <f t="shared" si="26"/>
        <v>0</v>
      </c>
      <c r="S89" s="1">
        <f>_xlfn.XLOOKUP(A:A,NASF!A:A,NASF!F:F)</f>
        <v>0</v>
      </c>
    </row>
    <row r="90" spans="1:19" x14ac:dyDescent="0.25">
      <c r="A90" s="2">
        <v>176</v>
      </c>
      <c r="B90" s="1" t="s">
        <v>1702</v>
      </c>
      <c r="C90" s="43" t="s">
        <v>325</v>
      </c>
      <c r="D90" s="1" t="s">
        <v>2136</v>
      </c>
      <c r="E90" s="20" t="str">
        <f>_xlfn.XLOOKUP(A:A,Tipologia!A:A,Tipologia!F:F)</f>
        <v>C</v>
      </c>
      <c r="F90" s="63">
        <f t="shared" si="18"/>
        <v>4</v>
      </c>
      <c r="G90" s="64">
        <f t="shared" si="19"/>
        <v>4</v>
      </c>
      <c r="H90" s="101">
        <f t="shared" si="20"/>
        <v>0.66666666666666663</v>
      </c>
      <c r="I90" s="101">
        <f t="shared" si="21"/>
        <v>0</v>
      </c>
      <c r="J90" s="2" t="str">
        <f t="shared" si="22"/>
        <v>SIM</v>
      </c>
      <c r="K90" s="2" t="str">
        <f t="shared" si="23"/>
        <v>NÃO</v>
      </c>
      <c r="L90" s="51">
        <f t="shared" si="24"/>
        <v>0.33333333333333331</v>
      </c>
      <c r="M90" s="1">
        <f>_xlfn.XLOOKUP(A:A,'COAPS 2020-10'!A:A,'COAPS 2020-10'!AP:AP)</f>
        <v>3</v>
      </c>
      <c r="N90" s="1">
        <f>_xlfn.XLOOKUP(A:A,'COAPS 2020-10'!A:A,'COAPS 2020-10'!AQ:AQ)</f>
        <v>1</v>
      </c>
      <c r="O90" s="51">
        <f t="shared" si="25"/>
        <v>2000</v>
      </c>
      <c r="P90" s="1">
        <f>_xlfn.XLOOKUP(A:A,AUTOPREENCHIMENTO!A:A,AUTOPREENCHIMENTO!CF:CF)</f>
        <v>6000</v>
      </c>
      <c r="Q90" s="1">
        <f>_xlfn.XLOOKUP(A:A,'COAPS 2020-10'!A:A,'COAPS 2020-10'!AS:AS)</f>
        <v>0</v>
      </c>
      <c r="R90" s="75">
        <f t="shared" si="26"/>
        <v>0</v>
      </c>
      <c r="S90" s="1">
        <f>_xlfn.XLOOKUP(A:A,NASF!A:A,NASF!F:F)</f>
        <v>0</v>
      </c>
    </row>
    <row r="91" spans="1:19" x14ac:dyDescent="0.25">
      <c r="A91" s="2">
        <v>188</v>
      </c>
      <c r="B91" s="1" t="s">
        <v>1929</v>
      </c>
      <c r="C91" s="43" t="s">
        <v>136</v>
      </c>
      <c r="D91" s="1" t="s">
        <v>1935</v>
      </c>
      <c r="E91" s="20" t="str">
        <f>_xlfn.XLOOKUP(A:A,Tipologia!A:A,Tipologia!F:F)</f>
        <v>C</v>
      </c>
      <c r="F91" s="63">
        <f t="shared" si="18"/>
        <v>6</v>
      </c>
      <c r="G91" s="64">
        <f t="shared" si="19"/>
        <v>6</v>
      </c>
      <c r="H91" s="101">
        <f t="shared" si="20"/>
        <v>2</v>
      </c>
      <c r="I91" s="101">
        <f t="shared" si="21"/>
        <v>1</v>
      </c>
      <c r="J91" s="2" t="str">
        <f t="shared" si="22"/>
        <v>NÃO</v>
      </c>
      <c r="K91" s="2" t="str">
        <f t="shared" si="23"/>
        <v>NÃO</v>
      </c>
      <c r="L91" s="51">
        <f t="shared" si="24"/>
        <v>1</v>
      </c>
      <c r="M91" s="1">
        <f>_xlfn.XLOOKUP(A:A,'COAPS 2020-10'!A:A,'COAPS 2020-10'!AP:AP)</f>
        <v>2</v>
      </c>
      <c r="N91" s="1">
        <f>_xlfn.XLOOKUP(A:A,'COAPS 2020-10'!A:A,'COAPS 2020-10'!AQ:AQ)</f>
        <v>2</v>
      </c>
      <c r="O91" s="51">
        <f t="shared" si="25"/>
        <v>5250</v>
      </c>
      <c r="P91" s="1">
        <f>_xlfn.XLOOKUP(A:A,AUTOPREENCHIMENTO!A:A,AUTOPREENCHIMENTO!CF:CF)</f>
        <v>10500</v>
      </c>
      <c r="Q91" s="1">
        <f>_xlfn.XLOOKUP(A:A,'COAPS 2020-10'!A:A,'COAPS 2020-10'!AS:AS)</f>
        <v>0</v>
      </c>
      <c r="R91" s="75">
        <f t="shared" si="26"/>
        <v>1</v>
      </c>
      <c r="S91" s="1">
        <f>_xlfn.XLOOKUP(A:A,NASF!A:A,NASF!F:F)</f>
        <v>2</v>
      </c>
    </row>
    <row r="92" spans="1:19" x14ac:dyDescent="0.25">
      <c r="A92" s="2">
        <v>192</v>
      </c>
      <c r="B92" s="1" t="s">
        <v>1702</v>
      </c>
      <c r="C92" s="43" t="s">
        <v>2151</v>
      </c>
      <c r="D92" s="1" t="s">
        <v>2059</v>
      </c>
      <c r="E92" s="20" t="str">
        <f>_xlfn.XLOOKUP(A:A,Tipologia!A:A,Tipologia!F:F)</f>
        <v>C</v>
      </c>
      <c r="F92" s="63">
        <f t="shared" si="18"/>
        <v>2</v>
      </c>
      <c r="G92" s="64">
        <f t="shared" si="19"/>
        <v>2</v>
      </c>
      <c r="H92" s="101">
        <f t="shared" si="20"/>
        <v>1</v>
      </c>
      <c r="I92" s="101">
        <f t="shared" si="21"/>
        <v>0.125</v>
      </c>
      <c r="J92" s="2" t="str">
        <f t="shared" si="22"/>
        <v>NÃO</v>
      </c>
      <c r="K92" s="2" t="str">
        <f t="shared" si="23"/>
        <v>NÃO</v>
      </c>
      <c r="L92" s="51">
        <f t="shared" si="24"/>
        <v>0.5</v>
      </c>
      <c r="M92" s="1">
        <f>_xlfn.XLOOKUP(A:A,'COAPS 2020-10'!A:A,'COAPS 2020-10'!AP:AP)</f>
        <v>8</v>
      </c>
      <c r="N92" s="1">
        <f>_xlfn.XLOOKUP(A:A,'COAPS 2020-10'!A:A,'COAPS 2020-10'!AQ:AQ)</f>
        <v>4</v>
      </c>
      <c r="O92" s="51">
        <f t="shared" si="25"/>
        <v>443.75</v>
      </c>
      <c r="P92" s="1">
        <f>_xlfn.XLOOKUP(A:A,AUTOPREENCHIMENTO!A:A,AUTOPREENCHIMENTO!CF:CF)</f>
        <v>3550</v>
      </c>
      <c r="Q92" s="1">
        <f>_xlfn.XLOOKUP(A:A,'COAPS 2020-10'!A:A,'COAPS 2020-10'!AS:AS)</f>
        <v>0</v>
      </c>
      <c r="R92" s="75">
        <f t="shared" si="26"/>
        <v>0.125</v>
      </c>
      <c r="S92" s="1">
        <f>_xlfn.XLOOKUP(A:A,NASF!A:A,NASF!F:F)</f>
        <v>1</v>
      </c>
    </row>
    <row r="93" spans="1:19" x14ac:dyDescent="0.25">
      <c r="A93" s="2">
        <v>193</v>
      </c>
      <c r="B93" s="1" t="s">
        <v>1702</v>
      </c>
      <c r="C93" s="43" t="s">
        <v>325</v>
      </c>
      <c r="D93" s="1" t="s">
        <v>1715</v>
      </c>
      <c r="E93" s="20" t="str">
        <f>_xlfn.XLOOKUP(A:A,Tipologia!A:A,Tipologia!F:F)</f>
        <v>C</v>
      </c>
      <c r="F93" s="63">
        <f t="shared" si="18"/>
        <v>1</v>
      </c>
      <c r="G93" s="64">
        <f t="shared" si="19"/>
        <v>1</v>
      </c>
      <c r="H93" s="101">
        <f t="shared" si="20"/>
        <v>0</v>
      </c>
      <c r="I93" s="101">
        <f t="shared" si="21"/>
        <v>0</v>
      </c>
      <c r="J93" s="2" t="str">
        <f t="shared" si="22"/>
        <v>NÃO</v>
      </c>
      <c r="K93" s="2" t="str">
        <f t="shared" si="23"/>
        <v>NÃO</v>
      </c>
      <c r="L93" s="51">
        <f t="shared" si="24"/>
        <v>0</v>
      </c>
      <c r="M93" s="1">
        <f>_xlfn.XLOOKUP(A:A,'COAPS 2020-10'!A:A,'COAPS 2020-10'!AP:AP)</f>
        <v>1</v>
      </c>
      <c r="N93" s="1">
        <f>_xlfn.XLOOKUP(A:A,'COAPS 2020-10'!A:A,'COAPS 2020-10'!AQ:AQ)</f>
        <v>0</v>
      </c>
      <c r="O93" s="51">
        <f t="shared" si="25"/>
        <v>1966</v>
      </c>
      <c r="P93" s="1">
        <f>_xlfn.XLOOKUP(A:A,AUTOPREENCHIMENTO!A:A,AUTOPREENCHIMENTO!CF:CF)</f>
        <v>1966</v>
      </c>
      <c r="Q93" s="1">
        <f>_xlfn.XLOOKUP(A:A,'COAPS 2020-10'!A:A,'COAPS 2020-10'!AS:AS)</f>
        <v>0</v>
      </c>
      <c r="R93" s="75">
        <f t="shared" si="26"/>
        <v>0</v>
      </c>
      <c r="S93" s="1">
        <f>_xlfn.XLOOKUP(A:A,NASF!A:A,NASF!F:F)</f>
        <v>0</v>
      </c>
    </row>
    <row r="94" spans="1:19" x14ac:dyDescent="0.25">
      <c r="A94" s="2">
        <v>195</v>
      </c>
      <c r="B94" s="1" t="s">
        <v>1702</v>
      </c>
      <c r="C94" s="43" t="s">
        <v>325</v>
      </c>
      <c r="D94" s="1" t="s">
        <v>1725</v>
      </c>
      <c r="E94" s="20" t="str">
        <f>_xlfn.XLOOKUP(A:A,Tipologia!A:A,Tipologia!F:F)</f>
        <v>C</v>
      </c>
      <c r="F94" s="63">
        <f t="shared" si="18"/>
        <v>1</v>
      </c>
      <c r="G94" s="64">
        <f t="shared" si="19"/>
        <v>1</v>
      </c>
      <c r="H94" s="101">
        <f t="shared" si="20"/>
        <v>0</v>
      </c>
      <c r="I94" s="101">
        <f t="shared" si="21"/>
        <v>0</v>
      </c>
      <c r="J94" s="2" t="str">
        <f t="shared" si="22"/>
        <v>NÃO</v>
      </c>
      <c r="K94" s="2" t="str">
        <f t="shared" si="23"/>
        <v>NÃO</v>
      </c>
      <c r="L94" s="51">
        <f t="shared" si="24"/>
        <v>0</v>
      </c>
      <c r="M94" s="1">
        <f>_xlfn.XLOOKUP(A:A,'COAPS 2020-10'!A:A,'COAPS 2020-10'!AP:AP)</f>
        <v>1</v>
      </c>
      <c r="N94" s="1">
        <f>_xlfn.XLOOKUP(A:A,'COAPS 2020-10'!A:A,'COAPS 2020-10'!AQ:AQ)</f>
        <v>0</v>
      </c>
      <c r="O94" s="51">
        <f t="shared" si="25"/>
        <v>1034</v>
      </c>
      <c r="P94" s="1">
        <f>_xlfn.XLOOKUP(A:A,AUTOPREENCHIMENTO!A:A,AUTOPREENCHIMENTO!CF:CF)</f>
        <v>1034</v>
      </c>
      <c r="Q94" s="1">
        <f>_xlfn.XLOOKUP(A:A,'COAPS 2020-10'!A:A,'COAPS 2020-10'!AS:AS)</f>
        <v>0</v>
      </c>
      <c r="R94" s="75">
        <f t="shared" si="26"/>
        <v>0</v>
      </c>
      <c r="S94" s="1">
        <f>_xlfn.XLOOKUP(A:A,NASF!A:A,NASF!F:F)</f>
        <v>0</v>
      </c>
    </row>
    <row r="95" spans="1:19" x14ac:dyDescent="0.25">
      <c r="A95" s="2">
        <v>196</v>
      </c>
      <c r="B95" s="1" t="s">
        <v>1622</v>
      </c>
      <c r="C95" s="43" t="s">
        <v>127</v>
      </c>
      <c r="D95" s="1" t="s">
        <v>1659</v>
      </c>
      <c r="E95" s="20" t="str">
        <f>_xlfn.XLOOKUP(A:A,Tipologia!A:A,Tipologia!F:F)</f>
        <v>C</v>
      </c>
      <c r="F95" s="63">
        <f t="shared" si="18"/>
        <v>6</v>
      </c>
      <c r="G95" s="64">
        <f t="shared" si="19"/>
        <v>6</v>
      </c>
      <c r="H95" s="101">
        <f t="shared" si="20"/>
        <v>0</v>
      </c>
      <c r="I95" s="101">
        <f t="shared" si="21"/>
        <v>1</v>
      </c>
      <c r="J95" s="2" t="str">
        <f t="shared" si="22"/>
        <v>SIM</v>
      </c>
      <c r="K95" s="2" t="str">
        <f t="shared" si="23"/>
        <v>NÃO</v>
      </c>
      <c r="L95" s="51">
        <f t="shared" si="24"/>
        <v>0</v>
      </c>
      <c r="M95" s="1">
        <f>_xlfn.XLOOKUP(A:A,'COAPS 2020-10'!A:A,'COAPS 2020-10'!AP:AP)</f>
        <v>1</v>
      </c>
      <c r="N95" s="1">
        <f>_xlfn.XLOOKUP(A:A,'COAPS 2020-10'!A:A,'COAPS 2020-10'!AQ:AQ)</f>
        <v>0</v>
      </c>
      <c r="O95" s="51">
        <f t="shared" si="25"/>
        <v>3058</v>
      </c>
      <c r="P95" s="1">
        <f>_xlfn.XLOOKUP(A:A,AUTOPREENCHIMENTO!A:A,AUTOPREENCHIMENTO!CF:CF)</f>
        <v>3058</v>
      </c>
      <c r="Q95" s="1">
        <f>_xlfn.XLOOKUP(A:A,'COAPS 2020-10'!A:A,'COAPS 2020-10'!AS:AS)</f>
        <v>0</v>
      </c>
      <c r="R95" s="75">
        <f t="shared" si="26"/>
        <v>1</v>
      </c>
      <c r="S95" s="1">
        <f>_xlfn.XLOOKUP(A:A,NASF!A:A,NASF!F:F)</f>
        <v>1</v>
      </c>
    </row>
    <row r="96" spans="1:19" x14ac:dyDescent="0.25">
      <c r="A96" s="2">
        <v>199</v>
      </c>
      <c r="B96" s="1" t="s">
        <v>1794</v>
      </c>
      <c r="C96" s="43" t="s">
        <v>330</v>
      </c>
      <c r="D96" s="1" t="s">
        <v>2128</v>
      </c>
      <c r="E96" s="20" t="str">
        <f>_xlfn.XLOOKUP(A:A,Tipologia!A:A,Tipologia!F:F)</f>
        <v>C</v>
      </c>
      <c r="F96" s="63">
        <f t="shared" si="18"/>
        <v>8</v>
      </c>
      <c r="G96" s="64">
        <f t="shared" si="19"/>
        <v>8</v>
      </c>
      <c r="H96" s="101">
        <f t="shared" si="20"/>
        <v>2</v>
      </c>
      <c r="I96" s="101">
        <f t="shared" si="21"/>
        <v>1</v>
      </c>
      <c r="J96" s="2" t="str">
        <f t="shared" si="22"/>
        <v>SIM</v>
      </c>
      <c r="K96" s="2" t="str">
        <f t="shared" si="23"/>
        <v>NÃO</v>
      </c>
      <c r="L96" s="51">
        <f t="shared" si="24"/>
        <v>1</v>
      </c>
      <c r="M96" s="1">
        <f>_xlfn.XLOOKUP(A:A,'COAPS 2020-10'!A:A,'COAPS 2020-10'!AP:AP)</f>
        <v>1</v>
      </c>
      <c r="N96" s="1">
        <f>_xlfn.XLOOKUP(A:A,'COAPS 2020-10'!A:A,'COAPS 2020-10'!AQ:AQ)</f>
        <v>1</v>
      </c>
      <c r="O96" s="51">
        <f t="shared" si="25"/>
        <v>2900</v>
      </c>
      <c r="P96" s="1">
        <f>_xlfn.XLOOKUP(A:A,AUTOPREENCHIMENTO!A:A,AUTOPREENCHIMENTO!CF:CF)</f>
        <v>2900</v>
      </c>
      <c r="Q96" s="1">
        <f>_xlfn.XLOOKUP(A:A,'COAPS 2020-10'!A:A,'COAPS 2020-10'!AS:AS)</f>
        <v>0</v>
      </c>
      <c r="R96" s="75">
        <f t="shared" si="26"/>
        <v>1</v>
      </c>
      <c r="S96" s="1">
        <f>_xlfn.XLOOKUP(A:A,NASF!A:A,NASF!F:F)</f>
        <v>1</v>
      </c>
    </row>
    <row r="97" spans="1:19" x14ac:dyDescent="0.25">
      <c r="A97" s="2">
        <v>201</v>
      </c>
      <c r="B97" s="1" t="s">
        <v>1622</v>
      </c>
      <c r="C97" s="43" t="s">
        <v>162</v>
      </c>
      <c r="D97" s="1" t="s">
        <v>2137</v>
      </c>
      <c r="E97" s="20" t="str">
        <f>_xlfn.XLOOKUP(A:A,Tipologia!A:A,Tipologia!F:F)</f>
        <v>D</v>
      </c>
      <c r="F97" s="63">
        <f t="shared" si="18"/>
        <v>2</v>
      </c>
      <c r="G97" s="64">
        <f t="shared" si="19"/>
        <v>2</v>
      </c>
      <c r="H97" s="101">
        <f t="shared" si="20"/>
        <v>0</v>
      </c>
      <c r="I97" s="101">
        <f t="shared" si="21"/>
        <v>1</v>
      </c>
      <c r="J97" s="2" t="str">
        <f t="shared" si="22"/>
        <v>NÃO</v>
      </c>
      <c r="K97" s="2" t="str">
        <f t="shared" si="23"/>
        <v>NÃO</v>
      </c>
      <c r="L97" s="51">
        <f t="shared" si="24"/>
        <v>0</v>
      </c>
      <c r="M97" s="1">
        <f>_xlfn.XLOOKUP(A:A,'COAPS 2020-10'!A:A,'COAPS 2020-10'!AP:AP)</f>
        <v>1</v>
      </c>
      <c r="N97" s="1">
        <f>_xlfn.XLOOKUP(A:A,'COAPS 2020-10'!A:A,'COAPS 2020-10'!AQ:AQ)</f>
        <v>0</v>
      </c>
      <c r="O97" s="51">
        <f t="shared" si="25"/>
        <v>1641</v>
      </c>
      <c r="P97" s="1">
        <f>_xlfn.XLOOKUP(A:A,AUTOPREENCHIMENTO!A:A,AUTOPREENCHIMENTO!CF:CF)</f>
        <v>1641</v>
      </c>
      <c r="Q97" s="1">
        <f>_xlfn.XLOOKUP(A:A,'COAPS 2020-10'!A:A,'COAPS 2020-10'!AS:AS)</f>
        <v>0</v>
      </c>
      <c r="R97" s="75">
        <f t="shared" si="26"/>
        <v>1</v>
      </c>
      <c r="S97" s="1">
        <f>_xlfn.XLOOKUP(A:A,NASF!A:A,NASF!F:F)</f>
        <v>1</v>
      </c>
    </row>
    <row r="98" spans="1:19" x14ac:dyDescent="0.25">
      <c r="A98" s="2">
        <v>202</v>
      </c>
      <c r="B98" s="1" t="s">
        <v>1702</v>
      </c>
      <c r="C98" s="43" t="s">
        <v>325</v>
      </c>
      <c r="D98" s="1" t="s">
        <v>1719</v>
      </c>
      <c r="E98" s="20" t="str">
        <f>_xlfn.XLOOKUP(A:A,Tipologia!A:A,Tipologia!F:F)</f>
        <v>C</v>
      </c>
      <c r="F98" s="63">
        <f t="shared" ref="F98:F129" si="27">IF(K98="SIM",G98+0.5,G98)</f>
        <v>1</v>
      </c>
      <c r="G98" s="64">
        <f t="shared" ref="G98:G129" si="28">IF(AND(H98&gt;=1,I98&gt;=1,J98="SIM"),8,IF(AND(H98&gt;=0.75,I98&gt;=0.75,J98="SIM"),7,IF(AND(H98&gt;=0.5,I98&gt;=0.5,J98="SIM"),6,IF(AND(H98&gt;0,I98&gt;0,J98="SIM"),4,IF(AND(OR(H98&gt;=1,I98&gt;=1),J98="SIM"),6,IF(AND(OR(H98&gt;=0.75,I98&gt;=0.75),J98="SIM"),5,IF(AND(OR(H98&gt;=0.5,I98&gt;=0.5),J98="SIM"),4,IF(AND(OR(H98&gt;0,I98&gt;0),J98="SIM"),3,IF(AND(OR(H98&gt;=1,I98&gt;=1),J98="SIM"),6,IF(AND(H98&gt;=1,I98&gt;=1,J98="NÃO"),6,IF(AND(H98&gt;=0.75,I98&gt;=0.75,J98="NÃO"),5,IF(AND(H98&gt;=0.5,I98&gt;=0.5,J98="NÃO"),4,IF(AND(H98&gt;0,I98&gt;0,J98="NÃO"),2,IF(AND(H98=0,I98=0,J98="SIM"),2,IF(AND(OR(H98&gt;0,I98&gt;0),J98="NÃO"),2,1)))))))))))))))</f>
        <v>1</v>
      </c>
      <c r="H98" s="101">
        <f t="shared" ref="H98:H129" si="29">L98*2</f>
        <v>0</v>
      </c>
      <c r="I98" s="101">
        <f t="shared" ref="I98:I129" si="30">R98</f>
        <v>0</v>
      </c>
      <c r="J98" s="2" t="str">
        <f t="shared" ref="J98:J129" si="31">IF(AND(O98&gt;=2000,O98&lt;=4000),"SIM","NÃO")</f>
        <v>NÃO</v>
      </c>
      <c r="K98" s="2" t="str">
        <f t="shared" ref="K98:K129" si="32">IF(Q98=0,"NÃO","SIM")</f>
        <v>NÃO</v>
      </c>
      <c r="L98" s="51">
        <f t="shared" ref="L98:L129" si="33">N98/M98</f>
        <v>0</v>
      </c>
      <c r="M98" s="1">
        <f>_xlfn.XLOOKUP(A:A,'COAPS 2020-10'!A:A,'COAPS 2020-10'!AP:AP)</f>
        <v>1</v>
      </c>
      <c r="N98" s="1">
        <f>_xlfn.XLOOKUP(A:A,'COAPS 2020-10'!A:A,'COAPS 2020-10'!AQ:AQ)</f>
        <v>0</v>
      </c>
      <c r="O98" s="51">
        <f t="shared" ref="O98:O129" si="34">P98/M98</f>
        <v>476</v>
      </c>
      <c r="P98" s="1">
        <f>_xlfn.XLOOKUP(A:A,AUTOPREENCHIMENTO!A:A,AUTOPREENCHIMENTO!CF:CF)</f>
        <v>476</v>
      </c>
      <c r="Q98" s="1">
        <f>_xlfn.XLOOKUP(A:A,'COAPS 2020-10'!A:A,'COAPS 2020-10'!AS:AS)</f>
        <v>0</v>
      </c>
      <c r="R98" s="75">
        <f t="shared" ref="R98:R129" si="35">S98/M98</f>
        <v>0</v>
      </c>
      <c r="S98" s="1">
        <f>_xlfn.XLOOKUP(A:A,NASF!A:A,NASF!F:F)</f>
        <v>0</v>
      </c>
    </row>
    <row r="99" spans="1:19" x14ac:dyDescent="0.25">
      <c r="A99" s="2">
        <v>203</v>
      </c>
      <c r="B99" s="1" t="s">
        <v>1857</v>
      </c>
      <c r="C99" s="43" t="s">
        <v>157</v>
      </c>
      <c r="D99" s="1" t="s">
        <v>2106</v>
      </c>
      <c r="E99" s="20" t="str">
        <f>_xlfn.XLOOKUP(A:A,Tipologia!A:A,Tipologia!F:F)</f>
        <v>C</v>
      </c>
      <c r="F99" s="63">
        <f t="shared" si="27"/>
        <v>6</v>
      </c>
      <c r="G99" s="64">
        <f t="shared" si="28"/>
        <v>6</v>
      </c>
      <c r="H99" s="101">
        <f t="shared" si="29"/>
        <v>2</v>
      </c>
      <c r="I99" s="101">
        <f t="shared" si="30"/>
        <v>1</v>
      </c>
      <c r="J99" s="2" t="str">
        <f t="shared" si="31"/>
        <v>NÃO</v>
      </c>
      <c r="K99" s="2" t="str">
        <f t="shared" si="32"/>
        <v>NÃO</v>
      </c>
      <c r="L99" s="51">
        <f t="shared" si="33"/>
        <v>1</v>
      </c>
      <c r="M99" s="1">
        <f>_xlfn.XLOOKUP(A:A,'COAPS 2020-10'!A:A,'COAPS 2020-10'!AP:AP)</f>
        <v>4</v>
      </c>
      <c r="N99" s="1">
        <f>_xlfn.XLOOKUP(A:A,'COAPS 2020-10'!A:A,'COAPS 2020-10'!AQ:AQ)</f>
        <v>4</v>
      </c>
      <c r="O99" s="51">
        <f t="shared" si="34"/>
        <v>1733</v>
      </c>
      <c r="P99" s="1">
        <f>_xlfn.XLOOKUP(A:A,AUTOPREENCHIMENTO!A:A,AUTOPREENCHIMENTO!CF:CF)</f>
        <v>6932</v>
      </c>
      <c r="Q99" s="1">
        <f>_xlfn.XLOOKUP(A:A,'COAPS 2020-10'!A:A,'COAPS 2020-10'!AS:AS)</f>
        <v>0</v>
      </c>
      <c r="R99" s="75">
        <f t="shared" si="35"/>
        <v>1</v>
      </c>
      <c r="S99" s="1">
        <f>_xlfn.XLOOKUP(A:A,NASF!A:A,NASF!F:F)</f>
        <v>4</v>
      </c>
    </row>
    <row r="100" spans="1:19" x14ac:dyDescent="0.25">
      <c r="A100" s="2">
        <v>204</v>
      </c>
      <c r="B100" s="1" t="s">
        <v>1568</v>
      </c>
      <c r="C100" s="43" t="s">
        <v>344</v>
      </c>
      <c r="D100" s="1" t="s">
        <v>2060</v>
      </c>
      <c r="E100" s="20" t="str">
        <f>_xlfn.XLOOKUP(A:A,Tipologia!A:A,Tipologia!F:F)</f>
        <v>C</v>
      </c>
      <c r="F100" s="63">
        <f t="shared" si="27"/>
        <v>4</v>
      </c>
      <c r="G100" s="64">
        <f t="shared" si="28"/>
        <v>4</v>
      </c>
      <c r="H100" s="101">
        <f t="shared" si="29"/>
        <v>0.66666666666666663</v>
      </c>
      <c r="I100" s="101">
        <f t="shared" si="30"/>
        <v>0</v>
      </c>
      <c r="J100" s="2" t="str">
        <f t="shared" si="31"/>
        <v>SIM</v>
      </c>
      <c r="K100" s="2" t="str">
        <f t="shared" si="32"/>
        <v>NÃO</v>
      </c>
      <c r="L100" s="51">
        <f t="shared" si="33"/>
        <v>0.33333333333333331</v>
      </c>
      <c r="M100" s="1">
        <f>_xlfn.XLOOKUP(A:A,'COAPS 2020-10'!A:A,'COAPS 2020-10'!AP:AP)</f>
        <v>3</v>
      </c>
      <c r="N100" s="1">
        <f>_xlfn.XLOOKUP(A:A,'COAPS 2020-10'!A:A,'COAPS 2020-10'!AQ:AQ)</f>
        <v>1</v>
      </c>
      <c r="O100" s="51">
        <f t="shared" si="34"/>
        <v>2840.3333333333335</v>
      </c>
      <c r="P100" s="1">
        <f>_xlfn.XLOOKUP(A:A,AUTOPREENCHIMENTO!A:A,AUTOPREENCHIMENTO!CF:CF)</f>
        <v>8521</v>
      </c>
      <c r="Q100" s="1">
        <f>_xlfn.XLOOKUP(A:A,'COAPS 2020-10'!A:A,'COAPS 2020-10'!AS:AS)</f>
        <v>0</v>
      </c>
      <c r="R100" s="75">
        <f t="shared" si="35"/>
        <v>0</v>
      </c>
      <c r="S100" s="1">
        <f>_xlfn.XLOOKUP(A:A,NASF!A:A,NASF!F:F)</f>
        <v>0</v>
      </c>
    </row>
    <row r="101" spans="1:19" x14ac:dyDescent="0.25">
      <c r="A101" s="2">
        <v>205</v>
      </c>
      <c r="B101" s="1" t="s">
        <v>1929</v>
      </c>
      <c r="C101" s="43" t="s">
        <v>120</v>
      </c>
      <c r="D101" s="1" t="s">
        <v>2119</v>
      </c>
      <c r="E101" s="20" t="str">
        <f>_xlfn.XLOOKUP(A:A,Tipologia!A:A,Tipologia!F:F)</f>
        <v>C</v>
      </c>
      <c r="F101" s="63">
        <f t="shared" si="27"/>
        <v>2</v>
      </c>
      <c r="G101" s="64">
        <f t="shared" si="28"/>
        <v>2</v>
      </c>
      <c r="H101" s="101">
        <f t="shared" si="29"/>
        <v>1</v>
      </c>
      <c r="I101" s="101">
        <f t="shared" si="30"/>
        <v>0</v>
      </c>
      <c r="J101" s="2" t="str">
        <f t="shared" si="31"/>
        <v>NÃO</v>
      </c>
      <c r="K101" s="2" t="str">
        <f t="shared" si="32"/>
        <v>NÃO</v>
      </c>
      <c r="L101" s="51">
        <f t="shared" si="33"/>
        <v>0.5</v>
      </c>
      <c r="M101" s="1">
        <f>_xlfn.XLOOKUP(A:A,'COAPS 2020-10'!A:A,'COAPS 2020-10'!AP:AP)</f>
        <v>2</v>
      </c>
      <c r="N101" s="1">
        <f>_xlfn.XLOOKUP(A:A,'COAPS 2020-10'!A:A,'COAPS 2020-10'!AQ:AQ)</f>
        <v>1</v>
      </c>
      <c r="O101" s="51">
        <f t="shared" si="34"/>
        <v>4747</v>
      </c>
      <c r="P101" s="1">
        <f>_xlfn.XLOOKUP(A:A,AUTOPREENCHIMENTO!A:A,AUTOPREENCHIMENTO!CF:CF)</f>
        <v>9494</v>
      </c>
      <c r="Q101" s="1">
        <f>_xlfn.XLOOKUP(A:A,'COAPS 2020-10'!A:A,'COAPS 2020-10'!AS:AS)</f>
        <v>0</v>
      </c>
      <c r="R101" s="75">
        <f t="shared" si="35"/>
        <v>0</v>
      </c>
      <c r="S101" s="1">
        <f>_xlfn.XLOOKUP(A:A,NASF!A:A,NASF!F:F)</f>
        <v>0</v>
      </c>
    </row>
    <row r="102" spans="1:19" x14ac:dyDescent="0.25">
      <c r="A102" s="2">
        <v>206</v>
      </c>
      <c r="B102" s="1" t="s">
        <v>1568</v>
      </c>
      <c r="C102" s="43" t="s">
        <v>664</v>
      </c>
      <c r="D102" s="1" t="s">
        <v>2037</v>
      </c>
      <c r="E102" s="20" t="str">
        <f>_xlfn.XLOOKUP(A:A,Tipologia!A:A,Tipologia!F:F)</f>
        <v>C</v>
      </c>
      <c r="F102" s="63">
        <f t="shared" si="27"/>
        <v>6</v>
      </c>
      <c r="G102" s="64">
        <f t="shared" si="28"/>
        <v>6</v>
      </c>
      <c r="H102" s="101">
        <f t="shared" si="29"/>
        <v>2</v>
      </c>
      <c r="I102" s="101">
        <f t="shared" si="30"/>
        <v>0</v>
      </c>
      <c r="J102" s="2" t="str">
        <f t="shared" si="31"/>
        <v>SIM</v>
      </c>
      <c r="K102" s="2" t="str">
        <f t="shared" si="32"/>
        <v>NÃO</v>
      </c>
      <c r="L102" s="51">
        <f t="shared" si="33"/>
        <v>1</v>
      </c>
      <c r="M102" s="1">
        <f>_xlfn.XLOOKUP(A:A,'COAPS 2020-10'!A:A,'COAPS 2020-10'!AP:AP)</f>
        <v>1</v>
      </c>
      <c r="N102" s="1">
        <f>_xlfn.XLOOKUP(A:A,'COAPS 2020-10'!A:A,'COAPS 2020-10'!AQ:AQ)</f>
        <v>1</v>
      </c>
      <c r="O102" s="51">
        <f t="shared" si="34"/>
        <v>3200</v>
      </c>
      <c r="P102" s="1">
        <f>_xlfn.XLOOKUP(A:A,AUTOPREENCHIMENTO!A:A,AUTOPREENCHIMENTO!CF:CF)</f>
        <v>3200</v>
      </c>
      <c r="Q102" s="1">
        <f>_xlfn.XLOOKUP(A:A,'COAPS 2020-10'!A:A,'COAPS 2020-10'!AS:AS)</f>
        <v>0</v>
      </c>
      <c r="R102" s="75">
        <f t="shared" si="35"/>
        <v>0</v>
      </c>
      <c r="S102" s="1">
        <f>_xlfn.XLOOKUP(A:A,NASF!A:A,NASF!F:F)</f>
        <v>0</v>
      </c>
    </row>
    <row r="103" spans="1:19" x14ac:dyDescent="0.25">
      <c r="A103" s="2">
        <v>214</v>
      </c>
      <c r="B103" s="1" t="s">
        <v>1794</v>
      </c>
      <c r="C103" s="43" t="s">
        <v>330</v>
      </c>
      <c r="D103" s="1" t="s">
        <v>2138</v>
      </c>
      <c r="E103" s="20" t="str">
        <f>_xlfn.XLOOKUP(A:A,Tipologia!A:A,Tipologia!F:F)</f>
        <v>C</v>
      </c>
      <c r="F103" s="63">
        <f t="shared" si="27"/>
        <v>6</v>
      </c>
      <c r="G103" s="64">
        <f t="shared" si="28"/>
        <v>6</v>
      </c>
      <c r="H103" s="101">
        <f t="shared" si="29"/>
        <v>2</v>
      </c>
      <c r="I103" s="101">
        <f t="shared" si="30"/>
        <v>0</v>
      </c>
      <c r="J103" s="2" t="str">
        <f t="shared" si="31"/>
        <v>SIM</v>
      </c>
      <c r="K103" s="2" t="str">
        <f t="shared" si="32"/>
        <v>NÃO</v>
      </c>
      <c r="L103" s="51">
        <f t="shared" si="33"/>
        <v>1</v>
      </c>
      <c r="M103" s="1">
        <f>_xlfn.XLOOKUP(A:A,'COAPS 2020-10'!A:A,'COAPS 2020-10'!AP:AP)</f>
        <v>1</v>
      </c>
      <c r="N103" s="1">
        <f>_xlfn.XLOOKUP(A:A,'COAPS 2020-10'!A:A,'COAPS 2020-10'!AQ:AQ)</f>
        <v>1</v>
      </c>
      <c r="O103" s="51">
        <f t="shared" si="34"/>
        <v>2930</v>
      </c>
      <c r="P103" s="1">
        <f>_xlfn.XLOOKUP(A:A,AUTOPREENCHIMENTO!A:A,AUTOPREENCHIMENTO!CF:CF)</f>
        <v>2930</v>
      </c>
      <c r="Q103" s="1">
        <f>_xlfn.XLOOKUP(A:A,'COAPS 2020-10'!A:A,'COAPS 2020-10'!AS:AS)</f>
        <v>0</v>
      </c>
      <c r="R103" s="75">
        <f t="shared" si="35"/>
        <v>0</v>
      </c>
      <c r="S103" s="1">
        <f>_xlfn.XLOOKUP(A:A,NASF!A:A,NASF!F:F)</f>
        <v>0</v>
      </c>
    </row>
    <row r="104" spans="1:19" x14ac:dyDescent="0.25">
      <c r="A104" s="2">
        <v>216</v>
      </c>
      <c r="B104" s="1" t="s">
        <v>1622</v>
      </c>
      <c r="C104" s="43" t="s">
        <v>127</v>
      </c>
      <c r="D104" s="1" t="s">
        <v>1667</v>
      </c>
      <c r="E104" s="20" t="str">
        <f>_xlfn.XLOOKUP(A:A,Tipologia!A:A,Tipologia!F:F)</f>
        <v>C</v>
      </c>
      <c r="F104" s="63">
        <f t="shared" si="27"/>
        <v>6</v>
      </c>
      <c r="G104" s="64">
        <f t="shared" si="28"/>
        <v>6</v>
      </c>
      <c r="H104" s="101">
        <f t="shared" si="29"/>
        <v>0</v>
      </c>
      <c r="I104" s="101">
        <f t="shared" si="30"/>
        <v>1</v>
      </c>
      <c r="J104" s="2" t="str">
        <f t="shared" si="31"/>
        <v>SIM</v>
      </c>
      <c r="K104" s="2" t="str">
        <f t="shared" si="32"/>
        <v>NÃO</v>
      </c>
      <c r="L104" s="51">
        <f t="shared" si="33"/>
        <v>0</v>
      </c>
      <c r="M104" s="1">
        <f>_xlfn.XLOOKUP(A:A,'COAPS 2020-10'!A:A,'COAPS 2020-10'!AP:AP)</f>
        <v>1</v>
      </c>
      <c r="N104" s="1">
        <f>_xlfn.XLOOKUP(A:A,'COAPS 2020-10'!A:A,'COAPS 2020-10'!AQ:AQ)</f>
        <v>0</v>
      </c>
      <c r="O104" s="51">
        <f t="shared" si="34"/>
        <v>2400</v>
      </c>
      <c r="P104" s="1">
        <f>_xlfn.XLOOKUP(A:A,AUTOPREENCHIMENTO!A:A,AUTOPREENCHIMENTO!CF:CF)</f>
        <v>2400</v>
      </c>
      <c r="Q104" s="1">
        <f>_xlfn.XLOOKUP(A:A,'COAPS 2020-10'!A:A,'COAPS 2020-10'!AS:AS)</f>
        <v>0</v>
      </c>
      <c r="R104" s="75">
        <f t="shared" si="35"/>
        <v>1</v>
      </c>
      <c r="S104" s="1">
        <f>_xlfn.XLOOKUP(A:A,NASF!A:A,NASF!F:F)</f>
        <v>1</v>
      </c>
    </row>
    <row r="105" spans="1:19" x14ac:dyDescent="0.25">
      <c r="A105" s="2">
        <v>222</v>
      </c>
      <c r="B105" s="1" t="s">
        <v>1929</v>
      </c>
      <c r="C105" s="43" t="s">
        <v>136</v>
      </c>
      <c r="D105" s="1" t="s">
        <v>2093</v>
      </c>
      <c r="E105" s="20" t="str">
        <f>_xlfn.XLOOKUP(A:A,Tipologia!A:A,Tipologia!F:F)</f>
        <v>C</v>
      </c>
      <c r="F105" s="63">
        <f t="shared" si="27"/>
        <v>6</v>
      </c>
      <c r="G105" s="64">
        <f t="shared" si="28"/>
        <v>6</v>
      </c>
      <c r="H105" s="101">
        <f t="shared" si="29"/>
        <v>1.2</v>
      </c>
      <c r="I105" s="101">
        <f t="shared" si="30"/>
        <v>0</v>
      </c>
      <c r="J105" s="2" t="str">
        <f t="shared" si="31"/>
        <v>SIM</v>
      </c>
      <c r="K105" s="2" t="str">
        <f t="shared" si="32"/>
        <v>NÃO</v>
      </c>
      <c r="L105" s="51">
        <f t="shared" si="33"/>
        <v>0.6</v>
      </c>
      <c r="M105" s="1">
        <f>_xlfn.XLOOKUP(A:A,'COAPS 2020-10'!A:A,'COAPS 2020-10'!AP:AP)</f>
        <v>5</v>
      </c>
      <c r="N105" s="1">
        <f>_xlfn.XLOOKUP(A:A,'COAPS 2020-10'!A:A,'COAPS 2020-10'!AQ:AQ)</f>
        <v>3</v>
      </c>
      <c r="O105" s="51">
        <f t="shared" si="34"/>
        <v>2606.8000000000002</v>
      </c>
      <c r="P105" s="1">
        <f>_xlfn.XLOOKUP(A:A,AUTOPREENCHIMENTO!A:A,AUTOPREENCHIMENTO!CF:CF)</f>
        <v>13034</v>
      </c>
      <c r="Q105" s="1">
        <f>_xlfn.XLOOKUP(A:A,'COAPS 2020-10'!A:A,'COAPS 2020-10'!AS:AS)</f>
        <v>0</v>
      </c>
      <c r="R105" s="75">
        <f t="shared" si="35"/>
        <v>0</v>
      </c>
      <c r="S105" s="1">
        <f>_xlfn.XLOOKUP(A:A,NASF!A:A,NASF!F:F)</f>
        <v>0</v>
      </c>
    </row>
    <row r="106" spans="1:19" x14ac:dyDescent="0.25">
      <c r="A106" s="2">
        <v>223</v>
      </c>
      <c r="B106" s="1" t="s">
        <v>1523</v>
      </c>
      <c r="C106" s="43" t="s">
        <v>1549</v>
      </c>
      <c r="D106" s="1" t="s">
        <v>2039</v>
      </c>
      <c r="E106" s="20" t="str">
        <f>_xlfn.XLOOKUP(A:A,Tipologia!A:A,Tipologia!F:F)</f>
        <v>C</v>
      </c>
      <c r="F106" s="63">
        <f t="shared" si="27"/>
        <v>6.5</v>
      </c>
      <c r="G106" s="64">
        <f t="shared" si="28"/>
        <v>6</v>
      </c>
      <c r="H106" s="101">
        <f t="shared" si="29"/>
        <v>1.4285714285714286</v>
      </c>
      <c r="I106" s="101">
        <f t="shared" si="30"/>
        <v>1</v>
      </c>
      <c r="J106" s="2" t="str">
        <f t="shared" si="31"/>
        <v>NÃO</v>
      </c>
      <c r="K106" s="2" t="str">
        <f t="shared" si="32"/>
        <v>SIM</v>
      </c>
      <c r="L106" s="51">
        <f t="shared" si="33"/>
        <v>0.7142857142857143</v>
      </c>
      <c r="M106" s="1">
        <f>_xlfn.XLOOKUP(A:A,'COAPS 2020-10'!A:A,'COAPS 2020-10'!AP:AP)</f>
        <v>7</v>
      </c>
      <c r="N106" s="1">
        <f>_xlfn.XLOOKUP(A:A,'COAPS 2020-10'!A:A,'COAPS 2020-10'!AQ:AQ)</f>
        <v>5</v>
      </c>
      <c r="O106" s="51">
        <f t="shared" si="34"/>
        <v>571.42857142857144</v>
      </c>
      <c r="P106" s="1">
        <f>_xlfn.XLOOKUP(A:A,AUTOPREENCHIMENTO!A:A,AUTOPREENCHIMENTO!CF:CF)</f>
        <v>4000</v>
      </c>
      <c r="Q106" s="1">
        <f>_xlfn.XLOOKUP(A:A,'COAPS 2020-10'!A:A,'COAPS 2020-10'!AS:AS)</f>
        <v>1</v>
      </c>
      <c r="R106" s="75">
        <f t="shared" si="35"/>
        <v>1</v>
      </c>
      <c r="S106" s="1">
        <f>_xlfn.XLOOKUP(A:A,NASF!A:A,NASF!F:F)</f>
        <v>7</v>
      </c>
    </row>
    <row r="107" spans="1:19" x14ac:dyDescent="0.25">
      <c r="A107" s="2">
        <v>225</v>
      </c>
      <c r="B107" s="1" t="s">
        <v>1794</v>
      </c>
      <c r="C107" s="43" t="s">
        <v>231</v>
      </c>
      <c r="D107" s="1" t="s">
        <v>2139</v>
      </c>
      <c r="E107" s="20" t="str">
        <f>_xlfn.XLOOKUP(A:A,Tipologia!A:A,Tipologia!F:F)</f>
        <v>C</v>
      </c>
      <c r="F107" s="63">
        <f t="shared" si="27"/>
        <v>4</v>
      </c>
      <c r="G107" s="64">
        <f t="shared" si="28"/>
        <v>4</v>
      </c>
      <c r="H107" s="101">
        <f t="shared" si="29"/>
        <v>1.3333333333333333</v>
      </c>
      <c r="I107" s="101">
        <f t="shared" si="30"/>
        <v>0.33333333333333331</v>
      </c>
      <c r="J107" s="2" t="str">
        <f t="shared" si="31"/>
        <v>SIM</v>
      </c>
      <c r="K107" s="2" t="str">
        <f t="shared" si="32"/>
        <v>NÃO</v>
      </c>
      <c r="L107" s="51">
        <f t="shared" si="33"/>
        <v>0.66666666666666663</v>
      </c>
      <c r="M107" s="1">
        <f>_xlfn.XLOOKUP(A:A,'COAPS 2020-10'!A:A,'COAPS 2020-10'!AP:AP)</f>
        <v>6</v>
      </c>
      <c r="N107" s="1">
        <f>_xlfn.XLOOKUP(A:A,'COAPS 2020-10'!A:A,'COAPS 2020-10'!AQ:AQ)</f>
        <v>4</v>
      </c>
      <c r="O107" s="51">
        <f t="shared" si="34"/>
        <v>4000</v>
      </c>
      <c r="P107" s="1">
        <f>_xlfn.XLOOKUP(A:A,AUTOPREENCHIMENTO!A:A,AUTOPREENCHIMENTO!CF:CF)</f>
        <v>24000</v>
      </c>
      <c r="Q107" s="1">
        <f>_xlfn.XLOOKUP(A:A,'COAPS 2020-10'!A:A,'COAPS 2020-10'!AS:AS)</f>
        <v>0</v>
      </c>
      <c r="R107" s="75">
        <f t="shared" si="35"/>
        <v>0.33333333333333331</v>
      </c>
      <c r="S107" s="1">
        <f>_xlfn.XLOOKUP(A:A,NASF!A:A,NASF!F:F)</f>
        <v>2</v>
      </c>
    </row>
    <row r="108" spans="1:19" x14ac:dyDescent="0.25">
      <c r="A108" s="2">
        <v>229</v>
      </c>
      <c r="B108" s="1" t="s">
        <v>1523</v>
      </c>
      <c r="C108" s="43" t="s">
        <v>1524</v>
      </c>
      <c r="D108" s="1" t="s">
        <v>2107</v>
      </c>
      <c r="E108" s="20" t="str">
        <f>_xlfn.XLOOKUP(A:A,Tipologia!A:A,Tipologia!F:F)</f>
        <v>C</v>
      </c>
      <c r="F108" s="63">
        <f t="shared" si="27"/>
        <v>6</v>
      </c>
      <c r="G108" s="64">
        <f t="shared" si="28"/>
        <v>6</v>
      </c>
      <c r="H108" s="101">
        <f t="shared" si="29"/>
        <v>2</v>
      </c>
      <c r="I108" s="101">
        <f t="shared" si="30"/>
        <v>0</v>
      </c>
      <c r="J108" s="2" t="str">
        <f t="shared" si="31"/>
        <v>SIM</v>
      </c>
      <c r="K108" s="2" t="str">
        <f t="shared" si="32"/>
        <v>NÃO</v>
      </c>
      <c r="L108" s="51">
        <f t="shared" si="33"/>
        <v>1</v>
      </c>
      <c r="M108" s="1">
        <f>_xlfn.XLOOKUP(A:A,'COAPS 2020-10'!A:A,'COAPS 2020-10'!AP:AP)</f>
        <v>1</v>
      </c>
      <c r="N108" s="1">
        <f>_xlfn.XLOOKUP(A:A,'COAPS 2020-10'!A:A,'COAPS 2020-10'!AQ:AQ)</f>
        <v>1</v>
      </c>
      <c r="O108" s="51">
        <f t="shared" si="34"/>
        <v>2700</v>
      </c>
      <c r="P108" s="1">
        <f>_xlfn.XLOOKUP(A:A,AUTOPREENCHIMENTO!A:A,AUTOPREENCHIMENTO!CF:CF)</f>
        <v>2700</v>
      </c>
      <c r="Q108" s="1">
        <f>_xlfn.XLOOKUP(A:A,'COAPS 2020-10'!A:A,'COAPS 2020-10'!AS:AS)</f>
        <v>0</v>
      </c>
      <c r="R108" s="75">
        <f t="shared" si="35"/>
        <v>0</v>
      </c>
      <c r="S108" s="1">
        <f>_xlfn.XLOOKUP(A:A,NASF!A:A,NASF!F:F)</f>
        <v>0</v>
      </c>
    </row>
    <row r="109" spans="1:19" x14ac:dyDescent="0.25">
      <c r="A109" s="2">
        <v>233</v>
      </c>
      <c r="B109" s="1" t="s">
        <v>1857</v>
      </c>
      <c r="C109" s="43" t="s">
        <v>291</v>
      </c>
      <c r="D109" s="1" t="s">
        <v>2129</v>
      </c>
      <c r="E109" s="20" t="str">
        <f>_xlfn.XLOOKUP(A:A,Tipologia!A:A,Tipologia!F:F)</f>
        <v>C</v>
      </c>
      <c r="F109" s="63">
        <f t="shared" si="27"/>
        <v>6</v>
      </c>
      <c r="G109" s="64">
        <f t="shared" si="28"/>
        <v>6</v>
      </c>
      <c r="H109" s="101">
        <f t="shared" si="29"/>
        <v>2</v>
      </c>
      <c r="I109" s="101">
        <f t="shared" si="30"/>
        <v>0</v>
      </c>
      <c r="J109" s="2" t="str">
        <f t="shared" si="31"/>
        <v>SIM</v>
      </c>
      <c r="K109" s="2" t="str">
        <f t="shared" si="32"/>
        <v>NÃO</v>
      </c>
      <c r="L109" s="51">
        <f t="shared" si="33"/>
        <v>1</v>
      </c>
      <c r="M109" s="1">
        <f>_xlfn.XLOOKUP(A:A,'COAPS 2020-10'!A:A,'COAPS 2020-10'!AP:AP)</f>
        <v>1</v>
      </c>
      <c r="N109" s="1">
        <f>_xlfn.XLOOKUP(A:A,'COAPS 2020-10'!A:A,'COAPS 2020-10'!AQ:AQ)</f>
        <v>1</v>
      </c>
      <c r="O109" s="51">
        <f t="shared" si="34"/>
        <v>4000</v>
      </c>
      <c r="P109" s="1">
        <f>_xlfn.XLOOKUP(A:A,AUTOPREENCHIMENTO!A:A,AUTOPREENCHIMENTO!CF:CF)</f>
        <v>4000</v>
      </c>
      <c r="Q109" s="1">
        <f>_xlfn.XLOOKUP(A:A,'COAPS 2020-10'!A:A,'COAPS 2020-10'!AS:AS)</f>
        <v>0</v>
      </c>
      <c r="R109" s="75">
        <f t="shared" si="35"/>
        <v>0</v>
      </c>
      <c r="S109" s="1">
        <f>_xlfn.XLOOKUP(A:A,NASF!A:A,NASF!F:F)</f>
        <v>0</v>
      </c>
    </row>
    <row r="110" spans="1:19" x14ac:dyDescent="0.25">
      <c r="A110" s="2">
        <v>40</v>
      </c>
      <c r="B110" s="1" t="s">
        <v>1622</v>
      </c>
      <c r="C110" s="43" t="s">
        <v>162</v>
      </c>
      <c r="D110" s="1" t="s">
        <v>2045</v>
      </c>
      <c r="E110" s="20" t="str">
        <f>_xlfn.XLOOKUP(A:A,Tipologia!A:A,Tipologia!F:F)</f>
        <v>D</v>
      </c>
      <c r="F110" s="63">
        <f t="shared" si="27"/>
        <v>8</v>
      </c>
      <c r="G110" s="64">
        <f t="shared" si="28"/>
        <v>8</v>
      </c>
      <c r="H110" s="101">
        <f t="shared" si="29"/>
        <v>1</v>
      </c>
      <c r="I110" s="101">
        <f t="shared" si="30"/>
        <v>1</v>
      </c>
      <c r="J110" s="2" t="str">
        <f t="shared" si="31"/>
        <v>SIM</v>
      </c>
      <c r="K110" s="2" t="str">
        <f t="shared" si="32"/>
        <v>NÃO</v>
      </c>
      <c r="L110" s="51">
        <f t="shared" si="33"/>
        <v>0.5</v>
      </c>
      <c r="M110" s="1">
        <f>_xlfn.XLOOKUP(A:A,'COAPS 2020-10'!A:A,'COAPS 2020-10'!AP:AP)</f>
        <v>2</v>
      </c>
      <c r="N110" s="1">
        <f>_xlfn.XLOOKUP(A:A,'COAPS 2020-10'!A:A,'COAPS 2020-10'!AQ:AQ)</f>
        <v>1</v>
      </c>
      <c r="O110" s="51">
        <f t="shared" si="34"/>
        <v>2427.5</v>
      </c>
      <c r="P110" s="1">
        <f>_xlfn.XLOOKUP(A:A,AUTOPREENCHIMENTO!A:A,AUTOPREENCHIMENTO!CF:CF)</f>
        <v>4855</v>
      </c>
      <c r="Q110" s="1">
        <f>_xlfn.XLOOKUP(A:A,'COAPS 2020-10'!A:A,'COAPS 2020-10'!AS:AS)</f>
        <v>0</v>
      </c>
      <c r="R110" s="75">
        <f t="shared" si="35"/>
        <v>1</v>
      </c>
      <c r="S110" s="1">
        <f>_xlfn.XLOOKUP(A:A,NASF!A:A,NASF!F:F)</f>
        <v>2</v>
      </c>
    </row>
    <row r="111" spans="1:19" x14ac:dyDescent="0.25">
      <c r="A111" s="2">
        <v>43</v>
      </c>
      <c r="B111" s="1" t="s">
        <v>1622</v>
      </c>
      <c r="C111" s="43" t="s">
        <v>127</v>
      </c>
      <c r="D111" s="1" t="s">
        <v>2046</v>
      </c>
      <c r="E111" s="20" t="str">
        <f>_xlfn.XLOOKUP(A:A,Tipologia!A:A,Tipologia!F:F)</f>
        <v>D</v>
      </c>
      <c r="F111" s="63">
        <f t="shared" si="27"/>
        <v>2</v>
      </c>
      <c r="G111" s="64">
        <f t="shared" si="28"/>
        <v>2</v>
      </c>
      <c r="H111" s="101">
        <f t="shared" si="29"/>
        <v>0</v>
      </c>
      <c r="I111" s="101">
        <f t="shared" si="30"/>
        <v>0</v>
      </c>
      <c r="J111" s="2" t="str">
        <f t="shared" si="31"/>
        <v>SIM</v>
      </c>
      <c r="K111" s="2" t="str">
        <f t="shared" si="32"/>
        <v>NÃO</v>
      </c>
      <c r="L111" s="51">
        <f t="shared" si="33"/>
        <v>0</v>
      </c>
      <c r="M111" s="1">
        <f>_xlfn.XLOOKUP(A:A,'COAPS 2020-10'!A:A,'COAPS 2020-10'!AP:AP)</f>
        <v>2</v>
      </c>
      <c r="N111" s="1">
        <f>_xlfn.XLOOKUP(A:A,'COAPS 2020-10'!A:A,'COAPS 2020-10'!AQ:AQ)</f>
        <v>0</v>
      </c>
      <c r="O111" s="51">
        <f t="shared" si="34"/>
        <v>3293</v>
      </c>
      <c r="P111" s="1">
        <f>_xlfn.XLOOKUP(A:A,AUTOPREENCHIMENTO!A:A,AUTOPREENCHIMENTO!CF:CF)</f>
        <v>6586</v>
      </c>
      <c r="Q111" s="1">
        <f>_xlfn.XLOOKUP(A:A,'COAPS 2020-10'!A:A,'COAPS 2020-10'!AS:AS)</f>
        <v>0</v>
      </c>
      <c r="R111" s="75">
        <f t="shared" si="35"/>
        <v>0</v>
      </c>
      <c r="S111" s="1">
        <f>_xlfn.XLOOKUP(A:A,NASF!A:A,NASF!F:F)</f>
        <v>0</v>
      </c>
    </row>
    <row r="112" spans="1:19" x14ac:dyDescent="0.25">
      <c r="A112" s="2">
        <v>45</v>
      </c>
      <c r="B112" s="1" t="s">
        <v>1568</v>
      </c>
      <c r="C112" s="43" t="s">
        <v>224</v>
      </c>
      <c r="D112" s="1" t="s">
        <v>2047</v>
      </c>
      <c r="E112" s="20" t="str">
        <f>_xlfn.XLOOKUP(A:A,Tipologia!A:A,Tipologia!F:F)</f>
        <v>D</v>
      </c>
      <c r="F112" s="63">
        <f t="shared" si="27"/>
        <v>6</v>
      </c>
      <c r="G112" s="64">
        <f t="shared" si="28"/>
        <v>6</v>
      </c>
      <c r="H112" s="101">
        <f t="shared" si="29"/>
        <v>0.66666666666666663</v>
      </c>
      <c r="I112" s="101">
        <f t="shared" si="30"/>
        <v>1</v>
      </c>
      <c r="J112" s="2" t="str">
        <f t="shared" si="31"/>
        <v>SIM</v>
      </c>
      <c r="K112" s="2" t="str">
        <f t="shared" si="32"/>
        <v>NÃO</v>
      </c>
      <c r="L112" s="51">
        <f t="shared" si="33"/>
        <v>0.33333333333333331</v>
      </c>
      <c r="M112" s="1">
        <f>_xlfn.XLOOKUP(A:A,'COAPS 2020-10'!A:A,'COAPS 2020-10'!AP:AP)</f>
        <v>3</v>
      </c>
      <c r="N112" s="1">
        <f>_xlfn.XLOOKUP(A:A,'COAPS 2020-10'!A:A,'COAPS 2020-10'!AQ:AQ)</f>
        <v>1</v>
      </c>
      <c r="O112" s="51">
        <f t="shared" si="34"/>
        <v>2000</v>
      </c>
      <c r="P112" s="1">
        <f>_xlfn.XLOOKUP(A:A,AUTOPREENCHIMENTO!A:A,AUTOPREENCHIMENTO!CF:CF)</f>
        <v>6000</v>
      </c>
      <c r="Q112" s="1">
        <f>_xlfn.XLOOKUP(A:A,'COAPS 2020-10'!A:A,'COAPS 2020-10'!AS:AS)</f>
        <v>0</v>
      </c>
      <c r="R112" s="75">
        <f t="shared" si="35"/>
        <v>1</v>
      </c>
      <c r="S112" s="1">
        <f>_xlfn.XLOOKUP(A:A,NASF!A:A,NASF!F:F)</f>
        <v>3</v>
      </c>
    </row>
    <row r="113" spans="1:19" x14ac:dyDescent="0.25">
      <c r="A113" s="2">
        <v>47</v>
      </c>
      <c r="B113" s="1" t="s">
        <v>1622</v>
      </c>
      <c r="C113" s="43" t="s">
        <v>127</v>
      </c>
      <c r="D113" s="1" t="s">
        <v>2067</v>
      </c>
      <c r="E113" s="20" t="str">
        <f>_xlfn.XLOOKUP(A:A,Tipologia!A:A,Tipologia!F:F)</f>
        <v>D</v>
      </c>
      <c r="F113" s="63">
        <f t="shared" si="27"/>
        <v>2</v>
      </c>
      <c r="G113" s="64">
        <f t="shared" si="28"/>
        <v>2</v>
      </c>
      <c r="H113" s="101">
        <f t="shared" si="29"/>
        <v>1</v>
      </c>
      <c r="I113" s="101">
        <f t="shared" si="30"/>
        <v>0</v>
      </c>
      <c r="J113" s="2" t="str">
        <f t="shared" si="31"/>
        <v>NÃO</v>
      </c>
      <c r="K113" s="2" t="str">
        <f t="shared" si="32"/>
        <v>NÃO</v>
      </c>
      <c r="L113" s="51">
        <f t="shared" si="33"/>
        <v>0.5</v>
      </c>
      <c r="M113" s="1">
        <f>_xlfn.XLOOKUP(A:A,'COAPS 2020-10'!A:A,'COAPS 2020-10'!AP:AP)</f>
        <v>2</v>
      </c>
      <c r="N113" s="1">
        <f>_xlfn.XLOOKUP(A:A,'COAPS 2020-10'!A:A,'COAPS 2020-10'!AQ:AQ)</f>
        <v>1</v>
      </c>
      <c r="O113" s="51">
        <f t="shared" si="34"/>
        <v>4120.5</v>
      </c>
      <c r="P113" s="1">
        <f>_xlfn.XLOOKUP(A:A,AUTOPREENCHIMENTO!A:A,AUTOPREENCHIMENTO!CF:CF)</f>
        <v>8241</v>
      </c>
      <c r="Q113" s="1">
        <f>_xlfn.XLOOKUP(A:A,'COAPS 2020-10'!A:A,'COAPS 2020-10'!AS:AS)</f>
        <v>0</v>
      </c>
      <c r="R113" s="75">
        <f t="shared" si="35"/>
        <v>0</v>
      </c>
      <c r="S113" s="1">
        <f>_xlfn.XLOOKUP(A:A,NASF!A:A,NASF!F:F)</f>
        <v>0</v>
      </c>
    </row>
    <row r="114" spans="1:19" x14ac:dyDescent="0.25">
      <c r="A114" s="2">
        <v>49</v>
      </c>
      <c r="B114" s="1" t="s">
        <v>1622</v>
      </c>
      <c r="C114" s="43" t="s">
        <v>127</v>
      </c>
      <c r="D114" s="1" t="s">
        <v>2120</v>
      </c>
      <c r="E114" s="20" t="str">
        <f>_xlfn.XLOOKUP(A:A,Tipologia!A:A,Tipologia!F:F)</f>
        <v>D</v>
      </c>
      <c r="F114" s="63">
        <f t="shared" si="27"/>
        <v>1</v>
      </c>
      <c r="G114" s="64">
        <f t="shared" si="28"/>
        <v>1</v>
      </c>
      <c r="H114" s="101">
        <f t="shared" si="29"/>
        <v>0</v>
      </c>
      <c r="I114" s="101">
        <f t="shared" si="30"/>
        <v>0</v>
      </c>
      <c r="J114" s="2" t="str">
        <f t="shared" si="31"/>
        <v>NÃO</v>
      </c>
      <c r="K114" s="2" t="str">
        <f t="shared" si="32"/>
        <v>NÃO</v>
      </c>
      <c r="L114" s="51">
        <f t="shared" si="33"/>
        <v>0</v>
      </c>
      <c r="M114" s="1">
        <f>_xlfn.XLOOKUP(A:A,'COAPS 2020-10'!A:A,'COAPS 2020-10'!AP:AP)</f>
        <v>1</v>
      </c>
      <c r="N114" s="1">
        <f>_xlfn.XLOOKUP(A:A,'COAPS 2020-10'!A:A,'COAPS 2020-10'!AQ:AQ)</f>
        <v>0</v>
      </c>
      <c r="O114" s="51">
        <f t="shared" si="34"/>
        <v>5419</v>
      </c>
      <c r="P114" s="1">
        <f>_xlfn.XLOOKUP(A:A,AUTOPREENCHIMENTO!A:A,AUTOPREENCHIMENTO!CF:CF)</f>
        <v>5419</v>
      </c>
      <c r="Q114" s="1">
        <f>_xlfn.XLOOKUP(A:A,'COAPS 2020-10'!A:A,'COAPS 2020-10'!AS:AS)</f>
        <v>0</v>
      </c>
      <c r="R114" s="75">
        <f t="shared" si="35"/>
        <v>0</v>
      </c>
      <c r="S114" s="1">
        <f>_xlfn.XLOOKUP(A:A,NASF!A:A,NASF!F:F)</f>
        <v>0</v>
      </c>
    </row>
    <row r="115" spans="1:19" x14ac:dyDescent="0.25">
      <c r="A115" s="2">
        <v>77</v>
      </c>
      <c r="B115" s="1" t="s">
        <v>1794</v>
      </c>
      <c r="C115" s="43" t="s">
        <v>231</v>
      </c>
      <c r="D115" s="1" t="s">
        <v>2010</v>
      </c>
      <c r="E115" s="20" t="str">
        <f>_xlfn.XLOOKUP(A:A,Tipologia!A:A,Tipologia!F:F)</f>
        <v>D</v>
      </c>
      <c r="F115" s="63">
        <f t="shared" si="27"/>
        <v>6</v>
      </c>
      <c r="G115" s="64">
        <f t="shared" si="28"/>
        <v>6</v>
      </c>
      <c r="H115" s="101">
        <f t="shared" si="29"/>
        <v>1</v>
      </c>
      <c r="I115" s="101">
        <f t="shared" si="30"/>
        <v>0.5</v>
      </c>
      <c r="J115" s="2" t="str">
        <f t="shared" si="31"/>
        <v>SIM</v>
      </c>
      <c r="K115" s="2" t="str">
        <f t="shared" si="32"/>
        <v>NÃO</v>
      </c>
      <c r="L115" s="51">
        <f t="shared" si="33"/>
        <v>0.5</v>
      </c>
      <c r="M115" s="1">
        <f>_xlfn.XLOOKUP(A:A,'COAPS 2020-10'!A:A,'COAPS 2020-10'!AP:AP)</f>
        <v>2</v>
      </c>
      <c r="N115" s="1">
        <f>_xlfn.XLOOKUP(A:A,'COAPS 2020-10'!A:A,'COAPS 2020-10'!AQ:AQ)</f>
        <v>1</v>
      </c>
      <c r="O115" s="51">
        <f t="shared" si="34"/>
        <v>2000</v>
      </c>
      <c r="P115" s="1">
        <f>_xlfn.XLOOKUP(A:A,AUTOPREENCHIMENTO!A:A,AUTOPREENCHIMENTO!CF:CF)</f>
        <v>4000</v>
      </c>
      <c r="Q115" s="1">
        <f>_xlfn.XLOOKUP(A:A,'COAPS 2020-10'!A:A,'COAPS 2020-10'!AS:AS)</f>
        <v>0</v>
      </c>
      <c r="R115" s="75">
        <f t="shared" si="35"/>
        <v>0.5</v>
      </c>
      <c r="S115" s="1">
        <f>_xlfn.XLOOKUP(A:A,NASF!A:A,NASF!F:F)</f>
        <v>1</v>
      </c>
    </row>
    <row r="116" spans="1:19" x14ac:dyDescent="0.25">
      <c r="A116" s="2">
        <v>78</v>
      </c>
      <c r="B116" s="1" t="s">
        <v>1622</v>
      </c>
      <c r="C116" s="43" t="s">
        <v>127</v>
      </c>
      <c r="D116" s="1" t="s">
        <v>2110</v>
      </c>
      <c r="E116" s="20" t="str">
        <f>_xlfn.XLOOKUP(A:A,Tipologia!A:A,Tipologia!F:F)</f>
        <v>D</v>
      </c>
      <c r="F116" s="63">
        <f t="shared" si="27"/>
        <v>2</v>
      </c>
      <c r="G116" s="64">
        <f t="shared" si="28"/>
        <v>2</v>
      </c>
      <c r="H116" s="101">
        <f t="shared" si="29"/>
        <v>0</v>
      </c>
      <c r="I116" s="101">
        <f t="shared" si="30"/>
        <v>0</v>
      </c>
      <c r="J116" s="2" t="str">
        <f t="shared" si="31"/>
        <v>SIM</v>
      </c>
      <c r="K116" s="2" t="str">
        <f t="shared" si="32"/>
        <v>NÃO</v>
      </c>
      <c r="L116" s="51">
        <f t="shared" si="33"/>
        <v>0</v>
      </c>
      <c r="M116" s="1">
        <f>_xlfn.XLOOKUP(A:A,'COAPS 2020-10'!A:A,'COAPS 2020-10'!AP:AP)</f>
        <v>1</v>
      </c>
      <c r="N116" s="1">
        <f>_xlfn.XLOOKUP(A:A,'COAPS 2020-10'!A:A,'COAPS 2020-10'!AQ:AQ)</f>
        <v>0</v>
      </c>
      <c r="O116" s="51">
        <f t="shared" si="34"/>
        <v>3599</v>
      </c>
      <c r="P116" s="1">
        <f>_xlfn.XLOOKUP(A:A,AUTOPREENCHIMENTO!A:A,AUTOPREENCHIMENTO!CF:CF)</f>
        <v>3599</v>
      </c>
      <c r="Q116" s="1">
        <f>_xlfn.XLOOKUP(A:A,'COAPS 2020-10'!A:A,'COAPS 2020-10'!AS:AS)</f>
        <v>0</v>
      </c>
      <c r="R116" s="75">
        <f t="shared" si="35"/>
        <v>0</v>
      </c>
      <c r="S116" s="1">
        <f>_xlfn.XLOOKUP(A:A,NASF!A:A,NASF!F:F)</f>
        <v>0</v>
      </c>
    </row>
    <row r="117" spans="1:19" x14ac:dyDescent="0.25">
      <c r="A117" s="2">
        <v>80</v>
      </c>
      <c r="B117" s="1" t="s">
        <v>1568</v>
      </c>
      <c r="C117" s="43" t="s">
        <v>313</v>
      </c>
      <c r="D117" s="1" t="s">
        <v>2075</v>
      </c>
      <c r="E117" s="20" t="str">
        <f>_xlfn.XLOOKUP(A:A,Tipologia!A:A,Tipologia!F:F)</f>
        <v>D</v>
      </c>
      <c r="F117" s="63">
        <f t="shared" si="27"/>
        <v>6</v>
      </c>
      <c r="G117" s="64">
        <f t="shared" si="28"/>
        <v>6</v>
      </c>
      <c r="H117" s="101">
        <f t="shared" si="29"/>
        <v>0</v>
      </c>
      <c r="I117" s="101">
        <f t="shared" si="30"/>
        <v>1</v>
      </c>
      <c r="J117" s="2" t="str">
        <f t="shared" si="31"/>
        <v>SIM</v>
      </c>
      <c r="K117" s="2" t="str">
        <f t="shared" si="32"/>
        <v>NÃO</v>
      </c>
      <c r="L117" s="51">
        <f t="shared" si="33"/>
        <v>0</v>
      </c>
      <c r="M117" s="1">
        <f>_xlfn.XLOOKUP(A:A,'COAPS 2020-10'!A:A,'COAPS 2020-10'!AP:AP)</f>
        <v>4</v>
      </c>
      <c r="N117" s="1">
        <f>_xlfn.XLOOKUP(A:A,'COAPS 2020-10'!A:A,'COAPS 2020-10'!AQ:AQ)</f>
        <v>0</v>
      </c>
      <c r="O117" s="51">
        <f t="shared" si="34"/>
        <v>2915.25</v>
      </c>
      <c r="P117" s="1">
        <f>_xlfn.XLOOKUP(A:A,AUTOPREENCHIMENTO!A:A,AUTOPREENCHIMENTO!CF:CF)</f>
        <v>11661</v>
      </c>
      <c r="Q117" s="1">
        <f>_xlfn.XLOOKUP(A:A,'COAPS 2020-10'!A:A,'COAPS 2020-10'!AS:AS)</f>
        <v>0</v>
      </c>
      <c r="R117" s="75">
        <f t="shared" si="35"/>
        <v>1</v>
      </c>
      <c r="S117" s="1">
        <f>_xlfn.XLOOKUP(A:A,NASF!A:A,NASF!F:F)</f>
        <v>4</v>
      </c>
    </row>
    <row r="118" spans="1:19" x14ac:dyDescent="0.25">
      <c r="A118" s="2">
        <v>115</v>
      </c>
      <c r="B118" s="1" t="s">
        <v>1622</v>
      </c>
      <c r="C118" s="43" t="s">
        <v>162</v>
      </c>
      <c r="D118" s="1" t="s">
        <v>2156</v>
      </c>
      <c r="E118" s="20" t="str">
        <f>_xlfn.XLOOKUP(A:A,Tipologia!A:A,Tipologia!F:F)</f>
        <v>D</v>
      </c>
      <c r="F118" s="63">
        <f t="shared" si="27"/>
        <v>2</v>
      </c>
      <c r="G118" s="64">
        <f t="shared" si="28"/>
        <v>2</v>
      </c>
      <c r="H118" s="101">
        <f t="shared" si="29"/>
        <v>0</v>
      </c>
      <c r="I118" s="101">
        <f t="shared" si="30"/>
        <v>1</v>
      </c>
      <c r="J118" s="2" t="str">
        <f t="shared" si="31"/>
        <v>NÃO</v>
      </c>
      <c r="K118" s="2" t="str">
        <f t="shared" si="32"/>
        <v>NÃO</v>
      </c>
      <c r="L118" s="51">
        <f t="shared" si="33"/>
        <v>0</v>
      </c>
      <c r="M118" s="1">
        <f>_xlfn.XLOOKUP(A:A,'COAPS 2020-10'!A:A,'COAPS 2020-10'!AP:AP)</f>
        <v>1</v>
      </c>
      <c r="N118" s="1">
        <f>_xlfn.XLOOKUP(A:A,'COAPS 2020-10'!A:A,'COAPS 2020-10'!AQ:AQ)</f>
        <v>0</v>
      </c>
      <c r="O118" s="51">
        <f t="shared" si="34"/>
        <v>1857</v>
      </c>
      <c r="P118" s="1">
        <f>_xlfn.XLOOKUP(A:A,AUTOPREENCHIMENTO!A:A,AUTOPREENCHIMENTO!CF:CF)</f>
        <v>1857</v>
      </c>
      <c r="Q118" s="1">
        <f>_xlfn.XLOOKUP(A:A,'COAPS 2020-10'!A:A,'COAPS 2020-10'!AS:AS)</f>
        <v>0</v>
      </c>
      <c r="R118" s="75">
        <f t="shared" si="35"/>
        <v>1</v>
      </c>
      <c r="S118" s="1">
        <f>_xlfn.XLOOKUP(A:A,NASF!A:A,NASF!F:F)</f>
        <v>1</v>
      </c>
    </row>
    <row r="119" spans="1:19" x14ac:dyDescent="0.25">
      <c r="A119" s="2">
        <v>118</v>
      </c>
      <c r="B119" s="1" t="s">
        <v>1794</v>
      </c>
      <c r="C119" s="43" t="s">
        <v>231</v>
      </c>
      <c r="D119" s="1" t="s">
        <v>2029</v>
      </c>
      <c r="E119" s="20" t="str">
        <f>_xlfn.XLOOKUP(A:A,Tipologia!A:A,Tipologia!F:F)</f>
        <v>D</v>
      </c>
      <c r="F119" s="63">
        <f t="shared" si="27"/>
        <v>8</v>
      </c>
      <c r="G119" s="64">
        <f t="shared" si="28"/>
        <v>8</v>
      </c>
      <c r="H119" s="101">
        <f t="shared" si="29"/>
        <v>1</v>
      </c>
      <c r="I119" s="101">
        <f t="shared" si="30"/>
        <v>1</v>
      </c>
      <c r="J119" s="2" t="str">
        <f t="shared" si="31"/>
        <v>SIM</v>
      </c>
      <c r="K119" s="2" t="str">
        <f t="shared" si="32"/>
        <v>NÃO</v>
      </c>
      <c r="L119" s="51">
        <f t="shared" si="33"/>
        <v>0.5</v>
      </c>
      <c r="M119" s="1">
        <f>_xlfn.XLOOKUP(A:A,'COAPS 2020-10'!A:A,'COAPS 2020-10'!AP:AP)</f>
        <v>4</v>
      </c>
      <c r="N119" s="1">
        <f>_xlfn.XLOOKUP(A:A,'COAPS 2020-10'!A:A,'COAPS 2020-10'!AQ:AQ)</f>
        <v>2</v>
      </c>
      <c r="O119" s="51">
        <f t="shared" si="34"/>
        <v>3750</v>
      </c>
      <c r="P119" s="1">
        <f>_xlfn.XLOOKUP(A:A,AUTOPREENCHIMENTO!A:A,AUTOPREENCHIMENTO!CF:CF)</f>
        <v>15000</v>
      </c>
      <c r="Q119" s="1">
        <f>_xlfn.XLOOKUP(A:A,'COAPS 2020-10'!A:A,'COAPS 2020-10'!AS:AS)</f>
        <v>0</v>
      </c>
      <c r="R119" s="75">
        <f t="shared" si="35"/>
        <v>1</v>
      </c>
      <c r="S119" s="1">
        <f>_xlfn.XLOOKUP(A:A,NASF!A:A,NASF!F:F)</f>
        <v>4</v>
      </c>
    </row>
    <row r="120" spans="1:19" x14ac:dyDescent="0.25">
      <c r="A120" s="2">
        <v>123</v>
      </c>
      <c r="B120" s="1" t="s">
        <v>1622</v>
      </c>
      <c r="C120" s="43" t="s">
        <v>127</v>
      </c>
      <c r="D120" s="1" t="s">
        <v>2133</v>
      </c>
      <c r="E120" s="20" t="str">
        <f>_xlfn.XLOOKUP(A:A,Tipologia!A:A,Tipologia!F:F)</f>
        <v>E</v>
      </c>
      <c r="F120" s="63">
        <f t="shared" si="27"/>
        <v>1</v>
      </c>
      <c r="G120" s="64">
        <f t="shared" si="28"/>
        <v>1</v>
      </c>
      <c r="H120" s="101">
        <f t="shared" si="29"/>
        <v>0</v>
      </c>
      <c r="I120" s="101">
        <f t="shared" si="30"/>
        <v>0</v>
      </c>
      <c r="J120" s="2" t="str">
        <f t="shared" si="31"/>
        <v>NÃO</v>
      </c>
      <c r="K120" s="2" t="str">
        <f t="shared" si="32"/>
        <v>NÃO</v>
      </c>
      <c r="L120" s="51">
        <f t="shared" si="33"/>
        <v>0</v>
      </c>
      <c r="M120" s="1">
        <f>_xlfn.XLOOKUP(A:A,'COAPS 2020-10'!A:A,'COAPS 2020-10'!AP:AP)</f>
        <v>1</v>
      </c>
      <c r="N120" s="1">
        <f>_xlfn.XLOOKUP(A:A,'COAPS 2020-10'!A:A,'COAPS 2020-10'!AQ:AQ)</f>
        <v>0</v>
      </c>
      <c r="O120" s="51">
        <f t="shared" si="34"/>
        <v>958</v>
      </c>
      <c r="P120" s="1">
        <f>_xlfn.XLOOKUP(A:A,AUTOPREENCHIMENTO!A:A,AUTOPREENCHIMENTO!CF:CF)</f>
        <v>958</v>
      </c>
      <c r="Q120" s="1">
        <f>_xlfn.XLOOKUP(A:A,'COAPS 2020-10'!A:A,'COAPS 2020-10'!AS:AS)</f>
        <v>0</v>
      </c>
      <c r="R120" s="75">
        <f t="shared" si="35"/>
        <v>0</v>
      </c>
      <c r="S120" s="1">
        <f>_xlfn.XLOOKUP(A:A,NASF!A:A,NASF!F:F)</f>
        <v>0</v>
      </c>
    </row>
    <row r="121" spans="1:19" x14ac:dyDescent="0.25">
      <c r="A121" s="2">
        <v>125</v>
      </c>
      <c r="B121" s="1" t="s">
        <v>1929</v>
      </c>
      <c r="C121" s="43" t="s">
        <v>120</v>
      </c>
      <c r="D121" s="1" t="s">
        <v>2101</v>
      </c>
      <c r="E121" s="20" t="str">
        <f>_xlfn.XLOOKUP(A:A,Tipologia!A:A,Tipologia!F:F)</f>
        <v>D</v>
      </c>
      <c r="F121" s="63">
        <f t="shared" si="27"/>
        <v>2</v>
      </c>
      <c r="G121" s="64">
        <f t="shared" si="28"/>
        <v>2</v>
      </c>
      <c r="H121" s="101">
        <f t="shared" si="29"/>
        <v>1</v>
      </c>
      <c r="I121" s="101">
        <f t="shared" si="30"/>
        <v>0</v>
      </c>
      <c r="J121" s="2" t="str">
        <f t="shared" si="31"/>
        <v>NÃO</v>
      </c>
      <c r="K121" s="2" t="str">
        <f t="shared" si="32"/>
        <v>NÃO</v>
      </c>
      <c r="L121" s="51">
        <f t="shared" si="33"/>
        <v>0.5</v>
      </c>
      <c r="M121" s="1">
        <f>_xlfn.XLOOKUP(A:A,'COAPS 2020-10'!A:A,'COAPS 2020-10'!AP:AP)</f>
        <v>2</v>
      </c>
      <c r="N121" s="1">
        <f>_xlfn.XLOOKUP(A:A,'COAPS 2020-10'!A:A,'COAPS 2020-10'!AQ:AQ)</f>
        <v>1</v>
      </c>
      <c r="O121" s="51">
        <f t="shared" si="34"/>
        <v>5035.5</v>
      </c>
      <c r="P121" s="1">
        <f>_xlfn.XLOOKUP(A:A,AUTOPREENCHIMENTO!A:A,AUTOPREENCHIMENTO!CF:CF)</f>
        <v>10071</v>
      </c>
      <c r="Q121" s="1">
        <f>_xlfn.XLOOKUP(A:A,'COAPS 2020-10'!A:A,'COAPS 2020-10'!AS:AS)</f>
        <v>0</v>
      </c>
      <c r="R121" s="75">
        <f t="shared" si="35"/>
        <v>0</v>
      </c>
      <c r="S121" s="1">
        <f>_xlfn.XLOOKUP(A:A,NASF!A:A,NASF!F:F)</f>
        <v>0</v>
      </c>
    </row>
    <row r="122" spans="1:19" x14ac:dyDescent="0.25">
      <c r="A122" s="2">
        <v>128</v>
      </c>
      <c r="B122" s="1" t="s">
        <v>1702</v>
      </c>
      <c r="C122" s="43" t="s">
        <v>325</v>
      </c>
      <c r="D122" s="1" t="s">
        <v>2031</v>
      </c>
      <c r="E122" s="20" t="str">
        <f>_xlfn.XLOOKUP(A:A,Tipologia!A:A,Tipologia!F:F)</f>
        <v>D</v>
      </c>
      <c r="F122" s="63">
        <f t="shared" si="27"/>
        <v>2</v>
      </c>
      <c r="G122" s="64">
        <f t="shared" si="28"/>
        <v>2</v>
      </c>
      <c r="H122" s="101">
        <f t="shared" si="29"/>
        <v>0.66666666666666663</v>
      </c>
      <c r="I122" s="101">
        <f t="shared" si="30"/>
        <v>0</v>
      </c>
      <c r="J122" s="2" t="str">
        <f t="shared" si="31"/>
        <v>NÃO</v>
      </c>
      <c r="K122" s="2" t="str">
        <f t="shared" si="32"/>
        <v>NÃO</v>
      </c>
      <c r="L122" s="51">
        <f t="shared" si="33"/>
        <v>0.33333333333333331</v>
      </c>
      <c r="M122" s="1">
        <f>_xlfn.XLOOKUP(A:A,'COAPS 2020-10'!A:A,'COAPS 2020-10'!AP:AP)</f>
        <v>3</v>
      </c>
      <c r="N122" s="1">
        <f>_xlfn.XLOOKUP(A:A,'COAPS 2020-10'!A:A,'COAPS 2020-10'!AQ:AQ)</f>
        <v>1</v>
      </c>
      <c r="O122" s="51">
        <f t="shared" si="34"/>
        <v>1333.3333333333333</v>
      </c>
      <c r="P122" s="1">
        <f>_xlfn.XLOOKUP(A:A,AUTOPREENCHIMENTO!A:A,AUTOPREENCHIMENTO!CF:CF)</f>
        <v>4000</v>
      </c>
      <c r="Q122" s="1">
        <f>_xlfn.XLOOKUP(A:A,'COAPS 2020-10'!A:A,'COAPS 2020-10'!AS:AS)</f>
        <v>0</v>
      </c>
      <c r="R122" s="75">
        <f t="shared" si="35"/>
        <v>0</v>
      </c>
      <c r="S122" s="1">
        <f>_xlfn.XLOOKUP(A:A,NASF!A:A,NASF!F:F)</f>
        <v>0</v>
      </c>
    </row>
    <row r="123" spans="1:19" x14ac:dyDescent="0.25">
      <c r="A123" s="2">
        <v>132</v>
      </c>
      <c r="B123" s="1" t="s">
        <v>1702</v>
      </c>
      <c r="C123" s="43" t="s">
        <v>271</v>
      </c>
      <c r="D123" s="1" t="s">
        <v>2102</v>
      </c>
      <c r="E123" s="20" t="str">
        <f>_xlfn.XLOOKUP(A:A,Tipologia!A:A,Tipologia!F:F)</f>
        <v>D</v>
      </c>
      <c r="F123" s="63">
        <f t="shared" si="27"/>
        <v>6</v>
      </c>
      <c r="G123" s="64">
        <f t="shared" si="28"/>
        <v>6</v>
      </c>
      <c r="H123" s="101">
        <f t="shared" si="29"/>
        <v>1</v>
      </c>
      <c r="I123" s="101">
        <f t="shared" si="30"/>
        <v>1</v>
      </c>
      <c r="J123" s="2" t="str">
        <f t="shared" si="31"/>
        <v>NÃO</v>
      </c>
      <c r="K123" s="2" t="str">
        <f t="shared" si="32"/>
        <v>NÃO</v>
      </c>
      <c r="L123" s="51">
        <f t="shared" si="33"/>
        <v>0.5</v>
      </c>
      <c r="M123" s="1">
        <f>_xlfn.XLOOKUP(A:A,'COAPS 2020-10'!A:A,'COAPS 2020-10'!AP:AP)</f>
        <v>2</v>
      </c>
      <c r="N123" s="1">
        <f>_xlfn.XLOOKUP(A:A,'COAPS 2020-10'!A:A,'COAPS 2020-10'!AQ:AQ)</f>
        <v>1</v>
      </c>
      <c r="O123" s="51">
        <f t="shared" si="34"/>
        <v>1904</v>
      </c>
      <c r="P123" s="1">
        <f>_xlfn.XLOOKUP(A:A,AUTOPREENCHIMENTO!A:A,AUTOPREENCHIMENTO!CF:CF)</f>
        <v>3808</v>
      </c>
      <c r="Q123" s="1">
        <f>_xlfn.XLOOKUP(A:A,'COAPS 2020-10'!A:A,'COAPS 2020-10'!AS:AS)</f>
        <v>0</v>
      </c>
      <c r="R123" s="75">
        <f t="shared" si="35"/>
        <v>1</v>
      </c>
      <c r="S123" s="1">
        <f>_xlfn.XLOOKUP(A:A,NASF!A:A,NASF!F:F)</f>
        <v>2</v>
      </c>
    </row>
    <row r="124" spans="1:19" x14ac:dyDescent="0.25">
      <c r="A124" s="2">
        <v>148</v>
      </c>
      <c r="B124" s="1" t="s">
        <v>1794</v>
      </c>
      <c r="C124" s="43" t="s">
        <v>330</v>
      </c>
      <c r="D124" s="1" t="s">
        <v>2090</v>
      </c>
      <c r="E124" s="20" t="str">
        <f>_xlfn.XLOOKUP(A:A,Tipologia!A:A,Tipologia!F:F)</f>
        <v>D</v>
      </c>
      <c r="F124" s="63">
        <f t="shared" si="27"/>
        <v>2</v>
      </c>
      <c r="G124" s="64">
        <f t="shared" si="28"/>
        <v>2</v>
      </c>
      <c r="H124" s="101">
        <f t="shared" si="29"/>
        <v>0</v>
      </c>
      <c r="I124" s="101">
        <f t="shared" si="30"/>
        <v>0</v>
      </c>
      <c r="J124" s="2" t="str">
        <f t="shared" si="31"/>
        <v>SIM</v>
      </c>
      <c r="K124" s="2" t="str">
        <f t="shared" si="32"/>
        <v>NÃO</v>
      </c>
      <c r="L124" s="51">
        <f t="shared" si="33"/>
        <v>0</v>
      </c>
      <c r="M124" s="1">
        <f>_xlfn.XLOOKUP(A:A,'COAPS 2020-10'!A:A,'COAPS 2020-10'!AP:AP)</f>
        <v>1</v>
      </c>
      <c r="N124" s="1">
        <f>_xlfn.XLOOKUP(A:A,'COAPS 2020-10'!A:A,'COAPS 2020-10'!AQ:AQ)</f>
        <v>0</v>
      </c>
      <c r="O124" s="51">
        <f t="shared" si="34"/>
        <v>2100</v>
      </c>
      <c r="P124" s="1">
        <f>_xlfn.XLOOKUP(A:A,AUTOPREENCHIMENTO!A:A,AUTOPREENCHIMENTO!CF:CF)</f>
        <v>2100</v>
      </c>
      <c r="Q124" s="1">
        <f>_xlfn.XLOOKUP(A:A,'COAPS 2020-10'!A:A,'COAPS 2020-10'!AS:AS)</f>
        <v>0</v>
      </c>
      <c r="R124" s="75">
        <f t="shared" si="35"/>
        <v>0</v>
      </c>
      <c r="S124" s="1">
        <f>_xlfn.XLOOKUP(A:A,NASF!A:A,NASF!F:F)</f>
        <v>0</v>
      </c>
    </row>
    <row r="125" spans="1:19" x14ac:dyDescent="0.25">
      <c r="A125" s="2">
        <v>154</v>
      </c>
      <c r="B125" s="1" t="s">
        <v>1568</v>
      </c>
      <c r="C125" s="43" t="s">
        <v>281</v>
      </c>
      <c r="D125" s="1" t="s">
        <v>2034</v>
      </c>
      <c r="E125" s="20" t="str">
        <f>_xlfn.XLOOKUP(A:A,Tipologia!A:A,Tipologia!F:F)</f>
        <v>D</v>
      </c>
      <c r="F125" s="63">
        <f t="shared" si="27"/>
        <v>5</v>
      </c>
      <c r="G125" s="64">
        <f t="shared" si="28"/>
        <v>5</v>
      </c>
      <c r="H125" s="101">
        <f t="shared" si="29"/>
        <v>0.8571428571428571</v>
      </c>
      <c r="I125" s="101">
        <f t="shared" si="30"/>
        <v>1</v>
      </c>
      <c r="J125" s="2" t="str">
        <f t="shared" si="31"/>
        <v>NÃO</v>
      </c>
      <c r="K125" s="2" t="str">
        <f t="shared" si="32"/>
        <v>NÃO</v>
      </c>
      <c r="L125" s="51">
        <f t="shared" si="33"/>
        <v>0.42857142857142855</v>
      </c>
      <c r="M125" s="1">
        <f>_xlfn.XLOOKUP(A:A,'COAPS 2020-10'!A:A,'COAPS 2020-10'!AP:AP)</f>
        <v>7</v>
      </c>
      <c r="N125" s="1">
        <f>_xlfn.XLOOKUP(A:A,'COAPS 2020-10'!A:A,'COAPS 2020-10'!AQ:AQ)</f>
        <v>3</v>
      </c>
      <c r="O125" s="51">
        <f t="shared" si="34"/>
        <v>1336.2857142857142</v>
      </c>
      <c r="P125" s="1">
        <f>_xlfn.XLOOKUP(A:A,AUTOPREENCHIMENTO!A:A,AUTOPREENCHIMENTO!CF:CF)</f>
        <v>9354</v>
      </c>
      <c r="Q125" s="1">
        <f>_xlfn.XLOOKUP(A:A,'COAPS 2020-10'!A:A,'COAPS 2020-10'!AS:AS)</f>
        <v>0</v>
      </c>
      <c r="R125" s="75">
        <f t="shared" si="35"/>
        <v>1</v>
      </c>
      <c r="S125" s="1">
        <f>_xlfn.XLOOKUP(A:A,NASF!A:A,NASF!F:F)</f>
        <v>7</v>
      </c>
    </row>
    <row r="126" spans="1:19" x14ac:dyDescent="0.25">
      <c r="A126" s="2">
        <v>158</v>
      </c>
      <c r="B126" s="1" t="s">
        <v>1857</v>
      </c>
      <c r="C126" s="43" t="s">
        <v>157</v>
      </c>
      <c r="D126" s="1" t="s">
        <v>2114</v>
      </c>
      <c r="E126" s="20" t="str">
        <f>_xlfn.XLOOKUP(A:A,Tipologia!A:A,Tipologia!F:F)</f>
        <v>D</v>
      </c>
      <c r="F126" s="63">
        <f t="shared" si="27"/>
        <v>2</v>
      </c>
      <c r="G126" s="64">
        <f t="shared" si="28"/>
        <v>2</v>
      </c>
      <c r="H126" s="101">
        <f t="shared" si="29"/>
        <v>2</v>
      </c>
      <c r="I126" s="101">
        <f t="shared" si="30"/>
        <v>0</v>
      </c>
      <c r="J126" s="2" t="str">
        <f t="shared" si="31"/>
        <v>NÃO</v>
      </c>
      <c r="K126" s="2" t="str">
        <f t="shared" si="32"/>
        <v>NÃO</v>
      </c>
      <c r="L126" s="51">
        <f t="shared" si="33"/>
        <v>1</v>
      </c>
      <c r="M126" s="1">
        <f>_xlfn.XLOOKUP(A:A,'COAPS 2020-10'!A:A,'COAPS 2020-10'!AP:AP)</f>
        <v>3</v>
      </c>
      <c r="N126" s="1">
        <f>_xlfn.XLOOKUP(A:A,'COAPS 2020-10'!A:A,'COAPS 2020-10'!AQ:AQ)</f>
        <v>3</v>
      </c>
      <c r="O126" s="51">
        <f t="shared" si="34"/>
        <v>800</v>
      </c>
      <c r="P126" s="1">
        <f>_xlfn.XLOOKUP(A:A,AUTOPREENCHIMENTO!A:A,AUTOPREENCHIMENTO!CF:CF)</f>
        <v>2400</v>
      </c>
      <c r="Q126" s="1">
        <f>_xlfn.XLOOKUP(A:A,'COAPS 2020-10'!A:A,'COAPS 2020-10'!AS:AS)</f>
        <v>0</v>
      </c>
      <c r="R126" s="75">
        <f t="shared" si="35"/>
        <v>0</v>
      </c>
      <c r="S126" s="1">
        <f>_xlfn.XLOOKUP(A:A,NASF!A:A,NASF!F:F)</f>
        <v>0</v>
      </c>
    </row>
    <row r="127" spans="1:19" x14ac:dyDescent="0.25">
      <c r="A127" s="2">
        <v>160</v>
      </c>
      <c r="B127" s="1" t="s">
        <v>1794</v>
      </c>
      <c r="C127" s="43" t="s">
        <v>231</v>
      </c>
      <c r="D127" s="1" t="s">
        <v>2094</v>
      </c>
      <c r="E127" s="20" t="str">
        <f>_xlfn.XLOOKUP(A:A,Tipologia!A:A,Tipologia!F:F)</f>
        <v>E</v>
      </c>
      <c r="F127" s="63">
        <f t="shared" si="27"/>
        <v>2</v>
      </c>
      <c r="G127" s="64">
        <f t="shared" si="28"/>
        <v>2</v>
      </c>
      <c r="H127" s="101">
        <f t="shared" si="29"/>
        <v>1</v>
      </c>
      <c r="I127" s="101">
        <f t="shared" si="30"/>
        <v>0</v>
      </c>
      <c r="J127" s="2" t="str">
        <f t="shared" si="31"/>
        <v>NÃO</v>
      </c>
      <c r="K127" s="2" t="str">
        <f t="shared" si="32"/>
        <v>NÃO</v>
      </c>
      <c r="L127" s="51">
        <f t="shared" si="33"/>
        <v>0.5</v>
      </c>
      <c r="M127" s="1">
        <f>_xlfn.XLOOKUP(A:A,'COAPS 2020-10'!A:A,'COAPS 2020-10'!AP:AP)</f>
        <v>2</v>
      </c>
      <c r="N127" s="1">
        <f>_xlfn.XLOOKUP(A:A,'COAPS 2020-10'!A:A,'COAPS 2020-10'!AQ:AQ)</f>
        <v>1</v>
      </c>
      <c r="O127" s="51">
        <f t="shared" si="34"/>
        <v>1000</v>
      </c>
      <c r="P127" s="1">
        <f>_xlfn.XLOOKUP(A:A,AUTOPREENCHIMENTO!A:A,AUTOPREENCHIMENTO!CF:CF)</f>
        <v>2000</v>
      </c>
      <c r="Q127" s="1">
        <f>_xlfn.XLOOKUP(A:A,'COAPS 2020-10'!A:A,'COAPS 2020-10'!AS:AS)</f>
        <v>0</v>
      </c>
      <c r="R127" s="75">
        <f t="shared" si="35"/>
        <v>0</v>
      </c>
      <c r="S127" s="1">
        <f>_xlfn.XLOOKUP(A:A,NASF!A:A,NASF!F:F)</f>
        <v>0</v>
      </c>
    </row>
    <row r="128" spans="1:19" x14ac:dyDescent="0.25">
      <c r="A128" s="2">
        <v>165</v>
      </c>
      <c r="B128" s="1" t="s">
        <v>1794</v>
      </c>
      <c r="C128" s="43" t="s">
        <v>330</v>
      </c>
      <c r="D128" s="1" t="s">
        <v>2077</v>
      </c>
      <c r="E128" s="20" t="str">
        <f>_xlfn.XLOOKUP(A:A,Tipologia!A:A,Tipologia!F:F)</f>
        <v>D</v>
      </c>
      <c r="F128" s="63">
        <f t="shared" si="27"/>
        <v>2</v>
      </c>
      <c r="G128" s="64">
        <f t="shared" si="28"/>
        <v>2</v>
      </c>
      <c r="H128" s="101">
        <f t="shared" si="29"/>
        <v>2</v>
      </c>
      <c r="I128" s="101">
        <f t="shared" si="30"/>
        <v>0</v>
      </c>
      <c r="J128" s="2" t="str">
        <f t="shared" si="31"/>
        <v>NÃO</v>
      </c>
      <c r="K128" s="2" t="str">
        <f t="shared" si="32"/>
        <v>NÃO</v>
      </c>
      <c r="L128" s="51">
        <f t="shared" si="33"/>
        <v>1</v>
      </c>
      <c r="M128" s="1">
        <f>_xlfn.XLOOKUP(A:A,'COAPS 2020-10'!A:A,'COAPS 2020-10'!AP:AP)</f>
        <v>1</v>
      </c>
      <c r="N128" s="1">
        <f>_xlfn.XLOOKUP(A:A,'COAPS 2020-10'!A:A,'COAPS 2020-10'!AQ:AQ)</f>
        <v>1</v>
      </c>
      <c r="O128" s="51">
        <f t="shared" si="34"/>
        <v>1900</v>
      </c>
      <c r="P128" s="1">
        <f>_xlfn.XLOOKUP(A:A,AUTOPREENCHIMENTO!A:A,AUTOPREENCHIMENTO!CF:CF)</f>
        <v>1900</v>
      </c>
      <c r="Q128" s="1">
        <f>_xlfn.XLOOKUP(A:A,'COAPS 2020-10'!A:A,'COAPS 2020-10'!AS:AS)</f>
        <v>0</v>
      </c>
      <c r="R128" s="75">
        <f t="shared" si="35"/>
        <v>0</v>
      </c>
      <c r="S128" s="1">
        <f>_xlfn.XLOOKUP(A:A,NASF!A:A,NASF!F:F)</f>
        <v>0</v>
      </c>
    </row>
    <row r="129" spans="1:19" x14ac:dyDescent="0.25">
      <c r="A129" s="2">
        <v>171</v>
      </c>
      <c r="B129" s="1" t="s">
        <v>1794</v>
      </c>
      <c r="C129" s="43" t="s">
        <v>330</v>
      </c>
      <c r="D129" s="1" t="s">
        <v>2103</v>
      </c>
      <c r="E129" s="20" t="str">
        <f>_xlfn.XLOOKUP(A:A,Tipologia!A:A,Tipologia!F:F)</f>
        <v>D</v>
      </c>
      <c r="F129" s="63">
        <f t="shared" si="27"/>
        <v>1</v>
      </c>
      <c r="G129" s="64">
        <f t="shared" si="28"/>
        <v>1</v>
      </c>
      <c r="H129" s="101">
        <f t="shared" si="29"/>
        <v>0</v>
      </c>
      <c r="I129" s="101">
        <f t="shared" si="30"/>
        <v>0</v>
      </c>
      <c r="J129" s="2" t="str">
        <f t="shared" si="31"/>
        <v>NÃO</v>
      </c>
      <c r="K129" s="2" t="str">
        <f t="shared" si="32"/>
        <v>NÃO</v>
      </c>
      <c r="L129" s="51">
        <f t="shared" si="33"/>
        <v>0</v>
      </c>
      <c r="M129" s="1">
        <f>_xlfn.XLOOKUP(A:A,'COAPS 2020-10'!A:A,'COAPS 2020-10'!AP:AP)</f>
        <v>1</v>
      </c>
      <c r="N129" s="1">
        <f>_xlfn.XLOOKUP(A:A,'COAPS 2020-10'!A:A,'COAPS 2020-10'!AQ:AQ)</f>
        <v>0</v>
      </c>
      <c r="O129" s="51">
        <f t="shared" si="34"/>
        <v>5147</v>
      </c>
      <c r="P129" s="1">
        <f>_xlfn.XLOOKUP(A:A,AUTOPREENCHIMENTO!A:A,AUTOPREENCHIMENTO!CF:CF)</f>
        <v>5147</v>
      </c>
      <c r="Q129" s="1">
        <f>_xlfn.XLOOKUP(A:A,'COAPS 2020-10'!A:A,'COAPS 2020-10'!AS:AS)</f>
        <v>0</v>
      </c>
      <c r="R129" s="75">
        <f t="shared" si="35"/>
        <v>0</v>
      </c>
      <c r="S129" s="1">
        <f>_xlfn.XLOOKUP(A:A,NASF!A:A,NASF!F:F)</f>
        <v>0</v>
      </c>
    </row>
    <row r="130" spans="1:19" x14ac:dyDescent="0.25">
      <c r="A130" s="2">
        <v>173</v>
      </c>
      <c r="B130" s="1" t="s">
        <v>1702</v>
      </c>
      <c r="C130" s="43" t="s">
        <v>271</v>
      </c>
      <c r="D130" s="1" t="s">
        <v>2115</v>
      </c>
      <c r="E130" s="20" t="str">
        <f>_xlfn.XLOOKUP(A:A,Tipologia!A:A,Tipologia!F:F)</f>
        <v>D</v>
      </c>
      <c r="F130" s="63">
        <f t="shared" ref="F130:F161" si="36">IF(K130="SIM",G130+0.5,G130)</f>
        <v>6</v>
      </c>
      <c r="G130" s="64">
        <f t="shared" ref="G130:G161" si="37">IF(AND(H130&gt;=1,I130&gt;=1,J130="SIM"),8,IF(AND(H130&gt;=0.75,I130&gt;=0.75,J130="SIM"),7,IF(AND(H130&gt;=0.5,I130&gt;=0.5,J130="SIM"),6,IF(AND(H130&gt;0,I130&gt;0,J130="SIM"),4,IF(AND(OR(H130&gt;=1,I130&gt;=1),J130="SIM"),6,IF(AND(OR(H130&gt;=0.75,I130&gt;=0.75),J130="SIM"),5,IF(AND(OR(H130&gt;=0.5,I130&gt;=0.5),J130="SIM"),4,IF(AND(OR(H130&gt;0,I130&gt;0),J130="SIM"),3,IF(AND(OR(H130&gt;=1,I130&gt;=1),J130="SIM"),6,IF(AND(H130&gt;=1,I130&gt;=1,J130="NÃO"),6,IF(AND(H130&gt;=0.75,I130&gt;=0.75,J130="NÃO"),5,IF(AND(H130&gt;=0.5,I130&gt;=0.5,J130="NÃO"),4,IF(AND(H130&gt;0,I130&gt;0,J130="NÃO"),2,IF(AND(H130=0,I130=0,J130="SIM"),2,IF(AND(OR(H130&gt;0,I130&gt;0),J130="NÃO"),2,1)))))))))))))))</f>
        <v>6</v>
      </c>
      <c r="H130" s="101">
        <f t="shared" ref="H130:H161" si="38">L130*2</f>
        <v>0</v>
      </c>
      <c r="I130" s="101">
        <f t="shared" ref="I130:I161" si="39">R130</f>
        <v>1</v>
      </c>
      <c r="J130" s="2" t="str">
        <f t="shared" ref="J130:J161" si="40">IF(AND(O130&gt;=2000,O130&lt;=4000),"SIM","NÃO")</f>
        <v>SIM</v>
      </c>
      <c r="K130" s="2" t="str">
        <f t="shared" ref="K130:K161" si="41">IF(Q130=0,"NÃO","SIM")</f>
        <v>NÃO</v>
      </c>
      <c r="L130" s="51">
        <f t="shared" ref="L130:L161" si="42">N130/M130</f>
        <v>0</v>
      </c>
      <c r="M130" s="1">
        <f>_xlfn.XLOOKUP(A:A,'COAPS 2020-10'!A:A,'COAPS 2020-10'!AP:AP)</f>
        <v>1</v>
      </c>
      <c r="N130" s="1">
        <f>_xlfn.XLOOKUP(A:A,'COAPS 2020-10'!A:A,'COAPS 2020-10'!AQ:AQ)</f>
        <v>0</v>
      </c>
      <c r="O130" s="51">
        <f t="shared" ref="O130:O161" si="43">P130/M130</f>
        <v>3104</v>
      </c>
      <c r="P130" s="1">
        <f>_xlfn.XLOOKUP(A:A,AUTOPREENCHIMENTO!A:A,AUTOPREENCHIMENTO!CF:CF)</f>
        <v>3104</v>
      </c>
      <c r="Q130" s="1">
        <f>_xlfn.XLOOKUP(A:A,'COAPS 2020-10'!A:A,'COAPS 2020-10'!AS:AS)</f>
        <v>0</v>
      </c>
      <c r="R130" s="75">
        <f t="shared" ref="R130:R161" si="44">S130/M130</f>
        <v>1</v>
      </c>
      <c r="S130" s="1">
        <f>_xlfn.XLOOKUP(A:A,NASF!A:A,NASF!F:F)</f>
        <v>1</v>
      </c>
    </row>
    <row r="131" spans="1:19" x14ac:dyDescent="0.25">
      <c r="A131" s="2">
        <v>174</v>
      </c>
      <c r="B131" s="1" t="s">
        <v>1794</v>
      </c>
      <c r="C131" s="43" t="s">
        <v>330</v>
      </c>
      <c r="D131" s="1" t="s">
        <v>2116</v>
      </c>
      <c r="E131" s="20" t="str">
        <f>_xlfn.XLOOKUP(A:A,Tipologia!A:A,Tipologia!F:F)</f>
        <v>D</v>
      </c>
      <c r="F131" s="63">
        <f t="shared" si="36"/>
        <v>2</v>
      </c>
      <c r="G131" s="64">
        <f t="shared" si="37"/>
        <v>2</v>
      </c>
      <c r="H131" s="101">
        <f t="shared" si="38"/>
        <v>2</v>
      </c>
      <c r="I131" s="101">
        <f t="shared" si="39"/>
        <v>0</v>
      </c>
      <c r="J131" s="2" t="str">
        <f t="shared" si="40"/>
        <v>NÃO</v>
      </c>
      <c r="K131" s="2" t="str">
        <f t="shared" si="41"/>
        <v>NÃO</v>
      </c>
      <c r="L131" s="51">
        <f t="shared" si="42"/>
        <v>1</v>
      </c>
      <c r="M131" s="1">
        <f>_xlfn.XLOOKUP(A:A,'COAPS 2020-10'!A:A,'COAPS 2020-10'!AP:AP)</f>
        <v>1</v>
      </c>
      <c r="N131" s="1">
        <f>_xlfn.XLOOKUP(A:A,'COAPS 2020-10'!A:A,'COAPS 2020-10'!AQ:AQ)</f>
        <v>1</v>
      </c>
      <c r="O131" s="51">
        <f t="shared" si="43"/>
        <v>1020</v>
      </c>
      <c r="P131" s="1">
        <f>_xlfn.XLOOKUP(A:A,AUTOPREENCHIMENTO!A:A,AUTOPREENCHIMENTO!CF:CF)</f>
        <v>1020</v>
      </c>
      <c r="Q131" s="1">
        <f>_xlfn.XLOOKUP(A:A,'COAPS 2020-10'!A:A,'COAPS 2020-10'!AS:AS)</f>
        <v>0</v>
      </c>
      <c r="R131" s="75">
        <f t="shared" si="44"/>
        <v>0</v>
      </c>
      <c r="S131" s="1">
        <f>_xlfn.XLOOKUP(A:A,NASF!A:A,NASF!F:F)</f>
        <v>0</v>
      </c>
    </row>
    <row r="132" spans="1:19" x14ac:dyDescent="0.25">
      <c r="A132" s="2">
        <v>179</v>
      </c>
      <c r="B132" s="1" t="s">
        <v>1702</v>
      </c>
      <c r="C132" s="43" t="s">
        <v>325</v>
      </c>
      <c r="D132" s="1" t="s">
        <v>1728</v>
      </c>
      <c r="E132" s="20" t="str">
        <f>_xlfn.XLOOKUP(A:A,Tipologia!A:A,Tipologia!F:F)</f>
        <v>D</v>
      </c>
      <c r="F132" s="63">
        <f t="shared" si="36"/>
        <v>1</v>
      </c>
      <c r="G132" s="64">
        <f t="shared" si="37"/>
        <v>1</v>
      </c>
      <c r="H132" s="101">
        <f t="shared" si="38"/>
        <v>0</v>
      </c>
      <c r="I132" s="101">
        <f t="shared" si="39"/>
        <v>0</v>
      </c>
      <c r="J132" s="2" t="str">
        <f t="shared" si="40"/>
        <v>NÃO</v>
      </c>
      <c r="K132" s="2" t="str">
        <f t="shared" si="41"/>
        <v>NÃO</v>
      </c>
      <c r="L132" s="51">
        <f t="shared" si="42"/>
        <v>0</v>
      </c>
      <c r="M132" s="1">
        <f>_xlfn.XLOOKUP(A:A,'COAPS 2020-10'!A:A,'COAPS 2020-10'!AP:AP)</f>
        <v>1</v>
      </c>
      <c r="N132" s="1">
        <f>_xlfn.XLOOKUP(A:A,'COAPS 2020-10'!A:A,'COAPS 2020-10'!AQ:AQ)</f>
        <v>0</v>
      </c>
      <c r="O132" s="51">
        <f t="shared" si="43"/>
        <v>1600</v>
      </c>
      <c r="P132" s="1">
        <f>_xlfn.XLOOKUP(A:A,AUTOPREENCHIMENTO!A:A,AUTOPREENCHIMENTO!CF:CF)</f>
        <v>1600</v>
      </c>
      <c r="Q132" s="1">
        <f>_xlfn.XLOOKUP(A:A,'COAPS 2020-10'!A:A,'COAPS 2020-10'!AS:AS)</f>
        <v>0</v>
      </c>
      <c r="R132" s="75">
        <f t="shared" si="44"/>
        <v>0</v>
      </c>
      <c r="S132" s="1">
        <f>_xlfn.XLOOKUP(A:A,NASF!A:A,NASF!F:F)</f>
        <v>0</v>
      </c>
    </row>
    <row r="133" spans="1:19" x14ac:dyDescent="0.25">
      <c r="A133" s="2">
        <v>181</v>
      </c>
      <c r="B133" s="1" t="s">
        <v>1702</v>
      </c>
      <c r="C133" s="43" t="s">
        <v>271</v>
      </c>
      <c r="D133" s="1" t="s">
        <v>2036</v>
      </c>
      <c r="E133" s="20" t="str">
        <f>_xlfn.XLOOKUP(A:A,Tipologia!A:A,Tipologia!F:F)</f>
        <v>D</v>
      </c>
      <c r="F133" s="63">
        <f t="shared" si="36"/>
        <v>2</v>
      </c>
      <c r="G133" s="64">
        <f t="shared" si="37"/>
        <v>2</v>
      </c>
      <c r="H133" s="101">
        <f t="shared" si="38"/>
        <v>1.1111111111111112</v>
      </c>
      <c r="I133" s="101">
        <f t="shared" si="39"/>
        <v>0</v>
      </c>
      <c r="J133" s="2" t="str">
        <f t="shared" si="40"/>
        <v>NÃO</v>
      </c>
      <c r="K133" s="2" t="str">
        <f t="shared" si="41"/>
        <v>NÃO</v>
      </c>
      <c r="L133" s="51">
        <f t="shared" si="42"/>
        <v>0.55555555555555558</v>
      </c>
      <c r="M133" s="1">
        <f>_xlfn.XLOOKUP(A:A,'COAPS 2020-10'!A:A,'COAPS 2020-10'!AP:AP)</f>
        <v>9</v>
      </c>
      <c r="N133" s="1">
        <f>_xlfn.XLOOKUP(A:A,'COAPS 2020-10'!A:A,'COAPS 2020-10'!AQ:AQ)</f>
        <v>5</v>
      </c>
      <c r="O133" s="51">
        <f t="shared" si="43"/>
        <v>1000</v>
      </c>
      <c r="P133" s="1">
        <f>_xlfn.XLOOKUP(A:A,AUTOPREENCHIMENTO!A:A,AUTOPREENCHIMENTO!CF:CF)</f>
        <v>9000</v>
      </c>
      <c r="Q133" s="1">
        <f>_xlfn.XLOOKUP(A:A,'COAPS 2020-10'!A:A,'COAPS 2020-10'!AS:AS)</f>
        <v>0</v>
      </c>
      <c r="R133" s="75">
        <f t="shared" si="44"/>
        <v>0</v>
      </c>
      <c r="S133" s="1">
        <f>_xlfn.XLOOKUP(A:A,NASF!A:A,NASF!F:F)</f>
        <v>0</v>
      </c>
    </row>
    <row r="134" spans="1:19" x14ac:dyDescent="0.25">
      <c r="A134" s="2">
        <v>182</v>
      </c>
      <c r="B134" s="1" t="s">
        <v>1702</v>
      </c>
      <c r="C134" s="43" t="s">
        <v>325</v>
      </c>
      <c r="D134" s="1" t="s">
        <v>1731</v>
      </c>
      <c r="E134" s="20" t="str">
        <f>_xlfn.XLOOKUP(A:A,Tipologia!A:A,Tipologia!F:F)</f>
        <v>D</v>
      </c>
      <c r="F134" s="63">
        <f t="shared" si="36"/>
        <v>2</v>
      </c>
      <c r="G134" s="64">
        <f t="shared" si="37"/>
        <v>2</v>
      </c>
      <c r="H134" s="101">
        <f t="shared" si="38"/>
        <v>0</v>
      </c>
      <c r="I134" s="101">
        <f t="shared" si="39"/>
        <v>0</v>
      </c>
      <c r="J134" s="2" t="str">
        <f t="shared" si="40"/>
        <v>SIM</v>
      </c>
      <c r="K134" s="2" t="str">
        <f t="shared" si="41"/>
        <v>NÃO</v>
      </c>
      <c r="L134" s="51">
        <f t="shared" si="42"/>
        <v>0</v>
      </c>
      <c r="M134" s="1">
        <f>_xlfn.XLOOKUP(A:A,'COAPS 2020-10'!A:A,'COAPS 2020-10'!AP:AP)</f>
        <v>1</v>
      </c>
      <c r="N134" s="1">
        <f>_xlfn.XLOOKUP(A:A,'COAPS 2020-10'!A:A,'COAPS 2020-10'!AQ:AQ)</f>
        <v>0</v>
      </c>
      <c r="O134" s="51">
        <f t="shared" si="43"/>
        <v>3200</v>
      </c>
      <c r="P134" s="1">
        <f>_xlfn.XLOOKUP(A:A,AUTOPREENCHIMENTO!A:A,AUTOPREENCHIMENTO!CF:CF)</f>
        <v>3200</v>
      </c>
      <c r="Q134" s="1">
        <f>_xlfn.XLOOKUP(A:A,'COAPS 2020-10'!A:A,'COAPS 2020-10'!AS:AS)</f>
        <v>0</v>
      </c>
      <c r="R134" s="75">
        <f t="shared" si="44"/>
        <v>0</v>
      </c>
      <c r="S134" s="1">
        <f>_xlfn.XLOOKUP(A:A,NASF!A:A,NASF!F:F)</f>
        <v>0</v>
      </c>
    </row>
    <row r="135" spans="1:19" x14ac:dyDescent="0.25">
      <c r="A135" s="2">
        <v>183</v>
      </c>
      <c r="B135" s="1" t="s">
        <v>1702</v>
      </c>
      <c r="C135" s="43" t="s">
        <v>325</v>
      </c>
      <c r="D135" s="1" t="s">
        <v>1737</v>
      </c>
      <c r="E135" s="20" t="str">
        <f>_xlfn.XLOOKUP(A:A,Tipologia!A:A,Tipologia!F:F)</f>
        <v>D</v>
      </c>
      <c r="F135" s="63">
        <f t="shared" si="36"/>
        <v>2</v>
      </c>
      <c r="G135" s="64">
        <f t="shared" si="37"/>
        <v>2</v>
      </c>
      <c r="H135" s="101">
        <f t="shared" si="38"/>
        <v>0</v>
      </c>
      <c r="I135" s="101">
        <f t="shared" si="39"/>
        <v>0</v>
      </c>
      <c r="J135" s="2" t="str">
        <f t="shared" si="40"/>
        <v>SIM</v>
      </c>
      <c r="K135" s="2" t="str">
        <f t="shared" si="41"/>
        <v>NÃO</v>
      </c>
      <c r="L135" s="51">
        <f t="shared" si="42"/>
        <v>0</v>
      </c>
      <c r="M135" s="1">
        <f>_xlfn.XLOOKUP(A:A,'COAPS 2020-10'!A:A,'COAPS 2020-10'!AP:AP)</f>
        <v>1</v>
      </c>
      <c r="N135" s="1">
        <f>_xlfn.XLOOKUP(A:A,'COAPS 2020-10'!A:A,'COAPS 2020-10'!AQ:AQ)</f>
        <v>0</v>
      </c>
      <c r="O135" s="51">
        <f t="shared" si="43"/>
        <v>2698</v>
      </c>
      <c r="P135" s="1">
        <f>_xlfn.XLOOKUP(A:A,AUTOPREENCHIMENTO!A:A,AUTOPREENCHIMENTO!CF:CF)</f>
        <v>2698</v>
      </c>
      <c r="Q135" s="1">
        <f>_xlfn.XLOOKUP(A:A,'COAPS 2020-10'!A:A,'COAPS 2020-10'!AS:AS)</f>
        <v>0</v>
      </c>
      <c r="R135" s="75">
        <f t="shared" si="44"/>
        <v>0</v>
      </c>
      <c r="S135" s="1">
        <f>_xlfn.XLOOKUP(A:A,NASF!A:A,NASF!F:F)</f>
        <v>0</v>
      </c>
    </row>
    <row r="136" spans="1:19" x14ac:dyDescent="0.25">
      <c r="A136" s="2">
        <v>187</v>
      </c>
      <c r="B136" s="1" t="s">
        <v>1794</v>
      </c>
      <c r="C136" s="43" t="s">
        <v>330</v>
      </c>
      <c r="D136" s="1" t="s">
        <v>2145</v>
      </c>
      <c r="E136" s="20" t="str">
        <f>_xlfn.XLOOKUP(A:A,Tipologia!A:A,Tipologia!F:F)</f>
        <v>D</v>
      </c>
      <c r="F136" s="63">
        <f t="shared" si="36"/>
        <v>2</v>
      </c>
      <c r="G136" s="64">
        <f t="shared" si="37"/>
        <v>2</v>
      </c>
      <c r="H136" s="101">
        <f t="shared" si="38"/>
        <v>0</v>
      </c>
      <c r="I136" s="101">
        <f t="shared" si="39"/>
        <v>1</v>
      </c>
      <c r="J136" s="2" t="str">
        <f t="shared" si="40"/>
        <v>NÃO</v>
      </c>
      <c r="K136" s="2" t="str">
        <f t="shared" si="41"/>
        <v>NÃO</v>
      </c>
      <c r="L136" s="51">
        <f t="shared" si="42"/>
        <v>0</v>
      </c>
      <c r="M136" s="1">
        <f>_xlfn.XLOOKUP(A:A,'COAPS 2020-10'!A:A,'COAPS 2020-10'!AP:AP)</f>
        <v>1</v>
      </c>
      <c r="N136" s="1">
        <f>_xlfn.XLOOKUP(A:A,'COAPS 2020-10'!A:A,'COAPS 2020-10'!AQ:AQ)</f>
        <v>0</v>
      </c>
      <c r="O136" s="51">
        <f t="shared" si="43"/>
        <v>780</v>
      </c>
      <c r="P136" s="1">
        <f>_xlfn.XLOOKUP(A:A,AUTOPREENCHIMENTO!A:A,AUTOPREENCHIMENTO!CF:CF)</f>
        <v>780</v>
      </c>
      <c r="Q136" s="1">
        <f>_xlfn.XLOOKUP(A:A,'COAPS 2020-10'!A:A,'COAPS 2020-10'!AS:AS)</f>
        <v>0</v>
      </c>
      <c r="R136" s="75">
        <f t="shared" si="44"/>
        <v>1</v>
      </c>
      <c r="S136" s="1">
        <f>_xlfn.XLOOKUP(A:A,NASF!A:A,NASF!F:F)</f>
        <v>1</v>
      </c>
    </row>
    <row r="137" spans="1:19" x14ac:dyDescent="0.25">
      <c r="A137" s="2">
        <v>197</v>
      </c>
      <c r="B137" s="1" t="s">
        <v>1702</v>
      </c>
      <c r="C137" s="43" t="s">
        <v>325</v>
      </c>
      <c r="D137" s="1" t="s">
        <v>2127</v>
      </c>
      <c r="E137" s="20" t="str">
        <f>_xlfn.XLOOKUP(A:A,Tipologia!A:A,Tipologia!F:F)</f>
        <v>D</v>
      </c>
      <c r="F137" s="63">
        <f t="shared" si="36"/>
        <v>1</v>
      </c>
      <c r="G137" s="64">
        <f t="shared" si="37"/>
        <v>1</v>
      </c>
      <c r="H137" s="101">
        <f t="shared" si="38"/>
        <v>0</v>
      </c>
      <c r="I137" s="101">
        <f t="shared" si="39"/>
        <v>0</v>
      </c>
      <c r="J137" s="2" t="str">
        <f t="shared" si="40"/>
        <v>NÃO</v>
      </c>
      <c r="K137" s="2" t="str">
        <f t="shared" si="41"/>
        <v>NÃO</v>
      </c>
      <c r="L137" s="51">
        <f t="shared" si="42"/>
        <v>0</v>
      </c>
      <c r="M137" s="1">
        <f>_xlfn.XLOOKUP(A:A,'COAPS 2020-10'!A:A,'COAPS 2020-10'!AP:AP)</f>
        <v>3</v>
      </c>
      <c r="N137" s="1">
        <f>_xlfn.XLOOKUP(A:A,'COAPS 2020-10'!A:A,'COAPS 2020-10'!AQ:AQ)</f>
        <v>0</v>
      </c>
      <c r="O137" s="51">
        <f t="shared" si="43"/>
        <v>0</v>
      </c>
      <c r="P137" s="1">
        <f>_xlfn.XLOOKUP(A:A,AUTOPREENCHIMENTO!A:A,AUTOPREENCHIMENTO!CF:CF)</f>
        <v>0</v>
      </c>
      <c r="Q137" s="1">
        <f>_xlfn.XLOOKUP(A:A,'COAPS 2020-10'!A:A,'COAPS 2020-10'!AS:AS)</f>
        <v>0</v>
      </c>
      <c r="R137" s="75">
        <f t="shared" si="44"/>
        <v>0</v>
      </c>
      <c r="S137" s="1">
        <f>_xlfn.XLOOKUP(A:A,NASF!A:A,NASF!F:F)</f>
        <v>0</v>
      </c>
    </row>
    <row r="138" spans="1:19" x14ac:dyDescent="0.25">
      <c r="A138" s="2">
        <v>217</v>
      </c>
      <c r="B138" s="1" t="s">
        <v>1702</v>
      </c>
      <c r="C138" s="43" t="s">
        <v>325</v>
      </c>
      <c r="D138" s="1" t="s">
        <v>2062</v>
      </c>
      <c r="E138" s="20" t="str">
        <f>_xlfn.XLOOKUP(A:A,Tipologia!A:A,Tipologia!F:F)</f>
        <v>D</v>
      </c>
      <c r="F138" s="63">
        <f t="shared" si="36"/>
        <v>6</v>
      </c>
      <c r="G138" s="64">
        <f t="shared" si="37"/>
        <v>6</v>
      </c>
      <c r="H138" s="101">
        <f t="shared" si="38"/>
        <v>1.5</v>
      </c>
      <c r="I138" s="101">
        <f t="shared" si="39"/>
        <v>1.75</v>
      </c>
      <c r="J138" s="2" t="str">
        <f t="shared" si="40"/>
        <v>NÃO</v>
      </c>
      <c r="K138" s="2" t="str">
        <f t="shared" si="41"/>
        <v>NÃO</v>
      </c>
      <c r="L138" s="51">
        <f t="shared" si="42"/>
        <v>0.75</v>
      </c>
      <c r="M138" s="1">
        <f>_xlfn.XLOOKUP(A:A,'COAPS 2020-10'!A:A,'COAPS 2020-10'!AP:AP)</f>
        <v>4</v>
      </c>
      <c r="N138" s="1">
        <f>_xlfn.XLOOKUP(A:A,'COAPS 2020-10'!A:A,'COAPS 2020-10'!AQ:AQ)</f>
        <v>3</v>
      </c>
      <c r="O138" s="51">
        <f t="shared" si="43"/>
        <v>0</v>
      </c>
      <c r="P138" s="1">
        <f>_xlfn.XLOOKUP(A:A,AUTOPREENCHIMENTO!A:A,AUTOPREENCHIMENTO!CF:CF)</f>
        <v>0</v>
      </c>
      <c r="Q138" s="1">
        <f>_xlfn.XLOOKUP(A:A,'COAPS 2020-10'!A:A,'COAPS 2020-10'!AS:AS)</f>
        <v>0</v>
      </c>
      <c r="R138" s="75">
        <f t="shared" si="44"/>
        <v>1.75</v>
      </c>
      <c r="S138" s="1">
        <f>_xlfn.XLOOKUP(A:A,NASF!A:A,NASF!F:F)</f>
        <v>7</v>
      </c>
    </row>
    <row r="139" spans="1:19" x14ac:dyDescent="0.25">
      <c r="A139" s="2">
        <v>218</v>
      </c>
      <c r="B139" s="1" t="s">
        <v>1622</v>
      </c>
      <c r="C139" s="43" t="s">
        <v>127</v>
      </c>
      <c r="D139" s="1" t="s">
        <v>1663</v>
      </c>
      <c r="E139" s="20" t="str">
        <f>_xlfn.XLOOKUP(A:A,Tipologia!A:A,Tipologia!F:F)</f>
        <v>D</v>
      </c>
      <c r="F139" s="63">
        <f t="shared" si="36"/>
        <v>2</v>
      </c>
      <c r="G139" s="64">
        <f t="shared" si="37"/>
        <v>2</v>
      </c>
      <c r="H139" s="101">
        <f t="shared" si="38"/>
        <v>0</v>
      </c>
      <c r="I139" s="101">
        <f t="shared" si="39"/>
        <v>1</v>
      </c>
      <c r="J139" s="2" t="str">
        <f t="shared" si="40"/>
        <v>NÃO</v>
      </c>
      <c r="K139" s="2" t="str">
        <f t="shared" si="41"/>
        <v>NÃO</v>
      </c>
      <c r="L139" s="51">
        <f t="shared" si="42"/>
        <v>0</v>
      </c>
      <c r="M139" s="1">
        <f>_xlfn.XLOOKUP(A:A,'COAPS 2020-10'!A:A,'COAPS 2020-10'!AP:AP)</f>
        <v>1</v>
      </c>
      <c r="N139" s="1">
        <f>_xlfn.XLOOKUP(A:A,'COAPS 2020-10'!A:A,'COAPS 2020-10'!AQ:AQ)</f>
        <v>0</v>
      </c>
      <c r="O139" s="51">
        <f t="shared" si="43"/>
        <v>4052</v>
      </c>
      <c r="P139" s="1">
        <f>_xlfn.XLOOKUP(A:A,AUTOPREENCHIMENTO!A:A,AUTOPREENCHIMENTO!CF:CF)</f>
        <v>4052</v>
      </c>
      <c r="Q139" s="1">
        <f>_xlfn.XLOOKUP(A:A,'COAPS 2020-10'!A:A,'COAPS 2020-10'!AS:AS)</f>
        <v>0</v>
      </c>
      <c r="R139" s="75">
        <f t="shared" si="44"/>
        <v>1</v>
      </c>
      <c r="S139" s="1">
        <f>_xlfn.XLOOKUP(A:A,NASF!A:A,NASF!F:F)</f>
        <v>1</v>
      </c>
    </row>
    <row r="140" spans="1:19" x14ac:dyDescent="0.25">
      <c r="A140" s="2">
        <v>42</v>
      </c>
      <c r="B140" s="1" t="s">
        <v>1622</v>
      </c>
      <c r="C140" s="43" t="s">
        <v>127</v>
      </c>
      <c r="D140" s="1" t="s">
        <v>2084</v>
      </c>
      <c r="E140" s="20" t="str">
        <f>_xlfn.XLOOKUP(A:A,Tipologia!A:A,Tipologia!F:F)</f>
        <v>E</v>
      </c>
      <c r="F140" s="63">
        <f t="shared" si="36"/>
        <v>2</v>
      </c>
      <c r="G140" s="64">
        <f t="shared" si="37"/>
        <v>2</v>
      </c>
      <c r="H140" s="101">
        <f t="shared" si="38"/>
        <v>0</v>
      </c>
      <c r="I140" s="101">
        <f t="shared" si="39"/>
        <v>0</v>
      </c>
      <c r="J140" s="2" t="str">
        <f t="shared" si="40"/>
        <v>SIM</v>
      </c>
      <c r="K140" s="2" t="str">
        <f t="shared" si="41"/>
        <v>NÃO</v>
      </c>
      <c r="L140" s="51">
        <f t="shared" si="42"/>
        <v>0</v>
      </c>
      <c r="M140" s="1">
        <f>_xlfn.XLOOKUP(A:A,'COAPS 2020-10'!A:A,'COAPS 2020-10'!AP:AP)</f>
        <v>1</v>
      </c>
      <c r="N140" s="1">
        <f>_xlfn.XLOOKUP(A:A,'COAPS 2020-10'!A:A,'COAPS 2020-10'!AQ:AQ)</f>
        <v>0</v>
      </c>
      <c r="O140" s="51">
        <f t="shared" si="43"/>
        <v>3837</v>
      </c>
      <c r="P140" s="1">
        <f>_xlfn.XLOOKUP(A:A,AUTOPREENCHIMENTO!A:A,AUTOPREENCHIMENTO!CF:CF)</f>
        <v>3837</v>
      </c>
      <c r="Q140" s="1">
        <f>_xlfn.XLOOKUP(A:A,'COAPS 2020-10'!A:A,'COAPS 2020-10'!AS:AS)</f>
        <v>0</v>
      </c>
      <c r="R140" s="75">
        <f t="shared" si="44"/>
        <v>0</v>
      </c>
      <c r="S140" s="1">
        <f>_xlfn.XLOOKUP(A:A,NASF!A:A,NASF!F:F)</f>
        <v>0</v>
      </c>
    </row>
    <row r="141" spans="1:19" x14ac:dyDescent="0.25">
      <c r="A141" s="2">
        <v>44</v>
      </c>
      <c r="B141" s="1" t="s">
        <v>1622</v>
      </c>
      <c r="C141" s="43" t="s">
        <v>127</v>
      </c>
      <c r="D141" s="1" t="s">
        <v>1678</v>
      </c>
      <c r="E141" s="20" t="str">
        <f>_xlfn.XLOOKUP(A:A,Tipologia!A:A,Tipologia!F:F)</f>
        <v>E</v>
      </c>
      <c r="F141" s="63">
        <f t="shared" si="36"/>
        <v>2</v>
      </c>
      <c r="G141" s="64">
        <f t="shared" si="37"/>
        <v>2</v>
      </c>
      <c r="H141" s="101">
        <f t="shared" si="38"/>
        <v>0</v>
      </c>
      <c r="I141" s="101">
        <f t="shared" si="39"/>
        <v>0</v>
      </c>
      <c r="J141" s="2" t="str">
        <f t="shared" si="40"/>
        <v>SIM</v>
      </c>
      <c r="K141" s="2" t="str">
        <f t="shared" si="41"/>
        <v>NÃO</v>
      </c>
      <c r="L141" s="51">
        <f t="shared" si="42"/>
        <v>0</v>
      </c>
      <c r="M141" s="1">
        <f>_xlfn.XLOOKUP(A:A,'COAPS 2020-10'!A:A,'COAPS 2020-10'!AP:AP)</f>
        <v>1</v>
      </c>
      <c r="N141" s="1">
        <f>_xlfn.XLOOKUP(A:A,'COAPS 2020-10'!A:A,'COAPS 2020-10'!AQ:AQ)</f>
        <v>0</v>
      </c>
      <c r="O141" s="51">
        <f t="shared" si="43"/>
        <v>3924</v>
      </c>
      <c r="P141" s="1">
        <f>_xlfn.XLOOKUP(A:A,AUTOPREENCHIMENTO!A:A,AUTOPREENCHIMENTO!CF:CF)</f>
        <v>3924</v>
      </c>
      <c r="Q141" s="1">
        <f>_xlfn.XLOOKUP(A:A,'COAPS 2020-10'!A:A,'COAPS 2020-10'!AS:AS)</f>
        <v>0</v>
      </c>
      <c r="R141" s="75">
        <f t="shared" si="44"/>
        <v>0</v>
      </c>
      <c r="S141" s="1">
        <f>_xlfn.XLOOKUP(A:A,NASF!A:A,NASF!F:F)</f>
        <v>0</v>
      </c>
    </row>
    <row r="142" spans="1:19" x14ac:dyDescent="0.25">
      <c r="A142" s="2">
        <v>48</v>
      </c>
      <c r="B142" s="1" t="s">
        <v>1794</v>
      </c>
      <c r="C142" s="43" t="s">
        <v>231</v>
      </c>
      <c r="D142" s="1" t="s">
        <v>2015</v>
      </c>
      <c r="E142" s="20" t="str">
        <f>_xlfn.XLOOKUP(A:A,Tipologia!A:A,Tipologia!F:F)</f>
        <v>E</v>
      </c>
      <c r="F142" s="63">
        <f t="shared" si="36"/>
        <v>6</v>
      </c>
      <c r="G142" s="64">
        <f t="shared" si="37"/>
        <v>6</v>
      </c>
      <c r="H142" s="101">
        <f t="shared" si="38"/>
        <v>2</v>
      </c>
      <c r="I142" s="101">
        <f t="shared" si="39"/>
        <v>1</v>
      </c>
      <c r="J142" s="2" t="str">
        <f t="shared" si="40"/>
        <v>NÃO</v>
      </c>
      <c r="K142" s="2" t="str">
        <f t="shared" si="41"/>
        <v>NÃO</v>
      </c>
      <c r="L142" s="51">
        <f t="shared" si="42"/>
        <v>1</v>
      </c>
      <c r="M142" s="1">
        <f>_xlfn.XLOOKUP(A:A,'COAPS 2020-10'!A:A,'COAPS 2020-10'!AP:AP)</f>
        <v>1</v>
      </c>
      <c r="N142" s="1">
        <f>_xlfn.XLOOKUP(A:A,'COAPS 2020-10'!A:A,'COAPS 2020-10'!AQ:AQ)</f>
        <v>1</v>
      </c>
      <c r="O142" s="51">
        <f t="shared" si="43"/>
        <v>4085</v>
      </c>
      <c r="P142" s="1">
        <f>_xlfn.XLOOKUP(A:A,AUTOPREENCHIMENTO!A:A,AUTOPREENCHIMENTO!CF:CF)</f>
        <v>4085</v>
      </c>
      <c r="Q142" s="1">
        <f>_xlfn.XLOOKUP(A:A,'COAPS 2020-10'!A:A,'COAPS 2020-10'!AS:AS)</f>
        <v>0</v>
      </c>
      <c r="R142" s="75">
        <f t="shared" si="44"/>
        <v>1</v>
      </c>
      <c r="S142" s="1">
        <f>_xlfn.XLOOKUP(A:A,NASF!A:A,NASF!F:F)</f>
        <v>1</v>
      </c>
    </row>
    <row r="143" spans="1:19" x14ac:dyDescent="0.25">
      <c r="A143" s="2">
        <v>84</v>
      </c>
      <c r="B143" s="1" t="s">
        <v>1929</v>
      </c>
      <c r="C143" s="43" t="s">
        <v>136</v>
      </c>
      <c r="D143" s="1" t="s">
        <v>2122</v>
      </c>
      <c r="E143" s="20" t="str">
        <f>_xlfn.XLOOKUP(A:A,Tipologia!A:A,Tipologia!F:F)</f>
        <v>E</v>
      </c>
      <c r="F143" s="63">
        <f t="shared" si="36"/>
        <v>2</v>
      </c>
      <c r="G143" s="64">
        <f t="shared" si="37"/>
        <v>2</v>
      </c>
      <c r="H143" s="101">
        <f t="shared" si="38"/>
        <v>0</v>
      </c>
      <c r="I143" s="101">
        <f t="shared" si="39"/>
        <v>0</v>
      </c>
      <c r="J143" s="2" t="str">
        <f t="shared" si="40"/>
        <v>SIM</v>
      </c>
      <c r="K143" s="2" t="str">
        <f t="shared" si="41"/>
        <v>NÃO</v>
      </c>
      <c r="L143" s="51">
        <f t="shared" si="42"/>
        <v>0</v>
      </c>
      <c r="M143" s="1">
        <f>_xlfn.XLOOKUP(A:A,'COAPS 2020-10'!A:A,'COAPS 2020-10'!AP:AP)</f>
        <v>3</v>
      </c>
      <c r="N143" s="1">
        <f>_xlfn.XLOOKUP(A:A,'COAPS 2020-10'!A:A,'COAPS 2020-10'!AQ:AQ)</f>
        <v>0</v>
      </c>
      <c r="O143" s="51">
        <f t="shared" si="43"/>
        <v>2044.6666666666667</v>
      </c>
      <c r="P143" s="1">
        <f>_xlfn.XLOOKUP(A:A,AUTOPREENCHIMENTO!A:A,AUTOPREENCHIMENTO!CF:CF)</f>
        <v>6134</v>
      </c>
      <c r="Q143" s="1">
        <f>_xlfn.XLOOKUP(A:A,'COAPS 2020-10'!A:A,'COAPS 2020-10'!AS:AS)</f>
        <v>0</v>
      </c>
      <c r="R143" s="75">
        <f t="shared" si="44"/>
        <v>0</v>
      </c>
      <c r="S143" s="1">
        <f>_xlfn.XLOOKUP(A:A,NASF!A:A,NASF!F:F)</f>
        <v>0</v>
      </c>
    </row>
    <row r="144" spans="1:19" x14ac:dyDescent="0.25">
      <c r="A144" s="2">
        <v>87</v>
      </c>
      <c r="B144" s="1" t="s">
        <v>1857</v>
      </c>
      <c r="C144" s="43" t="s">
        <v>157</v>
      </c>
      <c r="D144" s="1" t="s">
        <v>1886</v>
      </c>
      <c r="E144" s="20" t="str">
        <f>_xlfn.XLOOKUP(A:A,Tipologia!A:A,Tipologia!F:F)</f>
        <v>E</v>
      </c>
      <c r="F144" s="63">
        <f t="shared" si="36"/>
        <v>6</v>
      </c>
      <c r="G144" s="64">
        <f t="shared" si="37"/>
        <v>6</v>
      </c>
      <c r="H144" s="101">
        <f t="shared" si="38"/>
        <v>0</v>
      </c>
      <c r="I144" s="101">
        <f t="shared" si="39"/>
        <v>1</v>
      </c>
      <c r="J144" s="2" t="str">
        <f t="shared" si="40"/>
        <v>SIM</v>
      </c>
      <c r="K144" s="2" t="str">
        <f t="shared" si="41"/>
        <v>NÃO</v>
      </c>
      <c r="L144" s="51">
        <f t="shared" si="42"/>
        <v>0</v>
      </c>
      <c r="M144" s="1">
        <f>_xlfn.XLOOKUP(A:A,'COAPS 2020-10'!A:A,'COAPS 2020-10'!AP:AP)</f>
        <v>1</v>
      </c>
      <c r="N144" s="1">
        <f>_xlfn.XLOOKUP(A:A,'COAPS 2020-10'!A:A,'COAPS 2020-10'!AQ:AQ)</f>
        <v>0</v>
      </c>
      <c r="O144" s="51">
        <f t="shared" si="43"/>
        <v>2500</v>
      </c>
      <c r="P144" s="1">
        <f>_xlfn.XLOOKUP(A:A,AUTOPREENCHIMENTO!A:A,AUTOPREENCHIMENTO!CF:CF)</f>
        <v>2500</v>
      </c>
      <c r="Q144" s="1">
        <f>_xlfn.XLOOKUP(A:A,'COAPS 2020-10'!A:A,'COAPS 2020-10'!AS:AS)</f>
        <v>0</v>
      </c>
      <c r="R144" s="75">
        <f t="shared" si="44"/>
        <v>1</v>
      </c>
      <c r="S144" s="1">
        <f>_xlfn.XLOOKUP(A:A,NASF!A:A,NASF!F:F)</f>
        <v>1</v>
      </c>
    </row>
    <row r="145" spans="1:19" x14ac:dyDescent="0.25">
      <c r="A145" s="2">
        <v>91</v>
      </c>
      <c r="B145" s="1" t="s">
        <v>1568</v>
      </c>
      <c r="C145" s="43" t="s">
        <v>313</v>
      </c>
      <c r="D145" s="1" t="s">
        <v>2098</v>
      </c>
      <c r="E145" s="20" t="str">
        <f>_xlfn.XLOOKUP(A:A,Tipologia!A:A,Tipologia!F:F)</f>
        <v>E</v>
      </c>
      <c r="F145" s="63">
        <f t="shared" si="36"/>
        <v>2</v>
      </c>
      <c r="G145" s="64">
        <f t="shared" si="37"/>
        <v>2</v>
      </c>
      <c r="H145" s="101">
        <f t="shared" si="38"/>
        <v>2</v>
      </c>
      <c r="I145" s="101">
        <f t="shared" si="39"/>
        <v>0</v>
      </c>
      <c r="J145" s="2" t="str">
        <f t="shared" si="40"/>
        <v>NÃO</v>
      </c>
      <c r="K145" s="2" t="str">
        <f t="shared" si="41"/>
        <v>NÃO</v>
      </c>
      <c r="L145" s="51">
        <f t="shared" si="42"/>
        <v>1</v>
      </c>
      <c r="M145" s="1">
        <f>_xlfn.XLOOKUP(A:A,'COAPS 2020-10'!A:A,'COAPS 2020-10'!AP:AP)</f>
        <v>2</v>
      </c>
      <c r="N145" s="1">
        <f>_xlfn.XLOOKUP(A:A,'COAPS 2020-10'!A:A,'COAPS 2020-10'!AQ:AQ)</f>
        <v>2</v>
      </c>
      <c r="O145" s="51">
        <f t="shared" si="43"/>
        <v>1356</v>
      </c>
      <c r="P145" s="1">
        <f>_xlfn.XLOOKUP(A:A,AUTOPREENCHIMENTO!A:A,AUTOPREENCHIMENTO!CF:CF)</f>
        <v>2712</v>
      </c>
      <c r="Q145" s="1">
        <f>_xlfn.XLOOKUP(A:A,'COAPS 2020-10'!A:A,'COAPS 2020-10'!AS:AS)</f>
        <v>0</v>
      </c>
      <c r="R145" s="75">
        <f t="shared" si="44"/>
        <v>0</v>
      </c>
      <c r="S145" s="1">
        <f>_xlfn.XLOOKUP(A:A,NASF!A:A,NASF!F:F)</f>
        <v>0</v>
      </c>
    </row>
    <row r="146" spans="1:19" x14ac:dyDescent="0.25">
      <c r="A146" s="2">
        <v>98</v>
      </c>
      <c r="B146" s="1" t="s">
        <v>1794</v>
      </c>
      <c r="C146" s="43" t="s">
        <v>231</v>
      </c>
      <c r="D146" s="1" t="s">
        <v>2012</v>
      </c>
      <c r="E146" s="20" t="str">
        <f>_xlfn.XLOOKUP(A:A,Tipologia!A:A,Tipologia!F:F)</f>
        <v>E</v>
      </c>
      <c r="F146" s="63">
        <f t="shared" si="36"/>
        <v>4</v>
      </c>
      <c r="G146" s="64">
        <f t="shared" si="37"/>
        <v>4</v>
      </c>
      <c r="H146" s="101">
        <f t="shared" si="38"/>
        <v>0</v>
      </c>
      <c r="I146" s="101">
        <f t="shared" si="39"/>
        <v>0.5</v>
      </c>
      <c r="J146" s="2" t="str">
        <f t="shared" si="40"/>
        <v>SIM</v>
      </c>
      <c r="K146" s="2" t="str">
        <f t="shared" si="41"/>
        <v>NÃO</v>
      </c>
      <c r="L146" s="51">
        <f t="shared" si="42"/>
        <v>0</v>
      </c>
      <c r="M146" s="1">
        <f>_xlfn.XLOOKUP(A:A,'COAPS 2020-10'!A:A,'COAPS 2020-10'!AP:AP)</f>
        <v>2</v>
      </c>
      <c r="N146" s="1">
        <f>_xlfn.XLOOKUP(A:A,'COAPS 2020-10'!A:A,'COAPS 2020-10'!AQ:AQ)</f>
        <v>0</v>
      </c>
      <c r="O146" s="51">
        <f t="shared" si="43"/>
        <v>2000</v>
      </c>
      <c r="P146" s="1">
        <f>_xlfn.XLOOKUP(A:A,AUTOPREENCHIMENTO!A:A,AUTOPREENCHIMENTO!CF:CF)</f>
        <v>4000</v>
      </c>
      <c r="Q146" s="1">
        <f>_xlfn.XLOOKUP(A:A,'COAPS 2020-10'!A:A,'COAPS 2020-10'!AS:AS)</f>
        <v>0</v>
      </c>
      <c r="R146" s="75">
        <f t="shared" si="44"/>
        <v>0.5</v>
      </c>
      <c r="S146" s="1">
        <f>_xlfn.XLOOKUP(A:A,NASF!A:A,NASF!F:F)</f>
        <v>1</v>
      </c>
    </row>
    <row r="147" spans="1:19" x14ac:dyDescent="0.25">
      <c r="A147" s="2">
        <v>109</v>
      </c>
      <c r="B147" s="1" t="s">
        <v>1568</v>
      </c>
      <c r="C147" s="43" t="s">
        <v>313</v>
      </c>
      <c r="D147" s="1" t="s">
        <v>2053</v>
      </c>
      <c r="E147" s="20" t="str">
        <f>_xlfn.XLOOKUP(A:A,Tipologia!A:A,Tipologia!F:F)</f>
        <v>E</v>
      </c>
      <c r="F147" s="63">
        <f t="shared" si="36"/>
        <v>2</v>
      </c>
      <c r="G147" s="64">
        <f t="shared" si="37"/>
        <v>2</v>
      </c>
      <c r="H147" s="101">
        <f t="shared" si="38"/>
        <v>0</v>
      </c>
      <c r="I147" s="101">
        <f t="shared" si="39"/>
        <v>0</v>
      </c>
      <c r="J147" s="2" t="str">
        <f t="shared" si="40"/>
        <v>SIM</v>
      </c>
      <c r="K147" s="2" t="str">
        <f t="shared" si="41"/>
        <v>NÃO</v>
      </c>
      <c r="L147" s="51">
        <f t="shared" si="42"/>
        <v>0</v>
      </c>
      <c r="M147" s="1">
        <f>_xlfn.XLOOKUP(A:A,'COAPS 2020-10'!A:A,'COAPS 2020-10'!AP:AP)</f>
        <v>2</v>
      </c>
      <c r="N147" s="1">
        <f>_xlfn.XLOOKUP(A:A,'COAPS 2020-10'!A:A,'COAPS 2020-10'!AQ:AQ)</f>
        <v>0</v>
      </c>
      <c r="O147" s="51">
        <f t="shared" si="43"/>
        <v>2873.5</v>
      </c>
      <c r="P147" s="1">
        <f>_xlfn.XLOOKUP(A:A,AUTOPREENCHIMENTO!A:A,AUTOPREENCHIMENTO!CF:CF)</f>
        <v>5747</v>
      </c>
      <c r="Q147" s="1">
        <f>_xlfn.XLOOKUP(A:A,'COAPS 2020-10'!A:A,'COAPS 2020-10'!AS:AS)</f>
        <v>0</v>
      </c>
      <c r="R147" s="75">
        <f t="shared" si="44"/>
        <v>0</v>
      </c>
      <c r="S147" s="1">
        <f>_xlfn.XLOOKUP(A:A,NASF!A:A,NASF!F:F)</f>
        <v>0</v>
      </c>
    </row>
    <row r="148" spans="1:19" x14ac:dyDescent="0.25">
      <c r="A148" s="2">
        <v>119</v>
      </c>
      <c r="B148" s="1" t="s">
        <v>1857</v>
      </c>
      <c r="C148" s="43" t="s">
        <v>157</v>
      </c>
      <c r="D148" s="1" t="s">
        <v>2132</v>
      </c>
      <c r="E148" s="20" t="str">
        <f>_xlfn.XLOOKUP(A:A,Tipologia!A:A,Tipologia!F:F)</f>
        <v>E</v>
      </c>
      <c r="F148" s="63">
        <f t="shared" si="36"/>
        <v>2</v>
      </c>
      <c r="G148" s="64">
        <f t="shared" si="37"/>
        <v>2</v>
      </c>
      <c r="H148" s="101">
        <f t="shared" si="38"/>
        <v>1.5</v>
      </c>
      <c r="I148" s="101">
        <f t="shared" si="39"/>
        <v>0</v>
      </c>
      <c r="J148" s="2" t="str">
        <f t="shared" si="40"/>
        <v>NÃO</v>
      </c>
      <c r="K148" s="2" t="str">
        <f t="shared" si="41"/>
        <v>NÃO</v>
      </c>
      <c r="L148" s="51">
        <f t="shared" si="42"/>
        <v>0.75</v>
      </c>
      <c r="M148" s="1">
        <f>_xlfn.XLOOKUP(A:A,'COAPS 2020-10'!A:A,'COAPS 2020-10'!AP:AP)</f>
        <v>4</v>
      </c>
      <c r="N148" s="1">
        <f>_xlfn.XLOOKUP(A:A,'COAPS 2020-10'!A:A,'COAPS 2020-10'!AQ:AQ)</f>
        <v>3</v>
      </c>
      <c r="O148" s="51">
        <f t="shared" si="43"/>
        <v>1235</v>
      </c>
      <c r="P148" s="1">
        <f>_xlfn.XLOOKUP(A:A,AUTOPREENCHIMENTO!A:A,AUTOPREENCHIMENTO!CF:CF)</f>
        <v>4940</v>
      </c>
      <c r="Q148" s="1">
        <f>_xlfn.XLOOKUP(A:A,'COAPS 2020-10'!A:A,'COAPS 2020-10'!AS:AS)</f>
        <v>0</v>
      </c>
      <c r="R148" s="75">
        <f t="shared" si="44"/>
        <v>0</v>
      </c>
      <c r="S148" s="1">
        <f>_xlfn.XLOOKUP(A:A,NASF!A:A,NASF!F:F)</f>
        <v>0</v>
      </c>
    </row>
    <row r="149" spans="1:19" x14ac:dyDescent="0.25">
      <c r="A149" s="2">
        <v>131</v>
      </c>
      <c r="B149" s="1" t="s">
        <v>1568</v>
      </c>
      <c r="C149" s="43" t="s">
        <v>397</v>
      </c>
      <c r="D149" s="1" t="s">
        <v>2056</v>
      </c>
      <c r="E149" s="20" t="str">
        <f>_xlfn.XLOOKUP(A:A,Tipologia!A:A,Tipologia!F:F)</f>
        <v>E</v>
      </c>
      <c r="F149" s="63">
        <f t="shared" si="36"/>
        <v>6</v>
      </c>
      <c r="G149" s="64">
        <f t="shared" si="37"/>
        <v>6</v>
      </c>
      <c r="H149" s="101">
        <f t="shared" si="38"/>
        <v>1</v>
      </c>
      <c r="I149" s="101">
        <f t="shared" si="39"/>
        <v>1</v>
      </c>
      <c r="J149" s="2" t="str">
        <f t="shared" si="40"/>
        <v>NÃO</v>
      </c>
      <c r="K149" s="2" t="str">
        <f t="shared" si="41"/>
        <v>NÃO</v>
      </c>
      <c r="L149" s="51">
        <f t="shared" si="42"/>
        <v>0.5</v>
      </c>
      <c r="M149" s="1">
        <f>_xlfn.XLOOKUP(A:A,'COAPS 2020-10'!A:A,'COAPS 2020-10'!AP:AP)</f>
        <v>2</v>
      </c>
      <c r="N149" s="1">
        <f>_xlfn.XLOOKUP(A:A,'COAPS 2020-10'!A:A,'COAPS 2020-10'!AQ:AQ)</f>
        <v>1</v>
      </c>
      <c r="O149" s="51">
        <f t="shared" si="43"/>
        <v>0.5</v>
      </c>
      <c r="P149" s="1">
        <f>_xlfn.XLOOKUP(A:A,AUTOPREENCHIMENTO!A:A,AUTOPREENCHIMENTO!CF:CF)</f>
        <v>1</v>
      </c>
      <c r="Q149" s="1">
        <f>_xlfn.XLOOKUP(A:A,'COAPS 2020-10'!A:A,'COAPS 2020-10'!AS:AS)</f>
        <v>0</v>
      </c>
      <c r="R149" s="75">
        <f t="shared" si="44"/>
        <v>1</v>
      </c>
      <c r="S149" s="1">
        <f>_xlfn.XLOOKUP(A:A,NASF!A:A,NASF!F:F)</f>
        <v>2</v>
      </c>
    </row>
    <row r="150" spans="1:19" x14ac:dyDescent="0.25">
      <c r="A150" s="2">
        <v>133</v>
      </c>
      <c r="B150" s="1" t="s">
        <v>1929</v>
      </c>
      <c r="C150" s="43" t="s">
        <v>120</v>
      </c>
      <c r="D150" s="1" t="s">
        <v>2134</v>
      </c>
      <c r="E150" s="20" t="str">
        <f>_xlfn.XLOOKUP(A:A,Tipologia!A:A,Tipologia!F:F)</f>
        <v>E</v>
      </c>
      <c r="F150" s="63">
        <f t="shared" si="36"/>
        <v>2</v>
      </c>
      <c r="G150" s="64">
        <f t="shared" si="37"/>
        <v>2</v>
      </c>
      <c r="H150" s="101">
        <f t="shared" si="38"/>
        <v>0</v>
      </c>
      <c r="I150" s="101">
        <f t="shared" si="39"/>
        <v>0</v>
      </c>
      <c r="J150" s="2" t="str">
        <f t="shared" si="40"/>
        <v>SIM</v>
      </c>
      <c r="K150" s="2" t="str">
        <f t="shared" si="41"/>
        <v>NÃO</v>
      </c>
      <c r="L150" s="51">
        <f t="shared" si="42"/>
        <v>0</v>
      </c>
      <c r="M150" s="1">
        <f>_xlfn.XLOOKUP(A:A,'COAPS 2020-10'!A:A,'COAPS 2020-10'!AP:AP)</f>
        <v>2</v>
      </c>
      <c r="N150" s="1">
        <f>_xlfn.XLOOKUP(A:A,'COAPS 2020-10'!A:A,'COAPS 2020-10'!AQ:AQ)</f>
        <v>0</v>
      </c>
      <c r="O150" s="51">
        <f t="shared" si="43"/>
        <v>2643</v>
      </c>
      <c r="P150" s="1">
        <f>_xlfn.XLOOKUP(A:A,AUTOPREENCHIMENTO!A:A,AUTOPREENCHIMENTO!CF:CF)</f>
        <v>5286</v>
      </c>
      <c r="Q150" s="1">
        <f>_xlfn.XLOOKUP(A:A,'COAPS 2020-10'!A:A,'COAPS 2020-10'!AS:AS)</f>
        <v>0</v>
      </c>
      <c r="R150" s="75">
        <f t="shared" si="44"/>
        <v>0</v>
      </c>
      <c r="S150" s="1">
        <f>_xlfn.XLOOKUP(A:A,NASF!A:A,NASF!F:F)</f>
        <v>0</v>
      </c>
    </row>
    <row r="151" spans="1:19" x14ac:dyDescent="0.25">
      <c r="A151" s="2">
        <v>136</v>
      </c>
      <c r="B151" s="1" t="s">
        <v>1702</v>
      </c>
      <c r="C151" s="43" t="s">
        <v>325</v>
      </c>
      <c r="D151" s="1" t="s">
        <v>2112</v>
      </c>
      <c r="E151" s="20" t="str">
        <f>_xlfn.XLOOKUP(A:A,Tipologia!A:A,Tipologia!F:F)</f>
        <v>E</v>
      </c>
      <c r="F151" s="63">
        <f t="shared" si="36"/>
        <v>2</v>
      </c>
      <c r="G151" s="64">
        <f t="shared" si="37"/>
        <v>2</v>
      </c>
      <c r="H151" s="101">
        <f t="shared" si="38"/>
        <v>0.66666666666666663</v>
      </c>
      <c r="I151" s="101">
        <f t="shared" si="39"/>
        <v>0</v>
      </c>
      <c r="J151" s="2" t="str">
        <f t="shared" si="40"/>
        <v>NÃO</v>
      </c>
      <c r="K151" s="2" t="str">
        <f t="shared" si="41"/>
        <v>NÃO</v>
      </c>
      <c r="L151" s="51">
        <f t="shared" si="42"/>
        <v>0.33333333333333331</v>
      </c>
      <c r="M151" s="1">
        <f>_xlfn.XLOOKUP(A:A,'COAPS 2020-10'!A:A,'COAPS 2020-10'!AP:AP)</f>
        <v>3</v>
      </c>
      <c r="N151" s="1">
        <f>_xlfn.XLOOKUP(A:A,'COAPS 2020-10'!A:A,'COAPS 2020-10'!AQ:AQ)</f>
        <v>1</v>
      </c>
      <c r="O151" s="51">
        <f t="shared" si="43"/>
        <v>333.33333333333331</v>
      </c>
      <c r="P151" s="1">
        <f>_xlfn.XLOOKUP(A:A,AUTOPREENCHIMENTO!A:A,AUTOPREENCHIMENTO!CF:CF)</f>
        <v>1000</v>
      </c>
      <c r="Q151" s="1">
        <f>_xlfn.XLOOKUP(A:A,'COAPS 2020-10'!A:A,'COAPS 2020-10'!AS:AS)</f>
        <v>0</v>
      </c>
      <c r="R151" s="75">
        <f t="shared" si="44"/>
        <v>0</v>
      </c>
      <c r="S151" s="1">
        <f>_xlfn.XLOOKUP(A:A,NASF!A:A,NASF!F:F)</f>
        <v>0</v>
      </c>
    </row>
    <row r="152" spans="1:19" x14ac:dyDescent="0.25">
      <c r="A152" s="2">
        <v>161</v>
      </c>
      <c r="B152" s="1" t="s">
        <v>1857</v>
      </c>
      <c r="C152" s="43" t="s">
        <v>157</v>
      </c>
      <c r="D152" s="1" t="s">
        <v>2043</v>
      </c>
      <c r="E152" s="20" t="str">
        <f>_xlfn.XLOOKUP(A:A,Tipologia!A:A,Tipologia!F:F)</f>
        <v>E</v>
      </c>
      <c r="F152" s="63">
        <f t="shared" si="36"/>
        <v>2</v>
      </c>
      <c r="G152" s="64">
        <f t="shared" si="37"/>
        <v>2</v>
      </c>
      <c r="H152" s="101">
        <f t="shared" si="38"/>
        <v>0.22222222222222221</v>
      </c>
      <c r="I152" s="101">
        <f t="shared" si="39"/>
        <v>0</v>
      </c>
      <c r="J152" s="2" t="str">
        <f t="shared" si="40"/>
        <v>NÃO</v>
      </c>
      <c r="K152" s="2" t="str">
        <f t="shared" si="41"/>
        <v>NÃO</v>
      </c>
      <c r="L152" s="51">
        <f t="shared" si="42"/>
        <v>0.1111111111111111</v>
      </c>
      <c r="M152" s="1">
        <f>_xlfn.XLOOKUP(A:A,'COAPS 2020-10'!A:A,'COAPS 2020-10'!AP:AP)</f>
        <v>9</v>
      </c>
      <c r="N152" s="1">
        <f>_xlfn.XLOOKUP(A:A,'COAPS 2020-10'!A:A,'COAPS 2020-10'!AQ:AQ)</f>
        <v>1</v>
      </c>
      <c r="O152" s="51">
        <f t="shared" si="43"/>
        <v>0</v>
      </c>
      <c r="P152" s="1">
        <f>_xlfn.XLOOKUP(A:A,AUTOPREENCHIMENTO!A:A,AUTOPREENCHIMENTO!CF:CF)</f>
        <v>0</v>
      </c>
      <c r="Q152" s="1">
        <f>_xlfn.XLOOKUP(A:A,'COAPS 2020-10'!A:A,'COAPS 2020-10'!AS:AS)</f>
        <v>0</v>
      </c>
      <c r="R152" s="75">
        <f t="shared" si="44"/>
        <v>0</v>
      </c>
      <c r="S152" s="1">
        <f>_xlfn.XLOOKUP(A:A,NASF!A:A,NASF!F:F)</f>
        <v>0</v>
      </c>
    </row>
    <row r="153" spans="1:19" x14ac:dyDescent="0.25">
      <c r="A153" s="2">
        <v>189</v>
      </c>
      <c r="B153" s="1" t="s">
        <v>1568</v>
      </c>
      <c r="C153" s="43" t="s">
        <v>281</v>
      </c>
      <c r="D153" s="1" t="s">
        <v>2105</v>
      </c>
      <c r="E153" s="20" t="str">
        <f>_xlfn.XLOOKUP(A:A,Tipologia!A:A,Tipologia!F:F)</f>
        <v>E</v>
      </c>
      <c r="F153" s="63">
        <f t="shared" si="36"/>
        <v>6</v>
      </c>
      <c r="G153" s="64">
        <f t="shared" si="37"/>
        <v>6</v>
      </c>
      <c r="H153" s="101">
        <f t="shared" si="38"/>
        <v>0</v>
      </c>
      <c r="I153" s="101">
        <f t="shared" si="39"/>
        <v>1</v>
      </c>
      <c r="J153" s="2" t="str">
        <f t="shared" si="40"/>
        <v>SIM</v>
      </c>
      <c r="K153" s="2" t="str">
        <f t="shared" si="41"/>
        <v>NÃO</v>
      </c>
      <c r="L153" s="51">
        <f t="shared" si="42"/>
        <v>0</v>
      </c>
      <c r="M153" s="1">
        <f>_xlfn.XLOOKUP(A:A,'COAPS 2020-10'!A:A,'COAPS 2020-10'!AP:AP)</f>
        <v>1</v>
      </c>
      <c r="N153" s="1">
        <f>_xlfn.XLOOKUP(A:A,'COAPS 2020-10'!A:A,'COAPS 2020-10'!AQ:AQ)</f>
        <v>0</v>
      </c>
      <c r="O153" s="51">
        <f t="shared" si="43"/>
        <v>2492</v>
      </c>
      <c r="P153" s="1">
        <f>_xlfn.XLOOKUP(A:A,AUTOPREENCHIMENTO!A:A,AUTOPREENCHIMENTO!CF:CF)</f>
        <v>2492</v>
      </c>
      <c r="Q153" s="1">
        <f>_xlfn.XLOOKUP(A:A,'COAPS 2020-10'!A:A,'COAPS 2020-10'!AS:AS)</f>
        <v>0</v>
      </c>
      <c r="R153" s="75">
        <f t="shared" si="44"/>
        <v>1</v>
      </c>
      <c r="S153" s="1">
        <f>_xlfn.XLOOKUP(A:A,NASF!A:A,NASF!F:F)</f>
        <v>1</v>
      </c>
    </row>
    <row r="154" spans="1:19" x14ac:dyDescent="0.25">
      <c r="A154" s="2">
        <v>211</v>
      </c>
      <c r="B154" s="1" t="s">
        <v>1857</v>
      </c>
      <c r="C154" s="43" t="s">
        <v>157</v>
      </c>
      <c r="D154" s="1" t="s">
        <v>2146</v>
      </c>
      <c r="E154" s="20" t="str">
        <f>_xlfn.XLOOKUP(A:A,Tipologia!A:A,Tipologia!F:F)</f>
        <v>E</v>
      </c>
      <c r="F154" s="63">
        <f t="shared" si="36"/>
        <v>6</v>
      </c>
      <c r="G154" s="64">
        <f t="shared" si="37"/>
        <v>6</v>
      </c>
      <c r="H154" s="101">
        <f t="shared" si="38"/>
        <v>0</v>
      </c>
      <c r="I154" s="101">
        <f t="shared" si="39"/>
        <v>1</v>
      </c>
      <c r="J154" s="2" t="str">
        <f t="shared" si="40"/>
        <v>SIM</v>
      </c>
      <c r="K154" s="2" t="str">
        <f t="shared" si="41"/>
        <v>NÃO</v>
      </c>
      <c r="L154" s="51">
        <f t="shared" si="42"/>
        <v>0</v>
      </c>
      <c r="M154" s="1">
        <f>_xlfn.XLOOKUP(A:A,'COAPS 2020-10'!A:A,'COAPS 2020-10'!AP:AP)</f>
        <v>2</v>
      </c>
      <c r="N154" s="1">
        <f>_xlfn.XLOOKUP(A:A,'COAPS 2020-10'!A:A,'COAPS 2020-10'!AQ:AQ)</f>
        <v>0</v>
      </c>
      <c r="O154" s="51">
        <f t="shared" si="43"/>
        <v>2849.5</v>
      </c>
      <c r="P154" s="1">
        <f>_xlfn.XLOOKUP(A:A,AUTOPREENCHIMENTO!A:A,AUTOPREENCHIMENTO!CF:CF)</f>
        <v>5699</v>
      </c>
      <c r="Q154" s="1">
        <f>_xlfn.XLOOKUP(A:A,'COAPS 2020-10'!A:A,'COAPS 2020-10'!AS:AS)</f>
        <v>0</v>
      </c>
      <c r="R154" s="75">
        <f t="shared" si="44"/>
        <v>1</v>
      </c>
      <c r="S154" s="1">
        <f>_xlfn.XLOOKUP(A:A,NASF!A:A,NASF!F:F)</f>
        <v>2</v>
      </c>
    </row>
    <row r="155" spans="1:19" x14ac:dyDescent="0.25">
      <c r="A155" s="2">
        <v>227</v>
      </c>
      <c r="B155" s="1" t="s">
        <v>1857</v>
      </c>
      <c r="C155" s="43" t="s">
        <v>291</v>
      </c>
      <c r="D155" s="1" t="s">
        <v>2042</v>
      </c>
      <c r="E155" s="20" t="str">
        <f>_xlfn.XLOOKUP(A:A,Tipologia!A:A,Tipologia!F:F)</f>
        <v>E</v>
      </c>
      <c r="F155" s="63">
        <f t="shared" si="36"/>
        <v>2</v>
      </c>
      <c r="G155" s="64">
        <f t="shared" si="37"/>
        <v>2</v>
      </c>
      <c r="H155" s="101">
        <f t="shared" si="38"/>
        <v>2</v>
      </c>
      <c r="I155" s="101">
        <f t="shared" si="39"/>
        <v>0</v>
      </c>
      <c r="J155" s="2" t="str">
        <f t="shared" si="40"/>
        <v>NÃO</v>
      </c>
      <c r="K155" s="2" t="str">
        <f t="shared" si="41"/>
        <v>NÃO</v>
      </c>
      <c r="L155" s="51">
        <f t="shared" si="42"/>
        <v>1</v>
      </c>
      <c r="M155" s="1">
        <f>_xlfn.XLOOKUP(A:A,'COAPS 2020-10'!A:A,'COAPS 2020-10'!AP:AP)</f>
        <v>3</v>
      </c>
      <c r="N155" s="1">
        <f>_xlfn.XLOOKUP(A:A,'COAPS 2020-10'!A:A,'COAPS 2020-10'!AQ:AQ)</f>
        <v>3</v>
      </c>
      <c r="O155" s="51">
        <f t="shared" si="43"/>
        <v>1600</v>
      </c>
      <c r="P155" s="1">
        <f>_xlfn.XLOOKUP(A:A,AUTOPREENCHIMENTO!A:A,AUTOPREENCHIMENTO!CF:CF)</f>
        <v>4800</v>
      </c>
      <c r="Q155" s="1">
        <f>_xlfn.XLOOKUP(A:A,'COAPS 2020-10'!A:A,'COAPS 2020-10'!AS:AS)</f>
        <v>0</v>
      </c>
      <c r="R155" s="75">
        <f t="shared" si="44"/>
        <v>0</v>
      </c>
      <c r="S155" s="1">
        <f>_xlfn.XLOOKUP(A:A,NASF!A:A,NASF!F:F)</f>
        <v>0</v>
      </c>
    </row>
    <row r="156" spans="1:19" x14ac:dyDescent="0.25">
      <c r="A156" s="2">
        <v>230</v>
      </c>
      <c r="B156" s="1" t="s">
        <v>1857</v>
      </c>
      <c r="C156" s="43" t="s">
        <v>291</v>
      </c>
      <c r="D156" s="1" t="s">
        <v>1866</v>
      </c>
      <c r="E156" s="20" t="str">
        <f>_xlfn.XLOOKUP(A:A,Tipologia!A:A,Tipologia!F:F)</f>
        <v>E</v>
      </c>
      <c r="F156" s="63">
        <f t="shared" si="36"/>
        <v>2</v>
      </c>
      <c r="G156" s="64">
        <f t="shared" si="37"/>
        <v>2</v>
      </c>
      <c r="H156" s="101">
        <f t="shared" si="38"/>
        <v>1</v>
      </c>
      <c r="I156" s="101">
        <f t="shared" si="39"/>
        <v>0</v>
      </c>
      <c r="J156" s="2" t="str">
        <f t="shared" si="40"/>
        <v>NÃO</v>
      </c>
      <c r="K156" s="2" t="str">
        <f t="shared" si="41"/>
        <v>NÃO</v>
      </c>
      <c r="L156" s="51">
        <f t="shared" si="42"/>
        <v>0.5</v>
      </c>
      <c r="M156" s="1">
        <f>_xlfn.XLOOKUP(A:A,'COAPS 2020-10'!A:A,'COAPS 2020-10'!AP:AP)</f>
        <v>2</v>
      </c>
      <c r="N156" s="1">
        <f>_xlfn.XLOOKUP(A:A,'COAPS 2020-10'!A:A,'COAPS 2020-10'!AQ:AQ)</f>
        <v>1</v>
      </c>
      <c r="O156" s="51">
        <f t="shared" si="43"/>
        <v>850</v>
      </c>
      <c r="P156" s="1">
        <f>_xlfn.XLOOKUP(A:A,AUTOPREENCHIMENTO!A:A,AUTOPREENCHIMENTO!CF:CF)</f>
        <v>1700</v>
      </c>
      <c r="Q156" s="1">
        <f>_xlfn.XLOOKUP(A:A,'COAPS 2020-10'!A:A,'COAPS 2020-10'!AS:AS)</f>
        <v>0</v>
      </c>
      <c r="R156" s="75">
        <f t="shared" si="44"/>
        <v>0</v>
      </c>
      <c r="S156" s="1">
        <f>_xlfn.XLOOKUP(A:A,NASF!A:A,NASF!F:F)</f>
        <v>0</v>
      </c>
    </row>
    <row r="157" spans="1:19" x14ac:dyDescent="0.25">
      <c r="A157" s="2">
        <v>234</v>
      </c>
      <c r="B157" s="1" t="s">
        <v>1857</v>
      </c>
      <c r="C157" s="43" t="s">
        <v>291</v>
      </c>
      <c r="D157" s="1" t="s">
        <v>2140</v>
      </c>
      <c r="E157" s="20" t="str">
        <f>_xlfn.XLOOKUP(A:A,Tipologia!A:A,Tipologia!F:F)</f>
        <v>E</v>
      </c>
      <c r="F157" s="63">
        <f t="shared" si="36"/>
        <v>1</v>
      </c>
      <c r="G157" s="64">
        <f t="shared" si="37"/>
        <v>1</v>
      </c>
      <c r="H157" s="101">
        <f t="shared" si="38"/>
        <v>0</v>
      </c>
      <c r="I157" s="101">
        <f t="shared" si="39"/>
        <v>0</v>
      </c>
      <c r="J157" s="2" t="str">
        <f t="shared" si="40"/>
        <v>NÃO</v>
      </c>
      <c r="K157" s="2" t="str">
        <f t="shared" si="41"/>
        <v>NÃO</v>
      </c>
      <c r="L157" s="51">
        <f t="shared" si="42"/>
        <v>0</v>
      </c>
      <c r="M157" s="1">
        <f>_xlfn.XLOOKUP(A:A,'COAPS 2020-10'!A:A,'COAPS 2020-10'!AP:AP)</f>
        <v>2</v>
      </c>
      <c r="N157" s="1">
        <f>_xlfn.XLOOKUP(A:A,'COAPS 2020-10'!A:A,'COAPS 2020-10'!AQ:AQ)</f>
        <v>0</v>
      </c>
      <c r="O157" s="51">
        <f t="shared" si="43"/>
        <v>1500</v>
      </c>
      <c r="P157" s="1">
        <f>_xlfn.XLOOKUP(A:A,AUTOPREENCHIMENTO!A:A,AUTOPREENCHIMENTO!CF:CF)</f>
        <v>3000</v>
      </c>
      <c r="Q157" s="1">
        <f>_xlfn.XLOOKUP(A:A,'COAPS 2020-10'!A:A,'COAPS 2020-10'!AS:AS)</f>
        <v>0</v>
      </c>
      <c r="R157" s="75">
        <f t="shared" si="44"/>
        <v>0</v>
      </c>
      <c r="S157" s="1">
        <f>_xlfn.XLOOKUP(A:A,NASF!A:A,NASF!F:F)</f>
        <v>0</v>
      </c>
    </row>
    <row r="158" spans="1:19" x14ac:dyDescent="0.25">
      <c r="A158" s="2">
        <v>236</v>
      </c>
      <c r="B158" s="1" t="s">
        <v>1857</v>
      </c>
      <c r="C158" s="43" t="s">
        <v>291</v>
      </c>
      <c r="D158" s="1" t="s">
        <v>1869</v>
      </c>
      <c r="E158" s="20" t="str">
        <f>_xlfn.XLOOKUP(A:A,Tipologia!A:A,Tipologia!F:F)</f>
        <v>E</v>
      </c>
      <c r="F158" s="63">
        <f t="shared" si="36"/>
        <v>2</v>
      </c>
      <c r="G158" s="64">
        <f t="shared" si="37"/>
        <v>2</v>
      </c>
      <c r="H158" s="101">
        <f t="shared" si="38"/>
        <v>0</v>
      </c>
      <c r="I158" s="101">
        <f t="shared" si="39"/>
        <v>0</v>
      </c>
      <c r="J158" s="2" t="str">
        <f t="shared" si="40"/>
        <v>SIM</v>
      </c>
      <c r="K158" s="2" t="str">
        <f t="shared" si="41"/>
        <v>NÃO</v>
      </c>
      <c r="L158" s="51">
        <f t="shared" si="42"/>
        <v>0</v>
      </c>
      <c r="M158" s="1">
        <f>_xlfn.XLOOKUP(A:A,'COAPS 2020-10'!A:A,'COAPS 2020-10'!AP:AP)</f>
        <v>2</v>
      </c>
      <c r="N158" s="1">
        <f>_xlfn.XLOOKUP(A:A,'COAPS 2020-10'!A:A,'COAPS 2020-10'!AQ:AQ)</f>
        <v>0</v>
      </c>
      <c r="O158" s="51">
        <f t="shared" si="43"/>
        <v>4000</v>
      </c>
      <c r="P158" s="1">
        <f>_xlfn.XLOOKUP(A:A,AUTOPREENCHIMENTO!A:A,AUTOPREENCHIMENTO!CF:CF)</f>
        <v>8000</v>
      </c>
      <c r="Q158" s="1">
        <f>_xlfn.XLOOKUP(A:A,'COAPS 2020-10'!A:A,'COAPS 2020-10'!AS:AS)</f>
        <v>0</v>
      </c>
      <c r="R158" s="75">
        <f t="shared" si="44"/>
        <v>0</v>
      </c>
      <c r="S158" s="1">
        <f>_xlfn.XLOOKUP(A:A,NASF!A:A,NASF!F:F)</f>
        <v>0</v>
      </c>
    </row>
    <row r="159" spans="1:19" x14ac:dyDescent="0.25">
      <c r="A159" s="2">
        <v>52</v>
      </c>
      <c r="B159" s="1" t="s">
        <v>1857</v>
      </c>
      <c r="C159" s="43" t="s">
        <v>2155</v>
      </c>
      <c r="D159" s="12" t="s">
        <v>2038</v>
      </c>
      <c r="E159" s="20" t="str">
        <f>_xlfn.XLOOKUP(A:A,Tipologia!A:A,Tipologia!F:F)</f>
        <v>SEM INFORMAÇÃO</v>
      </c>
      <c r="F159" s="63" t="e">
        <f t="shared" si="36"/>
        <v>#N/A</v>
      </c>
      <c r="G159" s="64" t="e">
        <f t="shared" si="37"/>
        <v>#N/A</v>
      </c>
      <c r="H159" s="101">
        <f t="shared" si="38"/>
        <v>1</v>
      </c>
      <c r="I159" s="101">
        <f t="shared" si="39"/>
        <v>1</v>
      </c>
      <c r="J159" s="2" t="e">
        <f t="shared" si="40"/>
        <v>#N/A</v>
      </c>
      <c r="K159" s="2" t="str">
        <f t="shared" si="41"/>
        <v>NÃO</v>
      </c>
      <c r="L159" s="51">
        <f t="shared" si="42"/>
        <v>0.5</v>
      </c>
      <c r="M159" s="1">
        <f>_xlfn.XLOOKUP(A:A,'COAPS 2020-10'!A:A,'COAPS 2020-10'!AP:AP)</f>
        <v>6</v>
      </c>
      <c r="N159" s="1">
        <f>_xlfn.XLOOKUP(A:A,'COAPS 2020-10'!A:A,'COAPS 2020-10'!AQ:AQ)</f>
        <v>3</v>
      </c>
      <c r="O159" s="51" t="e">
        <f t="shared" si="43"/>
        <v>#N/A</v>
      </c>
      <c r="P159" s="1" t="e">
        <f>_xlfn.XLOOKUP(A:A,AUTOPREENCHIMENTO!A:A,AUTOPREENCHIMENTO!CF:CF)</f>
        <v>#N/A</v>
      </c>
      <c r="Q159" s="1">
        <f>_xlfn.XLOOKUP(A:A,'COAPS 2020-10'!A:A,'COAPS 2020-10'!AS:AS)</f>
        <v>0</v>
      </c>
      <c r="R159" s="75">
        <f t="shared" si="44"/>
        <v>1</v>
      </c>
      <c r="S159" s="1">
        <f>_xlfn.XLOOKUP(A:A,NASF!A:A,NASF!F:F)</f>
        <v>6</v>
      </c>
    </row>
    <row r="160" spans="1:19" x14ac:dyDescent="0.25">
      <c r="A160" s="2">
        <v>82</v>
      </c>
      <c r="B160" s="1" t="s">
        <v>1857</v>
      </c>
      <c r="C160" s="43" t="s">
        <v>2155</v>
      </c>
      <c r="D160" s="1" t="s">
        <v>2064</v>
      </c>
      <c r="E160" s="20" t="str">
        <f>_xlfn.XLOOKUP(A:A,Tipologia!A:A,Tipologia!F:F)</f>
        <v>SEM INFORMAÇÃO</v>
      </c>
      <c r="F160" s="63" t="e">
        <f t="shared" si="36"/>
        <v>#N/A</v>
      </c>
      <c r="G160" s="64" t="e">
        <f t="shared" si="37"/>
        <v>#N/A</v>
      </c>
      <c r="H160" s="101">
        <f t="shared" si="38"/>
        <v>2</v>
      </c>
      <c r="I160" s="101">
        <f t="shared" si="39"/>
        <v>0</v>
      </c>
      <c r="J160" s="2" t="e">
        <f t="shared" si="40"/>
        <v>#N/A</v>
      </c>
      <c r="K160" s="2" t="str">
        <f t="shared" si="41"/>
        <v>NÃO</v>
      </c>
      <c r="L160" s="51">
        <f t="shared" si="42"/>
        <v>1</v>
      </c>
      <c r="M160" s="1">
        <f>_xlfn.XLOOKUP(A:A,'COAPS 2020-10'!A:A,'COAPS 2020-10'!AP:AP)</f>
        <v>1</v>
      </c>
      <c r="N160" s="1">
        <f>_xlfn.XLOOKUP(A:A,'COAPS 2020-10'!A:A,'COAPS 2020-10'!AQ:AQ)</f>
        <v>1</v>
      </c>
      <c r="O160" s="51" t="e">
        <f t="shared" si="43"/>
        <v>#N/A</v>
      </c>
      <c r="P160" s="1" t="e">
        <f>_xlfn.XLOOKUP(A:A,AUTOPREENCHIMENTO!A:A,AUTOPREENCHIMENTO!CF:CF)</f>
        <v>#N/A</v>
      </c>
      <c r="Q160" s="1">
        <f>_xlfn.XLOOKUP(A:A,'COAPS 2020-10'!A:A,'COAPS 2020-10'!AS:AS)</f>
        <v>0</v>
      </c>
      <c r="R160" s="75">
        <f t="shared" si="44"/>
        <v>0</v>
      </c>
      <c r="S160" s="1">
        <f>_xlfn.XLOOKUP(A:A,NASF!A:A,NASF!F:F)</f>
        <v>0</v>
      </c>
    </row>
    <row r="161" spans="1:19" x14ac:dyDescent="0.25">
      <c r="A161" s="2">
        <v>145</v>
      </c>
      <c r="B161" s="1" t="s">
        <v>1857</v>
      </c>
      <c r="C161" s="43" t="s">
        <v>157</v>
      </c>
      <c r="D161" s="1" t="s">
        <v>1889</v>
      </c>
      <c r="E161" s="20" t="str">
        <f>_xlfn.XLOOKUP(A:A,Tipologia!A:A,Tipologia!F:F)</f>
        <v>SEM INFORMAÇÃO</v>
      </c>
      <c r="F161" s="63" t="e">
        <f t="shared" si="36"/>
        <v>#N/A</v>
      </c>
      <c r="G161" s="64" t="e">
        <f t="shared" si="37"/>
        <v>#N/A</v>
      </c>
      <c r="H161" s="101">
        <f t="shared" si="38"/>
        <v>1.5</v>
      </c>
      <c r="I161" s="101">
        <f t="shared" si="39"/>
        <v>1</v>
      </c>
      <c r="J161" s="2" t="e">
        <f t="shared" si="40"/>
        <v>#N/A</v>
      </c>
      <c r="K161" s="2" t="str">
        <f t="shared" si="41"/>
        <v>NÃO</v>
      </c>
      <c r="L161" s="51">
        <f t="shared" si="42"/>
        <v>0.75</v>
      </c>
      <c r="M161" s="1">
        <f>_xlfn.XLOOKUP(A:A,'COAPS 2020-10'!A:A,'COAPS 2020-10'!AP:AP)</f>
        <v>4</v>
      </c>
      <c r="N161" s="1">
        <f>_xlfn.XLOOKUP(A:A,'COAPS 2020-10'!A:A,'COAPS 2020-10'!AQ:AQ)</f>
        <v>3</v>
      </c>
      <c r="O161" s="51" t="e">
        <f t="shared" si="43"/>
        <v>#N/A</v>
      </c>
      <c r="P161" s="1" t="e">
        <f>_xlfn.XLOOKUP(A:A,AUTOPREENCHIMENTO!A:A,AUTOPREENCHIMENTO!CF:CF)</f>
        <v>#N/A</v>
      </c>
      <c r="Q161" s="1">
        <f>_xlfn.XLOOKUP(A:A,'COAPS 2020-10'!A:A,'COAPS 2020-10'!AS:AS)</f>
        <v>0</v>
      </c>
      <c r="R161" s="75">
        <f t="shared" si="44"/>
        <v>1</v>
      </c>
      <c r="S161" s="1">
        <f>_xlfn.XLOOKUP(A:A,NASF!A:A,NASF!F:F)</f>
        <v>4</v>
      </c>
    </row>
    <row r="162" spans="1:19" x14ac:dyDescent="0.25">
      <c r="A162" s="2">
        <v>215</v>
      </c>
      <c r="B162" s="1" t="s">
        <v>1857</v>
      </c>
      <c r="C162" s="43" t="s">
        <v>157</v>
      </c>
      <c r="D162" s="1" t="s">
        <v>2066</v>
      </c>
      <c r="E162" s="20" t="str">
        <f>_xlfn.XLOOKUP(A:A,Tipologia!A:A,Tipologia!F:F)</f>
        <v>SEM INFORMAÇÃO</v>
      </c>
      <c r="F162" s="63" t="e">
        <f t="shared" ref="F162:F175" si="45">IF(K162="SIM",G162+0.5,G162)</f>
        <v>#N/A</v>
      </c>
      <c r="G162" s="64" t="e">
        <f t="shared" ref="G162:G175" si="46">IF(AND(H162&gt;=1,I162&gt;=1,J162="SIM"),8,IF(AND(H162&gt;=0.75,I162&gt;=0.75,J162="SIM"),7,IF(AND(H162&gt;=0.5,I162&gt;=0.5,J162="SIM"),6,IF(AND(H162&gt;0,I162&gt;0,J162="SIM"),4,IF(AND(OR(H162&gt;=1,I162&gt;=1),J162="SIM"),6,IF(AND(OR(H162&gt;=0.75,I162&gt;=0.75),J162="SIM"),5,IF(AND(OR(H162&gt;=0.5,I162&gt;=0.5),J162="SIM"),4,IF(AND(OR(H162&gt;0,I162&gt;0),J162="SIM"),3,IF(AND(OR(H162&gt;=1,I162&gt;=1),J162="SIM"),6,IF(AND(H162&gt;=1,I162&gt;=1,J162="NÃO"),6,IF(AND(H162&gt;=0.75,I162&gt;=0.75,J162="NÃO"),5,IF(AND(H162&gt;=0.5,I162&gt;=0.5,J162="NÃO"),4,IF(AND(H162&gt;0,I162&gt;0,J162="NÃO"),2,IF(AND(H162=0,I162=0,J162="SIM"),2,IF(AND(OR(H162&gt;0,I162&gt;0),J162="NÃO"),2,1)))))))))))))))</f>
        <v>#N/A</v>
      </c>
      <c r="H162" s="101">
        <f t="shared" ref="H162:H175" si="47">L162*2</f>
        <v>2</v>
      </c>
      <c r="I162" s="101">
        <f t="shared" ref="I162:I175" si="48">R162</f>
        <v>1</v>
      </c>
      <c r="J162" s="2" t="e">
        <f t="shared" ref="J162:J175" si="49">IF(AND(O162&gt;=2000,O162&lt;=4000),"SIM","NÃO")</f>
        <v>#N/A</v>
      </c>
      <c r="K162" s="2" t="str">
        <f t="shared" ref="K162:K175" si="50">IF(Q162=0,"NÃO","SIM")</f>
        <v>NÃO</v>
      </c>
      <c r="L162" s="51">
        <f t="shared" ref="L162:L175" si="51">N162/M162</f>
        <v>1</v>
      </c>
      <c r="M162" s="1">
        <f>_xlfn.XLOOKUP(A:A,'COAPS 2020-10'!A:A,'COAPS 2020-10'!AP:AP)</f>
        <v>7</v>
      </c>
      <c r="N162" s="1">
        <f>_xlfn.XLOOKUP(A:A,'COAPS 2020-10'!A:A,'COAPS 2020-10'!AQ:AQ)</f>
        <v>7</v>
      </c>
      <c r="O162" s="51" t="e">
        <f t="shared" ref="O162:O175" si="52">P162/M162</f>
        <v>#N/A</v>
      </c>
      <c r="P162" s="1" t="e">
        <f>_xlfn.XLOOKUP(A:A,AUTOPREENCHIMENTO!A:A,AUTOPREENCHIMENTO!CF:CF)</f>
        <v>#N/A</v>
      </c>
      <c r="Q162" s="1">
        <f>_xlfn.XLOOKUP(A:A,'COAPS 2020-10'!A:A,'COAPS 2020-10'!AS:AS)</f>
        <v>0</v>
      </c>
      <c r="R162" s="75">
        <f t="shared" ref="R162:R175" si="53">S162/M162</f>
        <v>1</v>
      </c>
      <c r="S162" s="1">
        <f>_xlfn.XLOOKUP(A:A,NASF!A:A,NASF!F:F)</f>
        <v>7</v>
      </c>
    </row>
    <row r="163" spans="1:19" x14ac:dyDescent="0.25">
      <c r="A163" s="2">
        <v>231</v>
      </c>
      <c r="B163" s="1" t="s">
        <v>1857</v>
      </c>
      <c r="C163" s="43" t="s">
        <v>291</v>
      </c>
      <c r="D163" s="1" t="s">
        <v>2108</v>
      </c>
      <c r="E163" s="20" t="str">
        <f>_xlfn.XLOOKUP(A:A,Tipologia!A:A,Tipologia!F:F)</f>
        <v>SEM INFORMAÇÃO</v>
      </c>
      <c r="F163" s="63" t="e">
        <f t="shared" si="45"/>
        <v>#N/A</v>
      </c>
      <c r="G163" s="64" t="e">
        <f t="shared" si="46"/>
        <v>#N/A</v>
      </c>
      <c r="H163" s="101">
        <f t="shared" si="47"/>
        <v>0.8</v>
      </c>
      <c r="I163" s="101">
        <f t="shared" si="48"/>
        <v>0</v>
      </c>
      <c r="J163" s="2" t="e">
        <f t="shared" si="49"/>
        <v>#N/A</v>
      </c>
      <c r="K163" s="2" t="str">
        <f t="shared" si="50"/>
        <v>NÃO</v>
      </c>
      <c r="L163" s="51">
        <f t="shared" si="51"/>
        <v>0.4</v>
      </c>
      <c r="M163" s="1">
        <f>_xlfn.XLOOKUP(A:A,'COAPS 2020-10'!A:A,'COAPS 2020-10'!AP:AP)</f>
        <v>5</v>
      </c>
      <c r="N163" s="1">
        <f>_xlfn.XLOOKUP(A:A,'COAPS 2020-10'!A:A,'COAPS 2020-10'!AQ:AQ)</f>
        <v>2</v>
      </c>
      <c r="O163" s="51" t="e">
        <f t="shared" si="52"/>
        <v>#N/A</v>
      </c>
      <c r="P163" s="1" t="e">
        <f>_xlfn.XLOOKUP(A:A,AUTOPREENCHIMENTO!A:A,AUTOPREENCHIMENTO!CF:CF)</f>
        <v>#N/A</v>
      </c>
      <c r="Q163" s="1">
        <f>_xlfn.XLOOKUP(A:A,'COAPS 2020-10'!A:A,'COAPS 2020-10'!AS:AS)</f>
        <v>0</v>
      </c>
      <c r="R163" s="75">
        <f t="shared" si="53"/>
        <v>0</v>
      </c>
      <c r="S163" s="1">
        <f>_xlfn.XLOOKUP(A:A,NASF!A:A,NASF!F:F)</f>
        <v>0</v>
      </c>
    </row>
    <row r="164" spans="1:19" x14ac:dyDescent="0.25">
      <c r="A164" s="2">
        <v>232</v>
      </c>
      <c r="B164" s="1" t="s">
        <v>1857</v>
      </c>
      <c r="C164" s="43" t="s">
        <v>291</v>
      </c>
      <c r="D164" s="1" t="s">
        <v>2158</v>
      </c>
      <c r="E164" s="20" t="str">
        <f>_xlfn.XLOOKUP(A:A,Tipologia!A:A,Tipologia!F:F)</f>
        <v>SEM INFORMAÇÃO</v>
      </c>
      <c r="F164" s="63" t="e">
        <f t="shared" si="45"/>
        <v>#N/A</v>
      </c>
      <c r="G164" s="64" t="e">
        <f t="shared" si="46"/>
        <v>#N/A</v>
      </c>
      <c r="H164" s="101" t="e">
        <f t="shared" si="47"/>
        <v>#N/A</v>
      </c>
      <c r="I164" s="101" t="e">
        <f t="shared" si="48"/>
        <v>#N/A</v>
      </c>
      <c r="J164" s="2" t="e">
        <f t="shared" si="49"/>
        <v>#N/A</v>
      </c>
      <c r="K164" s="2" t="e">
        <f t="shared" si="50"/>
        <v>#N/A</v>
      </c>
      <c r="L164" s="51" t="e">
        <f t="shared" si="51"/>
        <v>#N/A</v>
      </c>
      <c r="M164" s="1" t="e">
        <f>_xlfn.XLOOKUP(A:A,'COAPS 2020-10'!A:A,'COAPS 2020-10'!AP:AP)</f>
        <v>#N/A</v>
      </c>
      <c r="N164" s="1" t="e">
        <f>_xlfn.XLOOKUP(A:A,'COAPS 2020-10'!A:A,'COAPS 2020-10'!AQ:AQ)</f>
        <v>#N/A</v>
      </c>
      <c r="O164" s="51" t="e">
        <f t="shared" si="52"/>
        <v>#N/A</v>
      </c>
      <c r="P164" s="1">
        <f>_xlfn.XLOOKUP(A:A,AUTOPREENCHIMENTO!A:A,AUTOPREENCHIMENTO!CF:CF)</f>
        <v>900</v>
      </c>
      <c r="Q164" s="1" t="e">
        <f>_xlfn.XLOOKUP(A:A,'COAPS 2020-10'!A:A,'COAPS 2020-10'!AS:AS)</f>
        <v>#N/A</v>
      </c>
      <c r="R164" s="75" t="e">
        <f t="shared" si="53"/>
        <v>#N/A</v>
      </c>
      <c r="S164" s="1" t="e">
        <f>_xlfn.XLOOKUP(A:A,NASF!A:A,NASF!F:F)</f>
        <v>#N/A</v>
      </c>
    </row>
    <row r="165" spans="1:19" x14ac:dyDescent="0.25">
      <c r="A165" s="2">
        <v>235</v>
      </c>
      <c r="B165" s="1" t="s">
        <v>1857</v>
      </c>
      <c r="C165" s="43" t="s">
        <v>291</v>
      </c>
      <c r="D165" s="1" t="s">
        <v>2159</v>
      </c>
      <c r="E165" s="20" t="str">
        <f>_xlfn.XLOOKUP(A:A,Tipologia!A:A,Tipologia!F:F)</f>
        <v>SEM INFORMAÇÃO</v>
      </c>
      <c r="F165" s="63" t="e">
        <f t="shared" si="45"/>
        <v>#N/A</v>
      </c>
      <c r="G165" s="64" t="e">
        <f t="shared" si="46"/>
        <v>#N/A</v>
      </c>
      <c r="H165" s="101" t="e">
        <f t="shared" si="47"/>
        <v>#N/A</v>
      </c>
      <c r="I165" s="101" t="e">
        <f t="shared" si="48"/>
        <v>#N/A</v>
      </c>
      <c r="J165" s="2" t="e">
        <f t="shared" si="49"/>
        <v>#N/A</v>
      </c>
      <c r="K165" s="2" t="e">
        <f t="shared" si="50"/>
        <v>#N/A</v>
      </c>
      <c r="L165" s="51" t="e">
        <f t="shared" si="51"/>
        <v>#N/A</v>
      </c>
      <c r="M165" s="1" t="e">
        <f>_xlfn.XLOOKUP(A:A,'COAPS 2020-10'!A:A,'COAPS 2020-10'!AP:AP)</f>
        <v>#N/A</v>
      </c>
      <c r="N165" s="1" t="e">
        <f>_xlfn.XLOOKUP(A:A,'COAPS 2020-10'!A:A,'COAPS 2020-10'!AQ:AQ)</f>
        <v>#N/A</v>
      </c>
      <c r="O165" s="51" t="e">
        <f t="shared" si="52"/>
        <v>#N/A</v>
      </c>
      <c r="P165" s="1">
        <f>_xlfn.XLOOKUP(A:A,AUTOPREENCHIMENTO!A:A,AUTOPREENCHIMENTO!CF:CF)</f>
        <v>1700</v>
      </c>
      <c r="Q165" s="1" t="e">
        <f>_xlfn.XLOOKUP(A:A,'COAPS 2020-10'!A:A,'COAPS 2020-10'!AS:AS)</f>
        <v>#N/A</v>
      </c>
      <c r="R165" s="75" t="e">
        <f t="shared" si="53"/>
        <v>#N/A</v>
      </c>
      <c r="S165" s="1" t="e">
        <f>_xlfn.XLOOKUP(A:A,NASF!A:A,NASF!F:F)</f>
        <v>#N/A</v>
      </c>
    </row>
    <row r="166" spans="1:19" x14ac:dyDescent="0.25">
      <c r="A166" s="2">
        <v>239</v>
      </c>
      <c r="B166" s="1" t="s">
        <v>1857</v>
      </c>
      <c r="C166" s="43" t="s">
        <v>157</v>
      </c>
      <c r="D166" s="1" t="s">
        <v>1895</v>
      </c>
      <c r="E166" s="20" t="str">
        <f>_xlfn.XLOOKUP(A:A,Tipologia!A:A,Tipologia!F:F)</f>
        <v>SEM INFORMAÇÃO</v>
      </c>
      <c r="F166" s="63" t="e">
        <f t="shared" si="45"/>
        <v>#N/A</v>
      </c>
      <c r="G166" s="64" t="e">
        <f t="shared" si="46"/>
        <v>#N/A</v>
      </c>
      <c r="H166" s="101">
        <f t="shared" si="47"/>
        <v>0</v>
      </c>
      <c r="I166" s="101">
        <f t="shared" si="48"/>
        <v>0</v>
      </c>
      <c r="J166" s="2" t="e">
        <f t="shared" si="49"/>
        <v>#N/A</v>
      </c>
      <c r="K166" s="2" t="str">
        <f t="shared" si="50"/>
        <v>NÃO</v>
      </c>
      <c r="L166" s="51">
        <f t="shared" si="51"/>
        <v>0</v>
      </c>
      <c r="M166" s="1">
        <f>_xlfn.XLOOKUP(A:A,'COAPS 2020-10'!A:A,'COAPS 2020-10'!AP:AP)</f>
        <v>3</v>
      </c>
      <c r="N166" s="1">
        <f>_xlfn.XLOOKUP(A:A,'COAPS 2020-10'!A:A,'COAPS 2020-10'!AQ:AQ)</f>
        <v>0</v>
      </c>
      <c r="O166" s="51" t="e">
        <f t="shared" si="52"/>
        <v>#N/A</v>
      </c>
      <c r="P166" s="1" t="e">
        <f>_xlfn.XLOOKUP(A:A,AUTOPREENCHIMENTO!A:A,AUTOPREENCHIMENTO!CF:CF)</f>
        <v>#N/A</v>
      </c>
      <c r="Q166" s="1">
        <f>_xlfn.XLOOKUP(A:A,'COAPS 2020-10'!A:A,'COAPS 2020-10'!AS:AS)</f>
        <v>0</v>
      </c>
      <c r="R166" s="75">
        <f t="shared" si="53"/>
        <v>0</v>
      </c>
      <c r="S166" s="1">
        <f>_xlfn.XLOOKUP(A:A,NASF!A:A,NASF!F:F)</f>
        <v>0</v>
      </c>
    </row>
    <row r="167" spans="1:19" x14ac:dyDescent="0.25">
      <c r="A167" s="2">
        <v>501</v>
      </c>
      <c r="B167" s="1" t="s">
        <v>1929</v>
      </c>
      <c r="C167" s="43" t="s">
        <v>136</v>
      </c>
      <c r="D167" s="12" t="s">
        <v>1944</v>
      </c>
      <c r="E167" s="20" t="e">
        <f>_xlfn.XLOOKUP(A:A,Tipologia!A:A,Tipologia!F:F)</f>
        <v>#N/A</v>
      </c>
      <c r="F167" s="63" t="e">
        <f t="shared" si="45"/>
        <v>#DIV/0!</v>
      </c>
      <c r="G167" s="64" t="e">
        <f t="shared" si="46"/>
        <v>#DIV/0!</v>
      </c>
      <c r="H167" s="101" t="e">
        <f t="shared" si="47"/>
        <v>#DIV/0!</v>
      </c>
      <c r="I167" s="101" t="e">
        <f t="shared" si="48"/>
        <v>#DIV/0!</v>
      </c>
      <c r="J167" s="2" t="e">
        <f t="shared" si="49"/>
        <v>#N/A</v>
      </c>
      <c r="K167" s="2" t="str">
        <f t="shared" si="50"/>
        <v>NÃO</v>
      </c>
      <c r="L167" s="51" t="e">
        <f t="shared" si="51"/>
        <v>#DIV/0!</v>
      </c>
      <c r="M167" s="1">
        <f>_xlfn.XLOOKUP(A:A,'COAPS 2020-10'!A:A,'COAPS 2020-10'!AP:AP)</f>
        <v>0</v>
      </c>
      <c r="N167" s="1">
        <f>_xlfn.XLOOKUP(A:A,'COAPS 2020-10'!A:A,'COAPS 2020-10'!AQ:AQ)</f>
        <v>0</v>
      </c>
      <c r="O167" s="51" t="e">
        <f t="shared" si="52"/>
        <v>#N/A</v>
      </c>
      <c r="P167" s="1" t="e">
        <f>_xlfn.XLOOKUP(A:A,AUTOPREENCHIMENTO!A:A,AUTOPREENCHIMENTO!CF:CF)</f>
        <v>#N/A</v>
      </c>
      <c r="Q167" s="1">
        <f>_xlfn.XLOOKUP(A:A,'COAPS 2020-10'!A:A,'COAPS 2020-10'!AS:AS)</f>
        <v>0</v>
      </c>
      <c r="R167" s="75" t="e">
        <f t="shared" si="53"/>
        <v>#DIV/0!</v>
      </c>
      <c r="S167" s="1">
        <f>_xlfn.XLOOKUP(A:A,NASF!A:A,NASF!F:F)</f>
        <v>0</v>
      </c>
    </row>
    <row r="168" spans="1:19" x14ac:dyDescent="0.25">
      <c r="A168" s="2">
        <v>502</v>
      </c>
      <c r="B168" s="1" t="s">
        <v>1929</v>
      </c>
      <c r="C168" s="43" t="s">
        <v>136</v>
      </c>
      <c r="D168" s="12" t="s">
        <v>1948</v>
      </c>
      <c r="E168" s="20" t="e">
        <f>_xlfn.XLOOKUP(A:A,Tipologia!A:A,Tipologia!F:F)</f>
        <v>#N/A</v>
      </c>
      <c r="F168" s="63" t="e">
        <f t="shared" si="45"/>
        <v>#DIV/0!</v>
      </c>
      <c r="G168" s="64" t="e">
        <f t="shared" si="46"/>
        <v>#DIV/0!</v>
      </c>
      <c r="H168" s="101" t="e">
        <f t="shared" si="47"/>
        <v>#DIV/0!</v>
      </c>
      <c r="I168" s="101" t="e">
        <f t="shared" si="48"/>
        <v>#DIV/0!</v>
      </c>
      <c r="J168" s="2" t="e">
        <f t="shared" si="49"/>
        <v>#N/A</v>
      </c>
      <c r="K168" s="2" t="str">
        <f t="shared" si="50"/>
        <v>NÃO</v>
      </c>
      <c r="L168" s="51" t="e">
        <f t="shared" si="51"/>
        <v>#DIV/0!</v>
      </c>
      <c r="M168" s="1">
        <f>_xlfn.XLOOKUP(A:A,'COAPS 2020-10'!A:A,'COAPS 2020-10'!AP:AP)</f>
        <v>0</v>
      </c>
      <c r="N168" s="1">
        <f>_xlfn.XLOOKUP(A:A,'COAPS 2020-10'!A:A,'COAPS 2020-10'!AQ:AQ)</f>
        <v>1</v>
      </c>
      <c r="O168" s="51" t="e">
        <f t="shared" si="52"/>
        <v>#N/A</v>
      </c>
      <c r="P168" s="1" t="e">
        <f>_xlfn.XLOOKUP(A:A,AUTOPREENCHIMENTO!A:A,AUTOPREENCHIMENTO!CF:CF)</f>
        <v>#N/A</v>
      </c>
      <c r="Q168" s="1">
        <f>_xlfn.XLOOKUP(A:A,'COAPS 2020-10'!A:A,'COAPS 2020-10'!AS:AS)</f>
        <v>0</v>
      </c>
      <c r="R168" s="75" t="e">
        <f t="shared" si="53"/>
        <v>#DIV/0!</v>
      </c>
      <c r="S168" s="1">
        <f>_xlfn.XLOOKUP(A:A,NASF!A:A,NASF!F:F)</f>
        <v>0</v>
      </c>
    </row>
    <row r="169" spans="1:19" x14ac:dyDescent="0.25">
      <c r="A169" s="2">
        <v>503</v>
      </c>
      <c r="B169" s="1" t="s">
        <v>1929</v>
      </c>
      <c r="C169" s="43" t="s">
        <v>136</v>
      </c>
      <c r="D169" s="12" t="s">
        <v>1951</v>
      </c>
      <c r="E169" s="20" t="e">
        <f>_xlfn.XLOOKUP(A:A,Tipologia!A:A,Tipologia!F:F)</f>
        <v>#N/A</v>
      </c>
      <c r="F169" s="63" t="e">
        <f t="shared" si="45"/>
        <v>#DIV/0!</v>
      </c>
      <c r="G169" s="64" t="e">
        <f t="shared" si="46"/>
        <v>#DIV/0!</v>
      </c>
      <c r="H169" s="101" t="e">
        <f t="shared" si="47"/>
        <v>#DIV/0!</v>
      </c>
      <c r="I169" s="101" t="e">
        <f t="shared" si="48"/>
        <v>#DIV/0!</v>
      </c>
      <c r="J169" s="2" t="e">
        <f t="shared" si="49"/>
        <v>#N/A</v>
      </c>
      <c r="K169" s="2" t="str">
        <f t="shared" si="50"/>
        <v>NÃO</v>
      </c>
      <c r="L169" s="51" t="e">
        <f t="shared" si="51"/>
        <v>#DIV/0!</v>
      </c>
      <c r="M169" s="1">
        <f>_xlfn.XLOOKUP(A:A,'COAPS 2020-10'!A:A,'COAPS 2020-10'!AP:AP)</f>
        <v>0</v>
      </c>
      <c r="N169" s="1">
        <f>_xlfn.XLOOKUP(A:A,'COAPS 2020-10'!A:A,'COAPS 2020-10'!AQ:AQ)</f>
        <v>1</v>
      </c>
      <c r="O169" s="51" t="e">
        <f t="shared" si="52"/>
        <v>#N/A</v>
      </c>
      <c r="P169" s="1" t="e">
        <f>_xlfn.XLOOKUP(A:A,AUTOPREENCHIMENTO!A:A,AUTOPREENCHIMENTO!CF:CF)</f>
        <v>#N/A</v>
      </c>
      <c r="Q169" s="1">
        <f>_xlfn.XLOOKUP(A:A,'COAPS 2020-10'!A:A,'COAPS 2020-10'!AS:AS)</f>
        <v>0</v>
      </c>
      <c r="R169" s="75" t="e">
        <f t="shared" si="53"/>
        <v>#DIV/0!</v>
      </c>
      <c r="S169" s="1">
        <f>_xlfn.XLOOKUP(A:A,NASF!A:A,NASF!F:F)</f>
        <v>0</v>
      </c>
    </row>
    <row r="170" spans="1:19" x14ac:dyDescent="0.25">
      <c r="A170" s="2">
        <v>504</v>
      </c>
      <c r="B170" s="1" t="s">
        <v>1929</v>
      </c>
      <c r="C170" s="43" t="s">
        <v>120</v>
      </c>
      <c r="D170" s="12" t="s">
        <v>2130</v>
      </c>
      <c r="E170" s="20" t="e">
        <f>_xlfn.XLOOKUP(A:A,Tipologia!A:A,Tipologia!F:F)</f>
        <v>#N/A</v>
      </c>
      <c r="F170" s="63" t="e">
        <f t="shared" si="45"/>
        <v>#DIV/0!</v>
      </c>
      <c r="G170" s="64" t="e">
        <f t="shared" si="46"/>
        <v>#DIV/0!</v>
      </c>
      <c r="H170" s="101" t="e">
        <f t="shared" si="47"/>
        <v>#DIV/0!</v>
      </c>
      <c r="I170" s="101" t="e">
        <f t="shared" si="48"/>
        <v>#DIV/0!</v>
      </c>
      <c r="J170" s="2" t="e">
        <f t="shared" si="49"/>
        <v>#N/A</v>
      </c>
      <c r="K170" s="2" t="str">
        <f t="shared" si="50"/>
        <v>NÃO</v>
      </c>
      <c r="L170" s="51" t="e">
        <f t="shared" si="51"/>
        <v>#DIV/0!</v>
      </c>
      <c r="M170" s="1">
        <f>_xlfn.XLOOKUP(A:A,'COAPS 2020-10'!A:A,'COAPS 2020-10'!AP:AP)</f>
        <v>0</v>
      </c>
      <c r="N170" s="1">
        <f>_xlfn.XLOOKUP(A:A,'COAPS 2020-10'!A:A,'COAPS 2020-10'!AQ:AQ)</f>
        <v>0</v>
      </c>
      <c r="O170" s="51" t="e">
        <f t="shared" si="52"/>
        <v>#N/A</v>
      </c>
      <c r="P170" s="1" t="e">
        <f>_xlfn.XLOOKUP(A:A,AUTOPREENCHIMENTO!A:A,AUTOPREENCHIMENTO!CF:CF)</f>
        <v>#N/A</v>
      </c>
      <c r="Q170" s="1">
        <f>_xlfn.XLOOKUP(A:A,'COAPS 2020-10'!A:A,'COAPS 2020-10'!AS:AS)</f>
        <v>0</v>
      </c>
      <c r="R170" s="75" t="e">
        <f t="shared" si="53"/>
        <v>#DIV/0!</v>
      </c>
      <c r="S170" s="1">
        <f>_xlfn.XLOOKUP(A:A,NASF!A:A,NASF!F:F)</f>
        <v>0</v>
      </c>
    </row>
    <row r="171" spans="1:19" x14ac:dyDescent="0.25">
      <c r="A171" s="2">
        <v>505</v>
      </c>
      <c r="B171" s="1" t="s">
        <v>1622</v>
      </c>
      <c r="C171" s="43" t="s">
        <v>127</v>
      </c>
      <c r="D171" s="12" t="s">
        <v>1671</v>
      </c>
      <c r="E171" s="20" t="e">
        <f>_xlfn.XLOOKUP(A:A,Tipologia!A:A,Tipologia!F:F)</f>
        <v>#N/A</v>
      </c>
      <c r="F171" s="63" t="e">
        <f t="shared" si="45"/>
        <v>#DIV/0!</v>
      </c>
      <c r="G171" s="64" t="e">
        <f t="shared" si="46"/>
        <v>#DIV/0!</v>
      </c>
      <c r="H171" s="101" t="e">
        <f t="shared" si="47"/>
        <v>#DIV/0!</v>
      </c>
      <c r="I171" s="101" t="e">
        <f t="shared" si="48"/>
        <v>#DIV/0!</v>
      </c>
      <c r="J171" s="2" t="e">
        <f t="shared" si="49"/>
        <v>#N/A</v>
      </c>
      <c r="K171" s="2" t="str">
        <f t="shared" si="50"/>
        <v>NÃO</v>
      </c>
      <c r="L171" s="51" t="e">
        <f t="shared" si="51"/>
        <v>#DIV/0!</v>
      </c>
      <c r="M171" s="1">
        <f>_xlfn.XLOOKUP(A:A,'COAPS 2020-10'!A:A,'COAPS 2020-10'!AP:AP)</f>
        <v>0</v>
      </c>
      <c r="N171" s="1">
        <f>_xlfn.XLOOKUP(A:A,'COAPS 2020-10'!A:A,'COAPS 2020-10'!AQ:AQ)</f>
        <v>2</v>
      </c>
      <c r="O171" s="51" t="e">
        <f t="shared" si="52"/>
        <v>#N/A</v>
      </c>
      <c r="P171" s="1" t="e">
        <f>_xlfn.XLOOKUP(A:A,AUTOPREENCHIMENTO!A:A,AUTOPREENCHIMENTO!CF:CF)</f>
        <v>#N/A</v>
      </c>
      <c r="Q171" s="1">
        <f>_xlfn.XLOOKUP(A:A,'COAPS 2020-10'!A:A,'COAPS 2020-10'!AS:AS)</f>
        <v>0</v>
      </c>
      <c r="R171" s="75" t="e">
        <f t="shared" si="53"/>
        <v>#DIV/0!</v>
      </c>
      <c r="S171" s="1">
        <f>_xlfn.XLOOKUP(A:A,NASF!A:A,NASF!F:F)</f>
        <v>0</v>
      </c>
    </row>
    <row r="172" spans="1:19" x14ac:dyDescent="0.25">
      <c r="A172" s="2">
        <v>506</v>
      </c>
      <c r="B172" s="1" t="s">
        <v>1622</v>
      </c>
      <c r="C172" s="43" t="s">
        <v>127</v>
      </c>
      <c r="D172" s="12" t="s">
        <v>1674</v>
      </c>
      <c r="E172" s="20" t="e">
        <f>_xlfn.XLOOKUP(A:A,Tipologia!A:A,Tipologia!F:F)</f>
        <v>#N/A</v>
      </c>
      <c r="F172" s="63" t="e">
        <f t="shared" si="45"/>
        <v>#DIV/0!</v>
      </c>
      <c r="G172" s="64" t="e">
        <f t="shared" si="46"/>
        <v>#DIV/0!</v>
      </c>
      <c r="H172" s="101" t="e">
        <f t="shared" si="47"/>
        <v>#DIV/0!</v>
      </c>
      <c r="I172" s="101" t="e">
        <f t="shared" si="48"/>
        <v>#DIV/0!</v>
      </c>
      <c r="J172" s="2" t="e">
        <f t="shared" si="49"/>
        <v>#N/A</v>
      </c>
      <c r="K172" s="2" t="str">
        <f t="shared" si="50"/>
        <v>NÃO</v>
      </c>
      <c r="L172" s="51" t="e">
        <f t="shared" si="51"/>
        <v>#DIV/0!</v>
      </c>
      <c r="M172" s="1">
        <f>_xlfn.XLOOKUP(A:A,'COAPS 2020-10'!A:A,'COAPS 2020-10'!AP:AP)</f>
        <v>0</v>
      </c>
      <c r="N172" s="1">
        <f>_xlfn.XLOOKUP(A:A,'COAPS 2020-10'!A:A,'COAPS 2020-10'!AQ:AQ)</f>
        <v>2</v>
      </c>
      <c r="O172" s="51" t="e">
        <f t="shared" si="52"/>
        <v>#N/A</v>
      </c>
      <c r="P172" s="1" t="e">
        <f>_xlfn.XLOOKUP(A:A,AUTOPREENCHIMENTO!A:A,AUTOPREENCHIMENTO!CF:CF)</f>
        <v>#N/A</v>
      </c>
      <c r="Q172" s="1">
        <f>_xlfn.XLOOKUP(A:A,'COAPS 2020-10'!A:A,'COAPS 2020-10'!AS:AS)</f>
        <v>0</v>
      </c>
      <c r="R172" s="75" t="e">
        <f t="shared" si="53"/>
        <v>#DIV/0!</v>
      </c>
      <c r="S172" s="1">
        <f>_xlfn.XLOOKUP(A:A,NASF!A:A,NASF!F:F)</f>
        <v>0</v>
      </c>
    </row>
    <row r="173" spans="1:19" x14ac:dyDescent="0.25">
      <c r="A173" s="2">
        <v>507</v>
      </c>
      <c r="B173" s="1" t="s">
        <v>1622</v>
      </c>
      <c r="C173" s="43" t="s">
        <v>127</v>
      </c>
      <c r="D173" s="12" t="s">
        <v>1676</v>
      </c>
      <c r="E173" s="20" t="e">
        <f>_xlfn.XLOOKUP(A:A,Tipologia!A:A,Tipologia!F:F)</f>
        <v>#N/A</v>
      </c>
      <c r="F173" s="63" t="e">
        <f t="shared" si="45"/>
        <v>#DIV/0!</v>
      </c>
      <c r="G173" s="64" t="e">
        <f t="shared" si="46"/>
        <v>#DIV/0!</v>
      </c>
      <c r="H173" s="101" t="e">
        <f t="shared" si="47"/>
        <v>#DIV/0!</v>
      </c>
      <c r="I173" s="101" t="e">
        <f t="shared" si="48"/>
        <v>#DIV/0!</v>
      </c>
      <c r="J173" s="2" t="e">
        <f t="shared" si="49"/>
        <v>#N/A</v>
      </c>
      <c r="K173" s="2" t="str">
        <f t="shared" si="50"/>
        <v>NÃO</v>
      </c>
      <c r="L173" s="51" t="e">
        <f t="shared" si="51"/>
        <v>#DIV/0!</v>
      </c>
      <c r="M173" s="1">
        <f>_xlfn.XLOOKUP(A:A,'COAPS 2020-10'!A:A,'COAPS 2020-10'!AP:AP)</f>
        <v>0</v>
      </c>
      <c r="N173" s="1">
        <f>_xlfn.XLOOKUP(A:A,'COAPS 2020-10'!A:A,'COAPS 2020-10'!AQ:AQ)</f>
        <v>2</v>
      </c>
      <c r="O173" s="51" t="e">
        <f t="shared" si="52"/>
        <v>#N/A</v>
      </c>
      <c r="P173" s="1" t="e">
        <f>_xlfn.XLOOKUP(A:A,AUTOPREENCHIMENTO!A:A,AUTOPREENCHIMENTO!CF:CF)</f>
        <v>#N/A</v>
      </c>
      <c r="Q173" s="1">
        <f>_xlfn.XLOOKUP(A:A,'COAPS 2020-10'!A:A,'COAPS 2020-10'!AS:AS)</f>
        <v>0</v>
      </c>
      <c r="R173" s="75" t="e">
        <f t="shared" si="53"/>
        <v>#DIV/0!</v>
      </c>
      <c r="S173" s="1">
        <f>_xlfn.XLOOKUP(A:A,NASF!A:A,NASF!F:F)</f>
        <v>0</v>
      </c>
    </row>
    <row r="174" spans="1:19" x14ac:dyDescent="0.25">
      <c r="A174" s="2">
        <v>508</v>
      </c>
      <c r="B174" s="1" t="s">
        <v>1622</v>
      </c>
      <c r="C174" s="43" t="s">
        <v>127</v>
      </c>
      <c r="D174" s="12" t="s">
        <v>1677</v>
      </c>
      <c r="E174" s="20" t="e">
        <f>_xlfn.XLOOKUP(A:A,Tipologia!A:A,Tipologia!F:F)</f>
        <v>#N/A</v>
      </c>
      <c r="F174" s="63" t="e">
        <f t="shared" si="45"/>
        <v>#DIV/0!</v>
      </c>
      <c r="G174" s="64" t="e">
        <f t="shared" si="46"/>
        <v>#DIV/0!</v>
      </c>
      <c r="H174" s="101" t="e">
        <f t="shared" si="47"/>
        <v>#DIV/0!</v>
      </c>
      <c r="I174" s="101" t="e">
        <f t="shared" si="48"/>
        <v>#DIV/0!</v>
      </c>
      <c r="J174" s="2" t="e">
        <f t="shared" si="49"/>
        <v>#N/A</v>
      </c>
      <c r="K174" s="2" t="str">
        <f t="shared" si="50"/>
        <v>NÃO</v>
      </c>
      <c r="L174" s="51" t="e">
        <f t="shared" si="51"/>
        <v>#DIV/0!</v>
      </c>
      <c r="M174" s="1">
        <f>_xlfn.XLOOKUP(A:A,'COAPS 2020-10'!A:A,'COAPS 2020-10'!AP:AP)</f>
        <v>0</v>
      </c>
      <c r="N174" s="1">
        <f>_xlfn.XLOOKUP(A:A,'COAPS 2020-10'!A:A,'COAPS 2020-10'!AQ:AQ)</f>
        <v>2</v>
      </c>
      <c r="O174" s="51" t="e">
        <f t="shared" si="52"/>
        <v>#N/A</v>
      </c>
      <c r="P174" s="1" t="e">
        <f>_xlfn.XLOOKUP(A:A,AUTOPREENCHIMENTO!A:A,AUTOPREENCHIMENTO!CF:CF)</f>
        <v>#N/A</v>
      </c>
      <c r="Q174" s="1">
        <f>_xlfn.XLOOKUP(A:A,'COAPS 2020-10'!A:A,'COAPS 2020-10'!AS:AS)</f>
        <v>0</v>
      </c>
      <c r="R174" s="75" t="e">
        <f t="shared" si="53"/>
        <v>#DIV/0!</v>
      </c>
      <c r="S174" s="1">
        <f>_xlfn.XLOOKUP(A:A,NASF!A:A,NASF!F:F)</f>
        <v>0</v>
      </c>
    </row>
    <row r="175" spans="1:19" x14ac:dyDescent="0.25">
      <c r="A175" s="2">
        <v>509</v>
      </c>
      <c r="B175" s="1" t="s">
        <v>1568</v>
      </c>
      <c r="C175" s="12" t="s">
        <v>1617</v>
      </c>
      <c r="D175" s="12" t="s">
        <v>2044</v>
      </c>
      <c r="E175" s="20" t="e">
        <f>_xlfn.XLOOKUP(A:A,Tipologia!A:A,Tipologia!F:F)</f>
        <v>#N/A</v>
      </c>
      <c r="F175" s="63" t="e">
        <f t="shared" si="45"/>
        <v>#DIV/0!</v>
      </c>
      <c r="G175" s="64" t="e">
        <f t="shared" si="46"/>
        <v>#DIV/0!</v>
      </c>
      <c r="H175" s="101" t="e">
        <f t="shared" si="47"/>
        <v>#DIV/0!</v>
      </c>
      <c r="I175" s="101" t="e">
        <f t="shared" si="48"/>
        <v>#DIV/0!</v>
      </c>
      <c r="J175" s="2" t="e">
        <f t="shared" si="49"/>
        <v>#N/A</v>
      </c>
      <c r="K175" s="2" t="str">
        <f t="shared" si="50"/>
        <v>NÃO</v>
      </c>
      <c r="L175" s="51" t="e">
        <f t="shared" si="51"/>
        <v>#DIV/0!</v>
      </c>
      <c r="M175" s="1">
        <f>_xlfn.XLOOKUP(A:A,'COAPS 2020-10'!A:A,'COAPS 2020-10'!AP:AP)</f>
        <v>0</v>
      </c>
      <c r="N175" s="1">
        <f>_xlfn.XLOOKUP(A:A,'COAPS 2020-10'!A:A,'COAPS 2020-10'!AQ:AQ)</f>
        <v>1</v>
      </c>
      <c r="O175" s="51" t="e">
        <f t="shared" si="52"/>
        <v>#N/A</v>
      </c>
      <c r="P175" s="1" t="e">
        <f>_xlfn.XLOOKUP(A:A,AUTOPREENCHIMENTO!A:A,AUTOPREENCHIMENTO!CF:CF)</f>
        <v>#N/A</v>
      </c>
      <c r="Q175" s="1">
        <f>_xlfn.XLOOKUP(A:A,'COAPS 2020-10'!A:A,'COAPS 2020-10'!AS:AS)</f>
        <v>0</v>
      </c>
      <c r="R175" s="75" t="e">
        <f t="shared" si="53"/>
        <v>#DIV/0!</v>
      </c>
      <c r="S175" s="1">
        <f>_xlfn.XLOOKUP(A:A,NASF!A:A,NASF!F:F)</f>
        <v>0</v>
      </c>
    </row>
  </sheetData>
  <sortState xmlns:xlrd2="http://schemas.microsoft.com/office/spreadsheetml/2017/richdata2" ref="A2:S175">
    <sortCondition ref="E1:E175"/>
  </sortState>
  <conditionalFormatting sqref="E2:E175">
    <cfRule type="cellIs" dxfId="35" priority="1" operator="equal">
      <formula>"E"</formula>
    </cfRule>
    <cfRule type="cellIs" dxfId="34" priority="2" operator="equal">
      <formula>"D"</formula>
    </cfRule>
    <cfRule type="cellIs" dxfId="33" priority="3" operator="equal">
      <formula>"C"</formula>
    </cfRule>
    <cfRule type="cellIs" dxfId="32" priority="4" operator="equal">
      <formula>"B"</formula>
    </cfRule>
    <cfRule type="cellIs" dxfId="31" priority="5" operator="equal">
      <formula>"A"</formula>
    </cfRule>
  </conditionalFormatting>
  <conditionalFormatting sqref="J2:L175">
    <cfRule type="cellIs" dxfId="30" priority="6" operator="equal">
      <formula>"SIM"</formula>
    </cfRule>
    <cfRule type="cellIs" dxfId="29" priority="7" operator="equal">
      <formula>"NÃO"</formula>
    </cfRule>
  </conditionalFormatting>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5CDD1-558A-4D78-9396-8B9F51504139}">
  <dimension ref="A1:BG175"/>
  <sheetViews>
    <sheetView zoomScaleNormal="100" workbookViewId="0">
      <pane xSplit="1" ySplit="1" topLeftCell="B2" activePane="bottomRight" state="frozen"/>
      <selection pane="topRight" activeCell="B1" sqref="B1"/>
      <selection pane="bottomLeft" activeCell="A2" sqref="A2"/>
      <selection pane="bottomRight" activeCell="F2" sqref="F2"/>
    </sheetView>
  </sheetViews>
  <sheetFormatPr defaultColWidth="31" defaultRowHeight="15" x14ac:dyDescent="0.25"/>
  <cols>
    <col min="1" max="1" width="8.7109375" customWidth="1"/>
    <col min="2" max="2" width="10.42578125" bestFit="1" customWidth="1"/>
    <col min="3" max="3" width="18.85546875" bestFit="1" customWidth="1"/>
    <col min="4" max="4" width="60.42578125" bestFit="1" customWidth="1"/>
    <col min="5" max="5" width="18.140625" bestFit="1" customWidth="1"/>
    <col min="6" max="6" width="19.7109375" bestFit="1" customWidth="1"/>
    <col min="7" max="7" width="8.28515625" bestFit="1" customWidth="1"/>
    <col min="8" max="8" width="12.5703125" bestFit="1" customWidth="1"/>
    <col min="9" max="9" width="9.42578125" customWidth="1"/>
    <col min="10" max="12" width="7.7109375" bestFit="1" customWidth="1"/>
    <col min="13" max="13" width="5.7109375" bestFit="1" customWidth="1"/>
    <col min="14" max="14" width="18.28515625" bestFit="1" customWidth="1"/>
    <col min="15" max="16" width="13.140625" bestFit="1" customWidth="1"/>
    <col min="17" max="17" width="14.7109375" bestFit="1" customWidth="1"/>
    <col min="18" max="18" width="17.7109375" bestFit="1" customWidth="1"/>
    <col min="19" max="19" width="13.7109375" bestFit="1" customWidth="1"/>
    <col min="20" max="20" width="16.28515625" bestFit="1" customWidth="1"/>
    <col min="21" max="22" width="17.5703125" bestFit="1" customWidth="1"/>
    <col min="23" max="23" width="13.85546875" bestFit="1" customWidth="1"/>
    <col min="24" max="24" width="14.85546875" bestFit="1" customWidth="1"/>
    <col min="25" max="25" width="18.42578125" bestFit="1" customWidth="1"/>
    <col min="26" max="27" width="8.140625" bestFit="1" customWidth="1"/>
    <col min="28" max="28" width="14.28515625" bestFit="1" customWidth="1"/>
    <col min="29" max="29" width="15.28515625" bestFit="1" customWidth="1"/>
    <col min="30" max="31" width="10.140625" bestFit="1" customWidth="1"/>
    <col min="32" max="32" width="14.140625" bestFit="1" customWidth="1"/>
    <col min="33" max="33" width="15.140625" bestFit="1" customWidth="1"/>
    <col min="34" max="35" width="8.85546875" bestFit="1" customWidth="1"/>
    <col min="36" max="36" width="13.7109375" bestFit="1" customWidth="1"/>
    <col min="37" max="37" width="14.7109375" bestFit="1" customWidth="1"/>
    <col min="38" max="39" width="9.140625" bestFit="1" customWidth="1"/>
    <col min="40" max="40" width="14.140625" bestFit="1" customWidth="1"/>
    <col min="41" max="41" width="15.140625" bestFit="1" customWidth="1"/>
    <col min="42" max="42" width="18.140625" bestFit="1" customWidth="1"/>
    <col min="43" max="43" width="8.5703125" bestFit="1" customWidth="1"/>
    <col min="44" max="46" width="16.85546875" bestFit="1" customWidth="1"/>
    <col min="47" max="47" width="17.7109375" bestFit="1" customWidth="1"/>
    <col min="48" max="51" width="16.85546875" bestFit="1" customWidth="1"/>
    <col min="52" max="52" width="17" bestFit="1" customWidth="1"/>
    <col min="53" max="53" width="18.42578125" bestFit="1" customWidth="1"/>
    <col min="54" max="54" width="19" bestFit="1" customWidth="1"/>
    <col min="55" max="55" width="20.5703125" bestFit="1" customWidth="1"/>
    <col min="56" max="56" width="18.140625" bestFit="1" customWidth="1"/>
    <col min="57" max="59" width="17" bestFit="1" customWidth="1"/>
  </cols>
  <sheetData>
    <row r="1" spans="1:59" s="54" customFormat="1" ht="30" x14ac:dyDescent="0.25">
      <c r="A1" s="44" t="s">
        <v>32</v>
      </c>
      <c r="B1" s="44" t="s">
        <v>35</v>
      </c>
      <c r="C1" s="44" t="s">
        <v>2149</v>
      </c>
      <c r="D1" s="44" t="s">
        <v>34</v>
      </c>
      <c r="E1" s="44" t="s">
        <v>36</v>
      </c>
      <c r="F1" s="56" t="s">
        <v>2221</v>
      </c>
      <c r="G1" s="53" t="s">
        <v>2325</v>
      </c>
      <c r="H1" s="53" t="s">
        <v>2326</v>
      </c>
      <c r="I1" s="53" t="s">
        <v>2327</v>
      </c>
      <c r="J1" s="53" t="s">
        <v>2198</v>
      </c>
      <c r="K1" s="53" t="s">
        <v>2328</v>
      </c>
      <c r="L1" s="53" t="s">
        <v>2329</v>
      </c>
      <c r="M1" s="53" t="s">
        <v>2179</v>
      </c>
      <c r="N1" s="44" t="s">
        <v>2166</v>
      </c>
      <c r="O1" s="52" t="s">
        <v>2181</v>
      </c>
      <c r="P1" s="52" t="s">
        <v>2180</v>
      </c>
      <c r="Q1" s="44" t="s">
        <v>2175</v>
      </c>
      <c r="R1" s="44" t="s">
        <v>2176</v>
      </c>
      <c r="S1" s="44" t="s">
        <v>2177</v>
      </c>
      <c r="T1" s="44" t="s">
        <v>2178</v>
      </c>
      <c r="U1" s="52" t="s">
        <v>2183</v>
      </c>
      <c r="V1" s="52" t="s">
        <v>2182</v>
      </c>
      <c r="W1" s="44" t="s">
        <v>2184</v>
      </c>
      <c r="X1" s="44" t="s">
        <v>2185</v>
      </c>
      <c r="Y1" s="44" t="s">
        <v>2167</v>
      </c>
      <c r="Z1" s="52" t="s">
        <v>2186</v>
      </c>
      <c r="AA1" s="52" t="s">
        <v>2187</v>
      </c>
      <c r="AB1" s="44" t="s">
        <v>2188</v>
      </c>
      <c r="AC1" s="44" t="s">
        <v>2189</v>
      </c>
      <c r="AD1" s="52" t="s">
        <v>2190</v>
      </c>
      <c r="AE1" s="52" t="s">
        <v>2191</v>
      </c>
      <c r="AF1" s="44" t="s">
        <v>2192</v>
      </c>
      <c r="AG1" s="44" t="s">
        <v>2193</v>
      </c>
      <c r="AH1" s="52" t="s">
        <v>2194</v>
      </c>
      <c r="AI1" s="52" t="s">
        <v>2195</v>
      </c>
      <c r="AJ1" s="44" t="s">
        <v>2196</v>
      </c>
      <c r="AK1" s="44" t="s">
        <v>2197</v>
      </c>
      <c r="AL1" s="52" t="s">
        <v>2199</v>
      </c>
      <c r="AM1" s="52" t="s">
        <v>2200</v>
      </c>
      <c r="AN1" s="44" t="s">
        <v>2201</v>
      </c>
      <c r="AO1" s="44" t="s">
        <v>2202</v>
      </c>
      <c r="AP1" s="52" t="s">
        <v>2219</v>
      </c>
      <c r="AQ1" s="52" t="s">
        <v>2220</v>
      </c>
      <c r="AR1" s="44" t="s">
        <v>2203</v>
      </c>
      <c r="AS1" s="44" t="s">
        <v>2205</v>
      </c>
      <c r="AT1" s="44" t="s">
        <v>2207</v>
      </c>
      <c r="AU1" s="44" t="s">
        <v>2209</v>
      </c>
      <c r="AV1" s="44" t="s">
        <v>2211</v>
      </c>
      <c r="AW1" s="44" t="s">
        <v>2213</v>
      </c>
      <c r="AX1" s="44" t="s">
        <v>2215</v>
      </c>
      <c r="AY1" s="44" t="s">
        <v>2217</v>
      </c>
      <c r="AZ1" s="44" t="s">
        <v>2204</v>
      </c>
      <c r="BA1" s="44" t="s">
        <v>2206</v>
      </c>
      <c r="BB1" s="44" t="s">
        <v>2208</v>
      </c>
      <c r="BC1" s="44" t="s">
        <v>2210</v>
      </c>
      <c r="BD1" s="44" t="s">
        <v>2212</v>
      </c>
      <c r="BE1" s="44" t="s">
        <v>2214</v>
      </c>
      <c r="BF1" s="44" t="s">
        <v>2216</v>
      </c>
      <c r="BG1" s="44" t="s">
        <v>2218</v>
      </c>
    </row>
    <row r="2" spans="1:59" x14ac:dyDescent="0.25">
      <c r="A2" s="2">
        <v>40</v>
      </c>
      <c r="B2" s="1" t="s">
        <v>1622</v>
      </c>
      <c r="C2" s="43" t="s">
        <v>162</v>
      </c>
      <c r="D2" s="1" t="s">
        <v>2045</v>
      </c>
      <c r="E2" s="20" t="str">
        <f>_xlfn.XLOOKUP(A:A,Tipologia!A:A,Tipologia!F:F)</f>
        <v>D</v>
      </c>
      <c r="F2" s="62">
        <f t="shared" ref="F2:F33" si="0">SUM(G2:M2)</f>
        <v>7.5</v>
      </c>
      <c r="G2" s="58">
        <f t="shared" ref="G2:G33" si="1">IF(P2&gt;=1,2,IF(P2&gt;=0.5,1.5,IF(P2&gt;0,1,0)))</f>
        <v>2</v>
      </c>
      <c r="H2" s="58">
        <f t="shared" ref="H2:H33" si="2">IF(V2&gt;=1,2,IF(V2&gt;=0.5,1.5,IF(V2&gt;0,1,0)))</f>
        <v>2</v>
      </c>
      <c r="I2" s="58">
        <f t="shared" ref="I2:I33" si="3">IF(AA2&gt;=1,1,IF(AA2&gt;=0.5,0.75,IF(AA2&gt;0,0.5,0)))</f>
        <v>0</v>
      </c>
      <c r="J2" s="58">
        <f t="shared" ref="J2:J33" si="4">IF(AE2&gt;=2,2,IF(AE2&gt;=1,1.5,IF(AE2&gt;0,1,0)))</f>
        <v>2</v>
      </c>
      <c r="K2" s="58">
        <f t="shared" ref="K2:K33" si="5">IF(AI2&gt;=1,1,IF(AI2&gt;=0.5,0.75,IF(AI2&gt;0,0.5,0)))</f>
        <v>1</v>
      </c>
      <c r="L2" s="58">
        <f t="shared" ref="L2:L33" si="6">IF(AM2&gt;=6,2,IF(AM2&gt;=5,1.75,IF(AM2&gt;=4,1.5,IF(AM2&gt;=3,1,IF(AM2&gt;=2,0.75,IF(AM2&gt;=1,0.5,IF(AM2&gt;0,0.25,0)))))))</f>
        <v>0.5</v>
      </c>
      <c r="M2" s="58">
        <f t="shared" ref="M2:M33" si="7">IF(AND(AP2=5,AQ2=200),2,IF(AND(AP2&gt;=5,AQ2&gt;200),1,IF(AND(AP2&gt;=3,OR(AQ2&gt;=120,AQ2&lt;200)),0.5,0)))</f>
        <v>0</v>
      </c>
      <c r="N2" s="1">
        <f>_xlfn.XLOOKUP(A:A,'COAPS 2020-10'!A:A,'COAPS 2020-10'!AP:AP)</f>
        <v>2</v>
      </c>
      <c r="O2" s="55">
        <f t="shared" ref="O2:O33" si="8">(Q2+S2)/$N2</f>
        <v>1</v>
      </c>
      <c r="P2" s="55">
        <f t="shared" ref="P2:P33" si="9">((R2+T2)/40)/$N2</f>
        <v>1</v>
      </c>
      <c r="Q2">
        <f>_xlfn.XLOOKUP($A:$A,AUTOPREENCHIMENTO!$A:$A,AUTOPREENCHIMENTO!DH:DH)</f>
        <v>2</v>
      </c>
      <c r="R2">
        <f>_xlfn.XLOOKUP($A:$A,AUTOPREENCHIMENTO!$A:$A,AUTOPREENCHIMENTO!DI:DI)</f>
        <v>80</v>
      </c>
      <c r="S2">
        <f>_xlfn.XLOOKUP($A:$A,AUTOPREENCHIMENTO!$A:$A,AUTOPREENCHIMENTO!DJ:DJ)</f>
        <v>0</v>
      </c>
      <c r="T2">
        <f>_xlfn.XLOOKUP($A:$A,AUTOPREENCHIMENTO!$A:$A,AUTOPREENCHIMENTO!DK:DK)</f>
        <v>0</v>
      </c>
      <c r="U2" s="55">
        <f t="shared" ref="U2:U33" si="10">W2/$N2</f>
        <v>1.5</v>
      </c>
      <c r="V2" s="55">
        <f t="shared" ref="V2:V33" si="11">X2/40/$N2</f>
        <v>1.5</v>
      </c>
      <c r="W2">
        <f>_xlfn.XLOOKUP($A:$A,AUTOPREENCHIMENTO!$A:$A,AUTOPREENCHIMENTO!DD:DD)</f>
        <v>3</v>
      </c>
      <c r="X2">
        <f>_xlfn.XLOOKUP($A:$A,AUTOPREENCHIMENTO!$A:$A,AUTOPREENCHIMENTO!DE:DE)</f>
        <v>120</v>
      </c>
      <c r="Y2" s="1">
        <f>_xlfn.XLOOKUP(A:A,'COAPS 2020-10'!A:A,'COAPS 2020-10'!AQ:AQ)</f>
        <v>1</v>
      </c>
      <c r="Z2" s="55">
        <f t="shared" ref="Z2:Z33" si="12">IF(Y2=0,0,(AB2/$Y2))</f>
        <v>0</v>
      </c>
      <c r="AA2" s="55">
        <f t="shared" ref="AA2:AA33" si="13">IF(Y2=0,0,(AC2/40/$Y2))</f>
        <v>0</v>
      </c>
      <c r="AB2">
        <f>_xlfn.XLOOKUP($A:$A,AUTOPREENCHIMENTO!$A:$A,AUTOPREENCHIMENTO!DB:DB)</f>
        <v>0</v>
      </c>
      <c r="AC2">
        <f>_xlfn.XLOOKUP($A:$A,AUTOPREENCHIMENTO!$A:$A,AUTOPREENCHIMENTO!DC:DC)</f>
        <v>0</v>
      </c>
      <c r="AD2" s="55">
        <f t="shared" ref="AD2:AD33" si="14">AF2/$N2</f>
        <v>2</v>
      </c>
      <c r="AE2" s="55">
        <f t="shared" ref="AE2:AE33" si="15">AG2/40/$N2</f>
        <v>2</v>
      </c>
      <c r="AF2">
        <f>_xlfn.XLOOKUP($A:$A,AUTOPREENCHIMENTO!$A:$A,AUTOPREENCHIMENTO!DN:DN)</f>
        <v>4</v>
      </c>
      <c r="AG2">
        <f>_xlfn.XLOOKUP($A:$A,AUTOPREENCHIMENTO!$A:$A,AUTOPREENCHIMENTO!DO:DO)</f>
        <v>160</v>
      </c>
      <c r="AH2" s="55">
        <f t="shared" ref="AH2:AH33" si="16">IF(Y2=0,0,(AJ2/$Y2))</f>
        <v>1</v>
      </c>
      <c r="AI2" s="55">
        <f t="shared" ref="AI2:AI33" si="17">IF(Y2=0,0,(AK2/40/$Y2))</f>
        <v>1</v>
      </c>
      <c r="AJ2">
        <f>_xlfn.XLOOKUP($A:$A,AUTOPREENCHIMENTO!$A:$A,AUTOPREENCHIMENTO!DP:DP)</f>
        <v>1</v>
      </c>
      <c r="AK2">
        <f>_xlfn.XLOOKUP($A:$A,AUTOPREENCHIMENTO!$A:$A,AUTOPREENCHIMENTO!DQ:DQ)</f>
        <v>40</v>
      </c>
      <c r="AL2" s="55">
        <f t="shared" ref="AL2:AL33" si="18">AN2/$N2</f>
        <v>1.5</v>
      </c>
      <c r="AM2" s="55">
        <f t="shared" ref="AM2:AM33" si="19">AO2/40/$N2</f>
        <v>1.5</v>
      </c>
      <c r="AN2">
        <f>_xlfn.XLOOKUP($A:$A,AUTOPREENCHIMENTO!$A:$A,AUTOPREENCHIMENTO!CT:CT)</f>
        <v>3</v>
      </c>
      <c r="AO2">
        <f>_xlfn.XLOOKUP($A:$A,AUTOPREENCHIMENTO!$A:$A,AUTOPREENCHIMENTO!CU:CU)</f>
        <v>120</v>
      </c>
      <c r="AP2" s="55">
        <f t="shared" ref="AP2:AP33" si="20">COUNTIF(AR2:AY2,"&gt;0")</f>
        <v>2</v>
      </c>
      <c r="AQ2" s="55">
        <f t="shared" ref="AQ2:AQ33" si="21">SUM(AZ2:BG2)</f>
        <v>100</v>
      </c>
      <c r="AR2">
        <f>_xlfn.XLOOKUP($A:$A,AUTOPREENCHIMENTO!$A:$A,AUTOPREENCHIMENTO!DS:DS)</f>
        <v>2</v>
      </c>
      <c r="AS2">
        <f>_xlfn.XLOOKUP($A:$A,AUTOPREENCHIMENTO!$A:$A,AUTOPREENCHIMENTO!DU:DU)</f>
        <v>0</v>
      </c>
      <c r="AT2">
        <f>_xlfn.XLOOKUP($A:$A,AUTOPREENCHIMENTO!$A:$A,AUTOPREENCHIMENTO!DW:DW)</f>
        <v>1</v>
      </c>
      <c r="AU2">
        <f>_xlfn.XLOOKUP($A:$A,AUTOPREENCHIMENTO!$A:$A,AUTOPREENCHIMENTO!DY:DY)</f>
        <v>0</v>
      </c>
      <c r="AV2">
        <f>_xlfn.XLOOKUP($A:$A,AUTOPREENCHIMENTO!$A:$A,AUTOPREENCHIMENTO!EA:EA)</f>
        <v>0</v>
      </c>
      <c r="AW2">
        <f>_xlfn.XLOOKUP($A:$A,AUTOPREENCHIMENTO!$A:$A,AUTOPREENCHIMENTO!EC:EC)</f>
        <v>0</v>
      </c>
      <c r="AX2">
        <f>_xlfn.XLOOKUP($A:$A,AUTOPREENCHIMENTO!$A:$A,AUTOPREENCHIMENTO!EE:EE)</f>
        <v>0</v>
      </c>
      <c r="AY2">
        <f>_xlfn.XLOOKUP($A:$A,AUTOPREENCHIMENTO!$A:$A,AUTOPREENCHIMENTO!EG:EG)</f>
        <v>0</v>
      </c>
      <c r="AZ2">
        <f>_xlfn.XLOOKUP($A:$A,AUTOPREENCHIMENTO!$A:$A,AUTOPREENCHIMENTO!DT:DT)</f>
        <v>60</v>
      </c>
      <c r="BA2">
        <f>_xlfn.XLOOKUP($A:$A,AUTOPREENCHIMENTO!$A:$A,AUTOPREENCHIMENTO!DV:DV)</f>
        <v>0</v>
      </c>
      <c r="BB2">
        <f>_xlfn.XLOOKUP($A:$A,AUTOPREENCHIMENTO!$A:$A,AUTOPREENCHIMENTO!DX:DX)</f>
        <v>40</v>
      </c>
      <c r="BC2">
        <f>_xlfn.XLOOKUP($A:$A,AUTOPREENCHIMENTO!$A:$A,AUTOPREENCHIMENTO!DZ:DZ)</f>
        <v>0</v>
      </c>
      <c r="BD2">
        <f>_xlfn.XLOOKUP($A:$A,AUTOPREENCHIMENTO!$A:$A,AUTOPREENCHIMENTO!EB:EB)</f>
        <v>0</v>
      </c>
      <c r="BE2">
        <f>_xlfn.XLOOKUP($A:$A,AUTOPREENCHIMENTO!$A:$A,AUTOPREENCHIMENTO!ED:ED)</f>
        <v>0</v>
      </c>
      <c r="BF2">
        <f>_xlfn.XLOOKUP($A:$A,AUTOPREENCHIMENTO!$A:$A,AUTOPREENCHIMENTO!EF:EF)</f>
        <v>0</v>
      </c>
      <c r="BG2">
        <f>_xlfn.XLOOKUP($A:$A,AUTOPREENCHIMENTO!$A:$A,AUTOPREENCHIMENTO!EH:EH)</f>
        <v>0</v>
      </c>
    </row>
    <row r="3" spans="1:59" x14ac:dyDescent="0.25">
      <c r="A3" s="2">
        <v>42</v>
      </c>
      <c r="B3" s="1" t="s">
        <v>1622</v>
      </c>
      <c r="C3" s="43" t="s">
        <v>127</v>
      </c>
      <c r="D3" s="1" t="s">
        <v>2084</v>
      </c>
      <c r="E3" s="20" t="str">
        <f>_xlfn.XLOOKUP(A:A,Tipologia!A:A,Tipologia!F:F)</f>
        <v>E</v>
      </c>
      <c r="F3" s="62">
        <f t="shared" si="0"/>
        <v>7</v>
      </c>
      <c r="G3" s="58">
        <f t="shared" si="1"/>
        <v>2</v>
      </c>
      <c r="H3" s="58">
        <f t="shared" si="2"/>
        <v>2</v>
      </c>
      <c r="I3" s="58">
        <f t="shared" si="3"/>
        <v>0</v>
      </c>
      <c r="J3" s="58">
        <f t="shared" si="4"/>
        <v>2</v>
      </c>
      <c r="K3" s="58">
        <f t="shared" si="5"/>
        <v>0</v>
      </c>
      <c r="L3" s="58">
        <f t="shared" si="6"/>
        <v>1</v>
      </c>
      <c r="M3" s="58">
        <f t="shared" si="7"/>
        <v>0</v>
      </c>
      <c r="N3" s="1">
        <f>_xlfn.XLOOKUP(A:A,'COAPS 2020-10'!A:A,'COAPS 2020-10'!AP:AP)</f>
        <v>1</v>
      </c>
      <c r="O3" s="55">
        <f t="shared" si="8"/>
        <v>1</v>
      </c>
      <c r="P3" s="55">
        <f t="shared" si="9"/>
        <v>1</v>
      </c>
      <c r="Q3">
        <f>_xlfn.XLOOKUP($A:$A,AUTOPREENCHIMENTO!$A:$A,AUTOPREENCHIMENTO!DH:DH)</f>
        <v>1</v>
      </c>
      <c r="R3">
        <f>_xlfn.XLOOKUP($A:$A,AUTOPREENCHIMENTO!$A:$A,AUTOPREENCHIMENTO!DI:DI)</f>
        <v>40</v>
      </c>
      <c r="S3">
        <f>_xlfn.XLOOKUP($A:$A,AUTOPREENCHIMENTO!$A:$A,AUTOPREENCHIMENTO!DJ:DJ)</f>
        <v>0</v>
      </c>
      <c r="T3">
        <f>_xlfn.XLOOKUP($A:$A,AUTOPREENCHIMENTO!$A:$A,AUTOPREENCHIMENTO!DK:DK)</f>
        <v>0</v>
      </c>
      <c r="U3" s="55">
        <f t="shared" si="10"/>
        <v>1</v>
      </c>
      <c r="V3" s="55">
        <f t="shared" si="11"/>
        <v>1</v>
      </c>
      <c r="W3">
        <f>_xlfn.XLOOKUP($A:$A,AUTOPREENCHIMENTO!$A:$A,AUTOPREENCHIMENTO!DD:DD)</f>
        <v>1</v>
      </c>
      <c r="X3">
        <f>_xlfn.XLOOKUP($A:$A,AUTOPREENCHIMENTO!$A:$A,AUTOPREENCHIMENTO!DE:DE)</f>
        <v>40</v>
      </c>
      <c r="Y3" s="1">
        <f>_xlfn.XLOOKUP(A:A,'COAPS 2020-10'!A:A,'COAPS 2020-10'!AQ:AQ)</f>
        <v>0</v>
      </c>
      <c r="Z3" s="55">
        <f t="shared" si="12"/>
        <v>0</v>
      </c>
      <c r="AA3" s="55">
        <f t="shared" si="13"/>
        <v>0</v>
      </c>
      <c r="AB3">
        <f>_xlfn.XLOOKUP($A:$A,AUTOPREENCHIMENTO!$A:$A,AUTOPREENCHIMENTO!DB:DB)</f>
        <v>0</v>
      </c>
      <c r="AC3">
        <f>_xlfn.XLOOKUP($A:$A,AUTOPREENCHIMENTO!$A:$A,AUTOPREENCHIMENTO!DC:DC)</f>
        <v>0</v>
      </c>
      <c r="AD3" s="55">
        <f t="shared" si="14"/>
        <v>2</v>
      </c>
      <c r="AE3" s="55">
        <f t="shared" si="15"/>
        <v>2</v>
      </c>
      <c r="AF3">
        <f>_xlfn.XLOOKUP($A:$A,AUTOPREENCHIMENTO!$A:$A,AUTOPREENCHIMENTO!DN:DN)</f>
        <v>2</v>
      </c>
      <c r="AG3">
        <f>_xlfn.XLOOKUP($A:$A,AUTOPREENCHIMENTO!$A:$A,AUTOPREENCHIMENTO!DO:DO)</f>
        <v>80</v>
      </c>
      <c r="AH3" s="55">
        <f t="shared" si="16"/>
        <v>0</v>
      </c>
      <c r="AI3" s="55">
        <f t="shared" si="17"/>
        <v>0</v>
      </c>
      <c r="AJ3">
        <f>_xlfn.XLOOKUP($A:$A,AUTOPREENCHIMENTO!$A:$A,AUTOPREENCHIMENTO!DP:DP)</f>
        <v>0</v>
      </c>
      <c r="AK3">
        <f>_xlfn.XLOOKUP($A:$A,AUTOPREENCHIMENTO!$A:$A,AUTOPREENCHIMENTO!DQ:DQ)</f>
        <v>0</v>
      </c>
      <c r="AL3" s="55">
        <f t="shared" si="18"/>
        <v>3</v>
      </c>
      <c r="AM3" s="55">
        <f t="shared" si="19"/>
        <v>3</v>
      </c>
      <c r="AN3">
        <f>_xlfn.XLOOKUP($A:$A,AUTOPREENCHIMENTO!$A:$A,AUTOPREENCHIMENTO!CT:CT)</f>
        <v>3</v>
      </c>
      <c r="AO3">
        <f>_xlfn.XLOOKUP($A:$A,AUTOPREENCHIMENTO!$A:$A,AUTOPREENCHIMENTO!CU:CU)</f>
        <v>120</v>
      </c>
      <c r="AP3" s="55">
        <f t="shared" si="20"/>
        <v>0</v>
      </c>
      <c r="AQ3" s="55">
        <f t="shared" si="21"/>
        <v>0</v>
      </c>
      <c r="AR3">
        <f>_xlfn.XLOOKUP($A:$A,AUTOPREENCHIMENTO!$A:$A,AUTOPREENCHIMENTO!DS:DS)</f>
        <v>0</v>
      </c>
      <c r="AS3">
        <f>_xlfn.XLOOKUP($A:$A,AUTOPREENCHIMENTO!$A:$A,AUTOPREENCHIMENTO!DU:DU)</f>
        <v>0</v>
      </c>
      <c r="AT3">
        <f>_xlfn.XLOOKUP($A:$A,AUTOPREENCHIMENTO!$A:$A,AUTOPREENCHIMENTO!DW:DW)</f>
        <v>0</v>
      </c>
      <c r="AU3">
        <f>_xlfn.XLOOKUP($A:$A,AUTOPREENCHIMENTO!$A:$A,AUTOPREENCHIMENTO!DY:DY)</f>
        <v>0</v>
      </c>
      <c r="AV3">
        <f>_xlfn.XLOOKUP($A:$A,AUTOPREENCHIMENTO!$A:$A,AUTOPREENCHIMENTO!EA:EA)</f>
        <v>0</v>
      </c>
      <c r="AW3">
        <f>_xlfn.XLOOKUP($A:$A,AUTOPREENCHIMENTO!$A:$A,AUTOPREENCHIMENTO!EC:EC)</f>
        <v>0</v>
      </c>
      <c r="AX3">
        <f>_xlfn.XLOOKUP($A:$A,AUTOPREENCHIMENTO!$A:$A,AUTOPREENCHIMENTO!EE:EE)</f>
        <v>0</v>
      </c>
      <c r="AY3">
        <f>_xlfn.XLOOKUP($A:$A,AUTOPREENCHIMENTO!$A:$A,AUTOPREENCHIMENTO!EG:EG)</f>
        <v>0</v>
      </c>
      <c r="AZ3">
        <f>_xlfn.XLOOKUP($A:$A,AUTOPREENCHIMENTO!$A:$A,AUTOPREENCHIMENTO!DT:DT)</f>
        <v>0</v>
      </c>
      <c r="BA3">
        <f>_xlfn.XLOOKUP($A:$A,AUTOPREENCHIMENTO!$A:$A,AUTOPREENCHIMENTO!DV:DV)</f>
        <v>0</v>
      </c>
      <c r="BB3">
        <f>_xlfn.XLOOKUP($A:$A,AUTOPREENCHIMENTO!$A:$A,AUTOPREENCHIMENTO!DX:DX)</f>
        <v>0</v>
      </c>
      <c r="BC3">
        <f>_xlfn.XLOOKUP($A:$A,AUTOPREENCHIMENTO!$A:$A,AUTOPREENCHIMENTO!DZ:DZ)</f>
        <v>0</v>
      </c>
      <c r="BD3">
        <f>_xlfn.XLOOKUP($A:$A,AUTOPREENCHIMENTO!$A:$A,AUTOPREENCHIMENTO!EB:EB)</f>
        <v>0</v>
      </c>
      <c r="BE3">
        <f>_xlfn.XLOOKUP($A:$A,AUTOPREENCHIMENTO!$A:$A,AUTOPREENCHIMENTO!ED:ED)</f>
        <v>0</v>
      </c>
      <c r="BF3">
        <f>_xlfn.XLOOKUP($A:$A,AUTOPREENCHIMENTO!$A:$A,AUTOPREENCHIMENTO!EF:EF)</f>
        <v>0</v>
      </c>
      <c r="BG3">
        <f>_xlfn.XLOOKUP($A:$A,AUTOPREENCHIMENTO!$A:$A,AUTOPREENCHIMENTO!EH:EH)</f>
        <v>0</v>
      </c>
    </row>
    <row r="4" spans="1:59" x14ac:dyDescent="0.25">
      <c r="A4" s="2">
        <v>43</v>
      </c>
      <c r="B4" s="1" t="s">
        <v>1622</v>
      </c>
      <c r="C4" s="43" t="s">
        <v>127</v>
      </c>
      <c r="D4" s="1" t="s">
        <v>2046</v>
      </c>
      <c r="E4" s="20" t="str">
        <f>_xlfn.XLOOKUP(A:A,Tipologia!A:A,Tipologia!F:F)</f>
        <v>D</v>
      </c>
      <c r="F4" s="62">
        <f t="shared" si="0"/>
        <v>6.25</v>
      </c>
      <c r="G4" s="58">
        <f t="shared" si="1"/>
        <v>1.5</v>
      </c>
      <c r="H4" s="58">
        <f t="shared" si="2"/>
        <v>2</v>
      </c>
      <c r="I4" s="58">
        <f t="shared" si="3"/>
        <v>0</v>
      </c>
      <c r="J4" s="58">
        <f t="shared" si="4"/>
        <v>2</v>
      </c>
      <c r="K4" s="58">
        <f t="shared" si="5"/>
        <v>0</v>
      </c>
      <c r="L4" s="58">
        <f t="shared" si="6"/>
        <v>0.75</v>
      </c>
      <c r="M4" s="58">
        <f t="shared" si="7"/>
        <v>0</v>
      </c>
      <c r="N4" s="1">
        <f>_xlfn.XLOOKUP(A:A,'COAPS 2020-10'!A:A,'COAPS 2020-10'!AP:AP)</f>
        <v>2</v>
      </c>
      <c r="O4" s="55">
        <f t="shared" si="8"/>
        <v>1</v>
      </c>
      <c r="P4" s="55">
        <f t="shared" si="9"/>
        <v>0.9</v>
      </c>
      <c r="Q4">
        <f>_xlfn.XLOOKUP($A:$A,AUTOPREENCHIMENTO!$A:$A,AUTOPREENCHIMENTO!DH:DH)</f>
        <v>1</v>
      </c>
      <c r="R4">
        <f>_xlfn.XLOOKUP($A:$A,AUTOPREENCHIMENTO!$A:$A,AUTOPREENCHIMENTO!DI:DI)</f>
        <v>40</v>
      </c>
      <c r="S4">
        <f>_xlfn.XLOOKUP($A:$A,AUTOPREENCHIMENTO!$A:$A,AUTOPREENCHIMENTO!DJ:DJ)</f>
        <v>1</v>
      </c>
      <c r="T4">
        <f>_xlfn.XLOOKUP($A:$A,AUTOPREENCHIMENTO!$A:$A,AUTOPREENCHIMENTO!DK:DK)</f>
        <v>32</v>
      </c>
      <c r="U4" s="55">
        <f t="shared" si="10"/>
        <v>1</v>
      </c>
      <c r="V4" s="55">
        <f t="shared" si="11"/>
        <v>1</v>
      </c>
      <c r="W4">
        <f>_xlfn.XLOOKUP($A:$A,AUTOPREENCHIMENTO!$A:$A,AUTOPREENCHIMENTO!DD:DD)</f>
        <v>2</v>
      </c>
      <c r="X4">
        <f>_xlfn.XLOOKUP($A:$A,AUTOPREENCHIMENTO!$A:$A,AUTOPREENCHIMENTO!DE:DE)</f>
        <v>80</v>
      </c>
      <c r="Y4" s="1">
        <f>_xlfn.XLOOKUP(A:A,'COAPS 2020-10'!A:A,'COAPS 2020-10'!AQ:AQ)</f>
        <v>0</v>
      </c>
      <c r="Z4" s="55">
        <f t="shared" si="12"/>
        <v>0</v>
      </c>
      <c r="AA4" s="55">
        <f t="shared" si="13"/>
        <v>0</v>
      </c>
      <c r="AB4">
        <f>_xlfn.XLOOKUP($A:$A,AUTOPREENCHIMENTO!$A:$A,AUTOPREENCHIMENTO!DB:DB)</f>
        <v>0</v>
      </c>
      <c r="AC4">
        <f>_xlfn.XLOOKUP($A:$A,AUTOPREENCHIMENTO!$A:$A,AUTOPREENCHIMENTO!DC:DC)</f>
        <v>0</v>
      </c>
      <c r="AD4" s="55">
        <f t="shared" si="14"/>
        <v>2</v>
      </c>
      <c r="AE4" s="55">
        <f t="shared" si="15"/>
        <v>2</v>
      </c>
      <c r="AF4">
        <f>_xlfn.XLOOKUP($A:$A,AUTOPREENCHIMENTO!$A:$A,AUTOPREENCHIMENTO!DN:DN)</f>
        <v>4</v>
      </c>
      <c r="AG4">
        <f>_xlfn.XLOOKUP($A:$A,AUTOPREENCHIMENTO!$A:$A,AUTOPREENCHIMENTO!DO:DO)</f>
        <v>160</v>
      </c>
      <c r="AH4" s="55">
        <f t="shared" si="16"/>
        <v>0</v>
      </c>
      <c r="AI4" s="55">
        <f t="shared" si="17"/>
        <v>0</v>
      </c>
      <c r="AJ4">
        <f>_xlfn.XLOOKUP($A:$A,AUTOPREENCHIMENTO!$A:$A,AUTOPREENCHIMENTO!DP:DP)</f>
        <v>0</v>
      </c>
      <c r="AK4">
        <f>_xlfn.XLOOKUP($A:$A,AUTOPREENCHIMENTO!$A:$A,AUTOPREENCHIMENTO!DQ:DQ)</f>
        <v>0</v>
      </c>
      <c r="AL4" s="55">
        <f t="shared" si="18"/>
        <v>2.5</v>
      </c>
      <c r="AM4" s="55">
        <f t="shared" si="19"/>
        <v>2.5</v>
      </c>
      <c r="AN4">
        <f>_xlfn.XLOOKUP($A:$A,AUTOPREENCHIMENTO!$A:$A,AUTOPREENCHIMENTO!CT:CT)</f>
        <v>5</v>
      </c>
      <c r="AO4">
        <f>_xlfn.XLOOKUP($A:$A,AUTOPREENCHIMENTO!$A:$A,AUTOPREENCHIMENTO!CU:CU)</f>
        <v>200</v>
      </c>
      <c r="AP4" s="55">
        <f t="shared" si="20"/>
        <v>0</v>
      </c>
      <c r="AQ4" s="55">
        <f t="shared" si="21"/>
        <v>0</v>
      </c>
      <c r="AR4">
        <f>_xlfn.XLOOKUP($A:$A,AUTOPREENCHIMENTO!$A:$A,AUTOPREENCHIMENTO!DS:DS)</f>
        <v>0</v>
      </c>
      <c r="AS4">
        <f>_xlfn.XLOOKUP($A:$A,AUTOPREENCHIMENTO!$A:$A,AUTOPREENCHIMENTO!DU:DU)</f>
        <v>0</v>
      </c>
      <c r="AT4">
        <f>_xlfn.XLOOKUP($A:$A,AUTOPREENCHIMENTO!$A:$A,AUTOPREENCHIMENTO!DW:DW)</f>
        <v>0</v>
      </c>
      <c r="AU4">
        <f>_xlfn.XLOOKUP($A:$A,AUTOPREENCHIMENTO!$A:$A,AUTOPREENCHIMENTO!DY:DY)</f>
        <v>0</v>
      </c>
      <c r="AV4">
        <f>_xlfn.XLOOKUP($A:$A,AUTOPREENCHIMENTO!$A:$A,AUTOPREENCHIMENTO!EA:EA)</f>
        <v>0</v>
      </c>
      <c r="AW4">
        <f>_xlfn.XLOOKUP($A:$A,AUTOPREENCHIMENTO!$A:$A,AUTOPREENCHIMENTO!EC:EC)</f>
        <v>0</v>
      </c>
      <c r="AX4">
        <f>_xlfn.XLOOKUP($A:$A,AUTOPREENCHIMENTO!$A:$A,AUTOPREENCHIMENTO!EE:EE)</f>
        <v>0</v>
      </c>
      <c r="AY4">
        <f>_xlfn.XLOOKUP($A:$A,AUTOPREENCHIMENTO!$A:$A,AUTOPREENCHIMENTO!EG:EG)</f>
        <v>0</v>
      </c>
      <c r="AZ4">
        <f>_xlfn.XLOOKUP($A:$A,AUTOPREENCHIMENTO!$A:$A,AUTOPREENCHIMENTO!DT:DT)</f>
        <v>0</v>
      </c>
      <c r="BA4">
        <f>_xlfn.XLOOKUP($A:$A,AUTOPREENCHIMENTO!$A:$A,AUTOPREENCHIMENTO!DV:DV)</f>
        <v>0</v>
      </c>
      <c r="BB4">
        <f>_xlfn.XLOOKUP($A:$A,AUTOPREENCHIMENTO!$A:$A,AUTOPREENCHIMENTO!DX:DX)</f>
        <v>0</v>
      </c>
      <c r="BC4">
        <f>_xlfn.XLOOKUP($A:$A,AUTOPREENCHIMENTO!$A:$A,AUTOPREENCHIMENTO!DZ:DZ)</f>
        <v>0</v>
      </c>
      <c r="BD4">
        <f>_xlfn.XLOOKUP($A:$A,AUTOPREENCHIMENTO!$A:$A,AUTOPREENCHIMENTO!EB:EB)</f>
        <v>0</v>
      </c>
      <c r="BE4">
        <f>_xlfn.XLOOKUP($A:$A,AUTOPREENCHIMENTO!$A:$A,AUTOPREENCHIMENTO!ED:ED)</f>
        <v>0</v>
      </c>
      <c r="BF4">
        <f>_xlfn.XLOOKUP($A:$A,AUTOPREENCHIMENTO!$A:$A,AUTOPREENCHIMENTO!EF:EF)</f>
        <v>0</v>
      </c>
      <c r="BG4">
        <f>_xlfn.XLOOKUP($A:$A,AUTOPREENCHIMENTO!$A:$A,AUTOPREENCHIMENTO!EH:EH)</f>
        <v>0</v>
      </c>
    </row>
    <row r="5" spans="1:59" x14ac:dyDescent="0.25">
      <c r="A5" s="2">
        <v>44</v>
      </c>
      <c r="B5" s="1" t="s">
        <v>1622</v>
      </c>
      <c r="C5" s="43" t="s">
        <v>127</v>
      </c>
      <c r="D5" s="1" t="s">
        <v>1678</v>
      </c>
      <c r="E5" s="20" t="str">
        <f>_xlfn.XLOOKUP(A:A,Tipologia!A:A,Tipologia!F:F)</f>
        <v>E</v>
      </c>
      <c r="F5" s="62">
        <f t="shared" si="0"/>
        <v>6.5</v>
      </c>
      <c r="G5" s="58">
        <f t="shared" si="1"/>
        <v>1.5</v>
      </c>
      <c r="H5" s="58">
        <f t="shared" si="2"/>
        <v>2</v>
      </c>
      <c r="I5" s="58">
        <f t="shared" si="3"/>
        <v>0</v>
      </c>
      <c r="J5" s="58">
        <f t="shared" si="4"/>
        <v>2</v>
      </c>
      <c r="K5" s="58">
        <f t="shared" si="5"/>
        <v>0</v>
      </c>
      <c r="L5" s="58">
        <f t="shared" si="6"/>
        <v>1</v>
      </c>
      <c r="M5" s="58">
        <f t="shared" si="7"/>
        <v>0</v>
      </c>
      <c r="N5" s="1">
        <f>_xlfn.XLOOKUP(A:A,'COAPS 2020-10'!A:A,'COAPS 2020-10'!AP:AP)</f>
        <v>1</v>
      </c>
      <c r="O5" s="55">
        <f t="shared" si="8"/>
        <v>1</v>
      </c>
      <c r="P5" s="55">
        <f t="shared" si="9"/>
        <v>0.8</v>
      </c>
      <c r="Q5">
        <f>_xlfn.XLOOKUP($A:$A,AUTOPREENCHIMENTO!$A:$A,AUTOPREENCHIMENTO!DH:DH)</f>
        <v>0</v>
      </c>
      <c r="R5">
        <f>_xlfn.XLOOKUP($A:$A,AUTOPREENCHIMENTO!$A:$A,AUTOPREENCHIMENTO!DI:DI)</f>
        <v>0</v>
      </c>
      <c r="S5">
        <f>_xlfn.XLOOKUP($A:$A,AUTOPREENCHIMENTO!$A:$A,AUTOPREENCHIMENTO!DJ:DJ)</f>
        <v>1</v>
      </c>
      <c r="T5">
        <f>_xlfn.XLOOKUP($A:$A,AUTOPREENCHIMENTO!$A:$A,AUTOPREENCHIMENTO!DK:DK)</f>
        <v>32</v>
      </c>
      <c r="U5" s="55">
        <f t="shared" si="10"/>
        <v>1</v>
      </c>
      <c r="V5" s="55">
        <f t="shared" si="11"/>
        <v>1</v>
      </c>
      <c r="W5">
        <f>_xlfn.XLOOKUP($A:$A,AUTOPREENCHIMENTO!$A:$A,AUTOPREENCHIMENTO!DD:DD)</f>
        <v>1</v>
      </c>
      <c r="X5">
        <f>_xlfn.XLOOKUP($A:$A,AUTOPREENCHIMENTO!$A:$A,AUTOPREENCHIMENTO!DE:DE)</f>
        <v>40</v>
      </c>
      <c r="Y5" s="1">
        <f>_xlfn.XLOOKUP(A:A,'COAPS 2020-10'!A:A,'COAPS 2020-10'!AQ:AQ)</f>
        <v>0</v>
      </c>
      <c r="Z5" s="55">
        <f t="shared" si="12"/>
        <v>0</v>
      </c>
      <c r="AA5" s="55">
        <f t="shared" si="13"/>
        <v>0</v>
      </c>
      <c r="AB5">
        <f>_xlfn.XLOOKUP($A:$A,AUTOPREENCHIMENTO!$A:$A,AUTOPREENCHIMENTO!DB:DB)</f>
        <v>0</v>
      </c>
      <c r="AC5">
        <f>_xlfn.XLOOKUP($A:$A,AUTOPREENCHIMENTO!$A:$A,AUTOPREENCHIMENTO!DC:DC)</f>
        <v>0</v>
      </c>
      <c r="AD5" s="55">
        <f t="shared" si="14"/>
        <v>2</v>
      </c>
      <c r="AE5" s="55">
        <f t="shared" si="15"/>
        <v>2</v>
      </c>
      <c r="AF5">
        <f>_xlfn.XLOOKUP($A:$A,AUTOPREENCHIMENTO!$A:$A,AUTOPREENCHIMENTO!DN:DN)</f>
        <v>2</v>
      </c>
      <c r="AG5">
        <f>_xlfn.XLOOKUP($A:$A,AUTOPREENCHIMENTO!$A:$A,AUTOPREENCHIMENTO!DO:DO)</f>
        <v>80</v>
      </c>
      <c r="AH5" s="55">
        <f t="shared" si="16"/>
        <v>0</v>
      </c>
      <c r="AI5" s="55">
        <f t="shared" si="17"/>
        <v>0</v>
      </c>
      <c r="AJ5">
        <f>_xlfn.XLOOKUP($A:$A,AUTOPREENCHIMENTO!$A:$A,AUTOPREENCHIMENTO!DP:DP)</f>
        <v>0</v>
      </c>
      <c r="AK5">
        <f>_xlfn.XLOOKUP($A:$A,AUTOPREENCHIMENTO!$A:$A,AUTOPREENCHIMENTO!DQ:DQ)</f>
        <v>0</v>
      </c>
      <c r="AL5" s="55">
        <f t="shared" si="18"/>
        <v>3</v>
      </c>
      <c r="AM5" s="55">
        <f t="shared" si="19"/>
        <v>3</v>
      </c>
      <c r="AN5">
        <f>_xlfn.XLOOKUP($A:$A,AUTOPREENCHIMENTO!$A:$A,AUTOPREENCHIMENTO!CT:CT)</f>
        <v>3</v>
      </c>
      <c r="AO5">
        <f>_xlfn.XLOOKUP($A:$A,AUTOPREENCHIMENTO!$A:$A,AUTOPREENCHIMENTO!CU:CU)</f>
        <v>120</v>
      </c>
      <c r="AP5" s="55">
        <f t="shared" si="20"/>
        <v>0</v>
      </c>
      <c r="AQ5" s="55">
        <f t="shared" si="21"/>
        <v>0</v>
      </c>
      <c r="AR5">
        <f>_xlfn.XLOOKUP($A:$A,AUTOPREENCHIMENTO!$A:$A,AUTOPREENCHIMENTO!DS:DS)</f>
        <v>0</v>
      </c>
      <c r="AS5">
        <f>_xlfn.XLOOKUP($A:$A,AUTOPREENCHIMENTO!$A:$A,AUTOPREENCHIMENTO!DU:DU)</f>
        <v>0</v>
      </c>
      <c r="AT5">
        <f>_xlfn.XLOOKUP($A:$A,AUTOPREENCHIMENTO!$A:$A,AUTOPREENCHIMENTO!DW:DW)</f>
        <v>0</v>
      </c>
      <c r="AU5">
        <f>_xlfn.XLOOKUP($A:$A,AUTOPREENCHIMENTO!$A:$A,AUTOPREENCHIMENTO!DY:DY)</f>
        <v>0</v>
      </c>
      <c r="AV5">
        <f>_xlfn.XLOOKUP($A:$A,AUTOPREENCHIMENTO!$A:$A,AUTOPREENCHIMENTO!EA:EA)</f>
        <v>0</v>
      </c>
      <c r="AW5">
        <f>_xlfn.XLOOKUP($A:$A,AUTOPREENCHIMENTO!$A:$A,AUTOPREENCHIMENTO!EC:EC)</f>
        <v>0</v>
      </c>
      <c r="AX5">
        <f>_xlfn.XLOOKUP($A:$A,AUTOPREENCHIMENTO!$A:$A,AUTOPREENCHIMENTO!EE:EE)</f>
        <v>0</v>
      </c>
      <c r="AY5">
        <f>_xlfn.XLOOKUP($A:$A,AUTOPREENCHIMENTO!$A:$A,AUTOPREENCHIMENTO!EG:EG)</f>
        <v>0</v>
      </c>
      <c r="AZ5">
        <f>_xlfn.XLOOKUP($A:$A,AUTOPREENCHIMENTO!$A:$A,AUTOPREENCHIMENTO!DT:DT)</f>
        <v>0</v>
      </c>
      <c r="BA5">
        <f>_xlfn.XLOOKUP($A:$A,AUTOPREENCHIMENTO!$A:$A,AUTOPREENCHIMENTO!DV:DV)</f>
        <v>0</v>
      </c>
      <c r="BB5">
        <f>_xlfn.XLOOKUP($A:$A,AUTOPREENCHIMENTO!$A:$A,AUTOPREENCHIMENTO!DX:DX)</f>
        <v>0</v>
      </c>
      <c r="BC5">
        <f>_xlfn.XLOOKUP($A:$A,AUTOPREENCHIMENTO!$A:$A,AUTOPREENCHIMENTO!DZ:DZ)</f>
        <v>0</v>
      </c>
      <c r="BD5">
        <f>_xlfn.XLOOKUP($A:$A,AUTOPREENCHIMENTO!$A:$A,AUTOPREENCHIMENTO!EB:EB)</f>
        <v>0</v>
      </c>
      <c r="BE5">
        <f>_xlfn.XLOOKUP($A:$A,AUTOPREENCHIMENTO!$A:$A,AUTOPREENCHIMENTO!ED:ED)</f>
        <v>0</v>
      </c>
      <c r="BF5">
        <f>_xlfn.XLOOKUP($A:$A,AUTOPREENCHIMENTO!$A:$A,AUTOPREENCHIMENTO!EF:EF)</f>
        <v>0</v>
      </c>
      <c r="BG5">
        <f>_xlfn.XLOOKUP($A:$A,AUTOPREENCHIMENTO!$A:$A,AUTOPREENCHIMENTO!EH:EH)</f>
        <v>0</v>
      </c>
    </row>
    <row r="6" spans="1:59" x14ac:dyDescent="0.25">
      <c r="A6" s="2">
        <v>45</v>
      </c>
      <c r="B6" s="1" t="s">
        <v>1568</v>
      </c>
      <c r="C6" s="43" t="s">
        <v>224</v>
      </c>
      <c r="D6" s="1" t="s">
        <v>2047</v>
      </c>
      <c r="E6" s="20" t="str">
        <f>_xlfn.XLOOKUP(A:A,Tipologia!A:A,Tipologia!F:F)</f>
        <v>D</v>
      </c>
      <c r="F6" s="62">
        <f t="shared" si="0"/>
        <v>9.25</v>
      </c>
      <c r="G6" s="58">
        <f t="shared" si="1"/>
        <v>2</v>
      </c>
      <c r="H6" s="58">
        <f t="shared" si="2"/>
        <v>2</v>
      </c>
      <c r="I6" s="58">
        <f t="shared" si="3"/>
        <v>1</v>
      </c>
      <c r="J6" s="58">
        <f t="shared" si="4"/>
        <v>2</v>
      </c>
      <c r="K6" s="58">
        <f t="shared" si="5"/>
        <v>1</v>
      </c>
      <c r="L6" s="58">
        <f t="shared" si="6"/>
        <v>0.75</v>
      </c>
      <c r="M6" s="58">
        <f t="shared" si="7"/>
        <v>0.5</v>
      </c>
      <c r="N6" s="1">
        <f>_xlfn.XLOOKUP(A:A,'COAPS 2020-10'!A:A,'COAPS 2020-10'!AP:AP)</f>
        <v>3</v>
      </c>
      <c r="O6" s="55">
        <f t="shared" si="8"/>
        <v>1</v>
      </c>
      <c r="P6" s="55">
        <f t="shared" si="9"/>
        <v>1</v>
      </c>
      <c r="Q6">
        <f>_xlfn.XLOOKUP($A:$A,AUTOPREENCHIMENTO!$A:$A,AUTOPREENCHIMENTO!DH:DH)</f>
        <v>3</v>
      </c>
      <c r="R6">
        <f>_xlfn.XLOOKUP($A:$A,AUTOPREENCHIMENTO!$A:$A,AUTOPREENCHIMENTO!DI:DI)</f>
        <v>120</v>
      </c>
      <c r="S6">
        <f>_xlfn.XLOOKUP($A:$A,AUTOPREENCHIMENTO!$A:$A,AUTOPREENCHIMENTO!DJ:DJ)</f>
        <v>0</v>
      </c>
      <c r="T6">
        <f>_xlfn.XLOOKUP($A:$A,AUTOPREENCHIMENTO!$A:$A,AUTOPREENCHIMENTO!DK:DK)</f>
        <v>0</v>
      </c>
      <c r="U6" s="55">
        <f t="shared" si="10"/>
        <v>1.3333333333333333</v>
      </c>
      <c r="V6" s="55">
        <f t="shared" si="11"/>
        <v>1.3333333333333333</v>
      </c>
      <c r="W6">
        <f>_xlfn.XLOOKUP($A:$A,AUTOPREENCHIMENTO!$A:$A,AUTOPREENCHIMENTO!DD:DD)</f>
        <v>4</v>
      </c>
      <c r="X6">
        <f>_xlfn.XLOOKUP($A:$A,AUTOPREENCHIMENTO!$A:$A,AUTOPREENCHIMENTO!DE:DE)</f>
        <v>160</v>
      </c>
      <c r="Y6" s="1">
        <f>_xlfn.XLOOKUP(A:A,'COAPS 2020-10'!A:A,'COAPS 2020-10'!AQ:AQ)</f>
        <v>1</v>
      </c>
      <c r="Z6" s="55">
        <f t="shared" si="12"/>
        <v>2</v>
      </c>
      <c r="AA6" s="55">
        <f t="shared" si="13"/>
        <v>2</v>
      </c>
      <c r="AB6">
        <f>_xlfn.XLOOKUP($A:$A,AUTOPREENCHIMENTO!$A:$A,AUTOPREENCHIMENTO!DB:DB)</f>
        <v>2</v>
      </c>
      <c r="AC6">
        <f>_xlfn.XLOOKUP($A:$A,AUTOPREENCHIMENTO!$A:$A,AUTOPREENCHIMENTO!DC:DC)</f>
        <v>80</v>
      </c>
      <c r="AD6" s="55">
        <f t="shared" si="14"/>
        <v>2</v>
      </c>
      <c r="AE6" s="55">
        <f t="shared" si="15"/>
        <v>2</v>
      </c>
      <c r="AF6">
        <f>_xlfn.XLOOKUP($A:$A,AUTOPREENCHIMENTO!$A:$A,AUTOPREENCHIMENTO!DN:DN)</f>
        <v>6</v>
      </c>
      <c r="AG6">
        <f>_xlfn.XLOOKUP($A:$A,AUTOPREENCHIMENTO!$A:$A,AUTOPREENCHIMENTO!DO:DO)</f>
        <v>240</v>
      </c>
      <c r="AH6" s="55">
        <f t="shared" si="16"/>
        <v>3</v>
      </c>
      <c r="AI6" s="55">
        <f t="shared" si="17"/>
        <v>2</v>
      </c>
      <c r="AJ6">
        <f>_xlfn.XLOOKUP($A:$A,AUTOPREENCHIMENTO!$A:$A,AUTOPREENCHIMENTO!DP:DP)</f>
        <v>3</v>
      </c>
      <c r="AK6">
        <f>_xlfn.XLOOKUP($A:$A,AUTOPREENCHIMENTO!$A:$A,AUTOPREENCHIMENTO!DQ:DQ)</f>
        <v>80</v>
      </c>
      <c r="AL6" s="55">
        <f t="shared" si="18"/>
        <v>2.6666666666666665</v>
      </c>
      <c r="AM6" s="55">
        <f t="shared" si="19"/>
        <v>2.6666666666666665</v>
      </c>
      <c r="AN6">
        <f>_xlfn.XLOOKUP($A:$A,AUTOPREENCHIMENTO!$A:$A,AUTOPREENCHIMENTO!CT:CT)</f>
        <v>8</v>
      </c>
      <c r="AO6">
        <f>_xlfn.XLOOKUP($A:$A,AUTOPREENCHIMENTO!$A:$A,AUTOPREENCHIMENTO!CU:CU)</f>
        <v>320</v>
      </c>
      <c r="AP6" s="55">
        <f t="shared" si="20"/>
        <v>4</v>
      </c>
      <c r="AQ6" s="55">
        <f t="shared" si="21"/>
        <v>160</v>
      </c>
      <c r="AR6">
        <f>_xlfn.XLOOKUP($A:$A,AUTOPREENCHIMENTO!$A:$A,AUTOPREENCHIMENTO!DS:DS)</f>
        <v>1</v>
      </c>
      <c r="AS6">
        <f>_xlfn.XLOOKUP($A:$A,AUTOPREENCHIMENTO!$A:$A,AUTOPREENCHIMENTO!DU:DU)</f>
        <v>0</v>
      </c>
      <c r="AT6">
        <f>_xlfn.XLOOKUP($A:$A,AUTOPREENCHIMENTO!$A:$A,AUTOPREENCHIMENTO!DW:DW)</f>
        <v>1</v>
      </c>
      <c r="AU6">
        <f>_xlfn.XLOOKUP($A:$A,AUTOPREENCHIMENTO!$A:$A,AUTOPREENCHIMENTO!DY:DY)</f>
        <v>0</v>
      </c>
      <c r="AV6">
        <f>_xlfn.XLOOKUP($A:$A,AUTOPREENCHIMENTO!$A:$A,AUTOPREENCHIMENTO!EA:EA)</f>
        <v>1</v>
      </c>
      <c r="AW6">
        <f>_xlfn.XLOOKUP($A:$A,AUTOPREENCHIMENTO!$A:$A,AUTOPREENCHIMENTO!EC:EC)</f>
        <v>1</v>
      </c>
      <c r="AX6">
        <f>_xlfn.XLOOKUP($A:$A,AUTOPREENCHIMENTO!$A:$A,AUTOPREENCHIMENTO!EE:EE)</f>
        <v>0</v>
      </c>
      <c r="AY6">
        <f>_xlfn.XLOOKUP($A:$A,AUTOPREENCHIMENTO!$A:$A,AUTOPREENCHIMENTO!EG:EG)</f>
        <v>0</v>
      </c>
      <c r="AZ6">
        <f>_xlfn.XLOOKUP($A:$A,AUTOPREENCHIMENTO!$A:$A,AUTOPREENCHIMENTO!DT:DT)</f>
        <v>40</v>
      </c>
      <c r="BA6">
        <f>_xlfn.XLOOKUP($A:$A,AUTOPREENCHIMENTO!$A:$A,AUTOPREENCHIMENTO!DV:DV)</f>
        <v>0</v>
      </c>
      <c r="BB6">
        <f>_xlfn.XLOOKUP($A:$A,AUTOPREENCHIMENTO!$A:$A,AUTOPREENCHIMENTO!DX:DX)</f>
        <v>40</v>
      </c>
      <c r="BC6">
        <f>_xlfn.XLOOKUP($A:$A,AUTOPREENCHIMENTO!$A:$A,AUTOPREENCHIMENTO!DZ:DZ)</f>
        <v>0</v>
      </c>
      <c r="BD6">
        <f>_xlfn.XLOOKUP($A:$A,AUTOPREENCHIMENTO!$A:$A,AUTOPREENCHIMENTO!EB:EB)</f>
        <v>40</v>
      </c>
      <c r="BE6">
        <f>_xlfn.XLOOKUP($A:$A,AUTOPREENCHIMENTO!$A:$A,AUTOPREENCHIMENTO!ED:ED)</f>
        <v>40</v>
      </c>
      <c r="BF6">
        <f>_xlfn.XLOOKUP($A:$A,AUTOPREENCHIMENTO!$A:$A,AUTOPREENCHIMENTO!EF:EF)</f>
        <v>0</v>
      </c>
      <c r="BG6">
        <f>_xlfn.XLOOKUP($A:$A,AUTOPREENCHIMENTO!$A:$A,AUTOPREENCHIMENTO!EH:EH)</f>
        <v>0</v>
      </c>
    </row>
    <row r="7" spans="1:59" x14ac:dyDescent="0.25">
      <c r="A7" s="2">
        <v>46</v>
      </c>
      <c r="B7" s="1" t="s">
        <v>1794</v>
      </c>
      <c r="C7" s="43" t="s">
        <v>231</v>
      </c>
      <c r="D7" s="1" t="s">
        <v>2008</v>
      </c>
      <c r="E7" s="20" t="str">
        <f>_xlfn.XLOOKUP(A:A,Tipologia!A:A,Tipologia!F:F)</f>
        <v>C</v>
      </c>
      <c r="F7" s="62">
        <f t="shared" si="0"/>
        <v>8</v>
      </c>
      <c r="G7" s="58">
        <f t="shared" si="1"/>
        <v>1.5</v>
      </c>
      <c r="H7" s="58">
        <f t="shared" si="2"/>
        <v>2</v>
      </c>
      <c r="I7" s="58">
        <f t="shared" si="3"/>
        <v>1</v>
      </c>
      <c r="J7" s="58">
        <f t="shared" si="4"/>
        <v>2</v>
      </c>
      <c r="K7" s="58">
        <f t="shared" si="5"/>
        <v>1</v>
      </c>
      <c r="L7" s="58">
        <f t="shared" si="6"/>
        <v>0.5</v>
      </c>
      <c r="M7" s="58">
        <f t="shared" si="7"/>
        <v>0</v>
      </c>
      <c r="N7" s="1">
        <f>_xlfn.XLOOKUP(A:A,'COAPS 2020-10'!A:A,'COAPS 2020-10'!AP:AP)</f>
        <v>6</v>
      </c>
      <c r="O7" s="55">
        <f t="shared" si="8"/>
        <v>0.83333333333333337</v>
      </c>
      <c r="P7" s="55">
        <f t="shared" si="9"/>
        <v>0.83333333333333337</v>
      </c>
      <c r="Q7">
        <f>_xlfn.XLOOKUP($A:$A,AUTOPREENCHIMENTO!$A:$A,AUTOPREENCHIMENTO!DH:DH)</f>
        <v>5</v>
      </c>
      <c r="R7">
        <f>_xlfn.XLOOKUP($A:$A,AUTOPREENCHIMENTO!$A:$A,AUTOPREENCHIMENTO!DI:DI)</f>
        <v>200</v>
      </c>
      <c r="S7">
        <f>_xlfn.XLOOKUP($A:$A,AUTOPREENCHIMENTO!$A:$A,AUTOPREENCHIMENTO!DJ:DJ)</f>
        <v>0</v>
      </c>
      <c r="T7">
        <f>_xlfn.XLOOKUP($A:$A,AUTOPREENCHIMENTO!$A:$A,AUTOPREENCHIMENTO!DK:DK)</f>
        <v>0</v>
      </c>
      <c r="U7" s="55">
        <f t="shared" si="10"/>
        <v>1.1666666666666667</v>
      </c>
      <c r="V7" s="55">
        <f t="shared" si="11"/>
        <v>1.0833333333333333</v>
      </c>
      <c r="W7">
        <f>_xlfn.XLOOKUP($A:$A,AUTOPREENCHIMENTO!$A:$A,AUTOPREENCHIMENTO!DD:DD)</f>
        <v>7</v>
      </c>
      <c r="X7">
        <f>_xlfn.XLOOKUP($A:$A,AUTOPREENCHIMENTO!$A:$A,AUTOPREENCHIMENTO!DE:DE)</f>
        <v>260</v>
      </c>
      <c r="Y7" s="1">
        <f>_xlfn.XLOOKUP(A:A,'COAPS 2020-10'!A:A,'COAPS 2020-10'!AQ:AQ)</f>
        <v>3</v>
      </c>
      <c r="Z7" s="55">
        <f t="shared" si="12"/>
        <v>1</v>
      </c>
      <c r="AA7" s="55">
        <f t="shared" si="13"/>
        <v>1</v>
      </c>
      <c r="AB7">
        <f>_xlfn.XLOOKUP($A:$A,AUTOPREENCHIMENTO!$A:$A,AUTOPREENCHIMENTO!DB:DB)</f>
        <v>3</v>
      </c>
      <c r="AC7">
        <f>_xlfn.XLOOKUP($A:$A,AUTOPREENCHIMENTO!$A:$A,AUTOPREENCHIMENTO!DC:DC)</f>
        <v>120</v>
      </c>
      <c r="AD7" s="55">
        <f t="shared" si="14"/>
        <v>2.1666666666666665</v>
      </c>
      <c r="AE7" s="55">
        <f t="shared" si="15"/>
        <v>2.1666666666666665</v>
      </c>
      <c r="AF7">
        <f>_xlfn.XLOOKUP($A:$A,AUTOPREENCHIMENTO!$A:$A,AUTOPREENCHIMENTO!DN:DN)</f>
        <v>13</v>
      </c>
      <c r="AG7">
        <f>_xlfn.XLOOKUP($A:$A,AUTOPREENCHIMENTO!$A:$A,AUTOPREENCHIMENTO!DO:DO)</f>
        <v>520</v>
      </c>
      <c r="AH7" s="55">
        <f t="shared" si="16"/>
        <v>1</v>
      </c>
      <c r="AI7" s="55">
        <f t="shared" si="17"/>
        <v>1</v>
      </c>
      <c r="AJ7">
        <f>_xlfn.XLOOKUP($A:$A,AUTOPREENCHIMENTO!$A:$A,AUTOPREENCHIMENTO!DP:DP)</f>
        <v>3</v>
      </c>
      <c r="AK7">
        <f>_xlfn.XLOOKUP($A:$A,AUTOPREENCHIMENTO!$A:$A,AUTOPREENCHIMENTO!DQ:DQ)</f>
        <v>120</v>
      </c>
      <c r="AL7" s="55">
        <f t="shared" si="18"/>
        <v>1.6666666666666667</v>
      </c>
      <c r="AM7" s="55">
        <f t="shared" si="19"/>
        <v>1.6666666666666667</v>
      </c>
      <c r="AN7">
        <f>_xlfn.XLOOKUP($A:$A,AUTOPREENCHIMENTO!$A:$A,AUTOPREENCHIMENTO!CT:CT)</f>
        <v>10</v>
      </c>
      <c r="AO7">
        <f>_xlfn.XLOOKUP($A:$A,AUTOPREENCHIMENTO!$A:$A,AUTOPREENCHIMENTO!CU:CU)</f>
        <v>400</v>
      </c>
      <c r="AP7" s="55">
        <f t="shared" si="20"/>
        <v>0</v>
      </c>
      <c r="AQ7" s="55">
        <f t="shared" si="21"/>
        <v>0</v>
      </c>
      <c r="AR7">
        <f>_xlfn.XLOOKUP($A:$A,AUTOPREENCHIMENTO!$A:$A,AUTOPREENCHIMENTO!DS:DS)</f>
        <v>0</v>
      </c>
      <c r="AS7">
        <f>_xlfn.XLOOKUP($A:$A,AUTOPREENCHIMENTO!$A:$A,AUTOPREENCHIMENTO!DU:DU)</f>
        <v>0</v>
      </c>
      <c r="AT7">
        <f>_xlfn.XLOOKUP($A:$A,AUTOPREENCHIMENTO!$A:$A,AUTOPREENCHIMENTO!DW:DW)</f>
        <v>0</v>
      </c>
      <c r="AU7">
        <f>_xlfn.XLOOKUP($A:$A,AUTOPREENCHIMENTO!$A:$A,AUTOPREENCHIMENTO!DY:DY)</f>
        <v>0</v>
      </c>
      <c r="AV7">
        <f>_xlfn.XLOOKUP($A:$A,AUTOPREENCHIMENTO!$A:$A,AUTOPREENCHIMENTO!EA:EA)</f>
        <v>0</v>
      </c>
      <c r="AW7">
        <f>_xlfn.XLOOKUP($A:$A,AUTOPREENCHIMENTO!$A:$A,AUTOPREENCHIMENTO!EC:EC)</f>
        <v>0</v>
      </c>
      <c r="AX7">
        <f>_xlfn.XLOOKUP($A:$A,AUTOPREENCHIMENTO!$A:$A,AUTOPREENCHIMENTO!EE:EE)</f>
        <v>0</v>
      </c>
      <c r="AY7">
        <f>_xlfn.XLOOKUP($A:$A,AUTOPREENCHIMENTO!$A:$A,AUTOPREENCHIMENTO!EG:EG)</f>
        <v>0</v>
      </c>
      <c r="AZ7">
        <f>_xlfn.XLOOKUP($A:$A,AUTOPREENCHIMENTO!$A:$A,AUTOPREENCHIMENTO!DT:DT)</f>
        <v>0</v>
      </c>
      <c r="BA7">
        <f>_xlfn.XLOOKUP($A:$A,AUTOPREENCHIMENTO!$A:$A,AUTOPREENCHIMENTO!DV:DV)</f>
        <v>0</v>
      </c>
      <c r="BB7">
        <f>_xlfn.XLOOKUP($A:$A,AUTOPREENCHIMENTO!$A:$A,AUTOPREENCHIMENTO!DX:DX)</f>
        <v>0</v>
      </c>
      <c r="BC7">
        <f>_xlfn.XLOOKUP($A:$A,AUTOPREENCHIMENTO!$A:$A,AUTOPREENCHIMENTO!DZ:DZ)</f>
        <v>0</v>
      </c>
      <c r="BD7">
        <f>_xlfn.XLOOKUP($A:$A,AUTOPREENCHIMENTO!$A:$A,AUTOPREENCHIMENTO!EB:EB)</f>
        <v>0</v>
      </c>
      <c r="BE7">
        <f>_xlfn.XLOOKUP($A:$A,AUTOPREENCHIMENTO!$A:$A,AUTOPREENCHIMENTO!ED:ED)</f>
        <v>0</v>
      </c>
      <c r="BF7">
        <f>_xlfn.XLOOKUP($A:$A,AUTOPREENCHIMENTO!$A:$A,AUTOPREENCHIMENTO!EF:EF)</f>
        <v>0</v>
      </c>
      <c r="BG7">
        <f>_xlfn.XLOOKUP($A:$A,AUTOPREENCHIMENTO!$A:$A,AUTOPREENCHIMENTO!EH:EH)</f>
        <v>0</v>
      </c>
    </row>
    <row r="8" spans="1:59" x14ac:dyDescent="0.25">
      <c r="A8" s="2">
        <v>47</v>
      </c>
      <c r="B8" s="1" t="s">
        <v>1622</v>
      </c>
      <c r="C8" s="43" t="s">
        <v>127</v>
      </c>
      <c r="D8" s="1" t="s">
        <v>2067</v>
      </c>
      <c r="E8" s="20" t="str">
        <f>_xlfn.XLOOKUP(A:A,Tipologia!A:A,Tipologia!F:F)</f>
        <v>D</v>
      </c>
      <c r="F8" s="62">
        <f t="shared" si="0"/>
        <v>9</v>
      </c>
      <c r="G8" s="58">
        <f t="shared" si="1"/>
        <v>2</v>
      </c>
      <c r="H8" s="58">
        <f t="shared" si="2"/>
        <v>2</v>
      </c>
      <c r="I8" s="58">
        <f t="shared" si="3"/>
        <v>1</v>
      </c>
      <c r="J8" s="58">
        <f t="shared" si="4"/>
        <v>2</v>
      </c>
      <c r="K8" s="58">
        <f t="shared" si="5"/>
        <v>1</v>
      </c>
      <c r="L8" s="58">
        <f t="shared" si="6"/>
        <v>1</v>
      </c>
      <c r="M8" s="58">
        <f t="shared" si="7"/>
        <v>0</v>
      </c>
      <c r="N8" s="1">
        <f>_xlfn.XLOOKUP(A:A,'COAPS 2020-10'!A:A,'COAPS 2020-10'!AP:AP)</f>
        <v>2</v>
      </c>
      <c r="O8" s="55">
        <f t="shared" si="8"/>
        <v>1</v>
      </c>
      <c r="P8" s="55">
        <f t="shared" si="9"/>
        <v>1</v>
      </c>
      <c r="Q8">
        <f>_xlfn.XLOOKUP($A:$A,AUTOPREENCHIMENTO!$A:$A,AUTOPREENCHIMENTO!DH:DH)</f>
        <v>2</v>
      </c>
      <c r="R8">
        <f>_xlfn.XLOOKUP($A:$A,AUTOPREENCHIMENTO!$A:$A,AUTOPREENCHIMENTO!DI:DI)</f>
        <v>80</v>
      </c>
      <c r="S8">
        <f>_xlfn.XLOOKUP($A:$A,AUTOPREENCHIMENTO!$A:$A,AUTOPREENCHIMENTO!DJ:DJ)</f>
        <v>0</v>
      </c>
      <c r="T8">
        <f>_xlfn.XLOOKUP($A:$A,AUTOPREENCHIMENTO!$A:$A,AUTOPREENCHIMENTO!DK:DK)</f>
        <v>0</v>
      </c>
      <c r="U8" s="55">
        <f t="shared" si="10"/>
        <v>1</v>
      </c>
      <c r="V8" s="55">
        <f t="shared" si="11"/>
        <v>1</v>
      </c>
      <c r="W8">
        <f>_xlfn.XLOOKUP($A:$A,AUTOPREENCHIMENTO!$A:$A,AUTOPREENCHIMENTO!DD:DD)</f>
        <v>2</v>
      </c>
      <c r="X8">
        <f>_xlfn.XLOOKUP($A:$A,AUTOPREENCHIMENTO!$A:$A,AUTOPREENCHIMENTO!DE:DE)</f>
        <v>80</v>
      </c>
      <c r="Y8" s="1">
        <f>_xlfn.XLOOKUP(A:A,'COAPS 2020-10'!A:A,'COAPS 2020-10'!AQ:AQ)</f>
        <v>1</v>
      </c>
      <c r="Z8" s="55">
        <f t="shared" si="12"/>
        <v>1</v>
      </c>
      <c r="AA8" s="55">
        <f t="shared" si="13"/>
        <v>1</v>
      </c>
      <c r="AB8">
        <f>_xlfn.XLOOKUP($A:$A,AUTOPREENCHIMENTO!$A:$A,AUTOPREENCHIMENTO!DB:DB)</f>
        <v>1</v>
      </c>
      <c r="AC8">
        <f>_xlfn.XLOOKUP($A:$A,AUTOPREENCHIMENTO!$A:$A,AUTOPREENCHIMENTO!DC:DC)</f>
        <v>40</v>
      </c>
      <c r="AD8" s="55">
        <f t="shared" si="14"/>
        <v>2</v>
      </c>
      <c r="AE8" s="55">
        <f t="shared" si="15"/>
        <v>2</v>
      </c>
      <c r="AF8">
        <f>_xlfn.XLOOKUP($A:$A,AUTOPREENCHIMENTO!$A:$A,AUTOPREENCHIMENTO!DN:DN)</f>
        <v>4</v>
      </c>
      <c r="AG8">
        <f>_xlfn.XLOOKUP($A:$A,AUTOPREENCHIMENTO!$A:$A,AUTOPREENCHIMENTO!DO:DO)</f>
        <v>160</v>
      </c>
      <c r="AH8" s="55">
        <f t="shared" si="16"/>
        <v>1</v>
      </c>
      <c r="AI8" s="55">
        <f t="shared" si="17"/>
        <v>1</v>
      </c>
      <c r="AJ8">
        <f>_xlfn.XLOOKUP($A:$A,AUTOPREENCHIMENTO!$A:$A,AUTOPREENCHIMENTO!DP:DP)</f>
        <v>1</v>
      </c>
      <c r="AK8">
        <f>_xlfn.XLOOKUP($A:$A,AUTOPREENCHIMENTO!$A:$A,AUTOPREENCHIMENTO!DQ:DQ)</f>
        <v>40</v>
      </c>
      <c r="AL8" s="55">
        <f t="shared" si="18"/>
        <v>3</v>
      </c>
      <c r="AM8" s="55">
        <f t="shared" si="19"/>
        <v>3</v>
      </c>
      <c r="AN8">
        <f>_xlfn.XLOOKUP($A:$A,AUTOPREENCHIMENTO!$A:$A,AUTOPREENCHIMENTO!CT:CT)</f>
        <v>6</v>
      </c>
      <c r="AO8">
        <f>_xlfn.XLOOKUP($A:$A,AUTOPREENCHIMENTO!$A:$A,AUTOPREENCHIMENTO!CU:CU)</f>
        <v>240</v>
      </c>
      <c r="AP8" s="55">
        <f t="shared" si="20"/>
        <v>0</v>
      </c>
      <c r="AQ8" s="55">
        <f t="shared" si="21"/>
        <v>0</v>
      </c>
      <c r="AR8">
        <f>_xlfn.XLOOKUP($A:$A,AUTOPREENCHIMENTO!$A:$A,AUTOPREENCHIMENTO!DS:DS)</f>
        <v>0</v>
      </c>
      <c r="AS8">
        <f>_xlfn.XLOOKUP($A:$A,AUTOPREENCHIMENTO!$A:$A,AUTOPREENCHIMENTO!DU:DU)</f>
        <v>0</v>
      </c>
      <c r="AT8">
        <f>_xlfn.XLOOKUP($A:$A,AUTOPREENCHIMENTO!$A:$A,AUTOPREENCHIMENTO!DW:DW)</f>
        <v>0</v>
      </c>
      <c r="AU8">
        <f>_xlfn.XLOOKUP($A:$A,AUTOPREENCHIMENTO!$A:$A,AUTOPREENCHIMENTO!DY:DY)</f>
        <v>0</v>
      </c>
      <c r="AV8">
        <f>_xlfn.XLOOKUP($A:$A,AUTOPREENCHIMENTO!$A:$A,AUTOPREENCHIMENTO!EA:EA)</f>
        <v>0</v>
      </c>
      <c r="AW8">
        <f>_xlfn.XLOOKUP($A:$A,AUTOPREENCHIMENTO!$A:$A,AUTOPREENCHIMENTO!EC:EC)</f>
        <v>0</v>
      </c>
      <c r="AX8">
        <f>_xlfn.XLOOKUP($A:$A,AUTOPREENCHIMENTO!$A:$A,AUTOPREENCHIMENTO!EE:EE)</f>
        <v>0</v>
      </c>
      <c r="AY8">
        <f>_xlfn.XLOOKUP($A:$A,AUTOPREENCHIMENTO!$A:$A,AUTOPREENCHIMENTO!EG:EG)</f>
        <v>0</v>
      </c>
      <c r="AZ8">
        <f>_xlfn.XLOOKUP($A:$A,AUTOPREENCHIMENTO!$A:$A,AUTOPREENCHIMENTO!DT:DT)</f>
        <v>0</v>
      </c>
      <c r="BA8">
        <f>_xlfn.XLOOKUP($A:$A,AUTOPREENCHIMENTO!$A:$A,AUTOPREENCHIMENTO!DV:DV)</f>
        <v>0</v>
      </c>
      <c r="BB8">
        <f>_xlfn.XLOOKUP($A:$A,AUTOPREENCHIMENTO!$A:$A,AUTOPREENCHIMENTO!DX:DX)</f>
        <v>0</v>
      </c>
      <c r="BC8">
        <f>_xlfn.XLOOKUP($A:$A,AUTOPREENCHIMENTO!$A:$A,AUTOPREENCHIMENTO!DZ:DZ)</f>
        <v>0</v>
      </c>
      <c r="BD8">
        <f>_xlfn.XLOOKUP($A:$A,AUTOPREENCHIMENTO!$A:$A,AUTOPREENCHIMENTO!EB:EB)</f>
        <v>0</v>
      </c>
      <c r="BE8">
        <f>_xlfn.XLOOKUP($A:$A,AUTOPREENCHIMENTO!$A:$A,AUTOPREENCHIMENTO!ED:ED)</f>
        <v>0</v>
      </c>
      <c r="BF8">
        <f>_xlfn.XLOOKUP($A:$A,AUTOPREENCHIMENTO!$A:$A,AUTOPREENCHIMENTO!EF:EF)</f>
        <v>0</v>
      </c>
      <c r="BG8">
        <f>_xlfn.XLOOKUP($A:$A,AUTOPREENCHIMENTO!$A:$A,AUTOPREENCHIMENTO!EH:EH)</f>
        <v>0</v>
      </c>
    </row>
    <row r="9" spans="1:59" x14ac:dyDescent="0.25">
      <c r="A9" s="2">
        <v>48</v>
      </c>
      <c r="B9" s="1" t="s">
        <v>1794</v>
      </c>
      <c r="C9" s="43" t="s">
        <v>231</v>
      </c>
      <c r="D9" s="1" t="s">
        <v>2015</v>
      </c>
      <c r="E9" s="20" t="str">
        <f>_xlfn.XLOOKUP(A:A,Tipologia!A:A,Tipologia!F:F)</f>
        <v>E</v>
      </c>
      <c r="F9" s="62">
        <f t="shared" si="0"/>
        <v>9</v>
      </c>
      <c r="G9" s="58">
        <f t="shared" si="1"/>
        <v>2</v>
      </c>
      <c r="H9" s="58">
        <f t="shared" si="2"/>
        <v>2</v>
      </c>
      <c r="I9" s="58">
        <f t="shared" si="3"/>
        <v>1</v>
      </c>
      <c r="J9" s="58">
        <f t="shared" si="4"/>
        <v>2</v>
      </c>
      <c r="K9" s="58">
        <f t="shared" si="5"/>
        <v>1</v>
      </c>
      <c r="L9" s="58">
        <f t="shared" si="6"/>
        <v>1</v>
      </c>
      <c r="M9" s="58">
        <f t="shared" si="7"/>
        <v>0</v>
      </c>
      <c r="N9" s="1">
        <f>_xlfn.XLOOKUP(A:A,'COAPS 2020-10'!A:A,'COAPS 2020-10'!AP:AP)</f>
        <v>1</v>
      </c>
      <c r="O9" s="55">
        <f t="shared" si="8"/>
        <v>1</v>
      </c>
      <c r="P9" s="55">
        <f t="shared" si="9"/>
        <v>1</v>
      </c>
      <c r="Q9">
        <f>_xlfn.XLOOKUP($A:$A,AUTOPREENCHIMENTO!$A:$A,AUTOPREENCHIMENTO!DH:DH)</f>
        <v>1</v>
      </c>
      <c r="R9">
        <f>_xlfn.XLOOKUP($A:$A,AUTOPREENCHIMENTO!$A:$A,AUTOPREENCHIMENTO!DI:DI)</f>
        <v>40</v>
      </c>
      <c r="S9">
        <f>_xlfn.XLOOKUP($A:$A,AUTOPREENCHIMENTO!$A:$A,AUTOPREENCHIMENTO!DJ:DJ)</f>
        <v>0</v>
      </c>
      <c r="T9">
        <f>_xlfn.XLOOKUP($A:$A,AUTOPREENCHIMENTO!$A:$A,AUTOPREENCHIMENTO!DK:DK)</f>
        <v>0</v>
      </c>
      <c r="U9" s="55">
        <f t="shared" si="10"/>
        <v>2</v>
      </c>
      <c r="V9" s="55">
        <f t="shared" si="11"/>
        <v>2</v>
      </c>
      <c r="W9">
        <f>_xlfn.XLOOKUP($A:$A,AUTOPREENCHIMENTO!$A:$A,AUTOPREENCHIMENTO!DD:DD)</f>
        <v>2</v>
      </c>
      <c r="X9">
        <f>_xlfn.XLOOKUP($A:$A,AUTOPREENCHIMENTO!$A:$A,AUTOPREENCHIMENTO!DE:DE)</f>
        <v>80</v>
      </c>
      <c r="Y9" s="1">
        <f>_xlfn.XLOOKUP(A:A,'COAPS 2020-10'!A:A,'COAPS 2020-10'!AQ:AQ)</f>
        <v>1</v>
      </c>
      <c r="Z9" s="55">
        <f t="shared" si="12"/>
        <v>1</v>
      </c>
      <c r="AA9" s="55">
        <f t="shared" si="13"/>
        <v>1</v>
      </c>
      <c r="AB9">
        <f>_xlfn.XLOOKUP($A:$A,AUTOPREENCHIMENTO!$A:$A,AUTOPREENCHIMENTO!DB:DB)</f>
        <v>1</v>
      </c>
      <c r="AC9">
        <f>_xlfn.XLOOKUP($A:$A,AUTOPREENCHIMENTO!$A:$A,AUTOPREENCHIMENTO!DC:DC)</f>
        <v>40</v>
      </c>
      <c r="AD9" s="55">
        <f t="shared" si="14"/>
        <v>2</v>
      </c>
      <c r="AE9" s="55">
        <f t="shared" si="15"/>
        <v>2</v>
      </c>
      <c r="AF9">
        <f>_xlfn.XLOOKUP($A:$A,AUTOPREENCHIMENTO!$A:$A,AUTOPREENCHIMENTO!DN:DN)</f>
        <v>2</v>
      </c>
      <c r="AG9">
        <f>_xlfn.XLOOKUP($A:$A,AUTOPREENCHIMENTO!$A:$A,AUTOPREENCHIMENTO!DO:DO)</f>
        <v>80</v>
      </c>
      <c r="AH9" s="55">
        <f t="shared" si="16"/>
        <v>1</v>
      </c>
      <c r="AI9" s="55">
        <f t="shared" si="17"/>
        <v>1</v>
      </c>
      <c r="AJ9">
        <f>_xlfn.XLOOKUP($A:$A,AUTOPREENCHIMENTO!$A:$A,AUTOPREENCHIMENTO!DP:DP)</f>
        <v>1</v>
      </c>
      <c r="AK9">
        <f>_xlfn.XLOOKUP($A:$A,AUTOPREENCHIMENTO!$A:$A,AUTOPREENCHIMENTO!DQ:DQ)</f>
        <v>40</v>
      </c>
      <c r="AL9" s="55">
        <f t="shared" si="18"/>
        <v>3</v>
      </c>
      <c r="AM9" s="55">
        <f t="shared" si="19"/>
        <v>3</v>
      </c>
      <c r="AN9">
        <f>_xlfn.XLOOKUP($A:$A,AUTOPREENCHIMENTO!$A:$A,AUTOPREENCHIMENTO!CT:CT)</f>
        <v>3</v>
      </c>
      <c r="AO9">
        <f>_xlfn.XLOOKUP($A:$A,AUTOPREENCHIMENTO!$A:$A,AUTOPREENCHIMENTO!CU:CU)</f>
        <v>120</v>
      </c>
      <c r="AP9" s="55">
        <f t="shared" si="20"/>
        <v>0</v>
      </c>
      <c r="AQ9" s="55">
        <f t="shared" si="21"/>
        <v>0</v>
      </c>
      <c r="AR9">
        <f>_xlfn.XLOOKUP($A:$A,AUTOPREENCHIMENTO!$A:$A,AUTOPREENCHIMENTO!DS:DS)</f>
        <v>0</v>
      </c>
      <c r="AS9">
        <f>_xlfn.XLOOKUP($A:$A,AUTOPREENCHIMENTO!$A:$A,AUTOPREENCHIMENTO!DU:DU)</f>
        <v>0</v>
      </c>
      <c r="AT9">
        <f>_xlfn.XLOOKUP($A:$A,AUTOPREENCHIMENTO!$A:$A,AUTOPREENCHIMENTO!DW:DW)</f>
        <v>0</v>
      </c>
      <c r="AU9">
        <f>_xlfn.XLOOKUP($A:$A,AUTOPREENCHIMENTO!$A:$A,AUTOPREENCHIMENTO!DY:DY)</f>
        <v>0</v>
      </c>
      <c r="AV9">
        <f>_xlfn.XLOOKUP($A:$A,AUTOPREENCHIMENTO!$A:$A,AUTOPREENCHIMENTO!EA:EA)</f>
        <v>0</v>
      </c>
      <c r="AW9">
        <f>_xlfn.XLOOKUP($A:$A,AUTOPREENCHIMENTO!$A:$A,AUTOPREENCHIMENTO!EC:EC)</f>
        <v>0</v>
      </c>
      <c r="AX9">
        <f>_xlfn.XLOOKUP($A:$A,AUTOPREENCHIMENTO!$A:$A,AUTOPREENCHIMENTO!EE:EE)</f>
        <v>0</v>
      </c>
      <c r="AY9">
        <f>_xlfn.XLOOKUP($A:$A,AUTOPREENCHIMENTO!$A:$A,AUTOPREENCHIMENTO!EG:EG)</f>
        <v>0</v>
      </c>
      <c r="AZ9">
        <f>_xlfn.XLOOKUP($A:$A,AUTOPREENCHIMENTO!$A:$A,AUTOPREENCHIMENTO!DT:DT)</f>
        <v>0</v>
      </c>
      <c r="BA9">
        <f>_xlfn.XLOOKUP($A:$A,AUTOPREENCHIMENTO!$A:$A,AUTOPREENCHIMENTO!DV:DV)</f>
        <v>0</v>
      </c>
      <c r="BB9">
        <f>_xlfn.XLOOKUP($A:$A,AUTOPREENCHIMENTO!$A:$A,AUTOPREENCHIMENTO!DX:DX)</f>
        <v>0</v>
      </c>
      <c r="BC9">
        <f>_xlfn.XLOOKUP($A:$A,AUTOPREENCHIMENTO!$A:$A,AUTOPREENCHIMENTO!DZ:DZ)</f>
        <v>0</v>
      </c>
      <c r="BD9">
        <f>_xlfn.XLOOKUP($A:$A,AUTOPREENCHIMENTO!$A:$A,AUTOPREENCHIMENTO!EB:EB)</f>
        <v>0</v>
      </c>
      <c r="BE9">
        <f>_xlfn.XLOOKUP($A:$A,AUTOPREENCHIMENTO!$A:$A,AUTOPREENCHIMENTO!ED:ED)</f>
        <v>0</v>
      </c>
      <c r="BF9">
        <f>_xlfn.XLOOKUP($A:$A,AUTOPREENCHIMENTO!$A:$A,AUTOPREENCHIMENTO!EF:EF)</f>
        <v>0</v>
      </c>
      <c r="BG9">
        <f>_xlfn.XLOOKUP($A:$A,AUTOPREENCHIMENTO!$A:$A,AUTOPREENCHIMENTO!EH:EH)</f>
        <v>0</v>
      </c>
    </row>
    <row r="10" spans="1:59" x14ac:dyDescent="0.25">
      <c r="A10" s="2">
        <v>49</v>
      </c>
      <c r="B10" s="1" t="s">
        <v>1622</v>
      </c>
      <c r="C10" s="43" t="s">
        <v>127</v>
      </c>
      <c r="D10" s="1" t="s">
        <v>2120</v>
      </c>
      <c r="E10" s="20" t="str">
        <f>_xlfn.XLOOKUP(A:A,Tipologia!A:A,Tipologia!F:F)</f>
        <v>D</v>
      </c>
      <c r="F10" s="62">
        <f t="shared" si="0"/>
        <v>7.5</v>
      </c>
      <c r="G10" s="58">
        <f t="shared" si="1"/>
        <v>2</v>
      </c>
      <c r="H10" s="58">
        <f t="shared" si="2"/>
        <v>2</v>
      </c>
      <c r="I10" s="58">
        <f t="shared" si="3"/>
        <v>0</v>
      </c>
      <c r="J10" s="58">
        <f t="shared" si="4"/>
        <v>1.5</v>
      </c>
      <c r="K10" s="58">
        <f t="shared" si="5"/>
        <v>0</v>
      </c>
      <c r="L10" s="58">
        <f t="shared" si="6"/>
        <v>1</v>
      </c>
      <c r="M10" s="58">
        <f t="shared" si="7"/>
        <v>1</v>
      </c>
      <c r="N10" s="1">
        <f>_xlfn.XLOOKUP(A:A,'COAPS 2020-10'!A:A,'COAPS 2020-10'!AP:AP)</f>
        <v>1</v>
      </c>
      <c r="O10" s="55">
        <f t="shared" si="8"/>
        <v>1</v>
      </c>
      <c r="P10" s="55">
        <f t="shared" si="9"/>
        <v>1</v>
      </c>
      <c r="Q10">
        <f>_xlfn.XLOOKUP($A:$A,AUTOPREENCHIMENTO!$A:$A,AUTOPREENCHIMENTO!DH:DH)</f>
        <v>1</v>
      </c>
      <c r="R10">
        <f>_xlfn.XLOOKUP($A:$A,AUTOPREENCHIMENTO!$A:$A,AUTOPREENCHIMENTO!DI:DI)</f>
        <v>40</v>
      </c>
      <c r="S10">
        <f>_xlfn.XLOOKUP($A:$A,AUTOPREENCHIMENTO!$A:$A,AUTOPREENCHIMENTO!DJ:DJ)</f>
        <v>0</v>
      </c>
      <c r="T10">
        <f>_xlfn.XLOOKUP($A:$A,AUTOPREENCHIMENTO!$A:$A,AUTOPREENCHIMENTO!DK:DK)</f>
        <v>0</v>
      </c>
      <c r="U10" s="55">
        <f t="shared" si="10"/>
        <v>1</v>
      </c>
      <c r="V10" s="55">
        <f t="shared" si="11"/>
        <v>1</v>
      </c>
      <c r="W10">
        <f>_xlfn.XLOOKUP($A:$A,AUTOPREENCHIMENTO!$A:$A,AUTOPREENCHIMENTO!DD:DD)</f>
        <v>1</v>
      </c>
      <c r="X10">
        <f>_xlfn.XLOOKUP($A:$A,AUTOPREENCHIMENTO!$A:$A,AUTOPREENCHIMENTO!DE:DE)</f>
        <v>40</v>
      </c>
      <c r="Y10" s="1">
        <f>_xlfn.XLOOKUP(A:A,'COAPS 2020-10'!A:A,'COAPS 2020-10'!AQ:AQ)</f>
        <v>0</v>
      </c>
      <c r="Z10" s="55">
        <f t="shared" si="12"/>
        <v>0</v>
      </c>
      <c r="AA10" s="55">
        <f t="shared" si="13"/>
        <v>0</v>
      </c>
      <c r="AB10">
        <f>_xlfn.XLOOKUP($A:$A,AUTOPREENCHIMENTO!$A:$A,AUTOPREENCHIMENTO!DB:DB)</f>
        <v>0</v>
      </c>
      <c r="AC10">
        <f>_xlfn.XLOOKUP($A:$A,AUTOPREENCHIMENTO!$A:$A,AUTOPREENCHIMENTO!DC:DC)</f>
        <v>0</v>
      </c>
      <c r="AD10" s="55">
        <f t="shared" si="14"/>
        <v>2</v>
      </c>
      <c r="AE10" s="55">
        <f t="shared" si="15"/>
        <v>1</v>
      </c>
      <c r="AF10">
        <f>_xlfn.XLOOKUP($A:$A,AUTOPREENCHIMENTO!$A:$A,AUTOPREENCHIMENTO!DN:DN)</f>
        <v>2</v>
      </c>
      <c r="AG10">
        <f>_xlfn.XLOOKUP($A:$A,AUTOPREENCHIMENTO!$A:$A,AUTOPREENCHIMENTO!DO:DO)</f>
        <v>40</v>
      </c>
      <c r="AH10" s="55">
        <f t="shared" si="16"/>
        <v>0</v>
      </c>
      <c r="AI10" s="55">
        <f t="shared" si="17"/>
        <v>0</v>
      </c>
      <c r="AJ10">
        <f>_xlfn.XLOOKUP($A:$A,AUTOPREENCHIMENTO!$A:$A,AUTOPREENCHIMENTO!DP:DP)</f>
        <v>0</v>
      </c>
      <c r="AK10">
        <f>_xlfn.XLOOKUP($A:$A,AUTOPREENCHIMENTO!$A:$A,AUTOPREENCHIMENTO!DQ:DQ)</f>
        <v>0</v>
      </c>
      <c r="AL10" s="55">
        <f t="shared" si="18"/>
        <v>3</v>
      </c>
      <c r="AM10" s="55">
        <f t="shared" si="19"/>
        <v>3</v>
      </c>
      <c r="AN10">
        <f>_xlfn.XLOOKUP($A:$A,AUTOPREENCHIMENTO!$A:$A,AUTOPREENCHIMENTO!CT:CT)</f>
        <v>3</v>
      </c>
      <c r="AO10">
        <f>_xlfn.XLOOKUP($A:$A,AUTOPREENCHIMENTO!$A:$A,AUTOPREENCHIMENTO!CU:CU)</f>
        <v>120</v>
      </c>
      <c r="AP10" s="55">
        <f t="shared" si="20"/>
        <v>6</v>
      </c>
      <c r="AQ10" s="55">
        <f t="shared" si="21"/>
        <v>210</v>
      </c>
      <c r="AR10">
        <f>_xlfn.XLOOKUP($A:$A,AUTOPREENCHIMENTO!$A:$A,AUTOPREENCHIMENTO!DS:DS)</f>
        <v>0</v>
      </c>
      <c r="AS10">
        <f>_xlfn.XLOOKUP($A:$A,AUTOPREENCHIMENTO!$A:$A,AUTOPREENCHIMENTO!DU:DU)</f>
        <v>1</v>
      </c>
      <c r="AT10">
        <f>_xlfn.XLOOKUP($A:$A,AUTOPREENCHIMENTO!$A:$A,AUTOPREENCHIMENTO!DW:DW)</f>
        <v>1</v>
      </c>
      <c r="AU10">
        <f>_xlfn.XLOOKUP($A:$A,AUTOPREENCHIMENTO!$A:$A,AUTOPREENCHIMENTO!DY:DY)</f>
        <v>1</v>
      </c>
      <c r="AV10">
        <f>_xlfn.XLOOKUP($A:$A,AUTOPREENCHIMENTO!$A:$A,AUTOPREENCHIMENTO!EA:EA)</f>
        <v>1</v>
      </c>
      <c r="AW10">
        <f>_xlfn.XLOOKUP($A:$A,AUTOPREENCHIMENTO!$A:$A,AUTOPREENCHIMENTO!EC:EC)</f>
        <v>1</v>
      </c>
      <c r="AX10">
        <f>_xlfn.XLOOKUP($A:$A,AUTOPREENCHIMENTO!$A:$A,AUTOPREENCHIMENTO!EE:EE)</f>
        <v>1</v>
      </c>
      <c r="AY10">
        <f>_xlfn.XLOOKUP($A:$A,AUTOPREENCHIMENTO!$A:$A,AUTOPREENCHIMENTO!EG:EG)</f>
        <v>0</v>
      </c>
      <c r="AZ10">
        <f>_xlfn.XLOOKUP($A:$A,AUTOPREENCHIMENTO!$A:$A,AUTOPREENCHIMENTO!DT:DT)</f>
        <v>0</v>
      </c>
      <c r="BA10">
        <f>_xlfn.XLOOKUP($A:$A,AUTOPREENCHIMENTO!$A:$A,AUTOPREENCHIMENTO!DV:DV)</f>
        <v>40</v>
      </c>
      <c r="BB10">
        <f>_xlfn.XLOOKUP($A:$A,AUTOPREENCHIMENTO!$A:$A,AUTOPREENCHIMENTO!DX:DX)</f>
        <v>40</v>
      </c>
      <c r="BC10">
        <f>_xlfn.XLOOKUP($A:$A,AUTOPREENCHIMENTO!$A:$A,AUTOPREENCHIMENTO!DZ:DZ)</f>
        <v>40</v>
      </c>
      <c r="BD10">
        <f>_xlfn.XLOOKUP($A:$A,AUTOPREENCHIMENTO!$A:$A,AUTOPREENCHIMENTO!EB:EB)</f>
        <v>40</v>
      </c>
      <c r="BE10">
        <f>_xlfn.XLOOKUP($A:$A,AUTOPREENCHIMENTO!$A:$A,AUTOPREENCHIMENTO!ED:ED)</f>
        <v>40</v>
      </c>
      <c r="BF10">
        <f>_xlfn.XLOOKUP($A:$A,AUTOPREENCHIMENTO!$A:$A,AUTOPREENCHIMENTO!EF:EF)</f>
        <v>10</v>
      </c>
      <c r="BG10">
        <f>_xlfn.XLOOKUP($A:$A,AUTOPREENCHIMENTO!$A:$A,AUTOPREENCHIMENTO!EH:EH)</f>
        <v>0</v>
      </c>
    </row>
    <row r="11" spans="1:59" x14ac:dyDescent="0.25">
      <c r="A11" s="2">
        <v>50</v>
      </c>
      <c r="B11" s="1" t="s">
        <v>1622</v>
      </c>
      <c r="C11" s="43" t="s">
        <v>162</v>
      </c>
      <c r="D11" s="1" t="s">
        <v>2068</v>
      </c>
      <c r="E11" s="20" t="str">
        <f>_xlfn.XLOOKUP(A:A,Tipologia!A:A,Tipologia!F:F)</f>
        <v>C</v>
      </c>
      <c r="F11" s="62">
        <f t="shared" si="0"/>
        <v>8.25</v>
      </c>
      <c r="G11" s="58">
        <f t="shared" si="1"/>
        <v>1.5</v>
      </c>
      <c r="H11" s="58">
        <f t="shared" si="2"/>
        <v>2</v>
      </c>
      <c r="I11" s="58">
        <f t="shared" si="3"/>
        <v>0.75</v>
      </c>
      <c r="J11" s="58">
        <f t="shared" si="4"/>
        <v>2</v>
      </c>
      <c r="K11" s="58">
        <f t="shared" si="5"/>
        <v>0.75</v>
      </c>
      <c r="L11" s="58">
        <f t="shared" si="6"/>
        <v>0.25</v>
      </c>
      <c r="M11" s="58">
        <f t="shared" si="7"/>
        <v>1</v>
      </c>
      <c r="N11" s="1">
        <f>_xlfn.XLOOKUP(A:A,'COAPS 2020-10'!A:A,'COAPS 2020-10'!AP:AP)</f>
        <v>6</v>
      </c>
      <c r="O11" s="55">
        <f t="shared" si="8"/>
        <v>0.83333333333333337</v>
      </c>
      <c r="P11" s="55">
        <f t="shared" si="9"/>
        <v>0.83333333333333337</v>
      </c>
      <c r="Q11">
        <f>_xlfn.XLOOKUP($A:$A,AUTOPREENCHIMENTO!$A:$A,AUTOPREENCHIMENTO!DH:DH)</f>
        <v>5</v>
      </c>
      <c r="R11">
        <f>_xlfn.XLOOKUP($A:$A,AUTOPREENCHIMENTO!$A:$A,AUTOPREENCHIMENTO!DI:DI)</f>
        <v>200</v>
      </c>
      <c r="S11">
        <f>_xlfn.XLOOKUP($A:$A,AUTOPREENCHIMENTO!$A:$A,AUTOPREENCHIMENTO!DJ:DJ)</f>
        <v>0</v>
      </c>
      <c r="T11">
        <f>_xlfn.XLOOKUP($A:$A,AUTOPREENCHIMENTO!$A:$A,AUTOPREENCHIMENTO!DK:DK)</f>
        <v>0</v>
      </c>
      <c r="U11" s="55">
        <f t="shared" si="10"/>
        <v>1</v>
      </c>
      <c r="V11" s="55">
        <f t="shared" si="11"/>
        <v>1</v>
      </c>
      <c r="W11">
        <f>_xlfn.XLOOKUP($A:$A,AUTOPREENCHIMENTO!$A:$A,AUTOPREENCHIMENTO!DD:DD)</f>
        <v>6</v>
      </c>
      <c r="X11">
        <f>_xlfn.XLOOKUP($A:$A,AUTOPREENCHIMENTO!$A:$A,AUTOPREENCHIMENTO!DE:DE)</f>
        <v>240</v>
      </c>
      <c r="Y11" s="1">
        <f>_xlfn.XLOOKUP(A:A,'COAPS 2020-10'!A:A,'COAPS 2020-10'!AQ:AQ)</f>
        <v>5</v>
      </c>
      <c r="Z11" s="55">
        <f t="shared" si="12"/>
        <v>0.6</v>
      </c>
      <c r="AA11" s="55">
        <f t="shared" si="13"/>
        <v>0.6</v>
      </c>
      <c r="AB11">
        <f>_xlfn.XLOOKUP($A:$A,AUTOPREENCHIMENTO!$A:$A,AUTOPREENCHIMENTO!DB:DB)</f>
        <v>3</v>
      </c>
      <c r="AC11">
        <f>_xlfn.XLOOKUP($A:$A,AUTOPREENCHIMENTO!$A:$A,AUTOPREENCHIMENTO!DC:DC)</f>
        <v>120</v>
      </c>
      <c r="AD11" s="55">
        <f t="shared" si="14"/>
        <v>2.5</v>
      </c>
      <c r="AE11" s="55">
        <f t="shared" si="15"/>
        <v>2.5</v>
      </c>
      <c r="AF11">
        <f>_xlfn.XLOOKUP($A:$A,AUTOPREENCHIMENTO!$A:$A,AUTOPREENCHIMENTO!DN:DN)</f>
        <v>15</v>
      </c>
      <c r="AG11">
        <f>_xlfn.XLOOKUP($A:$A,AUTOPREENCHIMENTO!$A:$A,AUTOPREENCHIMENTO!DO:DO)</f>
        <v>600</v>
      </c>
      <c r="AH11" s="55">
        <f t="shared" si="16"/>
        <v>0.8</v>
      </c>
      <c r="AI11" s="55">
        <f t="shared" si="17"/>
        <v>0.6</v>
      </c>
      <c r="AJ11">
        <f>_xlfn.XLOOKUP($A:$A,AUTOPREENCHIMENTO!$A:$A,AUTOPREENCHIMENTO!DP:DP)</f>
        <v>4</v>
      </c>
      <c r="AK11">
        <f>_xlfn.XLOOKUP($A:$A,AUTOPREENCHIMENTO!$A:$A,AUTOPREENCHIMENTO!DQ:DQ)</f>
        <v>120</v>
      </c>
      <c r="AL11" s="55">
        <f t="shared" si="18"/>
        <v>0.66666666666666663</v>
      </c>
      <c r="AM11" s="55">
        <f t="shared" si="19"/>
        <v>0.66666666666666663</v>
      </c>
      <c r="AN11">
        <f>_xlfn.XLOOKUP($A:$A,AUTOPREENCHIMENTO!$A:$A,AUTOPREENCHIMENTO!CT:CT)</f>
        <v>4</v>
      </c>
      <c r="AO11">
        <f>_xlfn.XLOOKUP($A:$A,AUTOPREENCHIMENTO!$A:$A,AUTOPREENCHIMENTO!CU:CU)</f>
        <v>160</v>
      </c>
      <c r="AP11" s="55">
        <f t="shared" si="20"/>
        <v>6</v>
      </c>
      <c r="AQ11" s="55">
        <f t="shared" si="21"/>
        <v>336</v>
      </c>
      <c r="AR11">
        <f>_xlfn.XLOOKUP($A:$A,AUTOPREENCHIMENTO!$A:$A,AUTOPREENCHIMENTO!DS:DS)</f>
        <v>1</v>
      </c>
      <c r="AS11">
        <f>_xlfn.XLOOKUP($A:$A,AUTOPREENCHIMENTO!$A:$A,AUTOPREENCHIMENTO!DU:DU)</f>
        <v>1</v>
      </c>
      <c r="AT11">
        <f>_xlfn.XLOOKUP($A:$A,AUTOPREENCHIMENTO!$A:$A,AUTOPREENCHIMENTO!DW:DW)</f>
        <v>0</v>
      </c>
      <c r="AU11">
        <f>_xlfn.XLOOKUP($A:$A,AUTOPREENCHIMENTO!$A:$A,AUTOPREENCHIMENTO!DY:DY)</f>
        <v>0</v>
      </c>
      <c r="AV11">
        <f>_xlfn.XLOOKUP($A:$A,AUTOPREENCHIMENTO!$A:$A,AUTOPREENCHIMENTO!EA:EA)</f>
        <v>2</v>
      </c>
      <c r="AW11">
        <f>_xlfn.XLOOKUP($A:$A,AUTOPREENCHIMENTO!$A:$A,AUTOPREENCHIMENTO!EC:EC)</f>
        <v>2</v>
      </c>
      <c r="AX11">
        <f>_xlfn.XLOOKUP($A:$A,AUTOPREENCHIMENTO!$A:$A,AUTOPREENCHIMENTO!EE:EE)</f>
        <v>1</v>
      </c>
      <c r="AY11">
        <f>_xlfn.XLOOKUP($A:$A,AUTOPREENCHIMENTO!$A:$A,AUTOPREENCHIMENTO!EG:EG)</f>
        <v>1</v>
      </c>
      <c r="AZ11">
        <f>_xlfn.XLOOKUP($A:$A,AUTOPREENCHIMENTO!$A:$A,AUTOPREENCHIMENTO!DT:DT)</f>
        <v>40</v>
      </c>
      <c r="BA11">
        <f>_xlfn.XLOOKUP($A:$A,AUTOPREENCHIMENTO!$A:$A,AUTOPREENCHIMENTO!DV:DV)</f>
        <v>40</v>
      </c>
      <c r="BB11">
        <f>_xlfn.XLOOKUP($A:$A,AUTOPREENCHIMENTO!$A:$A,AUTOPREENCHIMENTO!DX:DX)</f>
        <v>0</v>
      </c>
      <c r="BC11">
        <f>_xlfn.XLOOKUP($A:$A,AUTOPREENCHIMENTO!$A:$A,AUTOPREENCHIMENTO!DZ:DZ)</f>
        <v>0</v>
      </c>
      <c r="BD11">
        <f>_xlfn.XLOOKUP($A:$A,AUTOPREENCHIMENTO!$A:$A,AUTOPREENCHIMENTO!EB:EB)</f>
        <v>88</v>
      </c>
      <c r="BE11">
        <f>_xlfn.XLOOKUP($A:$A,AUTOPREENCHIMENTO!$A:$A,AUTOPREENCHIMENTO!ED:ED)</f>
        <v>88</v>
      </c>
      <c r="BF11">
        <f>_xlfn.XLOOKUP($A:$A,AUTOPREENCHIMENTO!$A:$A,AUTOPREENCHIMENTO!EF:EF)</f>
        <v>40</v>
      </c>
      <c r="BG11">
        <f>_xlfn.XLOOKUP($A:$A,AUTOPREENCHIMENTO!$A:$A,AUTOPREENCHIMENTO!EH:EH)</f>
        <v>40</v>
      </c>
    </row>
    <row r="12" spans="1:59" x14ac:dyDescent="0.25">
      <c r="A12" s="2">
        <v>51</v>
      </c>
      <c r="B12" s="1" t="s">
        <v>1929</v>
      </c>
      <c r="C12" s="43" t="s">
        <v>136</v>
      </c>
      <c r="D12" s="1" t="s">
        <v>2069</v>
      </c>
      <c r="E12" s="20" t="str">
        <f>_xlfn.XLOOKUP(A:A,Tipologia!A:A,Tipologia!F:F)</f>
        <v>B</v>
      </c>
      <c r="F12" s="62">
        <f t="shared" si="0"/>
        <v>9.25</v>
      </c>
      <c r="G12" s="58">
        <f t="shared" si="1"/>
        <v>2</v>
      </c>
      <c r="H12" s="58">
        <f t="shared" si="2"/>
        <v>2</v>
      </c>
      <c r="I12" s="58">
        <f t="shared" si="3"/>
        <v>1</v>
      </c>
      <c r="J12" s="58">
        <f t="shared" si="4"/>
        <v>2</v>
      </c>
      <c r="K12" s="58">
        <f t="shared" si="5"/>
        <v>1</v>
      </c>
      <c r="L12" s="58">
        <f t="shared" si="6"/>
        <v>0.75</v>
      </c>
      <c r="M12" s="58">
        <f t="shared" si="7"/>
        <v>0.5</v>
      </c>
      <c r="N12" s="1">
        <f>_xlfn.XLOOKUP(A:A,'COAPS 2020-10'!A:A,'COAPS 2020-10'!AP:AP)</f>
        <v>6</v>
      </c>
      <c r="O12" s="55">
        <f t="shared" si="8"/>
        <v>1</v>
      </c>
      <c r="P12" s="55">
        <f t="shared" si="9"/>
        <v>1</v>
      </c>
      <c r="Q12">
        <f>_xlfn.XLOOKUP($A:$A,AUTOPREENCHIMENTO!$A:$A,AUTOPREENCHIMENTO!DH:DH)</f>
        <v>6</v>
      </c>
      <c r="R12">
        <f>_xlfn.XLOOKUP($A:$A,AUTOPREENCHIMENTO!$A:$A,AUTOPREENCHIMENTO!DI:DI)</f>
        <v>240</v>
      </c>
      <c r="S12">
        <f>_xlfn.XLOOKUP($A:$A,AUTOPREENCHIMENTO!$A:$A,AUTOPREENCHIMENTO!DJ:DJ)</f>
        <v>0</v>
      </c>
      <c r="T12">
        <f>_xlfn.XLOOKUP($A:$A,AUTOPREENCHIMENTO!$A:$A,AUTOPREENCHIMENTO!DK:DK)</f>
        <v>0</v>
      </c>
      <c r="U12" s="55">
        <f t="shared" si="10"/>
        <v>1.3333333333333333</v>
      </c>
      <c r="V12" s="55">
        <f t="shared" si="11"/>
        <v>1.3333333333333333</v>
      </c>
      <c r="W12">
        <f>_xlfn.XLOOKUP($A:$A,AUTOPREENCHIMENTO!$A:$A,AUTOPREENCHIMENTO!DD:DD)</f>
        <v>8</v>
      </c>
      <c r="X12">
        <f>_xlfn.XLOOKUP($A:$A,AUTOPREENCHIMENTO!$A:$A,AUTOPREENCHIMENTO!DE:DE)</f>
        <v>320</v>
      </c>
      <c r="Y12" s="1">
        <f>_xlfn.XLOOKUP(A:A,'COAPS 2020-10'!A:A,'COAPS 2020-10'!AQ:AQ)</f>
        <v>3</v>
      </c>
      <c r="Z12" s="55">
        <f t="shared" si="12"/>
        <v>1</v>
      </c>
      <c r="AA12" s="55">
        <f t="shared" si="13"/>
        <v>1</v>
      </c>
      <c r="AB12">
        <f>_xlfn.XLOOKUP($A:$A,AUTOPREENCHIMENTO!$A:$A,AUTOPREENCHIMENTO!DB:DB)</f>
        <v>3</v>
      </c>
      <c r="AC12">
        <f>_xlfn.XLOOKUP($A:$A,AUTOPREENCHIMENTO!$A:$A,AUTOPREENCHIMENTO!DC:DC)</f>
        <v>120</v>
      </c>
      <c r="AD12" s="55">
        <f t="shared" si="14"/>
        <v>2.6666666666666665</v>
      </c>
      <c r="AE12" s="55">
        <f t="shared" si="15"/>
        <v>2.6666666666666665</v>
      </c>
      <c r="AF12">
        <f>_xlfn.XLOOKUP($A:$A,AUTOPREENCHIMENTO!$A:$A,AUTOPREENCHIMENTO!DN:DN)</f>
        <v>16</v>
      </c>
      <c r="AG12">
        <f>_xlfn.XLOOKUP($A:$A,AUTOPREENCHIMENTO!$A:$A,AUTOPREENCHIMENTO!DO:DO)</f>
        <v>640</v>
      </c>
      <c r="AH12" s="55">
        <f t="shared" si="16"/>
        <v>1</v>
      </c>
      <c r="AI12" s="55">
        <f t="shared" si="17"/>
        <v>1</v>
      </c>
      <c r="AJ12">
        <f>_xlfn.XLOOKUP($A:$A,AUTOPREENCHIMENTO!$A:$A,AUTOPREENCHIMENTO!DP:DP)</f>
        <v>3</v>
      </c>
      <c r="AK12">
        <f>_xlfn.XLOOKUP($A:$A,AUTOPREENCHIMENTO!$A:$A,AUTOPREENCHIMENTO!DQ:DQ)</f>
        <v>120</v>
      </c>
      <c r="AL12" s="55">
        <f t="shared" si="18"/>
        <v>2</v>
      </c>
      <c r="AM12" s="55">
        <f t="shared" si="19"/>
        <v>2</v>
      </c>
      <c r="AN12">
        <f>_xlfn.XLOOKUP($A:$A,AUTOPREENCHIMENTO!$A:$A,AUTOPREENCHIMENTO!CT:CT)</f>
        <v>12</v>
      </c>
      <c r="AO12">
        <f>_xlfn.XLOOKUP($A:$A,AUTOPREENCHIMENTO!$A:$A,AUTOPREENCHIMENTO!CU:CU)</f>
        <v>480</v>
      </c>
      <c r="AP12" s="55">
        <f t="shared" si="20"/>
        <v>3</v>
      </c>
      <c r="AQ12" s="55">
        <f t="shared" si="21"/>
        <v>120</v>
      </c>
      <c r="AR12">
        <f>_xlfn.XLOOKUP($A:$A,AUTOPREENCHIMENTO!$A:$A,AUTOPREENCHIMENTO!DS:DS)</f>
        <v>0</v>
      </c>
      <c r="AS12">
        <f>_xlfn.XLOOKUP($A:$A,AUTOPREENCHIMENTO!$A:$A,AUTOPREENCHIMENTO!DU:DU)</f>
        <v>1</v>
      </c>
      <c r="AT12">
        <f>_xlfn.XLOOKUP($A:$A,AUTOPREENCHIMENTO!$A:$A,AUTOPREENCHIMENTO!DW:DW)</f>
        <v>2</v>
      </c>
      <c r="AU12">
        <f>_xlfn.XLOOKUP($A:$A,AUTOPREENCHIMENTO!$A:$A,AUTOPREENCHIMENTO!DY:DY)</f>
        <v>0</v>
      </c>
      <c r="AV12">
        <f>_xlfn.XLOOKUP($A:$A,AUTOPREENCHIMENTO!$A:$A,AUTOPREENCHIMENTO!EA:EA)</f>
        <v>1</v>
      </c>
      <c r="AW12">
        <f>_xlfn.XLOOKUP($A:$A,AUTOPREENCHIMENTO!$A:$A,AUTOPREENCHIMENTO!EC:EC)</f>
        <v>0</v>
      </c>
      <c r="AX12">
        <f>_xlfn.XLOOKUP($A:$A,AUTOPREENCHIMENTO!$A:$A,AUTOPREENCHIMENTO!EE:EE)</f>
        <v>0</v>
      </c>
      <c r="AY12">
        <f>_xlfn.XLOOKUP($A:$A,AUTOPREENCHIMENTO!$A:$A,AUTOPREENCHIMENTO!EG:EG)</f>
        <v>0</v>
      </c>
      <c r="AZ12">
        <f>_xlfn.XLOOKUP($A:$A,AUTOPREENCHIMENTO!$A:$A,AUTOPREENCHIMENTO!DT:DT)</f>
        <v>0</v>
      </c>
      <c r="BA12">
        <f>_xlfn.XLOOKUP($A:$A,AUTOPREENCHIMENTO!$A:$A,AUTOPREENCHIMENTO!DV:DV)</f>
        <v>40</v>
      </c>
      <c r="BB12">
        <f>_xlfn.XLOOKUP($A:$A,AUTOPREENCHIMENTO!$A:$A,AUTOPREENCHIMENTO!DX:DX)</f>
        <v>60</v>
      </c>
      <c r="BC12">
        <f>_xlfn.XLOOKUP($A:$A,AUTOPREENCHIMENTO!$A:$A,AUTOPREENCHIMENTO!DZ:DZ)</f>
        <v>0</v>
      </c>
      <c r="BD12">
        <f>_xlfn.XLOOKUP($A:$A,AUTOPREENCHIMENTO!$A:$A,AUTOPREENCHIMENTO!EB:EB)</f>
        <v>20</v>
      </c>
      <c r="BE12">
        <f>_xlfn.XLOOKUP($A:$A,AUTOPREENCHIMENTO!$A:$A,AUTOPREENCHIMENTO!ED:ED)</f>
        <v>0</v>
      </c>
      <c r="BF12">
        <f>_xlfn.XLOOKUP($A:$A,AUTOPREENCHIMENTO!$A:$A,AUTOPREENCHIMENTO!EF:EF)</f>
        <v>0</v>
      </c>
      <c r="BG12">
        <f>_xlfn.XLOOKUP($A:$A,AUTOPREENCHIMENTO!$A:$A,AUTOPREENCHIMENTO!EH:EH)</f>
        <v>0</v>
      </c>
    </row>
    <row r="13" spans="1:59" x14ac:dyDescent="0.25">
      <c r="A13" s="2">
        <v>52</v>
      </c>
      <c r="B13" s="1" t="s">
        <v>1857</v>
      </c>
      <c r="C13" s="43" t="s">
        <v>2155</v>
      </c>
      <c r="D13" s="12" t="s">
        <v>2038</v>
      </c>
      <c r="E13" s="20" t="str">
        <f>_xlfn.XLOOKUP(A:A,Tipologia!A:A,Tipologia!F:F)</f>
        <v>SEM INFORMAÇÃO</v>
      </c>
      <c r="F13" s="62" t="e">
        <f t="shared" si="0"/>
        <v>#N/A</v>
      </c>
      <c r="G13" s="58" t="e">
        <f t="shared" si="1"/>
        <v>#N/A</v>
      </c>
      <c r="H13" s="58" t="e">
        <f t="shared" si="2"/>
        <v>#N/A</v>
      </c>
      <c r="I13" s="58" t="e">
        <f t="shared" si="3"/>
        <v>#N/A</v>
      </c>
      <c r="J13" s="58" t="e">
        <f t="shared" si="4"/>
        <v>#N/A</v>
      </c>
      <c r="K13" s="58" t="e">
        <f t="shared" si="5"/>
        <v>#N/A</v>
      </c>
      <c r="L13" s="58" t="e">
        <f t="shared" si="6"/>
        <v>#N/A</v>
      </c>
      <c r="M13" s="58" t="e">
        <f t="shared" si="7"/>
        <v>#N/A</v>
      </c>
      <c r="N13" s="1">
        <f>_xlfn.XLOOKUP(A:A,'COAPS 2020-10'!A:A,'COAPS 2020-10'!AP:AP)</f>
        <v>6</v>
      </c>
      <c r="O13" s="55" t="e">
        <f t="shared" si="8"/>
        <v>#N/A</v>
      </c>
      <c r="P13" s="55" t="e">
        <f t="shared" si="9"/>
        <v>#N/A</v>
      </c>
      <c r="Q13" t="e">
        <f>_xlfn.XLOOKUP($A:$A,AUTOPREENCHIMENTO!$A:$A,AUTOPREENCHIMENTO!DH:DH)</f>
        <v>#N/A</v>
      </c>
      <c r="R13" t="e">
        <f>_xlfn.XLOOKUP($A:$A,AUTOPREENCHIMENTO!$A:$A,AUTOPREENCHIMENTO!DI:DI)</f>
        <v>#N/A</v>
      </c>
      <c r="S13" t="e">
        <f>_xlfn.XLOOKUP($A:$A,AUTOPREENCHIMENTO!$A:$A,AUTOPREENCHIMENTO!DJ:DJ)</f>
        <v>#N/A</v>
      </c>
      <c r="T13" t="e">
        <f>_xlfn.XLOOKUP($A:$A,AUTOPREENCHIMENTO!$A:$A,AUTOPREENCHIMENTO!DK:DK)</f>
        <v>#N/A</v>
      </c>
      <c r="U13" s="55" t="e">
        <f t="shared" si="10"/>
        <v>#N/A</v>
      </c>
      <c r="V13" s="55" t="e">
        <f t="shared" si="11"/>
        <v>#N/A</v>
      </c>
      <c r="W13" t="e">
        <f>_xlfn.XLOOKUP($A:$A,AUTOPREENCHIMENTO!$A:$A,AUTOPREENCHIMENTO!DD:DD)</f>
        <v>#N/A</v>
      </c>
      <c r="X13" t="e">
        <f>_xlfn.XLOOKUP($A:$A,AUTOPREENCHIMENTO!$A:$A,AUTOPREENCHIMENTO!DE:DE)</f>
        <v>#N/A</v>
      </c>
      <c r="Y13" s="1">
        <f>_xlfn.XLOOKUP(A:A,'COAPS 2020-10'!A:A,'COAPS 2020-10'!AQ:AQ)</f>
        <v>3</v>
      </c>
      <c r="Z13" s="55" t="e">
        <f t="shared" si="12"/>
        <v>#N/A</v>
      </c>
      <c r="AA13" s="55" t="e">
        <f t="shared" si="13"/>
        <v>#N/A</v>
      </c>
      <c r="AB13" t="e">
        <f>_xlfn.XLOOKUP($A:$A,AUTOPREENCHIMENTO!$A:$A,AUTOPREENCHIMENTO!DB:DB)</f>
        <v>#N/A</v>
      </c>
      <c r="AC13" t="e">
        <f>_xlfn.XLOOKUP($A:$A,AUTOPREENCHIMENTO!$A:$A,AUTOPREENCHIMENTO!DC:DC)</f>
        <v>#N/A</v>
      </c>
      <c r="AD13" s="55" t="e">
        <f t="shared" si="14"/>
        <v>#N/A</v>
      </c>
      <c r="AE13" s="55" t="e">
        <f t="shared" si="15"/>
        <v>#N/A</v>
      </c>
      <c r="AF13" t="e">
        <f>_xlfn.XLOOKUP($A:$A,AUTOPREENCHIMENTO!$A:$A,AUTOPREENCHIMENTO!DN:DN)</f>
        <v>#N/A</v>
      </c>
      <c r="AG13" t="e">
        <f>_xlfn.XLOOKUP($A:$A,AUTOPREENCHIMENTO!$A:$A,AUTOPREENCHIMENTO!DO:DO)</f>
        <v>#N/A</v>
      </c>
      <c r="AH13" s="55" t="e">
        <f t="shared" si="16"/>
        <v>#N/A</v>
      </c>
      <c r="AI13" s="55" t="e">
        <f t="shared" si="17"/>
        <v>#N/A</v>
      </c>
      <c r="AJ13" t="e">
        <f>_xlfn.XLOOKUP($A:$A,AUTOPREENCHIMENTO!$A:$A,AUTOPREENCHIMENTO!DP:DP)</f>
        <v>#N/A</v>
      </c>
      <c r="AK13" t="e">
        <f>_xlfn.XLOOKUP($A:$A,AUTOPREENCHIMENTO!$A:$A,AUTOPREENCHIMENTO!DQ:DQ)</f>
        <v>#N/A</v>
      </c>
      <c r="AL13" s="55" t="e">
        <f t="shared" si="18"/>
        <v>#N/A</v>
      </c>
      <c r="AM13" s="55" t="e">
        <f t="shared" si="19"/>
        <v>#N/A</v>
      </c>
      <c r="AN13" t="e">
        <f>_xlfn.XLOOKUP($A:$A,AUTOPREENCHIMENTO!$A:$A,AUTOPREENCHIMENTO!CT:CT)</f>
        <v>#N/A</v>
      </c>
      <c r="AO13" t="e">
        <f>_xlfn.XLOOKUP($A:$A,AUTOPREENCHIMENTO!$A:$A,AUTOPREENCHIMENTO!CU:CU)</f>
        <v>#N/A</v>
      </c>
      <c r="AP13" s="55">
        <f t="shared" si="20"/>
        <v>0</v>
      </c>
      <c r="AQ13" s="55" t="e">
        <f t="shared" si="21"/>
        <v>#N/A</v>
      </c>
      <c r="AR13" t="e">
        <f>_xlfn.XLOOKUP($A:$A,AUTOPREENCHIMENTO!$A:$A,AUTOPREENCHIMENTO!DS:DS)</f>
        <v>#N/A</v>
      </c>
      <c r="AS13" t="e">
        <f>_xlfn.XLOOKUP($A:$A,AUTOPREENCHIMENTO!$A:$A,AUTOPREENCHIMENTO!DU:DU)</f>
        <v>#N/A</v>
      </c>
      <c r="AT13" t="e">
        <f>_xlfn.XLOOKUP($A:$A,AUTOPREENCHIMENTO!$A:$A,AUTOPREENCHIMENTO!DW:DW)</f>
        <v>#N/A</v>
      </c>
      <c r="AU13" t="e">
        <f>_xlfn.XLOOKUP($A:$A,AUTOPREENCHIMENTO!$A:$A,AUTOPREENCHIMENTO!DY:DY)</f>
        <v>#N/A</v>
      </c>
      <c r="AV13" t="e">
        <f>_xlfn.XLOOKUP($A:$A,AUTOPREENCHIMENTO!$A:$A,AUTOPREENCHIMENTO!EA:EA)</f>
        <v>#N/A</v>
      </c>
      <c r="AW13" t="e">
        <f>_xlfn.XLOOKUP($A:$A,AUTOPREENCHIMENTO!$A:$A,AUTOPREENCHIMENTO!EC:EC)</f>
        <v>#N/A</v>
      </c>
      <c r="AX13" t="e">
        <f>_xlfn.XLOOKUP($A:$A,AUTOPREENCHIMENTO!$A:$A,AUTOPREENCHIMENTO!EE:EE)</f>
        <v>#N/A</v>
      </c>
      <c r="AY13" t="e">
        <f>_xlfn.XLOOKUP($A:$A,AUTOPREENCHIMENTO!$A:$A,AUTOPREENCHIMENTO!EG:EG)</f>
        <v>#N/A</v>
      </c>
      <c r="AZ13" t="e">
        <f>_xlfn.XLOOKUP($A:$A,AUTOPREENCHIMENTO!$A:$A,AUTOPREENCHIMENTO!DT:DT)</f>
        <v>#N/A</v>
      </c>
      <c r="BA13" t="e">
        <f>_xlfn.XLOOKUP($A:$A,AUTOPREENCHIMENTO!$A:$A,AUTOPREENCHIMENTO!DV:DV)</f>
        <v>#N/A</v>
      </c>
      <c r="BB13" t="e">
        <f>_xlfn.XLOOKUP($A:$A,AUTOPREENCHIMENTO!$A:$A,AUTOPREENCHIMENTO!DX:DX)</f>
        <v>#N/A</v>
      </c>
      <c r="BC13" t="e">
        <f>_xlfn.XLOOKUP($A:$A,AUTOPREENCHIMENTO!$A:$A,AUTOPREENCHIMENTO!DZ:DZ)</f>
        <v>#N/A</v>
      </c>
      <c r="BD13" t="e">
        <f>_xlfn.XLOOKUP($A:$A,AUTOPREENCHIMENTO!$A:$A,AUTOPREENCHIMENTO!EB:EB)</f>
        <v>#N/A</v>
      </c>
      <c r="BE13" t="e">
        <f>_xlfn.XLOOKUP($A:$A,AUTOPREENCHIMENTO!$A:$A,AUTOPREENCHIMENTO!ED:ED)</f>
        <v>#N/A</v>
      </c>
      <c r="BF13" t="e">
        <f>_xlfn.XLOOKUP($A:$A,AUTOPREENCHIMENTO!$A:$A,AUTOPREENCHIMENTO!EF:EF)</f>
        <v>#N/A</v>
      </c>
      <c r="BG13" t="e">
        <f>_xlfn.XLOOKUP($A:$A,AUTOPREENCHIMENTO!$A:$A,AUTOPREENCHIMENTO!EH:EH)</f>
        <v>#N/A</v>
      </c>
    </row>
    <row r="14" spans="1:59" x14ac:dyDescent="0.25">
      <c r="A14" s="2">
        <v>53</v>
      </c>
      <c r="B14" s="1" t="s">
        <v>1857</v>
      </c>
      <c r="C14" s="43" t="s">
        <v>157</v>
      </c>
      <c r="D14" s="1" t="s">
        <v>2083</v>
      </c>
      <c r="E14" s="20" t="str">
        <f>_xlfn.XLOOKUP(A:A,Tipologia!A:A,Tipologia!F:F)</f>
        <v>A</v>
      </c>
      <c r="F14" s="62">
        <f t="shared" si="0"/>
        <v>7.75</v>
      </c>
      <c r="G14" s="58">
        <f t="shared" si="1"/>
        <v>1.5</v>
      </c>
      <c r="H14" s="58">
        <f t="shared" si="2"/>
        <v>2</v>
      </c>
      <c r="I14" s="58">
        <f t="shared" si="3"/>
        <v>0.5</v>
      </c>
      <c r="J14" s="58">
        <f t="shared" si="4"/>
        <v>2</v>
      </c>
      <c r="K14" s="58">
        <f t="shared" si="5"/>
        <v>0.5</v>
      </c>
      <c r="L14" s="58">
        <f t="shared" si="6"/>
        <v>0.75</v>
      </c>
      <c r="M14" s="58">
        <f t="shared" si="7"/>
        <v>0.5</v>
      </c>
      <c r="N14" s="1">
        <f>_xlfn.XLOOKUP(A:A,'COAPS 2020-10'!A:A,'COAPS 2020-10'!AP:AP)</f>
        <v>3</v>
      </c>
      <c r="O14" s="55">
        <f t="shared" si="8"/>
        <v>1</v>
      </c>
      <c r="P14" s="55">
        <f t="shared" si="9"/>
        <v>0.93333333333333324</v>
      </c>
      <c r="Q14">
        <f>_xlfn.XLOOKUP($A:$A,AUTOPREENCHIMENTO!$A:$A,AUTOPREENCHIMENTO!DH:DH)</f>
        <v>0</v>
      </c>
      <c r="R14">
        <f>_xlfn.XLOOKUP($A:$A,AUTOPREENCHIMENTO!$A:$A,AUTOPREENCHIMENTO!DI:DI)</f>
        <v>0</v>
      </c>
      <c r="S14">
        <f>_xlfn.XLOOKUP($A:$A,AUTOPREENCHIMENTO!$A:$A,AUTOPREENCHIMENTO!DJ:DJ)</f>
        <v>3</v>
      </c>
      <c r="T14">
        <f>_xlfn.XLOOKUP($A:$A,AUTOPREENCHIMENTO!$A:$A,AUTOPREENCHIMENTO!DK:DK)</f>
        <v>112</v>
      </c>
      <c r="U14" s="55">
        <f t="shared" si="10"/>
        <v>1</v>
      </c>
      <c r="V14" s="55">
        <f t="shared" si="11"/>
        <v>1</v>
      </c>
      <c r="W14">
        <f>_xlfn.XLOOKUP($A:$A,AUTOPREENCHIMENTO!$A:$A,AUTOPREENCHIMENTO!DD:DD)</f>
        <v>3</v>
      </c>
      <c r="X14">
        <f>_xlfn.XLOOKUP($A:$A,AUTOPREENCHIMENTO!$A:$A,AUTOPREENCHIMENTO!DE:DE)</f>
        <v>120</v>
      </c>
      <c r="Y14" s="1">
        <f>_xlfn.XLOOKUP(A:A,'COAPS 2020-10'!A:A,'COAPS 2020-10'!AQ:AQ)</f>
        <v>4</v>
      </c>
      <c r="Z14" s="55">
        <f t="shared" si="12"/>
        <v>0.25</v>
      </c>
      <c r="AA14" s="55">
        <f t="shared" si="13"/>
        <v>0.125</v>
      </c>
      <c r="AB14">
        <f>_xlfn.XLOOKUP($A:$A,AUTOPREENCHIMENTO!$A:$A,AUTOPREENCHIMENTO!DB:DB)</f>
        <v>1</v>
      </c>
      <c r="AC14">
        <f>_xlfn.XLOOKUP($A:$A,AUTOPREENCHIMENTO!$A:$A,AUTOPREENCHIMENTO!DC:DC)</f>
        <v>20</v>
      </c>
      <c r="AD14" s="55">
        <f t="shared" si="14"/>
        <v>2</v>
      </c>
      <c r="AE14" s="55">
        <f t="shared" si="15"/>
        <v>2</v>
      </c>
      <c r="AF14">
        <f>_xlfn.XLOOKUP($A:$A,AUTOPREENCHIMENTO!$A:$A,AUTOPREENCHIMENTO!DN:DN)</f>
        <v>6</v>
      </c>
      <c r="AG14">
        <f>_xlfn.XLOOKUP($A:$A,AUTOPREENCHIMENTO!$A:$A,AUTOPREENCHIMENTO!DO:DO)</f>
        <v>240</v>
      </c>
      <c r="AH14" s="55">
        <f t="shared" si="16"/>
        <v>0.5</v>
      </c>
      <c r="AI14" s="55">
        <f t="shared" si="17"/>
        <v>0.25</v>
      </c>
      <c r="AJ14">
        <f>_xlfn.XLOOKUP($A:$A,AUTOPREENCHIMENTO!$A:$A,AUTOPREENCHIMENTO!DP:DP)</f>
        <v>2</v>
      </c>
      <c r="AK14">
        <f>_xlfn.XLOOKUP($A:$A,AUTOPREENCHIMENTO!$A:$A,AUTOPREENCHIMENTO!DQ:DQ)</f>
        <v>40</v>
      </c>
      <c r="AL14" s="55">
        <f t="shared" si="18"/>
        <v>2</v>
      </c>
      <c r="AM14" s="55">
        <f t="shared" si="19"/>
        <v>2</v>
      </c>
      <c r="AN14">
        <f>_xlfn.XLOOKUP($A:$A,AUTOPREENCHIMENTO!$A:$A,AUTOPREENCHIMENTO!CT:CT)</f>
        <v>6</v>
      </c>
      <c r="AO14">
        <f>_xlfn.XLOOKUP($A:$A,AUTOPREENCHIMENTO!$A:$A,AUTOPREENCHIMENTO!CU:CU)</f>
        <v>240</v>
      </c>
      <c r="AP14" s="55">
        <f t="shared" si="20"/>
        <v>5</v>
      </c>
      <c r="AQ14" s="55">
        <f t="shared" si="21"/>
        <v>180</v>
      </c>
      <c r="AR14">
        <f>_xlfn.XLOOKUP($A:$A,AUTOPREENCHIMENTO!$A:$A,AUTOPREENCHIMENTO!DS:DS)</f>
        <v>1</v>
      </c>
      <c r="AS14">
        <f>_xlfn.XLOOKUP($A:$A,AUTOPREENCHIMENTO!$A:$A,AUTOPREENCHIMENTO!DU:DU)</f>
        <v>1</v>
      </c>
      <c r="AT14">
        <f>_xlfn.XLOOKUP($A:$A,AUTOPREENCHIMENTO!$A:$A,AUTOPREENCHIMENTO!DW:DW)</f>
        <v>1</v>
      </c>
      <c r="AU14">
        <f>_xlfn.XLOOKUP($A:$A,AUTOPREENCHIMENTO!$A:$A,AUTOPREENCHIMENTO!DY:DY)</f>
        <v>0</v>
      </c>
      <c r="AV14">
        <f>_xlfn.XLOOKUP($A:$A,AUTOPREENCHIMENTO!$A:$A,AUTOPREENCHIMENTO!EA:EA)</f>
        <v>1</v>
      </c>
      <c r="AW14">
        <f>_xlfn.XLOOKUP($A:$A,AUTOPREENCHIMENTO!$A:$A,AUTOPREENCHIMENTO!EC:EC)</f>
        <v>1</v>
      </c>
      <c r="AX14">
        <f>_xlfn.XLOOKUP($A:$A,AUTOPREENCHIMENTO!$A:$A,AUTOPREENCHIMENTO!EE:EE)</f>
        <v>0</v>
      </c>
      <c r="AY14">
        <f>_xlfn.XLOOKUP($A:$A,AUTOPREENCHIMENTO!$A:$A,AUTOPREENCHIMENTO!EG:EG)</f>
        <v>0</v>
      </c>
      <c r="AZ14">
        <f>_xlfn.XLOOKUP($A:$A,AUTOPREENCHIMENTO!$A:$A,AUTOPREENCHIMENTO!DT:DT)</f>
        <v>20</v>
      </c>
      <c r="BA14">
        <f>_xlfn.XLOOKUP($A:$A,AUTOPREENCHIMENTO!$A:$A,AUTOPREENCHIMENTO!DV:DV)</f>
        <v>40</v>
      </c>
      <c r="BB14">
        <f>_xlfn.XLOOKUP($A:$A,AUTOPREENCHIMENTO!$A:$A,AUTOPREENCHIMENTO!DX:DX)</f>
        <v>40</v>
      </c>
      <c r="BC14">
        <f>_xlfn.XLOOKUP($A:$A,AUTOPREENCHIMENTO!$A:$A,AUTOPREENCHIMENTO!DZ:DZ)</f>
        <v>0</v>
      </c>
      <c r="BD14">
        <f>_xlfn.XLOOKUP($A:$A,AUTOPREENCHIMENTO!$A:$A,AUTOPREENCHIMENTO!EB:EB)</f>
        <v>40</v>
      </c>
      <c r="BE14">
        <f>_xlfn.XLOOKUP($A:$A,AUTOPREENCHIMENTO!$A:$A,AUTOPREENCHIMENTO!ED:ED)</f>
        <v>40</v>
      </c>
      <c r="BF14">
        <f>_xlfn.XLOOKUP($A:$A,AUTOPREENCHIMENTO!$A:$A,AUTOPREENCHIMENTO!EF:EF)</f>
        <v>0</v>
      </c>
      <c r="BG14">
        <f>_xlfn.XLOOKUP($A:$A,AUTOPREENCHIMENTO!$A:$A,AUTOPREENCHIMENTO!EH:EH)</f>
        <v>0</v>
      </c>
    </row>
    <row r="15" spans="1:59" x14ac:dyDescent="0.25">
      <c r="A15" s="2">
        <v>54</v>
      </c>
      <c r="B15" s="1" t="s">
        <v>1622</v>
      </c>
      <c r="C15" s="43" t="s">
        <v>127</v>
      </c>
      <c r="D15" s="1" t="s">
        <v>2095</v>
      </c>
      <c r="E15" s="20" t="str">
        <f>_xlfn.XLOOKUP(A:A,Tipologia!A:A,Tipologia!F:F)</f>
        <v>C</v>
      </c>
      <c r="F15" s="62">
        <f t="shared" si="0"/>
        <v>10</v>
      </c>
      <c r="G15" s="58">
        <f t="shared" si="1"/>
        <v>2</v>
      </c>
      <c r="H15" s="58">
        <f t="shared" si="2"/>
        <v>2</v>
      </c>
      <c r="I15" s="58">
        <f t="shared" si="3"/>
        <v>1</v>
      </c>
      <c r="J15" s="58">
        <f t="shared" si="4"/>
        <v>2</v>
      </c>
      <c r="K15" s="58">
        <f t="shared" si="5"/>
        <v>1</v>
      </c>
      <c r="L15" s="58">
        <f t="shared" si="6"/>
        <v>1</v>
      </c>
      <c r="M15" s="58">
        <f t="shared" si="7"/>
        <v>1</v>
      </c>
      <c r="N15" s="1">
        <f>_xlfn.XLOOKUP(A:A,'COAPS 2020-10'!A:A,'COAPS 2020-10'!AP:AP)</f>
        <v>1</v>
      </c>
      <c r="O15" s="55">
        <f t="shared" si="8"/>
        <v>1</v>
      </c>
      <c r="P15" s="55">
        <f t="shared" si="9"/>
        <v>1</v>
      </c>
      <c r="Q15">
        <f>_xlfn.XLOOKUP($A:$A,AUTOPREENCHIMENTO!$A:$A,AUTOPREENCHIMENTO!DH:DH)</f>
        <v>1</v>
      </c>
      <c r="R15">
        <f>_xlfn.XLOOKUP($A:$A,AUTOPREENCHIMENTO!$A:$A,AUTOPREENCHIMENTO!DI:DI)</f>
        <v>40</v>
      </c>
      <c r="S15">
        <f>_xlfn.XLOOKUP($A:$A,AUTOPREENCHIMENTO!$A:$A,AUTOPREENCHIMENTO!DJ:DJ)</f>
        <v>0</v>
      </c>
      <c r="T15">
        <f>_xlfn.XLOOKUP($A:$A,AUTOPREENCHIMENTO!$A:$A,AUTOPREENCHIMENTO!DK:DK)</f>
        <v>0</v>
      </c>
      <c r="U15" s="55">
        <f t="shared" si="10"/>
        <v>1</v>
      </c>
      <c r="V15" s="55">
        <f t="shared" si="11"/>
        <v>1</v>
      </c>
      <c r="W15">
        <f>_xlfn.XLOOKUP($A:$A,AUTOPREENCHIMENTO!$A:$A,AUTOPREENCHIMENTO!DD:DD)</f>
        <v>1</v>
      </c>
      <c r="X15">
        <f>_xlfn.XLOOKUP($A:$A,AUTOPREENCHIMENTO!$A:$A,AUTOPREENCHIMENTO!DE:DE)</f>
        <v>40</v>
      </c>
      <c r="Y15" s="1">
        <f>_xlfn.XLOOKUP(A:A,'COAPS 2020-10'!A:A,'COAPS 2020-10'!AQ:AQ)</f>
        <v>1</v>
      </c>
      <c r="Z15" s="55">
        <f t="shared" si="12"/>
        <v>1</v>
      </c>
      <c r="AA15" s="55">
        <f t="shared" si="13"/>
        <v>1</v>
      </c>
      <c r="AB15">
        <f>_xlfn.XLOOKUP($A:$A,AUTOPREENCHIMENTO!$A:$A,AUTOPREENCHIMENTO!DB:DB)</f>
        <v>1</v>
      </c>
      <c r="AC15">
        <f>_xlfn.XLOOKUP($A:$A,AUTOPREENCHIMENTO!$A:$A,AUTOPREENCHIMENTO!DC:DC)</f>
        <v>40</v>
      </c>
      <c r="AD15" s="55">
        <f t="shared" si="14"/>
        <v>2</v>
      </c>
      <c r="AE15" s="55">
        <f t="shared" si="15"/>
        <v>2</v>
      </c>
      <c r="AF15">
        <f>_xlfn.XLOOKUP($A:$A,AUTOPREENCHIMENTO!$A:$A,AUTOPREENCHIMENTO!DN:DN)</f>
        <v>2</v>
      </c>
      <c r="AG15">
        <f>_xlfn.XLOOKUP($A:$A,AUTOPREENCHIMENTO!$A:$A,AUTOPREENCHIMENTO!DO:DO)</f>
        <v>80</v>
      </c>
      <c r="AH15" s="55">
        <f t="shared" si="16"/>
        <v>1</v>
      </c>
      <c r="AI15" s="55">
        <f t="shared" si="17"/>
        <v>1</v>
      </c>
      <c r="AJ15">
        <f>_xlfn.XLOOKUP($A:$A,AUTOPREENCHIMENTO!$A:$A,AUTOPREENCHIMENTO!DP:DP)</f>
        <v>1</v>
      </c>
      <c r="AK15">
        <f>_xlfn.XLOOKUP($A:$A,AUTOPREENCHIMENTO!$A:$A,AUTOPREENCHIMENTO!DQ:DQ)</f>
        <v>40</v>
      </c>
      <c r="AL15" s="55">
        <f t="shared" si="18"/>
        <v>3</v>
      </c>
      <c r="AM15" s="55">
        <f t="shared" si="19"/>
        <v>3</v>
      </c>
      <c r="AN15">
        <f>_xlfn.XLOOKUP($A:$A,AUTOPREENCHIMENTO!$A:$A,AUTOPREENCHIMENTO!CT:CT)</f>
        <v>3</v>
      </c>
      <c r="AO15">
        <f>_xlfn.XLOOKUP($A:$A,AUTOPREENCHIMENTO!$A:$A,AUTOPREENCHIMENTO!CU:CU)</f>
        <v>120</v>
      </c>
      <c r="AP15" s="55">
        <f t="shared" si="20"/>
        <v>6</v>
      </c>
      <c r="AQ15" s="55">
        <f t="shared" si="21"/>
        <v>240</v>
      </c>
      <c r="AR15">
        <f>_xlfn.XLOOKUP($A:$A,AUTOPREENCHIMENTO!$A:$A,AUTOPREENCHIMENTO!DS:DS)</f>
        <v>0</v>
      </c>
      <c r="AS15">
        <f>_xlfn.XLOOKUP($A:$A,AUTOPREENCHIMENTO!$A:$A,AUTOPREENCHIMENTO!DU:DU)</f>
        <v>1</v>
      </c>
      <c r="AT15">
        <f>_xlfn.XLOOKUP($A:$A,AUTOPREENCHIMENTO!$A:$A,AUTOPREENCHIMENTO!DW:DW)</f>
        <v>1</v>
      </c>
      <c r="AU15">
        <f>_xlfn.XLOOKUP($A:$A,AUTOPREENCHIMENTO!$A:$A,AUTOPREENCHIMENTO!DY:DY)</f>
        <v>1</v>
      </c>
      <c r="AV15">
        <f>_xlfn.XLOOKUP($A:$A,AUTOPREENCHIMENTO!$A:$A,AUTOPREENCHIMENTO!EA:EA)</f>
        <v>1</v>
      </c>
      <c r="AW15">
        <f>_xlfn.XLOOKUP($A:$A,AUTOPREENCHIMENTO!$A:$A,AUTOPREENCHIMENTO!EC:EC)</f>
        <v>1</v>
      </c>
      <c r="AX15">
        <f>_xlfn.XLOOKUP($A:$A,AUTOPREENCHIMENTO!$A:$A,AUTOPREENCHIMENTO!EE:EE)</f>
        <v>1</v>
      </c>
      <c r="AY15">
        <f>_xlfn.XLOOKUP($A:$A,AUTOPREENCHIMENTO!$A:$A,AUTOPREENCHIMENTO!EG:EG)</f>
        <v>0</v>
      </c>
      <c r="AZ15">
        <f>_xlfn.XLOOKUP($A:$A,AUTOPREENCHIMENTO!$A:$A,AUTOPREENCHIMENTO!DT:DT)</f>
        <v>0</v>
      </c>
      <c r="BA15">
        <f>_xlfn.XLOOKUP($A:$A,AUTOPREENCHIMENTO!$A:$A,AUTOPREENCHIMENTO!DV:DV)</f>
        <v>40</v>
      </c>
      <c r="BB15">
        <f>_xlfn.XLOOKUP($A:$A,AUTOPREENCHIMENTO!$A:$A,AUTOPREENCHIMENTO!DX:DX)</f>
        <v>40</v>
      </c>
      <c r="BC15">
        <f>_xlfn.XLOOKUP($A:$A,AUTOPREENCHIMENTO!$A:$A,AUTOPREENCHIMENTO!DZ:DZ)</f>
        <v>40</v>
      </c>
      <c r="BD15">
        <f>_xlfn.XLOOKUP($A:$A,AUTOPREENCHIMENTO!$A:$A,AUTOPREENCHIMENTO!EB:EB)</f>
        <v>40</v>
      </c>
      <c r="BE15">
        <f>_xlfn.XLOOKUP($A:$A,AUTOPREENCHIMENTO!$A:$A,AUTOPREENCHIMENTO!ED:ED)</f>
        <v>40</v>
      </c>
      <c r="BF15">
        <f>_xlfn.XLOOKUP($A:$A,AUTOPREENCHIMENTO!$A:$A,AUTOPREENCHIMENTO!EF:EF)</f>
        <v>40</v>
      </c>
      <c r="BG15">
        <f>_xlfn.XLOOKUP($A:$A,AUTOPREENCHIMENTO!$A:$A,AUTOPREENCHIMENTO!EH:EH)</f>
        <v>0</v>
      </c>
    </row>
    <row r="16" spans="1:59" x14ac:dyDescent="0.25">
      <c r="A16" s="2">
        <v>56</v>
      </c>
      <c r="B16" s="1" t="s">
        <v>1929</v>
      </c>
      <c r="C16" s="43" t="s">
        <v>120</v>
      </c>
      <c r="D16" s="1" t="s">
        <v>2121</v>
      </c>
      <c r="E16" s="20" t="str">
        <f>_xlfn.XLOOKUP(A:A,Tipologia!A:A,Tipologia!F:F)</f>
        <v>C</v>
      </c>
      <c r="F16" s="62">
        <f t="shared" si="0"/>
        <v>6.75</v>
      </c>
      <c r="G16" s="58">
        <f t="shared" si="1"/>
        <v>2</v>
      </c>
      <c r="H16" s="58">
        <f t="shared" si="2"/>
        <v>2</v>
      </c>
      <c r="I16" s="58">
        <f t="shared" si="3"/>
        <v>0</v>
      </c>
      <c r="J16" s="58">
        <f t="shared" si="4"/>
        <v>2</v>
      </c>
      <c r="K16" s="58">
        <f t="shared" si="5"/>
        <v>0</v>
      </c>
      <c r="L16" s="58">
        <f t="shared" si="6"/>
        <v>0.75</v>
      </c>
      <c r="M16" s="58">
        <f t="shared" si="7"/>
        <v>0</v>
      </c>
      <c r="N16" s="1">
        <f>_xlfn.XLOOKUP(A:A,'COAPS 2020-10'!A:A,'COAPS 2020-10'!AP:AP)</f>
        <v>2</v>
      </c>
      <c r="O16" s="55">
        <f t="shared" si="8"/>
        <v>1</v>
      </c>
      <c r="P16" s="55">
        <f t="shared" si="9"/>
        <v>1</v>
      </c>
      <c r="Q16">
        <f>_xlfn.XLOOKUP($A:$A,AUTOPREENCHIMENTO!$A:$A,AUTOPREENCHIMENTO!DH:DH)</f>
        <v>2</v>
      </c>
      <c r="R16">
        <f>_xlfn.XLOOKUP($A:$A,AUTOPREENCHIMENTO!$A:$A,AUTOPREENCHIMENTO!DI:DI)</f>
        <v>80</v>
      </c>
      <c r="S16">
        <f>_xlfn.XLOOKUP($A:$A,AUTOPREENCHIMENTO!$A:$A,AUTOPREENCHIMENTO!DJ:DJ)</f>
        <v>0</v>
      </c>
      <c r="T16">
        <f>_xlfn.XLOOKUP($A:$A,AUTOPREENCHIMENTO!$A:$A,AUTOPREENCHIMENTO!DK:DK)</f>
        <v>0</v>
      </c>
      <c r="U16" s="55">
        <f t="shared" si="10"/>
        <v>1</v>
      </c>
      <c r="V16" s="55">
        <f t="shared" si="11"/>
        <v>1</v>
      </c>
      <c r="W16">
        <f>_xlfn.XLOOKUP($A:$A,AUTOPREENCHIMENTO!$A:$A,AUTOPREENCHIMENTO!DD:DD)</f>
        <v>2</v>
      </c>
      <c r="X16">
        <f>_xlfn.XLOOKUP($A:$A,AUTOPREENCHIMENTO!$A:$A,AUTOPREENCHIMENTO!DE:DE)</f>
        <v>80</v>
      </c>
      <c r="Y16" s="1">
        <f>_xlfn.XLOOKUP(A:A,'COAPS 2020-10'!A:A,'COAPS 2020-10'!AQ:AQ)</f>
        <v>0</v>
      </c>
      <c r="Z16" s="55">
        <f t="shared" si="12"/>
        <v>0</v>
      </c>
      <c r="AA16" s="55">
        <f t="shared" si="13"/>
        <v>0</v>
      </c>
      <c r="AB16">
        <f>_xlfn.XLOOKUP($A:$A,AUTOPREENCHIMENTO!$A:$A,AUTOPREENCHIMENTO!DB:DB)</f>
        <v>0</v>
      </c>
      <c r="AC16">
        <f>_xlfn.XLOOKUP($A:$A,AUTOPREENCHIMENTO!$A:$A,AUTOPREENCHIMENTO!DC:DC)</f>
        <v>0</v>
      </c>
      <c r="AD16" s="55">
        <f t="shared" si="14"/>
        <v>3</v>
      </c>
      <c r="AE16" s="55">
        <f t="shared" si="15"/>
        <v>2.75</v>
      </c>
      <c r="AF16">
        <f>_xlfn.XLOOKUP($A:$A,AUTOPREENCHIMENTO!$A:$A,AUTOPREENCHIMENTO!DN:DN)</f>
        <v>6</v>
      </c>
      <c r="AG16">
        <f>_xlfn.XLOOKUP($A:$A,AUTOPREENCHIMENTO!$A:$A,AUTOPREENCHIMENTO!DO:DO)</f>
        <v>220</v>
      </c>
      <c r="AH16" s="55">
        <f t="shared" si="16"/>
        <v>0</v>
      </c>
      <c r="AI16" s="55">
        <f t="shared" si="17"/>
        <v>0</v>
      </c>
      <c r="AJ16">
        <f>_xlfn.XLOOKUP($A:$A,AUTOPREENCHIMENTO!$A:$A,AUTOPREENCHIMENTO!DP:DP)</f>
        <v>0</v>
      </c>
      <c r="AK16">
        <f>_xlfn.XLOOKUP($A:$A,AUTOPREENCHIMENTO!$A:$A,AUTOPREENCHIMENTO!DQ:DQ)</f>
        <v>0</v>
      </c>
      <c r="AL16" s="55">
        <f t="shared" si="18"/>
        <v>2</v>
      </c>
      <c r="AM16" s="55">
        <f t="shared" si="19"/>
        <v>2</v>
      </c>
      <c r="AN16">
        <f>_xlfn.XLOOKUP($A:$A,AUTOPREENCHIMENTO!$A:$A,AUTOPREENCHIMENTO!CT:CT)</f>
        <v>4</v>
      </c>
      <c r="AO16">
        <f>_xlfn.XLOOKUP($A:$A,AUTOPREENCHIMENTO!$A:$A,AUTOPREENCHIMENTO!CU:CU)</f>
        <v>160</v>
      </c>
      <c r="AP16" s="55">
        <f t="shared" si="20"/>
        <v>0</v>
      </c>
      <c r="AQ16" s="55">
        <f t="shared" si="21"/>
        <v>0</v>
      </c>
      <c r="AR16">
        <f>_xlfn.XLOOKUP($A:$A,AUTOPREENCHIMENTO!$A:$A,AUTOPREENCHIMENTO!DS:DS)</f>
        <v>0</v>
      </c>
      <c r="AS16">
        <f>_xlfn.XLOOKUP($A:$A,AUTOPREENCHIMENTO!$A:$A,AUTOPREENCHIMENTO!DU:DU)</f>
        <v>0</v>
      </c>
      <c r="AT16">
        <f>_xlfn.XLOOKUP($A:$A,AUTOPREENCHIMENTO!$A:$A,AUTOPREENCHIMENTO!DW:DW)</f>
        <v>0</v>
      </c>
      <c r="AU16">
        <f>_xlfn.XLOOKUP($A:$A,AUTOPREENCHIMENTO!$A:$A,AUTOPREENCHIMENTO!DY:DY)</f>
        <v>0</v>
      </c>
      <c r="AV16">
        <f>_xlfn.XLOOKUP($A:$A,AUTOPREENCHIMENTO!$A:$A,AUTOPREENCHIMENTO!EA:EA)</f>
        <v>0</v>
      </c>
      <c r="AW16">
        <f>_xlfn.XLOOKUP($A:$A,AUTOPREENCHIMENTO!$A:$A,AUTOPREENCHIMENTO!EC:EC)</f>
        <v>0</v>
      </c>
      <c r="AX16">
        <f>_xlfn.XLOOKUP($A:$A,AUTOPREENCHIMENTO!$A:$A,AUTOPREENCHIMENTO!EE:EE)</f>
        <v>0</v>
      </c>
      <c r="AY16">
        <f>_xlfn.XLOOKUP($A:$A,AUTOPREENCHIMENTO!$A:$A,AUTOPREENCHIMENTO!EG:EG)</f>
        <v>0</v>
      </c>
      <c r="AZ16">
        <f>_xlfn.XLOOKUP($A:$A,AUTOPREENCHIMENTO!$A:$A,AUTOPREENCHIMENTO!DT:DT)</f>
        <v>0</v>
      </c>
      <c r="BA16">
        <f>_xlfn.XLOOKUP($A:$A,AUTOPREENCHIMENTO!$A:$A,AUTOPREENCHIMENTO!DV:DV)</f>
        <v>0</v>
      </c>
      <c r="BB16">
        <f>_xlfn.XLOOKUP($A:$A,AUTOPREENCHIMENTO!$A:$A,AUTOPREENCHIMENTO!DX:DX)</f>
        <v>0</v>
      </c>
      <c r="BC16">
        <f>_xlfn.XLOOKUP($A:$A,AUTOPREENCHIMENTO!$A:$A,AUTOPREENCHIMENTO!DZ:DZ)</f>
        <v>0</v>
      </c>
      <c r="BD16">
        <f>_xlfn.XLOOKUP($A:$A,AUTOPREENCHIMENTO!$A:$A,AUTOPREENCHIMENTO!EB:EB)</f>
        <v>0</v>
      </c>
      <c r="BE16">
        <f>_xlfn.XLOOKUP($A:$A,AUTOPREENCHIMENTO!$A:$A,AUTOPREENCHIMENTO!ED:ED)</f>
        <v>0</v>
      </c>
      <c r="BF16">
        <f>_xlfn.XLOOKUP($A:$A,AUTOPREENCHIMENTO!$A:$A,AUTOPREENCHIMENTO!EF:EF)</f>
        <v>0</v>
      </c>
      <c r="BG16">
        <f>_xlfn.XLOOKUP($A:$A,AUTOPREENCHIMENTO!$A:$A,AUTOPREENCHIMENTO!EH:EH)</f>
        <v>0</v>
      </c>
    </row>
    <row r="17" spans="1:59" x14ac:dyDescent="0.25">
      <c r="A17" s="2">
        <v>57</v>
      </c>
      <c r="B17" s="1" t="s">
        <v>1568</v>
      </c>
      <c r="C17" s="43" t="s">
        <v>1569</v>
      </c>
      <c r="D17" s="1" t="s">
        <v>2017</v>
      </c>
      <c r="E17" s="20" t="str">
        <f>_xlfn.XLOOKUP(A:A,Tipologia!A:A,Tipologia!F:F)</f>
        <v>B</v>
      </c>
      <c r="F17" s="62">
        <f t="shared" si="0"/>
        <v>8.25</v>
      </c>
      <c r="G17" s="58">
        <f t="shared" si="1"/>
        <v>2</v>
      </c>
      <c r="H17" s="58">
        <f t="shared" si="2"/>
        <v>2</v>
      </c>
      <c r="I17" s="58">
        <f t="shared" si="3"/>
        <v>0.75</v>
      </c>
      <c r="J17" s="58">
        <f t="shared" si="4"/>
        <v>2</v>
      </c>
      <c r="K17" s="58">
        <f t="shared" si="5"/>
        <v>0.75</v>
      </c>
      <c r="L17" s="58">
        <f t="shared" si="6"/>
        <v>0.25</v>
      </c>
      <c r="M17" s="58">
        <f t="shared" si="7"/>
        <v>0.5</v>
      </c>
      <c r="N17" s="1">
        <f>_xlfn.XLOOKUP(A:A,'COAPS 2020-10'!A:A,'COAPS 2020-10'!AP:AP)</f>
        <v>5</v>
      </c>
      <c r="O17" s="55">
        <f t="shared" si="8"/>
        <v>1.4</v>
      </c>
      <c r="P17" s="55">
        <f t="shared" si="9"/>
        <v>1.25</v>
      </c>
      <c r="Q17">
        <f>_xlfn.XLOOKUP($A:$A,AUTOPREENCHIMENTO!$A:$A,AUTOPREENCHIMENTO!DH:DH)</f>
        <v>5</v>
      </c>
      <c r="R17">
        <f>_xlfn.XLOOKUP($A:$A,AUTOPREENCHIMENTO!$A:$A,AUTOPREENCHIMENTO!DI:DI)</f>
        <v>200</v>
      </c>
      <c r="S17">
        <f>_xlfn.XLOOKUP($A:$A,AUTOPREENCHIMENTO!$A:$A,AUTOPREENCHIMENTO!DJ:DJ)</f>
        <v>2</v>
      </c>
      <c r="T17">
        <f>_xlfn.XLOOKUP($A:$A,AUTOPREENCHIMENTO!$A:$A,AUTOPREENCHIMENTO!DK:DK)</f>
        <v>50</v>
      </c>
      <c r="U17" s="55">
        <f t="shared" si="10"/>
        <v>1.2</v>
      </c>
      <c r="V17" s="55">
        <f t="shared" si="11"/>
        <v>1.2</v>
      </c>
      <c r="W17">
        <f>_xlfn.XLOOKUP($A:$A,AUTOPREENCHIMENTO!$A:$A,AUTOPREENCHIMENTO!DD:DD)</f>
        <v>6</v>
      </c>
      <c r="X17">
        <f>_xlfn.XLOOKUP($A:$A,AUTOPREENCHIMENTO!$A:$A,AUTOPREENCHIMENTO!DE:DE)</f>
        <v>240</v>
      </c>
      <c r="Y17" s="1">
        <f>_xlfn.XLOOKUP(A:A,'COAPS 2020-10'!A:A,'COAPS 2020-10'!AQ:AQ)</f>
        <v>3</v>
      </c>
      <c r="Z17" s="55">
        <f t="shared" si="12"/>
        <v>1</v>
      </c>
      <c r="AA17" s="55">
        <f t="shared" si="13"/>
        <v>0.83333333333333337</v>
      </c>
      <c r="AB17">
        <f>_xlfn.XLOOKUP($A:$A,AUTOPREENCHIMENTO!$A:$A,AUTOPREENCHIMENTO!DB:DB)</f>
        <v>3</v>
      </c>
      <c r="AC17">
        <f>_xlfn.XLOOKUP($A:$A,AUTOPREENCHIMENTO!$A:$A,AUTOPREENCHIMENTO!DC:DC)</f>
        <v>100</v>
      </c>
      <c r="AD17" s="55">
        <f t="shared" si="14"/>
        <v>2.2000000000000002</v>
      </c>
      <c r="AE17" s="55">
        <f t="shared" si="15"/>
        <v>2.16</v>
      </c>
      <c r="AF17">
        <f>_xlfn.XLOOKUP($A:$A,AUTOPREENCHIMENTO!$A:$A,AUTOPREENCHIMENTO!DN:DN)</f>
        <v>11</v>
      </c>
      <c r="AG17">
        <f>_xlfn.XLOOKUP($A:$A,AUTOPREENCHIMENTO!$A:$A,AUTOPREENCHIMENTO!DO:DO)</f>
        <v>432</v>
      </c>
      <c r="AH17" s="55">
        <f t="shared" si="16"/>
        <v>1</v>
      </c>
      <c r="AI17" s="55">
        <f t="shared" si="17"/>
        <v>0.83333333333333337</v>
      </c>
      <c r="AJ17">
        <f>_xlfn.XLOOKUP($A:$A,AUTOPREENCHIMENTO!$A:$A,AUTOPREENCHIMENTO!DP:DP)</f>
        <v>3</v>
      </c>
      <c r="AK17">
        <f>_xlfn.XLOOKUP($A:$A,AUTOPREENCHIMENTO!$A:$A,AUTOPREENCHIMENTO!DQ:DQ)</f>
        <v>100</v>
      </c>
      <c r="AL17" s="55">
        <f t="shared" si="18"/>
        <v>0.4</v>
      </c>
      <c r="AM17" s="55">
        <f t="shared" si="19"/>
        <v>0.4</v>
      </c>
      <c r="AN17">
        <f>_xlfn.XLOOKUP($A:$A,AUTOPREENCHIMENTO!$A:$A,AUTOPREENCHIMENTO!CT:CT)</f>
        <v>2</v>
      </c>
      <c r="AO17">
        <f>_xlfn.XLOOKUP($A:$A,AUTOPREENCHIMENTO!$A:$A,AUTOPREENCHIMENTO!CU:CU)</f>
        <v>80</v>
      </c>
      <c r="AP17" s="55">
        <f t="shared" si="20"/>
        <v>5</v>
      </c>
      <c r="AQ17" s="55">
        <f t="shared" si="21"/>
        <v>170</v>
      </c>
      <c r="AR17">
        <f>_xlfn.XLOOKUP($A:$A,AUTOPREENCHIMENTO!$A:$A,AUTOPREENCHIMENTO!DS:DS)</f>
        <v>1</v>
      </c>
      <c r="AS17">
        <f>_xlfn.XLOOKUP($A:$A,AUTOPREENCHIMENTO!$A:$A,AUTOPREENCHIMENTO!DU:DU)</f>
        <v>1</v>
      </c>
      <c r="AT17">
        <f>_xlfn.XLOOKUP($A:$A,AUTOPREENCHIMENTO!$A:$A,AUTOPREENCHIMENTO!DW:DW)</f>
        <v>1</v>
      </c>
      <c r="AU17">
        <f>_xlfn.XLOOKUP($A:$A,AUTOPREENCHIMENTO!$A:$A,AUTOPREENCHIMENTO!DY:DY)</f>
        <v>0</v>
      </c>
      <c r="AV17">
        <f>_xlfn.XLOOKUP($A:$A,AUTOPREENCHIMENTO!$A:$A,AUTOPREENCHIMENTO!EA:EA)</f>
        <v>1</v>
      </c>
      <c r="AW17">
        <f>_xlfn.XLOOKUP($A:$A,AUTOPREENCHIMENTO!$A:$A,AUTOPREENCHIMENTO!EC:EC)</f>
        <v>0</v>
      </c>
      <c r="AX17">
        <f>_xlfn.XLOOKUP($A:$A,AUTOPREENCHIMENTO!$A:$A,AUTOPREENCHIMENTO!EE:EE)</f>
        <v>1</v>
      </c>
      <c r="AY17">
        <f>_xlfn.XLOOKUP($A:$A,AUTOPREENCHIMENTO!$A:$A,AUTOPREENCHIMENTO!EG:EG)</f>
        <v>0</v>
      </c>
      <c r="AZ17">
        <f>_xlfn.XLOOKUP($A:$A,AUTOPREENCHIMENTO!$A:$A,AUTOPREENCHIMENTO!DT:DT)</f>
        <v>40</v>
      </c>
      <c r="BA17">
        <f>_xlfn.XLOOKUP($A:$A,AUTOPREENCHIMENTO!$A:$A,AUTOPREENCHIMENTO!DV:DV)</f>
        <v>10</v>
      </c>
      <c r="BB17">
        <f>_xlfn.XLOOKUP($A:$A,AUTOPREENCHIMENTO!$A:$A,AUTOPREENCHIMENTO!DX:DX)</f>
        <v>40</v>
      </c>
      <c r="BC17">
        <f>_xlfn.XLOOKUP($A:$A,AUTOPREENCHIMENTO!$A:$A,AUTOPREENCHIMENTO!DZ:DZ)</f>
        <v>0</v>
      </c>
      <c r="BD17">
        <f>_xlfn.XLOOKUP($A:$A,AUTOPREENCHIMENTO!$A:$A,AUTOPREENCHIMENTO!EB:EB)</f>
        <v>40</v>
      </c>
      <c r="BE17">
        <f>_xlfn.XLOOKUP($A:$A,AUTOPREENCHIMENTO!$A:$A,AUTOPREENCHIMENTO!ED:ED)</f>
        <v>0</v>
      </c>
      <c r="BF17">
        <f>_xlfn.XLOOKUP($A:$A,AUTOPREENCHIMENTO!$A:$A,AUTOPREENCHIMENTO!EF:EF)</f>
        <v>40</v>
      </c>
      <c r="BG17">
        <f>_xlfn.XLOOKUP($A:$A,AUTOPREENCHIMENTO!$A:$A,AUTOPREENCHIMENTO!EH:EH)</f>
        <v>0</v>
      </c>
    </row>
    <row r="18" spans="1:59" x14ac:dyDescent="0.25">
      <c r="A18" s="2">
        <v>58</v>
      </c>
      <c r="B18" s="1" t="s">
        <v>1702</v>
      </c>
      <c r="C18" s="43" t="s">
        <v>271</v>
      </c>
      <c r="D18" s="1" t="s">
        <v>2070</v>
      </c>
      <c r="E18" s="20" t="str">
        <f>_xlfn.XLOOKUP(A:A,Tipologia!A:A,Tipologia!F:F)</f>
        <v>B</v>
      </c>
      <c r="F18" s="62">
        <f t="shared" si="0"/>
        <v>8.75</v>
      </c>
      <c r="G18" s="58">
        <f t="shared" si="1"/>
        <v>2</v>
      </c>
      <c r="H18" s="58">
        <f t="shared" si="2"/>
        <v>2</v>
      </c>
      <c r="I18" s="58">
        <f t="shared" si="3"/>
        <v>1</v>
      </c>
      <c r="J18" s="58">
        <f t="shared" si="4"/>
        <v>2</v>
      </c>
      <c r="K18" s="58">
        <f t="shared" si="5"/>
        <v>1</v>
      </c>
      <c r="L18" s="58">
        <f t="shared" si="6"/>
        <v>0.75</v>
      </c>
      <c r="M18" s="58">
        <f t="shared" si="7"/>
        <v>0</v>
      </c>
      <c r="N18" s="1">
        <f>_xlfn.XLOOKUP(A:A,'COAPS 2020-10'!A:A,'COAPS 2020-10'!AP:AP)</f>
        <v>1</v>
      </c>
      <c r="O18" s="55">
        <f t="shared" si="8"/>
        <v>1</v>
      </c>
      <c r="P18" s="55">
        <f t="shared" si="9"/>
        <v>1</v>
      </c>
      <c r="Q18">
        <f>_xlfn.XLOOKUP($A:$A,AUTOPREENCHIMENTO!$A:$A,AUTOPREENCHIMENTO!DH:DH)</f>
        <v>1</v>
      </c>
      <c r="R18">
        <f>_xlfn.XLOOKUP($A:$A,AUTOPREENCHIMENTO!$A:$A,AUTOPREENCHIMENTO!DI:DI)</f>
        <v>40</v>
      </c>
      <c r="S18">
        <f>_xlfn.XLOOKUP($A:$A,AUTOPREENCHIMENTO!$A:$A,AUTOPREENCHIMENTO!DJ:DJ)</f>
        <v>0</v>
      </c>
      <c r="T18">
        <f>_xlfn.XLOOKUP($A:$A,AUTOPREENCHIMENTO!$A:$A,AUTOPREENCHIMENTO!DK:DK)</f>
        <v>0</v>
      </c>
      <c r="U18" s="55">
        <f t="shared" si="10"/>
        <v>1</v>
      </c>
      <c r="V18" s="55">
        <f t="shared" si="11"/>
        <v>1</v>
      </c>
      <c r="W18">
        <f>_xlfn.XLOOKUP($A:$A,AUTOPREENCHIMENTO!$A:$A,AUTOPREENCHIMENTO!DD:DD)</f>
        <v>1</v>
      </c>
      <c r="X18">
        <f>_xlfn.XLOOKUP($A:$A,AUTOPREENCHIMENTO!$A:$A,AUTOPREENCHIMENTO!DE:DE)</f>
        <v>40</v>
      </c>
      <c r="Y18" s="1">
        <f>_xlfn.XLOOKUP(A:A,'COAPS 2020-10'!A:A,'COAPS 2020-10'!AQ:AQ)</f>
        <v>1</v>
      </c>
      <c r="Z18" s="55">
        <f t="shared" si="12"/>
        <v>1</v>
      </c>
      <c r="AA18" s="55">
        <f t="shared" si="13"/>
        <v>1</v>
      </c>
      <c r="AB18">
        <f>_xlfn.XLOOKUP($A:$A,AUTOPREENCHIMENTO!$A:$A,AUTOPREENCHIMENTO!DB:DB)</f>
        <v>1</v>
      </c>
      <c r="AC18">
        <f>_xlfn.XLOOKUP($A:$A,AUTOPREENCHIMENTO!$A:$A,AUTOPREENCHIMENTO!DC:DC)</f>
        <v>40</v>
      </c>
      <c r="AD18" s="55">
        <f t="shared" si="14"/>
        <v>2</v>
      </c>
      <c r="AE18" s="55">
        <f t="shared" si="15"/>
        <v>2</v>
      </c>
      <c r="AF18">
        <f>_xlfn.XLOOKUP($A:$A,AUTOPREENCHIMENTO!$A:$A,AUTOPREENCHIMENTO!DN:DN)</f>
        <v>2</v>
      </c>
      <c r="AG18">
        <f>_xlfn.XLOOKUP($A:$A,AUTOPREENCHIMENTO!$A:$A,AUTOPREENCHIMENTO!DO:DO)</f>
        <v>80</v>
      </c>
      <c r="AH18" s="55">
        <f t="shared" si="16"/>
        <v>1</v>
      </c>
      <c r="AI18" s="55">
        <f t="shared" si="17"/>
        <v>1</v>
      </c>
      <c r="AJ18">
        <f>_xlfn.XLOOKUP($A:$A,AUTOPREENCHIMENTO!$A:$A,AUTOPREENCHIMENTO!DP:DP)</f>
        <v>1</v>
      </c>
      <c r="AK18">
        <f>_xlfn.XLOOKUP($A:$A,AUTOPREENCHIMENTO!$A:$A,AUTOPREENCHIMENTO!DQ:DQ)</f>
        <v>40</v>
      </c>
      <c r="AL18" s="55">
        <f t="shared" si="18"/>
        <v>2</v>
      </c>
      <c r="AM18" s="55">
        <f t="shared" si="19"/>
        <v>2</v>
      </c>
      <c r="AN18">
        <f>_xlfn.XLOOKUP($A:$A,AUTOPREENCHIMENTO!$A:$A,AUTOPREENCHIMENTO!CT:CT)</f>
        <v>2</v>
      </c>
      <c r="AO18">
        <f>_xlfn.XLOOKUP($A:$A,AUTOPREENCHIMENTO!$A:$A,AUTOPREENCHIMENTO!CU:CU)</f>
        <v>80</v>
      </c>
      <c r="AP18" s="55">
        <f t="shared" si="20"/>
        <v>0</v>
      </c>
      <c r="AQ18" s="55">
        <f t="shared" si="21"/>
        <v>0</v>
      </c>
      <c r="AR18">
        <f>_xlfn.XLOOKUP($A:$A,AUTOPREENCHIMENTO!$A:$A,AUTOPREENCHIMENTO!DS:DS)</f>
        <v>0</v>
      </c>
      <c r="AS18">
        <f>_xlfn.XLOOKUP($A:$A,AUTOPREENCHIMENTO!$A:$A,AUTOPREENCHIMENTO!DU:DU)</f>
        <v>0</v>
      </c>
      <c r="AT18">
        <f>_xlfn.XLOOKUP($A:$A,AUTOPREENCHIMENTO!$A:$A,AUTOPREENCHIMENTO!DW:DW)</f>
        <v>0</v>
      </c>
      <c r="AU18">
        <f>_xlfn.XLOOKUP($A:$A,AUTOPREENCHIMENTO!$A:$A,AUTOPREENCHIMENTO!DY:DY)</f>
        <v>0</v>
      </c>
      <c r="AV18">
        <f>_xlfn.XLOOKUP($A:$A,AUTOPREENCHIMENTO!$A:$A,AUTOPREENCHIMENTO!EA:EA)</f>
        <v>0</v>
      </c>
      <c r="AW18">
        <f>_xlfn.XLOOKUP($A:$A,AUTOPREENCHIMENTO!$A:$A,AUTOPREENCHIMENTO!EC:EC)</f>
        <v>0</v>
      </c>
      <c r="AX18">
        <f>_xlfn.XLOOKUP($A:$A,AUTOPREENCHIMENTO!$A:$A,AUTOPREENCHIMENTO!EE:EE)</f>
        <v>0</v>
      </c>
      <c r="AY18">
        <f>_xlfn.XLOOKUP($A:$A,AUTOPREENCHIMENTO!$A:$A,AUTOPREENCHIMENTO!EG:EG)</f>
        <v>0</v>
      </c>
      <c r="AZ18">
        <f>_xlfn.XLOOKUP($A:$A,AUTOPREENCHIMENTO!$A:$A,AUTOPREENCHIMENTO!DT:DT)</f>
        <v>0</v>
      </c>
      <c r="BA18">
        <f>_xlfn.XLOOKUP($A:$A,AUTOPREENCHIMENTO!$A:$A,AUTOPREENCHIMENTO!DV:DV)</f>
        <v>0</v>
      </c>
      <c r="BB18">
        <f>_xlfn.XLOOKUP($A:$A,AUTOPREENCHIMENTO!$A:$A,AUTOPREENCHIMENTO!DX:DX)</f>
        <v>0</v>
      </c>
      <c r="BC18">
        <f>_xlfn.XLOOKUP($A:$A,AUTOPREENCHIMENTO!$A:$A,AUTOPREENCHIMENTO!DZ:DZ)</f>
        <v>0</v>
      </c>
      <c r="BD18">
        <f>_xlfn.XLOOKUP($A:$A,AUTOPREENCHIMENTO!$A:$A,AUTOPREENCHIMENTO!EB:EB)</f>
        <v>0</v>
      </c>
      <c r="BE18">
        <f>_xlfn.XLOOKUP($A:$A,AUTOPREENCHIMENTO!$A:$A,AUTOPREENCHIMENTO!ED:ED)</f>
        <v>0</v>
      </c>
      <c r="BF18">
        <f>_xlfn.XLOOKUP($A:$A,AUTOPREENCHIMENTO!$A:$A,AUTOPREENCHIMENTO!EF:EF)</f>
        <v>0</v>
      </c>
      <c r="BG18">
        <f>_xlfn.XLOOKUP($A:$A,AUTOPREENCHIMENTO!$A:$A,AUTOPREENCHIMENTO!EH:EH)</f>
        <v>0</v>
      </c>
    </row>
    <row r="19" spans="1:59" x14ac:dyDescent="0.25">
      <c r="A19" s="2">
        <v>59</v>
      </c>
      <c r="B19" s="1" t="s">
        <v>1622</v>
      </c>
      <c r="C19" s="43" t="s">
        <v>276</v>
      </c>
      <c r="D19" s="1" t="s">
        <v>2048</v>
      </c>
      <c r="E19" s="20" t="str">
        <f>_xlfn.XLOOKUP(A:A,Tipologia!A:A,Tipologia!F:F)</f>
        <v>C</v>
      </c>
      <c r="F19" s="62">
        <f t="shared" si="0"/>
        <v>7.5</v>
      </c>
      <c r="G19" s="58">
        <f t="shared" si="1"/>
        <v>1.5</v>
      </c>
      <c r="H19" s="58">
        <f t="shared" si="2"/>
        <v>2</v>
      </c>
      <c r="I19" s="58">
        <f t="shared" si="3"/>
        <v>1</v>
      </c>
      <c r="J19" s="58">
        <f t="shared" si="4"/>
        <v>1.5</v>
      </c>
      <c r="K19" s="58">
        <f t="shared" si="5"/>
        <v>1</v>
      </c>
      <c r="L19" s="58">
        <f t="shared" si="6"/>
        <v>0.5</v>
      </c>
      <c r="M19" s="58">
        <f t="shared" si="7"/>
        <v>0</v>
      </c>
      <c r="N19" s="1">
        <f>_xlfn.XLOOKUP(A:A,'COAPS 2020-10'!A:A,'COAPS 2020-10'!AP:AP)</f>
        <v>2</v>
      </c>
      <c r="O19" s="55">
        <f t="shared" si="8"/>
        <v>0.5</v>
      </c>
      <c r="P19" s="55">
        <f t="shared" si="9"/>
        <v>0.5</v>
      </c>
      <c r="Q19">
        <f>_xlfn.XLOOKUP($A:$A,AUTOPREENCHIMENTO!$A:$A,AUTOPREENCHIMENTO!DH:DH)</f>
        <v>1</v>
      </c>
      <c r="R19">
        <f>_xlfn.XLOOKUP($A:$A,AUTOPREENCHIMENTO!$A:$A,AUTOPREENCHIMENTO!DI:DI)</f>
        <v>40</v>
      </c>
      <c r="S19">
        <f>_xlfn.XLOOKUP($A:$A,AUTOPREENCHIMENTO!$A:$A,AUTOPREENCHIMENTO!DJ:DJ)</f>
        <v>0</v>
      </c>
      <c r="T19">
        <f>_xlfn.XLOOKUP($A:$A,AUTOPREENCHIMENTO!$A:$A,AUTOPREENCHIMENTO!DK:DK)</f>
        <v>0</v>
      </c>
      <c r="U19" s="55">
        <f t="shared" si="10"/>
        <v>1</v>
      </c>
      <c r="V19" s="55">
        <f t="shared" si="11"/>
        <v>1</v>
      </c>
      <c r="W19">
        <f>_xlfn.XLOOKUP($A:$A,AUTOPREENCHIMENTO!$A:$A,AUTOPREENCHIMENTO!DD:DD)</f>
        <v>2</v>
      </c>
      <c r="X19">
        <f>_xlfn.XLOOKUP($A:$A,AUTOPREENCHIMENTO!$A:$A,AUTOPREENCHIMENTO!DE:DE)</f>
        <v>80</v>
      </c>
      <c r="Y19" s="1">
        <f>_xlfn.XLOOKUP(A:A,'COAPS 2020-10'!A:A,'COAPS 2020-10'!AQ:AQ)</f>
        <v>1</v>
      </c>
      <c r="Z19" s="55">
        <f t="shared" si="12"/>
        <v>1</v>
      </c>
      <c r="AA19" s="55">
        <f t="shared" si="13"/>
        <v>1</v>
      </c>
      <c r="AB19">
        <f>_xlfn.XLOOKUP($A:$A,AUTOPREENCHIMENTO!$A:$A,AUTOPREENCHIMENTO!DB:DB)</f>
        <v>1</v>
      </c>
      <c r="AC19">
        <f>_xlfn.XLOOKUP($A:$A,AUTOPREENCHIMENTO!$A:$A,AUTOPREENCHIMENTO!DC:DC)</f>
        <v>40</v>
      </c>
      <c r="AD19" s="55">
        <f t="shared" si="14"/>
        <v>2</v>
      </c>
      <c r="AE19" s="55">
        <f t="shared" si="15"/>
        <v>1.75</v>
      </c>
      <c r="AF19">
        <f>_xlfn.XLOOKUP($A:$A,AUTOPREENCHIMENTO!$A:$A,AUTOPREENCHIMENTO!DN:DN)</f>
        <v>4</v>
      </c>
      <c r="AG19">
        <f>_xlfn.XLOOKUP($A:$A,AUTOPREENCHIMENTO!$A:$A,AUTOPREENCHIMENTO!DO:DO)</f>
        <v>140</v>
      </c>
      <c r="AH19" s="55">
        <f t="shared" si="16"/>
        <v>1</v>
      </c>
      <c r="AI19" s="55">
        <f t="shared" si="17"/>
        <v>1</v>
      </c>
      <c r="AJ19">
        <f>_xlfn.XLOOKUP($A:$A,AUTOPREENCHIMENTO!$A:$A,AUTOPREENCHIMENTO!DP:DP)</f>
        <v>1</v>
      </c>
      <c r="AK19">
        <f>_xlfn.XLOOKUP($A:$A,AUTOPREENCHIMENTO!$A:$A,AUTOPREENCHIMENTO!DQ:DQ)</f>
        <v>40</v>
      </c>
      <c r="AL19" s="55">
        <f t="shared" si="18"/>
        <v>1.5</v>
      </c>
      <c r="AM19" s="55">
        <f t="shared" si="19"/>
        <v>1.5</v>
      </c>
      <c r="AN19">
        <f>_xlfn.XLOOKUP($A:$A,AUTOPREENCHIMENTO!$A:$A,AUTOPREENCHIMENTO!CT:CT)</f>
        <v>3</v>
      </c>
      <c r="AO19">
        <f>_xlfn.XLOOKUP($A:$A,AUTOPREENCHIMENTO!$A:$A,AUTOPREENCHIMENTO!CU:CU)</f>
        <v>120</v>
      </c>
      <c r="AP19" s="55">
        <f t="shared" si="20"/>
        <v>0</v>
      </c>
      <c r="AQ19" s="55">
        <f t="shared" si="21"/>
        <v>0</v>
      </c>
      <c r="AR19">
        <f>_xlfn.XLOOKUP($A:$A,AUTOPREENCHIMENTO!$A:$A,AUTOPREENCHIMENTO!DS:DS)</f>
        <v>0</v>
      </c>
      <c r="AS19">
        <f>_xlfn.XLOOKUP($A:$A,AUTOPREENCHIMENTO!$A:$A,AUTOPREENCHIMENTO!DU:DU)</f>
        <v>0</v>
      </c>
      <c r="AT19">
        <f>_xlfn.XLOOKUP($A:$A,AUTOPREENCHIMENTO!$A:$A,AUTOPREENCHIMENTO!DW:DW)</f>
        <v>0</v>
      </c>
      <c r="AU19">
        <f>_xlfn.XLOOKUP($A:$A,AUTOPREENCHIMENTO!$A:$A,AUTOPREENCHIMENTO!DY:DY)</f>
        <v>0</v>
      </c>
      <c r="AV19">
        <f>_xlfn.XLOOKUP($A:$A,AUTOPREENCHIMENTO!$A:$A,AUTOPREENCHIMENTO!EA:EA)</f>
        <v>0</v>
      </c>
      <c r="AW19">
        <f>_xlfn.XLOOKUP($A:$A,AUTOPREENCHIMENTO!$A:$A,AUTOPREENCHIMENTO!EC:EC)</f>
        <v>0</v>
      </c>
      <c r="AX19">
        <f>_xlfn.XLOOKUP($A:$A,AUTOPREENCHIMENTO!$A:$A,AUTOPREENCHIMENTO!EE:EE)</f>
        <v>0</v>
      </c>
      <c r="AY19">
        <f>_xlfn.XLOOKUP($A:$A,AUTOPREENCHIMENTO!$A:$A,AUTOPREENCHIMENTO!EG:EG)</f>
        <v>0</v>
      </c>
      <c r="AZ19">
        <f>_xlfn.XLOOKUP($A:$A,AUTOPREENCHIMENTO!$A:$A,AUTOPREENCHIMENTO!DT:DT)</f>
        <v>0</v>
      </c>
      <c r="BA19">
        <f>_xlfn.XLOOKUP($A:$A,AUTOPREENCHIMENTO!$A:$A,AUTOPREENCHIMENTO!DV:DV)</f>
        <v>0</v>
      </c>
      <c r="BB19">
        <f>_xlfn.XLOOKUP($A:$A,AUTOPREENCHIMENTO!$A:$A,AUTOPREENCHIMENTO!DX:DX)</f>
        <v>0</v>
      </c>
      <c r="BC19">
        <f>_xlfn.XLOOKUP($A:$A,AUTOPREENCHIMENTO!$A:$A,AUTOPREENCHIMENTO!DZ:DZ)</f>
        <v>0</v>
      </c>
      <c r="BD19">
        <f>_xlfn.XLOOKUP($A:$A,AUTOPREENCHIMENTO!$A:$A,AUTOPREENCHIMENTO!EB:EB)</f>
        <v>0</v>
      </c>
      <c r="BE19">
        <f>_xlfn.XLOOKUP($A:$A,AUTOPREENCHIMENTO!$A:$A,AUTOPREENCHIMENTO!ED:ED)</f>
        <v>0</v>
      </c>
      <c r="BF19">
        <f>_xlfn.XLOOKUP($A:$A,AUTOPREENCHIMENTO!$A:$A,AUTOPREENCHIMENTO!EF:EF)</f>
        <v>0</v>
      </c>
      <c r="BG19">
        <f>_xlfn.XLOOKUP($A:$A,AUTOPREENCHIMENTO!$A:$A,AUTOPREENCHIMENTO!EH:EH)</f>
        <v>0</v>
      </c>
    </row>
    <row r="20" spans="1:59" x14ac:dyDescent="0.25">
      <c r="A20" s="2">
        <v>60</v>
      </c>
      <c r="B20" s="1" t="s">
        <v>1568</v>
      </c>
      <c r="C20" s="43" t="s">
        <v>281</v>
      </c>
      <c r="D20" s="1" t="s">
        <v>2049</v>
      </c>
      <c r="E20" s="20" t="str">
        <f>_xlfn.XLOOKUP(A:A,Tipologia!A:A,Tipologia!F:F)</f>
        <v>B</v>
      </c>
      <c r="F20" s="62">
        <f t="shared" si="0"/>
        <v>10.25</v>
      </c>
      <c r="G20" s="58">
        <f t="shared" si="1"/>
        <v>2</v>
      </c>
      <c r="H20" s="58">
        <f t="shared" si="2"/>
        <v>2</v>
      </c>
      <c r="I20" s="58">
        <f t="shared" si="3"/>
        <v>1</v>
      </c>
      <c r="J20" s="58">
        <f t="shared" si="4"/>
        <v>2</v>
      </c>
      <c r="K20" s="58">
        <f t="shared" si="5"/>
        <v>1</v>
      </c>
      <c r="L20" s="58">
        <f t="shared" si="6"/>
        <v>0.25</v>
      </c>
      <c r="M20" s="58">
        <f t="shared" si="7"/>
        <v>2</v>
      </c>
      <c r="N20" s="1">
        <f>_xlfn.XLOOKUP(A:A,'COAPS 2020-10'!A:A,'COAPS 2020-10'!AP:AP)</f>
        <v>7</v>
      </c>
      <c r="O20" s="55">
        <f t="shared" si="8"/>
        <v>1</v>
      </c>
      <c r="P20" s="55">
        <f t="shared" si="9"/>
        <v>1</v>
      </c>
      <c r="Q20">
        <f>_xlfn.XLOOKUP($A:$A,AUTOPREENCHIMENTO!$A:$A,AUTOPREENCHIMENTO!DH:DH)</f>
        <v>7</v>
      </c>
      <c r="R20">
        <f>_xlfn.XLOOKUP($A:$A,AUTOPREENCHIMENTO!$A:$A,AUTOPREENCHIMENTO!DI:DI)</f>
        <v>280</v>
      </c>
      <c r="S20">
        <f>_xlfn.XLOOKUP($A:$A,AUTOPREENCHIMENTO!$A:$A,AUTOPREENCHIMENTO!DJ:DJ)</f>
        <v>0</v>
      </c>
      <c r="T20">
        <f>_xlfn.XLOOKUP($A:$A,AUTOPREENCHIMENTO!$A:$A,AUTOPREENCHIMENTO!DK:DK)</f>
        <v>0</v>
      </c>
      <c r="U20" s="55">
        <f t="shared" si="10"/>
        <v>1</v>
      </c>
      <c r="V20" s="55">
        <f t="shared" si="11"/>
        <v>1</v>
      </c>
      <c r="W20">
        <f>_xlfn.XLOOKUP($A:$A,AUTOPREENCHIMENTO!$A:$A,AUTOPREENCHIMENTO!DD:DD)</f>
        <v>7</v>
      </c>
      <c r="X20">
        <f>_xlfn.XLOOKUP($A:$A,AUTOPREENCHIMENTO!$A:$A,AUTOPREENCHIMENTO!DE:DE)</f>
        <v>280</v>
      </c>
      <c r="Y20" s="1">
        <f>_xlfn.XLOOKUP(A:A,'COAPS 2020-10'!A:A,'COAPS 2020-10'!AQ:AQ)</f>
        <v>3</v>
      </c>
      <c r="Z20" s="55">
        <f t="shared" si="12"/>
        <v>1</v>
      </c>
      <c r="AA20" s="55">
        <f t="shared" si="13"/>
        <v>1</v>
      </c>
      <c r="AB20">
        <f>_xlfn.XLOOKUP($A:$A,AUTOPREENCHIMENTO!$A:$A,AUTOPREENCHIMENTO!DB:DB)</f>
        <v>3</v>
      </c>
      <c r="AC20">
        <f>_xlfn.XLOOKUP($A:$A,AUTOPREENCHIMENTO!$A:$A,AUTOPREENCHIMENTO!DC:DC)</f>
        <v>120</v>
      </c>
      <c r="AD20" s="55">
        <f t="shared" si="14"/>
        <v>2.2857142857142856</v>
      </c>
      <c r="AE20" s="55">
        <f t="shared" si="15"/>
        <v>2.2857142857142856</v>
      </c>
      <c r="AF20">
        <f>_xlfn.XLOOKUP($A:$A,AUTOPREENCHIMENTO!$A:$A,AUTOPREENCHIMENTO!DN:DN)</f>
        <v>16</v>
      </c>
      <c r="AG20">
        <f>_xlfn.XLOOKUP($A:$A,AUTOPREENCHIMENTO!$A:$A,AUTOPREENCHIMENTO!DO:DO)</f>
        <v>640</v>
      </c>
      <c r="AH20" s="55">
        <f t="shared" si="16"/>
        <v>1</v>
      </c>
      <c r="AI20" s="55">
        <f t="shared" si="17"/>
        <v>1</v>
      </c>
      <c r="AJ20">
        <f>_xlfn.XLOOKUP($A:$A,AUTOPREENCHIMENTO!$A:$A,AUTOPREENCHIMENTO!DP:DP)</f>
        <v>3</v>
      </c>
      <c r="AK20">
        <f>_xlfn.XLOOKUP($A:$A,AUTOPREENCHIMENTO!$A:$A,AUTOPREENCHIMENTO!DQ:DQ)</f>
        <v>120</v>
      </c>
      <c r="AL20" s="55">
        <f t="shared" si="18"/>
        <v>0.5714285714285714</v>
      </c>
      <c r="AM20" s="55">
        <f t="shared" si="19"/>
        <v>0.5714285714285714</v>
      </c>
      <c r="AN20">
        <f>_xlfn.XLOOKUP($A:$A,AUTOPREENCHIMENTO!$A:$A,AUTOPREENCHIMENTO!CT:CT)</f>
        <v>4</v>
      </c>
      <c r="AO20">
        <f>_xlfn.XLOOKUP($A:$A,AUTOPREENCHIMENTO!$A:$A,AUTOPREENCHIMENTO!CU:CU)</f>
        <v>160</v>
      </c>
      <c r="AP20" s="55">
        <f t="shared" si="20"/>
        <v>5</v>
      </c>
      <c r="AQ20" s="55">
        <f t="shared" si="21"/>
        <v>200</v>
      </c>
      <c r="AR20">
        <f>_xlfn.XLOOKUP($A:$A,AUTOPREENCHIMENTO!$A:$A,AUTOPREENCHIMENTO!DS:DS)</f>
        <v>1</v>
      </c>
      <c r="AS20">
        <f>_xlfn.XLOOKUP($A:$A,AUTOPREENCHIMENTO!$A:$A,AUTOPREENCHIMENTO!DU:DU)</f>
        <v>1</v>
      </c>
      <c r="AT20">
        <f>_xlfn.XLOOKUP($A:$A,AUTOPREENCHIMENTO!$A:$A,AUTOPREENCHIMENTO!DW:DW)</f>
        <v>1</v>
      </c>
      <c r="AU20">
        <f>_xlfn.XLOOKUP($A:$A,AUTOPREENCHIMENTO!$A:$A,AUTOPREENCHIMENTO!DY:DY)</f>
        <v>0</v>
      </c>
      <c r="AV20">
        <f>_xlfn.XLOOKUP($A:$A,AUTOPREENCHIMENTO!$A:$A,AUTOPREENCHIMENTO!EA:EA)</f>
        <v>1</v>
      </c>
      <c r="AW20">
        <f>_xlfn.XLOOKUP($A:$A,AUTOPREENCHIMENTO!$A:$A,AUTOPREENCHIMENTO!EC:EC)</f>
        <v>1</v>
      </c>
      <c r="AX20">
        <f>_xlfn.XLOOKUP($A:$A,AUTOPREENCHIMENTO!$A:$A,AUTOPREENCHIMENTO!EE:EE)</f>
        <v>0</v>
      </c>
      <c r="AY20">
        <f>_xlfn.XLOOKUP($A:$A,AUTOPREENCHIMENTO!$A:$A,AUTOPREENCHIMENTO!EG:EG)</f>
        <v>0</v>
      </c>
      <c r="AZ20">
        <f>_xlfn.XLOOKUP($A:$A,AUTOPREENCHIMENTO!$A:$A,AUTOPREENCHIMENTO!DT:DT)</f>
        <v>40</v>
      </c>
      <c r="BA20">
        <f>_xlfn.XLOOKUP($A:$A,AUTOPREENCHIMENTO!$A:$A,AUTOPREENCHIMENTO!DV:DV)</f>
        <v>40</v>
      </c>
      <c r="BB20">
        <f>_xlfn.XLOOKUP($A:$A,AUTOPREENCHIMENTO!$A:$A,AUTOPREENCHIMENTO!DX:DX)</f>
        <v>40</v>
      </c>
      <c r="BC20">
        <f>_xlfn.XLOOKUP($A:$A,AUTOPREENCHIMENTO!$A:$A,AUTOPREENCHIMENTO!DZ:DZ)</f>
        <v>0</v>
      </c>
      <c r="BD20">
        <f>_xlfn.XLOOKUP($A:$A,AUTOPREENCHIMENTO!$A:$A,AUTOPREENCHIMENTO!EB:EB)</f>
        <v>40</v>
      </c>
      <c r="BE20">
        <f>_xlfn.XLOOKUP($A:$A,AUTOPREENCHIMENTO!$A:$A,AUTOPREENCHIMENTO!ED:ED)</f>
        <v>40</v>
      </c>
      <c r="BF20">
        <f>_xlfn.XLOOKUP($A:$A,AUTOPREENCHIMENTO!$A:$A,AUTOPREENCHIMENTO!EF:EF)</f>
        <v>0</v>
      </c>
      <c r="BG20">
        <f>_xlfn.XLOOKUP($A:$A,AUTOPREENCHIMENTO!$A:$A,AUTOPREENCHIMENTO!EH:EH)</f>
        <v>0</v>
      </c>
    </row>
    <row r="21" spans="1:59" x14ac:dyDescent="0.25">
      <c r="A21" s="2">
        <v>61</v>
      </c>
      <c r="B21" s="1" t="s">
        <v>1523</v>
      </c>
      <c r="C21" s="43" t="s">
        <v>286</v>
      </c>
      <c r="D21" s="1" t="s">
        <v>2018</v>
      </c>
      <c r="E21" s="20" t="str">
        <f>_xlfn.XLOOKUP(A:A,Tipologia!A:A,Tipologia!F:F)</f>
        <v>B</v>
      </c>
      <c r="F21" s="62">
        <f t="shared" si="0"/>
        <v>8.25</v>
      </c>
      <c r="G21" s="58">
        <f t="shared" si="1"/>
        <v>2</v>
      </c>
      <c r="H21" s="58">
        <f t="shared" si="2"/>
        <v>2</v>
      </c>
      <c r="I21" s="58">
        <f t="shared" si="3"/>
        <v>1</v>
      </c>
      <c r="J21" s="58">
        <f t="shared" si="4"/>
        <v>2</v>
      </c>
      <c r="K21" s="58">
        <f t="shared" si="5"/>
        <v>0.75</v>
      </c>
      <c r="L21" s="58">
        <f t="shared" si="6"/>
        <v>0</v>
      </c>
      <c r="M21" s="58">
        <f t="shared" si="7"/>
        <v>0.5</v>
      </c>
      <c r="N21" s="1">
        <f>_xlfn.XLOOKUP(A:A,'COAPS 2020-10'!A:A,'COAPS 2020-10'!AP:AP)</f>
        <v>3</v>
      </c>
      <c r="O21" s="55">
        <f t="shared" si="8"/>
        <v>1</v>
      </c>
      <c r="P21" s="55">
        <f t="shared" si="9"/>
        <v>1</v>
      </c>
      <c r="Q21">
        <f>_xlfn.XLOOKUP($A:$A,AUTOPREENCHIMENTO!$A:$A,AUTOPREENCHIMENTO!DH:DH)</f>
        <v>1</v>
      </c>
      <c r="R21">
        <f>_xlfn.XLOOKUP($A:$A,AUTOPREENCHIMENTO!$A:$A,AUTOPREENCHIMENTO!DI:DI)</f>
        <v>40</v>
      </c>
      <c r="S21">
        <f>_xlfn.XLOOKUP($A:$A,AUTOPREENCHIMENTO!$A:$A,AUTOPREENCHIMENTO!DJ:DJ)</f>
        <v>2</v>
      </c>
      <c r="T21">
        <f>_xlfn.XLOOKUP($A:$A,AUTOPREENCHIMENTO!$A:$A,AUTOPREENCHIMENTO!DK:DK)</f>
        <v>80</v>
      </c>
      <c r="U21" s="55">
        <f t="shared" si="10"/>
        <v>1.6666666666666667</v>
      </c>
      <c r="V21" s="55">
        <f t="shared" si="11"/>
        <v>1.6666666666666667</v>
      </c>
      <c r="W21">
        <f>_xlfn.XLOOKUP($A:$A,AUTOPREENCHIMENTO!$A:$A,AUTOPREENCHIMENTO!DD:DD)</f>
        <v>5</v>
      </c>
      <c r="X21">
        <f>_xlfn.XLOOKUP($A:$A,AUTOPREENCHIMENTO!$A:$A,AUTOPREENCHIMENTO!DE:DE)</f>
        <v>200</v>
      </c>
      <c r="Y21" s="1">
        <f>_xlfn.XLOOKUP(A:A,'COAPS 2020-10'!A:A,'COAPS 2020-10'!AQ:AQ)</f>
        <v>2</v>
      </c>
      <c r="Z21" s="55">
        <f t="shared" si="12"/>
        <v>1</v>
      </c>
      <c r="AA21" s="55">
        <f t="shared" si="13"/>
        <v>1</v>
      </c>
      <c r="AB21">
        <f>_xlfn.XLOOKUP($A:$A,AUTOPREENCHIMENTO!$A:$A,AUTOPREENCHIMENTO!DB:DB)</f>
        <v>2</v>
      </c>
      <c r="AC21">
        <f>_xlfn.XLOOKUP($A:$A,AUTOPREENCHIMENTO!$A:$A,AUTOPREENCHIMENTO!DC:DC)</f>
        <v>80</v>
      </c>
      <c r="AD21" s="55">
        <f t="shared" si="14"/>
        <v>3</v>
      </c>
      <c r="AE21" s="55">
        <f t="shared" si="15"/>
        <v>2.6666666666666665</v>
      </c>
      <c r="AF21">
        <f>_xlfn.XLOOKUP($A:$A,AUTOPREENCHIMENTO!$A:$A,AUTOPREENCHIMENTO!DN:DN)</f>
        <v>9</v>
      </c>
      <c r="AG21">
        <f>_xlfn.XLOOKUP($A:$A,AUTOPREENCHIMENTO!$A:$A,AUTOPREENCHIMENTO!DO:DO)</f>
        <v>320</v>
      </c>
      <c r="AH21" s="55">
        <f t="shared" si="16"/>
        <v>0.5</v>
      </c>
      <c r="AI21" s="55">
        <f t="shared" si="17"/>
        <v>0.5</v>
      </c>
      <c r="AJ21">
        <f>_xlfn.XLOOKUP($A:$A,AUTOPREENCHIMENTO!$A:$A,AUTOPREENCHIMENTO!DP:DP)</f>
        <v>1</v>
      </c>
      <c r="AK21">
        <f>_xlfn.XLOOKUP($A:$A,AUTOPREENCHIMENTO!$A:$A,AUTOPREENCHIMENTO!DQ:DQ)</f>
        <v>40</v>
      </c>
      <c r="AL21" s="55">
        <f t="shared" si="18"/>
        <v>0</v>
      </c>
      <c r="AM21" s="55">
        <f t="shared" si="19"/>
        <v>0</v>
      </c>
      <c r="AN21">
        <f>_xlfn.XLOOKUP($A:$A,AUTOPREENCHIMENTO!$A:$A,AUTOPREENCHIMENTO!CT:CT)</f>
        <v>0</v>
      </c>
      <c r="AO21">
        <f>_xlfn.XLOOKUP($A:$A,AUTOPREENCHIMENTO!$A:$A,AUTOPREENCHIMENTO!CU:CU)</f>
        <v>0</v>
      </c>
      <c r="AP21" s="55">
        <f t="shared" si="20"/>
        <v>4</v>
      </c>
      <c r="AQ21" s="55">
        <f t="shared" si="21"/>
        <v>160</v>
      </c>
      <c r="AR21">
        <f>_xlfn.XLOOKUP($A:$A,AUTOPREENCHIMENTO!$A:$A,AUTOPREENCHIMENTO!DS:DS)</f>
        <v>1</v>
      </c>
      <c r="AS21">
        <f>_xlfn.XLOOKUP($A:$A,AUTOPREENCHIMENTO!$A:$A,AUTOPREENCHIMENTO!DU:DU)</f>
        <v>1</v>
      </c>
      <c r="AT21">
        <f>_xlfn.XLOOKUP($A:$A,AUTOPREENCHIMENTO!$A:$A,AUTOPREENCHIMENTO!DW:DW)</f>
        <v>1</v>
      </c>
      <c r="AU21">
        <f>_xlfn.XLOOKUP($A:$A,AUTOPREENCHIMENTO!$A:$A,AUTOPREENCHIMENTO!DY:DY)</f>
        <v>0</v>
      </c>
      <c r="AV21">
        <f>_xlfn.XLOOKUP($A:$A,AUTOPREENCHIMENTO!$A:$A,AUTOPREENCHIMENTO!EA:EA)</f>
        <v>1</v>
      </c>
      <c r="AW21">
        <f>_xlfn.XLOOKUP($A:$A,AUTOPREENCHIMENTO!$A:$A,AUTOPREENCHIMENTO!EC:EC)</f>
        <v>0</v>
      </c>
      <c r="AX21">
        <f>_xlfn.XLOOKUP($A:$A,AUTOPREENCHIMENTO!$A:$A,AUTOPREENCHIMENTO!EE:EE)</f>
        <v>0</v>
      </c>
      <c r="AY21">
        <f>_xlfn.XLOOKUP($A:$A,AUTOPREENCHIMENTO!$A:$A,AUTOPREENCHIMENTO!EG:EG)</f>
        <v>0</v>
      </c>
      <c r="AZ21">
        <f>_xlfn.XLOOKUP($A:$A,AUTOPREENCHIMENTO!$A:$A,AUTOPREENCHIMENTO!DT:DT)</f>
        <v>40</v>
      </c>
      <c r="BA21">
        <f>_xlfn.XLOOKUP($A:$A,AUTOPREENCHIMENTO!$A:$A,AUTOPREENCHIMENTO!DV:DV)</f>
        <v>40</v>
      </c>
      <c r="BB21">
        <f>_xlfn.XLOOKUP($A:$A,AUTOPREENCHIMENTO!$A:$A,AUTOPREENCHIMENTO!DX:DX)</f>
        <v>40</v>
      </c>
      <c r="BC21">
        <f>_xlfn.XLOOKUP($A:$A,AUTOPREENCHIMENTO!$A:$A,AUTOPREENCHIMENTO!DZ:DZ)</f>
        <v>0</v>
      </c>
      <c r="BD21">
        <f>_xlfn.XLOOKUP($A:$A,AUTOPREENCHIMENTO!$A:$A,AUTOPREENCHIMENTO!EB:EB)</f>
        <v>40</v>
      </c>
      <c r="BE21">
        <f>_xlfn.XLOOKUP($A:$A,AUTOPREENCHIMENTO!$A:$A,AUTOPREENCHIMENTO!ED:ED)</f>
        <v>0</v>
      </c>
      <c r="BF21">
        <f>_xlfn.XLOOKUP($A:$A,AUTOPREENCHIMENTO!$A:$A,AUTOPREENCHIMENTO!EF:EF)</f>
        <v>0</v>
      </c>
      <c r="BG21">
        <f>_xlfn.XLOOKUP($A:$A,AUTOPREENCHIMENTO!$A:$A,AUTOPREENCHIMENTO!EH:EH)</f>
        <v>0</v>
      </c>
    </row>
    <row r="22" spans="1:59" x14ac:dyDescent="0.25">
      <c r="A22" s="2">
        <v>62</v>
      </c>
      <c r="B22" s="1" t="s">
        <v>1857</v>
      </c>
      <c r="C22" s="43" t="s">
        <v>291</v>
      </c>
      <c r="D22" s="1" t="s">
        <v>2065</v>
      </c>
      <c r="E22" s="20" t="str">
        <f>_xlfn.XLOOKUP(A:A,Tipologia!A:A,Tipologia!F:F)</f>
        <v>B</v>
      </c>
      <c r="F22" s="62">
        <f t="shared" si="0"/>
        <v>7.75</v>
      </c>
      <c r="G22" s="58">
        <f t="shared" si="1"/>
        <v>1.5</v>
      </c>
      <c r="H22" s="58">
        <f t="shared" si="2"/>
        <v>2</v>
      </c>
      <c r="I22" s="58">
        <f t="shared" si="3"/>
        <v>0.5</v>
      </c>
      <c r="J22" s="58">
        <f t="shared" si="4"/>
        <v>2</v>
      </c>
      <c r="K22" s="58">
        <f t="shared" si="5"/>
        <v>0.75</v>
      </c>
      <c r="L22" s="58">
        <f t="shared" si="6"/>
        <v>0.5</v>
      </c>
      <c r="M22" s="58">
        <f t="shared" si="7"/>
        <v>0.5</v>
      </c>
      <c r="N22" s="1">
        <f>_xlfn.XLOOKUP(A:A,'COAPS 2020-10'!A:A,'COAPS 2020-10'!AP:AP)</f>
        <v>8</v>
      </c>
      <c r="O22" s="55">
        <f t="shared" si="8"/>
        <v>0.875</v>
      </c>
      <c r="P22" s="55">
        <f t="shared" si="9"/>
        <v>0.875</v>
      </c>
      <c r="Q22">
        <f>_xlfn.XLOOKUP($A:$A,AUTOPREENCHIMENTO!$A:$A,AUTOPREENCHIMENTO!DH:DH)</f>
        <v>7</v>
      </c>
      <c r="R22">
        <f>_xlfn.XLOOKUP($A:$A,AUTOPREENCHIMENTO!$A:$A,AUTOPREENCHIMENTO!DI:DI)</f>
        <v>280</v>
      </c>
      <c r="S22">
        <f>_xlfn.XLOOKUP($A:$A,AUTOPREENCHIMENTO!$A:$A,AUTOPREENCHIMENTO!DJ:DJ)</f>
        <v>0</v>
      </c>
      <c r="T22">
        <f>_xlfn.XLOOKUP($A:$A,AUTOPREENCHIMENTO!$A:$A,AUTOPREENCHIMENTO!DK:DK)</f>
        <v>0</v>
      </c>
      <c r="U22" s="55">
        <f t="shared" si="10"/>
        <v>1.125</v>
      </c>
      <c r="V22" s="55">
        <f t="shared" si="11"/>
        <v>1.125</v>
      </c>
      <c r="W22">
        <f>_xlfn.XLOOKUP($A:$A,AUTOPREENCHIMENTO!$A:$A,AUTOPREENCHIMENTO!DD:DD)</f>
        <v>9</v>
      </c>
      <c r="X22">
        <f>_xlfn.XLOOKUP($A:$A,AUTOPREENCHIMENTO!$A:$A,AUTOPREENCHIMENTO!DE:DE)</f>
        <v>360</v>
      </c>
      <c r="Y22" s="1">
        <f>_xlfn.XLOOKUP(A:A,'COAPS 2020-10'!A:A,'COAPS 2020-10'!AQ:AQ)</f>
        <v>4</v>
      </c>
      <c r="Z22" s="55">
        <f t="shared" si="12"/>
        <v>0.75</v>
      </c>
      <c r="AA22" s="55">
        <f t="shared" si="13"/>
        <v>0.375</v>
      </c>
      <c r="AB22">
        <f>_xlfn.XLOOKUP($A:$A,AUTOPREENCHIMENTO!$A:$A,AUTOPREENCHIMENTO!DB:DB)</f>
        <v>3</v>
      </c>
      <c r="AC22">
        <f>_xlfn.XLOOKUP($A:$A,AUTOPREENCHIMENTO!$A:$A,AUTOPREENCHIMENTO!DC:DC)</f>
        <v>60</v>
      </c>
      <c r="AD22" s="55">
        <f t="shared" si="14"/>
        <v>2.625</v>
      </c>
      <c r="AE22" s="55">
        <f t="shared" si="15"/>
        <v>2.625</v>
      </c>
      <c r="AF22">
        <f>_xlfn.XLOOKUP($A:$A,AUTOPREENCHIMENTO!$A:$A,AUTOPREENCHIMENTO!DN:DN)</f>
        <v>21</v>
      </c>
      <c r="AG22">
        <f>_xlfn.XLOOKUP($A:$A,AUTOPREENCHIMENTO!$A:$A,AUTOPREENCHIMENTO!DO:DO)</f>
        <v>840</v>
      </c>
      <c r="AH22" s="55">
        <f t="shared" si="16"/>
        <v>0.75</v>
      </c>
      <c r="AI22" s="55">
        <f t="shared" si="17"/>
        <v>0.5</v>
      </c>
      <c r="AJ22">
        <f>_xlfn.XLOOKUP($A:$A,AUTOPREENCHIMENTO!$A:$A,AUTOPREENCHIMENTO!DP:DP)</f>
        <v>3</v>
      </c>
      <c r="AK22">
        <f>_xlfn.XLOOKUP($A:$A,AUTOPREENCHIMENTO!$A:$A,AUTOPREENCHIMENTO!DQ:DQ)</f>
        <v>80</v>
      </c>
      <c r="AL22" s="55">
        <f t="shared" si="18"/>
        <v>1.375</v>
      </c>
      <c r="AM22" s="55">
        <f t="shared" si="19"/>
        <v>1.375</v>
      </c>
      <c r="AN22">
        <f>_xlfn.XLOOKUP($A:$A,AUTOPREENCHIMENTO!$A:$A,AUTOPREENCHIMENTO!CT:CT)</f>
        <v>11</v>
      </c>
      <c r="AO22">
        <f>_xlfn.XLOOKUP($A:$A,AUTOPREENCHIMENTO!$A:$A,AUTOPREENCHIMENTO!CU:CU)</f>
        <v>440</v>
      </c>
      <c r="AP22" s="55">
        <f t="shared" si="20"/>
        <v>4</v>
      </c>
      <c r="AQ22" s="55">
        <f t="shared" si="21"/>
        <v>140</v>
      </c>
      <c r="AR22">
        <f>_xlfn.XLOOKUP($A:$A,AUTOPREENCHIMENTO!$A:$A,AUTOPREENCHIMENTO!DS:DS)</f>
        <v>1</v>
      </c>
      <c r="AS22">
        <f>_xlfn.XLOOKUP($A:$A,AUTOPREENCHIMENTO!$A:$A,AUTOPREENCHIMENTO!DU:DU)</f>
        <v>1</v>
      </c>
      <c r="AT22">
        <f>_xlfn.XLOOKUP($A:$A,AUTOPREENCHIMENTO!$A:$A,AUTOPREENCHIMENTO!DW:DW)</f>
        <v>0</v>
      </c>
      <c r="AU22">
        <f>_xlfn.XLOOKUP($A:$A,AUTOPREENCHIMENTO!$A:$A,AUTOPREENCHIMENTO!DY:DY)</f>
        <v>0</v>
      </c>
      <c r="AV22">
        <f>_xlfn.XLOOKUP($A:$A,AUTOPREENCHIMENTO!$A:$A,AUTOPREENCHIMENTO!EA:EA)</f>
        <v>1</v>
      </c>
      <c r="AW22">
        <f>_xlfn.XLOOKUP($A:$A,AUTOPREENCHIMENTO!$A:$A,AUTOPREENCHIMENTO!EC:EC)</f>
        <v>1</v>
      </c>
      <c r="AX22">
        <f>_xlfn.XLOOKUP($A:$A,AUTOPREENCHIMENTO!$A:$A,AUTOPREENCHIMENTO!EE:EE)</f>
        <v>0</v>
      </c>
      <c r="AY22">
        <f>_xlfn.XLOOKUP($A:$A,AUTOPREENCHIMENTO!$A:$A,AUTOPREENCHIMENTO!EG:EG)</f>
        <v>0</v>
      </c>
      <c r="AZ22">
        <f>_xlfn.XLOOKUP($A:$A,AUTOPREENCHIMENTO!$A:$A,AUTOPREENCHIMENTO!DT:DT)</f>
        <v>40</v>
      </c>
      <c r="BA22">
        <f>_xlfn.XLOOKUP($A:$A,AUTOPREENCHIMENTO!$A:$A,AUTOPREENCHIMENTO!DV:DV)</f>
        <v>40</v>
      </c>
      <c r="BB22">
        <f>_xlfn.XLOOKUP($A:$A,AUTOPREENCHIMENTO!$A:$A,AUTOPREENCHIMENTO!DX:DX)</f>
        <v>0</v>
      </c>
      <c r="BC22">
        <f>_xlfn.XLOOKUP($A:$A,AUTOPREENCHIMENTO!$A:$A,AUTOPREENCHIMENTO!DZ:DZ)</f>
        <v>0</v>
      </c>
      <c r="BD22">
        <f>_xlfn.XLOOKUP($A:$A,AUTOPREENCHIMENTO!$A:$A,AUTOPREENCHIMENTO!EB:EB)</f>
        <v>40</v>
      </c>
      <c r="BE22">
        <f>_xlfn.XLOOKUP($A:$A,AUTOPREENCHIMENTO!$A:$A,AUTOPREENCHIMENTO!ED:ED)</f>
        <v>20</v>
      </c>
      <c r="BF22">
        <f>_xlfn.XLOOKUP($A:$A,AUTOPREENCHIMENTO!$A:$A,AUTOPREENCHIMENTO!EF:EF)</f>
        <v>0</v>
      </c>
      <c r="BG22">
        <f>_xlfn.XLOOKUP($A:$A,AUTOPREENCHIMENTO!$A:$A,AUTOPREENCHIMENTO!EH:EH)</f>
        <v>0</v>
      </c>
    </row>
    <row r="23" spans="1:59" x14ac:dyDescent="0.25">
      <c r="A23" s="2">
        <v>63</v>
      </c>
      <c r="B23" s="1" t="s">
        <v>1794</v>
      </c>
      <c r="C23" s="43" t="s">
        <v>231</v>
      </c>
      <c r="D23" s="1" t="s">
        <v>2009</v>
      </c>
      <c r="E23" s="20" t="str">
        <f>_xlfn.XLOOKUP(A:A,Tipologia!A:A,Tipologia!F:F)</f>
        <v>C</v>
      </c>
      <c r="F23" s="62">
        <f t="shared" si="0"/>
        <v>9</v>
      </c>
      <c r="G23" s="58">
        <f t="shared" si="1"/>
        <v>1.5</v>
      </c>
      <c r="H23" s="58">
        <f t="shared" si="2"/>
        <v>2</v>
      </c>
      <c r="I23" s="58">
        <f t="shared" si="3"/>
        <v>0.75</v>
      </c>
      <c r="J23" s="58">
        <f t="shared" si="4"/>
        <v>1.5</v>
      </c>
      <c r="K23" s="58">
        <f t="shared" si="5"/>
        <v>0.75</v>
      </c>
      <c r="L23" s="58">
        <f t="shared" si="6"/>
        <v>0.5</v>
      </c>
      <c r="M23" s="58">
        <f t="shared" si="7"/>
        <v>2</v>
      </c>
      <c r="N23" s="1">
        <f>_xlfn.XLOOKUP(A:A,'COAPS 2020-10'!A:A,'COAPS 2020-10'!AP:AP)</f>
        <v>11</v>
      </c>
      <c r="O23" s="55">
        <f t="shared" si="8"/>
        <v>0.81818181818181823</v>
      </c>
      <c r="P23" s="55">
        <f t="shared" si="9"/>
        <v>0.76363636363636367</v>
      </c>
      <c r="Q23">
        <f>_xlfn.XLOOKUP($A:$A,AUTOPREENCHIMENTO!$A:$A,AUTOPREENCHIMENTO!DH:DH)</f>
        <v>9</v>
      </c>
      <c r="R23">
        <f>_xlfn.XLOOKUP($A:$A,AUTOPREENCHIMENTO!$A:$A,AUTOPREENCHIMENTO!DI:DI)</f>
        <v>336</v>
      </c>
      <c r="S23">
        <f>_xlfn.XLOOKUP($A:$A,AUTOPREENCHIMENTO!$A:$A,AUTOPREENCHIMENTO!DJ:DJ)</f>
        <v>0</v>
      </c>
      <c r="T23">
        <f>_xlfn.XLOOKUP($A:$A,AUTOPREENCHIMENTO!$A:$A,AUTOPREENCHIMENTO!DK:DK)</f>
        <v>0</v>
      </c>
      <c r="U23" s="55">
        <f t="shared" si="10"/>
        <v>1.2727272727272727</v>
      </c>
      <c r="V23" s="55">
        <f t="shared" si="11"/>
        <v>1.2727272727272727</v>
      </c>
      <c r="W23">
        <f>_xlfn.XLOOKUP($A:$A,AUTOPREENCHIMENTO!$A:$A,AUTOPREENCHIMENTO!DD:DD)</f>
        <v>14</v>
      </c>
      <c r="X23">
        <f>_xlfn.XLOOKUP($A:$A,AUTOPREENCHIMENTO!$A:$A,AUTOPREENCHIMENTO!DE:DE)</f>
        <v>560</v>
      </c>
      <c r="Y23" s="1">
        <f>_xlfn.XLOOKUP(A:A,'COAPS 2020-10'!A:A,'COAPS 2020-10'!AQ:AQ)</f>
        <v>4</v>
      </c>
      <c r="Z23" s="55">
        <f t="shared" si="12"/>
        <v>1</v>
      </c>
      <c r="AA23" s="55">
        <f t="shared" si="13"/>
        <v>0.75</v>
      </c>
      <c r="AB23">
        <f>_xlfn.XLOOKUP($A:$A,AUTOPREENCHIMENTO!$A:$A,AUTOPREENCHIMENTO!DB:DB)</f>
        <v>4</v>
      </c>
      <c r="AC23">
        <f>_xlfn.XLOOKUP($A:$A,AUTOPREENCHIMENTO!$A:$A,AUTOPREENCHIMENTO!DC:DC)</f>
        <v>120</v>
      </c>
      <c r="AD23" s="55">
        <f t="shared" si="14"/>
        <v>1.9090909090909092</v>
      </c>
      <c r="AE23" s="55">
        <f t="shared" si="15"/>
        <v>1.8909090909090909</v>
      </c>
      <c r="AF23">
        <f>_xlfn.XLOOKUP($A:$A,AUTOPREENCHIMENTO!$A:$A,AUTOPREENCHIMENTO!DN:DN)</f>
        <v>21</v>
      </c>
      <c r="AG23">
        <f>_xlfn.XLOOKUP($A:$A,AUTOPREENCHIMENTO!$A:$A,AUTOPREENCHIMENTO!DO:DO)</f>
        <v>832</v>
      </c>
      <c r="AH23" s="55">
        <f t="shared" si="16"/>
        <v>1.25</v>
      </c>
      <c r="AI23" s="55">
        <f t="shared" si="17"/>
        <v>0.75</v>
      </c>
      <c r="AJ23">
        <f>_xlfn.XLOOKUP($A:$A,AUTOPREENCHIMENTO!$A:$A,AUTOPREENCHIMENTO!DP:DP)</f>
        <v>5</v>
      </c>
      <c r="AK23">
        <f>_xlfn.XLOOKUP($A:$A,AUTOPREENCHIMENTO!$A:$A,AUTOPREENCHIMENTO!DQ:DQ)</f>
        <v>120</v>
      </c>
      <c r="AL23" s="55">
        <f t="shared" si="18"/>
        <v>1.2727272727272727</v>
      </c>
      <c r="AM23" s="55">
        <f t="shared" si="19"/>
        <v>1.2727272727272727</v>
      </c>
      <c r="AN23">
        <f>_xlfn.XLOOKUP($A:$A,AUTOPREENCHIMENTO!$A:$A,AUTOPREENCHIMENTO!CT:CT)</f>
        <v>14</v>
      </c>
      <c r="AO23">
        <f>_xlfn.XLOOKUP($A:$A,AUTOPREENCHIMENTO!$A:$A,AUTOPREENCHIMENTO!CU:CU)</f>
        <v>560</v>
      </c>
      <c r="AP23" s="55">
        <f t="shared" si="20"/>
        <v>5</v>
      </c>
      <c r="AQ23" s="55">
        <f t="shared" si="21"/>
        <v>200</v>
      </c>
      <c r="AR23">
        <f>_xlfn.XLOOKUP($A:$A,AUTOPREENCHIMENTO!$A:$A,AUTOPREENCHIMENTO!DS:DS)</f>
        <v>2</v>
      </c>
      <c r="AS23">
        <f>_xlfn.XLOOKUP($A:$A,AUTOPREENCHIMENTO!$A:$A,AUTOPREENCHIMENTO!DU:DU)</f>
        <v>0</v>
      </c>
      <c r="AT23">
        <f>_xlfn.XLOOKUP($A:$A,AUTOPREENCHIMENTO!$A:$A,AUTOPREENCHIMENTO!DW:DW)</f>
        <v>1</v>
      </c>
      <c r="AU23">
        <f>_xlfn.XLOOKUP($A:$A,AUTOPREENCHIMENTO!$A:$A,AUTOPREENCHIMENTO!DY:DY)</f>
        <v>0</v>
      </c>
      <c r="AV23">
        <f>_xlfn.XLOOKUP($A:$A,AUTOPREENCHIMENTO!$A:$A,AUTOPREENCHIMENTO!EA:EA)</f>
        <v>1</v>
      </c>
      <c r="AW23">
        <f>_xlfn.XLOOKUP($A:$A,AUTOPREENCHIMENTO!$A:$A,AUTOPREENCHIMENTO!EC:EC)</f>
        <v>1</v>
      </c>
      <c r="AX23">
        <f>_xlfn.XLOOKUP($A:$A,AUTOPREENCHIMENTO!$A:$A,AUTOPREENCHIMENTO!EE:EE)</f>
        <v>1</v>
      </c>
      <c r="AY23">
        <f>_xlfn.XLOOKUP($A:$A,AUTOPREENCHIMENTO!$A:$A,AUTOPREENCHIMENTO!EG:EG)</f>
        <v>0</v>
      </c>
      <c r="AZ23">
        <f>_xlfn.XLOOKUP($A:$A,AUTOPREENCHIMENTO!$A:$A,AUTOPREENCHIMENTO!DT:DT)</f>
        <v>80</v>
      </c>
      <c r="BA23">
        <f>_xlfn.XLOOKUP($A:$A,AUTOPREENCHIMENTO!$A:$A,AUTOPREENCHIMENTO!DV:DV)</f>
        <v>0</v>
      </c>
      <c r="BB23">
        <f>_xlfn.XLOOKUP($A:$A,AUTOPREENCHIMENTO!$A:$A,AUTOPREENCHIMENTO!DX:DX)</f>
        <v>40</v>
      </c>
      <c r="BC23">
        <f>_xlfn.XLOOKUP($A:$A,AUTOPREENCHIMENTO!$A:$A,AUTOPREENCHIMENTO!DZ:DZ)</f>
        <v>0</v>
      </c>
      <c r="BD23">
        <f>_xlfn.XLOOKUP($A:$A,AUTOPREENCHIMENTO!$A:$A,AUTOPREENCHIMENTO!EB:EB)</f>
        <v>40</v>
      </c>
      <c r="BE23">
        <f>_xlfn.XLOOKUP($A:$A,AUTOPREENCHIMENTO!$A:$A,AUTOPREENCHIMENTO!ED:ED)</f>
        <v>20</v>
      </c>
      <c r="BF23">
        <f>_xlfn.XLOOKUP($A:$A,AUTOPREENCHIMENTO!$A:$A,AUTOPREENCHIMENTO!EF:EF)</f>
        <v>20</v>
      </c>
      <c r="BG23">
        <f>_xlfn.XLOOKUP($A:$A,AUTOPREENCHIMENTO!$A:$A,AUTOPREENCHIMENTO!EH:EH)</f>
        <v>0</v>
      </c>
    </row>
    <row r="24" spans="1:59" x14ac:dyDescent="0.25">
      <c r="A24" s="2">
        <v>64</v>
      </c>
      <c r="B24" s="1" t="s">
        <v>1929</v>
      </c>
      <c r="C24" s="43" t="s">
        <v>136</v>
      </c>
      <c r="D24" s="1" t="s">
        <v>2096</v>
      </c>
      <c r="E24" s="20" t="str">
        <f>_xlfn.XLOOKUP(A:A,Tipologia!A:A,Tipologia!F:F)</f>
        <v>B</v>
      </c>
      <c r="F24" s="62">
        <f t="shared" si="0"/>
        <v>7.75</v>
      </c>
      <c r="G24" s="58">
        <f t="shared" si="1"/>
        <v>1.5</v>
      </c>
      <c r="H24" s="58">
        <f t="shared" si="2"/>
        <v>2</v>
      </c>
      <c r="I24" s="58">
        <f t="shared" si="3"/>
        <v>0.5</v>
      </c>
      <c r="J24" s="58">
        <f t="shared" si="4"/>
        <v>2</v>
      </c>
      <c r="K24" s="58">
        <f t="shared" si="5"/>
        <v>0.75</v>
      </c>
      <c r="L24" s="58">
        <f t="shared" si="6"/>
        <v>1</v>
      </c>
      <c r="M24" s="58">
        <f t="shared" si="7"/>
        <v>0</v>
      </c>
      <c r="N24" s="1">
        <f>_xlfn.XLOOKUP(A:A,'COAPS 2020-10'!A:A,'COAPS 2020-10'!AP:AP)</f>
        <v>4</v>
      </c>
      <c r="O24" s="55">
        <f t="shared" si="8"/>
        <v>0.75</v>
      </c>
      <c r="P24" s="55">
        <f t="shared" si="9"/>
        <v>0.7</v>
      </c>
      <c r="Q24">
        <f>_xlfn.XLOOKUP($A:$A,AUTOPREENCHIMENTO!$A:$A,AUTOPREENCHIMENTO!DH:DH)</f>
        <v>2</v>
      </c>
      <c r="R24">
        <f>_xlfn.XLOOKUP($A:$A,AUTOPREENCHIMENTO!$A:$A,AUTOPREENCHIMENTO!DI:DI)</f>
        <v>80</v>
      </c>
      <c r="S24">
        <f>_xlfn.XLOOKUP($A:$A,AUTOPREENCHIMENTO!$A:$A,AUTOPREENCHIMENTO!DJ:DJ)</f>
        <v>1</v>
      </c>
      <c r="T24">
        <f>_xlfn.XLOOKUP($A:$A,AUTOPREENCHIMENTO!$A:$A,AUTOPREENCHIMENTO!DK:DK)</f>
        <v>32</v>
      </c>
      <c r="U24" s="55">
        <f t="shared" si="10"/>
        <v>1.25</v>
      </c>
      <c r="V24" s="55">
        <f t="shared" si="11"/>
        <v>1.25</v>
      </c>
      <c r="W24">
        <f>_xlfn.XLOOKUP($A:$A,AUTOPREENCHIMENTO!$A:$A,AUTOPREENCHIMENTO!DD:DD)</f>
        <v>5</v>
      </c>
      <c r="X24">
        <f>_xlfn.XLOOKUP($A:$A,AUTOPREENCHIMENTO!$A:$A,AUTOPREENCHIMENTO!DE:DE)</f>
        <v>200</v>
      </c>
      <c r="Y24" s="1">
        <f>_xlfn.XLOOKUP(A:A,'COAPS 2020-10'!A:A,'COAPS 2020-10'!AQ:AQ)</f>
        <v>5</v>
      </c>
      <c r="Z24" s="55">
        <f t="shared" si="12"/>
        <v>0.2</v>
      </c>
      <c r="AA24" s="55">
        <f t="shared" si="13"/>
        <v>0.2</v>
      </c>
      <c r="AB24">
        <f>_xlfn.XLOOKUP($A:$A,AUTOPREENCHIMENTO!$A:$A,AUTOPREENCHIMENTO!DB:DB)</f>
        <v>1</v>
      </c>
      <c r="AC24">
        <f>_xlfn.XLOOKUP($A:$A,AUTOPREENCHIMENTO!$A:$A,AUTOPREENCHIMENTO!DC:DC)</f>
        <v>40</v>
      </c>
      <c r="AD24" s="55">
        <f t="shared" si="14"/>
        <v>3.25</v>
      </c>
      <c r="AE24" s="55">
        <f t="shared" si="15"/>
        <v>3.25</v>
      </c>
      <c r="AF24">
        <f>_xlfn.XLOOKUP($A:$A,AUTOPREENCHIMENTO!$A:$A,AUTOPREENCHIMENTO!DN:DN)</f>
        <v>13</v>
      </c>
      <c r="AG24">
        <f>_xlfn.XLOOKUP($A:$A,AUTOPREENCHIMENTO!$A:$A,AUTOPREENCHIMENTO!DO:DO)</f>
        <v>520</v>
      </c>
      <c r="AH24" s="55">
        <f t="shared" si="16"/>
        <v>0.8</v>
      </c>
      <c r="AI24" s="55">
        <f t="shared" si="17"/>
        <v>0.7</v>
      </c>
      <c r="AJ24">
        <f>_xlfn.XLOOKUP($A:$A,AUTOPREENCHIMENTO!$A:$A,AUTOPREENCHIMENTO!DP:DP)</f>
        <v>4</v>
      </c>
      <c r="AK24">
        <f>_xlfn.XLOOKUP($A:$A,AUTOPREENCHIMENTO!$A:$A,AUTOPREENCHIMENTO!DQ:DQ)</f>
        <v>140</v>
      </c>
      <c r="AL24" s="55">
        <f t="shared" si="18"/>
        <v>3.25</v>
      </c>
      <c r="AM24" s="55">
        <f t="shared" si="19"/>
        <v>3.25</v>
      </c>
      <c r="AN24">
        <f>_xlfn.XLOOKUP($A:$A,AUTOPREENCHIMENTO!$A:$A,AUTOPREENCHIMENTO!CT:CT)</f>
        <v>13</v>
      </c>
      <c r="AO24">
        <f>_xlfn.XLOOKUP($A:$A,AUTOPREENCHIMENTO!$A:$A,AUTOPREENCHIMENTO!CU:CU)</f>
        <v>520</v>
      </c>
      <c r="AP24" s="55">
        <f t="shared" si="20"/>
        <v>0</v>
      </c>
      <c r="AQ24" s="55">
        <f t="shared" si="21"/>
        <v>0</v>
      </c>
      <c r="AR24">
        <f>_xlfn.XLOOKUP($A:$A,AUTOPREENCHIMENTO!$A:$A,AUTOPREENCHIMENTO!DS:DS)</f>
        <v>0</v>
      </c>
      <c r="AS24">
        <f>_xlfn.XLOOKUP($A:$A,AUTOPREENCHIMENTO!$A:$A,AUTOPREENCHIMENTO!DU:DU)</f>
        <v>0</v>
      </c>
      <c r="AT24">
        <f>_xlfn.XLOOKUP($A:$A,AUTOPREENCHIMENTO!$A:$A,AUTOPREENCHIMENTO!DW:DW)</f>
        <v>0</v>
      </c>
      <c r="AU24">
        <f>_xlfn.XLOOKUP($A:$A,AUTOPREENCHIMENTO!$A:$A,AUTOPREENCHIMENTO!DY:DY)</f>
        <v>0</v>
      </c>
      <c r="AV24">
        <f>_xlfn.XLOOKUP($A:$A,AUTOPREENCHIMENTO!$A:$A,AUTOPREENCHIMENTO!EA:EA)</f>
        <v>0</v>
      </c>
      <c r="AW24">
        <f>_xlfn.XLOOKUP($A:$A,AUTOPREENCHIMENTO!$A:$A,AUTOPREENCHIMENTO!EC:EC)</f>
        <v>0</v>
      </c>
      <c r="AX24">
        <f>_xlfn.XLOOKUP($A:$A,AUTOPREENCHIMENTO!$A:$A,AUTOPREENCHIMENTO!EE:EE)</f>
        <v>0</v>
      </c>
      <c r="AY24">
        <f>_xlfn.XLOOKUP($A:$A,AUTOPREENCHIMENTO!$A:$A,AUTOPREENCHIMENTO!EG:EG)</f>
        <v>0</v>
      </c>
      <c r="AZ24">
        <f>_xlfn.XLOOKUP($A:$A,AUTOPREENCHIMENTO!$A:$A,AUTOPREENCHIMENTO!DT:DT)</f>
        <v>0</v>
      </c>
      <c r="BA24">
        <f>_xlfn.XLOOKUP($A:$A,AUTOPREENCHIMENTO!$A:$A,AUTOPREENCHIMENTO!DV:DV)</f>
        <v>0</v>
      </c>
      <c r="BB24">
        <f>_xlfn.XLOOKUP($A:$A,AUTOPREENCHIMENTO!$A:$A,AUTOPREENCHIMENTO!DX:DX)</f>
        <v>0</v>
      </c>
      <c r="BC24">
        <f>_xlfn.XLOOKUP($A:$A,AUTOPREENCHIMENTO!$A:$A,AUTOPREENCHIMENTO!DZ:DZ)</f>
        <v>0</v>
      </c>
      <c r="BD24">
        <f>_xlfn.XLOOKUP($A:$A,AUTOPREENCHIMENTO!$A:$A,AUTOPREENCHIMENTO!EB:EB)</f>
        <v>0</v>
      </c>
      <c r="BE24">
        <f>_xlfn.XLOOKUP($A:$A,AUTOPREENCHIMENTO!$A:$A,AUTOPREENCHIMENTO!ED:ED)</f>
        <v>0</v>
      </c>
      <c r="BF24">
        <f>_xlfn.XLOOKUP($A:$A,AUTOPREENCHIMENTO!$A:$A,AUTOPREENCHIMENTO!EF:EF)</f>
        <v>0</v>
      </c>
      <c r="BG24">
        <f>_xlfn.XLOOKUP($A:$A,AUTOPREENCHIMENTO!$A:$A,AUTOPREENCHIMENTO!EH:EH)</f>
        <v>0</v>
      </c>
    </row>
    <row r="25" spans="1:59" x14ac:dyDescent="0.25">
      <c r="A25" s="2">
        <v>65</v>
      </c>
      <c r="B25" s="1" t="s">
        <v>1702</v>
      </c>
      <c r="C25" s="43" t="s">
        <v>305</v>
      </c>
      <c r="D25" s="1" t="s">
        <v>2071</v>
      </c>
      <c r="E25" s="20" t="str">
        <f>_xlfn.XLOOKUP(A:A,Tipologia!A:A,Tipologia!F:F)</f>
        <v>B</v>
      </c>
      <c r="F25" s="62">
        <f t="shared" si="0"/>
        <v>9.5</v>
      </c>
      <c r="G25" s="58">
        <f t="shared" si="1"/>
        <v>2</v>
      </c>
      <c r="H25" s="58">
        <f t="shared" si="2"/>
        <v>2</v>
      </c>
      <c r="I25" s="58">
        <f t="shared" si="3"/>
        <v>1</v>
      </c>
      <c r="J25" s="58">
        <f t="shared" si="4"/>
        <v>2</v>
      </c>
      <c r="K25" s="58">
        <f t="shared" si="5"/>
        <v>1</v>
      </c>
      <c r="L25" s="58">
        <f t="shared" si="6"/>
        <v>1.5</v>
      </c>
      <c r="M25" s="58">
        <f t="shared" si="7"/>
        <v>0</v>
      </c>
      <c r="N25" s="1">
        <f>_xlfn.XLOOKUP(A:A,'COAPS 2020-10'!A:A,'COAPS 2020-10'!AP:AP)</f>
        <v>1</v>
      </c>
      <c r="O25" s="55">
        <f t="shared" si="8"/>
        <v>1</v>
      </c>
      <c r="P25" s="55">
        <f t="shared" si="9"/>
        <v>1</v>
      </c>
      <c r="Q25">
        <f>_xlfn.XLOOKUP($A:$A,AUTOPREENCHIMENTO!$A:$A,AUTOPREENCHIMENTO!DH:DH)</f>
        <v>1</v>
      </c>
      <c r="R25">
        <f>_xlfn.XLOOKUP($A:$A,AUTOPREENCHIMENTO!$A:$A,AUTOPREENCHIMENTO!DI:DI)</f>
        <v>40</v>
      </c>
      <c r="S25">
        <f>_xlfn.XLOOKUP($A:$A,AUTOPREENCHIMENTO!$A:$A,AUTOPREENCHIMENTO!DJ:DJ)</f>
        <v>0</v>
      </c>
      <c r="T25">
        <f>_xlfn.XLOOKUP($A:$A,AUTOPREENCHIMENTO!$A:$A,AUTOPREENCHIMENTO!DK:DK)</f>
        <v>0</v>
      </c>
      <c r="U25" s="55">
        <f t="shared" si="10"/>
        <v>1</v>
      </c>
      <c r="V25" s="55">
        <f t="shared" si="11"/>
        <v>1</v>
      </c>
      <c r="W25">
        <f>_xlfn.XLOOKUP($A:$A,AUTOPREENCHIMENTO!$A:$A,AUTOPREENCHIMENTO!DD:DD)</f>
        <v>1</v>
      </c>
      <c r="X25">
        <f>_xlfn.XLOOKUP($A:$A,AUTOPREENCHIMENTO!$A:$A,AUTOPREENCHIMENTO!DE:DE)</f>
        <v>40</v>
      </c>
      <c r="Y25" s="1">
        <f>_xlfn.XLOOKUP(A:A,'COAPS 2020-10'!A:A,'COAPS 2020-10'!AQ:AQ)</f>
        <v>1</v>
      </c>
      <c r="Z25" s="55">
        <f t="shared" si="12"/>
        <v>1</v>
      </c>
      <c r="AA25" s="55">
        <f t="shared" si="13"/>
        <v>1</v>
      </c>
      <c r="AB25">
        <f>_xlfn.XLOOKUP($A:$A,AUTOPREENCHIMENTO!$A:$A,AUTOPREENCHIMENTO!DB:DB)</f>
        <v>1</v>
      </c>
      <c r="AC25">
        <f>_xlfn.XLOOKUP($A:$A,AUTOPREENCHIMENTO!$A:$A,AUTOPREENCHIMENTO!DC:DC)</f>
        <v>40</v>
      </c>
      <c r="AD25" s="55">
        <f t="shared" si="14"/>
        <v>2</v>
      </c>
      <c r="AE25" s="55">
        <f t="shared" si="15"/>
        <v>2</v>
      </c>
      <c r="AF25">
        <f>_xlfn.XLOOKUP($A:$A,AUTOPREENCHIMENTO!$A:$A,AUTOPREENCHIMENTO!DN:DN)</f>
        <v>2</v>
      </c>
      <c r="AG25">
        <f>_xlfn.XLOOKUP($A:$A,AUTOPREENCHIMENTO!$A:$A,AUTOPREENCHIMENTO!DO:DO)</f>
        <v>80</v>
      </c>
      <c r="AH25" s="55">
        <f t="shared" si="16"/>
        <v>1</v>
      </c>
      <c r="AI25" s="55">
        <f t="shared" si="17"/>
        <v>1</v>
      </c>
      <c r="AJ25">
        <f>_xlfn.XLOOKUP($A:$A,AUTOPREENCHIMENTO!$A:$A,AUTOPREENCHIMENTO!DP:DP)</f>
        <v>1</v>
      </c>
      <c r="AK25">
        <f>_xlfn.XLOOKUP($A:$A,AUTOPREENCHIMENTO!$A:$A,AUTOPREENCHIMENTO!DQ:DQ)</f>
        <v>40</v>
      </c>
      <c r="AL25" s="55">
        <f t="shared" si="18"/>
        <v>4</v>
      </c>
      <c r="AM25" s="55">
        <f t="shared" si="19"/>
        <v>4</v>
      </c>
      <c r="AN25">
        <f>_xlfn.XLOOKUP($A:$A,AUTOPREENCHIMENTO!$A:$A,AUTOPREENCHIMENTO!CT:CT)</f>
        <v>4</v>
      </c>
      <c r="AO25">
        <f>_xlfn.XLOOKUP($A:$A,AUTOPREENCHIMENTO!$A:$A,AUTOPREENCHIMENTO!CU:CU)</f>
        <v>160</v>
      </c>
      <c r="AP25" s="55">
        <f t="shared" si="20"/>
        <v>0</v>
      </c>
      <c r="AQ25" s="55">
        <f t="shared" si="21"/>
        <v>0</v>
      </c>
      <c r="AR25">
        <f>_xlfn.XLOOKUP($A:$A,AUTOPREENCHIMENTO!$A:$A,AUTOPREENCHIMENTO!DS:DS)</f>
        <v>0</v>
      </c>
      <c r="AS25">
        <f>_xlfn.XLOOKUP($A:$A,AUTOPREENCHIMENTO!$A:$A,AUTOPREENCHIMENTO!DU:DU)</f>
        <v>0</v>
      </c>
      <c r="AT25">
        <f>_xlfn.XLOOKUP($A:$A,AUTOPREENCHIMENTO!$A:$A,AUTOPREENCHIMENTO!DW:DW)</f>
        <v>0</v>
      </c>
      <c r="AU25">
        <f>_xlfn.XLOOKUP($A:$A,AUTOPREENCHIMENTO!$A:$A,AUTOPREENCHIMENTO!DY:DY)</f>
        <v>0</v>
      </c>
      <c r="AV25">
        <f>_xlfn.XLOOKUP($A:$A,AUTOPREENCHIMENTO!$A:$A,AUTOPREENCHIMENTO!EA:EA)</f>
        <v>0</v>
      </c>
      <c r="AW25">
        <f>_xlfn.XLOOKUP($A:$A,AUTOPREENCHIMENTO!$A:$A,AUTOPREENCHIMENTO!EC:EC)</f>
        <v>0</v>
      </c>
      <c r="AX25">
        <f>_xlfn.XLOOKUP($A:$A,AUTOPREENCHIMENTO!$A:$A,AUTOPREENCHIMENTO!EE:EE)</f>
        <v>0</v>
      </c>
      <c r="AY25">
        <f>_xlfn.XLOOKUP($A:$A,AUTOPREENCHIMENTO!$A:$A,AUTOPREENCHIMENTO!EG:EG)</f>
        <v>0</v>
      </c>
      <c r="AZ25">
        <f>_xlfn.XLOOKUP($A:$A,AUTOPREENCHIMENTO!$A:$A,AUTOPREENCHIMENTO!DT:DT)</f>
        <v>0</v>
      </c>
      <c r="BA25">
        <f>_xlfn.XLOOKUP($A:$A,AUTOPREENCHIMENTO!$A:$A,AUTOPREENCHIMENTO!DV:DV)</f>
        <v>0</v>
      </c>
      <c r="BB25">
        <f>_xlfn.XLOOKUP($A:$A,AUTOPREENCHIMENTO!$A:$A,AUTOPREENCHIMENTO!DX:DX)</f>
        <v>0</v>
      </c>
      <c r="BC25">
        <f>_xlfn.XLOOKUP($A:$A,AUTOPREENCHIMENTO!$A:$A,AUTOPREENCHIMENTO!DZ:DZ)</f>
        <v>0</v>
      </c>
      <c r="BD25">
        <f>_xlfn.XLOOKUP($A:$A,AUTOPREENCHIMENTO!$A:$A,AUTOPREENCHIMENTO!EB:EB)</f>
        <v>0</v>
      </c>
      <c r="BE25">
        <f>_xlfn.XLOOKUP($A:$A,AUTOPREENCHIMENTO!$A:$A,AUTOPREENCHIMENTO!ED:ED)</f>
        <v>0</v>
      </c>
      <c r="BF25">
        <f>_xlfn.XLOOKUP($A:$A,AUTOPREENCHIMENTO!$A:$A,AUTOPREENCHIMENTO!EF:EF)</f>
        <v>0</v>
      </c>
      <c r="BG25">
        <f>_xlfn.XLOOKUP($A:$A,AUTOPREENCHIMENTO!$A:$A,AUTOPREENCHIMENTO!EH:EH)</f>
        <v>0</v>
      </c>
    </row>
    <row r="26" spans="1:59" x14ac:dyDescent="0.25">
      <c r="A26" s="2">
        <v>66</v>
      </c>
      <c r="B26" s="1" t="s">
        <v>1568</v>
      </c>
      <c r="C26" s="43" t="s">
        <v>224</v>
      </c>
      <c r="D26" s="1" t="s">
        <v>2019</v>
      </c>
      <c r="E26" s="20" t="str">
        <f>_xlfn.XLOOKUP(A:A,Tipologia!A:A,Tipologia!F:F)</f>
        <v>B</v>
      </c>
      <c r="F26" s="62">
        <f t="shared" si="0"/>
        <v>7.5</v>
      </c>
      <c r="G26" s="58">
        <f t="shared" si="1"/>
        <v>1.5</v>
      </c>
      <c r="H26" s="58">
        <f t="shared" si="2"/>
        <v>2</v>
      </c>
      <c r="I26" s="58">
        <f t="shared" si="3"/>
        <v>0.75</v>
      </c>
      <c r="J26" s="58">
        <f t="shared" si="4"/>
        <v>1.5</v>
      </c>
      <c r="K26" s="58">
        <f t="shared" si="5"/>
        <v>0.75</v>
      </c>
      <c r="L26" s="58">
        <f t="shared" si="6"/>
        <v>0.5</v>
      </c>
      <c r="M26" s="58">
        <f t="shared" si="7"/>
        <v>0.5</v>
      </c>
      <c r="N26" s="1">
        <f>_xlfn.XLOOKUP(A:A,'COAPS 2020-10'!A:A,'COAPS 2020-10'!AP:AP)</f>
        <v>9</v>
      </c>
      <c r="O26" s="55">
        <f t="shared" si="8"/>
        <v>0.88888888888888884</v>
      </c>
      <c r="P26" s="55">
        <f t="shared" si="9"/>
        <v>0.79166666666666663</v>
      </c>
      <c r="Q26">
        <f>_xlfn.XLOOKUP($A:$A,AUTOPREENCHIMENTO!$A:$A,AUTOPREENCHIMENTO!DH:DH)</f>
        <v>7</v>
      </c>
      <c r="R26">
        <f>_xlfn.XLOOKUP($A:$A,AUTOPREENCHIMENTO!$A:$A,AUTOPREENCHIMENTO!DI:DI)</f>
        <v>280</v>
      </c>
      <c r="S26">
        <f>_xlfn.XLOOKUP($A:$A,AUTOPREENCHIMENTO!$A:$A,AUTOPREENCHIMENTO!DJ:DJ)</f>
        <v>1</v>
      </c>
      <c r="T26">
        <f>_xlfn.XLOOKUP($A:$A,AUTOPREENCHIMENTO!$A:$A,AUTOPREENCHIMENTO!DK:DK)</f>
        <v>5</v>
      </c>
      <c r="U26" s="55">
        <f t="shared" si="10"/>
        <v>1.2222222222222223</v>
      </c>
      <c r="V26" s="55">
        <f t="shared" si="11"/>
        <v>1.2222222222222223</v>
      </c>
      <c r="W26">
        <f>_xlfn.XLOOKUP($A:$A,AUTOPREENCHIMENTO!$A:$A,AUTOPREENCHIMENTO!DD:DD)</f>
        <v>11</v>
      </c>
      <c r="X26">
        <f>_xlfn.XLOOKUP($A:$A,AUTOPREENCHIMENTO!$A:$A,AUTOPREENCHIMENTO!DE:DE)</f>
        <v>440</v>
      </c>
      <c r="Y26" s="1">
        <f>_xlfn.XLOOKUP(A:A,'COAPS 2020-10'!A:A,'COAPS 2020-10'!AQ:AQ)</f>
        <v>7</v>
      </c>
      <c r="Z26" s="55">
        <f t="shared" si="12"/>
        <v>0.7142857142857143</v>
      </c>
      <c r="AA26" s="55">
        <f t="shared" si="13"/>
        <v>0.7142857142857143</v>
      </c>
      <c r="AB26">
        <f>_xlfn.XLOOKUP($A:$A,AUTOPREENCHIMENTO!$A:$A,AUTOPREENCHIMENTO!DB:DB)</f>
        <v>5</v>
      </c>
      <c r="AC26">
        <f>_xlfn.XLOOKUP($A:$A,AUTOPREENCHIMENTO!$A:$A,AUTOPREENCHIMENTO!DC:DC)</f>
        <v>200</v>
      </c>
      <c r="AD26" s="55">
        <f t="shared" si="14"/>
        <v>1.8888888888888888</v>
      </c>
      <c r="AE26" s="55">
        <f t="shared" si="15"/>
        <v>1.7777777777777777</v>
      </c>
      <c r="AF26">
        <f>_xlfn.XLOOKUP($A:$A,AUTOPREENCHIMENTO!$A:$A,AUTOPREENCHIMENTO!DN:DN)</f>
        <v>17</v>
      </c>
      <c r="AG26">
        <f>_xlfn.XLOOKUP($A:$A,AUTOPREENCHIMENTO!$A:$A,AUTOPREENCHIMENTO!DO:DO)</f>
        <v>640</v>
      </c>
      <c r="AH26" s="55">
        <f t="shared" si="16"/>
        <v>0.7142857142857143</v>
      </c>
      <c r="AI26" s="55">
        <f t="shared" si="17"/>
        <v>0.5714285714285714</v>
      </c>
      <c r="AJ26">
        <f>_xlfn.XLOOKUP($A:$A,AUTOPREENCHIMENTO!$A:$A,AUTOPREENCHIMENTO!DP:DP)</f>
        <v>5</v>
      </c>
      <c r="AK26">
        <f>_xlfn.XLOOKUP($A:$A,AUTOPREENCHIMENTO!$A:$A,AUTOPREENCHIMENTO!DQ:DQ)</f>
        <v>160</v>
      </c>
      <c r="AL26" s="55">
        <f t="shared" si="18"/>
        <v>1.7777777777777777</v>
      </c>
      <c r="AM26" s="55">
        <f t="shared" si="19"/>
        <v>1.7777777777777777</v>
      </c>
      <c r="AN26">
        <f>_xlfn.XLOOKUP($A:$A,AUTOPREENCHIMENTO!$A:$A,AUTOPREENCHIMENTO!CT:CT)</f>
        <v>16</v>
      </c>
      <c r="AO26">
        <f>_xlfn.XLOOKUP($A:$A,AUTOPREENCHIMENTO!$A:$A,AUTOPREENCHIMENTO!CU:CU)</f>
        <v>640</v>
      </c>
      <c r="AP26" s="55">
        <f t="shared" si="20"/>
        <v>4</v>
      </c>
      <c r="AQ26" s="55">
        <f t="shared" si="21"/>
        <v>140</v>
      </c>
      <c r="AR26">
        <f>_xlfn.XLOOKUP($A:$A,AUTOPREENCHIMENTO!$A:$A,AUTOPREENCHIMENTO!DS:DS)</f>
        <v>0</v>
      </c>
      <c r="AS26">
        <f>_xlfn.XLOOKUP($A:$A,AUTOPREENCHIMENTO!$A:$A,AUTOPREENCHIMENTO!DU:DU)</f>
        <v>1</v>
      </c>
      <c r="AT26">
        <f>_xlfn.XLOOKUP($A:$A,AUTOPREENCHIMENTO!$A:$A,AUTOPREENCHIMENTO!DW:DW)</f>
        <v>1</v>
      </c>
      <c r="AU26">
        <f>_xlfn.XLOOKUP($A:$A,AUTOPREENCHIMENTO!$A:$A,AUTOPREENCHIMENTO!DY:DY)</f>
        <v>1</v>
      </c>
      <c r="AV26">
        <f>_xlfn.XLOOKUP($A:$A,AUTOPREENCHIMENTO!$A:$A,AUTOPREENCHIMENTO!EA:EA)</f>
        <v>0</v>
      </c>
      <c r="AW26">
        <f>_xlfn.XLOOKUP($A:$A,AUTOPREENCHIMENTO!$A:$A,AUTOPREENCHIMENTO!EC:EC)</f>
        <v>1</v>
      </c>
      <c r="AX26">
        <f>_xlfn.XLOOKUP($A:$A,AUTOPREENCHIMENTO!$A:$A,AUTOPREENCHIMENTO!EE:EE)</f>
        <v>0</v>
      </c>
      <c r="AY26">
        <f>_xlfn.XLOOKUP($A:$A,AUTOPREENCHIMENTO!$A:$A,AUTOPREENCHIMENTO!EG:EG)</f>
        <v>0</v>
      </c>
      <c r="AZ26">
        <f>_xlfn.XLOOKUP($A:$A,AUTOPREENCHIMENTO!$A:$A,AUTOPREENCHIMENTO!DT:DT)</f>
        <v>0</v>
      </c>
      <c r="BA26">
        <f>_xlfn.XLOOKUP($A:$A,AUTOPREENCHIMENTO!$A:$A,AUTOPREENCHIMENTO!DV:DV)</f>
        <v>40</v>
      </c>
      <c r="BB26">
        <f>_xlfn.XLOOKUP($A:$A,AUTOPREENCHIMENTO!$A:$A,AUTOPREENCHIMENTO!DX:DX)</f>
        <v>40</v>
      </c>
      <c r="BC26">
        <f>_xlfn.XLOOKUP($A:$A,AUTOPREENCHIMENTO!$A:$A,AUTOPREENCHIMENTO!DZ:DZ)</f>
        <v>40</v>
      </c>
      <c r="BD26">
        <f>_xlfn.XLOOKUP($A:$A,AUTOPREENCHIMENTO!$A:$A,AUTOPREENCHIMENTO!EB:EB)</f>
        <v>0</v>
      </c>
      <c r="BE26">
        <f>_xlfn.XLOOKUP($A:$A,AUTOPREENCHIMENTO!$A:$A,AUTOPREENCHIMENTO!ED:ED)</f>
        <v>20</v>
      </c>
      <c r="BF26">
        <f>_xlfn.XLOOKUP($A:$A,AUTOPREENCHIMENTO!$A:$A,AUTOPREENCHIMENTO!EF:EF)</f>
        <v>0</v>
      </c>
      <c r="BG26">
        <f>_xlfn.XLOOKUP($A:$A,AUTOPREENCHIMENTO!$A:$A,AUTOPREENCHIMENTO!EH:EH)</f>
        <v>0</v>
      </c>
    </row>
    <row r="27" spans="1:59" x14ac:dyDescent="0.25">
      <c r="A27" s="2">
        <v>68</v>
      </c>
      <c r="B27" s="1" t="s">
        <v>1568</v>
      </c>
      <c r="C27" s="43" t="s">
        <v>313</v>
      </c>
      <c r="D27" s="1" t="s">
        <v>2020</v>
      </c>
      <c r="E27" s="20" t="str">
        <f>_xlfn.XLOOKUP(A:A,Tipologia!A:A,Tipologia!F:F)</f>
        <v>C</v>
      </c>
      <c r="F27" s="62">
        <f t="shared" si="0"/>
        <v>8.5</v>
      </c>
      <c r="G27" s="58">
        <f t="shared" si="1"/>
        <v>1.5</v>
      </c>
      <c r="H27" s="58">
        <f t="shared" si="2"/>
        <v>2</v>
      </c>
      <c r="I27" s="58">
        <f t="shared" si="3"/>
        <v>0.75</v>
      </c>
      <c r="J27" s="58">
        <f t="shared" si="4"/>
        <v>1.5</v>
      </c>
      <c r="K27" s="58">
        <f t="shared" si="5"/>
        <v>0.75</v>
      </c>
      <c r="L27" s="58">
        <f t="shared" si="6"/>
        <v>1</v>
      </c>
      <c r="M27" s="58">
        <f t="shared" si="7"/>
        <v>1</v>
      </c>
      <c r="N27" s="1">
        <f>_xlfn.XLOOKUP(A:A,'COAPS 2020-10'!A:A,'COAPS 2020-10'!AP:AP)</f>
        <v>7</v>
      </c>
      <c r="O27" s="55">
        <f t="shared" si="8"/>
        <v>0.8571428571428571</v>
      </c>
      <c r="P27" s="55">
        <f t="shared" si="9"/>
        <v>0.8571428571428571</v>
      </c>
      <c r="Q27">
        <f>_xlfn.XLOOKUP($A:$A,AUTOPREENCHIMENTO!$A:$A,AUTOPREENCHIMENTO!DH:DH)</f>
        <v>1</v>
      </c>
      <c r="R27">
        <f>_xlfn.XLOOKUP($A:$A,AUTOPREENCHIMENTO!$A:$A,AUTOPREENCHIMENTO!DI:DI)</f>
        <v>40</v>
      </c>
      <c r="S27">
        <f>_xlfn.XLOOKUP($A:$A,AUTOPREENCHIMENTO!$A:$A,AUTOPREENCHIMENTO!DJ:DJ)</f>
        <v>5</v>
      </c>
      <c r="T27">
        <f>_xlfn.XLOOKUP($A:$A,AUTOPREENCHIMENTO!$A:$A,AUTOPREENCHIMENTO!DK:DK)</f>
        <v>200</v>
      </c>
      <c r="U27" s="55">
        <f t="shared" si="10"/>
        <v>1.2857142857142858</v>
      </c>
      <c r="V27" s="55">
        <f t="shared" si="11"/>
        <v>1.2857142857142858</v>
      </c>
      <c r="W27">
        <f>_xlfn.XLOOKUP($A:$A,AUTOPREENCHIMENTO!$A:$A,AUTOPREENCHIMENTO!DD:DD)</f>
        <v>9</v>
      </c>
      <c r="X27">
        <f>_xlfn.XLOOKUP($A:$A,AUTOPREENCHIMENTO!$A:$A,AUTOPREENCHIMENTO!DE:DE)</f>
        <v>360</v>
      </c>
      <c r="Y27" s="1">
        <f>_xlfn.XLOOKUP(A:A,'COAPS 2020-10'!A:A,'COAPS 2020-10'!AQ:AQ)</f>
        <v>7</v>
      </c>
      <c r="Z27" s="55">
        <f t="shared" si="12"/>
        <v>0.8571428571428571</v>
      </c>
      <c r="AA27" s="55">
        <f t="shared" si="13"/>
        <v>0.5714285714285714</v>
      </c>
      <c r="AB27">
        <f>_xlfn.XLOOKUP($A:$A,AUTOPREENCHIMENTO!$A:$A,AUTOPREENCHIMENTO!DB:DB)</f>
        <v>6</v>
      </c>
      <c r="AC27">
        <f>_xlfn.XLOOKUP($A:$A,AUTOPREENCHIMENTO!$A:$A,AUTOPREENCHIMENTO!DC:DC)</f>
        <v>160</v>
      </c>
      <c r="AD27" s="55">
        <f t="shared" si="14"/>
        <v>2</v>
      </c>
      <c r="AE27" s="55">
        <f t="shared" si="15"/>
        <v>1.9285714285714286</v>
      </c>
      <c r="AF27">
        <f>_xlfn.XLOOKUP($A:$A,AUTOPREENCHIMENTO!$A:$A,AUTOPREENCHIMENTO!DN:DN)</f>
        <v>14</v>
      </c>
      <c r="AG27">
        <f>_xlfn.XLOOKUP($A:$A,AUTOPREENCHIMENTO!$A:$A,AUTOPREENCHIMENTO!DO:DO)</f>
        <v>540</v>
      </c>
      <c r="AH27" s="55">
        <f t="shared" si="16"/>
        <v>0.7142857142857143</v>
      </c>
      <c r="AI27" s="55">
        <f t="shared" si="17"/>
        <v>0.6428571428571429</v>
      </c>
      <c r="AJ27">
        <f>_xlfn.XLOOKUP($A:$A,AUTOPREENCHIMENTO!$A:$A,AUTOPREENCHIMENTO!DP:DP)</f>
        <v>5</v>
      </c>
      <c r="AK27">
        <f>_xlfn.XLOOKUP($A:$A,AUTOPREENCHIMENTO!$A:$A,AUTOPREENCHIMENTO!DQ:DQ)</f>
        <v>180</v>
      </c>
      <c r="AL27" s="55">
        <f t="shared" si="18"/>
        <v>3</v>
      </c>
      <c r="AM27" s="55">
        <f t="shared" si="19"/>
        <v>3.7142857142857144</v>
      </c>
      <c r="AN27">
        <f>_xlfn.XLOOKUP($A:$A,AUTOPREENCHIMENTO!$A:$A,AUTOPREENCHIMENTO!CT:CT)</f>
        <v>21</v>
      </c>
      <c r="AO27">
        <f>_xlfn.XLOOKUP($A:$A,AUTOPREENCHIMENTO!$A:$A,AUTOPREENCHIMENTO!CU:CU)</f>
        <v>1040</v>
      </c>
      <c r="AP27" s="55">
        <f t="shared" si="20"/>
        <v>6</v>
      </c>
      <c r="AQ27" s="55">
        <f t="shared" si="21"/>
        <v>240</v>
      </c>
      <c r="AR27">
        <f>_xlfn.XLOOKUP($A:$A,AUTOPREENCHIMENTO!$A:$A,AUTOPREENCHIMENTO!DS:DS)</f>
        <v>1</v>
      </c>
      <c r="AS27">
        <f>_xlfn.XLOOKUP($A:$A,AUTOPREENCHIMENTO!$A:$A,AUTOPREENCHIMENTO!DU:DU)</f>
        <v>1</v>
      </c>
      <c r="AT27">
        <f>_xlfn.XLOOKUP($A:$A,AUTOPREENCHIMENTO!$A:$A,AUTOPREENCHIMENTO!DW:DW)</f>
        <v>1</v>
      </c>
      <c r="AU27">
        <f>_xlfn.XLOOKUP($A:$A,AUTOPREENCHIMENTO!$A:$A,AUTOPREENCHIMENTO!DY:DY)</f>
        <v>1</v>
      </c>
      <c r="AV27">
        <f>_xlfn.XLOOKUP($A:$A,AUTOPREENCHIMENTO!$A:$A,AUTOPREENCHIMENTO!EA:EA)</f>
        <v>1</v>
      </c>
      <c r="AW27">
        <f>_xlfn.XLOOKUP($A:$A,AUTOPREENCHIMENTO!$A:$A,AUTOPREENCHIMENTO!EC:EC)</f>
        <v>0</v>
      </c>
      <c r="AX27">
        <f>_xlfn.XLOOKUP($A:$A,AUTOPREENCHIMENTO!$A:$A,AUTOPREENCHIMENTO!EE:EE)</f>
        <v>1</v>
      </c>
      <c r="AY27">
        <f>_xlfn.XLOOKUP($A:$A,AUTOPREENCHIMENTO!$A:$A,AUTOPREENCHIMENTO!EG:EG)</f>
        <v>0</v>
      </c>
      <c r="AZ27">
        <f>_xlfn.XLOOKUP($A:$A,AUTOPREENCHIMENTO!$A:$A,AUTOPREENCHIMENTO!DT:DT)</f>
        <v>40</v>
      </c>
      <c r="BA27">
        <f>_xlfn.XLOOKUP($A:$A,AUTOPREENCHIMENTO!$A:$A,AUTOPREENCHIMENTO!DV:DV)</f>
        <v>40</v>
      </c>
      <c r="BB27">
        <f>_xlfn.XLOOKUP($A:$A,AUTOPREENCHIMENTO!$A:$A,AUTOPREENCHIMENTO!DX:DX)</f>
        <v>40</v>
      </c>
      <c r="BC27">
        <f>_xlfn.XLOOKUP($A:$A,AUTOPREENCHIMENTO!$A:$A,AUTOPREENCHIMENTO!DZ:DZ)</f>
        <v>40</v>
      </c>
      <c r="BD27">
        <f>_xlfn.XLOOKUP($A:$A,AUTOPREENCHIMENTO!$A:$A,AUTOPREENCHIMENTO!EB:EB)</f>
        <v>40</v>
      </c>
      <c r="BE27">
        <f>_xlfn.XLOOKUP($A:$A,AUTOPREENCHIMENTO!$A:$A,AUTOPREENCHIMENTO!ED:ED)</f>
        <v>0</v>
      </c>
      <c r="BF27">
        <f>_xlfn.XLOOKUP($A:$A,AUTOPREENCHIMENTO!$A:$A,AUTOPREENCHIMENTO!EF:EF)</f>
        <v>40</v>
      </c>
      <c r="BG27">
        <f>_xlfn.XLOOKUP($A:$A,AUTOPREENCHIMENTO!$A:$A,AUTOPREENCHIMENTO!EH:EH)</f>
        <v>0</v>
      </c>
    </row>
    <row r="28" spans="1:59" x14ac:dyDescent="0.25">
      <c r="A28" s="2">
        <v>69</v>
      </c>
      <c r="B28" s="1" t="s">
        <v>1622</v>
      </c>
      <c r="C28" s="43" t="s">
        <v>276</v>
      </c>
      <c r="D28" s="1" t="s">
        <v>2072</v>
      </c>
      <c r="E28" s="20" t="str">
        <f>_xlfn.XLOOKUP(A:A,Tipologia!A:A,Tipologia!F:F)</f>
        <v>C</v>
      </c>
      <c r="F28" s="62">
        <f t="shared" si="0"/>
        <v>8.25</v>
      </c>
      <c r="G28" s="58">
        <f t="shared" si="1"/>
        <v>2</v>
      </c>
      <c r="H28" s="58">
        <f t="shared" si="2"/>
        <v>2</v>
      </c>
      <c r="I28" s="58">
        <f t="shared" si="3"/>
        <v>0.75</v>
      </c>
      <c r="J28" s="58">
        <f t="shared" si="4"/>
        <v>2</v>
      </c>
      <c r="K28" s="58">
        <f t="shared" si="5"/>
        <v>0.75</v>
      </c>
      <c r="L28" s="58">
        <f t="shared" si="6"/>
        <v>0.75</v>
      </c>
      <c r="M28" s="58">
        <f t="shared" si="7"/>
        <v>0</v>
      </c>
      <c r="N28" s="1">
        <f>_xlfn.XLOOKUP(A:A,'COAPS 2020-10'!A:A,'COAPS 2020-10'!AP:AP)</f>
        <v>3</v>
      </c>
      <c r="O28" s="55">
        <f t="shared" si="8"/>
        <v>1</v>
      </c>
      <c r="P28" s="55">
        <f t="shared" si="9"/>
        <v>1</v>
      </c>
      <c r="Q28">
        <f>_xlfn.XLOOKUP($A:$A,AUTOPREENCHIMENTO!$A:$A,AUTOPREENCHIMENTO!DH:DH)</f>
        <v>3</v>
      </c>
      <c r="R28">
        <f>_xlfn.XLOOKUP($A:$A,AUTOPREENCHIMENTO!$A:$A,AUTOPREENCHIMENTO!DI:DI)</f>
        <v>120</v>
      </c>
      <c r="S28">
        <f>_xlfn.XLOOKUP($A:$A,AUTOPREENCHIMENTO!$A:$A,AUTOPREENCHIMENTO!DJ:DJ)</f>
        <v>0</v>
      </c>
      <c r="T28">
        <f>_xlfn.XLOOKUP($A:$A,AUTOPREENCHIMENTO!$A:$A,AUTOPREENCHIMENTO!DK:DK)</f>
        <v>0</v>
      </c>
      <c r="U28" s="55">
        <f t="shared" si="10"/>
        <v>1</v>
      </c>
      <c r="V28" s="55">
        <f t="shared" si="11"/>
        <v>1</v>
      </c>
      <c r="W28">
        <f>_xlfn.XLOOKUP($A:$A,AUTOPREENCHIMENTO!$A:$A,AUTOPREENCHIMENTO!DD:DD)</f>
        <v>3</v>
      </c>
      <c r="X28">
        <f>_xlfn.XLOOKUP($A:$A,AUTOPREENCHIMENTO!$A:$A,AUTOPREENCHIMENTO!DE:DE)</f>
        <v>120</v>
      </c>
      <c r="Y28" s="1">
        <f>_xlfn.XLOOKUP(A:A,'COAPS 2020-10'!A:A,'COAPS 2020-10'!AQ:AQ)</f>
        <v>2</v>
      </c>
      <c r="Z28" s="55">
        <f t="shared" si="12"/>
        <v>1</v>
      </c>
      <c r="AA28" s="55">
        <f t="shared" si="13"/>
        <v>0.75</v>
      </c>
      <c r="AB28">
        <f>_xlfn.XLOOKUP($A:$A,AUTOPREENCHIMENTO!$A:$A,AUTOPREENCHIMENTO!DB:DB)</f>
        <v>2</v>
      </c>
      <c r="AC28">
        <f>_xlfn.XLOOKUP($A:$A,AUTOPREENCHIMENTO!$A:$A,AUTOPREENCHIMENTO!DC:DC)</f>
        <v>60</v>
      </c>
      <c r="AD28" s="55">
        <f t="shared" si="14"/>
        <v>2.6666666666666665</v>
      </c>
      <c r="AE28" s="55">
        <f t="shared" si="15"/>
        <v>2.6666666666666665</v>
      </c>
      <c r="AF28">
        <f>_xlfn.XLOOKUP($A:$A,AUTOPREENCHIMENTO!$A:$A,AUTOPREENCHIMENTO!DN:DN)</f>
        <v>8</v>
      </c>
      <c r="AG28">
        <f>_xlfn.XLOOKUP($A:$A,AUTOPREENCHIMENTO!$A:$A,AUTOPREENCHIMENTO!DO:DO)</f>
        <v>320</v>
      </c>
      <c r="AH28" s="55">
        <f t="shared" si="16"/>
        <v>1.5</v>
      </c>
      <c r="AI28" s="55">
        <f t="shared" si="17"/>
        <v>0.75</v>
      </c>
      <c r="AJ28">
        <f>_xlfn.XLOOKUP($A:$A,AUTOPREENCHIMENTO!$A:$A,AUTOPREENCHIMENTO!DP:DP)</f>
        <v>3</v>
      </c>
      <c r="AK28">
        <f>_xlfn.XLOOKUP($A:$A,AUTOPREENCHIMENTO!$A:$A,AUTOPREENCHIMENTO!DQ:DQ)</f>
        <v>60</v>
      </c>
      <c r="AL28" s="55">
        <f t="shared" si="18"/>
        <v>2</v>
      </c>
      <c r="AM28" s="55">
        <f t="shared" si="19"/>
        <v>2</v>
      </c>
      <c r="AN28">
        <f>_xlfn.XLOOKUP($A:$A,AUTOPREENCHIMENTO!$A:$A,AUTOPREENCHIMENTO!CT:CT)</f>
        <v>6</v>
      </c>
      <c r="AO28">
        <f>_xlfn.XLOOKUP($A:$A,AUTOPREENCHIMENTO!$A:$A,AUTOPREENCHIMENTO!CU:CU)</f>
        <v>240</v>
      </c>
      <c r="AP28" s="55">
        <f t="shared" si="20"/>
        <v>0</v>
      </c>
      <c r="AQ28" s="55">
        <f t="shared" si="21"/>
        <v>0</v>
      </c>
      <c r="AR28">
        <f>_xlfn.XLOOKUP($A:$A,AUTOPREENCHIMENTO!$A:$A,AUTOPREENCHIMENTO!DS:DS)</f>
        <v>0</v>
      </c>
      <c r="AS28">
        <f>_xlfn.XLOOKUP($A:$A,AUTOPREENCHIMENTO!$A:$A,AUTOPREENCHIMENTO!DU:DU)</f>
        <v>0</v>
      </c>
      <c r="AT28">
        <f>_xlfn.XLOOKUP($A:$A,AUTOPREENCHIMENTO!$A:$A,AUTOPREENCHIMENTO!DW:DW)</f>
        <v>0</v>
      </c>
      <c r="AU28">
        <f>_xlfn.XLOOKUP($A:$A,AUTOPREENCHIMENTO!$A:$A,AUTOPREENCHIMENTO!DY:DY)</f>
        <v>0</v>
      </c>
      <c r="AV28">
        <f>_xlfn.XLOOKUP($A:$A,AUTOPREENCHIMENTO!$A:$A,AUTOPREENCHIMENTO!EA:EA)</f>
        <v>0</v>
      </c>
      <c r="AW28">
        <f>_xlfn.XLOOKUP($A:$A,AUTOPREENCHIMENTO!$A:$A,AUTOPREENCHIMENTO!EC:EC)</f>
        <v>0</v>
      </c>
      <c r="AX28">
        <f>_xlfn.XLOOKUP($A:$A,AUTOPREENCHIMENTO!$A:$A,AUTOPREENCHIMENTO!EE:EE)</f>
        <v>0</v>
      </c>
      <c r="AY28">
        <f>_xlfn.XLOOKUP($A:$A,AUTOPREENCHIMENTO!$A:$A,AUTOPREENCHIMENTO!EG:EG)</f>
        <v>0</v>
      </c>
      <c r="AZ28">
        <f>_xlfn.XLOOKUP($A:$A,AUTOPREENCHIMENTO!$A:$A,AUTOPREENCHIMENTO!DT:DT)</f>
        <v>0</v>
      </c>
      <c r="BA28">
        <f>_xlfn.XLOOKUP($A:$A,AUTOPREENCHIMENTO!$A:$A,AUTOPREENCHIMENTO!DV:DV)</f>
        <v>0</v>
      </c>
      <c r="BB28">
        <f>_xlfn.XLOOKUP($A:$A,AUTOPREENCHIMENTO!$A:$A,AUTOPREENCHIMENTO!DX:DX)</f>
        <v>0</v>
      </c>
      <c r="BC28">
        <f>_xlfn.XLOOKUP($A:$A,AUTOPREENCHIMENTO!$A:$A,AUTOPREENCHIMENTO!DZ:DZ)</f>
        <v>0</v>
      </c>
      <c r="BD28">
        <f>_xlfn.XLOOKUP($A:$A,AUTOPREENCHIMENTO!$A:$A,AUTOPREENCHIMENTO!EB:EB)</f>
        <v>0</v>
      </c>
      <c r="BE28">
        <f>_xlfn.XLOOKUP($A:$A,AUTOPREENCHIMENTO!$A:$A,AUTOPREENCHIMENTO!ED:ED)</f>
        <v>0</v>
      </c>
      <c r="BF28">
        <f>_xlfn.XLOOKUP($A:$A,AUTOPREENCHIMENTO!$A:$A,AUTOPREENCHIMENTO!EF:EF)</f>
        <v>0</v>
      </c>
      <c r="BG28">
        <f>_xlfn.XLOOKUP($A:$A,AUTOPREENCHIMENTO!$A:$A,AUTOPREENCHIMENTO!EH:EH)</f>
        <v>0</v>
      </c>
    </row>
    <row r="29" spans="1:59" x14ac:dyDescent="0.25">
      <c r="A29" s="2">
        <v>70</v>
      </c>
      <c r="B29" s="1" t="s">
        <v>1702</v>
      </c>
      <c r="C29" s="43" t="s">
        <v>305</v>
      </c>
      <c r="D29" s="1" t="s">
        <v>2021</v>
      </c>
      <c r="E29" s="20" t="str">
        <f>_xlfn.XLOOKUP(A:A,Tipologia!A:A,Tipologia!F:F)</f>
        <v>B</v>
      </c>
      <c r="F29" s="62">
        <f t="shared" si="0"/>
        <v>7</v>
      </c>
      <c r="G29" s="58">
        <f t="shared" si="1"/>
        <v>2</v>
      </c>
      <c r="H29" s="58">
        <f t="shared" si="2"/>
        <v>2</v>
      </c>
      <c r="I29" s="58">
        <f t="shared" si="3"/>
        <v>0</v>
      </c>
      <c r="J29" s="58">
        <f t="shared" si="4"/>
        <v>2</v>
      </c>
      <c r="K29" s="58">
        <f t="shared" si="5"/>
        <v>0</v>
      </c>
      <c r="L29" s="58">
        <f t="shared" si="6"/>
        <v>1</v>
      </c>
      <c r="M29" s="58">
        <f t="shared" si="7"/>
        <v>0</v>
      </c>
      <c r="N29" s="1">
        <f>_xlfn.XLOOKUP(A:A,'COAPS 2020-10'!A:A,'COAPS 2020-10'!AP:AP)</f>
        <v>2</v>
      </c>
      <c r="O29" s="55">
        <f t="shared" si="8"/>
        <v>1</v>
      </c>
      <c r="P29" s="55">
        <f t="shared" si="9"/>
        <v>1</v>
      </c>
      <c r="Q29">
        <f>_xlfn.XLOOKUP($A:$A,AUTOPREENCHIMENTO!$A:$A,AUTOPREENCHIMENTO!DH:DH)</f>
        <v>2</v>
      </c>
      <c r="R29">
        <f>_xlfn.XLOOKUP($A:$A,AUTOPREENCHIMENTO!$A:$A,AUTOPREENCHIMENTO!DI:DI)</f>
        <v>80</v>
      </c>
      <c r="S29">
        <f>_xlfn.XLOOKUP($A:$A,AUTOPREENCHIMENTO!$A:$A,AUTOPREENCHIMENTO!DJ:DJ)</f>
        <v>0</v>
      </c>
      <c r="T29">
        <f>_xlfn.XLOOKUP($A:$A,AUTOPREENCHIMENTO!$A:$A,AUTOPREENCHIMENTO!DK:DK)</f>
        <v>0</v>
      </c>
      <c r="U29" s="55">
        <f t="shared" si="10"/>
        <v>1</v>
      </c>
      <c r="V29" s="55">
        <f t="shared" si="11"/>
        <v>1</v>
      </c>
      <c r="W29">
        <f>_xlfn.XLOOKUP($A:$A,AUTOPREENCHIMENTO!$A:$A,AUTOPREENCHIMENTO!DD:DD)</f>
        <v>2</v>
      </c>
      <c r="X29">
        <f>_xlfn.XLOOKUP($A:$A,AUTOPREENCHIMENTO!$A:$A,AUTOPREENCHIMENTO!DE:DE)</f>
        <v>80</v>
      </c>
      <c r="Y29" s="1">
        <f>_xlfn.XLOOKUP(A:A,'COAPS 2020-10'!A:A,'COAPS 2020-10'!AQ:AQ)</f>
        <v>0</v>
      </c>
      <c r="Z29" s="55">
        <f t="shared" si="12"/>
        <v>0</v>
      </c>
      <c r="AA29" s="55">
        <f t="shared" si="13"/>
        <v>0</v>
      </c>
      <c r="AB29">
        <f>_xlfn.XLOOKUP($A:$A,AUTOPREENCHIMENTO!$A:$A,AUTOPREENCHIMENTO!DB:DB)</f>
        <v>1</v>
      </c>
      <c r="AC29">
        <f>_xlfn.XLOOKUP($A:$A,AUTOPREENCHIMENTO!$A:$A,AUTOPREENCHIMENTO!DC:DC)</f>
        <v>40</v>
      </c>
      <c r="AD29" s="55">
        <f t="shared" si="14"/>
        <v>2</v>
      </c>
      <c r="AE29" s="55">
        <f t="shared" si="15"/>
        <v>2</v>
      </c>
      <c r="AF29">
        <f>_xlfn.XLOOKUP($A:$A,AUTOPREENCHIMENTO!$A:$A,AUTOPREENCHIMENTO!DN:DN)</f>
        <v>4</v>
      </c>
      <c r="AG29">
        <f>_xlfn.XLOOKUP($A:$A,AUTOPREENCHIMENTO!$A:$A,AUTOPREENCHIMENTO!DO:DO)</f>
        <v>160</v>
      </c>
      <c r="AH29" s="55">
        <f t="shared" si="16"/>
        <v>0</v>
      </c>
      <c r="AI29" s="55">
        <f t="shared" si="17"/>
        <v>0</v>
      </c>
      <c r="AJ29">
        <f>_xlfn.XLOOKUP($A:$A,AUTOPREENCHIMENTO!$A:$A,AUTOPREENCHIMENTO!DP:DP)</f>
        <v>1</v>
      </c>
      <c r="AK29">
        <f>_xlfn.XLOOKUP($A:$A,AUTOPREENCHIMENTO!$A:$A,AUTOPREENCHIMENTO!DQ:DQ)</f>
        <v>40</v>
      </c>
      <c r="AL29" s="55">
        <f t="shared" si="18"/>
        <v>3</v>
      </c>
      <c r="AM29" s="55">
        <f t="shared" si="19"/>
        <v>3</v>
      </c>
      <c r="AN29">
        <f>_xlfn.XLOOKUP($A:$A,AUTOPREENCHIMENTO!$A:$A,AUTOPREENCHIMENTO!CT:CT)</f>
        <v>6</v>
      </c>
      <c r="AO29">
        <f>_xlfn.XLOOKUP($A:$A,AUTOPREENCHIMENTO!$A:$A,AUTOPREENCHIMENTO!CU:CU)</f>
        <v>240</v>
      </c>
      <c r="AP29" s="55">
        <f t="shared" si="20"/>
        <v>0</v>
      </c>
      <c r="AQ29" s="55">
        <f t="shared" si="21"/>
        <v>0</v>
      </c>
      <c r="AR29">
        <f>_xlfn.XLOOKUP($A:$A,AUTOPREENCHIMENTO!$A:$A,AUTOPREENCHIMENTO!DS:DS)</f>
        <v>0</v>
      </c>
      <c r="AS29">
        <f>_xlfn.XLOOKUP($A:$A,AUTOPREENCHIMENTO!$A:$A,AUTOPREENCHIMENTO!DU:DU)</f>
        <v>0</v>
      </c>
      <c r="AT29">
        <f>_xlfn.XLOOKUP($A:$A,AUTOPREENCHIMENTO!$A:$A,AUTOPREENCHIMENTO!DW:DW)</f>
        <v>0</v>
      </c>
      <c r="AU29">
        <f>_xlfn.XLOOKUP($A:$A,AUTOPREENCHIMENTO!$A:$A,AUTOPREENCHIMENTO!DY:DY)</f>
        <v>0</v>
      </c>
      <c r="AV29">
        <f>_xlfn.XLOOKUP($A:$A,AUTOPREENCHIMENTO!$A:$A,AUTOPREENCHIMENTO!EA:EA)</f>
        <v>0</v>
      </c>
      <c r="AW29">
        <f>_xlfn.XLOOKUP($A:$A,AUTOPREENCHIMENTO!$A:$A,AUTOPREENCHIMENTO!EC:EC)</f>
        <v>0</v>
      </c>
      <c r="AX29">
        <f>_xlfn.XLOOKUP($A:$A,AUTOPREENCHIMENTO!$A:$A,AUTOPREENCHIMENTO!EE:EE)</f>
        <v>0</v>
      </c>
      <c r="AY29">
        <f>_xlfn.XLOOKUP($A:$A,AUTOPREENCHIMENTO!$A:$A,AUTOPREENCHIMENTO!EG:EG)</f>
        <v>0</v>
      </c>
      <c r="AZ29">
        <f>_xlfn.XLOOKUP($A:$A,AUTOPREENCHIMENTO!$A:$A,AUTOPREENCHIMENTO!DT:DT)</f>
        <v>0</v>
      </c>
      <c r="BA29">
        <f>_xlfn.XLOOKUP($A:$A,AUTOPREENCHIMENTO!$A:$A,AUTOPREENCHIMENTO!DV:DV)</f>
        <v>0</v>
      </c>
      <c r="BB29">
        <f>_xlfn.XLOOKUP($A:$A,AUTOPREENCHIMENTO!$A:$A,AUTOPREENCHIMENTO!DX:DX)</f>
        <v>0</v>
      </c>
      <c r="BC29">
        <f>_xlfn.XLOOKUP($A:$A,AUTOPREENCHIMENTO!$A:$A,AUTOPREENCHIMENTO!DZ:DZ)</f>
        <v>0</v>
      </c>
      <c r="BD29">
        <f>_xlfn.XLOOKUP($A:$A,AUTOPREENCHIMENTO!$A:$A,AUTOPREENCHIMENTO!EB:EB)</f>
        <v>0</v>
      </c>
      <c r="BE29">
        <f>_xlfn.XLOOKUP($A:$A,AUTOPREENCHIMENTO!$A:$A,AUTOPREENCHIMENTO!ED:ED)</f>
        <v>0</v>
      </c>
      <c r="BF29">
        <f>_xlfn.XLOOKUP($A:$A,AUTOPREENCHIMENTO!$A:$A,AUTOPREENCHIMENTO!EF:EF)</f>
        <v>0</v>
      </c>
      <c r="BG29">
        <f>_xlfn.XLOOKUP($A:$A,AUTOPREENCHIMENTO!$A:$A,AUTOPREENCHIMENTO!EH:EH)</f>
        <v>0</v>
      </c>
    </row>
    <row r="30" spans="1:59" x14ac:dyDescent="0.25">
      <c r="A30" s="2">
        <v>71</v>
      </c>
      <c r="B30" s="1" t="s">
        <v>1702</v>
      </c>
      <c r="C30" s="43" t="s">
        <v>325</v>
      </c>
      <c r="D30" s="1" t="s">
        <v>2097</v>
      </c>
      <c r="E30" s="20" t="str">
        <f>_xlfn.XLOOKUP(A:A,Tipologia!A:A,Tipologia!F:F)</f>
        <v>B</v>
      </c>
      <c r="F30" s="62">
        <f t="shared" si="0"/>
        <v>8.5</v>
      </c>
      <c r="G30" s="58">
        <f t="shared" si="1"/>
        <v>1.5</v>
      </c>
      <c r="H30" s="58">
        <f t="shared" si="2"/>
        <v>2</v>
      </c>
      <c r="I30" s="58">
        <f t="shared" si="3"/>
        <v>1</v>
      </c>
      <c r="J30" s="58">
        <f t="shared" si="4"/>
        <v>2</v>
      </c>
      <c r="K30" s="58">
        <f t="shared" si="5"/>
        <v>1</v>
      </c>
      <c r="L30" s="58">
        <f t="shared" si="6"/>
        <v>0.5</v>
      </c>
      <c r="M30" s="58">
        <f t="shared" si="7"/>
        <v>0.5</v>
      </c>
      <c r="N30" s="1">
        <f>_xlfn.XLOOKUP(A:A,'COAPS 2020-10'!A:A,'COAPS 2020-10'!AP:AP)</f>
        <v>8</v>
      </c>
      <c r="O30" s="55">
        <f t="shared" si="8"/>
        <v>1.125</v>
      </c>
      <c r="P30" s="55">
        <f t="shared" si="9"/>
        <v>0.98750000000000004</v>
      </c>
      <c r="Q30">
        <f>_xlfn.XLOOKUP($A:$A,AUTOPREENCHIMENTO!$A:$A,AUTOPREENCHIMENTO!DH:DH)</f>
        <v>9</v>
      </c>
      <c r="R30">
        <f>_xlfn.XLOOKUP($A:$A,AUTOPREENCHIMENTO!$A:$A,AUTOPREENCHIMENTO!DI:DI)</f>
        <v>316</v>
      </c>
      <c r="S30">
        <f>_xlfn.XLOOKUP($A:$A,AUTOPREENCHIMENTO!$A:$A,AUTOPREENCHIMENTO!DJ:DJ)</f>
        <v>0</v>
      </c>
      <c r="T30">
        <f>_xlfn.XLOOKUP($A:$A,AUTOPREENCHIMENTO!$A:$A,AUTOPREENCHIMENTO!DK:DK)</f>
        <v>0</v>
      </c>
      <c r="U30" s="55">
        <f t="shared" si="10"/>
        <v>1.375</v>
      </c>
      <c r="V30" s="55">
        <f t="shared" si="11"/>
        <v>1.375</v>
      </c>
      <c r="W30">
        <f>_xlfn.XLOOKUP($A:$A,AUTOPREENCHIMENTO!$A:$A,AUTOPREENCHIMENTO!DD:DD)</f>
        <v>11</v>
      </c>
      <c r="X30">
        <f>_xlfn.XLOOKUP($A:$A,AUTOPREENCHIMENTO!$A:$A,AUTOPREENCHIMENTO!DE:DE)</f>
        <v>440</v>
      </c>
      <c r="Y30" s="1">
        <f>_xlfn.XLOOKUP(A:A,'COAPS 2020-10'!A:A,'COAPS 2020-10'!AQ:AQ)</f>
        <v>5</v>
      </c>
      <c r="Z30" s="55">
        <f t="shared" si="12"/>
        <v>1.2</v>
      </c>
      <c r="AA30" s="55">
        <f t="shared" si="13"/>
        <v>1.1000000000000001</v>
      </c>
      <c r="AB30">
        <f>_xlfn.XLOOKUP($A:$A,AUTOPREENCHIMENTO!$A:$A,AUTOPREENCHIMENTO!DB:DB)</f>
        <v>6</v>
      </c>
      <c r="AC30">
        <f>_xlfn.XLOOKUP($A:$A,AUTOPREENCHIMENTO!$A:$A,AUTOPREENCHIMENTO!DC:DC)</f>
        <v>220</v>
      </c>
      <c r="AD30" s="55">
        <f t="shared" si="14"/>
        <v>2.125</v>
      </c>
      <c r="AE30" s="55">
        <f t="shared" si="15"/>
        <v>2.125</v>
      </c>
      <c r="AF30">
        <f>_xlfn.XLOOKUP($A:$A,AUTOPREENCHIMENTO!$A:$A,AUTOPREENCHIMENTO!DN:DN)</f>
        <v>17</v>
      </c>
      <c r="AG30">
        <f>_xlfn.XLOOKUP($A:$A,AUTOPREENCHIMENTO!$A:$A,AUTOPREENCHIMENTO!DO:DO)</f>
        <v>680</v>
      </c>
      <c r="AH30" s="55">
        <f t="shared" si="16"/>
        <v>1.4</v>
      </c>
      <c r="AI30" s="55">
        <f t="shared" si="17"/>
        <v>1.4</v>
      </c>
      <c r="AJ30">
        <f>_xlfn.XLOOKUP($A:$A,AUTOPREENCHIMENTO!$A:$A,AUTOPREENCHIMENTO!DP:DP)</f>
        <v>7</v>
      </c>
      <c r="AK30">
        <f>_xlfn.XLOOKUP($A:$A,AUTOPREENCHIMENTO!$A:$A,AUTOPREENCHIMENTO!DQ:DQ)</f>
        <v>280</v>
      </c>
      <c r="AL30" s="55">
        <f t="shared" si="18"/>
        <v>1.75</v>
      </c>
      <c r="AM30" s="55">
        <f t="shared" si="19"/>
        <v>1.7250000000000001</v>
      </c>
      <c r="AN30">
        <f>_xlfn.XLOOKUP($A:$A,AUTOPREENCHIMENTO!$A:$A,AUTOPREENCHIMENTO!CT:CT)</f>
        <v>14</v>
      </c>
      <c r="AO30">
        <f>_xlfn.XLOOKUP($A:$A,AUTOPREENCHIMENTO!$A:$A,AUTOPREENCHIMENTO!CU:CU)</f>
        <v>552</v>
      </c>
      <c r="AP30" s="55">
        <f t="shared" si="20"/>
        <v>4</v>
      </c>
      <c r="AQ30" s="55">
        <f t="shared" si="21"/>
        <v>140</v>
      </c>
      <c r="AR30">
        <f>_xlfn.XLOOKUP($A:$A,AUTOPREENCHIMENTO!$A:$A,AUTOPREENCHIMENTO!DS:DS)</f>
        <v>0</v>
      </c>
      <c r="AS30">
        <f>_xlfn.XLOOKUP($A:$A,AUTOPREENCHIMENTO!$A:$A,AUTOPREENCHIMENTO!DU:DU)</f>
        <v>1</v>
      </c>
      <c r="AT30">
        <f>_xlfn.XLOOKUP($A:$A,AUTOPREENCHIMENTO!$A:$A,AUTOPREENCHIMENTO!DW:DW)</f>
        <v>1</v>
      </c>
      <c r="AU30">
        <f>_xlfn.XLOOKUP($A:$A,AUTOPREENCHIMENTO!$A:$A,AUTOPREENCHIMENTO!DY:DY)</f>
        <v>0</v>
      </c>
      <c r="AV30">
        <f>_xlfn.XLOOKUP($A:$A,AUTOPREENCHIMENTO!$A:$A,AUTOPREENCHIMENTO!EA:EA)</f>
        <v>1</v>
      </c>
      <c r="AW30">
        <f>_xlfn.XLOOKUP($A:$A,AUTOPREENCHIMENTO!$A:$A,AUTOPREENCHIMENTO!EC:EC)</f>
        <v>1</v>
      </c>
      <c r="AX30">
        <f>_xlfn.XLOOKUP($A:$A,AUTOPREENCHIMENTO!$A:$A,AUTOPREENCHIMENTO!EE:EE)</f>
        <v>0</v>
      </c>
      <c r="AY30">
        <f>_xlfn.XLOOKUP($A:$A,AUTOPREENCHIMENTO!$A:$A,AUTOPREENCHIMENTO!EG:EG)</f>
        <v>0</v>
      </c>
      <c r="AZ30">
        <f>_xlfn.XLOOKUP($A:$A,AUTOPREENCHIMENTO!$A:$A,AUTOPREENCHIMENTO!DT:DT)</f>
        <v>0</v>
      </c>
      <c r="BA30">
        <f>_xlfn.XLOOKUP($A:$A,AUTOPREENCHIMENTO!$A:$A,AUTOPREENCHIMENTO!DV:DV)</f>
        <v>40</v>
      </c>
      <c r="BB30">
        <f>_xlfn.XLOOKUP($A:$A,AUTOPREENCHIMENTO!$A:$A,AUTOPREENCHIMENTO!DX:DX)</f>
        <v>20</v>
      </c>
      <c r="BC30">
        <f>_xlfn.XLOOKUP($A:$A,AUTOPREENCHIMENTO!$A:$A,AUTOPREENCHIMENTO!DZ:DZ)</f>
        <v>0</v>
      </c>
      <c r="BD30">
        <f>_xlfn.XLOOKUP($A:$A,AUTOPREENCHIMENTO!$A:$A,AUTOPREENCHIMENTO!EB:EB)</f>
        <v>40</v>
      </c>
      <c r="BE30">
        <f>_xlfn.XLOOKUP($A:$A,AUTOPREENCHIMENTO!$A:$A,AUTOPREENCHIMENTO!ED:ED)</f>
        <v>40</v>
      </c>
      <c r="BF30">
        <f>_xlfn.XLOOKUP($A:$A,AUTOPREENCHIMENTO!$A:$A,AUTOPREENCHIMENTO!EF:EF)</f>
        <v>0</v>
      </c>
      <c r="BG30">
        <f>_xlfn.XLOOKUP($A:$A,AUTOPREENCHIMENTO!$A:$A,AUTOPREENCHIMENTO!EH:EH)</f>
        <v>0</v>
      </c>
    </row>
    <row r="31" spans="1:59" x14ac:dyDescent="0.25">
      <c r="A31" s="2">
        <v>72</v>
      </c>
      <c r="B31" s="1" t="s">
        <v>1794</v>
      </c>
      <c r="C31" s="43" t="s">
        <v>330</v>
      </c>
      <c r="D31" s="1" t="s">
        <v>2022</v>
      </c>
      <c r="E31" s="20" t="str">
        <f>_xlfn.XLOOKUP(A:A,Tipologia!A:A,Tipologia!F:F)</f>
        <v>B</v>
      </c>
      <c r="F31" s="62">
        <f t="shared" si="0"/>
        <v>8.5</v>
      </c>
      <c r="G31" s="58">
        <f t="shared" si="1"/>
        <v>1.5</v>
      </c>
      <c r="H31" s="58">
        <f t="shared" si="2"/>
        <v>2</v>
      </c>
      <c r="I31" s="58">
        <f t="shared" si="3"/>
        <v>1</v>
      </c>
      <c r="J31" s="58">
        <f t="shared" si="4"/>
        <v>2</v>
      </c>
      <c r="K31" s="58">
        <f t="shared" si="5"/>
        <v>1</v>
      </c>
      <c r="L31" s="58">
        <f t="shared" si="6"/>
        <v>0.5</v>
      </c>
      <c r="M31" s="58">
        <f t="shared" si="7"/>
        <v>0.5</v>
      </c>
      <c r="N31" s="1">
        <f>_xlfn.XLOOKUP(A:A,'COAPS 2020-10'!A:A,'COAPS 2020-10'!AP:AP)</f>
        <v>5</v>
      </c>
      <c r="O31" s="55">
        <f t="shared" si="8"/>
        <v>0.6</v>
      </c>
      <c r="P31" s="55">
        <f t="shared" si="9"/>
        <v>0.6</v>
      </c>
      <c r="Q31">
        <f>_xlfn.XLOOKUP($A:$A,AUTOPREENCHIMENTO!$A:$A,AUTOPREENCHIMENTO!DH:DH)</f>
        <v>3</v>
      </c>
      <c r="R31">
        <f>_xlfn.XLOOKUP($A:$A,AUTOPREENCHIMENTO!$A:$A,AUTOPREENCHIMENTO!DI:DI)</f>
        <v>120</v>
      </c>
      <c r="S31">
        <f>_xlfn.XLOOKUP($A:$A,AUTOPREENCHIMENTO!$A:$A,AUTOPREENCHIMENTO!DJ:DJ)</f>
        <v>0</v>
      </c>
      <c r="T31">
        <f>_xlfn.XLOOKUP($A:$A,AUTOPREENCHIMENTO!$A:$A,AUTOPREENCHIMENTO!DK:DK)</f>
        <v>0</v>
      </c>
      <c r="U31" s="55">
        <f t="shared" si="10"/>
        <v>1</v>
      </c>
      <c r="V31" s="55">
        <f t="shared" si="11"/>
        <v>1</v>
      </c>
      <c r="W31">
        <f>_xlfn.XLOOKUP($A:$A,AUTOPREENCHIMENTO!$A:$A,AUTOPREENCHIMENTO!DD:DD)</f>
        <v>5</v>
      </c>
      <c r="X31">
        <f>_xlfn.XLOOKUP($A:$A,AUTOPREENCHIMENTO!$A:$A,AUTOPREENCHIMENTO!DE:DE)</f>
        <v>200</v>
      </c>
      <c r="Y31" s="1">
        <f>_xlfn.XLOOKUP(A:A,'COAPS 2020-10'!A:A,'COAPS 2020-10'!AQ:AQ)</f>
        <v>2</v>
      </c>
      <c r="Z31" s="55">
        <f t="shared" si="12"/>
        <v>1</v>
      </c>
      <c r="AA31" s="55">
        <f t="shared" si="13"/>
        <v>1</v>
      </c>
      <c r="AB31">
        <f>_xlfn.XLOOKUP($A:$A,AUTOPREENCHIMENTO!$A:$A,AUTOPREENCHIMENTO!DB:DB)</f>
        <v>2</v>
      </c>
      <c r="AC31">
        <f>_xlfn.XLOOKUP($A:$A,AUTOPREENCHIMENTO!$A:$A,AUTOPREENCHIMENTO!DC:DC)</f>
        <v>80</v>
      </c>
      <c r="AD31" s="55">
        <f t="shared" si="14"/>
        <v>2.8</v>
      </c>
      <c r="AE31" s="55">
        <f t="shared" si="15"/>
        <v>2.8</v>
      </c>
      <c r="AF31">
        <f>_xlfn.XLOOKUP($A:$A,AUTOPREENCHIMENTO!$A:$A,AUTOPREENCHIMENTO!DN:DN)</f>
        <v>14</v>
      </c>
      <c r="AG31">
        <f>_xlfn.XLOOKUP($A:$A,AUTOPREENCHIMENTO!$A:$A,AUTOPREENCHIMENTO!DO:DO)</f>
        <v>560</v>
      </c>
      <c r="AH31" s="55">
        <f t="shared" si="16"/>
        <v>1.5</v>
      </c>
      <c r="AI31" s="55">
        <f t="shared" si="17"/>
        <v>1.5</v>
      </c>
      <c r="AJ31">
        <f>_xlfn.XLOOKUP($A:$A,AUTOPREENCHIMENTO!$A:$A,AUTOPREENCHIMENTO!DP:DP)</f>
        <v>3</v>
      </c>
      <c r="AK31">
        <f>_xlfn.XLOOKUP($A:$A,AUTOPREENCHIMENTO!$A:$A,AUTOPREENCHIMENTO!DQ:DQ)</f>
        <v>120</v>
      </c>
      <c r="AL31" s="55">
        <f t="shared" si="18"/>
        <v>1.8</v>
      </c>
      <c r="AM31" s="55">
        <f t="shared" si="19"/>
        <v>1.8</v>
      </c>
      <c r="AN31">
        <f>_xlfn.XLOOKUP($A:$A,AUTOPREENCHIMENTO!$A:$A,AUTOPREENCHIMENTO!CT:CT)</f>
        <v>9</v>
      </c>
      <c r="AO31">
        <f>_xlfn.XLOOKUP($A:$A,AUTOPREENCHIMENTO!$A:$A,AUTOPREENCHIMENTO!CU:CU)</f>
        <v>360</v>
      </c>
      <c r="AP31" s="55">
        <f t="shared" si="20"/>
        <v>4</v>
      </c>
      <c r="AQ31" s="55">
        <f t="shared" si="21"/>
        <v>160</v>
      </c>
      <c r="AR31">
        <f>_xlfn.XLOOKUP($A:$A,AUTOPREENCHIMENTO!$A:$A,AUTOPREENCHIMENTO!DS:DS)</f>
        <v>1</v>
      </c>
      <c r="AS31">
        <f>_xlfn.XLOOKUP($A:$A,AUTOPREENCHIMENTO!$A:$A,AUTOPREENCHIMENTO!DU:DU)</f>
        <v>0</v>
      </c>
      <c r="AT31">
        <f>_xlfn.XLOOKUP($A:$A,AUTOPREENCHIMENTO!$A:$A,AUTOPREENCHIMENTO!DW:DW)</f>
        <v>1</v>
      </c>
      <c r="AU31">
        <f>_xlfn.XLOOKUP($A:$A,AUTOPREENCHIMENTO!$A:$A,AUTOPREENCHIMENTO!DY:DY)</f>
        <v>0</v>
      </c>
      <c r="AV31">
        <f>_xlfn.XLOOKUP($A:$A,AUTOPREENCHIMENTO!$A:$A,AUTOPREENCHIMENTO!EA:EA)</f>
        <v>1</v>
      </c>
      <c r="AW31">
        <f>_xlfn.XLOOKUP($A:$A,AUTOPREENCHIMENTO!$A:$A,AUTOPREENCHIMENTO!EC:EC)</f>
        <v>0</v>
      </c>
      <c r="AX31">
        <f>_xlfn.XLOOKUP($A:$A,AUTOPREENCHIMENTO!$A:$A,AUTOPREENCHIMENTO!EE:EE)</f>
        <v>1</v>
      </c>
      <c r="AY31">
        <f>_xlfn.XLOOKUP($A:$A,AUTOPREENCHIMENTO!$A:$A,AUTOPREENCHIMENTO!EG:EG)</f>
        <v>0</v>
      </c>
      <c r="AZ31">
        <f>_xlfn.XLOOKUP($A:$A,AUTOPREENCHIMENTO!$A:$A,AUTOPREENCHIMENTO!DT:DT)</f>
        <v>40</v>
      </c>
      <c r="BA31">
        <f>_xlfn.XLOOKUP($A:$A,AUTOPREENCHIMENTO!$A:$A,AUTOPREENCHIMENTO!DV:DV)</f>
        <v>0</v>
      </c>
      <c r="BB31">
        <f>_xlfn.XLOOKUP($A:$A,AUTOPREENCHIMENTO!$A:$A,AUTOPREENCHIMENTO!DX:DX)</f>
        <v>40</v>
      </c>
      <c r="BC31">
        <f>_xlfn.XLOOKUP($A:$A,AUTOPREENCHIMENTO!$A:$A,AUTOPREENCHIMENTO!DZ:DZ)</f>
        <v>0</v>
      </c>
      <c r="BD31">
        <f>_xlfn.XLOOKUP($A:$A,AUTOPREENCHIMENTO!$A:$A,AUTOPREENCHIMENTO!EB:EB)</f>
        <v>40</v>
      </c>
      <c r="BE31">
        <f>_xlfn.XLOOKUP($A:$A,AUTOPREENCHIMENTO!$A:$A,AUTOPREENCHIMENTO!ED:ED)</f>
        <v>0</v>
      </c>
      <c r="BF31">
        <f>_xlfn.XLOOKUP($A:$A,AUTOPREENCHIMENTO!$A:$A,AUTOPREENCHIMENTO!EF:EF)</f>
        <v>40</v>
      </c>
      <c r="BG31">
        <f>_xlfn.XLOOKUP($A:$A,AUTOPREENCHIMENTO!$A:$A,AUTOPREENCHIMENTO!EH:EH)</f>
        <v>0</v>
      </c>
    </row>
    <row r="32" spans="1:59" x14ac:dyDescent="0.25">
      <c r="A32" s="2">
        <v>73</v>
      </c>
      <c r="B32" s="1" t="s">
        <v>1702</v>
      </c>
      <c r="C32" s="43" t="s">
        <v>2151</v>
      </c>
      <c r="D32" s="1" t="s">
        <v>2073</v>
      </c>
      <c r="E32" s="20" t="str">
        <f>_xlfn.XLOOKUP(A:A,Tipologia!A:A,Tipologia!F:F)</f>
        <v>B</v>
      </c>
      <c r="F32" s="62">
        <f t="shared" si="0"/>
        <v>9</v>
      </c>
      <c r="G32" s="58">
        <f t="shared" si="1"/>
        <v>2</v>
      </c>
      <c r="H32" s="58">
        <f t="shared" si="2"/>
        <v>2</v>
      </c>
      <c r="I32" s="58">
        <f t="shared" si="3"/>
        <v>1</v>
      </c>
      <c r="J32" s="58">
        <f t="shared" si="4"/>
        <v>2</v>
      </c>
      <c r="K32" s="58">
        <f t="shared" si="5"/>
        <v>1</v>
      </c>
      <c r="L32" s="58">
        <f t="shared" si="6"/>
        <v>0.5</v>
      </c>
      <c r="M32" s="58">
        <f t="shared" si="7"/>
        <v>0.5</v>
      </c>
      <c r="N32" s="1">
        <f>_xlfn.XLOOKUP(A:A,'COAPS 2020-10'!A:A,'COAPS 2020-10'!AP:AP)</f>
        <v>6</v>
      </c>
      <c r="O32" s="55">
        <f t="shared" si="8"/>
        <v>1</v>
      </c>
      <c r="P32" s="55">
        <f t="shared" si="9"/>
        <v>1</v>
      </c>
      <c r="Q32">
        <f>_xlfn.XLOOKUP($A:$A,AUTOPREENCHIMENTO!$A:$A,AUTOPREENCHIMENTO!DH:DH)</f>
        <v>6</v>
      </c>
      <c r="R32">
        <f>_xlfn.XLOOKUP($A:$A,AUTOPREENCHIMENTO!$A:$A,AUTOPREENCHIMENTO!DI:DI)</f>
        <v>240</v>
      </c>
      <c r="S32">
        <f>_xlfn.XLOOKUP($A:$A,AUTOPREENCHIMENTO!$A:$A,AUTOPREENCHIMENTO!DJ:DJ)</f>
        <v>0</v>
      </c>
      <c r="T32">
        <f>_xlfn.XLOOKUP($A:$A,AUTOPREENCHIMENTO!$A:$A,AUTOPREENCHIMENTO!DK:DK)</f>
        <v>0</v>
      </c>
      <c r="U32" s="55">
        <f t="shared" si="10"/>
        <v>1.1666666666666667</v>
      </c>
      <c r="V32" s="55">
        <f t="shared" si="11"/>
        <v>1.1666666666666667</v>
      </c>
      <c r="W32">
        <f>_xlfn.XLOOKUP($A:$A,AUTOPREENCHIMENTO!$A:$A,AUTOPREENCHIMENTO!DD:DD)</f>
        <v>7</v>
      </c>
      <c r="X32">
        <f>_xlfn.XLOOKUP($A:$A,AUTOPREENCHIMENTO!$A:$A,AUTOPREENCHIMENTO!DE:DE)</f>
        <v>280</v>
      </c>
      <c r="Y32" s="1">
        <f>_xlfn.XLOOKUP(A:A,'COAPS 2020-10'!A:A,'COAPS 2020-10'!AQ:AQ)</f>
        <v>3</v>
      </c>
      <c r="Z32" s="55">
        <f t="shared" si="12"/>
        <v>1.3333333333333333</v>
      </c>
      <c r="AA32" s="55">
        <f t="shared" si="13"/>
        <v>1.3333333333333333</v>
      </c>
      <c r="AB32">
        <f>_xlfn.XLOOKUP($A:$A,AUTOPREENCHIMENTO!$A:$A,AUTOPREENCHIMENTO!DB:DB)</f>
        <v>4</v>
      </c>
      <c r="AC32">
        <f>_xlfn.XLOOKUP($A:$A,AUTOPREENCHIMENTO!$A:$A,AUTOPREENCHIMENTO!DC:DC)</f>
        <v>160</v>
      </c>
      <c r="AD32" s="55">
        <f t="shared" si="14"/>
        <v>2.3333333333333335</v>
      </c>
      <c r="AE32" s="55">
        <f t="shared" si="15"/>
        <v>2.4166666666666665</v>
      </c>
      <c r="AF32">
        <f>_xlfn.XLOOKUP($A:$A,AUTOPREENCHIMENTO!$A:$A,AUTOPREENCHIMENTO!DN:DN)</f>
        <v>14</v>
      </c>
      <c r="AG32">
        <f>_xlfn.XLOOKUP($A:$A,AUTOPREENCHIMENTO!$A:$A,AUTOPREENCHIMENTO!DO:DO)</f>
        <v>580</v>
      </c>
      <c r="AH32" s="55">
        <f t="shared" si="16"/>
        <v>1.6666666666666667</v>
      </c>
      <c r="AI32" s="55">
        <f t="shared" si="17"/>
        <v>1.6666666666666667</v>
      </c>
      <c r="AJ32">
        <f>_xlfn.XLOOKUP($A:$A,AUTOPREENCHIMENTO!$A:$A,AUTOPREENCHIMENTO!DP:DP)</f>
        <v>5</v>
      </c>
      <c r="AK32">
        <f>_xlfn.XLOOKUP($A:$A,AUTOPREENCHIMENTO!$A:$A,AUTOPREENCHIMENTO!DQ:DQ)</f>
        <v>200</v>
      </c>
      <c r="AL32" s="55">
        <f t="shared" si="18"/>
        <v>1.1666666666666667</v>
      </c>
      <c r="AM32" s="55">
        <f t="shared" si="19"/>
        <v>1.1666666666666667</v>
      </c>
      <c r="AN32">
        <f>_xlfn.XLOOKUP($A:$A,AUTOPREENCHIMENTO!$A:$A,AUTOPREENCHIMENTO!CT:CT)</f>
        <v>7</v>
      </c>
      <c r="AO32">
        <f>_xlfn.XLOOKUP($A:$A,AUTOPREENCHIMENTO!$A:$A,AUTOPREENCHIMENTO!CU:CU)</f>
        <v>280</v>
      </c>
      <c r="AP32" s="55">
        <f t="shared" si="20"/>
        <v>4</v>
      </c>
      <c r="AQ32" s="55">
        <f t="shared" si="21"/>
        <v>200</v>
      </c>
      <c r="AR32">
        <f>_xlfn.XLOOKUP($A:$A,AUTOPREENCHIMENTO!$A:$A,AUTOPREENCHIMENTO!DS:DS)</f>
        <v>1</v>
      </c>
      <c r="AS32">
        <f>_xlfn.XLOOKUP($A:$A,AUTOPREENCHIMENTO!$A:$A,AUTOPREENCHIMENTO!DU:DU)</f>
        <v>0</v>
      </c>
      <c r="AT32">
        <f>_xlfn.XLOOKUP($A:$A,AUTOPREENCHIMENTO!$A:$A,AUTOPREENCHIMENTO!DW:DW)</f>
        <v>2</v>
      </c>
      <c r="AU32">
        <f>_xlfn.XLOOKUP($A:$A,AUTOPREENCHIMENTO!$A:$A,AUTOPREENCHIMENTO!DY:DY)</f>
        <v>0</v>
      </c>
      <c r="AV32">
        <f>_xlfn.XLOOKUP($A:$A,AUTOPREENCHIMENTO!$A:$A,AUTOPREENCHIMENTO!EA:EA)</f>
        <v>1</v>
      </c>
      <c r="AW32">
        <f>_xlfn.XLOOKUP($A:$A,AUTOPREENCHIMENTO!$A:$A,AUTOPREENCHIMENTO!EC:EC)</f>
        <v>1</v>
      </c>
      <c r="AX32">
        <f>_xlfn.XLOOKUP($A:$A,AUTOPREENCHIMENTO!$A:$A,AUTOPREENCHIMENTO!EE:EE)</f>
        <v>0</v>
      </c>
      <c r="AY32">
        <f>_xlfn.XLOOKUP($A:$A,AUTOPREENCHIMENTO!$A:$A,AUTOPREENCHIMENTO!EG:EG)</f>
        <v>0</v>
      </c>
      <c r="AZ32">
        <f>_xlfn.XLOOKUP($A:$A,AUTOPREENCHIMENTO!$A:$A,AUTOPREENCHIMENTO!DT:DT)</f>
        <v>40</v>
      </c>
      <c r="BA32">
        <f>_xlfn.XLOOKUP($A:$A,AUTOPREENCHIMENTO!$A:$A,AUTOPREENCHIMENTO!DV:DV)</f>
        <v>0</v>
      </c>
      <c r="BB32">
        <f>_xlfn.XLOOKUP($A:$A,AUTOPREENCHIMENTO!$A:$A,AUTOPREENCHIMENTO!DX:DX)</f>
        <v>80</v>
      </c>
      <c r="BC32">
        <f>_xlfn.XLOOKUP($A:$A,AUTOPREENCHIMENTO!$A:$A,AUTOPREENCHIMENTO!DZ:DZ)</f>
        <v>0</v>
      </c>
      <c r="BD32">
        <f>_xlfn.XLOOKUP($A:$A,AUTOPREENCHIMENTO!$A:$A,AUTOPREENCHIMENTO!EB:EB)</f>
        <v>40</v>
      </c>
      <c r="BE32">
        <f>_xlfn.XLOOKUP($A:$A,AUTOPREENCHIMENTO!$A:$A,AUTOPREENCHIMENTO!ED:ED)</f>
        <v>40</v>
      </c>
      <c r="BF32">
        <f>_xlfn.XLOOKUP($A:$A,AUTOPREENCHIMENTO!$A:$A,AUTOPREENCHIMENTO!EF:EF)</f>
        <v>0</v>
      </c>
      <c r="BG32">
        <f>_xlfn.XLOOKUP($A:$A,AUTOPREENCHIMENTO!$A:$A,AUTOPREENCHIMENTO!EH:EH)</f>
        <v>0</v>
      </c>
    </row>
    <row r="33" spans="1:59" x14ac:dyDescent="0.25">
      <c r="A33" s="2">
        <v>74</v>
      </c>
      <c r="B33" s="1" t="s">
        <v>1702</v>
      </c>
      <c r="C33" s="43" t="s">
        <v>325</v>
      </c>
      <c r="D33" s="1" t="s">
        <v>2074</v>
      </c>
      <c r="E33" s="20" t="str">
        <f>_xlfn.XLOOKUP(A:A,Tipologia!A:A,Tipologia!F:F)</f>
        <v>C</v>
      </c>
      <c r="F33" s="62">
        <f t="shared" si="0"/>
        <v>6.5</v>
      </c>
      <c r="G33" s="58">
        <f t="shared" si="1"/>
        <v>2</v>
      </c>
      <c r="H33" s="58">
        <f t="shared" si="2"/>
        <v>2</v>
      </c>
      <c r="I33" s="58">
        <f t="shared" si="3"/>
        <v>0</v>
      </c>
      <c r="J33" s="58">
        <f t="shared" si="4"/>
        <v>2</v>
      </c>
      <c r="K33" s="58">
        <f t="shared" si="5"/>
        <v>0</v>
      </c>
      <c r="L33" s="58">
        <f t="shared" si="6"/>
        <v>0.5</v>
      </c>
      <c r="M33" s="58">
        <f t="shared" si="7"/>
        <v>0</v>
      </c>
      <c r="N33" s="1">
        <f>_xlfn.XLOOKUP(A:A,'COAPS 2020-10'!A:A,'COAPS 2020-10'!AP:AP)</f>
        <v>1</v>
      </c>
      <c r="O33" s="55">
        <f t="shared" si="8"/>
        <v>1</v>
      </c>
      <c r="P33" s="55">
        <f t="shared" si="9"/>
        <v>1</v>
      </c>
      <c r="Q33">
        <f>_xlfn.XLOOKUP($A:$A,AUTOPREENCHIMENTO!$A:$A,AUTOPREENCHIMENTO!DH:DH)</f>
        <v>1</v>
      </c>
      <c r="R33">
        <f>_xlfn.XLOOKUP($A:$A,AUTOPREENCHIMENTO!$A:$A,AUTOPREENCHIMENTO!DI:DI)</f>
        <v>40</v>
      </c>
      <c r="S33">
        <f>_xlfn.XLOOKUP($A:$A,AUTOPREENCHIMENTO!$A:$A,AUTOPREENCHIMENTO!DJ:DJ)</f>
        <v>0</v>
      </c>
      <c r="T33">
        <f>_xlfn.XLOOKUP($A:$A,AUTOPREENCHIMENTO!$A:$A,AUTOPREENCHIMENTO!DK:DK)</f>
        <v>0</v>
      </c>
      <c r="U33" s="55">
        <f t="shared" si="10"/>
        <v>1</v>
      </c>
      <c r="V33" s="55">
        <f t="shared" si="11"/>
        <v>1</v>
      </c>
      <c r="W33">
        <f>_xlfn.XLOOKUP($A:$A,AUTOPREENCHIMENTO!$A:$A,AUTOPREENCHIMENTO!DD:DD)</f>
        <v>1</v>
      </c>
      <c r="X33">
        <f>_xlfn.XLOOKUP($A:$A,AUTOPREENCHIMENTO!$A:$A,AUTOPREENCHIMENTO!DE:DE)</f>
        <v>40</v>
      </c>
      <c r="Y33" s="1">
        <f>_xlfn.XLOOKUP(A:A,'COAPS 2020-10'!A:A,'COAPS 2020-10'!AQ:AQ)</f>
        <v>0</v>
      </c>
      <c r="Z33" s="55">
        <f t="shared" si="12"/>
        <v>0</v>
      </c>
      <c r="AA33" s="55">
        <f t="shared" si="13"/>
        <v>0</v>
      </c>
      <c r="AB33">
        <f>_xlfn.XLOOKUP($A:$A,AUTOPREENCHIMENTO!$A:$A,AUTOPREENCHIMENTO!DB:DB)</f>
        <v>0</v>
      </c>
      <c r="AC33">
        <f>_xlfn.XLOOKUP($A:$A,AUTOPREENCHIMENTO!$A:$A,AUTOPREENCHIMENTO!DC:DC)</f>
        <v>0</v>
      </c>
      <c r="AD33" s="55">
        <f t="shared" si="14"/>
        <v>2</v>
      </c>
      <c r="AE33" s="55">
        <f t="shared" si="15"/>
        <v>2</v>
      </c>
      <c r="AF33">
        <f>_xlfn.XLOOKUP($A:$A,AUTOPREENCHIMENTO!$A:$A,AUTOPREENCHIMENTO!DN:DN)</f>
        <v>2</v>
      </c>
      <c r="AG33">
        <f>_xlfn.XLOOKUP($A:$A,AUTOPREENCHIMENTO!$A:$A,AUTOPREENCHIMENTO!DO:DO)</f>
        <v>80</v>
      </c>
      <c r="AH33" s="55">
        <f t="shared" si="16"/>
        <v>0</v>
      </c>
      <c r="AI33" s="55">
        <f t="shared" si="17"/>
        <v>0</v>
      </c>
      <c r="AJ33">
        <f>_xlfn.XLOOKUP($A:$A,AUTOPREENCHIMENTO!$A:$A,AUTOPREENCHIMENTO!DP:DP)</f>
        <v>0</v>
      </c>
      <c r="AK33">
        <f>_xlfn.XLOOKUP($A:$A,AUTOPREENCHIMENTO!$A:$A,AUTOPREENCHIMENTO!DQ:DQ)</f>
        <v>0</v>
      </c>
      <c r="AL33" s="55">
        <f t="shared" si="18"/>
        <v>1</v>
      </c>
      <c r="AM33" s="55">
        <f t="shared" si="19"/>
        <v>1</v>
      </c>
      <c r="AN33">
        <f>_xlfn.XLOOKUP($A:$A,AUTOPREENCHIMENTO!$A:$A,AUTOPREENCHIMENTO!CT:CT)</f>
        <v>1</v>
      </c>
      <c r="AO33">
        <f>_xlfn.XLOOKUP($A:$A,AUTOPREENCHIMENTO!$A:$A,AUTOPREENCHIMENTO!CU:CU)</f>
        <v>40</v>
      </c>
      <c r="AP33" s="55">
        <f t="shared" si="20"/>
        <v>0</v>
      </c>
      <c r="AQ33" s="55">
        <f t="shared" si="21"/>
        <v>0</v>
      </c>
      <c r="AR33">
        <f>_xlfn.XLOOKUP($A:$A,AUTOPREENCHIMENTO!$A:$A,AUTOPREENCHIMENTO!DS:DS)</f>
        <v>0</v>
      </c>
      <c r="AS33">
        <f>_xlfn.XLOOKUP($A:$A,AUTOPREENCHIMENTO!$A:$A,AUTOPREENCHIMENTO!DU:DU)</f>
        <v>0</v>
      </c>
      <c r="AT33">
        <f>_xlfn.XLOOKUP($A:$A,AUTOPREENCHIMENTO!$A:$A,AUTOPREENCHIMENTO!DW:DW)</f>
        <v>0</v>
      </c>
      <c r="AU33">
        <f>_xlfn.XLOOKUP($A:$A,AUTOPREENCHIMENTO!$A:$A,AUTOPREENCHIMENTO!DY:DY)</f>
        <v>0</v>
      </c>
      <c r="AV33">
        <f>_xlfn.XLOOKUP($A:$A,AUTOPREENCHIMENTO!$A:$A,AUTOPREENCHIMENTO!EA:EA)</f>
        <v>0</v>
      </c>
      <c r="AW33">
        <f>_xlfn.XLOOKUP($A:$A,AUTOPREENCHIMENTO!$A:$A,AUTOPREENCHIMENTO!EC:EC)</f>
        <v>0</v>
      </c>
      <c r="AX33">
        <f>_xlfn.XLOOKUP($A:$A,AUTOPREENCHIMENTO!$A:$A,AUTOPREENCHIMENTO!EE:EE)</f>
        <v>0</v>
      </c>
      <c r="AY33">
        <f>_xlfn.XLOOKUP($A:$A,AUTOPREENCHIMENTO!$A:$A,AUTOPREENCHIMENTO!EG:EG)</f>
        <v>0</v>
      </c>
      <c r="AZ33">
        <f>_xlfn.XLOOKUP($A:$A,AUTOPREENCHIMENTO!$A:$A,AUTOPREENCHIMENTO!DT:DT)</f>
        <v>0</v>
      </c>
      <c r="BA33">
        <f>_xlfn.XLOOKUP($A:$A,AUTOPREENCHIMENTO!$A:$A,AUTOPREENCHIMENTO!DV:DV)</f>
        <v>0</v>
      </c>
      <c r="BB33">
        <f>_xlfn.XLOOKUP($A:$A,AUTOPREENCHIMENTO!$A:$A,AUTOPREENCHIMENTO!DX:DX)</f>
        <v>0</v>
      </c>
      <c r="BC33">
        <f>_xlfn.XLOOKUP($A:$A,AUTOPREENCHIMENTO!$A:$A,AUTOPREENCHIMENTO!DZ:DZ)</f>
        <v>0</v>
      </c>
      <c r="BD33">
        <f>_xlfn.XLOOKUP($A:$A,AUTOPREENCHIMENTO!$A:$A,AUTOPREENCHIMENTO!EB:EB)</f>
        <v>0</v>
      </c>
      <c r="BE33">
        <f>_xlfn.XLOOKUP($A:$A,AUTOPREENCHIMENTO!$A:$A,AUTOPREENCHIMENTO!ED:ED)</f>
        <v>0</v>
      </c>
      <c r="BF33">
        <f>_xlfn.XLOOKUP($A:$A,AUTOPREENCHIMENTO!$A:$A,AUTOPREENCHIMENTO!EF:EF)</f>
        <v>0</v>
      </c>
      <c r="BG33">
        <f>_xlfn.XLOOKUP($A:$A,AUTOPREENCHIMENTO!$A:$A,AUTOPREENCHIMENTO!EH:EH)</f>
        <v>0</v>
      </c>
    </row>
    <row r="34" spans="1:59" x14ac:dyDescent="0.25">
      <c r="A34" s="2">
        <v>75</v>
      </c>
      <c r="B34" s="1" t="s">
        <v>1568</v>
      </c>
      <c r="C34" s="43" t="s">
        <v>344</v>
      </c>
      <c r="D34" s="1" t="s">
        <v>2023</v>
      </c>
      <c r="E34" s="20" t="str">
        <f>_xlfn.XLOOKUP(A:A,Tipologia!A:A,Tipologia!F:F)</f>
        <v>B</v>
      </c>
      <c r="F34" s="62">
        <f t="shared" ref="F34:F65" si="22">SUM(G34:M34)</f>
        <v>9</v>
      </c>
      <c r="G34" s="58">
        <f t="shared" ref="G34:G65" si="23">IF(P34&gt;=1,2,IF(P34&gt;=0.5,1.5,IF(P34&gt;0,1,0)))</f>
        <v>1.5</v>
      </c>
      <c r="H34" s="58">
        <f t="shared" ref="H34:H65" si="24">IF(V34&gt;=1,2,IF(V34&gt;=0.5,1.5,IF(V34&gt;0,1,0)))</f>
        <v>2</v>
      </c>
      <c r="I34" s="58">
        <f t="shared" ref="I34:I65" si="25">IF(AA34&gt;=1,1,IF(AA34&gt;=0.5,0.75,IF(AA34&gt;0,0.5,0)))</f>
        <v>1</v>
      </c>
      <c r="J34" s="58">
        <f t="shared" ref="J34:J65" si="26">IF(AE34&gt;=2,2,IF(AE34&gt;=1,1.5,IF(AE34&gt;0,1,0)))</f>
        <v>2</v>
      </c>
      <c r="K34" s="58">
        <f t="shared" ref="K34:K65" si="27">IF(AI34&gt;=1,1,IF(AI34&gt;=0.5,0.75,IF(AI34&gt;0,0.5,0)))</f>
        <v>1</v>
      </c>
      <c r="L34" s="58">
        <f t="shared" ref="L34:L65" si="28">IF(AM34&gt;=6,2,IF(AM34&gt;=5,1.75,IF(AM34&gt;=4,1.5,IF(AM34&gt;=3,1,IF(AM34&gt;=2,0.75,IF(AM34&gt;=1,0.5,IF(AM34&gt;0,0.25,0)))))))</f>
        <v>0.5</v>
      </c>
      <c r="M34" s="58">
        <f t="shared" ref="M34:M65" si="29">IF(AND(AP34=5,AQ34=200),2,IF(AND(AP34&gt;=5,AQ34&gt;200),1,IF(AND(AP34&gt;=3,OR(AQ34&gt;=120,AQ34&lt;200)),0.5,0)))</f>
        <v>1</v>
      </c>
      <c r="N34" s="1">
        <f>_xlfn.XLOOKUP(A:A,'COAPS 2020-10'!A:A,'COAPS 2020-10'!AP:AP)</f>
        <v>7</v>
      </c>
      <c r="O34" s="55">
        <f t="shared" ref="O34:O65" si="30">(Q34+S34)/$N34</f>
        <v>0.5714285714285714</v>
      </c>
      <c r="P34" s="55">
        <f t="shared" ref="P34:P65" si="31">((R34+T34)/40)/$N34</f>
        <v>0.51428571428571435</v>
      </c>
      <c r="Q34">
        <f>_xlfn.XLOOKUP($A:$A,AUTOPREENCHIMENTO!$A:$A,AUTOPREENCHIMENTO!DH:DH)</f>
        <v>2</v>
      </c>
      <c r="R34">
        <f>_xlfn.XLOOKUP($A:$A,AUTOPREENCHIMENTO!$A:$A,AUTOPREENCHIMENTO!DI:DI)</f>
        <v>80</v>
      </c>
      <c r="S34">
        <f>_xlfn.XLOOKUP($A:$A,AUTOPREENCHIMENTO!$A:$A,AUTOPREENCHIMENTO!DJ:DJ)</f>
        <v>2</v>
      </c>
      <c r="T34">
        <f>_xlfn.XLOOKUP($A:$A,AUTOPREENCHIMENTO!$A:$A,AUTOPREENCHIMENTO!DK:DK)</f>
        <v>64</v>
      </c>
      <c r="U34" s="55">
        <f t="shared" ref="U34:U65" si="32">W34/$N34</f>
        <v>1.1428571428571428</v>
      </c>
      <c r="V34" s="55">
        <f t="shared" ref="V34:V65" si="33">X34/40/$N34</f>
        <v>1.1428571428571428</v>
      </c>
      <c r="W34">
        <f>_xlfn.XLOOKUP($A:$A,AUTOPREENCHIMENTO!$A:$A,AUTOPREENCHIMENTO!DD:DD)</f>
        <v>8</v>
      </c>
      <c r="X34">
        <f>_xlfn.XLOOKUP($A:$A,AUTOPREENCHIMENTO!$A:$A,AUTOPREENCHIMENTO!DE:DE)</f>
        <v>320</v>
      </c>
      <c r="Y34" s="1">
        <f>_xlfn.XLOOKUP(A:A,'COAPS 2020-10'!A:A,'COAPS 2020-10'!AQ:AQ)</f>
        <v>3</v>
      </c>
      <c r="Z34" s="55">
        <f t="shared" ref="Z34:Z65" si="34">IF(Y34=0,0,(AB34/$Y34))</f>
        <v>1</v>
      </c>
      <c r="AA34" s="55">
        <f t="shared" ref="AA34:AA65" si="35">IF(Y34=0,0,(AC34/40/$Y34))</f>
        <v>1</v>
      </c>
      <c r="AB34">
        <f>_xlfn.XLOOKUP($A:$A,AUTOPREENCHIMENTO!$A:$A,AUTOPREENCHIMENTO!DB:DB)</f>
        <v>3</v>
      </c>
      <c r="AC34">
        <f>_xlfn.XLOOKUP($A:$A,AUTOPREENCHIMENTO!$A:$A,AUTOPREENCHIMENTO!DC:DC)</f>
        <v>120</v>
      </c>
      <c r="AD34" s="55">
        <f t="shared" ref="AD34:AD65" si="36">AF34/$N34</f>
        <v>2.2857142857142856</v>
      </c>
      <c r="AE34" s="55">
        <f t="shared" ref="AE34:AE65" si="37">AG34/40/$N34</f>
        <v>2.2857142857142856</v>
      </c>
      <c r="AF34">
        <f>_xlfn.XLOOKUP($A:$A,AUTOPREENCHIMENTO!$A:$A,AUTOPREENCHIMENTO!DN:DN)</f>
        <v>16</v>
      </c>
      <c r="AG34">
        <f>_xlfn.XLOOKUP($A:$A,AUTOPREENCHIMENTO!$A:$A,AUTOPREENCHIMENTO!DO:DO)</f>
        <v>640</v>
      </c>
      <c r="AH34" s="55">
        <f t="shared" ref="AH34:AH65" si="38">IF(Y34=0,0,(AJ34/$Y34))</f>
        <v>1</v>
      </c>
      <c r="AI34" s="55">
        <f t="shared" ref="AI34:AI65" si="39">IF(Y34=0,0,(AK34/40/$Y34))</f>
        <v>1</v>
      </c>
      <c r="AJ34">
        <f>_xlfn.XLOOKUP($A:$A,AUTOPREENCHIMENTO!$A:$A,AUTOPREENCHIMENTO!DP:DP)</f>
        <v>3</v>
      </c>
      <c r="AK34">
        <f>_xlfn.XLOOKUP($A:$A,AUTOPREENCHIMENTO!$A:$A,AUTOPREENCHIMENTO!DQ:DQ)</f>
        <v>120</v>
      </c>
      <c r="AL34" s="55">
        <f t="shared" ref="AL34:AL65" si="40">AN34/$N34</f>
        <v>1.4285714285714286</v>
      </c>
      <c r="AM34" s="55">
        <f t="shared" ref="AM34:AM65" si="41">AO34/40/$N34</f>
        <v>1.4285714285714286</v>
      </c>
      <c r="AN34">
        <f>_xlfn.XLOOKUP($A:$A,AUTOPREENCHIMENTO!$A:$A,AUTOPREENCHIMENTO!CT:CT)</f>
        <v>10</v>
      </c>
      <c r="AO34">
        <f>_xlfn.XLOOKUP($A:$A,AUTOPREENCHIMENTO!$A:$A,AUTOPREENCHIMENTO!CU:CU)</f>
        <v>400</v>
      </c>
      <c r="AP34" s="55">
        <f t="shared" ref="AP34:AP65" si="42">COUNTIF(AR34:AY34,"&gt;0")</f>
        <v>6</v>
      </c>
      <c r="AQ34" s="55">
        <f t="shared" ref="AQ34:AQ65" si="43">SUM(AZ34:BG34)</f>
        <v>372</v>
      </c>
      <c r="AR34">
        <f>_xlfn.XLOOKUP($A:$A,AUTOPREENCHIMENTO!$A:$A,AUTOPREENCHIMENTO!DS:DS)</f>
        <v>1</v>
      </c>
      <c r="AS34">
        <f>_xlfn.XLOOKUP($A:$A,AUTOPREENCHIMENTO!$A:$A,AUTOPREENCHIMENTO!DU:DU)</f>
        <v>1</v>
      </c>
      <c r="AT34">
        <f>_xlfn.XLOOKUP($A:$A,AUTOPREENCHIMENTO!$A:$A,AUTOPREENCHIMENTO!DW:DW)</f>
        <v>1</v>
      </c>
      <c r="AU34">
        <f>_xlfn.XLOOKUP($A:$A,AUTOPREENCHIMENTO!$A:$A,AUTOPREENCHIMENTO!DY:DY)</f>
        <v>0</v>
      </c>
      <c r="AV34">
        <f>_xlfn.XLOOKUP($A:$A,AUTOPREENCHIMENTO!$A:$A,AUTOPREENCHIMENTO!EA:EA)</f>
        <v>2</v>
      </c>
      <c r="AW34">
        <f>_xlfn.XLOOKUP($A:$A,AUTOPREENCHIMENTO!$A:$A,AUTOPREENCHIMENTO!EC:EC)</f>
        <v>1</v>
      </c>
      <c r="AX34">
        <f>_xlfn.XLOOKUP($A:$A,AUTOPREENCHIMENTO!$A:$A,AUTOPREENCHIMENTO!EE:EE)</f>
        <v>0</v>
      </c>
      <c r="AY34">
        <f>_xlfn.XLOOKUP($A:$A,AUTOPREENCHIMENTO!$A:$A,AUTOPREENCHIMENTO!EG:EG)</f>
        <v>4</v>
      </c>
      <c r="AZ34">
        <f>_xlfn.XLOOKUP($A:$A,AUTOPREENCHIMENTO!$A:$A,AUTOPREENCHIMENTO!DT:DT)</f>
        <v>40</v>
      </c>
      <c r="BA34">
        <f>_xlfn.XLOOKUP($A:$A,AUTOPREENCHIMENTO!$A:$A,AUTOPREENCHIMENTO!DV:DV)</f>
        <v>40</v>
      </c>
      <c r="BB34">
        <f>_xlfn.XLOOKUP($A:$A,AUTOPREENCHIMENTO!$A:$A,AUTOPREENCHIMENTO!DX:DX)</f>
        <v>40</v>
      </c>
      <c r="BC34">
        <f>_xlfn.XLOOKUP($A:$A,AUTOPREENCHIMENTO!$A:$A,AUTOPREENCHIMENTO!DZ:DZ)</f>
        <v>0</v>
      </c>
      <c r="BD34">
        <f>_xlfn.XLOOKUP($A:$A,AUTOPREENCHIMENTO!$A:$A,AUTOPREENCHIMENTO!EB:EB)</f>
        <v>60</v>
      </c>
      <c r="BE34">
        <f>_xlfn.XLOOKUP($A:$A,AUTOPREENCHIMENTO!$A:$A,AUTOPREENCHIMENTO!ED:ED)</f>
        <v>40</v>
      </c>
      <c r="BF34">
        <f>_xlfn.XLOOKUP($A:$A,AUTOPREENCHIMENTO!$A:$A,AUTOPREENCHIMENTO!EF:EF)</f>
        <v>0</v>
      </c>
      <c r="BG34">
        <f>_xlfn.XLOOKUP($A:$A,AUTOPREENCHIMENTO!$A:$A,AUTOPREENCHIMENTO!EH:EH)</f>
        <v>152</v>
      </c>
    </row>
    <row r="35" spans="1:59" x14ac:dyDescent="0.25">
      <c r="A35" s="2">
        <v>76</v>
      </c>
      <c r="B35" s="1" t="s">
        <v>1794</v>
      </c>
      <c r="C35" s="43" t="s">
        <v>330</v>
      </c>
      <c r="D35" s="1" t="s">
        <v>2050</v>
      </c>
      <c r="E35" s="20" t="str">
        <f>_xlfn.XLOOKUP(A:A,Tipologia!A:A,Tipologia!F:F)</f>
        <v>B</v>
      </c>
      <c r="F35" s="62">
        <f t="shared" si="22"/>
        <v>7.5</v>
      </c>
      <c r="G35" s="58">
        <f t="shared" si="23"/>
        <v>1.5</v>
      </c>
      <c r="H35" s="58">
        <f t="shared" si="24"/>
        <v>2</v>
      </c>
      <c r="I35" s="58">
        <f t="shared" si="25"/>
        <v>0.75</v>
      </c>
      <c r="J35" s="58">
        <f t="shared" si="26"/>
        <v>1.5</v>
      </c>
      <c r="K35" s="58">
        <f t="shared" si="27"/>
        <v>0.75</v>
      </c>
      <c r="L35" s="58">
        <f t="shared" si="28"/>
        <v>1</v>
      </c>
      <c r="M35" s="58">
        <f t="shared" si="29"/>
        <v>0</v>
      </c>
      <c r="N35" s="1">
        <f>_xlfn.XLOOKUP(A:A,'COAPS 2020-10'!A:A,'COAPS 2020-10'!AP:AP)</f>
        <v>4</v>
      </c>
      <c r="O35" s="55">
        <f t="shared" si="30"/>
        <v>1</v>
      </c>
      <c r="P35" s="55">
        <f t="shared" si="31"/>
        <v>0.85</v>
      </c>
      <c r="Q35">
        <f>_xlfn.XLOOKUP($A:$A,AUTOPREENCHIMENTO!$A:$A,AUTOPREENCHIMENTO!DH:DH)</f>
        <v>4</v>
      </c>
      <c r="R35">
        <f>_xlfn.XLOOKUP($A:$A,AUTOPREENCHIMENTO!$A:$A,AUTOPREENCHIMENTO!DI:DI)</f>
        <v>136</v>
      </c>
      <c r="S35">
        <f>_xlfn.XLOOKUP($A:$A,AUTOPREENCHIMENTO!$A:$A,AUTOPREENCHIMENTO!DJ:DJ)</f>
        <v>0</v>
      </c>
      <c r="T35">
        <f>_xlfn.XLOOKUP($A:$A,AUTOPREENCHIMENTO!$A:$A,AUTOPREENCHIMENTO!DK:DK)</f>
        <v>0</v>
      </c>
      <c r="U35" s="55">
        <f t="shared" si="32"/>
        <v>1.25</v>
      </c>
      <c r="V35" s="55">
        <f t="shared" si="33"/>
        <v>1.25</v>
      </c>
      <c r="W35">
        <f>_xlfn.XLOOKUP($A:$A,AUTOPREENCHIMENTO!$A:$A,AUTOPREENCHIMENTO!DD:DD)</f>
        <v>5</v>
      </c>
      <c r="X35">
        <f>_xlfn.XLOOKUP($A:$A,AUTOPREENCHIMENTO!$A:$A,AUTOPREENCHIMENTO!DE:DE)</f>
        <v>200</v>
      </c>
      <c r="Y35" s="1">
        <f>_xlfn.XLOOKUP(A:A,'COAPS 2020-10'!A:A,'COAPS 2020-10'!AQ:AQ)</f>
        <v>4</v>
      </c>
      <c r="Z35" s="55">
        <f t="shared" si="34"/>
        <v>0.75</v>
      </c>
      <c r="AA35" s="55">
        <f t="shared" si="35"/>
        <v>0.625</v>
      </c>
      <c r="AB35">
        <f>_xlfn.XLOOKUP($A:$A,AUTOPREENCHIMENTO!$A:$A,AUTOPREENCHIMENTO!DB:DB)</f>
        <v>3</v>
      </c>
      <c r="AC35">
        <f>_xlfn.XLOOKUP($A:$A,AUTOPREENCHIMENTO!$A:$A,AUTOPREENCHIMENTO!DC:DC)</f>
        <v>100</v>
      </c>
      <c r="AD35" s="55">
        <f t="shared" si="36"/>
        <v>3</v>
      </c>
      <c r="AE35" s="55">
        <f t="shared" si="37"/>
        <v>1.8125</v>
      </c>
      <c r="AF35">
        <f>_xlfn.XLOOKUP($A:$A,AUTOPREENCHIMENTO!$A:$A,AUTOPREENCHIMENTO!DN:DN)</f>
        <v>12</v>
      </c>
      <c r="AG35">
        <f>_xlfn.XLOOKUP($A:$A,AUTOPREENCHIMENTO!$A:$A,AUTOPREENCHIMENTO!DO:DO)</f>
        <v>290</v>
      </c>
      <c r="AH35" s="55">
        <f t="shared" si="38"/>
        <v>1.25</v>
      </c>
      <c r="AI35" s="55">
        <f t="shared" si="39"/>
        <v>0.875</v>
      </c>
      <c r="AJ35">
        <f>_xlfn.XLOOKUP($A:$A,AUTOPREENCHIMENTO!$A:$A,AUTOPREENCHIMENTO!DP:DP)</f>
        <v>5</v>
      </c>
      <c r="AK35">
        <f>_xlfn.XLOOKUP($A:$A,AUTOPREENCHIMENTO!$A:$A,AUTOPREENCHIMENTO!DQ:DQ)</f>
        <v>140</v>
      </c>
      <c r="AL35" s="55">
        <f t="shared" si="40"/>
        <v>3.5</v>
      </c>
      <c r="AM35" s="55">
        <f t="shared" si="41"/>
        <v>3.5</v>
      </c>
      <c r="AN35">
        <f>_xlfn.XLOOKUP($A:$A,AUTOPREENCHIMENTO!$A:$A,AUTOPREENCHIMENTO!CT:CT)</f>
        <v>14</v>
      </c>
      <c r="AO35">
        <f>_xlfn.XLOOKUP($A:$A,AUTOPREENCHIMENTO!$A:$A,AUTOPREENCHIMENTO!CU:CU)</f>
        <v>560</v>
      </c>
      <c r="AP35" s="55">
        <f t="shared" si="42"/>
        <v>0</v>
      </c>
      <c r="AQ35" s="55">
        <f t="shared" si="43"/>
        <v>0</v>
      </c>
      <c r="AR35">
        <f>_xlfn.XLOOKUP($A:$A,AUTOPREENCHIMENTO!$A:$A,AUTOPREENCHIMENTO!DS:DS)</f>
        <v>0</v>
      </c>
      <c r="AS35">
        <f>_xlfn.XLOOKUP($A:$A,AUTOPREENCHIMENTO!$A:$A,AUTOPREENCHIMENTO!DU:DU)</f>
        <v>0</v>
      </c>
      <c r="AT35">
        <f>_xlfn.XLOOKUP($A:$A,AUTOPREENCHIMENTO!$A:$A,AUTOPREENCHIMENTO!DW:DW)</f>
        <v>0</v>
      </c>
      <c r="AU35">
        <f>_xlfn.XLOOKUP($A:$A,AUTOPREENCHIMENTO!$A:$A,AUTOPREENCHIMENTO!DY:DY)</f>
        <v>0</v>
      </c>
      <c r="AV35">
        <f>_xlfn.XLOOKUP($A:$A,AUTOPREENCHIMENTO!$A:$A,AUTOPREENCHIMENTO!EA:EA)</f>
        <v>0</v>
      </c>
      <c r="AW35">
        <f>_xlfn.XLOOKUP($A:$A,AUTOPREENCHIMENTO!$A:$A,AUTOPREENCHIMENTO!EC:EC)</f>
        <v>0</v>
      </c>
      <c r="AX35">
        <f>_xlfn.XLOOKUP($A:$A,AUTOPREENCHIMENTO!$A:$A,AUTOPREENCHIMENTO!EE:EE)</f>
        <v>0</v>
      </c>
      <c r="AY35">
        <f>_xlfn.XLOOKUP($A:$A,AUTOPREENCHIMENTO!$A:$A,AUTOPREENCHIMENTO!EG:EG)</f>
        <v>0</v>
      </c>
      <c r="AZ35">
        <f>_xlfn.XLOOKUP($A:$A,AUTOPREENCHIMENTO!$A:$A,AUTOPREENCHIMENTO!DT:DT)</f>
        <v>0</v>
      </c>
      <c r="BA35">
        <f>_xlfn.XLOOKUP($A:$A,AUTOPREENCHIMENTO!$A:$A,AUTOPREENCHIMENTO!DV:DV)</f>
        <v>0</v>
      </c>
      <c r="BB35">
        <f>_xlfn.XLOOKUP($A:$A,AUTOPREENCHIMENTO!$A:$A,AUTOPREENCHIMENTO!DX:DX)</f>
        <v>0</v>
      </c>
      <c r="BC35">
        <f>_xlfn.XLOOKUP($A:$A,AUTOPREENCHIMENTO!$A:$A,AUTOPREENCHIMENTO!DZ:DZ)</f>
        <v>0</v>
      </c>
      <c r="BD35">
        <f>_xlfn.XLOOKUP($A:$A,AUTOPREENCHIMENTO!$A:$A,AUTOPREENCHIMENTO!EB:EB)</f>
        <v>0</v>
      </c>
      <c r="BE35">
        <f>_xlfn.XLOOKUP($A:$A,AUTOPREENCHIMENTO!$A:$A,AUTOPREENCHIMENTO!ED:ED)</f>
        <v>0</v>
      </c>
      <c r="BF35">
        <f>_xlfn.XLOOKUP($A:$A,AUTOPREENCHIMENTO!$A:$A,AUTOPREENCHIMENTO!EF:EF)</f>
        <v>0</v>
      </c>
      <c r="BG35">
        <f>_xlfn.XLOOKUP($A:$A,AUTOPREENCHIMENTO!$A:$A,AUTOPREENCHIMENTO!EH:EH)</f>
        <v>0</v>
      </c>
    </row>
    <row r="36" spans="1:59" x14ac:dyDescent="0.25">
      <c r="A36" s="2">
        <v>77</v>
      </c>
      <c r="B36" s="1" t="s">
        <v>1794</v>
      </c>
      <c r="C36" s="43" t="s">
        <v>231</v>
      </c>
      <c r="D36" s="1" t="s">
        <v>2010</v>
      </c>
      <c r="E36" s="20" t="str">
        <f>_xlfn.XLOOKUP(A:A,Tipologia!A:A,Tipologia!F:F)</f>
        <v>D</v>
      </c>
      <c r="F36" s="62">
        <f t="shared" si="22"/>
        <v>8.75</v>
      </c>
      <c r="G36" s="58">
        <f t="shared" si="23"/>
        <v>2</v>
      </c>
      <c r="H36" s="58">
        <f t="shared" si="24"/>
        <v>2</v>
      </c>
      <c r="I36" s="58">
        <f t="shared" si="25"/>
        <v>1</v>
      </c>
      <c r="J36" s="58">
        <f t="shared" si="26"/>
        <v>2</v>
      </c>
      <c r="K36" s="58">
        <f t="shared" si="27"/>
        <v>1</v>
      </c>
      <c r="L36" s="58">
        <f t="shared" si="28"/>
        <v>0.75</v>
      </c>
      <c r="M36" s="58">
        <f t="shared" si="29"/>
        <v>0</v>
      </c>
      <c r="N36" s="1">
        <f>_xlfn.XLOOKUP(A:A,'COAPS 2020-10'!A:A,'COAPS 2020-10'!AP:AP)</f>
        <v>2</v>
      </c>
      <c r="O36" s="55">
        <f t="shared" si="30"/>
        <v>1</v>
      </c>
      <c r="P36" s="55">
        <f t="shared" si="31"/>
        <v>1</v>
      </c>
      <c r="Q36">
        <f>_xlfn.XLOOKUP($A:$A,AUTOPREENCHIMENTO!$A:$A,AUTOPREENCHIMENTO!DH:DH)</f>
        <v>2</v>
      </c>
      <c r="R36">
        <f>_xlfn.XLOOKUP($A:$A,AUTOPREENCHIMENTO!$A:$A,AUTOPREENCHIMENTO!DI:DI)</f>
        <v>80</v>
      </c>
      <c r="S36">
        <f>_xlfn.XLOOKUP($A:$A,AUTOPREENCHIMENTO!$A:$A,AUTOPREENCHIMENTO!DJ:DJ)</f>
        <v>0</v>
      </c>
      <c r="T36">
        <f>_xlfn.XLOOKUP($A:$A,AUTOPREENCHIMENTO!$A:$A,AUTOPREENCHIMENTO!DK:DK)</f>
        <v>0</v>
      </c>
      <c r="U36" s="55">
        <f t="shared" si="32"/>
        <v>1</v>
      </c>
      <c r="V36" s="55">
        <f t="shared" si="33"/>
        <v>1</v>
      </c>
      <c r="W36">
        <f>_xlfn.XLOOKUP($A:$A,AUTOPREENCHIMENTO!$A:$A,AUTOPREENCHIMENTO!DD:DD)</f>
        <v>2</v>
      </c>
      <c r="X36">
        <f>_xlfn.XLOOKUP($A:$A,AUTOPREENCHIMENTO!$A:$A,AUTOPREENCHIMENTO!DE:DE)</f>
        <v>80</v>
      </c>
      <c r="Y36" s="1">
        <f>_xlfn.XLOOKUP(A:A,'COAPS 2020-10'!A:A,'COAPS 2020-10'!AQ:AQ)</f>
        <v>1</v>
      </c>
      <c r="Z36" s="55">
        <f t="shared" si="34"/>
        <v>1</v>
      </c>
      <c r="AA36" s="55">
        <f t="shared" si="35"/>
        <v>1</v>
      </c>
      <c r="AB36">
        <f>_xlfn.XLOOKUP($A:$A,AUTOPREENCHIMENTO!$A:$A,AUTOPREENCHIMENTO!DB:DB)</f>
        <v>1</v>
      </c>
      <c r="AC36">
        <f>_xlfn.XLOOKUP($A:$A,AUTOPREENCHIMENTO!$A:$A,AUTOPREENCHIMENTO!DC:DC)</f>
        <v>40</v>
      </c>
      <c r="AD36" s="55">
        <f t="shared" si="36"/>
        <v>2</v>
      </c>
      <c r="AE36" s="55">
        <f t="shared" si="37"/>
        <v>2</v>
      </c>
      <c r="AF36">
        <f>_xlfn.XLOOKUP($A:$A,AUTOPREENCHIMENTO!$A:$A,AUTOPREENCHIMENTO!DN:DN)</f>
        <v>4</v>
      </c>
      <c r="AG36">
        <f>_xlfn.XLOOKUP($A:$A,AUTOPREENCHIMENTO!$A:$A,AUTOPREENCHIMENTO!DO:DO)</f>
        <v>160</v>
      </c>
      <c r="AH36" s="55">
        <f t="shared" si="38"/>
        <v>1</v>
      </c>
      <c r="AI36" s="55">
        <f t="shared" si="39"/>
        <v>1</v>
      </c>
      <c r="AJ36">
        <f>_xlfn.XLOOKUP($A:$A,AUTOPREENCHIMENTO!$A:$A,AUTOPREENCHIMENTO!DP:DP)</f>
        <v>1</v>
      </c>
      <c r="AK36">
        <f>_xlfn.XLOOKUP($A:$A,AUTOPREENCHIMENTO!$A:$A,AUTOPREENCHIMENTO!DQ:DQ)</f>
        <v>40</v>
      </c>
      <c r="AL36" s="55">
        <f t="shared" si="40"/>
        <v>2.5</v>
      </c>
      <c r="AM36" s="55">
        <f t="shared" si="41"/>
        <v>2.5</v>
      </c>
      <c r="AN36">
        <f>_xlfn.XLOOKUP($A:$A,AUTOPREENCHIMENTO!$A:$A,AUTOPREENCHIMENTO!CT:CT)</f>
        <v>5</v>
      </c>
      <c r="AO36">
        <f>_xlfn.XLOOKUP($A:$A,AUTOPREENCHIMENTO!$A:$A,AUTOPREENCHIMENTO!CU:CU)</f>
        <v>200</v>
      </c>
      <c r="AP36" s="55">
        <f t="shared" si="42"/>
        <v>0</v>
      </c>
      <c r="AQ36" s="55">
        <f t="shared" si="43"/>
        <v>0</v>
      </c>
      <c r="AR36">
        <f>_xlfn.XLOOKUP($A:$A,AUTOPREENCHIMENTO!$A:$A,AUTOPREENCHIMENTO!DS:DS)</f>
        <v>0</v>
      </c>
      <c r="AS36">
        <f>_xlfn.XLOOKUP($A:$A,AUTOPREENCHIMENTO!$A:$A,AUTOPREENCHIMENTO!DU:DU)</f>
        <v>0</v>
      </c>
      <c r="AT36">
        <f>_xlfn.XLOOKUP($A:$A,AUTOPREENCHIMENTO!$A:$A,AUTOPREENCHIMENTO!DW:DW)</f>
        <v>0</v>
      </c>
      <c r="AU36">
        <f>_xlfn.XLOOKUP($A:$A,AUTOPREENCHIMENTO!$A:$A,AUTOPREENCHIMENTO!DY:DY)</f>
        <v>0</v>
      </c>
      <c r="AV36">
        <f>_xlfn.XLOOKUP($A:$A,AUTOPREENCHIMENTO!$A:$A,AUTOPREENCHIMENTO!EA:EA)</f>
        <v>0</v>
      </c>
      <c r="AW36">
        <f>_xlfn.XLOOKUP($A:$A,AUTOPREENCHIMENTO!$A:$A,AUTOPREENCHIMENTO!EC:EC)</f>
        <v>0</v>
      </c>
      <c r="AX36">
        <f>_xlfn.XLOOKUP($A:$A,AUTOPREENCHIMENTO!$A:$A,AUTOPREENCHIMENTO!EE:EE)</f>
        <v>0</v>
      </c>
      <c r="AY36">
        <f>_xlfn.XLOOKUP($A:$A,AUTOPREENCHIMENTO!$A:$A,AUTOPREENCHIMENTO!EG:EG)</f>
        <v>0</v>
      </c>
      <c r="AZ36">
        <f>_xlfn.XLOOKUP($A:$A,AUTOPREENCHIMENTO!$A:$A,AUTOPREENCHIMENTO!DT:DT)</f>
        <v>0</v>
      </c>
      <c r="BA36">
        <f>_xlfn.XLOOKUP($A:$A,AUTOPREENCHIMENTO!$A:$A,AUTOPREENCHIMENTO!DV:DV)</f>
        <v>0</v>
      </c>
      <c r="BB36">
        <f>_xlfn.XLOOKUP($A:$A,AUTOPREENCHIMENTO!$A:$A,AUTOPREENCHIMENTO!DX:DX)</f>
        <v>0</v>
      </c>
      <c r="BC36">
        <f>_xlfn.XLOOKUP($A:$A,AUTOPREENCHIMENTO!$A:$A,AUTOPREENCHIMENTO!DZ:DZ)</f>
        <v>0</v>
      </c>
      <c r="BD36">
        <f>_xlfn.XLOOKUP($A:$A,AUTOPREENCHIMENTO!$A:$A,AUTOPREENCHIMENTO!EB:EB)</f>
        <v>0</v>
      </c>
      <c r="BE36">
        <f>_xlfn.XLOOKUP($A:$A,AUTOPREENCHIMENTO!$A:$A,AUTOPREENCHIMENTO!ED:ED)</f>
        <v>0</v>
      </c>
      <c r="BF36">
        <f>_xlfn.XLOOKUP($A:$A,AUTOPREENCHIMENTO!$A:$A,AUTOPREENCHIMENTO!EF:EF)</f>
        <v>0</v>
      </c>
      <c r="BG36">
        <f>_xlfn.XLOOKUP($A:$A,AUTOPREENCHIMENTO!$A:$A,AUTOPREENCHIMENTO!EH:EH)</f>
        <v>0</v>
      </c>
    </row>
    <row r="37" spans="1:59" x14ac:dyDescent="0.25">
      <c r="A37" s="2">
        <v>78</v>
      </c>
      <c r="B37" s="1" t="s">
        <v>1622</v>
      </c>
      <c r="C37" s="43" t="s">
        <v>127</v>
      </c>
      <c r="D37" s="1" t="s">
        <v>2110</v>
      </c>
      <c r="E37" s="20" t="str">
        <f>_xlfn.XLOOKUP(A:A,Tipologia!A:A,Tipologia!F:F)</f>
        <v>D</v>
      </c>
      <c r="F37" s="62">
        <f t="shared" si="22"/>
        <v>7</v>
      </c>
      <c r="G37" s="58">
        <f t="shared" si="23"/>
        <v>2</v>
      </c>
      <c r="H37" s="58">
        <f t="shared" si="24"/>
        <v>2</v>
      </c>
      <c r="I37" s="58">
        <f t="shared" si="25"/>
        <v>0</v>
      </c>
      <c r="J37" s="58">
        <f t="shared" si="26"/>
        <v>2</v>
      </c>
      <c r="K37" s="58">
        <f t="shared" si="27"/>
        <v>0</v>
      </c>
      <c r="L37" s="58">
        <f t="shared" si="28"/>
        <v>1</v>
      </c>
      <c r="M37" s="58">
        <f t="shared" si="29"/>
        <v>0</v>
      </c>
      <c r="N37" s="1">
        <f>_xlfn.XLOOKUP(A:A,'COAPS 2020-10'!A:A,'COAPS 2020-10'!AP:AP)</f>
        <v>1</v>
      </c>
      <c r="O37" s="55">
        <f t="shared" si="30"/>
        <v>1</v>
      </c>
      <c r="P37" s="55">
        <f t="shared" si="31"/>
        <v>1</v>
      </c>
      <c r="Q37">
        <f>_xlfn.XLOOKUP($A:$A,AUTOPREENCHIMENTO!$A:$A,AUTOPREENCHIMENTO!DH:DH)</f>
        <v>1</v>
      </c>
      <c r="R37">
        <f>_xlfn.XLOOKUP($A:$A,AUTOPREENCHIMENTO!$A:$A,AUTOPREENCHIMENTO!DI:DI)</f>
        <v>40</v>
      </c>
      <c r="S37">
        <f>_xlfn.XLOOKUP($A:$A,AUTOPREENCHIMENTO!$A:$A,AUTOPREENCHIMENTO!DJ:DJ)</f>
        <v>0</v>
      </c>
      <c r="T37">
        <f>_xlfn.XLOOKUP($A:$A,AUTOPREENCHIMENTO!$A:$A,AUTOPREENCHIMENTO!DK:DK)</f>
        <v>0</v>
      </c>
      <c r="U37" s="55">
        <f t="shared" si="32"/>
        <v>1</v>
      </c>
      <c r="V37" s="55">
        <f t="shared" si="33"/>
        <v>1</v>
      </c>
      <c r="W37">
        <f>_xlfn.XLOOKUP($A:$A,AUTOPREENCHIMENTO!$A:$A,AUTOPREENCHIMENTO!DD:DD)</f>
        <v>1</v>
      </c>
      <c r="X37">
        <f>_xlfn.XLOOKUP($A:$A,AUTOPREENCHIMENTO!$A:$A,AUTOPREENCHIMENTO!DE:DE)</f>
        <v>40</v>
      </c>
      <c r="Y37" s="1">
        <f>_xlfn.XLOOKUP(A:A,'COAPS 2020-10'!A:A,'COAPS 2020-10'!AQ:AQ)</f>
        <v>0</v>
      </c>
      <c r="Z37" s="55">
        <f t="shared" si="34"/>
        <v>0</v>
      </c>
      <c r="AA37" s="55">
        <f t="shared" si="35"/>
        <v>0</v>
      </c>
      <c r="AB37">
        <f>_xlfn.XLOOKUP($A:$A,AUTOPREENCHIMENTO!$A:$A,AUTOPREENCHIMENTO!DB:DB)</f>
        <v>0</v>
      </c>
      <c r="AC37">
        <f>_xlfn.XLOOKUP($A:$A,AUTOPREENCHIMENTO!$A:$A,AUTOPREENCHIMENTO!DC:DC)</f>
        <v>0</v>
      </c>
      <c r="AD37" s="55">
        <f t="shared" si="36"/>
        <v>2</v>
      </c>
      <c r="AE37" s="55">
        <f t="shared" si="37"/>
        <v>2</v>
      </c>
      <c r="AF37">
        <f>_xlfn.XLOOKUP($A:$A,AUTOPREENCHIMENTO!$A:$A,AUTOPREENCHIMENTO!DN:DN)</f>
        <v>2</v>
      </c>
      <c r="AG37">
        <f>_xlfn.XLOOKUP($A:$A,AUTOPREENCHIMENTO!$A:$A,AUTOPREENCHIMENTO!DO:DO)</f>
        <v>80</v>
      </c>
      <c r="AH37" s="55">
        <f t="shared" si="38"/>
        <v>0</v>
      </c>
      <c r="AI37" s="55">
        <f t="shared" si="39"/>
        <v>0</v>
      </c>
      <c r="AJ37">
        <f>_xlfn.XLOOKUP($A:$A,AUTOPREENCHIMENTO!$A:$A,AUTOPREENCHIMENTO!DP:DP)</f>
        <v>0</v>
      </c>
      <c r="AK37">
        <f>_xlfn.XLOOKUP($A:$A,AUTOPREENCHIMENTO!$A:$A,AUTOPREENCHIMENTO!DQ:DQ)</f>
        <v>0</v>
      </c>
      <c r="AL37" s="55">
        <f t="shared" si="40"/>
        <v>3</v>
      </c>
      <c r="AM37" s="55">
        <f t="shared" si="41"/>
        <v>3</v>
      </c>
      <c r="AN37">
        <f>_xlfn.XLOOKUP($A:$A,AUTOPREENCHIMENTO!$A:$A,AUTOPREENCHIMENTO!CT:CT)</f>
        <v>3</v>
      </c>
      <c r="AO37">
        <f>_xlfn.XLOOKUP($A:$A,AUTOPREENCHIMENTO!$A:$A,AUTOPREENCHIMENTO!CU:CU)</f>
        <v>120</v>
      </c>
      <c r="AP37" s="55">
        <f t="shared" si="42"/>
        <v>0</v>
      </c>
      <c r="AQ37" s="55">
        <f t="shared" si="43"/>
        <v>0</v>
      </c>
      <c r="AR37">
        <f>_xlfn.XLOOKUP($A:$A,AUTOPREENCHIMENTO!$A:$A,AUTOPREENCHIMENTO!DS:DS)</f>
        <v>0</v>
      </c>
      <c r="AS37">
        <f>_xlfn.XLOOKUP($A:$A,AUTOPREENCHIMENTO!$A:$A,AUTOPREENCHIMENTO!DU:DU)</f>
        <v>0</v>
      </c>
      <c r="AT37">
        <f>_xlfn.XLOOKUP($A:$A,AUTOPREENCHIMENTO!$A:$A,AUTOPREENCHIMENTO!DW:DW)</f>
        <v>0</v>
      </c>
      <c r="AU37">
        <f>_xlfn.XLOOKUP($A:$A,AUTOPREENCHIMENTO!$A:$A,AUTOPREENCHIMENTO!DY:DY)</f>
        <v>0</v>
      </c>
      <c r="AV37">
        <f>_xlfn.XLOOKUP($A:$A,AUTOPREENCHIMENTO!$A:$A,AUTOPREENCHIMENTO!EA:EA)</f>
        <v>0</v>
      </c>
      <c r="AW37">
        <f>_xlfn.XLOOKUP($A:$A,AUTOPREENCHIMENTO!$A:$A,AUTOPREENCHIMENTO!EC:EC)</f>
        <v>0</v>
      </c>
      <c r="AX37">
        <f>_xlfn.XLOOKUP($A:$A,AUTOPREENCHIMENTO!$A:$A,AUTOPREENCHIMENTO!EE:EE)</f>
        <v>0</v>
      </c>
      <c r="AY37">
        <f>_xlfn.XLOOKUP($A:$A,AUTOPREENCHIMENTO!$A:$A,AUTOPREENCHIMENTO!EG:EG)</f>
        <v>0</v>
      </c>
      <c r="AZ37">
        <f>_xlfn.XLOOKUP($A:$A,AUTOPREENCHIMENTO!$A:$A,AUTOPREENCHIMENTO!DT:DT)</f>
        <v>0</v>
      </c>
      <c r="BA37">
        <f>_xlfn.XLOOKUP($A:$A,AUTOPREENCHIMENTO!$A:$A,AUTOPREENCHIMENTO!DV:DV)</f>
        <v>0</v>
      </c>
      <c r="BB37">
        <f>_xlfn.XLOOKUP($A:$A,AUTOPREENCHIMENTO!$A:$A,AUTOPREENCHIMENTO!DX:DX)</f>
        <v>0</v>
      </c>
      <c r="BC37">
        <f>_xlfn.XLOOKUP($A:$A,AUTOPREENCHIMENTO!$A:$A,AUTOPREENCHIMENTO!DZ:DZ)</f>
        <v>0</v>
      </c>
      <c r="BD37">
        <f>_xlfn.XLOOKUP($A:$A,AUTOPREENCHIMENTO!$A:$A,AUTOPREENCHIMENTO!EB:EB)</f>
        <v>0</v>
      </c>
      <c r="BE37">
        <f>_xlfn.XLOOKUP($A:$A,AUTOPREENCHIMENTO!$A:$A,AUTOPREENCHIMENTO!ED:ED)</f>
        <v>0</v>
      </c>
      <c r="BF37">
        <f>_xlfn.XLOOKUP($A:$A,AUTOPREENCHIMENTO!$A:$A,AUTOPREENCHIMENTO!EF:EF)</f>
        <v>0</v>
      </c>
      <c r="BG37">
        <f>_xlfn.XLOOKUP($A:$A,AUTOPREENCHIMENTO!$A:$A,AUTOPREENCHIMENTO!EH:EH)</f>
        <v>0</v>
      </c>
    </row>
    <row r="38" spans="1:59" x14ac:dyDescent="0.25">
      <c r="A38" s="2">
        <v>80</v>
      </c>
      <c r="B38" s="1" t="s">
        <v>1568</v>
      </c>
      <c r="C38" s="43" t="s">
        <v>313</v>
      </c>
      <c r="D38" s="1" t="s">
        <v>2075</v>
      </c>
      <c r="E38" s="20" t="str">
        <f>_xlfn.XLOOKUP(A:A,Tipologia!A:A,Tipologia!F:F)</f>
        <v>D</v>
      </c>
      <c r="F38" s="62">
        <f t="shared" si="22"/>
        <v>6.5</v>
      </c>
      <c r="G38" s="58">
        <f t="shared" si="23"/>
        <v>2</v>
      </c>
      <c r="H38" s="58">
        <f t="shared" si="24"/>
        <v>2</v>
      </c>
      <c r="I38" s="58">
        <f t="shared" si="25"/>
        <v>0</v>
      </c>
      <c r="J38" s="58">
        <f t="shared" si="26"/>
        <v>1.5</v>
      </c>
      <c r="K38" s="58">
        <f t="shared" si="27"/>
        <v>0</v>
      </c>
      <c r="L38" s="58">
        <f t="shared" si="28"/>
        <v>1</v>
      </c>
      <c r="M38" s="58">
        <f t="shared" si="29"/>
        <v>0</v>
      </c>
      <c r="N38" s="1">
        <f>_xlfn.XLOOKUP(A:A,'COAPS 2020-10'!A:A,'COAPS 2020-10'!AP:AP)</f>
        <v>4</v>
      </c>
      <c r="O38" s="55">
        <f t="shared" si="30"/>
        <v>1</v>
      </c>
      <c r="P38" s="55">
        <f t="shared" si="31"/>
        <v>1</v>
      </c>
      <c r="Q38">
        <f>_xlfn.XLOOKUP($A:$A,AUTOPREENCHIMENTO!$A:$A,AUTOPREENCHIMENTO!DH:DH)</f>
        <v>3</v>
      </c>
      <c r="R38">
        <f>_xlfn.XLOOKUP($A:$A,AUTOPREENCHIMENTO!$A:$A,AUTOPREENCHIMENTO!DI:DI)</f>
        <v>120</v>
      </c>
      <c r="S38">
        <f>_xlfn.XLOOKUP($A:$A,AUTOPREENCHIMENTO!$A:$A,AUTOPREENCHIMENTO!DJ:DJ)</f>
        <v>1</v>
      </c>
      <c r="T38">
        <f>_xlfn.XLOOKUP($A:$A,AUTOPREENCHIMENTO!$A:$A,AUTOPREENCHIMENTO!DK:DK)</f>
        <v>40</v>
      </c>
      <c r="U38" s="55">
        <f t="shared" si="32"/>
        <v>1.25</v>
      </c>
      <c r="V38" s="55">
        <f t="shared" si="33"/>
        <v>1.25</v>
      </c>
      <c r="W38">
        <f>_xlfn.XLOOKUP($A:$A,AUTOPREENCHIMENTO!$A:$A,AUTOPREENCHIMENTO!DD:DD)</f>
        <v>5</v>
      </c>
      <c r="X38">
        <f>_xlfn.XLOOKUP($A:$A,AUTOPREENCHIMENTO!$A:$A,AUTOPREENCHIMENTO!DE:DE)</f>
        <v>200</v>
      </c>
      <c r="Y38" s="1">
        <f>_xlfn.XLOOKUP(A:A,'COAPS 2020-10'!A:A,'COAPS 2020-10'!AQ:AQ)</f>
        <v>0</v>
      </c>
      <c r="Z38" s="55">
        <f t="shared" si="34"/>
        <v>0</v>
      </c>
      <c r="AA38" s="55">
        <f t="shared" si="35"/>
        <v>0</v>
      </c>
      <c r="AB38">
        <f>_xlfn.XLOOKUP($A:$A,AUTOPREENCHIMENTO!$A:$A,AUTOPREENCHIMENTO!DB:DB)</f>
        <v>0</v>
      </c>
      <c r="AC38">
        <f>_xlfn.XLOOKUP($A:$A,AUTOPREENCHIMENTO!$A:$A,AUTOPREENCHIMENTO!DC:DC)</f>
        <v>0</v>
      </c>
      <c r="AD38" s="55">
        <f t="shared" si="36"/>
        <v>2</v>
      </c>
      <c r="AE38" s="55">
        <f t="shared" si="37"/>
        <v>1.875</v>
      </c>
      <c r="AF38">
        <f>_xlfn.XLOOKUP($A:$A,AUTOPREENCHIMENTO!$A:$A,AUTOPREENCHIMENTO!DN:DN)</f>
        <v>8</v>
      </c>
      <c r="AG38">
        <f>_xlfn.XLOOKUP($A:$A,AUTOPREENCHIMENTO!$A:$A,AUTOPREENCHIMENTO!DO:DO)</f>
        <v>300</v>
      </c>
      <c r="AH38" s="55">
        <f t="shared" si="38"/>
        <v>0</v>
      </c>
      <c r="AI38" s="55">
        <f t="shared" si="39"/>
        <v>0</v>
      </c>
      <c r="AJ38">
        <f>_xlfn.XLOOKUP($A:$A,AUTOPREENCHIMENTO!$A:$A,AUTOPREENCHIMENTO!DP:DP)</f>
        <v>0</v>
      </c>
      <c r="AK38">
        <f>_xlfn.XLOOKUP($A:$A,AUTOPREENCHIMENTO!$A:$A,AUTOPREENCHIMENTO!DQ:DQ)</f>
        <v>0</v>
      </c>
      <c r="AL38" s="55">
        <f t="shared" si="40"/>
        <v>3.5</v>
      </c>
      <c r="AM38" s="55">
        <f t="shared" si="41"/>
        <v>3.5</v>
      </c>
      <c r="AN38">
        <f>_xlfn.XLOOKUP($A:$A,AUTOPREENCHIMENTO!$A:$A,AUTOPREENCHIMENTO!CT:CT)</f>
        <v>14</v>
      </c>
      <c r="AO38">
        <f>_xlfn.XLOOKUP($A:$A,AUTOPREENCHIMENTO!$A:$A,AUTOPREENCHIMENTO!CU:CU)</f>
        <v>560</v>
      </c>
      <c r="AP38" s="55">
        <f t="shared" si="42"/>
        <v>0</v>
      </c>
      <c r="AQ38" s="55">
        <f t="shared" si="43"/>
        <v>0</v>
      </c>
      <c r="AR38">
        <f>_xlfn.XLOOKUP($A:$A,AUTOPREENCHIMENTO!$A:$A,AUTOPREENCHIMENTO!DS:DS)</f>
        <v>0</v>
      </c>
      <c r="AS38">
        <f>_xlfn.XLOOKUP($A:$A,AUTOPREENCHIMENTO!$A:$A,AUTOPREENCHIMENTO!DU:DU)</f>
        <v>0</v>
      </c>
      <c r="AT38">
        <f>_xlfn.XLOOKUP($A:$A,AUTOPREENCHIMENTO!$A:$A,AUTOPREENCHIMENTO!DW:DW)</f>
        <v>0</v>
      </c>
      <c r="AU38">
        <f>_xlfn.XLOOKUP($A:$A,AUTOPREENCHIMENTO!$A:$A,AUTOPREENCHIMENTO!DY:DY)</f>
        <v>0</v>
      </c>
      <c r="AV38">
        <f>_xlfn.XLOOKUP($A:$A,AUTOPREENCHIMENTO!$A:$A,AUTOPREENCHIMENTO!EA:EA)</f>
        <v>0</v>
      </c>
      <c r="AW38">
        <f>_xlfn.XLOOKUP($A:$A,AUTOPREENCHIMENTO!$A:$A,AUTOPREENCHIMENTO!EC:EC)</f>
        <v>0</v>
      </c>
      <c r="AX38">
        <f>_xlfn.XLOOKUP($A:$A,AUTOPREENCHIMENTO!$A:$A,AUTOPREENCHIMENTO!EE:EE)</f>
        <v>0</v>
      </c>
      <c r="AY38">
        <f>_xlfn.XLOOKUP($A:$A,AUTOPREENCHIMENTO!$A:$A,AUTOPREENCHIMENTO!EG:EG)</f>
        <v>0</v>
      </c>
      <c r="AZ38">
        <f>_xlfn.XLOOKUP($A:$A,AUTOPREENCHIMENTO!$A:$A,AUTOPREENCHIMENTO!DT:DT)</f>
        <v>0</v>
      </c>
      <c r="BA38">
        <f>_xlfn.XLOOKUP($A:$A,AUTOPREENCHIMENTO!$A:$A,AUTOPREENCHIMENTO!DV:DV)</f>
        <v>0</v>
      </c>
      <c r="BB38">
        <f>_xlfn.XLOOKUP($A:$A,AUTOPREENCHIMENTO!$A:$A,AUTOPREENCHIMENTO!DX:DX)</f>
        <v>0</v>
      </c>
      <c r="BC38">
        <f>_xlfn.XLOOKUP($A:$A,AUTOPREENCHIMENTO!$A:$A,AUTOPREENCHIMENTO!DZ:DZ)</f>
        <v>0</v>
      </c>
      <c r="BD38">
        <f>_xlfn.XLOOKUP($A:$A,AUTOPREENCHIMENTO!$A:$A,AUTOPREENCHIMENTO!EB:EB)</f>
        <v>0</v>
      </c>
      <c r="BE38">
        <f>_xlfn.XLOOKUP($A:$A,AUTOPREENCHIMENTO!$A:$A,AUTOPREENCHIMENTO!ED:ED)</f>
        <v>0</v>
      </c>
      <c r="BF38">
        <f>_xlfn.XLOOKUP($A:$A,AUTOPREENCHIMENTO!$A:$A,AUTOPREENCHIMENTO!EF:EF)</f>
        <v>0</v>
      </c>
      <c r="BG38">
        <f>_xlfn.XLOOKUP($A:$A,AUTOPREENCHIMENTO!$A:$A,AUTOPREENCHIMENTO!EH:EH)</f>
        <v>0</v>
      </c>
    </row>
    <row r="39" spans="1:59" x14ac:dyDescent="0.25">
      <c r="A39" s="2">
        <v>81</v>
      </c>
      <c r="B39" s="1" t="s">
        <v>1857</v>
      </c>
      <c r="C39" s="43" t="s">
        <v>291</v>
      </c>
      <c r="D39" s="1" t="s">
        <v>2085</v>
      </c>
      <c r="E39" s="20" t="str">
        <f>_xlfn.XLOOKUP(A:A,Tipologia!A:A,Tipologia!F:F)</f>
        <v>A</v>
      </c>
      <c r="F39" s="62">
        <f t="shared" si="22"/>
        <v>9.25</v>
      </c>
      <c r="G39" s="58">
        <f t="shared" si="23"/>
        <v>1.5</v>
      </c>
      <c r="H39" s="58">
        <f t="shared" si="24"/>
        <v>1.5</v>
      </c>
      <c r="I39" s="58">
        <f t="shared" si="25"/>
        <v>0.75</v>
      </c>
      <c r="J39" s="58">
        <f t="shared" si="26"/>
        <v>2</v>
      </c>
      <c r="K39" s="58">
        <f t="shared" si="27"/>
        <v>0.75</v>
      </c>
      <c r="L39" s="58">
        <f t="shared" si="28"/>
        <v>0.75</v>
      </c>
      <c r="M39" s="58">
        <f t="shared" si="29"/>
        <v>2</v>
      </c>
      <c r="N39" s="1">
        <f>_xlfn.XLOOKUP(A:A,'COAPS 2020-10'!A:A,'COAPS 2020-10'!AP:AP)</f>
        <v>6</v>
      </c>
      <c r="O39" s="55">
        <f t="shared" si="30"/>
        <v>0.66666666666666663</v>
      </c>
      <c r="P39" s="55">
        <f t="shared" si="31"/>
        <v>0.66666666666666663</v>
      </c>
      <c r="Q39">
        <f>_xlfn.XLOOKUP($A:$A,AUTOPREENCHIMENTO!$A:$A,AUTOPREENCHIMENTO!DH:DH)</f>
        <v>4</v>
      </c>
      <c r="R39">
        <f>_xlfn.XLOOKUP($A:$A,AUTOPREENCHIMENTO!$A:$A,AUTOPREENCHIMENTO!DI:DI)</f>
        <v>160</v>
      </c>
      <c r="S39">
        <f>_xlfn.XLOOKUP($A:$A,AUTOPREENCHIMENTO!$A:$A,AUTOPREENCHIMENTO!DJ:DJ)</f>
        <v>0</v>
      </c>
      <c r="T39">
        <f>_xlfn.XLOOKUP($A:$A,AUTOPREENCHIMENTO!$A:$A,AUTOPREENCHIMENTO!DK:DK)</f>
        <v>0</v>
      </c>
      <c r="U39" s="55">
        <f t="shared" si="32"/>
        <v>1</v>
      </c>
      <c r="V39" s="55">
        <f t="shared" si="33"/>
        <v>0.75</v>
      </c>
      <c r="W39">
        <f>_xlfn.XLOOKUP($A:$A,AUTOPREENCHIMENTO!$A:$A,AUTOPREENCHIMENTO!DD:DD)</f>
        <v>6</v>
      </c>
      <c r="X39">
        <f>_xlfn.XLOOKUP($A:$A,AUTOPREENCHIMENTO!$A:$A,AUTOPREENCHIMENTO!DE:DE)</f>
        <v>180</v>
      </c>
      <c r="Y39" s="1">
        <f>_xlfn.XLOOKUP(A:A,'COAPS 2020-10'!A:A,'COAPS 2020-10'!AQ:AQ)</f>
        <v>5</v>
      </c>
      <c r="Z39" s="55">
        <f t="shared" si="34"/>
        <v>1</v>
      </c>
      <c r="AA39" s="55">
        <f t="shared" si="35"/>
        <v>0.8</v>
      </c>
      <c r="AB39">
        <f>_xlfn.XLOOKUP($A:$A,AUTOPREENCHIMENTO!$A:$A,AUTOPREENCHIMENTO!DB:DB)</f>
        <v>5</v>
      </c>
      <c r="AC39">
        <f>_xlfn.XLOOKUP($A:$A,AUTOPREENCHIMENTO!$A:$A,AUTOPREENCHIMENTO!DC:DC)</f>
        <v>160</v>
      </c>
      <c r="AD39" s="55">
        <f t="shared" si="36"/>
        <v>2.3333333333333335</v>
      </c>
      <c r="AE39" s="55">
        <f t="shared" si="37"/>
        <v>2.1666666666666665</v>
      </c>
      <c r="AF39">
        <f>_xlfn.XLOOKUP($A:$A,AUTOPREENCHIMENTO!$A:$A,AUTOPREENCHIMENTO!DN:DN)</f>
        <v>14</v>
      </c>
      <c r="AG39">
        <f>_xlfn.XLOOKUP($A:$A,AUTOPREENCHIMENTO!$A:$A,AUTOPREENCHIMENTO!DO:DO)</f>
        <v>520</v>
      </c>
      <c r="AH39" s="55">
        <f t="shared" si="38"/>
        <v>1</v>
      </c>
      <c r="AI39" s="55">
        <f t="shared" si="39"/>
        <v>0.8</v>
      </c>
      <c r="AJ39">
        <f>_xlfn.XLOOKUP($A:$A,AUTOPREENCHIMENTO!$A:$A,AUTOPREENCHIMENTO!DP:DP)</f>
        <v>5</v>
      </c>
      <c r="AK39">
        <f>_xlfn.XLOOKUP($A:$A,AUTOPREENCHIMENTO!$A:$A,AUTOPREENCHIMENTO!DQ:DQ)</f>
        <v>160</v>
      </c>
      <c r="AL39" s="55">
        <f t="shared" si="40"/>
        <v>2</v>
      </c>
      <c r="AM39" s="55">
        <f t="shared" si="41"/>
        <v>2</v>
      </c>
      <c r="AN39">
        <f>_xlfn.XLOOKUP($A:$A,AUTOPREENCHIMENTO!$A:$A,AUTOPREENCHIMENTO!CT:CT)</f>
        <v>12</v>
      </c>
      <c r="AO39">
        <f>_xlfn.XLOOKUP($A:$A,AUTOPREENCHIMENTO!$A:$A,AUTOPREENCHIMENTO!CU:CU)</f>
        <v>480</v>
      </c>
      <c r="AP39" s="55">
        <f t="shared" si="42"/>
        <v>5</v>
      </c>
      <c r="AQ39" s="55">
        <f t="shared" si="43"/>
        <v>200</v>
      </c>
      <c r="AR39">
        <f>_xlfn.XLOOKUP($A:$A,AUTOPREENCHIMENTO!$A:$A,AUTOPREENCHIMENTO!DS:DS)</f>
        <v>1</v>
      </c>
      <c r="AS39">
        <f>_xlfn.XLOOKUP($A:$A,AUTOPREENCHIMENTO!$A:$A,AUTOPREENCHIMENTO!DU:DU)</f>
        <v>1</v>
      </c>
      <c r="AT39">
        <f>_xlfn.XLOOKUP($A:$A,AUTOPREENCHIMENTO!$A:$A,AUTOPREENCHIMENTO!DW:DW)</f>
        <v>0</v>
      </c>
      <c r="AU39">
        <f>_xlfn.XLOOKUP($A:$A,AUTOPREENCHIMENTO!$A:$A,AUTOPREENCHIMENTO!DY:DY)</f>
        <v>1</v>
      </c>
      <c r="AV39">
        <f>_xlfn.XLOOKUP($A:$A,AUTOPREENCHIMENTO!$A:$A,AUTOPREENCHIMENTO!EA:EA)</f>
        <v>1</v>
      </c>
      <c r="AW39">
        <f>_xlfn.XLOOKUP($A:$A,AUTOPREENCHIMENTO!$A:$A,AUTOPREENCHIMENTO!EC:EC)</f>
        <v>1</v>
      </c>
      <c r="AX39">
        <f>_xlfn.XLOOKUP($A:$A,AUTOPREENCHIMENTO!$A:$A,AUTOPREENCHIMENTO!EE:EE)</f>
        <v>0</v>
      </c>
      <c r="AY39">
        <f>_xlfn.XLOOKUP($A:$A,AUTOPREENCHIMENTO!$A:$A,AUTOPREENCHIMENTO!EG:EG)</f>
        <v>0</v>
      </c>
      <c r="AZ39">
        <f>_xlfn.XLOOKUP($A:$A,AUTOPREENCHIMENTO!$A:$A,AUTOPREENCHIMENTO!DT:DT)</f>
        <v>40</v>
      </c>
      <c r="BA39">
        <f>_xlfn.XLOOKUP($A:$A,AUTOPREENCHIMENTO!$A:$A,AUTOPREENCHIMENTO!DV:DV)</f>
        <v>40</v>
      </c>
      <c r="BB39">
        <f>_xlfn.XLOOKUP($A:$A,AUTOPREENCHIMENTO!$A:$A,AUTOPREENCHIMENTO!DX:DX)</f>
        <v>0</v>
      </c>
      <c r="BC39">
        <f>_xlfn.XLOOKUP($A:$A,AUTOPREENCHIMENTO!$A:$A,AUTOPREENCHIMENTO!DZ:DZ)</f>
        <v>40</v>
      </c>
      <c r="BD39">
        <f>_xlfn.XLOOKUP($A:$A,AUTOPREENCHIMENTO!$A:$A,AUTOPREENCHIMENTO!EB:EB)</f>
        <v>40</v>
      </c>
      <c r="BE39">
        <f>_xlfn.XLOOKUP($A:$A,AUTOPREENCHIMENTO!$A:$A,AUTOPREENCHIMENTO!ED:ED)</f>
        <v>40</v>
      </c>
      <c r="BF39">
        <f>_xlfn.XLOOKUP($A:$A,AUTOPREENCHIMENTO!$A:$A,AUTOPREENCHIMENTO!EF:EF)</f>
        <v>0</v>
      </c>
      <c r="BG39">
        <f>_xlfn.XLOOKUP($A:$A,AUTOPREENCHIMENTO!$A:$A,AUTOPREENCHIMENTO!EH:EH)</f>
        <v>0</v>
      </c>
    </row>
    <row r="40" spans="1:59" x14ac:dyDescent="0.25">
      <c r="A40" s="2">
        <v>82</v>
      </c>
      <c r="B40" s="1" t="s">
        <v>1857</v>
      </c>
      <c r="C40" s="43" t="s">
        <v>2155</v>
      </c>
      <c r="D40" s="1" t="s">
        <v>2064</v>
      </c>
      <c r="E40" s="20" t="str">
        <f>_xlfn.XLOOKUP(A:A,Tipologia!A:A,Tipologia!F:F)</f>
        <v>SEM INFORMAÇÃO</v>
      </c>
      <c r="F40" s="62" t="e">
        <f t="shared" si="22"/>
        <v>#N/A</v>
      </c>
      <c r="G40" s="58" t="e">
        <f t="shared" si="23"/>
        <v>#N/A</v>
      </c>
      <c r="H40" s="58" t="e">
        <f t="shared" si="24"/>
        <v>#N/A</v>
      </c>
      <c r="I40" s="58" t="e">
        <f t="shared" si="25"/>
        <v>#N/A</v>
      </c>
      <c r="J40" s="58" t="e">
        <f t="shared" si="26"/>
        <v>#N/A</v>
      </c>
      <c r="K40" s="58" t="e">
        <f t="shared" si="27"/>
        <v>#N/A</v>
      </c>
      <c r="L40" s="58" t="e">
        <f t="shared" si="28"/>
        <v>#N/A</v>
      </c>
      <c r="M40" s="58" t="e">
        <f t="shared" si="29"/>
        <v>#N/A</v>
      </c>
      <c r="N40" s="1">
        <f>_xlfn.XLOOKUP(A:A,'COAPS 2020-10'!A:A,'COAPS 2020-10'!AP:AP)</f>
        <v>1</v>
      </c>
      <c r="O40" s="55" t="e">
        <f t="shared" si="30"/>
        <v>#N/A</v>
      </c>
      <c r="P40" s="55" t="e">
        <f t="shared" si="31"/>
        <v>#N/A</v>
      </c>
      <c r="Q40" t="e">
        <f>_xlfn.XLOOKUP($A:$A,AUTOPREENCHIMENTO!$A:$A,AUTOPREENCHIMENTO!DH:DH)</f>
        <v>#N/A</v>
      </c>
      <c r="R40" t="e">
        <f>_xlfn.XLOOKUP($A:$A,AUTOPREENCHIMENTO!$A:$A,AUTOPREENCHIMENTO!DI:DI)</f>
        <v>#N/A</v>
      </c>
      <c r="S40" t="e">
        <f>_xlfn.XLOOKUP($A:$A,AUTOPREENCHIMENTO!$A:$A,AUTOPREENCHIMENTO!DJ:DJ)</f>
        <v>#N/A</v>
      </c>
      <c r="T40" t="e">
        <f>_xlfn.XLOOKUP($A:$A,AUTOPREENCHIMENTO!$A:$A,AUTOPREENCHIMENTO!DK:DK)</f>
        <v>#N/A</v>
      </c>
      <c r="U40" s="55" t="e">
        <f t="shared" si="32"/>
        <v>#N/A</v>
      </c>
      <c r="V40" s="55" t="e">
        <f t="shared" si="33"/>
        <v>#N/A</v>
      </c>
      <c r="W40" t="e">
        <f>_xlfn.XLOOKUP($A:$A,AUTOPREENCHIMENTO!$A:$A,AUTOPREENCHIMENTO!DD:DD)</f>
        <v>#N/A</v>
      </c>
      <c r="X40" t="e">
        <f>_xlfn.XLOOKUP($A:$A,AUTOPREENCHIMENTO!$A:$A,AUTOPREENCHIMENTO!DE:DE)</f>
        <v>#N/A</v>
      </c>
      <c r="Y40" s="1">
        <f>_xlfn.XLOOKUP(A:A,'COAPS 2020-10'!A:A,'COAPS 2020-10'!AQ:AQ)</f>
        <v>1</v>
      </c>
      <c r="Z40" s="55" t="e">
        <f t="shared" si="34"/>
        <v>#N/A</v>
      </c>
      <c r="AA40" s="55" t="e">
        <f t="shared" si="35"/>
        <v>#N/A</v>
      </c>
      <c r="AB40" t="e">
        <f>_xlfn.XLOOKUP($A:$A,AUTOPREENCHIMENTO!$A:$A,AUTOPREENCHIMENTO!DB:DB)</f>
        <v>#N/A</v>
      </c>
      <c r="AC40" t="e">
        <f>_xlfn.XLOOKUP($A:$A,AUTOPREENCHIMENTO!$A:$A,AUTOPREENCHIMENTO!DC:DC)</f>
        <v>#N/A</v>
      </c>
      <c r="AD40" s="55" t="e">
        <f t="shared" si="36"/>
        <v>#N/A</v>
      </c>
      <c r="AE40" s="55" t="e">
        <f t="shared" si="37"/>
        <v>#N/A</v>
      </c>
      <c r="AF40" t="e">
        <f>_xlfn.XLOOKUP($A:$A,AUTOPREENCHIMENTO!$A:$A,AUTOPREENCHIMENTO!DN:DN)</f>
        <v>#N/A</v>
      </c>
      <c r="AG40" t="e">
        <f>_xlfn.XLOOKUP($A:$A,AUTOPREENCHIMENTO!$A:$A,AUTOPREENCHIMENTO!DO:DO)</f>
        <v>#N/A</v>
      </c>
      <c r="AH40" s="55" t="e">
        <f t="shared" si="38"/>
        <v>#N/A</v>
      </c>
      <c r="AI40" s="55" t="e">
        <f t="shared" si="39"/>
        <v>#N/A</v>
      </c>
      <c r="AJ40" t="e">
        <f>_xlfn.XLOOKUP($A:$A,AUTOPREENCHIMENTO!$A:$A,AUTOPREENCHIMENTO!DP:DP)</f>
        <v>#N/A</v>
      </c>
      <c r="AK40" t="e">
        <f>_xlfn.XLOOKUP($A:$A,AUTOPREENCHIMENTO!$A:$A,AUTOPREENCHIMENTO!DQ:DQ)</f>
        <v>#N/A</v>
      </c>
      <c r="AL40" s="55" t="e">
        <f t="shared" si="40"/>
        <v>#N/A</v>
      </c>
      <c r="AM40" s="55" t="e">
        <f t="shared" si="41"/>
        <v>#N/A</v>
      </c>
      <c r="AN40" t="e">
        <f>_xlfn.XLOOKUP($A:$A,AUTOPREENCHIMENTO!$A:$A,AUTOPREENCHIMENTO!CT:CT)</f>
        <v>#N/A</v>
      </c>
      <c r="AO40" t="e">
        <f>_xlfn.XLOOKUP($A:$A,AUTOPREENCHIMENTO!$A:$A,AUTOPREENCHIMENTO!CU:CU)</f>
        <v>#N/A</v>
      </c>
      <c r="AP40" s="55">
        <f t="shared" si="42"/>
        <v>0</v>
      </c>
      <c r="AQ40" s="55" t="e">
        <f t="shared" si="43"/>
        <v>#N/A</v>
      </c>
      <c r="AR40" t="e">
        <f>_xlfn.XLOOKUP($A:$A,AUTOPREENCHIMENTO!$A:$A,AUTOPREENCHIMENTO!DS:DS)</f>
        <v>#N/A</v>
      </c>
      <c r="AS40" t="e">
        <f>_xlfn.XLOOKUP($A:$A,AUTOPREENCHIMENTO!$A:$A,AUTOPREENCHIMENTO!DU:DU)</f>
        <v>#N/A</v>
      </c>
      <c r="AT40" t="e">
        <f>_xlfn.XLOOKUP($A:$A,AUTOPREENCHIMENTO!$A:$A,AUTOPREENCHIMENTO!DW:DW)</f>
        <v>#N/A</v>
      </c>
      <c r="AU40" t="e">
        <f>_xlfn.XLOOKUP($A:$A,AUTOPREENCHIMENTO!$A:$A,AUTOPREENCHIMENTO!DY:DY)</f>
        <v>#N/A</v>
      </c>
      <c r="AV40" t="e">
        <f>_xlfn.XLOOKUP($A:$A,AUTOPREENCHIMENTO!$A:$A,AUTOPREENCHIMENTO!EA:EA)</f>
        <v>#N/A</v>
      </c>
      <c r="AW40" t="e">
        <f>_xlfn.XLOOKUP($A:$A,AUTOPREENCHIMENTO!$A:$A,AUTOPREENCHIMENTO!EC:EC)</f>
        <v>#N/A</v>
      </c>
      <c r="AX40" t="e">
        <f>_xlfn.XLOOKUP($A:$A,AUTOPREENCHIMENTO!$A:$A,AUTOPREENCHIMENTO!EE:EE)</f>
        <v>#N/A</v>
      </c>
      <c r="AY40" t="e">
        <f>_xlfn.XLOOKUP($A:$A,AUTOPREENCHIMENTO!$A:$A,AUTOPREENCHIMENTO!EG:EG)</f>
        <v>#N/A</v>
      </c>
      <c r="AZ40" t="e">
        <f>_xlfn.XLOOKUP($A:$A,AUTOPREENCHIMENTO!$A:$A,AUTOPREENCHIMENTO!DT:DT)</f>
        <v>#N/A</v>
      </c>
      <c r="BA40" t="e">
        <f>_xlfn.XLOOKUP($A:$A,AUTOPREENCHIMENTO!$A:$A,AUTOPREENCHIMENTO!DV:DV)</f>
        <v>#N/A</v>
      </c>
      <c r="BB40" t="e">
        <f>_xlfn.XLOOKUP($A:$A,AUTOPREENCHIMENTO!$A:$A,AUTOPREENCHIMENTO!DX:DX)</f>
        <v>#N/A</v>
      </c>
      <c r="BC40" t="e">
        <f>_xlfn.XLOOKUP($A:$A,AUTOPREENCHIMENTO!$A:$A,AUTOPREENCHIMENTO!DZ:DZ)</f>
        <v>#N/A</v>
      </c>
      <c r="BD40" t="e">
        <f>_xlfn.XLOOKUP($A:$A,AUTOPREENCHIMENTO!$A:$A,AUTOPREENCHIMENTO!EB:EB)</f>
        <v>#N/A</v>
      </c>
      <c r="BE40" t="e">
        <f>_xlfn.XLOOKUP($A:$A,AUTOPREENCHIMENTO!$A:$A,AUTOPREENCHIMENTO!ED:ED)</f>
        <v>#N/A</v>
      </c>
      <c r="BF40" t="e">
        <f>_xlfn.XLOOKUP($A:$A,AUTOPREENCHIMENTO!$A:$A,AUTOPREENCHIMENTO!EF:EF)</f>
        <v>#N/A</v>
      </c>
      <c r="BG40" t="e">
        <f>_xlfn.XLOOKUP($A:$A,AUTOPREENCHIMENTO!$A:$A,AUTOPREENCHIMENTO!EH:EH)</f>
        <v>#N/A</v>
      </c>
    </row>
    <row r="41" spans="1:59" x14ac:dyDescent="0.25">
      <c r="A41" s="2">
        <v>83</v>
      </c>
      <c r="B41" s="1" t="s">
        <v>1622</v>
      </c>
      <c r="C41" s="43" t="s">
        <v>127</v>
      </c>
      <c r="D41" s="1" t="s">
        <v>2024</v>
      </c>
      <c r="E41" s="20" t="str">
        <f>_xlfn.XLOOKUP(A:A,Tipologia!A:A,Tipologia!F:F)</f>
        <v>B</v>
      </c>
      <c r="F41" s="62">
        <f t="shared" si="22"/>
        <v>9.75</v>
      </c>
      <c r="G41" s="58">
        <f t="shared" si="23"/>
        <v>1.5</v>
      </c>
      <c r="H41" s="58">
        <f t="shared" si="24"/>
        <v>2</v>
      </c>
      <c r="I41" s="58">
        <f t="shared" si="25"/>
        <v>0.75</v>
      </c>
      <c r="J41" s="58">
        <f t="shared" si="26"/>
        <v>2</v>
      </c>
      <c r="K41" s="58">
        <f t="shared" si="27"/>
        <v>0.75</v>
      </c>
      <c r="L41" s="58">
        <f t="shared" si="28"/>
        <v>0.75</v>
      </c>
      <c r="M41" s="58">
        <f t="shared" si="29"/>
        <v>2</v>
      </c>
      <c r="N41" s="1">
        <f>_xlfn.XLOOKUP(A:A,'COAPS 2020-10'!A:A,'COAPS 2020-10'!AP:AP)</f>
        <v>10</v>
      </c>
      <c r="O41" s="55">
        <f t="shared" si="30"/>
        <v>0.9</v>
      </c>
      <c r="P41" s="55">
        <f t="shared" si="31"/>
        <v>0.9</v>
      </c>
      <c r="Q41">
        <f>_xlfn.XLOOKUP($A:$A,AUTOPREENCHIMENTO!$A:$A,AUTOPREENCHIMENTO!DH:DH)</f>
        <v>9</v>
      </c>
      <c r="R41">
        <f>_xlfn.XLOOKUP($A:$A,AUTOPREENCHIMENTO!$A:$A,AUTOPREENCHIMENTO!DI:DI)</f>
        <v>360</v>
      </c>
      <c r="S41">
        <f>_xlfn.XLOOKUP($A:$A,AUTOPREENCHIMENTO!$A:$A,AUTOPREENCHIMENTO!DJ:DJ)</f>
        <v>0</v>
      </c>
      <c r="T41">
        <f>_xlfn.XLOOKUP($A:$A,AUTOPREENCHIMENTO!$A:$A,AUTOPREENCHIMENTO!DK:DK)</f>
        <v>0</v>
      </c>
      <c r="U41" s="55">
        <f t="shared" si="32"/>
        <v>1.2</v>
      </c>
      <c r="V41" s="55">
        <f t="shared" si="33"/>
        <v>1.2</v>
      </c>
      <c r="W41">
        <f>_xlfn.XLOOKUP($A:$A,AUTOPREENCHIMENTO!$A:$A,AUTOPREENCHIMENTO!DD:DD)</f>
        <v>12</v>
      </c>
      <c r="X41">
        <f>_xlfn.XLOOKUP($A:$A,AUTOPREENCHIMENTO!$A:$A,AUTOPREENCHIMENTO!DE:DE)</f>
        <v>480</v>
      </c>
      <c r="Y41" s="1">
        <f>_xlfn.XLOOKUP(A:A,'COAPS 2020-10'!A:A,'COAPS 2020-10'!AQ:AQ)</f>
        <v>9</v>
      </c>
      <c r="Z41" s="55">
        <f t="shared" si="34"/>
        <v>1</v>
      </c>
      <c r="AA41" s="55">
        <f t="shared" si="35"/>
        <v>0.72222222222222221</v>
      </c>
      <c r="AB41">
        <f>_xlfn.XLOOKUP($A:$A,AUTOPREENCHIMENTO!$A:$A,AUTOPREENCHIMENTO!DB:DB)</f>
        <v>9</v>
      </c>
      <c r="AC41">
        <f>_xlfn.XLOOKUP($A:$A,AUTOPREENCHIMENTO!$A:$A,AUTOPREENCHIMENTO!DC:DC)</f>
        <v>260</v>
      </c>
      <c r="AD41" s="55">
        <f t="shared" si="36"/>
        <v>2.1</v>
      </c>
      <c r="AE41" s="55">
        <f t="shared" si="37"/>
        <v>2.5</v>
      </c>
      <c r="AF41">
        <f>_xlfn.XLOOKUP($A:$A,AUTOPREENCHIMENTO!$A:$A,AUTOPREENCHIMENTO!DN:DN)</f>
        <v>21</v>
      </c>
      <c r="AG41">
        <f>_xlfn.XLOOKUP($A:$A,AUTOPREENCHIMENTO!$A:$A,AUTOPREENCHIMENTO!DO:DO)</f>
        <v>1000</v>
      </c>
      <c r="AH41" s="55">
        <f t="shared" si="38"/>
        <v>1.1111111111111112</v>
      </c>
      <c r="AI41" s="55">
        <f t="shared" si="39"/>
        <v>0.83333333333333337</v>
      </c>
      <c r="AJ41">
        <f>_xlfn.XLOOKUP($A:$A,AUTOPREENCHIMENTO!$A:$A,AUTOPREENCHIMENTO!DP:DP)</f>
        <v>10</v>
      </c>
      <c r="AK41">
        <f>_xlfn.XLOOKUP($A:$A,AUTOPREENCHIMENTO!$A:$A,AUTOPREENCHIMENTO!DQ:DQ)</f>
        <v>300</v>
      </c>
      <c r="AL41" s="55">
        <f t="shared" si="40"/>
        <v>2.1</v>
      </c>
      <c r="AM41" s="55">
        <f t="shared" si="41"/>
        <v>2.1</v>
      </c>
      <c r="AN41">
        <f>_xlfn.XLOOKUP($A:$A,AUTOPREENCHIMENTO!$A:$A,AUTOPREENCHIMENTO!CT:CT)</f>
        <v>21</v>
      </c>
      <c r="AO41">
        <f>_xlfn.XLOOKUP($A:$A,AUTOPREENCHIMENTO!$A:$A,AUTOPREENCHIMENTO!CU:CU)</f>
        <v>840</v>
      </c>
      <c r="AP41" s="55">
        <f t="shared" si="42"/>
        <v>5</v>
      </c>
      <c r="AQ41" s="55">
        <f t="shared" si="43"/>
        <v>200</v>
      </c>
      <c r="AR41">
        <f>_xlfn.XLOOKUP($A:$A,AUTOPREENCHIMENTO!$A:$A,AUTOPREENCHIMENTO!DS:DS)</f>
        <v>1</v>
      </c>
      <c r="AS41">
        <f>_xlfn.XLOOKUP($A:$A,AUTOPREENCHIMENTO!$A:$A,AUTOPREENCHIMENTO!DU:DU)</f>
        <v>1</v>
      </c>
      <c r="AT41">
        <f>_xlfn.XLOOKUP($A:$A,AUTOPREENCHIMENTO!$A:$A,AUTOPREENCHIMENTO!DW:DW)</f>
        <v>1</v>
      </c>
      <c r="AU41">
        <f>_xlfn.XLOOKUP($A:$A,AUTOPREENCHIMENTO!$A:$A,AUTOPREENCHIMENTO!DY:DY)</f>
        <v>0</v>
      </c>
      <c r="AV41">
        <f>_xlfn.XLOOKUP($A:$A,AUTOPREENCHIMENTO!$A:$A,AUTOPREENCHIMENTO!EA:EA)</f>
        <v>1</v>
      </c>
      <c r="AW41">
        <f>_xlfn.XLOOKUP($A:$A,AUTOPREENCHIMENTO!$A:$A,AUTOPREENCHIMENTO!EC:EC)</f>
        <v>1</v>
      </c>
      <c r="AX41">
        <f>_xlfn.XLOOKUP($A:$A,AUTOPREENCHIMENTO!$A:$A,AUTOPREENCHIMENTO!EE:EE)</f>
        <v>0</v>
      </c>
      <c r="AY41">
        <f>_xlfn.XLOOKUP($A:$A,AUTOPREENCHIMENTO!$A:$A,AUTOPREENCHIMENTO!EG:EG)</f>
        <v>0</v>
      </c>
      <c r="AZ41">
        <f>_xlfn.XLOOKUP($A:$A,AUTOPREENCHIMENTO!$A:$A,AUTOPREENCHIMENTO!DT:DT)</f>
        <v>40</v>
      </c>
      <c r="BA41">
        <f>_xlfn.XLOOKUP($A:$A,AUTOPREENCHIMENTO!$A:$A,AUTOPREENCHIMENTO!DV:DV)</f>
        <v>40</v>
      </c>
      <c r="BB41">
        <f>_xlfn.XLOOKUP($A:$A,AUTOPREENCHIMENTO!$A:$A,AUTOPREENCHIMENTO!DX:DX)</f>
        <v>40</v>
      </c>
      <c r="BC41">
        <f>_xlfn.XLOOKUP($A:$A,AUTOPREENCHIMENTO!$A:$A,AUTOPREENCHIMENTO!DZ:DZ)</f>
        <v>0</v>
      </c>
      <c r="BD41">
        <f>_xlfn.XLOOKUP($A:$A,AUTOPREENCHIMENTO!$A:$A,AUTOPREENCHIMENTO!EB:EB)</f>
        <v>40</v>
      </c>
      <c r="BE41">
        <f>_xlfn.XLOOKUP($A:$A,AUTOPREENCHIMENTO!$A:$A,AUTOPREENCHIMENTO!ED:ED)</f>
        <v>40</v>
      </c>
      <c r="BF41">
        <f>_xlfn.XLOOKUP($A:$A,AUTOPREENCHIMENTO!$A:$A,AUTOPREENCHIMENTO!EF:EF)</f>
        <v>0</v>
      </c>
      <c r="BG41">
        <f>_xlfn.XLOOKUP($A:$A,AUTOPREENCHIMENTO!$A:$A,AUTOPREENCHIMENTO!EH:EH)</f>
        <v>0</v>
      </c>
    </row>
    <row r="42" spans="1:59" x14ac:dyDescent="0.25">
      <c r="A42" s="2">
        <v>84</v>
      </c>
      <c r="B42" s="1" t="s">
        <v>1929</v>
      </c>
      <c r="C42" s="43" t="s">
        <v>136</v>
      </c>
      <c r="D42" s="1" t="s">
        <v>2122</v>
      </c>
      <c r="E42" s="20" t="str">
        <f>_xlfn.XLOOKUP(A:A,Tipologia!A:A,Tipologia!F:F)</f>
        <v>E</v>
      </c>
      <c r="F42" s="62">
        <f t="shared" si="22"/>
        <v>4.25</v>
      </c>
      <c r="G42" s="58">
        <f t="shared" si="23"/>
        <v>1.5</v>
      </c>
      <c r="H42" s="58">
        <f t="shared" si="24"/>
        <v>2</v>
      </c>
      <c r="I42" s="58">
        <f t="shared" si="25"/>
        <v>0</v>
      </c>
      <c r="J42" s="58">
        <f t="shared" si="26"/>
        <v>0</v>
      </c>
      <c r="K42" s="58">
        <f t="shared" si="27"/>
        <v>0</v>
      </c>
      <c r="L42" s="58">
        <f t="shared" si="28"/>
        <v>0.75</v>
      </c>
      <c r="M42" s="58">
        <f t="shared" si="29"/>
        <v>0</v>
      </c>
      <c r="N42" s="1">
        <f>_xlfn.XLOOKUP(A:A,'COAPS 2020-10'!A:A,'COAPS 2020-10'!AP:AP)</f>
        <v>3</v>
      </c>
      <c r="O42" s="55">
        <f t="shared" si="30"/>
        <v>0.66666666666666663</v>
      </c>
      <c r="P42" s="55">
        <f t="shared" si="31"/>
        <v>0.66666666666666663</v>
      </c>
      <c r="Q42">
        <f>_xlfn.XLOOKUP($A:$A,AUTOPREENCHIMENTO!$A:$A,AUTOPREENCHIMENTO!DH:DH)</f>
        <v>1</v>
      </c>
      <c r="R42">
        <f>_xlfn.XLOOKUP($A:$A,AUTOPREENCHIMENTO!$A:$A,AUTOPREENCHIMENTO!DI:DI)</f>
        <v>40</v>
      </c>
      <c r="S42">
        <f>_xlfn.XLOOKUP($A:$A,AUTOPREENCHIMENTO!$A:$A,AUTOPREENCHIMENTO!DJ:DJ)</f>
        <v>1</v>
      </c>
      <c r="T42">
        <f>_xlfn.XLOOKUP($A:$A,AUTOPREENCHIMENTO!$A:$A,AUTOPREENCHIMENTO!DK:DK)</f>
        <v>40</v>
      </c>
      <c r="U42" s="55">
        <f t="shared" si="32"/>
        <v>1</v>
      </c>
      <c r="V42" s="55">
        <f t="shared" si="33"/>
        <v>1</v>
      </c>
      <c r="W42">
        <f>_xlfn.XLOOKUP($A:$A,AUTOPREENCHIMENTO!$A:$A,AUTOPREENCHIMENTO!DD:DD)</f>
        <v>3</v>
      </c>
      <c r="X42">
        <f>_xlfn.XLOOKUP($A:$A,AUTOPREENCHIMENTO!$A:$A,AUTOPREENCHIMENTO!DE:DE)</f>
        <v>120</v>
      </c>
      <c r="Y42" s="1">
        <f>_xlfn.XLOOKUP(A:A,'COAPS 2020-10'!A:A,'COAPS 2020-10'!AQ:AQ)</f>
        <v>0</v>
      </c>
      <c r="Z42" s="55">
        <f t="shared" si="34"/>
        <v>0</v>
      </c>
      <c r="AA42" s="55">
        <f t="shared" si="35"/>
        <v>0</v>
      </c>
      <c r="AB42">
        <f>_xlfn.XLOOKUP($A:$A,AUTOPREENCHIMENTO!$A:$A,AUTOPREENCHIMENTO!DB:DB)</f>
        <v>0</v>
      </c>
      <c r="AC42">
        <f>_xlfn.XLOOKUP($A:$A,AUTOPREENCHIMENTO!$A:$A,AUTOPREENCHIMENTO!DC:DC)</f>
        <v>0</v>
      </c>
      <c r="AD42" s="55">
        <f t="shared" si="36"/>
        <v>0</v>
      </c>
      <c r="AE42" s="55">
        <f t="shared" si="37"/>
        <v>0</v>
      </c>
      <c r="AF42">
        <f>_xlfn.XLOOKUP($A:$A,AUTOPREENCHIMENTO!$A:$A,AUTOPREENCHIMENTO!DN:DN)</f>
        <v>0</v>
      </c>
      <c r="AG42">
        <f>_xlfn.XLOOKUP($A:$A,AUTOPREENCHIMENTO!$A:$A,AUTOPREENCHIMENTO!DO:DO)</f>
        <v>0</v>
      </c>
      <c r="AH42" s="55">
        <f t="shared" si="38"/>
        <v>0</v>
      </c>
      <c r="AI42" s="55">
        <f t="shared" si="39"/>
        <v>0</v>
      </c>
      <c r="AJ42">
        <f>_xlfn.XLOOKUP($A:$A,AUTOPREENCHIMENTO!$A:$A,AUTOPREENCHIMENTO!DP:DP)</f>
        <v>0</v>
      </c>
      <c r="AK42">
        <f>_xlfn.XLOOKUP($A:$A,AUTOPREENCHIMENTO!$A:$A,AUTOPREENCHIMENTO!DQ:DQ)</f>
        <v>0</v>
      </c>
      <c r="AL42" s="55">
        <f t="shared" si="40"/>
        <v>2</v>
      </c>
      <c r="AM42" s="55">
        <f t="shared" si="41"/>
        <v>2</v>
      </c>
      <c r="AN42">
        <f>_xlfn.XLOOKUP($A:$A,AUTOPREENCHIMENTO!$A:$A,AUTOPREENCHIMENTO!CT:CT)</f>
        <v>6</v>
      </c>
      <c r="AO42">
        <f>_xlfn.XLOOKUP($A:$A,AUTOPREENCHIMENTO!$A:$A,AUTOPREENCHIMENTO!CU:CU)</f>
        <v>240</v>
      </c>
      <c r="AP42" s="55">
        <f t="shared" si="42"/>
        <v>0</v>
      </c>
      <c r="AQ42" s="55">
        <f t="shared" si="43"/>
        <v>0</v>
      </c>
      <c r="AR42">
        <f>_xlfn.XLOOKUP($A:$A,AUTOPREENCHIMENTO!$A:$A,AUTOPREENCHIMENTO!DS:DS)</f>
        <v>0</v>
      </c>
      <c r="AS42">
        <f>_xlfn.XLOOKUP($A:$A,AUTOPREENCHIMENTO!$A:$A,AUTOPREENCHIMENTO!DU:DU)</f>
        <v>0</v>
      </c>
      <c r="AT42">
        <f>_xlfn.XLOOKUP($A:$A,AUTOPREENCHIMENTO!$A:$A,AUTOPREENCHIMENTO!DW:DW)</f>
        <v>0</v>
      </c>
      <c r="AU42">
        <f>_xlfn.XLOOKUP($A:$A,AUTOPREENCHIMENTO!$A:$A,AUTOPREENCHIMENTO!DY:DY)</f>
        <v>0</v>
      </c>
      <c r="AV42">
        <f>_xlfn.XLOOKUP($A:$A,AUTOPREENCHIMENTO!$A:$A,AUTOPREENCHIMENTO!EA:EA)</f>
        <v>0</v>
      </c>
      <c r="AW42">
        <f>_xlfn.XLOOKUP($A:$A,AUTOPREENCHIMENTO!$A:$A,AUTOPREENCHIMENTO!EC:EC)</f>
        <v>0</v>
      </c>
      <c r="AX42">
        <f>_xlfn.XLOOKUP($A:$A,AUTOPREENCHIMENTO!$A:$A,AUTOPREENCHIMENTO!EE:EE)</f>
        <v>0</v>
      </c>
      <c r="AY42">
        <f>_xlfn.XLOOKUP($A:$A,AUTOPREENCHIMENTO!$A:$A,AUTOPREENCHIMENTO!EG:EG)</f>
        <v>0</v>
      </c>
      <c r="AZ42">
        <f>_xlfn.XLOOKUP($A:$A,AUTOPREENCHIMENTO!$A:$A,AUTOPREENCHIMENTO!DT:DT)</f>
        <v>0</v>
      </c>
      <c r="BA42">
        <f>_xlfn.XLOOKUP($A:$A,AUTOPREENCHIMENTO!$A:$A,AUTOPREENCHIMENTO!DV:DV)</f>
        <v>0</v>
      </c>
      <c r="BB42">
        <f>_xlfn.XLOOKUP($A:$A,AUTOPREENCHIMENTO!$A:$A,AUTOPREENCHIMENTO!DX:DX)</f>
        <v>0</v>
      </c>
      <c r="BC42">
        <f>_xlfn.XLOOKUP($A:$A,AUTOPREENCHIMENTO!$A:$A,AUTOPREENCHIMENTO!DZ:DZ)</f>
        <v>0</v>
      </c>
      <c r="BD42">
        <f>_xlfn.XLOOKUP($A:$A,AUTOPREENCHIMENTO!$A:$A,AUTOPREENCHIMENTO!EB:EB)</f>
        <v>0</v>
      </c>
      <c r="BE42">
        <f>_xlfn.XLOOKUP($A:$A,AUTOPREENCHIMENTO!$A:$A,AUTOPREENCHIMENTO!ED:ED)</f>
        <v>0</v>
      </c>
      <c r="BF42">
        <f>_xlfn.XLOOKUP($A:$A,AUTOPREENCHIMENTO!$A:$A,AUTOPREENCHIMENTO!EF:EF)</f>
        <v>0</v>
      </c>
      <c r="BG42">
        <f>_xlfn.XLOOKUP($A:$A,AUTOPREENCHIMENTO!$A:$A,AUTOPREENCHIMENTO!EH:EH)</f>
        <v>0</v>
      </c>
    </row>
    <row r="43" spans="1:59" x14ac:dyDescent="0.25">
      <c r="A43" s="2">
        <v>86</v>
      </c>
      <c r="B43" s="1" t="s">
        <v>1622</v>
      </c>
      <c r="C43" s="43" t="s">
        <v>276</v>
      </c>
      <c r="D43" s="1" t="s">
        <v>2025</v>
      </c>
      <c r="E43" s="20" t="str">
        <f>_xlfn.XLOOKUP(A:A,Tipologia!A:A,Tipologia!F:F)</f>
        <v>B</v>
      </c>
      <c r="F43" s="62">
        <f t="shared" si="22"/>
        <v>9</v>
      </c>
      <c r="G43" s="58">
        <f t="shared" si="23"/>
        <v>2</v>
      </c>
      <c r="H43" s="58">
        <f t="shared" si="24"/>
        <v>2</v>
      </c>
      <c r="I43" s="58">
        <f t="shared" si="25"/>
        <v>0.75</v>
      </c>
      <c r="J43" s="58">
        <f t="shared" si="26"/>
        <v>2</v>
      </c>
      <c r="K43" s="58">
        <f t="shared" si="27"/>
        <v>0.75</v>
      </c>
      <c r="L43" s="58">
        <f t="shared" si="28"/>
        <v>0.5</v>
      </c>
      <c r="M43" s="58">
        <f t="shared" si="29"/>
        <v>1</v>
      </c>
      <c r="N43" s="1">
        <f>_xlfn.XLOOKUP(A:A,'COAPS 2020-10'!A:A,'COAPS 2020-10'!AP:AP)</f>
        <v>9</v>
      </c>
      <c r="O43" s="55">
        <f t="shared" si="30"/>
        <v>1</v>
      </c>
      <c r="P43" s="55">
        <f t="shared" si="31"/>
        <v>1</v>
      </c>
      <c r="Q43">
        <f>_xlfn.XLOOKUP($A:$A,AUTOPREENCHIMENTO!$A:$A,AUTOPREENCHIMENTO!DH:DH)</f>
        <v>9</v>
      </c>
      <c r="R43">
        <f>_xlfn.XLOOKUP($A:$A,AUTOPREENCHIMENTO!$A:$A,AUTOPREENCHIMENTO!DI:DI)</f>
        <v>360</v>
      </c>
      <c r="S43">
        <f>_xlfn.XLOOKUP($A:$A,AUTOPREENCHIMENTO!$A:$A,AUTOPREENCHIMENTO!DJ:DJ)</f>
        <v>0</v>
      </c>
      <c r="T43">
        <f>_xlfn.XLOOKUP($A:$A,AUTOPREENCHIMENTO!$A:$A,AUTOPREENCHIMENTO!DK:DK)</f>
        <v>0</v>
      </c>
      <c r="U43" s="55">
        <f t="shared" si="32"/>
        <v>1</v>
      </c>
      <c r="V43" s="55">
        <f t="shared" si="33"/>
        <v>1</v>
      </c>
      <c r="W43">
        <f>_xlfn.XLOOKUP($A:$A,AUTOPREENCHIMENTO!$A:$A,AUTOPREENCHIMENTO!DD:DD)</f>
        <v>9</v>
      </c>
      <c r="X43">
        <f>_xlfn.XLOOKUP($A:$A,AUTOPREENCHIMENTO!$A:$A,AUTOPREENCHIMENTO!DE:DE)</f>
        <v>360</v>
      </c>
      <c r="Y43" s="1">
        <f>_xlfn.XLOOKUP(A:A,'COAPS 2020-10'!A:A,'COAPS 2020-10'!AQ:AQ)</f>
        <v>5</v>
      </c>
      <c r="Z43" s="55">
        <f t="shared" si="34"/>
        <v>1</v>
      </c>
      <c r="AA43" s="55">
        <f t="shared" si="35"/>
        <v>0.9</v>
      </c>
      <c r="AB43">
        <f>_xlfn.XLOOKUP($A:$A,AUTOPREENCHIMENTO!$A:$A,AUTOPREENCHIMENTO!DB:DB)</f>
        <v>5</v>
      </c>
      <c r="AC43">
        <f>_xlfn.XLOOKUP($A:$A,AUTOPREENCHIMENTO!$A:$A,AUTOPREENCHIMENTO!DC:DC)</f>
        <v>180</v>
      </c>
      <c r="AD43" s="55">
        <f t="shared" si="36"/>
        <v>2.3333333333333335</v>
      </c>
      <c r="AE43" s="55">
        <f t="shared" si="37"/>
        <v>2.4444444444444446</v>
      </c>
      <c r="AF43">
        <f>_xlfn.XLOOKUP($A:$A,AUTOPREENCHIMENTO!$A:$A,AUTOPREENCHIMENTO!DN:DN)</f>
        <v>21</v>
      </c>
      <c r="AG43">
        <f>_xlfn.XLOOKUP($A:$A,AUTOPREENCHIMENTO!$A:$A,AUTOPREENCHIMENTO!DO:DO)</f>
        <v>880</v>
      </c>
      <c r="AH43" s="55">
        <f t="shared" si="38"/>
        <v>0.8</v>
      </c>
      <c r="AI43" s="55">
        <f t="shared" si="39"/>
        <v>0.8</v>
      </c>
      <c r="AJ43">
        <f>_xlfn.XLOOKUP($A:$A,AUTOPREENCHIMENTO!$A:$A,AUTOPREENCHIMENTO!DP:DP)</f>
        <v>4</v>
      </c>
      <c r="AK43">
        <f>_xlfn.XLOOKUP($A:$A,AUTOPREENCHIMENTO!$A:$A,AUTOPREENCHIMENTO!DQ:DQ)</f>
        <v>160</v>
      </c>
      <c r="AL43" s="55">
        <f t="shared" si="40"/>
        <v>1.8888888888888888</v>
      </c>
      <c r="AM43" s="55">
        <f t="shared" si="41"/>
        <v>1.8888888888888888</v>
      </c>
      <c r="AN43">
        <f>_xlfn.XLOOKUP($A:$A,AUTOPREENCHIMENTO!$A:$A,AUTOPREENCHIMENTO!CT:CT)</f>
        <v>17</v>
      </c>
      <c r="AO43">
        <f>_xlfn.XLOOKUP($A:$A,AUTOPREENCHIMENTO!$A:$A,AUTOPREENCHIMENTO!CU:CU)</f>
        <v>680</v>
      </c>
      <c r="AP43" s="55">
        <f t="shared" si="42"/>
        <v>8</v>
      </c>
      <c r="AQ43" s="55">
        <f t="shared" si="43"/>
        <v>360</v>
      </c>
      <c r="AR43">
        <f>_xlfn.XLOOKUP($A:$A,AUTOPREENCHIMENTO!$A:$A,AUTOPREENCHIMENTO!DS:DS)</f>
        <v>1</v>
      </c>
      <c r="AS43">
        <f>_xlfn.XLOOKUP($A:$A,AUTOPREENCHIMENTO!$A:$A,AUTOPREENCHIMENTO!DU:DU)</f>
        <v>1</v>
      </c>
      <c r="AT43">
        <f>_xlfn.XLOOKUP($A:$A,AUTOPREENCHIMENTO!$A:$A,AUTOPREENCHIMENTO!DW:DW)</f>
        <v>1</v>
      </c>
      <c r="AU43">
        <f>_xlfn.XLOOKUP($A:$A,AUTOPREENCHIMENTO!$A:$A,AUTOPREENCHIMENTO!DY:DY)</f>
        <v>1</v>
      </c>
      <c r="AV43">
        <f>_xlfn.XLOOKUP($A:$A,AUTOPREENCHIMENTO!$A:$A,AUTOPREENCHIMENTO!EA:EA)</f>
        <v>1</v>
      </c>
      <c r="AW43">
        <f>_xlfn.XLOOKUP($A:$A,AUTOPREENCHIMENTO!$A:$A,AUTOPREENCHIMENTO!EC:EC)</f>
        <v>1</v>
      </c>
      <c r="AX43">
        <f>_xlfn.XLOOKUP($A:$A,AUTOPREENCHIMENTO!$A:$A,AUTOPREENCHIMENTO!EE:EE)</f>
        <v>1</v>
      </c>
      <c r="AY43">
        <f>_xlfn.XLOOKUP($A:$A,AUTOPREENCHIMENTO!$A:$A,AUTOPREENCHIMENTO!EG:EG)</f>
        <v>2</v>
      </c>
      <c r="AZ43">
        <f>_xlfn.XLOOKUP($A:$A,AUTOPREENCHIMENTO!$A:$A,AUTOPREENCHIMENTO!DT:DT)</f>
        <v>40</v>
      </c>
      <c r="BA43">
        <f>_xlfn.XLOOKUP($A:$A,AUTOPREENCHIMENTO!$A:$A,AUTOPREENCHIMENTO!DV:DV)</f>
        <v>40</v>
      </c>
      <c r="BB43">
        <f>_xlfn.XLOOKUP($A:$A,AUTOPREENCHIMENTO!$A:$A,AUTOPREENCHIMENTO!DX:DX)</f>
        <v>40</v>
      </c>
      <c r="BC43">
        <f>_xlfn.XLOOKUP($A:$A,AUTOPREENCHIMENTO!$A:$A,AUTOPREENCHIMENTO!DZ:DZ)</f>
        <v>40</v>
      </c>
      <c r="BD43">
        <f>_xlfn.XLOOKUP($A:$A,AUTOPREENCHIMENTO!$A:$A,AUTOPREENCHIMENTO!EB:EB)</f>
        <v>40</v>
      </c>
      <c r="BE43">
        <f>_xlfn.XLOOKUP($A:$A,AUTOPREENCHIMENTO!$A:$A,AUTOPREENCHIMENTO!ED:ED)</f>
        <v>40</v>
      </c>
      <c r="BF43">
        <f>_xlfn.XLOOKUP($A:$A,AUTOPREENCHIMENTO!$A:$A,AUTOPREENCHIMENTO!EF:EF)</f>
        <v>40</v>
      </c>
      <c r="BG43">
        <f>_xlfn.XLOOKUP($A:$A,AUTOPREENCHIMENTO!$A:$A,AUTOPREENCHIMENTO!EH:EH)</f>
        <v>80</v>
      </c>
    </row>
    <row r="44" spans="1:59" x14ac:dyDescent="0.25">
      <c r="A44" s="2">
        <v>87</v>
      </c>
      <c r="B44" s="1" t="s">
        <v>1857</v>
      </c>
      <c r="C44" s="43" t="s">
        <v>157</v>
      </c>
      <c r="D44" s="1" t="s">
        <v>1886</v>
      </c>
      <c r="E44" s="20" t="str">
        <f>_xlfn.XLOOKUP(A:A,Tipologia!A:A,Tipologia!F:F)</f>
        <v>E</v>
      </c>
      <c r="F44" s="62">
        <f t="shared" si="22"/>
        <v>6.75</v>
      </c>
      <c r="G44" s="58">
        <f t="shared" si="23"/>
        <v>2</v>
      </c>
      <c r="H44" s="58">
        <f t="shared" si="24"/>
        <v>2</v>
      </c>
      <c r="I44" s="58">
        <f t="shared" si="25"/>
        <v>0</v>
      </c>
      <c r="J44" s="58">
        <f t="shared" si="26"/>
        <v>2</v>
      </c>
      <c r="K44" s="58">
        <f t="shared" si="27"/>
        <v>0</v>
      </c>
      <c r="L44" s="58">
        <f t="shared" si="28"/>
        <v>0.75</v>
      </c>
      <c r="M44" s="58">
        <f t="shared" si="29"/>
        <v>0</v>
      </c>
      <c r="N44" s="1">
        <f>_xlfn.XLOOKUP(A:A,'COAPS 2020-10'!A:A,'COAPS 2020-10'!AP:AP)</f>
        <v>1</v>
      </c>
      <c r="O44" s="55">
        <f t="shared" si="30"/>
        <v>1</v>
      </c>
      <c r="P44" s="55">
        <f t="shared" si="31"/>
        <v>1</v>
      </c>
      <c r="Q44">
        <f>_xlfn.XLOOKUP($A:$A,AUTOPREENCHIMENTO!$A:$A,AUTOPREENCHIMENTO!DH:DH)</f>
        <v>1</v>
      </c>
      <c r="R44">
        <f>_xlfn.XLOOKUP($A:$A,AUTOPREENCHIMENTO!$A:$A,AUTOPREENCHIMENTO!DI:DI)</f>
        <v>40</v>
      </c>
      <c r="S44">
        <f>_xlfn.XLOOKUP($A:$A,AUTOPREENCHIMENTO!$A:$A,AUTOPREENCHIMENTO!DJ:DJ)</f>
        <v>0</v>
      </c>
      <c r="T44">
        <f>_xlfn.XLOOKUP($A:$A,AUTOPREENCHIMENTO!$A:$A,AUTOPREENCHIMENTO!DK:DK)</f>
        <v>0</v>
      </c>
      <c r="U44" s="55">
        <f t="shared" si="32"/>
        <v>1</v>
      </c>
      <c r="V44" s="55">
        <f t="shared" si="33"/>
        <v>1</v>
      </c>
      <c r="W44">
        <f>_xlfn.XLOOKUP($A:$A,AUTOPREENCHIMENTO!$A:$A,AUTOPREENCHIMENTO!DD:DD)</f>
        <v>1</v>
      </c>
      <c r="X44">
        <f>_xlfn.XLOOKUP($A:$A,AUTOPREENCHIMENTO!$A:$A,AUTOPREENCHIMENTO!DE:DE)</f>
        <v>40</v>
      </c>
      <c r="Y44" s="1">
        <f>_xlfn.XLOOKUP(A:A,'COAPS 2020-10'!A:A,'COAPS 2020-10'!AQ:AQ)</f>
        <v>0</v>
      </c>
      <c r="Z44" s="55">
        <f t="shared" si="34"/>
        <v>0</v>
      </c>
      <c r="AA44" s="55">
        <f t="shared" si="35"/>
        <v>0</v>
      </c>
      <c r="AB44">
        <f>_xlfn.XLOOKUP($A:$A,AUTOPREENCHIMENTO!$A:$A,AUTOPREENCHIMENTO!DB:DB)</f>
        <v>0</v>
      </c>
      <c r="AC44">
        <f>_xlfn.XLOOKUP($A:$A,AUTOPREENCHIMENTO!$A:$A,AUTOPREENCHIMENTO!DC:DC)</f>
        <v>0</v>
      </c>
      <c r="AD44" s="55">
        <f t="shared" si="36"/>
        <v>2</v>
      </c>
      <c r="AE44" s="55">
        <f t="shared" si="37"/>
        <v>2</v>
      </c>
      <c r="AF44">
        <f>_xlfn.XLOOKUP($A:$A,AUTOPREENCHIMENTO!$A:$A,AUTOPREENCHIMENTO!DN:DN)</f>
        <v>2</v>
      </c>
      <c r="AG44">
        <f>_xlfn.XLOOKUP($A:$A,AUTOPREENCHIMENTO!$A:$A,AUTOPREENCHIMENTO!DO:DO)</f>
        <v>80</v>
      </c>
      <c r="AH44" s="55">
        <f t="shared" si="38"/>
        <v>0</v>
      </c>
      <c r="AI44" s="55">
        <f t="shared" si="39"/>
        <v>0</v>
      </c>
      <c r="AJ44">
        <f>_xlfn.XLOOKUP($A:$A,AUTOPREENCHIMENTO!$A:$A,AUTOPREENCHIMENTO!DP:DP)</f>
        <v>0</v>
      </c>
      <c r="AK44">
        <f>_xlfn.XLOOKUP($A:$A,AUTOPREENCHIMENTO!$A:$A,AUTOPREENCHIMENTO!DQ:DQ)</f>
        <v>0</v>
      </c>
      <c r="AL44" s="55">
        <f t="shared" si="40"/>
        <v>2</v>
      </c>
      <c r="AM44" s="55">
        <f t="shared" si="41"/>
        <v>2</v>
      </c>
      <c r="AN44">
        <f>_xlfn.XLOOKUP($A:$A,AUTOPREENCHIMENTO!$A:$A,AUTOPREENCHIMENTO!CT:CT)</f>
        <v>2</v>
      </c>
      <c r="AO44">
        <f>_xlfn.XLOOKUP($A:$A,AUTOPREENCHIMENTO!$A:$A,AUTOPREENCHIMENTO!CU:CU)</f>
        <v>80</v>
      </c>
      <c r="AP44" s="55">
        <f t="shared" si="42"/>
        <v>0</v>
      </c>
      <c r="AQ44" s="55">
        <f t="shared" si="43"/>
        <v>0</v>
      </c>
      <c r="AR44">
        <f>_xlfn.XLOOKUP($A:$A,AUTOPREENCHIMENTO!$A:$A,AUTOPREENCHIMENTO!DS:DS)</f>
        <v>0</v>
      </c>
      <c r="AS44">
        <f>_xlfn.XLOOKUP($A:$A,AUTOPREENCHIMENTO!$A:$A,AUTOPREENCHIMENTO!DU:DU)</f>
        <v>0</v>
      </c>
      <c r="AT44">
        <f>_xlfn.XLOOKUP($A:$A,AUTOPREENCHIMENTO!$A:$A,AUTOPREENCHIMENTO!DW:DW)</f>
        <v>0</v>
      </c>
      <c r="AU44">
        <f>_xlfn.XLOOKUP($A:$A,AUTOPREENCHIMENTO!$A:$A,AUTOPREENCHIMENTO!DY:DY)</f>
        <v>0</v>
      </c>
      <c r="AV44">
        <f>_xlfn.XLOOKUP($A:$A,AUTOPREENCHIMENTO!$A:$A,AUTOPREENCHIMENTO!EA:EA)</f>
        <v>0</v>
      </c>
      <c r="AW44">
        <f>_xlfn.XLOOKUP($A:$A,AUTOPREENCHIMENTO!$A:$A,AUTOPREENCHIMENTO!EC:EC)</f>
        <v>0</v>
      </c>
      <c r="AX44">
        <f>_xlfn.XLOOKUP($A:$A,AUTOPREENCHIMENTO!$A:$A,AUTOPREENCHIMENTO!EE:EE)</f>
        <v>0</v>
      </c>
      <c r="AY44">
        <f>_xlfn.XLOOKUP($A:$A,AUTOPREENCHIMENTO!$A:$A,AUTOPREENCHIMENTO!EG:EG)</f>
        <v>0</v>
      </c>
      <c r="AZ44">
        <f>_xlfn.XLOOKUP($A:$A,AUTOPREENCHIMENTO!$A:$A,AUTOPREENCHIMENTO!DT:DT)</f>
        <v>0</v>
      </c>
      <c r="BA44">
        <f>_xlfn.XLOOKUP($A:$A,AUTOPREENCHIMENTO!$A:$A,AUTOPREENCHIMENTO!DV:DV)</f>
        <v>0</v>
      </c>
      <c r="BB44">
        <f>_xlfn.XLOOKUP($A:$A,AUTOPREENCHIMENTO!$A:$A,AUTOPREENCHIMENTO!DX:DX)</f>
        <v>0</v>
      </c>
      <c r="BC44">
        <f>_xlfn.XLOOKUP($A:$A,AUTOPREENCHIMENTO!$A:$A,AUTOPREENCHIMENTO!DZ:DZ)</f>
        <v>0</v>
      </c>
      <c r="BD44">
        <f>_xlfn.XLOOKUP($A:$A,AUTOPREENCHIMENTO!$A:$A,AUTOPREENCHIMENTO!EB:EB)</f>
        <v>0</v>
      </c>
      <c r="BE44">
        <f>_xlfn.XLOOKUP($A:$A,AUTOPREENCHIMENTO!$A:$A,AUTOPREENCHIMENTO!ED:ED)</f>
        <v>0</v>
      </c>
      <c r="BF44">
        <f>_xlfn.XLOOKUP($A:$A,AUTOPREENCHIMENTO!$A:$A,AUTOPREENCHIMENTO!EF:EF)</f>
        <v>0</v>
      </c>
      <c r="BG44">
        <f>_xlfn.XLOOKUP($A:$A,AUTOPREENCHIMENTO!$A:$A,AUTOPREENCHIMENTO!EH:EH)</f>
        <v>0</v>
      </c>
    </row>
    <row r="45" spans="1:59" x14ac:dyDescent="0.25">
      <c r="A45" s="2">
        <v>88</v>
      </c>
      <c r="B45" s="1" t="s">
        <v>1568</v>
      </c>
      <c r="C45" s="43" t="s">
        <v>313</v>
      </c>
      <c r="D45" s="1" t="s">
        <v>2086</v>
      </c>
      <c r="E45" s="20" t="str">
        <f>_xlfn.XLOOKUP(A:A,Tipologia!A:A,Tipologia!F:F)</f>
        <v>C</v>
      </c>
      <c r="F45" s="62">
        <f t="shared" si="22"/>
        <v>10</v>
      </c>
      <c r="G45" s="58">
        <f t="shared" si="23"/>
        <v>2</v>
      </c>
      <c r="H45" s="58">
        <f t="shared" si="24"/>
        <v>2</v>
      </c>
      <c r="I45" s="58">
        <f t="shared" si="25"/>
        <v>1</v>
      </c>
      <c r="J45" s="58">
        <f t="shared" si="26"/>
        <v>2</v>
      </c>
      <c r="K45" s="58">
        <f t="shared" si="27"/>
        <v>1</v>
      </c>
      <c r="L45" s="58">
        <f t="shared" si="28"/>
        <v>1</v>
      </c>
      <c r="M45" s="58">
        <f t="shared" si="29"/>
        <v>1</v>
      </c>
      <c r="N45" s="1">
        <f>_xlfn.XLOOKUP(A:A,'COAPS 2020-10'!A:A,'COAPS 2020-10'!AP:AP)</f>
        <v>1</v>
      </c>
      <c r="O45" s="55">
        <f t="shared" si="30"/>
        <v>1</v>
      </c>
      <c r="P45" s="55">
        <f t="shared" si="31"/>
        <v>1</v>
      </c>
      <c r="Q45">
        <f>_xlfn.XLOOKUP($A:$A,AUTOPREENCHIMENTO!$A:$A,AUTOPREENCHIMENTO!DH:DH)</f>
        <v>0</v>
      </c>
      <c r="R45">
        <f>_xlfn.XLOOKUP($A:$A,AUTOPREENCHIMENTO!$A:$A,AUTOPREENCHIMENTO!DI:DI)</f>
        <v>0</v>
      </c>
      <c r="S45">
        <f>_xlfn.XLOOKUP($A:$A,AUTOPREENCHIMENTO!$A:$A,AUTOPREENCHIMENTO!DJ:DJ)</f>
        <v>1</v>
      </c>
      <c r="T45">
        <f>_xlfn.XLOOKUP($A:$A,AUTOPREENCHIMENTO!$A:$A,AUTOPREENCHIMENTO!DK:DK)</f>
        <v>40</v>
      </c>
      <c r="U45" s="55">
        <f t="shared" si="32"/>
        <v>1</v>
      </c>
      <c r="V45" s="55">
        <f t="shared" si="33"/>
        <v>1</v>
      </c>
      <c r="W45">
        <f>_xlfn.XLOOKUP($A:$A,AUTOPREENCHIMENTO!$A:$A,AUTOPREENCHIMENTO!DD:DD)</f>
        <v>1</v>
      </c>
      <c r="X45">
        <f>_xlfn.XLOOKUP($A:$A,AUTOPREENCHIMENTO!$A:$A,AUTOPREENCHIMENTO!DE:DE)</f>
        <v>40</v>
      </c>
      <c r="Y45" s="1">
        <f>_xlfn.XLOOKUP(A:A,'COAPS 2020-10'!A:A,'COAPS 2020-10'!AQ:AQ)</f>
        <v>1</v>
      </c>
      <c r="Z45" s="55">
        <f t="shared" si="34"/>
        <v>1</v>
      </c>
      <c r="AA45" s="55">
        <f t="shared" si="35"/>
        <v>1</v>
      </c>
      <c r="AB45">
        <f>_xlfn.XLOOKUP($A:$A,AUTOPREENCHIMENTO!$A:$A,AUTOPREENCHIMENTO!DB:DB)</f>
        <v>1</v>
      </c>
      <c r="AC45">
        <f>_xlfn.XLOOKUP($A:$A,AUTOPREENCHIMENTO!$A:$A,AUTOPREENCHIMENTO!DC:DC)</f>
        <v>40</v>
      </c>
      <c r="AD45" s="55">
        <f t="shared" si="36"/>
        <v>3</v>
      </c>
      <c r="AE45" s="55">
        <f t="shared" si="37"/>
        <v>2.5</v>
      </c>
      <c r="AF45">
        <f>_xlfn.XLOOKUP($A:$A,AUTOPREENCHIMENTO!$A:$A,AUTOPREENCHIMENTO!DN:DN)</f>
        <v>3</v>
      </c>
      <c r="AG45">
        <f>_xlfn.XLOOKUP($A:$A,AUTOPREENCHIMENTO!$A:$A,AUTOPREENCHIMENTO!DO:DO)</f>
        <v>100</v>
      </c>
      <c r="AH45" s="55">
        <f t="shared" si="38"/>
        <v>1</v>
      </c>
      <c r="AI45" s="55">
        <f t="shared" si="39"/>
        <v>1</v>
      </c>
      <c r="AJ45">
        <f>_xlfn.XLOOKUP($A:$A,AUTOPREENCHIMENTO!$A:$A,AUTOPREENCHIMENTO!DP:DP)</f>
        <v>1</v>
      </c>
      <c r="AK45">
        <f>_xlfn.XLOOKUP($A:$A,AUTOPREENCHIMENTO!$A:$A,AUTOPREENCHIMENTO!DQ:DQ)</f>
        <v>40</v>
      </c>
      <c r="AL45" s="55">
        <f t="shared" si="40"/>
        <v>3</v>
      </c>
      <c r="AM45" s="55">
        <f t="shared" si="41"/>
        <v>3</v>
      </c>
      <c r="AN45">
        <f>_xlfn.XLOOKUP($A:$A,AUTOPREENCHIMENTO!$A:$A,AUTOPREENCHIMENTO!CT:CT)</f>
        <v>3</v>
      </c>
      <c r="AO45">
        <f>_xlfn.XLOOKUP($A:$A,AUTOPREENCHIMENTO!$A:$A,AUTOPREENCHIMENTO!CU:CU)</f>
        <v>120</v>
      </c>
      <c r="AP45" s="55">
        <f t="shared" si="42"/>
        <v>6</v>
      </c>
      <c r="AQ45" s="55">
        <f t="shared" si="43"/>
        <v>240</v>
      </c>
      <c r="AR45">
        <f>_xlfn.XLOOKUP($A:$A,AUTOPREENCHIMENTO!$A:$A,AUTOPREENCHIMENTO!DS:DS)</f>
        <v>1</v>
      </c>
      <c r="AS45">
        <f>_xlfn.XLOOKUP($A:$A,AUTOPREENCHIMENTO!$A:$A,AUTOPREENCHIMENTO!DU:DU)</f>
        <v>1</v>
      </c>
      <c r="AT45">
        <f>_xlfn.XLOOKUP($A:$A,AUTOPREENCHIMENTO!$A:$A,AUTOPREENCHIMENTO!DW:DW)</f>
        <v>1</v>
      </c>
      <c r="AU45">
        <f>_xlfn.XLOOKUP($A:$A,AUTOPREENCHIMENTO!$A:$A,AUTOPREENCHIMENTO!DY:DY)</f>
        <v>1</v>
      </c>
      <c r="AV45">
        <f>_xlfn.XLOOKUP($A:$A,AUTOPREENCHIMENTO!$A:$A,AUTOPREENCHIMENTO!EA:EA)</f>
        <v>1</v>
      </c>
      <c r="AW45">
        <f>_xlfn.XLOOKUP($A:$A,AUTOPREENCHIMENTO!$A:$A,AUTOPREENCHIMENTO!EC:EC)</f>
        <v>0</v>
      </c>
      <c r="AX45">
        <f>_xlfn.XLOOKUP($A:$A,AUTOPREENCHIMENTO!$A:$A,AUTOPREENCHIMENTO!EE:EE)</f>
        <v>1</v>
      </c>
      <c r="AY45">
        <f>_xlfn.XLOOKUP($A:$A,AUTOPREENCHIMENTO!$A:$A,AUTOPREENCHIMENTO!EG:EG)</f>
        <v>0</v>
      </c>
      <c r="AZ45">
        <f>_xlfn.XLOOKUP($A:$A,AUTOPREENCHIMENTO!$A:$A,AUTOPREENCHIMENTO!DT:DT)</f>
        <v>40</v>
      </c>
      <c r="BA45">
        <f>_xlfn.XLOOKUP($A:$A,AUTOPREENCHIMENTO!$A:$A,AUTOPREENCHIMENTO!DV:DV)</f>
        <v>40</v>
      </c>
      <c r="BB45">
        <f>_xlfn.XLOOKUP($A:$A,AUTOPREENCHIMENTO!$A:$A,AUTOPREENCHIMENTO!DX:DX)</f>
        <v>40</v>
      </c>
      <c r="BC45">
        <f>_xlfn.XLOOKUP($A:$A,AUTOPREENCHIMENTO!$A:$A,AUTOPREENCHIMENTO!DZ:DZ)</f>
        <v>40</v>
      </c>
      <c r="BD45">
        <f>_xlfn.XLOOKUP($A:$A,AUTOPREENCHIMENTO!$A:$A,AUTOPREENCHIMENTO!EB:EB)</f>
        <v>40</v>
      </c>
      <c r="BE45">
        <f>_xlfn.XLOOKUP($A:$A,AUTOPREENCHIMENTO!$A:$A,AUTOPREENCHIMENTO!ED:ED)</f>
        <v>0</v>
      </c>
      <c r="BF45">
        <f>_xlfn.XLOOKUP($A:$A,AUTOPREENCHIMENTO!$A:$A,AUTOPREENCHIMENTO!EF:EF)</f>
        <v>40</v>
      </c>
      <c r="BG45">
        <f>_xlfn.XLOOKUP($A:$A,AUTOPREENCHIMENTO!$A:$A,AUTOPREENCHIMENTO!EH:EH)</f>
        <v>0</v>
      </c>
    </row>
    <row r="46" spans="1:59" x14ac:dyDescent="0.25">
      <c r="A46" s="2">
        <v>89</v>
      </c>
      <c r="B46" s="1" t="s">
        <v>1857</v>
      </c>
      <c r="C46" s="43" t="s">
        <v>390</v>
      </c>
      <c r="D46" s="1" t="s">
        <v>2111</v>
      </c>
      <c r="E46" s="20" t="str">
        <f>_xlfn.XLOOKUP(A:A,Tipologia!A:A,Tipologia!F:F)</f>
        <v>C</v>
      </c>
      <c r="F46" s="62">
        <f t="shared" si="22"/>
        <v>7.75</v>
      </c>
      <c r="G46" s="58">
        <f t="shared" si="23"/>
        <v>1.5</v>
      </c>
      <c r="H46" s="58">
        <f t="shared" si="24"/>
        <v>2</v>
      </c>
      <c r="I46" s="58">
        <f t="shared" si="25"/>
        <v>1</v>
      </c>
      <c r="J46" s="58">
        <f t="shared" si="26"/>
        <v>1.5</v>
      </c>
      <c r="K46" s="58">
        <f t="shared" si="27"/>
        <v>0.75</v>
      </c>
      <c r="L46" s="58">
        <f t="shared" si="28"/>
        <v>0.5</v>
      </c>
      <c r="M46" s="58">
        <f t="shared" si="29"/>
        <v>0.5</v>
      </c>
      <c r="N46" s="1">
        <f>_xlfn.XLOOKUP(A:A,'COAPS 2020-10'!A:A,'COAPS 2020-10'!AP:AP)</f>
        <v>9</v>
      </c>
      <c r="O46" s="55">
        <f t="shared" si="30"/>
        <v>0.55555555555555558</v>
      </c>
      <c r="P46" s="55">
        <f t="shared" si="31"/>
        <v>0.55555555555555558</v>
      </c>
      <c r="Q46">
        <f>_xlfn.XLOOKUP($A:$A,AUTOPREENCHIMENTO!$A:$A,AUTOPREENCHIMENTO!DH:DH)</f>
        <v>5</v>
      </c>
      <c r="R46">
        <f>_xlfn.XLOOKUP($A:$A,AUTOPREENCHIMENTO!$A:$A,AUTOPREENCHIMENTO!DI:DI)</f>
        <v>200</v>
      </c>
      <c r="S46">
        <f>_xlfn.XLOOKUP($A:$A,AUTOPREENCHIMENTO!$A:$A,AUTOPREENCHIMENTO!DJ:DJ)</f>
        <v>0</v>
      </c>
      <c r="T46">
        <f>_xlfn.XLOOKUP($A:$A,AUTOPREENCHIMENTO!$A:$A,AUTOPREENCHIMENTO!DK:DK)</f>
        <v>0</v>
      </c>
      <c r="U46" s="55">
        <f t="shared" si="32"/>
        <v>1.3333333333333333</v>
      </c>
      <c r="V46" s="55">
        <f t="shared" si="33"/>
        <v>1.3333333333333333</v>
      </c>
      <c r="W46">
        <f>_xlfn.XLOOKUP($A:$A,AUTOPREENCHIMENTO!$A:$A,AUTOPREENCHIMENTO!DD:DD)</f>
        <v>12</v>
      </c>
      <c r="X46">
        <f>_xlfn.XLOOKUP($A:$A,AUTOPREENCHIMENTO!$A:$A,AUTOPREENCHIMENTO!DE:DE)</f>
        <v>480</v>
      </c>
      <c r="Y46" s="1">
        <f>_xlfn.XLOOKUP(A:A,'COAPS 2020-10'!A:A,'COAPS 2020-10'!AQ:AQ)</f>
        <v>3</v>
      </c>
      <c r="Z46" s="55">
        <f t="shared" si="34"/>
        <v>1</v>
      </c>
      <c r="AA46" s="55">
        <f t="shared" si="35"/>
        <v>1</v>
      </c>
      <c r="AB46">
        <f>_xlfn.XLOOKUP($A:$A,AUTOPREENCHIMENTO!$A:$A,AUTOPREENCHIMENTO!DB:DB)</f>
        <v>3</v>
      </c>
      <c r="AC46">
        <f>_xlfn.XLOOKUP($A:$A,AUTOPREENCHIMENTO!$A:$A,AUTOPREENCHIMENTO!DC:DC)</f>
        <v>120</v>
      </c>
      <c r="AD46" s="55">
        <f t="shared" si="36"/>
        <v>2</v>
      </c>
      <c r="AE46" s="55">
        <f t="shared" si="37"/>
        <v>1.911111111111111</v>
      </c>
      <c r="AF46">
        <f>_xlfn.XLOOKUP($A:$A,AUTOPREENCHIMENTO!$A:$A,AUTOPREENCHIMENTO!DN:DN)</f>
        <v>18</v>
      </c>
      <c r="AG46">
        <f>_xlfn.XLOOKUP($A:$A,AUTOPREENCHIMENTO!$A:$A,AUTOPREENCHIMENTO!DO:DO)</f>
        <v>688</v>
      </c>
      <c r="AH46" s="55">
        <f t="shared" si="38"/>
        <v>0.66666666666666663</v>
      </c>
      <c r="AI46" s="55">
        <f t="shared" si="39"/>
        <v>0.66666666666666663</v>
      </c>
      <c r="AJ46">
        <f>_xlfn.XLOOKUP($A:$A,AUTOPREENCHIMENTO!$A:$A,AUTOPREENCHIMENTO!DP:DP)</f>
        <v>2</v>
      </c>
      <c r="AK46">
        <f>_xlfn.XLOOKUP($A:$A,AUTOPREENCHIMENTO!$A:$A,AUTOPREENCHIMENTO!DQ:DQ)</f>
        <v>80</v>
      </c>
      <c r="AL46" s="55">
        <f t="shared" si="40"/>
        <v>1.3333333333333333</v>
      </c>
      <c r="AM46" s="55">
        <f t="shared" si="41"/>
        <v>1.3333333333333333</v>
      </c>
      <c r="AN46">
        <f>_xlfn.XLOOKUP($A:$A,AUTOPREENCHIMENTO!$A:$A,AUTOPREENCHIMENTO!CT:CT)</f>
        <v>12</v>
      </c>
      <c r="AO46">
        <f>_xlfn.XLOOKUP($A:$A,AUTOPREENCHIMENTO!$A:$A,AUTOPREENCHIMENTO!CU:CU)</f>
        <v>480</v>
      </c>
      <c r="AP46" s="55">
        <f t="shared" si="42"/>
        <v>4</v>
      </c>
      <c r="AQ46" s="55">
        <f t="shared" si="43"/>
        <v>200</v>
      </c>
      <c r="AR46">
        <f>_xlfn.XLOOKUP($A:$A,AUTOPREENCHIMENTO!$A:$A,AUTOPREENCHIMENTO!DS:DS)</f>
        <v>1</v>
      </c>
      <c r="AS46">
        <f>_xlfn.XLOOKUP($A:$A,AUTOPREENCHIMENTO!$A:$A,AUTOPREENCHIMENTO!DU:DU)</f>
        <v>1</v>
      </c>
      <c r="AT46">
        <f>_xlfn.XLOOKUP($A:$A,AUTOPREENCHIMENTO!$A:$A,AUTOPREENCHIMENTO!DW:DW)</f>
        <v>1</v>
      </c>
      <c r="AU46">
        <f>_xlfn.XLOOKUP($A:$A,AUTOPREENCHIMENTO!$A:$A,AUTOPREENCHIMENTO!DY:DY)</f>
        <v>0</v>
      </c>
      <c r="AV46">
        <f>_xlfn.XLOOKUP($A:$A,AUTOPREENCHIMENTO!$A:$A,AUTOPREENCHIMENTO!EA:EA)</f>
        <v>2</v>
      </c>
      <c r="AW46">
        <f>_xlfn.XLOOKUP($A:$A,AUTOPREENCHIMENTO!$A:$A,AUTOPREENCHIMENTO!EC:EC)</f>
        <v>0</v>
      </c>
      <c r="AX46">
        <f>_xlfn.XLOOKUP($A:$A,AUTOPREENCHIMENTO!$A:$A,AUTOPREENCHIMENTO!EE:EE)</f>
        <v>0</v>
      </c>
      <c r="AY46">
        <f>_xlfn.XLOOKUP($A:$A,AUTOPREENCHIMENTO!$A:$A,AUTOPREENCHIMENTO!EG:EG)</f>
        <v>0</v>
      </c>
      <c r="AZ46">
        <f>_xlfn.XLOOKUP($A:$A,AUTOPREENCHIMENTO!$A:$A,AUTOPREENCHIMENTO!DT:DT)</f>
        <v>40</v>
      </c>
      <c r="BA46">
        <f>_xlfn.XLOOKUP($A:$A,AUTOPREENCHIMENTO!$A:$A,AUTOPREENCHIMENTO!DV:DV)</f>
        <v>40</v>
      </c>
      <c r="BB46">
        <f>_xlfn.XLOOKUP($A:$A,AUTOPREENCHIMENTO!$A:$A,AUTOPREENCHIMENTO!DX:DX)</f>
        <v>40</v>
      </c>
      <c r="BC46">
        <f>_xlfn.XLOOKUP($A:$A,AUTOPREENCHIMENTO!$A:$A,AUTOPREENCHIMENTO!DZ:DZ)</f>
        <v>0</v>
      </c>
      <c r="BD46">
        <f>_xlfn.XLOOKUP($A:$A,AUTOPREENCHIMENTO!$A:$A,AUTOPREENCHIMENTO!EB:EB)</f>
        <v>80</v>
      </c>
      <c r="BE46">
        <f>_xlfn.XLOOKUP($A:$A,AUTOPREENCHIMENTO!$A:$A,AUTOPREENCHIMENTO!ED:ED)</f>
        <v>0</v>
      </c>
      <c r="BF46">
        <f>_xlfn.XLOOKUP($A:$A,AUTOPREENCHIMENTO!$A:$A,AUTOPREENCHIMENTO!EF:EF)</f>
        <v>0</v>
      </c>
      <c r="BG46">
        <f>_xlfn.XLOOKUP($A:$A,AUTOPREENCHIMENTO!$A:$A,AUTOPREENCHIMENTO!EH:EH)</f>
        <v>0</v>
      </c>
    </row>
    <row r="47" spans="1:59" x14ac:dyDescent="0.25">
      <c r="A47" s="2">
        <v>90</v>
      </c>
      <c r="B47" s="1" t="s">
        <v>1622</v>
      </c>
      <c r="C47" s="43" t="s">
        <v>162</v>
      </c>
      <c r="D47" s="1" t="s">
        <v>2157</v>
      </c>
      <c r="E47" s="20" t="str">
        <f>_xlfn.XLOOKUP(A:A,Tipologia!A:A,Tipologia!F:F)</f>
        <v>B</v>
      </c>
      <c r="F47" s="62">
        <f t="shared" si="22"/>
        <v>9</v>
      </c>
      <c r="G47" s="58">
        <f t="shared" si="23"/>
        <v>2</v>
      </c>
      <c r="H47" s="58">
        <f t="shared" si="24"/>
        <v>2</v>
      </c>
      <c r="I47" s="58">
        <f t="shared" si="25"/>
        <v>0.75</v>
      </c>
      <c r="J47" s="58">
        <f t="shared" si="26"/>
        <v>2</v>
      </c>
      <c r="K47" s="58">
        <f t="shared" si="27"/>
        <v>0.75</v>
      </c>
      <c r="L47" s="58">
        <f t="shared" si="28"/>
        <v>1.5</v>
      </c>
      <c r="M47" s="58">
        <f t="shared" si="29"/>
        <v>0</v>
      </c>
      <c r="N47" s="1">
        <f>_xlfn.XLOOKUP(A:A,'COAPS 2020-10'!A:A,'COAPS 2020-10'!AP:AP)</f>
        <v>1</v>
      </c>
      <c r="O47" s="55">
        <f t="shared" si="30"/>
        <v>1</v>
      </c>
      <c r="P47" s="55">
        <f t="shared" si="31"/>
        <v>1</v>
      </c>
      <c r="Q47">
        <f>_xlfn.XLOOKUP($A:$A,AUTOPREENCHIMENTO!$A:$A,AUTOPREENCHIMENTO!DH:DH)</f>
        <v>1</v>
      </c>
      <c r="R47">
        <f>_xlfn.XLOOKUP($A:$A,AUTOPREENCHIMENTO!$A:$A,AUTOPREENCHIMENTO!DI:DI)</f>
        <v>40</v>
      </c>
      <c r="S47">
        <f>_xlfn.XLOOKUP($A:$A,AUTOPREENCHIMENTO!$A:$A,AUTOPREENCHIMENTO!DJ:DJ)</f>
        <v>0</v>
      </c>
      <c r="T47">
        <f>_xlfn.XLOOKUP($A:$A,AUTOPREENCHIMENTO!$A:$A,AUTOPREENCHIMENTO!DK:DK)</f>
        <v>0</v>
      </c>
      <c r="U47" s="55">
        <f t="shared" si="32"/>
        <v>1</v>
      </c>
      <c r="V47" s="55">
        <f t="shared" si="33"/>
        <v>1</v>
      </c>
      <c r="W47">
        <f>_xlfn.XLOOKUP($A:$A,AUTOPREENCHIMENTO!$A:$A,AUTOPREENCHIMENTO!DD:DD)</f>
        <v>1</v>
      </c>
      <c r="X47">
        <f>_xlfn.XLOOKUP($A:$A,AUTOPREENCHIMENTO!$A:$A,AUTOPREENCHIMENTO!DE:DE)</f>
        <v>40</v>
      </c>
      <c r="Y47" s="1">
        <f>_xlfn.XLOOKUP(A:A,'COAPS 2020-10'!A:A,'COAPS 2020-10'!AQ:AQ)</f>
        <v>1</v>
      </c>
      <c r="Z47" s="55">
        <f t="shared" si="34"/>
        <v>1</v>
      </c>
      <c r="AA47" s="55">
        <f t="shared" si="35"/>
        <v>0.5</v>
      </c>
      <c r="AB47">
        <f>_xlfn.XLOOKUP($A:$A,AUTOPREENCHIMENTO!$A:$A,AUTOPREENCHIMENTO!DB:DB)</f>
        <v>1</v>
      </c>
      <c r="AC47">
        <f>_xlfn.XLOOKUP($A:$A,AUTOPREENCHIMENTO!$A:$A,AUTOPREENCHIMENTO!DC:DC)</f>
        <v>20</v>
      </c>
      <c r="AD47" s="55">
        <f t="shared" si="36"/>
        <v>2</v>
      </c>
      <c r="AE47" s="55">
        <f t="shared" si="37"/>
        <v>2</v>
      </c>
      <c r="AF47">
        <f>_xlfn.XLOOKUP($A:$A,AUTOPREENCHIMENTO!$A:$A,AUTOPREENCHIMENTO!DN:DN)</f>
        <v>2</v>
      </c>
      <c r="AG47">
        <f>_xlfn.XLOOKUP($A:$A,AUTOPREENCHIMENTO!$A:$A,AUTOPREENCHIMENTO!DO:DO)</f>
        <v>80</v>
      </c>
      <c r="AH47" s="55">
        <f t="shared" si="38"/>
        <v>1</v>
      </c>
      <c r="AI47" s="55">
        <f t="shared" si="39"/>
        <v>0.5</v>
      </c>
      <c r="AJ47">
        <f>_xlfn.XLOOKUP($A:$A,AUTOPREENCHIMENTO!$A:$A,AUTOPREENCHIMENTO!DP:DP)</f>
        <v>1</v>
      </c>
      <c r="AK47">
        <f>_xlfn.XLOOKUP($A:$A,AUTOPREENCHIMENTO!$A:$A,AUTOPREENCHIMENTO!DQ:DQ)</f>
        <v>20</v>
      </c>
      <c r="AL47" s="55">
        <f t="shared" si="40"/>
        <v>4</v>
      </c>
      <c r="AM47" s="55">
        <f t="shared" si="41"/>
        <v>4</v>
      </c>
      <c r="AN47">
        <f>_xlfn.XLOOKUP($A:$A,AUTOPREENCHIMENTO!$A:$A,AUTOPREENCHIMENTO!CT:CT)</f>
        <v>4</v>
      </c>
      <c r="AO47">
        <f>_xlfn.XLOOKUP($A:$A,AUTOPREENCHIMENTO!$A:$A,AUTOPREENCHIMENTO!CU:CU)</f>
        <v>160</v>
      </c>
      <c r="AP47" s="55">
        <f t="shared" si="42"/>
        <v>2</v>
      </c>
      <c r="AQ47" s="55">
        <f t="shared" si="43"/>
        <v>100</v>
      </c>
      <c r="AR47">
        <f>_xlfn.XLOOKUP($A:$A,AUTOPREENCHIMENTO!$A:$A,AUTOPREENCHIMENTO!DS:DS)</f>
        <v>2</v>
      </c>
      <c r="AS47">
        <f>_xlfn.XLOOKUP($A:$A,AUTOPREENCHIMENTO!$A:$A,AUTOPREENCHIMENTO!DU:DU)</f>
        <v>0</v>
      </c>
      <c r="AT47">
        <f>_xlfn.XLOOKUP($A:$A,AUTOPREENCHIMENTO!$A:$A,AUTOPREENCHIMENTO!DW:DW)</f>
        <v>1</v>
      </c>
      <c r="AU47">
        <f>_xlfn.XLOOKUP($A:$A,AUTOPREENCHIMENTO!$A:$A,AUTOPREENCHIMENTO!DY:DY)</f>
        <v>0</v>
      </c>
      <c r="AV47">
        <f>_xlfn.XLOOKUP($A:$A,AUTOPREENCHIMENTO!$A:$A,AUTOPREENCHIMENTO!EA:EA)</f>
        <v>0</v>
      </c>
      <c r="AW47">
        <f>_xlfn.XLOOKUP($A:$A,AUTOPREENCHIMENTO!$A:$A,AUTOPREENCHIMENTO!EC:EC)</f>
        <v>0</v>
      </c>
      <c r="AX47">
        <f>_xlfn.XLOOKUP($A:$A,AUTOPREENCHIMENTO!$A:$A,AUTOPREENCHIMENTO!EE:EE)</f>
        <v>0</v>
      </c>
      <c r="AY47">
        <f>_xlfn.XLOOKUP($A:$A,AUTOPREENCHIMENTO!$A:$A,AUTOPREENCHIMENTO!EG:EG)</f>
        <v>0</v>
      </c>
      <c r="AZ47">
        <f>_xlfn.XLOOKUP($A:$A,AUTOPREENCHIMENTO!$A:$A,AUTOPREENCHIMENTO!DT:DT)</f>
        <v>60</v>
      </c>
      <c r="BA47">
        <f>_xlfn.XLOOKUP($A:$A,AUTOPREENCHIMENTO!$A:$A,AUTOPREENCHIMENTO!DV:DV)</f>
        <v>0</v>
      </c>
      <c r="BB47">
        <f>_xlfn.XLOOKUP($A:$A,AUTOPREENCHIMENTO!$A:$A,AUTOPREENCHIMENTO!DX:DX)</f>
        <v>40</v>
      </c>
      <c r="BC47">
        <f>_xlfn.XLOOKUP($A:$A,AUTOPREENCHIMENTO!$A:$A,AUTOPREENCHIMENTO!DZ:DZ)</f>
        <v>0</v>
      </c>
      <c r="BD47">
        <f>_xlfn.XLOOKUP($A:$A,AUTOPREENCHIMENTO!$A:$A,AUTOPREENCHIMENTO!EB:EB)</f>
        <v>0</v>
      </c>
      <c r="BE47">
        <f>_xlfn.XLOOKUP($A:$A,AUTOPREENCHIMENTO!$A:$A,AUTOPREENCHIMENTO!ED:ED)</f>
        <v>0</v>
      </c>
      <c r="BF47">
        <f>_xlfn.XLOOKUP($A:$A,AUTOPREENCHIMENTO!$A:$A,AUTOPREENCHIMENTO!EF:EF)</f>
        <v>0</v>
      </c>
      <c r="BG47">
        <f>_xlfn.XLOOKUP($A:$A,AUTOPREENCHIMENTO!$A:$A,AUTOPREENCHIMENTO!EH:EH)</f>
        <v>0</v>
      </c>
    </row>
    <row r="48" spans="1:59" x14ac:dyDescent="0.25">
      <c r="A48" s="2">
        <v>91</v>
      </c>
      <c r="B48" s="1" t="s">
        <v>1568</v>
      </c>
      <c r="C48" s="43" t="s">
        <v>313</v>
      </c>
      <c r="D48" s="1" t="s">
        <v>2098</v>
      </c>
      <c r="E48" s="20" t="str">
        <f>_xlfn.XLOOKUP(A:A,Tipologia!A:A,Tipologia!F:F)</f>
        <v>E</v>
      </c>
      <c r="F48" s="62">
        <f t="shared" si="22"/>
        <v>8.5</v>
      </c>
      <c r="G48" s="58">
        <f t="shared" si="23"/>
        <v>2</v>
      </c>
      <c r="H48" s="58">
        <f t="shared" si="24"/>
        <v>2</v>
      </c>
      <c r="I48" s="58">
        <f t="shared" si="25"/>
        <v>0.75</v>
      </c>
      <c r="J48" s="58">
        <f t="shared" si="26"/>
        <v>2</v>
      </c>
      <c r="K48" s="58">
        <f t="shared" si="27"/>
        <v>1</v>
      </c>
      <c r="L48" s="58">
        <f t="shared" si="28"/>
        <v>0.75</v>
      </c>
      <c r="M48" s="58">
        <f t="shared" si="29"/>
        <v>0</v>
      </c>
      <c r="N48" s="1">
        <f>_xlfn.XLOOKUP(A:A,'COAPS 2020-10'!A:A,'COAPS 2020-10'!AP:AP)</f>
        <v>2</v>
      </c>
      <c r="O48" s="55">
        <f t="shared" si="30"/>
        <v>1</v>
      </c>
      <c r="P48" s="55">
        <f t="shared" si="31"/>
        <v>1</v>
      </c>
      <c r="Q48">
        <f>_xlfn.XLOOKUP($A:$A,AUTOPREENCHIMENTO!$A:$A,AUTOPREENCHIMENTO!DH:DH)</f>
        <v>2</v>
      </c>
      <c r="R48">
        <f>_xlfn.XLOOKUP($A:$A,AUTOPREENCHIMENTO!$A:$A,AUTOPREENCHIMENTO!DI:DI)</f>
        <v>80</v>
      </c>
      <c r="S48">
        <f>_xlfn.XLOOKUP($A:$A,AUTOPREENCHIMENTO!$A:$A,AUTOPREENCHIMENTO!DJ:DJ)</f>
        <v>0</v>
      </c>
      <c r="T48">
        <f>_xlfn.XLOOKUP($A:$A,AUTOPREENCHIMENTO!$A:$A,AUTOPREENCHIMENTO!DK:DK)</f>
        <v>0</v>
      </c>
      <c r="U48" s="55">
        <f t="shared" si="32"/>
        <v>1</v>
      </c>
      <c r="V48" s="55">
        <f t="shared" si="33"/>
        <v>1</v>
      </c>
      <c r="W48">
        <f>_xlfn.XLOOKUP($A:$A,AUTOPREENCHIMENTO!$A:$A,AUTOPREENCHIMENTO!DD:DD)</f>
        <v>2</v>
      </c>
      <c r="X48">
        <f>_xlfn.XLOOKUP($A:$A,AUTOPREENCHIMENTO!$A:$A,AUTOPREENCHIMENTO!DE:DE)</f>
        <v>80</v>
      </c>
      <c r="Y48" s="1">
        <f>_xlfn.XLOOKUP(A:A,'COAPS 2020-10'!A:A,'COAPS 2020-10'!AQ:AQ)</f>
        <v>2</v>
      </c>
      <c r="Z48" s="55">
        <f t="shared" si="34"/>
        <v>0.5</v>
      </c>
      <c r="AA48" s="55">
        <f t="shared" si="35"/>
        <v>0.5</v>
      </c>
      <c r="AB48">
        <f>_xlfn.XLOOKUP($A:$A,AUTOPREENCHIMENTO!$A:$A,AUTOPREENCHIMENTO!DB:DB)</f>
        <v>1</v>
      </c>
      <c r="AC48">
        <f>_xlfn.XLOOKUP($A:$A,AUTOPREENCHIMENTO!$A:$A,AUTOPREENCHIMENTO!DC:DC)</f>
        <v>40</v>
      </c>
      <c r="AD48" s="55">
        <f t="shared" si="36"/>
        <v>2</v>
      </c>
      <c r="AE48" s="55">
        <f t="shared" si="37"/>
        <v>2</v>
      </c>
      <c r="AF48">
        <f>_xlfn.XLOOKUP($A:$A,AUTOPREENCHIMENTO!$A:$A,AUTOPREENCHIMENTO!DN:DN)</f>
        <v>4</v>
      </c>
      <c r="AG48">
        <f>_xlfn.XLOOKUP($A:$A,AUTOPREENCHIMENTO!$A:$A,AUTOPREENCHIMENTO!DO:DO)</f>
        <v>160</v>
      </c>
      <c r="AH48" s="55">
        <f t="shared" si="38"/>
        <v>1</v>
      </c>
      <c r="AI48" s="55">
        <f t="shared" si="39"/>
        <v>1</v>
      </c>
      <c r="AJ48">
        <f>_xlfn.XLOOKUP($A:$A,AUTOPREENCHIMENTO!$A:$A,AUTOPREENCHIMENTO!DP:DP)</f>
        <v>2</v>
      </c>
      <c r="AK48">
        <f>_xlfn.XLOOKUP($A:$A,AUTOPREENCHIMENTO!$A:$A,AUTOPREENCHIMENTO!DQ:DQ)</f>
        <v>80</v>
      </c>
      <c r="AL48" s="55">
        <f t="shared" si="40"/>
        <v>2</v>
      </c>
      <c r="AM48" s="55">
        <f t="shared" si="41"/>
        <v>2</v>
      </c>
      <c r="AN48">
        <f>_xlfn.XLOOKUP($A:$A,AUTOPREENCHIMENTO!$A:$A,AUTOPREENCHIMENTO!CT:CT)</f>
        <v>4</v>
      </c>
      <c r="AO48">
        <f>_xlfn.XLOOKUP($A:$A,AUTOPREENCHIMENTO!$A:$A,AUTOPREENCHIMENTO!CU:CU)</f>
        <v>160</v>
      </c>
      <c r="AP48" s="55">
        <f t="shared" si="42"/>
        <v>0</v>
      </c>
      <c r="AQ48" s="55">
        <f t="shared" si="43"/>
        <v>0</v>
      </c>
      <c r="AR48">
        <f>_xlfn.XLOOKUP($A:$A,AUTOPREENCHIMENTO!$A:$A,AUTOPREENCHIMENTO!DS:DS)</f>
        <v>0</v>
      </c>
      <c r="AS48">
        <f>_xlfn.XLOOKUP($A:$A,AUTOPREENCHIMENTO!$A:$A,AUTOPREENCHIMENTO!DU:DU)</f>
        <v>0</v>
      </c>
      <c r="AT48">
        <f>_xlfn.XLOOKUP($A:$A,AUTOPREENCHIMENTO!$A:$A,AUTOPREENCHIMENTO!DW:DW)</f>
        <v>0</v>
      </c>
      <c r="AU48">
        <f>_xlfn.XLOOKUP($A:$A,AUTOPREENCHIMENTO!$A:$A,AUTOPREENCHIMENTO!DY:DY)</f>
        <v>0</v>
      </c>
      <c r="AV48">
        <f>_xlfn.XLOOKUP($A:$A,AUTOPREENCHIMENTO!$A:$A,AUTOPREENCHIMENTO!EA:EA)</f>
        <v>0</v>
      </c>
      <c r="AW48">
        <f>_xlfn.XLOOKUP($A:$A,AUTOPREENCHIMENTO!$A:$A,AUTOPREENCHIMENTO!EC:EC)</f>
        <v>0</v>
      </c>
      <c r="AX48">
        <f>_xlfn.XLOOKUP($A:$A,AUTOPREENCHIMENTO!$A:$A,AUTOPREENCHIMENTO!EE:EE)</f>
        <v>0</v>
      </c>
      <c r="AY48">
        <f>_xlfn.XLOOKUP($A:$A,AUTOPREENCHIMENTO!$A:$A,AUTOPREENCHIMENTO!EG:EG)</f>
        <v>0</v>
      </c>
      <c r="AZ48">
        <f>_xlfn.XLOOKUP($A:$A,AUTOPREENCHIMENTO!$A:$A,AUTOPREENCHIMENTO!DT:DT)</f>
        <v>0</v>
      </c>
      <c r="BA48">
        <f>_xlfn.XLOOKUP($A:$A,AUTOPREENCHIMENTO!$A:$A,AUTOPREENCHIMENTO!DV:DV)</f>
        <v>0</v>
      </c>
      <c r="BB48">
        <f>_xlfn.XLOOKUP($A:$A,AUTOPREENCHIMENTO!$A:$A,AUTOPREENCHIMENTO!DX:DX)</f>
        <v>0</v>
      </c>
      <c r="BC48">
        <f>_xlfn.XLOOKUP($A:$A,AUTOPREENCHIMENTO!$A:$A,AUTOPREENCHIMENTO!DZ:DZ)</f>
        <v>0</v>
      </c>
      <c r="BD48">
        <f>_xlfn.XLOOKUP($A:$A,AUTOPREENCHIMENTO!$A:$A,AUTOPREENCHIMENTO!EB:EB)</f>
        <v>0</v>
      </c>
      <c r="BE48">
        <f>_xlfn.XLOOKUP($A:$A,AUTOPREENCHIMENTO!$A:$A,AUTOPREENCHIMENTO!ED:ED)</f>
        <v>0</v>
      </c>
      <c r="BF48">
        <f>_xlfn.XLOOKUP($A:$A,AUTOPREENCHIMENTO!$A:$A,AUTOPREENCHIMENTO!EF:EF)</f>
        <v>0</v>
      </c>
      <c r="BG48">
        <f>_xlfn.XLOOKUP($A:$A,AUTOPREENCHIMENTO!$A:$A,AUTOPREENCHIMENTO!EH:EH)</f>
        <v>0</v>
      </c>
    </row>
    <row r="49" spans="1:59" x14ac:dyDescent="0.25">
      <c r="A49" s="2">
        <v>92</v>
      </c>
      <c r="B49" s="1" t="s">
        <v>1568</v>
      </c>
      <c r="C49" s="43" t="s">
        <v>397</v>
      </c>
      <c r="D49" s="1" t="s">
        <v>2026</v>
      </c>
      <c r="E49" s="20" t="str">
        <f>_xlfn.XLOOKUP(A:A,Tipologia!A:A,Tipologia!F:F)</f>
        <v>B</v>
      </c>
      <c r="F49" s="62">
        <f t="shared" si="22"/>
        <v>9.25</v>
      </c>
      <c r="G49" s="58">
        <f t="shared" si="23"/>
        <v>2</v>
      </c>
      <c r="H49" s="58">
        <f t="shared" si="24"/>
        <v>2</v>
      </c>
      <c r="I49" s="58">
        <f t="shared" si="25"/>
        <v>1</v>
      </c>
      <c r="J49" s="58">
        <f t="shared" si="26"/>
        <v>2</v>
      </c>
      <c r="K49" s="58">
        <f t="shared" si="27"/>
        <v>1</v>
      </c>
      <c r="L49" s="58">
        <f t="shared" si="28"/>
        <v>0.25</v>
      </c>
      <c r="M49" s="58">
        <f t="shared" si="29"/>
        <v>1</v>
      </c>
      <c r="N49" s="1">
        <f>_xlfn.XLOOKUP(A:A,'COAPS 2020-10'!A:A,'COAPS 2020-10'!AP:AP)</f>
        <v>5</v>
      </c>
      <c r="O49" s="55">
        <f t="shared" si="30"/>
        <v>1</v>
      </c>
      <c r="P49" s="55">
        <f t="shared" si="31"/>
        <v>1</v>
      </c>
      <c r="Q49">
        <f>_xlfn.XLOOKUP($A:$A,AUTOPREENCHIMENTO!$A:$A,AUTOPREENCHIMENTO!DH:DH)</f>
        <v>5</v>
      </c>
      <c r="R49">
        <f>_xlfn.XLOOKUP($A:$A,AUTOPREENCHIMENTO!$A:$A,AUTOPREENCHIMENTO!DI:DI)</f>
        <v>200</v>
      </c>
      <c r="S49">
        <f>_xlfn.XLOOKUP($A:$A,AUTOPREENCHIMENTO!$A:$A,AUTOPREENCHIMENTO!DJ:DJ)</f>
        <v>0</v>
      </c>
      <c r="T49">
        <f>_xlfn.XLOOKUP($A:$A,AUTOPREENCHIMENTO!$A:$A,AUTOPREENCHIMENTO!DK:DK)</f>
        <v>0</v>
      </c>
      <c r="U49" s="55">
        <f t="shared" si="32"/>
        <v>1</v>
      </c>
      <c r="V49" s="55">
        <f t="shared" si="33"/>
        <v>1</v>
      </c>
      <c r="W49">
        <f>_xlfn.XLOOKUP($A:$A,AUTOPREENCHIMENTO!$A:$A,AUTOPREENCHIMENTO!DD:DD)</f>
        <v>5</v>
      </c>
      <c r="X49">
        <f>_xlfn.XLOOKUP($A:$A,AUTOPREENCHIMENTO!$A:$A,AUTOPREENCHIMENTO!DE:DE)</f>
        <v>200</v>
      </c>
      <c r="Y49" s="1">
        <f>_xlfn.XLOOKUP(A:A,'COAPS 2020-10'!A:A,'COAPS 2020-10'!AQ:AQ)</f>
        <v>2</v>
      </c>
      <c r="Z49" s="55">
        <f t="shared" si="34"/>
        <v>1.5</v>
      </c>
      <c r="AA49" s="55">
        <f t="shared" si="35"/>
        <v>1.5</v>
      </c>
      <c r="AB49">
        <f>_xlfn.XLOOKUP($A:$A,AUTOPREENCHIMENTO!$A:$A,AUTOPREENCHIMENTO!DB:DB)</f>
        <v>3</v>
      </c>
      <c r="AC49">
        <f>_xlfn.XLOOKUP($A:$A,AUTOPREENCHIMENTO!$A:$A,AUTOPREENCHIMENTO!DC:DC)</f>
        <v>120</v>
      </c>
      <c r="AD49" s="55">
        <f t="shared" si="36"/>
        <v>3</v>
      </c>
      <c r="AE49" s="55">
        <f t="shared" si="37"/>
        <v>2.4</v>
      </c>
      <c r="AF49">
        <f>_xlfn.XLOOKUP($A:$A,AUTOPREENCHIMENTO!$A:$A,AUTOPREENCHIMENTO!DN:DN)</f>
        <v>15</v>
      </c>
      <c r="AG49">
        <f>_xlfn.XLOOKUP($A:$A,AUTOPREENCHIMENTO!$A:$A,AUTOPREENCHIMENTO!DO:DO)</f>
        <v>480</v>
      </c>
      <c r="AH49" s="55">
        <f t="shared" si="38"/>
        <v>1.5</v>
      </c>
      <c r="AI49" s="55">
        <f t="shared" si="39"/>
        <v>1.5</v>
      </c>
      <c r="AJ49">
        <f>_xlfn.XLOOKUP($A:$A,AUTOPREENCHIMENTO!$A:$A,AUTOPREENCHIMENTO!DP:DP)</f>
        <v>3</v>
      </c>
      <c r="AK49">
        <f>_xlfn.XLOOKUP($A:$A,AUTOPREENCHIMENTO!$A:$A,AUTOPREENCHIMENTO!DQ:DQ)</f>
        <v>120</v>
      </c>
      <c r="AL49" s="55">
        <f t="shared" si="40"/>
        <v>0.2</v>
      </c>
      <c r="AM49" s="55">
        <f t="shared" si="41"/>
        <v>0.2</v>
      </c>
      <c r="AN49">
        <f>_xlfn.XLOOKUP($A:$A,AUTOPREENCHIMENTO!$A:$A,AUTOPREENCHIMENTO!CT:CT)</f>
        <v>1</v>
      </c>
      <c r="AO49">
        <f>_xlfn.XLOOKUP($A:$A,AUTOPREENCHIMENTO!$A:$A,AUTOPREENCHIMENTO!CU:CU)</f>
        <v>40</v>
      </c>
      <c r="AP49" s="55">
        <f t="shared" si="42"/>
        <v>5</v>
      </c>
      <c r="AQ49" s="55">
        <f t="shared" si="43"/>
        <v>240</v>
      </c>
      <c r="AR49">
        <f>_xlfn.XLOOKUP($A:$A,AUTOPREENCHIMENTO!$A:$A,AUTOPREENCHIMENTO!DS:DS)</f>
        <v>1</v>
      </c>
      <c r="AS49">
        <f>_xlfn.XLOOKUP($A:$A,AUTOPREENCHIMENTO!$A:$A,AUTOPREENCHIMENTO!DU:DU)</f>
        <v>1</v>
      </c>
      <c r="AT49">
        <f>_xlfn.XLOOKUP($A:$A,AUTOPREENCHIMENTO!$A:$A,AUTOPREENCHIMENTO!DW:DW)</f>
        <v>2</v>
      </c>
      <c r="AU49">
        <f>_xlfn.XLOOKUP($A:$A,AUTOPREENCHIMENTO!$A:$A,AUTOPREENCHIMENTO!DY:DY)</f>
        <v>0</v>
      </c>
      <c r="AV49">
        <f>_xlfn.XLOOKUP($A:$A,AUTOPREENCHIMENTO!$A:$A,AUTOPREENCHIMENTO!EA:EA)</f>
        <v>1</v>
      </c>
      <c r="AW49">
        <f>_xlfn.XLOOKUP($A:$A,AUTOPREENCHIMENTO!$A:$A,AUTOPREENCHIMENTO!EC:EC)</f>
        <v>1</v>
      </c>
      <c r="AX49">
        <f>_xlfn.XLOOKUP($A:$A,AUTOPREENCHIMENTO!$A:$A,AUTOPREENCHIMENTO!EE:EE)</f>
        <v>0</v>
      </c>
      <c r="AY49">
        <f>_xlfn.XLOOKUP($A:$A,AUTOPREENCHIMENTO!$A:$A,AUTOPREENCHIMENTO!EG:EG)</f>
        <v>0</v>
      </c>
      <c r="AZ49">
        <f>_xlfn.XLOOKUP($A:$A,AUTOPREENCHIMENTO!$A:$A,AUTOPREENCHIMENTO!DT:DT)</f>
        <v>40</v>
      </c>
      <c r="BA49">
        <f>_xlfn.XLOOKUP($A:$A,AUTOPREENCHIMENTO!$A:$A,AUTOPREENCHIMENTO!DV:DV)</f>
        <v>40</v>
      </c>
      <c r="BB49">
        <f>_xlfn.XLOOKUP($A:$A,AUTOPREENCHIMENTO!$A:$A,AUTOPREENCHIMENTO!DX:DX)</f>
        <v>80</v>
      </c>
      <c r="BC49">
        <f>_xlfn.XLOOKUP($A:$A,AUTOPREENCHIMENTO!$A:$A,AUTOPREENCHIMENTO!DZ:DZ)</f>
        <v>0</v>
      </c>
      <c r="BD49">
        <f>_xlfn.XLOOKUP($A:$A,AUTOPREENCHIMENTO!$A:$A,AUTOPREENCHIMENTO!EB:EB)</f>
        <v>40</v>
      </c>
      <c r="BE49">
        <f>_xlfn.XLOOKUP($A:$A,AUTOPREENCHIMENTO!$A:$A,AUTOPREENCHIMENTO!ED:ED)</f>
        <v>40</v>
      </c>
      <c r="BF49">
        <f>_xlfn.XLOOKUP($A:$A,AUTOPREENCHIMENTO!$A:$A,AUTOPREENCHIMENTO!EF:EF)</f>
        <v>0</v>
      </c>
      <c r="BG49">
        <f>_xlfn.XLOOKUP($A:$A,AUTOPREENCHIMENTO!$A:$A,AUTOPREENCHIMENTO!EH:EH)</f>
        <v>0</v>
      </c>
    </row>
    <row r="50" spans="1:59" x14ac:dyDescent="0.25">
      <c r="A50" s="2">
        <v>93</v>
      </c>
      <c r="B50" s="1" t="s">
        <v>1702</v>
      </c>
      <c r="C50" s="43" t="s">
        <v>305</v>
      </c>
      <c r="D50" s="1" t="s">
        <v>2051</v>
      </c>
      <c r="E50" s="20" t="str">
        <f>_xlfn.XLOOKUP(A:A,Tipologia!A:A,Tipologia!F:F)</f>
        <v>B</v>
      </c>
      <c r="F50" s="62">
        <f t="shared" si="22"/>
        <v>8</v>
      </c>
      <c r="G50" s="58">
        <f t="shared" si="23"/>
        <v>2</v>
      </c>
      <c r="H50" s="58">
        <f t="shared" si="24"/>
        <v>2</v>
      </c>
      <c r="I50" s="58">
        <f t="shared" si="25"/>
        <v>1</v>
      </c>
      <c r="J50" s="58">
        <f t="shared" si="26"/>
        <v>2</v>
      </c>
      <c r="K50" s="58">
        <f t="shared" si="27"/>
        <v>0</v>
      </c>
      <c r="L50" s="58">
        <f t="shared" si="28"/>
        <v>1</v>
      </c>
      <c r="M50" s="58">
        <f t="shared" si="29"/>
        <v>0</v>
      </c>
      <c r="N50" s="1">
        <f>_xlfn.XLOOKUP(A:A,'COAPS 2020-10'!A:A,'COAPS 2020-10'!AP:AP)</f>
        <v>1</v>
      </c>
      <c r="O50" s="55">
        <f t="shared" si="30"/>
        <v>1</v>
      </c>
      <c r="P50" s="55">
        <f t="shared" si="31"/>
        <v>1</v>
      </c>
      <c r="Q50">
        <f>_xlfn.XLOOKUP($A:$A,AUTOPREENCHIMENTO!$A:$A,AUTOPREENCHIMENTO!DH:DH)</f>
        <v>1</v>
      </c>
      <c r="R50">
        <f>_xlfn.XLOOKUP($A:$A,AUTOPREENCHIMENTO!$A:$A,AUTOPREENCHIMENTO!DI:DI)</f>
        <v>40</v>
      </c>
      <c r="S50">
        <f>_xlfn.XLOOKUP($A:$A,AUTOPREENCHIMENTO!$A:$A,AUTOPREENCHIMENTO!DJ:DJ)</f>
        <v>0</v>
      </c>
      <c r="T50">
        <f>_xlfn.XLOOKUP($A:$A,AUTOPREENCHIMENTO!$A:$A,AUTOPREENCHIMENTO!DK:DK)</f>
        <v>0</v>
      </c>
      <c r="U50" s="55">
        <f t="shared" si="32"/>
        <v>1</v>
      </c>
      <c r="V50" s="55">
        <f t="shared" si="33"/>
        <v>1</v>
      </c>
      <c r="W50">
        <f>_xlfn.XLOOKUP($A:$A,AUTOPREENCHIMENTO!$A:$A,AUTOPREENCHIMENTO!DD:DD)</f>
        <v>1</v>
      </c>
      <c r="X50">
        <f>_xlfn.XLOOKUP($A:$A,AUTOPREENCHIMENTO!$A:$A,AUTOPREENCHIMENTO!DE:DE)</f>
        <v>40</v>
      </c>
      <c r="Y50" s="1">
        <f>_xlfn.XLOOKUP(A:A,'COAPS 2020-10'!A:A,'COAPS 2020-10'!AQ:AQ)</f>
        <v>1</v>
      </c>
      <c r="Z50" s="55">
        <f t="shared" si="34"/>
        <v>1</v>
      </c>
      <c r="AA50" s="55">
        <f t="shared" si="35"/>
        <v>1</v>
      </c>
      <c r="AB50">
        <f>_xlfn.XLOOKUP($A:$A,AUTOPREENCHIMENTO!$A:$A,AUTOPREENCHIMENTO!DB:DB)</f>
        <v>1</v>
      </c>
      <c r="AC50">
        <f>_xlfn.XLOOKUP($A:$A,AUTOPREENCHIMENTO!$A:$A,AUTOPREENCHIMENTO!DC:DC)</f>
        <v>40</v>
      </c>
      <c r="AD50" s="55">
        <f t="shared" si="36"/>
        <v>2</v>
      </c>
      <c r="AE50" s="55">
        <f t="shared" si="37"/>
        <v>2</v>
      </c>
      <c r="AF50">
        <f>_xlfn.XLOOKUP($A:$A,AUTOPREENCHIMENTO!$A:$A,AUTOPREENCHIMENTO!DN:DN)</f>
        <v>2</v>
      </c>
      <c r="AG50">
        <f>_xlfn.XLOOKUP($A:$A,AUTOPREENCHIMENTO!$A:$A,AUTOPREENCHIMENTO!DO:DO)</f>
        <v>80</v>
      </c>
      <c r="AH50" s="55">
        <f t="shared" si="38"/>
        <v>0</v>
      </c>
      <c r="AI50" s="55">
        <f t="shared" si="39"/>
        <v>0</v>
      </c>
      <c r="AJ50">
        <f>_xlfn.XLOOKUP($A:$A,AUTOPREENCHIMENTO!$A:$A,AUTOPREENCHIMENTO!DP:DP)</f>
        <v>0</v>
      </c>
      <c r="AK50">
        <f>_xlfn.XLOOKUP($A:$A,AUTOPREENCHIMENTO!$A:$A,AUTOPREENCHIMENTO!DQ:DQ)</f>
        <v>0</v>
      </c>
      <c r="AL50" s="55">
        <f t="shared" si="40"/>
        <v>3</v>
      </c>
      <c r="AM50" s="55">
        <f t="shared" si="41"/>
        <v>3</v>
      </c>
      <c r="AN50">
        <f>_xlfn.XLOOKUP($A:$A,AUTOPREENCHIMENTO!$A:$A,AUTOPREENCHIMENTO!CT:CT)</f>
        <v>3</v>
      </c>
      <c r="AO50">
        <f>_xlfn.XLOOKUP($A:$A,AUTOPREENCHIMENTO!$A:$A,AUTOPREENCHIMENTO!CU:CU)</f>
        <v>120</v>
      </c>
      <c r="AP50" s="55">
        <f t="shared" si="42"/>
        <v>0</v>
      </c>
      <c r="AQ50" s="55">
        <f t="shared" si="43"/>
        <v>0</v>
      </c>
      <c r="AR50">
        <f>_xlfn.XLOOKUP($A:$A,AUTOPREENCHIMENTO!$A:$A,AUTOPREENCHIMENTO!DS:DS)</f>
        <v>0</v>
      </c>
      <c r="AS50">
        <f>_xlfn.XLOOKUP($A:$A,AUTOPREENCHIMENTO!$A:$A,AUTOPREENCHIMENTO!DU:DU)</f>
        <v>0</v>
      </c>
      <c r="AT50">
        <f>_xlfn.XLOOKUP($A:$A,AUTOPREENCHIMENTO!$A:$A,AUTOPREENCHIMENTO!DW:DW)</f>
        <v>0</v>
      </c>
      <c r="AU50">
        <f>_xlfn.XLOOKUP($A:$A,AUTOPREENCHIMENTO!$A:$A,AUTOPREENCHIMENTO!DY:DY)</f>
        <v>0</v>
      </c>
      <c r="AV50">
        <f>_xlfn.XLOOKUP($A:$A,AUTOPREENCHIMENTO!$A:$A,AUTOPREENCHIMENTO!EA:EA)</f>
        <v>0</v>
      </c>
      <c r="AW50">
        <f>_xlfn.XLOOKUP($A:$A,AUTOPREENCHIMENTO!$A:$A,AUTOPREENCHIMENTO!EC:EC)</f>
        <v>0</v>
      </c>
      <c r="AX50">
        <f>_xlfn.XLOOKUP($A:$A,AUTOPREENCHIMENTO!$A:$A,AUTOPREENCHIMENTO!EE:EE)</f>
        <v>0</v>
      </c>
      <c r="AY50">
        <f>_xlfn.XLOOKUP($A:$A,AUTOPREENCHIMENTO!$A:$A,AUTOPREENCHIMENTO!EG:EG)</f>
        <v>0</v>
      </c>
      <c r="AZ50">
        <f>_xlfn.XLOOKUP($A:$A,AUTOPREENCHIMENTO!$A:$A,AUTOPREENCHIMENTO!DT:DT)</f>
        <v>0</v>
      </c>
      <c r="BA50">
        <f>_xlfn.XLOOKUP($A:$A,AUTOPREENCHIMENTO!$A:$A,AUTOPREENCHIMENTO!DV:DV)</f>
        <v>0</v>
      </c>
      <c r="BB50">
        <f>_xlfn.XLOOKUP($A:$A,AUTOPREENCHIMENTO!$A:$A,AUTOPREENCHIMENTO!DX:DX)</f>
        <v>0</v>
      </c>
      <c r="BC50">
        <f>_xlfn.XLOOKUP($A:$A,AUTOPREENCHIMENTO!$A:$A,AUTOPREENCHIMENTO!DZ:DZ)</f>
        <v>0</v>
      </c>
      <c r="BD50">
        <f>_xlfn.XLOOKUP($A:$A,AUTOPREENCHIMENTO!$A:$A,AUTOPREENCHIMENTO!EB:EB)</f>
        <v>0</v>
      </c>
      <c r="BE50">
        <f>_xlfn.XLOOKUP($A:$A,AUTOPREENCHIMENTO!$A:$A,AUTOPREENCHIMENTO!ED:ED)</f>
        <v>0</v>
      </c>
      <c r="BF50">
        <f>_xlfn.XLOOKUP($A:$A,AUTOPREENCHIMENTO!$A:$A,AUTOPREENCHIMENTO!EF:EF)</f>
        <v>0</v>
      </c>
      <c r="BG50">
        <f>_xlfn.XLOOKUP($A:$A,AUTOPREENCHIMENTO!$A:$A,AUTOPREENCHIMENTO!EH:EH)</f>
        <v>0</v>
      </c>
    </row>
    <row r="51" spans="1:59" x14ac:dyDescent="0.25">
      <c r="A51" s="2">
        <v>94</v>
      </c>
      <c r="B51" s="1" t="s">
        <v>1702</v>
      </c>
      <c r="C51" s="43" t="s">
        <v>2151</v>
      </c>
      <c r="D51" s="1" t="s">
        <v>2160</v>
      </c>
      <c r="E51" s="20" t="str">
        <f>_xlfn.XLOOKUP(A:A,Tipologia!A:A,Tipologia!F:F)</f>
        <v>C</v>
      </c>
      <c r="F51" s="62">
        <f t="shared" si="22"/>
        <v>8</v>
      </c>
      <c r="G51" s="58">
        <f t="shared" si="23"/>
        <v>1.5</v>
      </c>
      <c r="H51" s="58">
        <f t="shared" si="24"/>
        <v>2</v>
      </c>
      <c r="I51" s="58">
        <f t="shared" si="25"/>
        <v>1</v>
      </c>
      <c r="J51" s="58">
        <f t="shared" si="26"/>
        <v>2</v>
      </c>
      <c r="K51" s="58">
        <f t="shared" si="27"/>
        <v>1</v>
      </c>
      <c r="L51" s="58">
        <f t="shared" si="28"/>
        <v>0.5</v>
      </c>
      <c r="M51" s="58">
        <f t="shared" si="29"/>
        <v>0</v>
      </c>
      <c r="N51" s="1">
        <f>_xlfn.XLOOKUP(A:A,'COAPS 2020-10'!A:A,'COAPS 2020-10'!AP:AP)</f>
        <v>7</v>
      </c>
      <c r="O51" s="55">
        <f t="shared" si="30"/>
        <v>0.7142857142857143</v>
      </c>
      <c r="P51" s="55">
        <f t="shared" si="31"/>
        <v>0.7142857142857143</v>
      </c>
      <c r="Q51">
        <f>_xlfn.XLOOKUP($A:$A,AUTOPREENCHIMENTO!$A:$A,AUTOPREENCHIMENTO!DH:DH)</f>
        <v>5</v>
      </c>
      <c r="R51">
        <f>_xlfn.XLOOKUP($A:$A,AUTOPREENCHIMENTO!$A:$A,AUTOPREENCHIMENTO!DI:DI)</f>
        <v>200</v>
      </c>
      <c r="S51">
        <f>_xlfn.XLOOKUP($A:$A,AUTOPREENCHIMENTO!$A:$A,AUTOPREENCHIMENTO!DJ:DJ)</f>
        <v>0</v>
      </c>
      <c r="T51">
        <f>_xlfn.XLOOKUP($A:$A,AUTOPREENCHIMENTO!$A:$A,AUTOPREENCHIMENTO!DK:DK)</f>
        <v>0</v>
      </c>
      <c r="U51" s="55">
        <f t="shared" si="32"/>
        <v>1</v>
      </c>
      <c r="V51" s="55">
        <f t="shared" si="33"/>
        <v>1</v>
      </c>
      <c r="W51">
        <f>_xlfn.XLOOKUP($A:$A,AUTOPREENCHIMENTO!$A:$A,AUTOPREENCHIMENTO!DD:DD)</f>
        <v>7</v>
      </c>
      <c r="X51">
        <f>_xlfn.XLOOKUP($A:$A,AUTOPREENCHIMENTO!$A:$A,AUTOPREENCHIMENTO!DE:DE)</f>
        <v>280</v>
      </c>
      <c r="Y51" s="1">
        <f>_xlfn.XLOOKUP(A:A,'COAPS 2020-10'!A:A,'COAPS 2020-10'!AQ:AQ)</f>
        <v>4</v>
      </c>
      <c r="Z51" s="55">
        <f t="shared" si="34"/>
        <v>1</v>
      </c>
      <c r="AA51" s="55">
        <f t="shared" si="35"/>
        <v>1</v>
      </c>
      <c r="AB51">
        <f>_xlfn.XLOOKUP($A:$A,AUTOPREENCHIMENTO!$A:$A,AUTOPREENCHIMENTO!DB:DB)</f>
        <v>4</v>
      </c>
      <c r="AC51">
        <f>_xlfn.XLOOKUP($A:$A,AUTOPREENCHIMENTO!$A:$A,AUTOPREENCHIMENTO!DC:DC)</f>
        <v>160</v>
      </c>
      <c r="AD51" s="55">
        <f t="shared" si="36"/>
        <v>2.1428571428571428</v>
      </c>
      <c r="AE51" s="55">
        <f t="shared" si="37"/>
        <v>2.0428571428571431</v>
      </c>
      <c r="AF51">
        <f>_xlfn.XLOOKUP($A:$A,AUTOPREENCHIMENTO!$A:$A,AUTOPREENCHIMENTO!DN:DN)</f>
        <v>15</v>
      </c>
      <c r="AG51">
        <f>_xlfn.XLOOKUP($A:$A,AUTOPREENCHIMENTO!$A:$A,AUTOPREENCHIMENTO!DO:DO)</f>
        <v>572</v>
      </c>
      <c r="AH51" s="55">
        <f t="shared" si="38"/>
        <v>1.25</v>
      </c>
      <c r="AI51" s="55">
        <f t="shared" si="39"/>
        <v>1.125</v>
      </c>
      <c r="AJ51">
        <f>_xlfn.XLOOKUP($A:$A,AUTOPREENCHIMENTO!$A:$A,AUTOPREENCHIMENTO!DP:DP)</f>
        <v>5</v>
      </c>
      <c r="AK51">
        <f>_xlfn.XLOOKUP($A:$A,AUTOPREENCHIMENTO!$A:$A,AUTOPREENCHIMENTO!DQ:DQ)</f>
        <v>180</v>
      </c>
      <c r="AL51" s="55">
        <f t="shared" si="40"/>
        <v>1</v>
      </c>
      <c r="AM51" s="55">
        <f t="shared" si="41"/>
        <v>1</v>
      </c>
      <c r="AN51">
        <f>_xlfn.XLOOKUP($A:$A,AUTOPREENCHIMENTO!$A:$A,AUTOPREENCHIMENTO!CT:CT)</f>
        <v>7</v>
      </c>
      <c r="AO51">
        <f>_xlfn.XLOOKUP($A:$A,AUTOPREENCHIMENTO!$A:$A,AUTOPREENCHIMENTO!CU:CU)</f>
        <v>280</v>
      </c>
      <c r="AP51" s="55">
        <f t="shared" si="42"/>
        <v>0</v>
      </c>
      <c r="AQ51" s="55">
        <f t="shared" si="43"/>
        <v>0</v>
      </c>
      <c r="AR51">
        <f>_xlfn.XLOOKUP($A:$A,AUTOPREENCHIMENTO!$A:$A,AUTOPREENCHIMENTO!DS:DS)</f>
        <v>0</v>
      </c>
      <c r="AS51">
        <f>_xlfn.XLOOKUP($A:$A,AUTOPREENCHIMENTO!$A:$A,AUTOPREENCHIMENTO!DU:DU)</f>
        <v>0</v>
      </c>
      <c r="AT51">
        <f>_xlfn.XLOOKUP($A:$A,AUTOPREENCHIMENTO!$A:$A,AUTOPREENCHIMENTO!DW:DW)</f>
        <v>0</v>
      </c>
      <c r="AU51">
        <f>_xlfn.XLOOKUP($A:$A,AUTOPREENCHIMENTO!$A:$A,AUTOPREENCHIMENTO!DY:DY)</f>
        <v>0</v>
      </c>
      <c r="AV51">
        <f>_xlfn.XLOOKUP($A:$A,AUTOPREENCHIMENTO!$A:$A,AUTOPREENCHIMENTO!EA:EA)</f>
        <v>0</v>
      </c>
      <c r="AW51">
        <f>_xlfn.XLOOKUP($A:$A,AUTOPREENCHIMENTO!$A:$A,AUTOPREENCHIMENTO!EC:EC)</f>
        <v>0</v>
      </c>
      <c r="AX51">
        <f>_xlfn.XLOOKUP($A:$A,AUTOPREENCHIMENTO!$A:$A,AUTOPREENCHIMENTO!EE:EE)</f>
        <v>0</v>
      </c>
      <c r="AY51">
        <f>_xlfn.XLOOKUP($A:$A,AUTOPREENCHIMENTO!$A:$A,AUTOPREENCHIMENTO!EG:EG)</f>
        <v>0</v>
      </c>
      <c r="AZ51">
        <f>_xlfn.XLOOKUP($A:$A,AUTOPREENCHIMENTO!$A:$A,AUTOPREENCHIMENTO!DT:DT)</f>
        <v>0</v>
      </c>
      <c r="BA51">
        <f>_xlfn.XLOOKUP($A:$A,AUTOPREENCHIMENTO!$A:$A,AUTOPREENCHIMENTO!DV:DV)</f>
        <v>0</v>
      </c>
      <c r="BB51">
        <f>_xlfn.XLOOKUP($A:$A,AUTOPREENCHIMENTO!$A:$A,AUTOPREENCHIMENTO!DX:DX)</f>
        <v>0</v>
      </c>
      <c r="BC51">
        <f>_xlfn.XLOOKUP($A:$A,AUTOPREENCHIMENTO!$A:$A,AUTOPREENCHIMENTO!DZ:DZ)</f>
        <v>0</v>
      </c>
      <c r="BD51">
        <f>_xlfn.XLOOKUP($A:$A,AUTOPREENCHIMENTO!$A:$A,AUTOPREENCHIMENTO!EB:EB)</f>
        <v>0</v>
      </c>
      <c r="BE51">
        <f>_xlfn.XLOOKUP($A:$A,AUTOPREENCHIMENTO!$A:$A,AUTOPREENCHIMENTO!ED:ED)</f>
        <v>0</v>
      </c>
      <c r="BF51">
        <f>_xlfn.XLOOKUP($A:$A,AUTOPREENCHIMENTO!$A:$A,AUTOPREENCHIMENTO!EF:EF)</f>
        <v>0</v>
      </c>
      <c r="BG51">
        <f>_xlfn.XLOOKUP($A:$A,AUTOPREENCHIMENTO!$A:$A,AUTOPREENCHIMENTO!EH:EH)</f>
        <v>0</v>
      </c>
    </row>
    <row r="52" spans="1:59" x14ac:dyDescent="0.25">
      <c r="A52" s="2">
        <v>95</v>
      </c>
      <c r="B52" s="1" t="s">
        <v>1857</v>
      </c>
      <c r="C52" s="43" t="s">
        <v>157</v>
      </c>
      <c r="D52" s="1" t="s">
        <v>2087</v>
      </c>
      <c r="E52" s="20" t="str">
        <f>_xlfn.XLOOKUP(A:A,Tipologia!A:A,Tipologia!F:F)</f>
        <v>C</v>
      </c>
      <c r="F52" s="62">
        <f t="shared" si="22"/>
        <v>8</v>
      </c>
      <c r="G52" s="58">
        <f t="shared" si="23"/>
        <v>1.5</v>
      </c>
      <c r="H52" s="58">
        <f t="shared" si="24"/>
        <v>2</v>
      </c>
      <c r="I52" s="58">
        <f t="shared" si="25"/>
        <v>1</v>
      </c>
      <c r="J52" s="58">
        <f t="shared" si="26"/>
        <v>2</v>
      </c>
      <c r="K52" s="58">
        <f t="shared" si="27"/>
        <v>1</v>
      </c>
      <c r="L52" s="58">
        <f t="shared" si="28"/>
        <v>0.5</v>
      </c>
      <c r="M52" s="58">
        <f t="shared" si="29"/>
        <v>0</v>
      </c>
      <c r="N52" s="1">
        <f>_xlfn.XLOOKUP(A:A,'COAPS 2020-10'!A:A,'COAPS 2020-10'!AP:AP)</f>
        <v>6</v>
      </c>
      <c r="O52" s="55">
        <f t="shared" si="30"/>
        <v>0.66666666666666663</v>
      </c>
      <c r="P52" s="55">
        <f t="shared" si="31"/>
        <v>0.6333333333333333</v>
      </c>
      <c r="Q52">
        <f>_xlfn.XLOOKUP($A:$A,AUTOPREENCHIMENTO!$A:$A,AUTOPREENCHIMENTO!DH:DH)</f>
        <v>3</v>
      </c>
      <c r="R52">
        <f>_xlfn.XLOOKUP($A:$A,AUTOPREENCHIMENTO!$A:$A,AUTOPREENCHIMENTO!DI:DI)</f>
        <v>120</v>
      </c>
      <c r="S52">
        <f>_xlfn.XLOOKUP($A:$A,AUTOPREENCHIMENTO!$A:$A,AUTOPREENCHIMENTO!DJ:DJ)</f>
        <v>1</v>
      </c>
      <c r="T52">
        <f>_xlfn.XLOOKUP($A:$A,AUTOPREENCHIMENTO!$A:$A,AUTOPREENCHIMENTO!DK:DK)</f>
        <v>32</v>
      </c>
      <c r="U52" s="55">
        <f t="shared" si="32"/>
        <v>1.1666666666666667</v>
      </c>
      <c r="V52" s="55">
        <f t="shared" si="33"/>
        <v>1.125</v>
      </c>
      <c r="W52">
        <f>_xlfn.XLOOKUP($A:$A,AUTOPREENCHIMENTO!$A:$A,AUTOPREENCHIMENTO!DD:DD)</f>
        <v>7</v>
      </c>
      <c r="X52">
        <f>_xlfn.XLOOKUP($A:$A,AUTOPREENCHIMENTO!$A:$A,AUTOPREENCHIMENTO!DE:DE)</f>
        <v>270</v>
      </c>
      <c r="Y52" s="1">
        <f>_xlfn.XLOOKUP(A:A,'COAPS 2020-10'!A:A,'COAPS 2020-10'!AQ:AQ)</f>
        <v>3</v>
      </c>
      <c r="Z52" s="55">
        <f t="shared" si="34"/>
        <v>1</v>
      </c>
      <c r="AA52" s="55">
        <f t="shared" si="35"/>
        <v>1</v>
      </c>
      <c r="AB52">
        <f>_xlfn.XLOOKUP($A:$A,AUTOPREENCHIMENTO!$A:$A,AUTOPREENCHIMENTO!DB:DB)</f>
        <v>3</v>
      </c>
      <c r="AC52">
        <f>_xlfn.XLOOKUP($A:$A,AUTOPREENCHIMENTO!$A:$A,AUTOPREENCHIMENTO!DC:DC)</f>
        <v>120</v>
      </c>
      <c r="AD52" s="55">
        <f t="shared" si="36"/>
        <v>2.8333333333333335</v>
      </c>
      <c r="AE52" s="55">
        <f t="shared" si="37"/>
        <v>2.75</v>
      </c>
      <c r="AF52">
        <f>_xlfn.XLOOKUP($A:$A,AUTOPREENCHIMENTO!$A:$A,AUTOPREENCHIMENTO!DN:DN)</f>
        <v>17</v>
      </c>
      <c r="AG52">
        <f>_xlfn.XLOOKUP($A:$A,AUTOPREENCHIMENTO!$A:$A,AUTOPREENCHIMENTO!DO:DO)</f>
        <v>660</v>
      </c>
      <c r="AH52" s="55">
        <f t="shared" si="38"/>
        <v>1</v>
      </c>
      <c r="AI52" s="55">
        <f t="shared" si="39"/>
        <v>1</v>
      </c>
      <c r="AJ52">
        <f>_xlfn.XLOOKUP($A:$A,AUTOPREENCHIMENTO!$A:$A,AUTOPREENCHIMENTO!DP:DP)</f>
        <v>3</v>
      </c>
      <c r="AK52">
        <f>_xlfn.XLOOKUP($A:$A,AUTOPREENCHIMENTO!$A:$A,AUTOPREENCHIMENTO!DQ:DQ)</f>
        <v>120</v>
      </c>
      <c r="AL52" s="55">
        <f t="shared" si="40"/>
        <v>1.6666666666666667</v>
      </c>
      <c r="AM52" s="55">
        <f t="shared" si="41"/>
        <v>1.6666666666666667</v>
      </c>
      <c r="AN52">
        <f>_xlfn.XLOOKUP($A:$A,AUTOPREENCHIMENTO!$A:$A,AUTOPREENCHIMENTO!CT:CT)</f>
        <v>10</v>
      </c>
      <c r="AO52">
        <f>_xlfn.XLOOKUP($A:$A,AUTOPREENCHIMENTO!$A:$A,AUTOPREENCHIMENTO!CU:CU)</f>
        <v>400</v>
      </c>
      <c r="AP52" s="55">
        <f t="shared" si="42"/>
        <v>0</v>
      </c>
      <c r="AQ52" s="55">
        <f t="shared" si="43"/>
        <v>0</v>
      </c>
      <c r="AR52">
        <f>_xlfn.XLOOKUP($A:$A,AUTOPREENCHIMENTO!$A:$A,AUTOPREENCHIMENTO!DS:DS)</f>
        <v>0</v>
      </c>
      <c r="AS52">
        <f>_xlfn.XLOOKUP($A:$A,AUTOPREENCHIMENTO!$A:$A,AUTOPREENCHIMENTO!DU:DU)</f>
        <v>0</v>
      </c>
      <c r="AT52">
        <f>_xlfn.XLOOKUP($A:$A,AUTOPREENCHIMENTO!$A:$A,AUTOPREENCHIMENTO!DW:DW)</f>
        <v>0</v>
      </c>
      <c r="AU52">
        <f>_xlfn.XLOOKUP($A:$A,AUTOPREENCHIMENTO!$A:$A,AUTOPREENCHIMENTO!DY:DY)</f>
        <v>0</v>
      </c>
      <c r="AV52">
        <f>_xlfn.XLOOKUP($A:$A,AUTOPREENCHIMENTO!$A:$A,AUTOPREENCHIMENTO!EA:EA)</f>
        <v>0</v>
      </c>
      <c r="AW52">
        <f>_xlfn.XLOOKUP($A:$A,AUTOPREENCHIMENTO!$A:$A,AUTOPREENCHIMENTO!EC:EC)</f>
        <v>0</v>
      </c>
      <c r="AX52">
        <f>_xlfn.XLOOKUP($A:$A,AUTOPREENCHIMENTO!$A:$A,AUTOPREENCHIMENTO!EE:EE)</f>
        <v>0</v>
      </c>
      <c r="AY52">
        <f>_xlfn.XLOOKUP($A:$A,AUTOPREENCHIMENTO!$A:$A,AUTOPREENCHIMENTO!EG:EG)</f>
        <v>0</v>
      </c>
      <c r="AZ52">
        <f>_xlfn.XLOOKUP($A:$A,AUTOPREENCHIMENTO!$A:$A,AUTOPREENCHIMENTO!DT:DT)</f>
        <v>0</v>
      </c>
      <c r="BA52">
        <f>_xlfn.XLOOKUP($A:$A,AUTOPREENCHIMENTO!$A:$A,AUTOPREENCHIMENTO!DV:DV)</f>
        <v>0</v>
      </c>
      <c r="BB52">
        <f>_xlfn.XLOOKUP($A:$A,AUTOPREENCHIMENTO!$A:$A,AUTOPREENCHIMENTO!DX:DX)</f>
        <v>0</v>
      </c>
      <c r="BC52">
        <f>_xlfn.XLOOKUP($A:$A,AUTOPREENCHIMENTO!$A:$A,AUTOPREENCHIMENTO!DZ:DZ)</f>
        <v>0</v>
      </c>
      <c r="BD52">
        <f>_xlfn.XLOOKUP($A:$A,AUTOPREENCHIMENTO!$A:$A,AUTOPREENCHIMENTO!EB:EB)</f>
        <v>0</v>
      </c>
      <c r="BE52">
        <f>_xlfn.XLOOKUP($A:$A,AUTOPREENCHIMENTO!$A:$A,AUTOPREENCHIMENTO!ED:ED)</f>
        <v>0</v>
      </c>
      <c r="BF52">
        <f>_xlfn.XLOOKUP($A:$A,AUTOPREENCHIMENTO!$A:$A,AUTOPREENCHIMENTO!EF:EF)</f>
        <v>0</v>
      </c>
      <c r="BG52">
        <f>_xlfn.XLOOKUP($A:$A,AUTOPREENCHIMENTO!$A:$A,AUTOPREENCHIMENTO!EH:EH)</f>
        <v>0</v>
      </c>
    </row>
    <row r="53" spans="1:59" x14ac:dyDescent="0.25">
      <c r="A53" s="2">
        <v>98</v>
      </c>
      <c r="B53" s="1" t="s">
        <v>1794</v>
      </c>
      <c r="C53" s="43" t="s">
        <v>231</v>
      </c>
      <c r="D53" s="1" t="s">
        <v>2012</v>
      </c>
      <c r="E53" s="20" t="str">
        <f>_xlfn.XLOOKUP(A:A,Tipologia!A:A,Tipologia!F:F)</f>
        <v>E</v>
      </c>
      <c r="F53" s="62">
        <f t="shared" si="22"/>
        <v>6.5</v>
      </c>
      <c r="G53" s="58">
        <f t="shared" si="23"/>
        <v>2</v>
      </c>
      <c r="H53" s="58">
        <f t="shared" si="24"/>
        <v>2</v>
      </c>
      <c r="I53" s="58">
        <f t="shared" si="25"/>
        <v>0</v>
      </c>
      <c r="J53" s="58">
        <f t="shared" si="26"/>
        <v>2</v>
      </c>
      <c r="K53" s="58">
        <f t="shared" si="27"/>
        <v>0</v>
      </c>
      <c r="L53" s="58">
        <f t="shared" si="28"/>
        <v>0.5</v>
      </c>
      <c r="M53" s="58">
        <f t="shared" si="29"/>
        <v>0</v>
      </c>
      <c r="N53" s="1">
        <f>_xlfn.XLOOKUP(A:A,'COAPS 2020-10'!A:A,'COAPS 2020-10'!AP:AP)</f>
        <v>2</v>
      </c>
      <c r="O53" s="55">
        <f t="shared" si="30"/>
        <v>1.5</v>
      </c>
      <c r="P53" s="55">
        <f t="shared" si="31"/>
        <v>1.5</v>
      </c>
      <c r="Q53">
        <f>_xlfn.XLOOKUP($A:$A,AUTOPREENCHIMENTO!$A:$A,AUTOPREENCHIMENTO!DH:DH)</f>
        <v>3</v>
      </c>
      <c r="R53">
        <f>_xlfn.XLOOKUP($A:$A,AUTOPREENCHIMENTO!$A:$A,AUTOPREENCHIMENTO!DI:DI)</f>
        <v>120</v>
      </c>
      <c r="S53">
        <f>_xlfn.XLOOKUP($A:$A,AUTOPREENCHIMENTO!$A:$A,AUTOPREENCHIMENTO!DJ:DJ)</f>
        <v>0</v>
      </c>
      <c r="T53">
        <f>_xlfn.XLOOKUP($A:$A,AUTOPREENCHIMENTO!$A:$A,AUTOPREENCHIMENTO!DK:DK)</f>
        <v>0</v>
      </c>
      <c r="U53" s="55">
        <f t="shared" si="32"/>
        <v>1</v>
      </c>
      <c r="V53" s="55">
        <f t="shared" si="33"/>
        <v>1</v>
      </c>
      <c r="W53">
        <f>_xlfn.XLOOKUP($A:$A,AUTOPREENCHIMENTO!$A:$A,AUTOPREENCHIMENTO!DD:DD)</f>
        <v>2</v>
      </c>
      <c r="X53">
        <f>_xlfn.XLOOKUP($A:$A,AUTOPREENCHIMENTO!$A:$A,AUTOPREENCHIMENTO!DE:DE)</f>
        <v>80</v>
      </c>
      <c r="Y53" s="1">
        <f>_xlfn.XLOOKUP(A:A,'COAPS 2020-10'!A:A,'COAPS 2020-10'!AQ:AQ)</f>
        <v>0</v>
      </c>
      <c r="Z53" s="55">
        <f t="shared" si="34"/>
        <v>0</v>
      </c>
      <c r="AA53" s="55">
        <f t="shared" si="35"/>
        <v>0</v>
      </c>
      <c r="AB53">
        <f>_xlfn.XLOOKUP($A:$A,AUTOPREENCHIMENTO!$A:$A,AUTOPREENCHIMENTO!DB:DB)</f>
        <v>0</v>
      </c>
      <c r="AC53">
        <f>_xlfn.XLOOKUP($A:$A,AUTOPREENCHIMENTO!$A:$A,AUTOPREENCHIMENTO!DC:DC)</f>
        <v>0</v>
      </c>
      <c r="AD53" s="55">
        <f t="shared" si="36"/>
        <v>2</v>
      </c>
      <c r="AE53" s="55">
        <f t="shared" si="37"/>
        <v>2</v>
      </c>
      <c r="AF53">
        <f>_xlfn.XLOOKUP($A:$A,AUTOPREENCHIMENTO!$A:$A,AUTOPREENCHIMENTO!DN:DN)</f>
        <v>4</v>
      </c>
      <c r="AG53">
        <f>_xlfn.XLOOKUP($A:$A,AUTOPREENCHIMENTO!$A:$A,AUTOPREENCHIMENTO!DO:DO)</f>
        <v>160</v>
      </c>
      <c r="AH53" s="55">
        <f t="shared" si="38"/>
        <v>0</v>
      </c>
      <c r="AI53" s="55">
        <f t="shared" si="39"/>
        <v>0</v>
      </c>
      <c r="AJ53">
        <f>_xlfn.XLOOKUP($A:$A,AUTOPREENCHIMENTO!$A:$A,AUTOPREENCHIMENTO!DP:DP)</f>
        <v>0</v>
      </c>
      <c r="AK53">
        <f>_xlfn.XLOOKUP($A:$A,AUTOPREENCHIMENTO!$A:$A,AUTOPREENCHIMENTO!DQ:DQ)</f>
        <v>0</v>
      </c>
      <c r="AL53" s="55">
        <f t="shared" si="40"/>
        <v>1.5</v>
      </c>
      <c r="AM53" s="55">
        <f t="shared" si="41"/>
        <v>1.5</v>
      </c>
      <c r="AN53">
        <f>_xlfn.XLOOKUP($A:$A,AUTOPREENCHIMENTO!$A:$A,AUTOPREENCHIMENTO!CT:CT)</f>
        <v>3</v>
      </c>
      <c r="AO53">
        <f>_xlfn.XLOOKUP($A:$A,AUTOPREENCHIMENTO!$A:$A,AUTOPREENCHIMENTO!CU:CU)</f>
        <v>120</v>
      </c>
      <c r="AP53" s="55">
        <f t="shared" si="42"/>
        <v>0</v>
      </c>
      <c r="AQ53" s="55">
        <f t="shared" si="43"/>
        <v>0</v>
      </c>
      <c r="AR53">
        <f>_xlfn.XLOOKUP($A:$A,AUTOPREENCHIMENTO!$A:$A,AUTOPREENCHIMENTO!DS:DS)</f>
        <v>0</v>
      </c>
      <c r="AS53">
        <f>_xlfn.XLOOKUP($A:$A,AUTOPREENCHIMENTO!$A:$A,AUTOPREENCHIMENTO!DU:DU)</f>
        <v>0</v>
      </c>
      <c r="AT53">
        <f>_xlfn.XLOOKUP($A:$A,AUTOPREENCHIMENTO!$A:$A,AUTOPREENCHIMENTO!DW:DW)</f>
        <v>0</v>
      </c>
      <c r="AU53">
        <f>_xlfn.XLOOKUP($A:$A,AUTOPREENCHIMENTO!$A:$A,AUTOPREENCHIMENTO!DY:DY)</f>
        <v>0</v>
      </c>
      <c r="AV53">
        <f>_xlfn.XLOOKUP($A:$A,AUTOPREENCHIMENTO!$A:$A,AUTOPREENCHIMENTO!EA:EA)</f>
        <v>0</v>
      </c>
      <c r="AW53">
        <f>_xlfn.XLOOKUP($A:$A,AUTOPREENCHIMENTO!$A:$A,AUTOPREENCHIMENTO!EC:EC)</f>
        <v>0</v>
      </c>
      <c r="AX53">
        <f>_xlfn.XLOOKUP($A:$A,AUTOPREENCHIMENTO!$A:$A,AUTOPREENCHIMENTO!EE:EE)</f>
        <v>0</v>
      </c>
      <c r="AY53">
        <f>_xlfn.XLOOKUP($A:$A,AUTOPREENCHIMENTO!$A:$A,AUTOPREENCHIMENTO!EG:EG)</f>
        <v>0</v>
      </c>
      <c r="AZ53">
        <f>_xlfn.XLOOKUP($A:$A,AUTOPREENCHIMENTO!$A:$A,AUTOPREENCHIMENTO!DT:DT)</f>
        <v>0</v>
      </c>
      <c r="BA53">
        <f>_xlfn.XLOOKUP($A:$A,AUTOPREENCHIMENTO!$A:$A,AUTOPREENCHIMENTO!DV:DV)</f>
        <v>0</v>
      </c>
      <c r="BB53">
        <f>_xlfn.XLOOKUP($A:$A,AUTOPREENCHIMENTO!$A:$A,AUTOPREENCHIMENTO!DX:DX)</f>
        <v>0</v>
      </c>
      <c r="BC53">
        <f>_xlfn.XLOOKUP($A:$A,AUTOPREENCHIMENTO!$A:$A,AUTOPREENCHIMENTO!DZ:DZ)</f>
        <v>0</v>
      </c>
      <c r="BD53">
        <f>_xlfn.XLOOKUP($A:$A,AUTOPREENCHIMENTO!$A:$A,AUTOPREENCHIMENTO!EB:EB)</f>
        <v>0</v>
      </c>
      <c r="BE53">
        <f>_xlfn.XLOOKUP($A:$A,AUTOPREENCHIMENTO!$A:$A,AUTOPREENCHIMENTO!ED:ED)</f>
        <v>0</v>
      </c>
      <c r="BF53">
        <f>_xlfn.XLOOKUP($A:$A,AUTOPREENCHIMENTO!$A:$A,AUTOPREENCHIMENTO!EF:EF)</f>
        <v>0</v>
      </c>
      <c r="BG53">
        <f>_xlfn.XLOOKUP($A:$A,AUTOPREENCHIMENTO!$A:$A,AUTOPREENCHIMENTO!EH:EH)</f>
        <v>0</v>
      </c>
    </row>
    <row r="54" spans="1:59" x14ac:dyDescent="0.25">
      <c r="A54" s="2">
        <v>99</v>
      </c>
      <c r="B54" s="1" t="s">
        <v>1794</v>
      </c>
      <c r="C54" s="43" t="s">
        <v>231</v>
      </c>
      <c r="D54" s="1" t="s">
        <v>2014</v>
      </c>
      <c r="E54" s="20" t="str">
        <f>_xlfn.XLOOKUP(A:A,Tipologia!A:A,Tipologia!F:F)</f>
        <v>B</v>
      </c>
      <c r="F54" s="62">
        <f t="shared" si="22"/>
        <v>8.5</v>
      </c>
      <c r="G54" s="58">
        <f t="shared" si="23"/>
        <v>2</v>
      </c>
      <c r="H54" s="58">
        <f t="shared" si="24"/>
        <v>2</v>
      </c>
      <c r="I54" s="58">
        <f t="shared" si="25"/>
        <v>1</v>
      </c>
      <c r="J54" s="58">
        <f t="shared" si="26"/>
        <v>2</v>
      </c>
      <c r="K54" s="58">
        <f t="shared" si="27"/>
        <v>1</v>
      </c>
      <c r="L54" s="58">
        <f t="shared" si="28"/>
        <v>0.5</v>
      </c>
      <c r="M54" s="58">
        <f t="shared" si="29"/>
        <v>0</v>
      </c>
      <c r="N54" s="1">
        <f>_xlfn.XLOOKUP(A:A,'COAPS 2020-10'!A:A,'COAPS 2020-10'!AP:AP)</f>
        <v>4</v>
      </c>
      <c r="O54" s="55">
        <f t="shared" si="30"/>
        <v>1</v>
      </c>
      <c r="P54" s="55">
        <f t="shared" si="31"/>
        <v>1</v>
      </c>
      <c r="Q54">
        <f>_xlfn.XLOOKUP($A:$A,AUTOPREENCHIMENTO!$A:$A,AUTOPREENCHIMENTO!DH:DH)</f>
        <v>4</v>
      </c>
      <c r="R54">
        <f>_xlfn.XLOOKUP($A:$A,AUTOPREENCHIMENTO!$A:$A,AUTOPREENCHIMENTO!DI:DI)</f>
        <v>160</v>
      </c>
      <c r="S54">
        <f>_xlfn.XLOOKUP($A:$A,AUTOPREENCHIMENTO!$A:$A,AUTOPREENCHIMENTO!DJ:DJ)</f>
        <v>0</v>
      </c>
      <c r="T54">
        <f>_xlfn.XLOOKUP($A:$A,AUTOPREENCHIMENTO!$A:$A,AUTOPREENCHIMENTO!DK:DK)</f>
        <v>0</v>
      </c>
      <c r="U54" s="55">
        <f t="shared" si="32"/>
        <v>1.25</v>
      </c>
      <c r="V54" s="55">
        <f t="shared" si="33"/>
        <v>1.25</v>
      </c>
      <c r="W54">
        <f>_xlfn.XLOOKUP($A:$A,AUTOPREENCHIMENTO!$A:$A,AUTOPREENCHIMENTO!DD:DD)</f>
        <v>5</v>
      </c>
      <c r="X54">
        <f>_xlfn.XLOOKUP($A:$A,AUTOPREENCHIMENTO!$A:$A,AUTOPREENCHIMENTO!DE:DE)</f>
        <v>200</v>
      </c>
      <c r="Y54" s="1">
        <f>_xlfn.XLOOKUP(A:A,'COAPS 2020-10'!A:A,'COAPS 2020-10'!AQ:AQ)</f>
        <v>4</v>
      </c>
      <c r="Z54" s="55">
        <f t="shared" si="34"/>
        <v>1</v>
      </c>
      <c r="AA54" s="55">
        <f t="shared" si="35"/>
        <v>1</v>
      </c>
      <c r="AB54">
        <f>_xlfn.XLOOKUP($A:$A,AUTOPREENCHIMENTO!$A:$A,AUTOPREENCHIMENTO!DB:DB)</f>
        <v>4</v>
      </c>
      <c r="AC54">
        <f>_xlfn.XLOOKUP($A:$A,AUTOPREENCHIMENTO!$A:$A,AUTOPREENCHIMENTO!DC:DC)</f>
        <v>160</v>
      </c>
      <c r="AD54" s="55">
        <f t="shared" si="36"/>
        <v>2.5</v>
      </c>
      <c r="AE54" s="55">
        <f t="shared" si="37"/>
        <v>2.625</v>
      </c>
      <c r="AF54">
        <f>_xlfn.XLOOKUP($A:$A,AUTOPREENCHIMENTO!$A:$A,AUTOPREENCHIMENTO!DN:DN)</f>
        <v>10</v>
      </c>
      <c r="AG54">
        <f>_xlfn.XLOOKUP($A:$A,AUTOPREENCHIMENTO!$A:$A,AUTOPREENCHIMENTO!DO:DO)</f>
        <v>420</v>
      </c>
      <c r="AH54" s="55">
        <f t="shared" si="38"/>
        <v>1</v>
      </c>
      <c r="AI54" s="55">
        <f t="shared" si="39"/>
        <v>1</v>
      </c>
      <c r="AJ54">
        <f>_xlfn.XLOOKUP($A:$A,AUTOPREENCHIMENTO!$A:$A,AUTOPREENCHIMENTO!DP:DP)</f>
        <v>4</v>
      </c>
      <c r="AK54">
        <f>_xlfn.XLOOKUP($A:$A,AUTOPREENCHIMENTO!$A:$A,AUTOPREENCHIMENTO!DQ:DQ)</f>
        <v>160</v>
      </c>
      <c r="AL54" s="55">
        <f t="shared" si="40"/>
        <v>1.75</v>
      </c>
      <c r="AM54" s="55">
        <f t="shared" si="41"/>
        <v>1.75</v>
      </c>
      <c r="AN54">
        <f>_xlfn.XLOOKUP($A:$A,AUTOPREENCHIMENTO!$A:$A,AUTOPREENCHIMENTO!CT:CT)</f>
        <v>7</v>
      </c>
      <c r="AO54">
        <f>_xlfn.XLOOKUP($A:$A,AUTOPREENCHIMENTO!$A:$A,AUTOPREENCHIMENTO!CU:CU)</f>
        <v>280</v>
      </c>
      <c r="AP54" s="55">
        <f t="shared" si="42"/>
        <v>0</v>
      </c>
      <c r="AQ54" s="55">
        <f t="shared" si="43"/>
        <v>0</v>
      </c>
      <c r="AR54">
        <f>_xlfn.XLOOKUP($A:$A,AUTOPREENCHIMENTO!$A:$A,AUTOPREENCHIMENTO!DS:DS)</f>
        <v>0</v>
      </c>
      <c r="AS54">
        <f>_xlfn.XLOOKUP($A:$A,AUTOPREENCHIMENTO!$A:$A,AUTOPREENCHIMENTO!DU:DU)</f>
        <v>0</v>
      </c>
      <c r="AT54">
        <f>_xlfn.XLOOKUP($A:$A,AUTOPREENCHIMENTO!$A:$A,AUTOPREENCHIMENTO!DW:DW)</f>
        <v>0</v>
      </c>
      <c r="AU54">
        <f>_xlfn.XLOOKUP($A:$A,AUTOPREENCHIMENTO!$A:$A,AUTOPREENCHIMENTO!DY:DY)</f>
        <v>0</v>
      </c>
      <c r="AV54">
        <f>_xlfn.XLOOKUP($A:$A,AUTOPREENCHIMENTO!$A:$A,AUTOPREENCHIMENTO!EA:EA)</f>
        <v>0</v>
      </c>
      <c r="AW54">
        <f>_xlfn.XLOOKUP($A:$A,AUTOPREENCHIMENTO!$A:$A,AUTOPREENCHIMENTO!EC:EC)</f>
        <v>0</v>
      </c>
      <c r="AX54">
        <f>_xlfn.XLOOKUP($A:$A,AUTOPREENCHIMENTO!$A:$A,AUTOPREENCHIMENTO!EE:EE)</f>
        <v>0</v>
      </c>
      <c r="AY54">
        <f>_xlfn.XLOOKUP($A:$A,AUTOPREENCHIMENTO!$A:$A,AUTOPREENCHIMENTO!EG:EG)</f>
        <v>0</v>
      </c>
      <c r="AZ54">
        <f>_xlfn.XLOOKUP($A:$A,AUTOPREENCHIMENTO!$A:$A,AUTOPREENCHIMENTO!DT:DT)</f>
        <v>0</v>
      </c>
      <c r="BA54">
        <f>_xlfn.XLOOKUP($A:$A,AUTOPREENCHIMENTO!$A:$A,AUTOPREENCHIMENTO!DV:DV)</f>
        <v>0</v>
      </c>
      <c r="BB54">
        <f>_xlfn.XLOOKUP($A:$A,AUTOPREENCHIMENTO!$A:$A,AUTOPREENCHIMENTO!DX:DX)</f>
        <v>0</v>
      </c>
      <c r="BC54">
        <f>_xlfn.XLOOKUP($A:$A,AUTOPREENCHIMENTO!$A:$A,AUTOPREENCHIMENTO!DZ:DZ)</f>
        <v>0</v>
      </c>
      <c r="BD54">
        <f>_xlfn.XLOOKUP($A:$A,AUTOPREENCHIMENTO!$A:$A,AUTOPREENCHIMENTO!EB:EB)</f>
        <v>0</v>
      </c>
      <c r="BE54">
        <f>_xlfn.XLOOKUP($A:$A,AUTOPREENCHIMENTO!$A:$A,AUTOPREENCHIMENTO!ED:ED)</f>
        <v>0</v>
      </c>
      <c r="BF54">
        <f>_xlfn.XLOOKUP($A:$A,AUTOPREENCHIMENTO!$A:$A,AUTOPREENCHIMENTO!EF:EF)</f>
        <v>0</v>
      </c>
      <c r="BG54">
        <f>_xlfn.XLOOKUP($A:$A,AUTOPREENCHIMENTO!$A:$A,AUTOPREENCHIMENTO!EH:EH)</f>
        <v>0</v>
      </c>
    </row>
    <row r="55" spans="1:59" x14ac:dyDescent="0.25">
      <c r="A55" s="2">
        <v>100</v>
      </c>
      <c r="B55" s="1" t="s">
        <v>1794</v>
      </c>
      <c r="C55" s="43" t="s">
        <v>231</v>
      </c>
      <c r="D55" s="1" t="s">
        <v>2076</v>
      </c>
      <c r="E55" s="20" t="str">
        <f>_xlfn.XLOOKUP(A:A,Tipologia!A:A,Tipologia!F:F)</f>
        <v>C</v>
      </c>
      <c r="F55" s="62">
        <f t="shared" si="22"/>
        <v>8</v>
      </c>
      <c r="G55" s="58">
        <f t="shared" si="23"/>
        <v>2</v>
      </c>
      <c r="H55" s="58">
        <f t="shared" si="24"/>
        <v>2</v>
      </c>
      <c r="I55" s="58">
        <f t="shared" si="25"/>
        <v>0.75</v>
      </c>
      <c r="J55" s="58">
        <f t="shared" si="26"/>
        <v>2</v>
      </c>
      <c r="K55" s="58">
        <f t="shared" si="27"/>
        <v>0.75</v>
      </c>
      <c r="L55" s="58">
        <f t="shared" si="28"/>
        <v>0.5</v>
      </c>
      <c r="M55" s="58">
        <f t="shared" si="29"/>
        <v>0</v>
      </c>
      <c r="N55" s="1">
        <f>_xlfn.XLOOKUP(A:A,'COAPS 2020-10'!A:A,'COAPS 2020-10'!AP:AP)</f>
        <v>5</v>
      </c>
      <c r="O55" s="55">
        <f t="shared" si="30"/>
        <v>1</v>
      </c>
      <c r="P55" s="55">
        <f t="shared" si="31"/>
        <v>1</v>
      </c>
      <c r="Q55">
        <f>_xlfn.XLOOKUP($A:$A,AUTOPREENCHIMENTO!$A:$A,AUTOPREENCHIMENTO!DH:DH)</f>
        <v>5</v>
      </c>
      <c r="R55">
        <f>_xlfn.XLOOKUP($A:$A,AUTOPREENCHIMENTO!$A:$A,AUTOPREENCHIMENTO!DI:DI)</f>
        <v>200</v>
      </c>
      <c r="S55">
        <f>_xlfn.XLOOKUP($A:$A,AUTOPREENCHIMENTO!$A:$A,AUTOPREENCHIMENTO!DJ:DJ)</f>
        <v>0</v>
      </c>
      <c r="T55">
        <f>_xlfn.XLOOKUP($A:$A,AUTOPREENCHIMENTO!$A:$A,AUTOPREENCHIMENTO!DK:DK)</f>
        <v>0</v>
      </c>
      <c r="U55" s="55">
        <f t="shared" si="32"/>
        <v>1</v>
      </c>
      <c r="V55" s="55">
        <f t="shared" si="33"/>
        <v>1</v>
      </c>
      <c r="W55">
        <f>_xlfn.XLOOKUP($A:$A,AUTOPREENCHIMENTO!$A:$A,AUTOPREENCHIMENTO!DD:DD)</f>
        <v>5</v>
      </c>
      <c r="X55">
        <f>_xlfn.XLOOKUP($A:$A,AUTOPREENCHIMENTO!$A:$A,AUTOPREENCHIMENTO!DE:DE)</f>
        <v>200</v>
      </c>
      <c r="Y55" s="1">
        <f>_xlfn.XLOOKUP(A:A,'COAPS 2020-10'!A:A,'COAPS 2020-10'!AQ:AQ)</f>
        <v>4</v>
      </c>
      <c r="Z55" s="55">
        <f t="shared" si="34"/>
        <v>1</v>
      </c>
      <c r="AA55" s="55">
        <f t="shared" si="35"/>
        <v>0.75</v>
      </c>
      <c r="AB55">
        <f>_xlfn.XLOOKUP($A:$A,AUTOPREENCHIMENTO!$A:$A,AUTOPREENCHIMENTO!DB:DB)</f>
        <v>4</v>
      </c>
      <c r="AC55">
        <f>_xlfn.XLOOKUP($A:$A,AUTOPREENCHIMENTO!$A:$A,AUTOPREENCHIMENTO!DC:DC)</f>
        <v>120</v>
      </c>
      <c r="AD55" s="55">
        <f t="shared" si="36"/>
        <v>2</v>
      </c>
      <c r="AE55" s="55">
        <f t="shared" si="37"/>
        <v>2</v>
      </c>
      <c r="AF55">
        <f>_xlfn.XLOOKUP($A:$A,AUTOPREENCHIMENTO!$A:$A,AUTOPREENCHIMENTO!DN:DN)</f>
        <v>10</v>
      </c>
      <c r="AG55">
        <f>_xlfn.XLOOKUP($A:$A,AUTOPREENCHIMENTO!$A:$A,AUTOPREENCHIMENTO!DO:DO)</f>
        <v>400</v>
      </c>
      <c r="AH55" s="55">
        <f t="shared" si="38"/>
        <v>0.75</v>
      </c>
      <c r="AI55" s="55">
        <f t="shared" si="39"/>
        <v>0.625</v>
      </c>
      <c r="AJ55">
        <f>_xlfn.XLOOKUP($A:$A,AUTOPREENCHIMENTO!$A:$A,AUTOPREENCHIMENTO!DP:DP)</f>
        <v>3</v>
      </c>
      <c r="AK55">
        <f>_xlfn.XLOOKUP($A:$A,AUTOPREENCHIMENTO!$A:$A,AUTOPREENCHIMENTO!DQ:DQ)</f>
        <v>100</v>
      </c>
      <c r="AL55" s="55">
        <f t="shared" si="40"/>
        <v>1.6</v>
      </c>
      <c r="AM55" s="55">
        <f t="shared" si="41"/>
        <v>1.6</v>
      </c>
      <c r="AN55">
        <f>_xlfn.XLOOKUP($A:$A,AUTOPREENCHIMENTO!$A:$A,AUTOPREENCHIMENTO!CT:CT)</f>
        <v>8</v>
      </c>
      <c r="AO55">
        <f>_xlfn.XLOOKUP($A:$A,AUTOPREENCHIMENTO!$A:$A,AUTOPREENCHIMENTO!CU:CU)</f>
        <v>320</v>
      </c>
      <c r="AP55" s="55">
        <f t="shared" si="42"/>
        <v>0</v>
      </c>
      <c r="AQ55" s="55">
        <f t="shared" si="43"/>
        <v>0</v>
      </c>
      <c r="AR55">
        <f>_xlfn.XLOOKUP($A:$A,AUTOPREENCHIMENTO!$A:$A,AUTOPREENCHIMENTO!DS:DS)</f>
        <v>0</v>
      </c>
      <c r="AS55">
        <f>_xlfn.XLOOKUP($A:$A,AUTOPREENCHIMENTO!$A:$A,AUTOPREENCHIMENTO!DU:DU)</f>
        <v>0</v>
      </c>
      <c r="AT55">
        <f>_xlfn.XLOOKUP($A:$A,AUTOPREENCHIMENTO!$A:$A,AUTOPREENCHIMENTO!DW:DW)</f>
        <v>0</v>
      </c>
      <c r="AU55">
        <f>_xlfn.XLOOKUP($A:$A,AUTOPREENCHIMENTO!$A:$A,AUTOPREENCHIMENTO!DY:DY)</f>
        <v>0</v>
      </c>
      <c r="AV55">
        <f>_xlfn.XLOOKUP($A:$A,AUTOPREENCHIMENTO!$A:$A,AUTOPREENCHIMENTO!EA:EA)</f>
        <v>0</v>
      </c>
      <c r="AW55">
        <f>_xlfn.XLOOKUP($A:$A,AUTOPREENCHIMENTO!$A:$A,AUTOPREENCHIMENTO!EC:EC)</f>
        <v>0</v>
      </c>
      <c r="AX55">
        <f>_xlfn.XLOOKUP($A:$A,AUTOPREENCHIMENTO!$A:$A,AUTOPREENCHIMENTO!EE:EE)</f>
        <v>0</v>
      </c>
      <c r="AY55">
        <f>_xlfn.XLOOKUP($A:$A,AUTOPREENCHIMENTO!$A:$A,AUTOPREENCHIMENTO!EG:EG)</f>
        <v>0</v>
      </c>
      <c r="AZ55">
        <f>_xlfn.XLOOKUP($A:$A,AUTOPREENCHIMENTO!$A:$A,AUTOPREENCHIMENTO!DT:DT)</f>
        <v>0</v>
      </c>
      <c r="BA55">
        <f>_xlfn.XLOOKUP($A:$A,AUTOPREENCHIMENTO!$A:$A,AUTOPREENCHIMENTO!DV:DV)</f>
        <v>0</v>
      </c>
      <c r="BB55">
        <f>_xlfn.XLOOKUP($A:$A,AUTOPREENCHIMENTO!$A:$A,AUTOPREENCHIMENTO!DX:DX)</f>
        <v>0</v>
      </c>
      <c r="BC55">
        <f>_xlfn.XLOOKUP($A:$A,AUTOPREENCHIMENTO!$A:$A,AUTOPREENCHIMENTO!DZ:DZ)</f>
        <v>0</v>
      </c>
      <c r="BD55">
        <f>_xlfn.XLOOKUP($A:$A,AUTOPREENCHIMENTO!$A:$A,AUTOPREENCHIMENTO!EB:EB)</f>
        <v>0</v>
      </c>
      <c r="BE55">
        <f>_xlfn.XLOOKUP($A:$A,AUTOPREENCHIMENTO!$A:$A,AUTOPREENCHIMENTO!ED:ED)</f>
        <v>0</v>
      </c>
      <c r="BF55">
        <f>_xlfn.XLOOKUP($A:$A,AUTOPREENCHIMENTO!$A:$A,AUTOPREENCHIMENTO!EF:EF)</f>
        <v>0</v>
      </c>
      <c r="BG55">
        <f>_xlfn.XLOOKUP($A:$A,AUTOPREENCHIMENTO!$A:$A,AUTOPREENCHIMENTO!EH:EH)</f>
        <v>0</v>
      </c>
    </row>
    <row r="56" spans="1:59" x14ac:dyDescent="0.25">
      <c r="A56" s="2">
        <v>101</v>
      </c>
      <c r="B56" s="1" t="s">
        <v>1794</v>
      </c>
      <c r="C56" s="43" t="s">
        <v>231</v>
      </c>
      <c r="D56" s="1" t="s">
        <v>2099</v>
      </c>
      <c r="E56" s="20" t="str">
        <f>_xlfn.XLOOKUP(A:A,Tipologia!A:A,Tipologia!F:F)</f>
        <v>C</v>
      </c>
      <c r="F56" s="62">
        <f t="shared" si="22"/>
        <v>8</v>
      </c>
      <c r="G56" s="58">
        <f t="shared" si="23"/>
        <v>2</v>
      </c>
      <c r="H56" s="58">
        <f t="shared" si="24"/>
        <v>2</v>
      </c>
      <c r="I56" s="58">
        <f t="shared" si="25"/>
        <v>0.75</v>
      </c>
      <c r="J56" s="58">
        <f t="shared" si="26"/>
        <v>2</v>
      </c>
      <c r="K56" s="58">
        <f t="shared" si="27"/>
        <v>1</v>
      </c>
      <c r="L56" s="58">
        <f t="shared" si="28"/>
        <v>0.25</v>
      </c>
      <c r="M56" s="58">
        <f t="shared" si="29"/>
        <v>0</v>
      </c>
      <c r="N56" s="1">
        <f>_xlfn.XLOOKUP(A:A,'COAPS 2020-10'!A:A,'COAPS 2020-10'!AP:AP)</f>
        <v>6</v>
      </c>
      <c r="O56" s="55">
        <f t="shared" si="30"/>
        <v>1</v>
      </c>
      <c r="P56" s="55">
        <f t="shared" si="31"/>
        <v>1</v>
      </c>
      <c r="Q56">
        <f>_xlfn.XLOOKUP($A:$A,AUTOPREENCHIMENTO!$A:$A,AUTOPREENCHIMENTO!DH:DH)</f>
        <v>6</v>
      </c>
      <c r="R56">
        <f>_xlfn.XLOOKUP($A:$A,AUTOPREENCHIMENTO!$A:$A,AUTOPREENCHIMENTO!DI:DI)</f>
        <v>240</v>
      </c>
      <c r="S56">
        <f>_xlfn.XLOOKUP($A:$A,AUTOPREENCHIMENTO!$A:$A,AUTOPREENCHIMENTO!DJ:DJ)</f>
        <v>0</v>
      </c>
      <c r="T56">
        <f>_xlfn.XLOOKUP($A:$A,AUTOPREENCHIMENTO!$A:$A,AUTOPREENCHIMENTO!DK:DK)</f>
        <v>0</v>
      </c>
      <c r="U56" s="55">
        <f t="shared" si="32"/>
        <v>1.1666666666666667</v>
      </c>
      <c r="V56" s="55">
        <f t="shared" si="33"/>
        <v>1.1333333333333333</v>
      </c>
      <c r="W56">
        <f>_xlfn.XLOOKUP($A:$A,AUTOPREENCHIMENTO!$A:$A,AUTOPREENCHIMENTO!DD:DD)</f>
        <v>7</v>
      </c>
      <c r="X56">
        <f>_xlfn.XLOOKUP($A:$A,AUTOPREENCHIMENTO!$A:$A,AUTOPREENCHIMENTO!DE:DE)</f>
        <v>272</v>
      </c>
      <c r="Y56" s="1">
        <f>_xlfn.XLOOKUP(A:A,'COAPS 2020-10'!A:A,'COAPS 2020-10'!AQ:AQ)</f>
        <v>3</v>
      </c>
      <c r="Z56" s="55">
        <f t="shared" si="34"/>
        <v>1</v>
      </c>
      <c r="AA56" s="55">
        <f t="shared" si="35"/>
        <v>0.83333333333333337</v>
      </c>
      <c r="AB56">
        <f>_xlfn.XLOOKUP($A:$A,AUTOPREENCHIMENTO!$A:$A,AUTOPREENCHIMENTO!DB:DB)</f>
        <v>3</v>
      </c>
      <c r="AC56">
        <f>_xlfn.XLOOKUP($A:$A,AUTOPREENCHIMENTO!$A:$A,AUTOPREENCHIMENTO!DC:DC)</f>
        <v>100</v>
      </c>
      <c r="AD56" s="55">
        <f t="shared" si="36"/>
        <v>2.3333333333333335</v>
      </c>
      <c r="AE56" s="55">
        <f t="shared" si="37"/>
        <v>2.3333333333333335</v>
      </c>
      <c r="AF56">
        <f>_xlfn.XLOOKUP($A:$A,AUTOPREENCHIMENTO!$A:$A,AUTOPREENCHIMENTO!DN:DN)</f>
        <v>14</v>
      </c>
      <c r="AG56">
        <f>_xlfn.XLOOKUP($A:$A,AUTOPREENCHIMENTO!$A:$A,AUTOPREENCHIMENTO!DO:DO)</f>
        <v>560</v>
      </c>
      <c r="AH56" s="55">
        <f t="shared" si="38"/>
        <v>1</v>
      </c>
      <c r="AI56" s="55">
        <f t="shared" si="39"/>
        <v>1</v>
      </c>
      <c r="AJ56">
        <f>_xlfn.XLOOKUP($A:$A,AUTOPREENCHIMENTO!$A:$A,AUTOPREENCHIMENTO!DP:DP)</f>
        <v>3</v>
      </c>
      <c r="AK56">
        <f>_xlfn.XLOOKUP($A:$A,AUTOPREENCHIMENTO!$A:$A,AUTOPREENCHIMENTO!DQ:DQ)</f>
        <v>120</v>
      </c>
      <c r="AL56" s="55">
        <f t="shared" si="40"/>
        <v>0.83333333333333337</v>
      </c>
      <c r="AM56" s="55">
        <f t="shared" si="41"/>
        <v>0.83333333333333337</v>
      </c>
      <c r="AN56">
        <f>_xlfn.XLOOKUP($A:$A,AUTOPREENCHIMENTO!$A:$A,AUTOPREENCHIMENTO!CT:CT)</f>
        <v>5</v>
      </c>
      <c r="AO56">
        <f>_xlfn.XLOOKUP($A:$A,AUTOPREENCHIMENTO!$A:$A,AUTOPREENCHIMENTO!CU:CU)</f>
        <v>200</v>
      </c>
      <c r="AP56" s="55">
        <f t="shared" si="42"/>
        <v>0</v>
      </c>
      <c r="AQ56" s="55">
        <f t="shared" si="43"/>
        <v>0</v>
      </c>
      <c r="AR56">
        <f>_xlfn.XLOOKUP($A:$A,AUTOPREENCHIMENTO!$A:$A,AUTOPREENCHIMENTO!DS:DS)</f>
        <v>0</v>
      </c>
      <c r="AS56">
        <f>_xlfn.XLOOKUP($A:$A,AUTOPREENCHIMENTO!$A:$A,AUTOPREENCHIMENTO!DU:DU)</f>
        <v>0</v>
      </c>
      <c r="AT56">
        <f>_xlfn.XLOOKUP($A:$A,AUTOPREENCHIMENTO!$A:$A,AUTOPREENCHIMENTO!DW:DW)</f>
        <v>0</v>
      </c>
      <c r="AU56">
        <f>_xlfn.XLOOKUP($A:$A,AUTOPREENCHIMENTO!$A:$A,AUTOPREENCHIMENTO!DY:DY)</f>
        <v>0</v>
      </c>
      <c r="AV56">
        <f>_xlfn.XLOOKUP($A:$A,AUTOPREENCHIMENTO!$A:$A,AUTOPREENCHIMENTO!EA:EA)</f>
        <v>0</v>
      </c>
      <c r="AW56">
        <f>_xlfn.XLOOKUP($A:$A,AUTOPREENCHIMENTO!$A:$A,AUTOPREENCHIMENTO!EC:EC)</f>
        <v>0</v>
      </c>
      <c r="AX56">
        <f>_xlfn.XLOOKUP($A:$A,AUTOPREENCHIMENTO!$A:$A,AUTOPREENCHIMENTO!EE:EE)</f>
        <v>0</v>
      </c>
      <c r="AY56">
        <f>_xlfn.XLOOKUP($A:$A,AUTOPREENCHIMENTO!$A:$A,AUTOPREENCHIMENTO!EG:EG)</f>
        <v>0</v>
      </c>
      <c r="AZ56">
        <f>_xlfn.XLOOKUP($A:$A,AUTOPREENCHIMENTO!$A:$A,AUTOPREENCHIMENTO!DT:DT)</f>
        <v>0</v>
      </c>
      <c r="BA56">
        <f>_xlfn.XLOOKUP($A:$A,AUTOPREENCHIMENTO!$A:$A,AUTOPREENCHIMENTO!DV:DV)</f>
        <v>0</v>
      </c>
      <c r="BB56">
        <f>_xlfn.XLOOKUP($A:$A,AUTOPREENCHIMENTO!$A:$A,AUTOPREENCHIMENTO!DX:DX)</f>
        <v>0</v>
      </c>
      <c r="BC56">
        <f>_xlfn.XLOOKUP($A:$A,AUTOPREENCHIMENTO!$A:$A,AUTOPREENCHIMENTO!DZ:DZ)</f>
        <v>0</v>
      </c>
      <c r="BD56">
        <f>_xlfn.XLOOKUP($A:$A,AUTOPREENCHIMENTO!$A:$A,AUTOPREENCHIMENTO!EB:EB)</f>
        <v>0</v>
      </c>
      <c r="BE56">
        <f>_xlfn.XLOOKUP($A:$A,AUTOPREENCHIMENTO!$A:$A,AUTOPREENCHIMENTO!ED:ED)</f>
        <v>0</v>
      </c>
      <c r="BF56">
        <f>_xlfn.XLOOKUP($A:$A,AUTOPREENCHIMENTO!$A:$A,AUTOPREENCHIMENTO!EF:EF)</f>
        <v>0</v>
      </c>
      <c r="BG56">
        <f>_xlfn.XLOOKUP($A:$A,AUTOPREENCHIMENTO!$A:$A,AUTOPREENCHIMENTO!EH:EH)</f>
        <v>0</v>
      </c>
    </row>
    <row r="57" spans="1:59" x14ac:dyDescent="0.25">
      <c r="A57" s="2">
        <v>102</v>
      </c>
      <c r="B57" s="1" t="s">
        <v>1794</v>
      </c>
      <c r="C57" s="43" t="s">
        <v>231</v>
      </c>
      <c r="D57" s="1" t="s">
        <v>2123</v>
      </c>
      <c r="E57" s="20" t="str">
        <f>_xlfn.XLOOKUP(A:A,Tipologia!A:A,Tipologia!F:F)</f>
        <v>B</v>
      </c>
      <c r="F57" s="62">
        <f t="shared" si="22"/>
        <v>9</v>
      </c>
      <c r="G57" s="58">
        <f t="shared" si="23"/>
        <v>2</v>
      </c>
      <c r="H57" s="58">
        <f t="shared" si="24"/>
        <v>2</v>
      </c>
      <c r="I57" s="58">
        <f t="shared" si="25"/>
        <v>1</v>
      </c>
      <c r="J57" s="58">
        <f t="shared" si="26"/>
        <v>2</v>
      </c>
      <c r="K57" s="58">
        <f t="shared" si="27"/>
        <v>1</v>
      </c>
      <c r="L57" s="58">
        <f t="shared" si="28"/>
        <v>0.5</v>
      </c>
      <c r="M57" s="58">
        <f t="shared" si="29"/>
        <v>0.5</v>
      </c>
      <c r="N57" s="1">
        <f>_xlfn.XLOOKUP(A:A,'COAPS 2020-10'!A:A,'COAPS 2020-10'!AP:AP)</f>
        <v>6</v>
      </c>
      <c r="O57" s="55">
        <f t="shared" si="30"/>
        <v>1</v>
      </c>
      <c r="P57" s="55">
        <f t="shared" si="31"/>
        <v>1</v>
      </c>
      <c r="Q57">
        <f>_xlfn.XLOOKUP($A:$A,AUTOPREENCHIMENTO!$A:$A,AUTOPREENCHIMENTO!DH:DH)</f>
        <v>6</v>
      </c>
      <c r="R57">
        <f>_xlfn.XLOOKUP($A:$A,AUTOPREENCHIMENTO!$A:$A,AUTOPREENCHIMENTO!DI:DI)</f>
        <v>240</v>
      </c>
      <c r="S57">
        <f>_xlfn.XLOOKUP($A:$A,AUTOPREENCHIMENTO!$A:$A,AUTOPREENCHIMENTO!DJ:DJ)</f>
        <v>0</v>
      </c>
      <c r="T57">
        <f>_xlfn.XLOOKUP($A:$A,AUTOPREENCHIMENTO!$A:$A,AUTOPREENCHIMENTO!DK:DK)</f>
        <v>0</v>
      </c>
      <c r="U57" s="55">
        <f t="shared" si="32"/>
        <v>1.5</v>
      </c>
      <c r="V57" s="55">
        <f t="shared" si="33"/>
        <v>1.3333333333333333</v>
      </c>
      <c r="W57">
        <f>_xlfn.XLOOKUP($A:$A,AUTOPREENCHIMENTO!$A:$A,AUTOPREENCHIMENTO!DD:DD)</f>
        <v>9</v>
      </c>
      <c r="X57">
        <f>_xlfn.XLOOKUP($A:$A,AUTOPREENCHIMENTO!$A:$A,AUTOPREENCHIMENTO!DE:DE)</f>
        <v>320</v>
      </c>
      <c r="Y57" s="1">
        <f>_xlfn.XLOOKUP(A:A,'COAPS 2020-10'!A:A,'COAPS 2020-10'!AQ:AQ)</f>
        <v>3</v>
      </c>
      <c r="Z57" s="55">
        <f t="shared" si="34"/>
        <v>1</v>
      </c>
      <c r="AA57" s="55">
        <f t="shared" si="35"/>
        <v>1</v>
      </c>
      <c r="AB57">
        <f>_xlfn.XLOOKUP($A:$A,AUTOPREENCHIMENTO!$A:$A,AUTOPREENCHIMENTO!DB:DB)</f>
        <v>3</v>
      </c>
      <c r="AC57">
        <f>_xlfn.XLOOKUP($A:$A,AUTOPREENCHIMENTO!$A:$A,AUTOPREENCHIMENTO!DC:DC)</f>
        <v>120</v>
      </c>
      <c r="AD57" s="55">
        <f t="shared" si="36"/>
        <v>2.5</v>
      </c>
      <c r="AE57" s="55">
        <f t="shared" si="37"/>
        <v>2.1666666666666665</v>
      </c>
      <c r="AF57">
        <f>_xlfn.XLOOKUP($A:$A,AUTOPREENCHIMENTO!$A:$A,AUTOPREENCHIMENTO!DN:DN)</f>
        <v>15</v>
      </c>
      <c r="AG57">
        <f>_xlfn.XLOOKUP($A:$A,AUTOPREENCHIMENTO!$A:$A,AUTOPREENCHIMENTO!DO:DO)</f>
        <v>520</v>
      </c>
      <c r="AH57" s="55">
        <f t="shared" si="38"/>
        <v>1</v>
      </c>
      <c r="AI57" s="55">
        <f t="shared" si="39"/>
        <v>1</v>
      </c>
      <c r="AJ57">
        <f>_xlfn.XLOOKUP($A:$A,AUTOPREENCHIMENTO!$A:$A,AUTOPREENCHIMENTO!DP:DP)</f>
        <v>3</v>
      </c>
      <c r="AK57">
        <f>_xlfn.XLOOKUP($A:$A,AUTOPREENCHIMENTO!$A:$A,AUTOPREENCHIMENTO!DQ:DQ)</f>
        <v>120</v>
      </c>
      <c r="AL57" s="55">
        <f t="shared" si="40"/>
        <v>1.5</v>
      </c>
      <c r="AM57" s="55">
        <f t="shared" si="41"/>
        <v>1.5</v>
      </c>
      <c r="AN57">
        <f>_xlfn.XLOOKUP($A:$A,AUTOPREENCHIMENTO!$A:$A,AUTOPREENCHIMENTO!CT:CT)</f>
        <v>9</v>
      </c>
      <c r="AO57">
        <f>_xlfn.XLOOKUP($A:$A,AUTOPREENCHIMENTO!$A:$A,AUTOPREENCHIMENTO!CU:CU)</f>
        <v>360</v>
      </c>
      <c r="AP57" s="55">
        <f t="shared" si="42"/>
        <v>5</v>
      </c>
      <c r="AQ57" s="55">
        <f t="shared" si="43"/>
        <v>180</v>
      </c>
      <c r="AR57">
        <f>_xlfn.XLOOKUP($A:$A,AUTOPREENCHIMENTO!$A:$A,AUTOPREENCHIMENTO!DS:DS)</f>
        <v>2</v>
      </c>
      <c r="AS57">
        <f>_xlfn.XLOOKUP($A:$A,AUTOPREENCHIMENTO!$A:$A,AUTOPREENCHIMENTO!DU:DU)</f>
        <v>1</v>
      </c>
      <c r="AT57">
        <f>_xlfn.XLOOKUP($A:$A,AUTOPREENCHIMENTO!$A:$A,AUTOPREENCHIMENTO!DW:DW)</f>
        <v>1</v>
      </c>
      <c r="AU57">
        <f>_xlfn.XLOOKUP($A:$A,AUTOPREENCHIMENTO!$A:$A,AUTOPREENCHIMENTO!DY:DY)</f>
        <v>0</v>
      </c>
      <c r="AV57">
        <f>_xlfn.XLOOKUP($A:$A,AUTOPREENCHIMENTO!$A:$A,AUTOPREENCHIMENTO!EA:EA)</f>
        <v>1</v>
      </c>
      <c r="AW57">
        <f>_xlfn.XLOOKUP($A:$A,AUTOPREENCHIMENTO!$A:$A,AUTOPREENCHIMENTO!EC:EC)</f>
        <v>1</v>
      </c>
      <c r="AX57">
        <f>_xlfn.XLOOKUP($A:$A,AUTOPREENCHIMENTO!$A:$A,AUTOPREENCHIMENTO!EE:EE)</f>
        <v>0</v>
      </c>
      <c r="AY57">
        <f>_xlfn.XLOOKUP($A:$A,AUTOPREENCHIMENTO!$A:$A,AUTOPREENCHIMENTO!EG:EG)</f>
        <v>0</v>
      </c>
      <c r="AZ57">
        <f>_xlfn.XLOOKUP($A:$A,AUTOPREENCHIMENTO!$A:$A,AUTOPREENCHIMENTO!DT:DT)</f>
        <v>60</v>
      </c>
      <c r="BA57">
        <f>_xlfn.XLOOKUP($A:$A,AUTOPREENCHIMENTO!$A:$A,AUTOPREENCHIMENTO!DV:DV)</f>
        <v>40</v>
      </c>
      <c r="BB57">
        <f>_xlfn.XLOOKUP($A:$A,AUTOPREENCHIMENTO!$A:$A,AUTOPREENCHIMENTO!DX:DX)</f>
        <v>20</v>
      </c>
      <c r="BC57">
        <f>_xlfn.XLOOKUP($A:$A,AUTOPREENCHIMENTO!$A:$A,AUTOPREENCHIMENTO!DZ:DZ)</f>
        <v>0</v>
      </c>
      <c r="BD57">
        <f>_xlfn.XLOOKUP($A:$A,AUTOPREENCHIMENTO!$A:$A,AUTOPREENCHIMENTO!EB:EB)</f>
        <v>40</v>
      </c>
      <c r="BE57">
        <f>_xlfn.XLOOKUP($A:$A,AUTOPREENCHIMENTO!$A:$A,AUTOPREENCHIMENTO!ED:ED)</f>
        <v>20</v>
      </c>
      <c r="BF57">
        <f>_xlfn.XLOOKUP($A:$A,AUTOPREENCHIMENTO!$A:$A,AUTOPREENCHIMENTO!EF:EF)</f>
        <v>0</v>
      </c>
      <c r="BG57">
        <f>_xlfn.XLOOKUP($A:$A,AUTOPREENCHIMENTO!$A:$A,AUTOPREENCHIMENTO!EH:EH)</f>
        <v>0</v>
      </c>
    </row>
    <row r="58" spans="1:59" x14ac:dyDescent="0.25">
      <c r="A58" s="2">
        <v>103</v>
      </c>
      <c r="B58" s="1" t="s">
        <v>1794</v>
      </c>
      <c r="C58" s="43" t="s">
        <v>231</v>
      </c>
      <c r="D58" s="1" t="s">
        <v>2141</v>
      </c>
      <c r="E58" s="20" t="str">
        <f>_xlfn.XLOOKUP(A:A,Tipologia!A:A,Tipologia!F:F)</f>
        <v>C</v>
      </c>
      <c r="F58" s="62">
        <f t="shared" si="22"/>
        <v>8.25</v>
      </c>
      <c r="G58" s="58">
        <f t="shared" si="23"/>
        <v>2</v>
      </c>
      <c r="H58" s="58">
        <f t="shared" si="24"/>
        <v>2</v>
      </c>
      <c r="I58" s="58">
        <f t="shared" si="25"/>
        <v>1</v>
      </c>
      <c r="J58" s="58">
        <f t="shared" si="26"/>
        <v>2</v>
      </c>
      <c r="K58" s="58">
        <f t="shared" si="27"/>
        <v>1</v>
      </c>
      <c r="L58" s="58">
        <f t="shared" si="28"/>
        <v>0.25</v>
      </c>
      <c r="M58" s="58">
        <f t="shared" si="29"/>
        <v>0</v>
      </c>
      <c r="N58" s="1">
        <f>_xlfn.XLOOKUP(A:A,'COAPS 2020-10'!A:A,'COAPS 2020-10'!AP:AP)</f>
        <v>6</v>
      </c>
      <c r="O58" s="55">
        <f t="shared" si="30"/>
        <v>1</v>
      </c>
      <c r="P58" s="55">
        <f t="shared" si="31"/>
        <v>1</v>
      </c>
      <c r="Q58">
        <f>_xlfn.XLOOKUP($A:$A,AUTOPREENCHIMENTO!$A:$A,AUTOPREENCHIMENTO!DH:DH)</f>
        <v>6</v>
      </c>
      <c r="R58">
        <f>_xlfn.XLOOKUP($A:$A,AUTOPREENCHIMENTO!$A:$A,AUTOPREENCHIMENTO!DI:DI)</f>
        <v>240</v>
      </c>
      <c r="S58">
        <f>_xlfn.XLOOKUP($A:$A,AUTOPREENCHIMENTO!$A:$A,AUTOPREENCHIMENTO!DJ:DJ)</f>
        <v>0</v>
      </c>
      <c r="T58">
        <f>_xlfn.XLOOKUP($A:$A,AUTOPREENCHIMENTO!$A:$A,AUTOPREENCHIMENTO!DK:DK)</f>
        <v>0</v>
      </c>
      <c r="U58" s="55">
        <f t="shared" si="32"/>
        <v>1</v>
      </c>
      <c r="V58" s="55">
        <f t="shared" si="33"/>
        <v>1</v>
      </c>
      <c r="W58">
        <f>_xlfn.XLOOKUP($A:$A,AUTOPREENCHIMENTO!$A:$A,AUTOPREENCHIMENTO!DD:DD)</f>
        <v>6</v>
      </c>
      <c r="X58">
        <f>_xlfn.XLOOKUP($A:$A,AUTOPREENCHIMENTO!$A:$A,AUTOPREENCHIMENTO!DE:DE)</f>
        <v>240</v>
      </c>
      <c r="Y58" s="1">
        <f>_xlfn.XLOOKUP(A:A,'COAPS 2020-10'!A:A,'COAPS 2020-10'!AQ:AQ)</f>
        <v>4</v>
      </c>
      <c r="Z58" s="55">
        <f t="shared" si="34"/>
        <v>1.25</v>
      </c>
      <c r="AA58" s="55">
        <f t="shared" si="35"/>
        <v>1</v>
      </c>
      <c r="AB58">
        <f>_xlfn.XLOOKUP($A:$A,AUTOPREENCHIMENTO!$A:$A,AUTOPREENCHIMENTO!DB:DB)</f>
        <v>5</v>
      </c>
      <c r="AC58">
        <f>_xlfn.XLOOKUP($A:$A,AUTOPREENCHIMENTO!$A:$A,AUTOPREENCHIMENTO!DC:DC)</f>
        <v>160</v>
      </c>
      <c r="AD58" s="55">
        <f t="shared" si="36"/>
        <v>2.3333333333333335</v>
      </c>
      <c r="AE58" s="55">
        <f t="shared" si="37"/>
        <v>2.1666666666666665</v>
      </c>
      <c r="AF58">
        <f>_xlfn.XLOOKUP($A:$A,AUTOPREENCHIMENTO!$A:$A,AUTOPREENCHIMENTO!DN:DN)</f>
        <v>14</v>
      </c>
      <c r="AG58">
        <f>_xlfn.XLOOKUP($A:$A,AUTOPREENCHIMENTO!$A:$A,AUTOPREENCHIMENTO!DO:DO)</f>
        <v>520</v>
      </c>
      <c r="AH58" s="55">
        <f t="shared" si="38"/>
        <v>1.5</v>
      </c>
      <c r="AI58" s="55">
        <f t="shared" si="39"/>
        <v>1</v>
      </c>
      <c r="AJ58">
        <f>_xlfn.XLOOKUP($A:$A,AUTOPREENCHIMENTO!$A:$A,AUTOPREENCHIMENTO!DP:DP)</f>
        <v>6</v>
      </c>
      <c r="AK58">
        <f>_xlfn.XLOOKUP($A:$A,AUTOPREENCHIMENTO!$A:$A,AUTOPREENCHIMENTO!DQ:DQ)</f>
        <v>160</v>
      </c>
      <c r="AL58" s="55">
        <f t="shared" si="40"/>
        <v>0.83333333333333337</v>
      </c>
      <c r="AM58" s="55">
        <f t="shared" si="41"/>
        <v>0.83333333333333337</v>
      </c>
      <c r="AN58">
        <f>_xlfn.XLOOKUP($A:$A,AUTOPREENCHIMENTO!$A:$A,AUTOPREENCHIMENTO!CT:CT)</f>
        <v>5</v>
      </c>
      <c r="AO58">
        <f>_xlfn.XLOOKUP($A:$A,AUTOPREENCHIMENTO!$A:$A,AUTOPREENCHIMENTO!CU:CU)</f>
        <v>200</v>
      </c>
      <c r="AP58" s="55">
        <f t="shared" si="42"/>
        <v>0</v>
      </c>
      <c r="AQ58" s="55">
        <f t="shared" si="43"/>
        <v>0</v>
      </c>
      <c r="AR58">
        <f>_xlfn.XLOOKUP($A:$A,AUTOPREENCHIMENTO!$A:$A,AUTOPREENCHIMENTO!DS:DS)</f>
        <v>0</v>
      </c>
      <c r="AS58">
        <f>_xlfn.XLOOKUP($A:$A,AUTOPREENCHIMENTO!$A:$A,AUTOPREENCHIMENTO!DU:DU)</f>
        <v>0</v>
      </c>
      <c r="AT58">
        <f>_xlfn.XLOOKUP($A:$A,AUTOPREENCHIMENTO!$A:$A,AUTOPREENCHIMENTO!DW:DW)</f>
        <v>0</v>
      </c>
      <c r="AU58">
        <f>_xlfn.XLOOKUP($A:$A,AUTOPREENCHIMENTO!$A:$A,AUTOPREENCHIMENTO!DY:DY)</f>
        <v>0</v>
      </c>
      <c r="AV58">
        <f>_xlfn.XLOOKUP($A:$A,AUTOPREENCHIMENTO!$A:$A,AUTOPREENCHIMENTO!EA:EA)</f>
        <v>0</v>
      </c>
      <c r="AW58">
        <f>_xlfn.XLOOKUP($A:$A,AUTOPREENCHIMENTO!$A:$A,AUTOPREENCHIMENTO!EC:EC)</f>
        <v>0</v>
      </c>
      <c r="AX58">
        <f>_xlfn.XLOOKUP($A:$A,AUTOPREENCHIMENTO!$A:$A,AUTOPREENCHIMENTO!EE:EE)</f>
        <v>0</v>
      </c>
      <c r="AY58">
        <f>_xlfn.XLOOKUP($A:$A,AUTOPREENCHIMENTO!$A:$A,AUTOPREENCHIMENTO!EG:EG)</f>
        <v>0</v>
      </c>
      <c r="AZ58">
        <f>_xlfn.XLOOKUP($A:$A,AUTOPREENCHIMENTO!$A:$A,AUTOPREENCHIMENTO!DT:DT)</f>
        <v>0</v>
      </c>
      <c r="BA58">
        <f>_xlfn.XLOOKUP($A:$A,AUTOPREENCHIMENTO!$A:$A,AUTOPREENCHIMENTO!DV:DV)</f>
        <v>0</v>
      </c>
      <c r="BB58">
        <f>_xlfn.XLOOKUP($A:$A,AUTOPREENCHIMENTO!$A:$A,AUTOPREENCHIMENTO!DX:DX)</f>
        <v>0</v>
      </c>
      <c r="BC58">
        <f>_xlfn.XLOOKUP($A:$A,AUTOPREENCHIMENTO!$A:$A,AUTOPREENCHIMENTO!DZ:DZ)</f>
        <v>0</v>
      </c>
      <c r="BD58">
        <f>_xlfn.XLOOKUP($A:$A,AUTOPREENCHIMENTO!$A:$A,AUTOPREENCHIMENTO!EB:EB)</f>
        <v>0</v>
      </c>
      <c r="BE58">
        <f>_xlfn.XLOOKUP($A:$A,AUTOPREENCHIMENTO!$A:$A,AUTOPREENCHIMENTO!ED:ED)</f>
        <v>0</v>
      </c>
      <c r="BF58">
        <f>_xlfn.XLOOKUP($A:$A,AUTOPREENCHIMENTO!$A:$A,AUTOPREENCHIMENTO!EF:EF)</f>
        <v>0</v>
      </c>
      <c r="BG58">
        <f>_xlfn.XLOOKUP($A:$A,AUTOPREENCHIMENTO!$A:$A,AUTOPREENCHIMENTO!EH:EH)</f>
        <v>0</v>
      </c>
    </row>
    <row r="59" spans="1:59" x14ac:dyDescent="0.25">
      <c r="A59" s="2">
        <v>105</v>
      </c>
      <c r="B59" s="1" t="s">
        <v>1929</v>
      </c>
      <c r="C59" s="43" t="s">
        <v>120</v>
      </c>
      <c r="D59" s="1" t="s">
        <v>2027</v>
      </c>
      <c r="E59" s="20" t="str">
        <f>_xlfn.XLOOKUP(A:A,Tipologia!A:A,Tipologia!F:F)</f>
        <v>C</v>
      </c>
      <c r="F59" s="62">
        <f t="shared" si="22"/>
        <v>9</v>
      </c>
      <c r="G59" s="58">
        <f t="shared" si="23"/>
        <v>2</v>
      </c>
      <c r="H59" s="58">
        <f t="shared" si="24"/>
        <v>2</v>
      </c>
      <c r="I59" s="58">
        <f t="shared" si="25"/>
        <v>0.75</v>
      </c>
      <c r="J59" s="58">
        <f t="shared" si="26"/>
        <v>2</v>
      </c>
      <c r="K59" s="58">
        <f t="shared" si="27"/>
        <v>1</v>
      </c>
      <c r="L59" s="58">
        <f t="shared" si="28"/>
        <v>0.75</v>
      </c>
      <c r="M59" s="58">
        <f t="shared" si="29"/>
        <v>0.5</v>
      </c>
      <c r="N59" s="1">
        <f>_xlfn.XLOOKUP(A:A,'COAPS 2020-10'!A:A,'COAPS 2020-10'!AP:AP)</f>
        <v>11</v>
      </c>
      <c r="O59" s="55">
        <f t="shared" si="30"/>
        <v>1.0909090909090908</v>
      </c>
      <c r="P59" s="55">
        <f t="shared" si="31"/>
        <v>1.0909090909090908</v>
      </c>
      <c r="Q59">
        <f>_xlfn.XLOOKUP($A:$A,AUTOPREENCHIMENTO!$A:$A,AUTOPREENCHIMENTO!DH:DH)</f>
        <v>12</v>
      </c>
      <c r="R59">
        <f>_xlfn.XLOOKUP($A:$A,AUTOPREENCHIMENTO!$A:$A,AUTOPREENCHIMENTO!DI:DI)</f>
        <v>480</v>
      </c>
      <c r="S59">
        <f>_xlfn.XLOOKUP($A:$A,AUTOPREENCHIMENTO!$A:$A,AUTOPREENCHIMENTO!DJ:DJ)</f>
        <v>0</v>
      </c>
      <c r="T59">
        <f>_xlfn.XLOOKUP($A:$A,AUTOPREENCHIMENTO!$A:$A,AUTOPREENCHIMENTO!DK:DK)</f>
        <v>0</v>
      </c>
      <c r="U59" s="55">
        <f t="shared" si="32"/>
        <v>1.4545454545454546</v>
      </c>
      <c r="V59" s="55">
        <f t="shared" si="33"/>
        <v>1.4545454545454546</v>
      </c>
      <c r="W59">
        <f>_xlfn.XLOOKUP($A:$A,AUTOPREENCHIMENTO!$A:$A,AUTOPREENCHIMENTO!DD:DD)</f>
        <v>16</v>
      </c>
      <c r="X59">
        <f>_xlfn.XLOOKUP($A:$A,AUTOPREENCHIMENTO!$A:$A,AUTOPREENCHIMENTO!DE:DE)</f>
        <v>640</v>
      </c>
      <c r="Y59" s="1">
        <f>_xlfn.XLOOKUP(A:A,'COAPS 2020-10'!A:A,'COAPS 2020-10'!AQ:AQ)</f>
        <v>6</v>
      </c>
      <c r="Z59" s="55">
        <f t="shared" si="34"/>
        <v>1</v>
      </c>
      <c r="AA59" s="55">
        <f t="shared" si="35"/>
        <v>0.83333333333333337</v>
      </c>
      <c r="AB59">
        <f>_xlfn.XLOOKUP($A:$A,AUTOPREENCHIMENTO!$A:$A,AUTOPREENCHIMENTO!DB:DB)</f>
        <v>6</v>
      </c>
      <c r="AC59">
        <f>_xlfn.XLOOKUP($A:$A,AUTOPREENCHIMENTO!$A:$A,AUTOPREENCHIMENTO!DC:DC)</f>
        <v>200</v>
      </c>
      <c r="AD59" s="55">
        <f t="shared" si="36"/>
        <v>1.9090909090909092</v>
      </c>
      <c r="AE59" s="55">
        <f t="shared" si="37"/>
        <v>2.5</v>
      </c>
      <c r="AF59">
        <f>_xlfn.XLOOKUP($A:$A,AUTOPREENCHIMENTO!$A:$A,AUTOPREENCHIMENTO!DN:DN)</f>
        <v>21</v>
      </c>
      <c r="AG59">
        <f>_xlfn.XLOOKUP($A:$A,AUTOPREENCHIMENTO!$A:$A,AUTOPREENCHIMENTO!DO:DO)</f>
        <v>1100</v>
      </c>
      <c r="AH59" s="55">
        <f t="shared" si="38"/>
        <v>1</v>
      </c>
      <c r="AI59" s="55">
        <f t="shared" si="39"/>
        <v>1</v>
      </c>
      <c r="AJ59">
        <f>_xlfn.XLOOKUP($A:$A,AUTOPREENCHIMENTO!$A:$A,AUTOPREENCHIMENTO!DP:DP)</f>
        <v>6</v>
      </c>
      <c r="AK59">
        <f>_xlfn.XLOOKUP($A:$A,AUTOPREENCHIMENTO!$A:$A,AUTOPREENCHIMENTO!DQ:DQ)</f>
        <v>240</v>
      </c>
      <c r="AL59" s="55">
        <f t="shared" si="40"/>
        <v>1.9090909090909092</v>
      </c>
      <c r="AM59" s="55">
        <f t="shared" si="41"/>
        <v>2</v>
      </c>
      <c r="AN59">
        <f>_xlfn.XLOOKUP($A:$A,AUTOPREENCHIMENTO!$A:$A,AUTOPREENCHIMENTO!CT:CT)</f>
        <v>21</v>
      </c>
      <c r="AO59">
        <f>_xlfn.XLOOKUP($A:$A,AUTOPREENCHIMENTO!$A:$A,AUTOPREENCHIMENTO!CU:CU)</f>
        <v>880</v>
      </c>
      <c r="AP59" s="55">
        <f t="shared" si="42"/>
        <v>4</v>
      </c>
      <c r="AQ59" s="55">
        <f t="shared" si="43"/>
        <v>200</v>
      </c>
      <c r="AR59">
        <f>_xlfn.XLOOKUP($A:$A,AUTOPREENCHIMENTO!$A:$A,AUTOPREENCHIMENTO!DS:DS)</f>
        <v>1</v>
      </c>
      <c r="AS59">
        <f>_xlfn.XLOOKUP($A:$A,AUTOPREENCHIMENTO!$A:$A,AUTOPREENCHIMENTO!DU:DU)</f>
        <v>0</v>
      </c>
      <c r="AT59">
        <f>_xlfn.XLOOKUP($A:$A,AUTOPREENCHIMENTO!$A:$A,AUTOPREENCHIMENTO!DW:DW)</f>
        <v>2</v>
      </c>
      <c r="AU59">
        <f>_xlfn.XLOOKUP($A:$A,AUTOPREENCHIMENTO!$A:$A,AUTOPREENCHIMENTO!DY:DY)</f>
        <v>0</v>
      </c>
      <c r="AV59">
        <f>_xlfn.XLOOKUP($A:$A,AUTOPREENCHIMENTO!$A:$A,AUTOPREENCHIMENTO!EA:EA)</f>
        <v>2</v>
      </c>
      <c r="AW59">
        <f>_xlfn.XLOOKUP($A:$A,AUTOPREENCHIMENTO!$A:$A,AUTOPREENCHIMENTO!EC:EC)</f>
        <v>0</v>
      </c>
      <c r="AX59">
        <f>_xlfn.XLOOKUP($A:$A,AUTOPREENCHIMENTO!$A:$A,AUTOPREENCHIMENTO!EE:EE)</f>
        <v>1</v>
      </c>
      <c r="AY59">
        <f>_xlfn.XLOOKUP($A:$A,AUTOPREENCHIMENTO!$A:$A,AUTOPREENCHIMENTO!EG:EG)</f>
        <v>0</v>
      </c>
      <c r="AZ59">
        <f>_xlfn.XLOOKUP($A:$A,AUTOPREENCHIMENTO!$A:$A,AUTOPREENCHIMENTO!DT:DT)</f>
        <v>40</v>
      </c>
      <c r="BA59">
        <f>_xlfn.XLOOKUP($A:$A,AUTOPREENCHIMENTO!$A:$A,AUTOPREENCHIMENTO!DV:DV)</f>
        <v>0</v>
      </c>
      <c r="BB59">
        <f>_xlfn.XLOOKUP($A:$A,AUTOPREENCHIMENTO!$A:$A,AUTOPREENCHIMENTO!DX:DX)</f>
        <v>80</v>
      </c>
      <c r="BC59">
        <f>_xlfn.XLOOKUP($A:$A,AUTOPREENCHIMENTO!$A:$A,AUTOPREENCHIMENTO!DZ:DZ)</f>
        <v>0</v>
      </c>
      <c r="BD59">
        <f>_xlfn.XLOOKUP($A:$A,AUTOPREENCHIMENTO!$A:$A,AUTOPREENCHIMENTO!EB:EB)</f>
        <v>60</v>
      </c>
      <c r="BE59">
        <f>_xlfn.XLOOKUP($A:$A,AUTOPREENCHIMENTO!$A:$A,AUTOPREENCHIMENTO!ED:ED)</f>
        <v>0</v>
      </c>
      <c r="BF59">
        <f>_xlfn.XLOOKUP($A:$A,AUTOPREENCHIMENTO!$A:$A,AUTOPREENCHIMENTO!EF:EF)</f>
        <v>20</v>
      </c>
      <c r="BG59">
        <f>_xlfn.XLOOKUP($A:$A,AUTOPREENCHIMENTO!$A:$A,AUTOPREENCHIMENTO!EH:EH)</f>
        <v>0</v>
      </c>
    </row>
    <row r="60" spans="1:59" x14ac:dyDescent="0.25">
      <c r="A60" s="2">
        <v>106</v>
      </c>
      <c r="B60" s="1" t="s">
        <v>1857</v>
      </c>
      <c r="C60" s="43" t="s">
        <v>390</v>
      </c>
      <c r="D60" s="1" t="s">
        <v>2028</v>
      </c>
      <c r="E60" s="20" t="str">
        <f>_xlfn.XLOOKUP(A:A,Tipologia!A:A,Tipologia!F:F)</f>
        <v>B</v>
      </c>
      <c r="F60" s="62">
        <f t="shared" si="22"/>
        <v>9.25</v>
      </c>
      <c r="G60" s="58">
        <f t="shared" si="23"/>
        <v>1.5</v>
      </c>
      <c r="H60" s="58">
        <f t="shared" si="24"/>
        <v>2</v>
      </c>
      <c r="I60" s="58">
        <f t="shared" si="25"/>
        <v>0.75</v>
      </c>
      <c r="J60" s="58">
        <f t="shared" si="26"/>
        <v>2</v>
      </c>
      <c r="K60" s="58">
        <f t="shared" si="27"/>
        <v>0.75</v>
      </c>
      <c r="L60" s="58">
        <f t="shared" si="28"/>
        <v>0.25</v>
      </c>
      <c r="M60" s="58">
        <f t="shared" si="29"/>
        <v>2</v>
      </c>
      <c r="N60" s="1">
        <f>_xlfn.XLOOKUP(A:A,'COAPS 2020-10'!A:A,'COAPS 2020-10'!AP:AP)</f>
        <v>7</v>
      </c>
      <c r="O60" s="55">
        <f t="shared" si="30"/>
        <v>0.8571428571428571</v>
      </c>
      <c r="P60" s="55">
        <f t="shared" si="31"/>
        <v>0.8571428571428571</v>
      </c>
      <c r="Q60">
        <f>_xlfn.XLOOKUP($A:$A,AUTOPREENCHIMENTO!$A:$A,AUTOPREENCHIMENTO!DH:DH)</f>
        <v>3</v>
      </c>
      <c r="R60">
        <f>_xlfn.XLOOKUP($A:$A,AUTOPREENCHIMENTO!$A:$A,AUTOPREENCHIMENTO!DI:DI)</f>
        <v>120</v>
      </c>
      <c r="S60">
        <f>_xlfn.XLOOKUP($A:$A,AUTOPREENCHIMENTO!$A:$A,AUTOPREENCHIMENTO!DJ:DJ)</f>
        <v>3</v>
      </c>
      <c r="T60">
        <f>_xlfn.XLOOKUP($A:$A,AUTOPREENCHIMENTO!$A:$A,AUTOPREENCHIMENTO!DK:DK)</f>
        <v>120</v>
      </c>
      <c r="U60" s="55">
        <f t="shared" si="32"/>
        <v>1.2857142857142858</v>
      </c>
      <c r="V60" s="55">
        <f t="shared" si="33"/>
        <v>1.2857142857142858</v>
      </c>
      <c r="W60">
        <f>_xlfn.XLOOKUP($A:$A,AUTOPREENCHIMENTO!$A:$A,AUTOPREENCHIMENTO!DD:DD)</f>
        <v>9</v>
      </c>
      <c r="X60">
        <f>_xlfn.XLOOKUP($A:$A,AUTOPREENCHIMENTO!$A:$A,AUTOPREENCHIMENTO!DE:DE)</f>
        <v>360</v>
      </c>
      <c r="Y60" s="1">
        <f>_xlfn.XLOOKUP(A:A,'COAPS 2020-10'!A:A,'COAPS 2020-10'!AQ:AQ)</f>
        <v>4</v>
      </c>
      <c r="Z60" s="55">
        <f t="shared" si="34"/>
        <v>1</v>
      </c>
      <c r="AA60" s="55">
        <f t="shared" si="35"/>
        <v>0.875</v>
      </c>
      <c r="AB60">
        <f>_xlfn.XLOOKUP($A:$A,AUTOPREENCHIMENTO!$A:$A,AUTOPREENCHIMENTO!DB:DB)</f>
        <v>4</v>
      </c>
      <c r="AC60">
        <f>_xlfn.XLOOKUP($A:$A,AUTOPREENCHIMENTO!$A:$A,AUTOPREENCHIMENTO!DC:DC)</f>
        <v>140</v>
      </c>
      <c r="AD60" s="55">
        <f t="shared" si="36"/>
        <v>0.14285714285714285</v>
      </c>
      <c r="AE60" s="55">
        <f t="shared" si="37"/>
        <v>2.4285714285714284</v>
      </c>
      <c r="AF60">
        <f>_xlfn.XLOOKUP($A:$A,AUTOPREENCHIMENTO!$A:$A,AUTOPREENCHIMENTO!DN:DN)</f>
        <v>1</v>
      </c>
      <c r="AG60">
        <f>_xlfn.XLOOKUP($A:$A,AUTOPREENCHIMENTO!$A:$A,AUTOPREENCHIMENTO!DO:DO)</f>
        <v>680</v>
      </c>
      <c r="AH60" s="55">
        <f t="shared" si="38"/>
        <v>0.75</v>
      </c>
      <c r="AI60" s="55">
        <f t="shared" si="39"/>
        <v>0.75</v>
      </c>
      <c r="AJ60">
        <f>_xlfn.XLOOKUP($A:$A,AUTOPREENCHIMENTO!$A:$A,AUTOPREENCHIMENTO!DP:DP)</f>
        <v>3</v>
      </c>
      <c r="AK60">
        <f>_xlfn.XLOOKUP($A:$A,AUTOPREENCHIMENTO!$A:$A,AUTOPREENCHIMENTO!DQ:DQ)</f>
        <v>120</v>
      </c>
      <c r="AL60" s="55">
        <f t="shared" si="40"/>
        <v>0.7142857142857143</v>
      </c>
      <c r="AM60" s="55">
        <f t="shared" si="41"/>
        <v>0.7142857142857143</v>
      </c>
      <c r="AN60">
        <f>_xlfn.XLOOKUP($A:$A,AUTOPREENCHIMENTO!$A:$A,AUTOPREENCHIMENTO!CT:CT)</f>
        <v>5</v>
      </c>
      <c r="AO60">
        <f>_xlfn.XLOOKUP($A:$A,AUTOPREENCHIMENTO!$A:$A,AUTOPREENCHIMENTO!CU:CU)</f>
        <v>200</v>
      </c>
      <c r="AP60" s="55">
        <f t="shared" si="42"/>
        <v>5</v>
      </c>
      <c r="AQ60" s="55">
        <f t="shared" si="43"/>
        <v>200</v>
      </c>
      <c r="AR60">
        <f>_xlfn.XLOOKUP($A:$A,AUTOPREENCHIMENTO!$A:$A,AUTOPREENCHIMENTO!DS:DS)</f>
        <v>1</v>
      </c>
      <c r="AS60">
        <f>_xlfn.XLOOKUP($A:$A,AUTOPREENCHIMENTO!$A:$A,AUTOPREENCHIMENTO!DU:DU)</f>
        <v>1</v>
      </c>
      <c r="AT60">
        <f>_xlfn.XLOOKUP($A:$A,AUTOPREENCHIMENTO!$A:$A,AUTOPREENCHIMENTO!DW:DW)</f>
        <v>1</v>
      </c>
      <c r="AU60">
        <f>_xlfn.XLOOKUP($A:$A,AUTOPREENCHIMENTO!$A:$A,AUTOPREENCHIMENTO!DY:DY)</f>
        <v>1</v>
      </c>
      <c r="AV60">
        <f>_xlfn.XLOOKUP($A:$A,AUTOPREENCHIMENTO!$A:$A,AUTOPREENCHIMENTO!EA:EA)</f>
        <v>1</v>
      </c>
      <c r="AW60">
        <f>_xlfn.XLOOKUP($A:$A,AUTOPREENCHIMENTO!$A:$A,AUTOPREENCHIMENTO!EC:EC)</f>
        <v>0</v>
      </c>
      <c r="AX60">
        <f>_xlfn.XLOOKUP($A:$A,AUTOPREENCHIMENTO!$A:$A,AUTOPREENCHIMENTO!EE:EE)</f>
        <v>0</v>
      </c>
      <c r="AY60">
        <f>_xlfn.XLOOKUP($A:$A,AUTOPREENCHIMENTO!$A:$A,AUTOPREENCHIMENTO!EG:EG)</f>
        <v>0</v>
      </c>
      <c r="AZ60">
        <f>_xlfn.XLOOKUP($A:$A,AUTOPREENCHIMENTO!$A:$A,AUTOPREENCHIMENTO!DT:DT)</f>
        <v>40</v>
      </c>
      <c r="BA60">
        <f>_xlfn.XLOOKUP($A:$A,AUTOPREENCHIMENTO!$A:$A,AUTOPREENCHIMENTO!DV:DV)</f>
        <v>40</v>
      </c>
      <c r="BB60">
        <f>_xlfn.XLOOKUP($A:$A,AUTOPREENCHIMENTO!$A:$A,AUTOPREENCHIMENTO!DX:DX)</f>
        <v>40</v>
      </c>
      <c r="BC60">
        <f>_xlfn.XLOOKUP($A:$A,AUTOPREENCHIMENTO!$A:$A,AUTOPREENCHIMENTO!DZ:DZ)</f>
        <v>40</v>
      </c>
      <c r="BD60">
        <f>_xlfn.XLOOKUP($A:$A,AUTOPREENCHIMENTO!$A:$A,AUTOPREENCHIMENTO!EB:EB)</f>
        <v>40</v>
      </c>
      <c r="BE60">
        <f>_xlfn.XLOOKUP($A:$A,AUTOPREENCHIMENTO!$A:$A,AUTOPREENCHIMENTO!ED:ED)</f>
        <v>0</v>
      </c>
      <c r="BF60">
        <f>_xlfn.XLOOKUP($A:$A,AUTOPREENCHIMENTO!$A:$A,AUTOPREENCHIMENTO!EF:EF)</f>
        <v>0</v>
      </c>
      <c r="BG60">
        <f>_xlfn.XLOOKUP($A:$A,AUTOPREENCHIMENTO!$A:$A,AUTOPREENCHIMENTO!EH:EH)</f>
        <v>0</v>
      </c>
    </row>
    <row r="61" spans="1:59" x14ac:dyDescent="0.25">
      <c r="A61" s="2">
        <v>107</v>
      </c>
      <c r="B61" s="1" t="s">
        <v>1523</v>
      </c>
      <c r="C61" s="43" t="s">
        <v>171</v>
      </c>
      <c r="D61" s="1" t="s">
        <v>2052</v>
      </c>
      <c r="E61" s="20" t="str">
        <f>_xlfn.XLOOKUP(A:A,Tipologia!A:A,Tipologia!F:F)</f>
        <v>B</v>
      </c>
      <c r="F61" s="62">
        <f t="shared" si="22"/>
        <v>9.25</v>
      </c>
      <c r="G61" s="58">
        <f t="shared" si="23"/>
        <v>2</v>
      </c>
      <c r="H61" s="58">
        <f t="shared" si="24"/>
        <v>2</v>
      </c>
      <c r="I61" s="58">
        <f t="shared" si="25"/>
        <v>1</v>
      </c>
      <c r="J61" s="58">
        <f t="shared" si="26"/>
        <v>2</v>
      </c>
      <c r="K61" s="58">
        <f t="shared" si="27"/>
        <v>0.75</v>
      </c>
      <c r="L61" s="58">
        <f t="shared" si="28"/>
        <v>0.5</v>
      </c>
      <c r="M61" s="58">
        <f t="shared" si="29"/>
        <v>1</v>
      </c>
      <c r="N61" s="1">
        <f>_xlfn.XLOOKUP(A:A,'COAPS 2020-10'!A:A,'COAPS 2020-10'!AP:AP)</f>
        <v>5</v>
      </c>
      <c r="O61" s="55">
        <f t="shared" si="30"/>
        <v>1.2</v>
      </c>
      <c r="P61" s="55">
        <f t="shared" si="31"/>
        <v>1.2</v>
      </c>
      <c r="Q61">
        <f>_xlfn.XLOOKUP($A:$A,AUTOPREENCHIMENTO!$A:$A,AUTOPREENCHIMENTO!DH:DH)</f>
        <v>6</v>
      </c>
      <c r="R61">
        <f>_xlfn.XLOOKUP($A:$A,AUTOPREENCHIMENTO!$A:$A,AUTOPREENCHIMENTO!DI:DI)</f>
        <v>240</v>
      </c>
      <c r="S61">
        <f>_xlfn.XLOOKUP($A:$A,AUTOPREENCHIMENTO!$A:$A,AUTOPREENCHIMENTO!DJ:DJ)</f>
        <v>0</v>
      </c>
      <c r="T61">
        <f>_xlfn.XLOOKUP($A:$A,AUTOPREENCHIMENTO!$A:$A,AUTOPREENCHIMENTO!DK:DK)</f>
        <v>0</v>
      </c>
      <c r="U61" s="55">
        <f t="shared" si="32"/>
        <v>1.4</v>
      </c>
      <c r="V61" s="55">
        <f t="shared" si="33"/>
        <v>1.4</v>
      </c>
      <c r="W61">
        <f>_xlfn.XLOOKUP($A:$A,AUTOPREENCHIMENTO!$A:$A,AUTOPREENCHIMENTO!DD:DD)</f>
        <v>7</v>
      </c>
      <c r="X61">
        <f>_xlfn.XLOOKUP($A:$A,AUTOPREENCHIMENTO!$A:$A,AUTOPREENCHIMENTO!DE:DE)</f>
        <v>280</v>
      </c>
      <c r="Y61" s="1">
        <f>_xlfn.XLOOKUP(A:A,'COAPS 2020-10'!A:A,'COAPS 2020-10'!AQ:AQ)</f>
        <v>3</v>
      </c>
      <c r="Z61" s="55">
        <f t="shared" si="34"/>
        <v>1</v>
      </c>
      <c r="AA61" s="55">
        <f t="shared" si="35"/>
        <v>1</v>
      </c>
      <c r="AB61">
        <f>_xlfn.XLOOKUP($A:$A,AUTOPREENCHIMENTO!$A:$A,AUTOPREENCHIMENTO!DB:DB)</f>
        <v>3</v>
      </c>
      <c r="AC61">
        <f>_xlfn.XLOOKUP($A:$A,AUTOPREENCHIMENTO!$A:$A,AUTOPREENCHIMENTO!DC:DC)</f>
        <v>120</v>
      </c>
      <c r="AD61" s="55">
        <f t="shared" si="36"/>
        <v>3.2</v>
      </c>
      <c r="AE61" s="55">
        <f t="shared" si="37"/>
        <v>2.4</v>
      </c>
      <c r="AF61">
        <f>_xlfn.XLOOKUP($A:$A,AUTOPREENCHIMENTO!$A:$A,AUTOPREENCHIMENTO!DN:DN)</f>
        <v>16</v>
      </c>
      <c r="AG61">
        <f>_xlfn.XLOOKUP($A:$A,AUTOPREENCHIMENTO!$A:$A,AUTOPREENCHIMENTO!DO:DO)</f>
        <v>480</v>
      </c>
      <c r="AH61" s="55">
        <f t="shared" si="38"/>
        <v>1</v>
      </c>
      <c r="AI61" s="55">
        <f t="shared" si="39"/>
        <v>0.66666666666666663</v>
      </c>
      <c r="AJ61">
        <f>_xlfn.XLOOKUP($A:$A,AUTOPREENCHIMENTO!$A:$A,AUTOPREENCHIMENTO!DP:DP)</f>
        <v>3</v>
      </c>
      <c r="AK61">
        <f>_xlfn.XLOOKUP($A:$A,AUTOPREENCHIMENTO!$A:$A,AUTOPREENCHIMENTO!DQ:DQ)</f>
        <v>80</v>
      </c>
      <c r="AL61" s="55">
        <f t="shared" si="40"/>
        <v>1</v>
      </c>
      <c r="AM61" s="55">
        <f t="shared" si="41"/>
        <v>1</v>
      </c>
      <c r="AN61">
        <f>_xlfn.XLOOKUP($A:$A,AUTOPREENCHIMENTO!$A:$A,AUTOPREENCHIMENTO!CT:CT)</f>
        <v>5</v>
      </c>
      <c r="AO61">
        <f>_xlfn.XLOOKUP($A:$A,AUTOPREENCHIMENTO!$A:$A,AUTOPREENCHIMENTO!CU:CU)</f>
        <v>200</v>
      </c>
      <c r="AP61" s="55">
        <f t="shared" si="42"/>
        <v>6</v>
      </c>
      <c r="AQ61" s="55">
        <f t="shared" si="43"/>
        <v>220</v>
      </c>
      <c r="AR61">
        <f>_xlfn.XLOOKUP($A:$A,AUTOPREENCHIMENTO!$A:$A,AUTOPREENCHIMENTO!DS:DS)</f>
        <v>1</v>
      </c>
      <c r="AS61">
        <f>_xlfn.XLOOKUP($A:$A,AUTOPREENCHIMENTO!$A:$A,AUTOPREENCHIMENTO!DU:DU)</f>
        <v>1</v>
      </c>
      <c r="AT61">
        <f>_xlfn.XLOOKUP($A:$A,AUTOPREENCHIMENTO!$A:$A,AUTOPREENCHIMENTO!DW:DW)</f>
        <v>1</v>
      </c>
      <c r="AU61">
        <f>_xlfn.XLOOKUP($A:$A,AUTOPREENCHIMENTO!$A:$A,AUTOPREENCHIMENTO!DY:DY)</f>
        <v>0</v>
      </c>
      <c r="AV61">
        <f>_xlfn.XLOOKUP($A:$A,AUTOPREENCHIMENTO!$A:$A,AUTOPREENCHIMENTO!EA:EA)</f>
        <v>1</v>
      </c>
      <c r="AW61">
        <f>_xlfn.XLOOKUP($A:$A,AUTOPREENCHIMENTO!$A:$A,AUTOPREENCHIMENTO!EC:EC)</f>
        <v>1</v>
      </c>
      <c r="AX61">
        <f>_xlfn.XLOOKUP($A:$A,AUTOPREENCHIMENTO!$A:$A,AUTOPREENCHIMENTO!EE:EE)</f>
        <v>1</v>
      </c>
      <c r="AY61">
        <f>_xlfn.XLOOKUP($A:$A,AUTOPREENCHIMENTO!$A:$A,AUTOPREENCHIMENTO!EG:EG)</f>
        <v>0</v>
      </c>
      <c r="AZ61">
        <f>_xlfn.XLOOKUP($A:$A,AUTOPREENCHIMENTO!$A:$A,AUTOPREENCHIMENTO!DT:DT)</f>
        <v>40</v>
      </c>
      <c r="BA61">
        <f>_xlfn.XLOOKUP($A:$A,AUTOPREENCHIMENTO!$A:$A,AUTOPREENCHIMENTO!DV:DV)</f>
        <v>40</v>
      </c>
      <c r="BB61">
        <f>_xlfn.XLOOKUP($A:$A,AUTOPREENCHIMENTO!$A:$A,AUTOPREENCHIMENTO!DX:DX)</f>
        <v>40</v>
      </c>
      <c r="BC61">
        <f>_xlfn.XLOOKUP($A:$A,AUTOPREENCHIMENTO!$A:$A,AUTOPREENCHIMENTO!DZ:DZ)</f>
        <v>0</v>
      </c>
      <c r="BD61">
        <f>_xlfn.XLOOKUP($A:$A,AUTOPREENCHIMENTO!$A:$A,AUTOPREENCHIMENTO!EB:EB)</f>
        <v>40</v>
      </c>
      <c r="BE61">
        <f>_xlfn.XLOOKUP($A:$A,AUTOPREENCHIMENTO!$A:$A,AUTOPREENCHIMENTO!ED:ED)</f>
        <v>40</v>
      </c>
      <c r="BF61">
        <f>_xlfn.XLOOKUP($A:$A,AUTOPREENCHIMENTO!$A:$A,AUTOPREENCHIMENTO!EF:EF)</f>
        <v>20</v>
      </c>
      <c r="BG61">
        <f>_xlfn.XLOOKUP($A:$A,AUTOPREENCHIMENTO!$A:$A,AUTOPREENCHIMENTO!EH:EH)</f>
        <v>0</v>
      </c>
    </row>
    <row r="62" spans="1:59" x14ac:dyDescent="0.25">
      <c r="A62" s="2">
        <v>108</v>
      </c>
      <c r="B62" s="1" t="s">
        <v>1702</v>
      </c>
      <c r="C62" s="43" t="s">
        <v>271</v>
      </c>
      <c r="D62" s="1" t="s">
        <v>2088</v>
      </c>
      <c r="E62" s="20" t="str">
        <f>_xlfn.XLOOKUP(A:A,Tipologia!A:A,Tipologia!F:F)</f>
        <v>C</v>
      </c>
      <c r="F62" s="62">
        <f t="shared" si="22"/>
        <v>8.5</v>
      </c>
      <c r="G62" s="58">
        <f t="shared" si="23"/>
        <v>2</v>
      </c>
      <c r="H62" s="58">
        <f t="shared" si="24"/>
        <v>2</v>
      </c>
      <c r="I62" s="58">
        <f t="shared" si="25"/>
        <v>1</v>
      </c>
      <c r="J62" s="58">
        <f t="shared" si="26"/>
        <v>2</v>
      </c>
      <c r="K62" s="58">
        <f t="shared" si="27"/>
        <v>1</v>
      </c>
      <c r="L62" s="58">
        <f t="shared" si="28"/>
        <v>0.5</v>
      </c>
      <c r="M62" s="58">
        <f t="shared" si="29"/>
        <v>0</v>
      </c>
      <c r="N62" s="1">
        <f>_xlfn.XLOOKUP(A:A,'COAPS 2020-10'!A:A,'COAPS 2020-10'!AP:AP)</f>
        <v>1</v>
      </c>
      <c r="O62" s="55">
        <f t="shared" si="30"/>
        <v>1</v>
      </c>
      <c r="P62" s="55">
        <f t="shared" si="31"/>
        <v>1</v>
      </c>
      <c r="Q62">
        <f>_xlfn.XLOOKUP($A:$A,AUTOPREENCHIMENTO!$A:$A,AUTOPREENCHIMENTO!DH:DH)</f>
        <v>1</v>
      </c>
      <c r="R62">
        <f>_xlfn.XLOOKUP($A:$A,AUTOPREENCHIMENTO!$A:$A,AUTOPREENCHIMENTO!DI:DI)</f>
        <v>40</v>
      </c>
      <c r="S62">
        <f>_xlfn.XLOOKUP($A:$A,AUTOPREENCHIMENTO!$A:$A,AUTOPREENCHIMENTO!DJ:DJ)</f>
        <v>0</v>
      </c>
      <c r="T62">
        <f>_xlfn.XLOOKUP($A:$A,AUTOPREENCHIMENTO!$A:$A,AUTOPREENCHIMENTO!DK:DK)</f>
        <v>0</v>
      </c>
      <c r="U62" s="55">
        <f t="shared" si="32"/>
        <v>1</v>
      </c>
      <c r="V62" s="55">
        <f t="shared" si="33"/>
        <v>1</v>
      </c>
      <c r="W62">
        <f>_xlfn.XLOOKUP($A:$A,AUTOPREENCHIMENTO!$A:$A,AUTOPREENCHIMENTO!DD:DD)</f>
        <v>1</v>
      </c>
      <c r="X62">
        <f>_xlfn.XLOOKUP($A:$A,AUTOPREENCHIMENTO!$A:$A,AUTOPREENCHIMENTO!DE:DE)</f>
        <v>40</v>
      </c>
      <c r="Y62" s="1">
        <f>_xlfn.XLOOKUP(A:A,'COAPS 2020-10'!A:A,'COAPS 2020-10'!AQ:AQ)</f>
        <v>1</v>
      </c>
      <c r="Z62" s="55">
        <f t="shared" si="34"/>
        <v>1</v>
      </c>
      <c r="AA62" s="55">
        <f t="shared" si="35"/>
        <v>1</v>
      </c>
      <c r="AB62">
        <f>_xlfn.XLOOKUP($A:$A,AUTOPREENCHIMENTO!$A:$A,AUTOPREENCHIMENTO!DB:DB)</f>
        <v>1</v>
      </c>
      <c r="AC62">
        <f>_xlfn.XLOOKUP($A:$A,AUTOPREENCHIMENTO!$A:$A,AUTOPREENCHIMENTO!DC:DC)</f>
        <v>40</v>
      </c>
      <c r="AD62" s="55">
        <f t="shared" si="36"/>
        <v>1</v>
      </c>
      <c r="AE62" s="55">
        <f t="shared" si="37"/>
        <v>2</v>
      </c>
      <c r="AF62">
        <f>_xlfn.XLOOKUP($A:$A,AUTOPREENCHIMENTO!$A:$A,AUTOPREENCHIMENTO!DN:DN)</f>
        <v>1</v>
      </c>
      <c r="AG62">
        <f>_xlfn.XLOOKUP($A:$A,AUTOPREENCHIMENTO!$A:$A,AUTOPREENCHIMENTO!DO:DO)</f>
        <v>80</v>
      </c>
      <c r="AH62" s="55">
        <f t="shared" si="38"/>
        <v>1</v>
      </c>
      <c r="AI62" s="55">
        <f t="shared" si="39"/>
        <v>1</v>
      </c>
      <c r="AJ62">
        <f>_xlfn.XLOOKUP($A:$A,AUTOPREENCHIMENTO!$A:$A,AUTOPREENCHIMENTO!DP:DP)</f>
        <v>1</v>
      </c>
      <c r="AK62">
        <f>_xlfn.XLOOKUP($A:$A,AUTOPREENCHIMENTO!$A:$A,AUTOPREENCHIMENTO!DQ:DQ)</f>
        <v>40</v>
      </c>
      <c r="AL62" s="55">
        <f t="shared" si="40"/>
        <v>1</v>
      </c>
      <c r="AM62" s="55">
        <f t="shared" si="41"/>
        <v>1</v>
      </c>
      <c r="AN62">
        <f>_xlfn.XLOOKUP($A:$A,AUTOPREENCHIMENTO!$A:$A,AUTOPREENCHIMENTO!CT:CT)</f>
        <v>1</v>
      </c>
      <c r="AO62">
        <f>_xlfn.XLOOKUP($A:$A,AUTOPREENCHIMENTO!$A:$A,AUTOPREENCHIMENTO!CU:CU)</f>
        <v>40</v>
      </c>
      <c r="AP62" s="55">
        <f t="shared" si="42"/>
        <v>0</v>
      </c>
      <c r="AQ62" s="55">
        <f t="shared" si="43"/>
        <v>0</v>
      </c>
      <c r="AR62">
        <f>_xlfn.XLOOKUP($A:$A,AUTOPREENCHIMENTO!$A:$A,AUTOPREENCHIMENTO!DS:DS)</f>
        <v>0</v>
      </c>
      <c r="AS62">
        <f>_xlfn.XLOOKUP($A:$A,AUTOPREENCHIMENTO!$A:$A,AUTOPREENCHIMENTO!DU:DU)</f>
        <v>0</v>
      </c>
      <c r="AT62">
        <f>_xlfn.XLOOKUP($A:$A,AUTOPREENCHIMENTO!$A:$A,AUTOPREENCHIMENTO!DW:DW)</f>
        <v>0</v>
      </c>
      <c r="AU62">
        <f>_xlfn.XLOOKUP($A:$A,AUTOPREENCHIMENTO!$A:$A,AUTOPREENCHIMENTO!DY:DY)</f>
        <v>0</v>
      </c>
      <c r="AV62">
        <f>_xlfn.XLOOKUP($A:$A,AUTOPREENCHIMENTO!$A:$A,AUTOPREENCHIMENTO!EA:EA)</f>
        <v>0</v>
      </c>
      <c r="AW62">
        <f>_xlfn.XLOOKUP($A:$A,AUTOPREENCHIMENTO!$A:$A,AUTOPREENCHIMENTO!EC:EC)</f>
        <v>0</v>
      </c>
      <c r="AX62">
        <f>_xlfn.XLOOKUP($A:$A,AUTOPREENCHIMENTO!$A:$A,AUTOPREENCHIMENTO!EE:EE)</f>
        <v>0</v>
      </c>
      <c r="AY62">
        <f>_xlfn.XLOOKUP($A:$A,AUTOPREENCHIMENTO!$A:$A,AUTOPREENCHIMENTO!EG:EG)</f>
        <v>0</v>
      </c>
      <c r="AZ62">
        <f>_xlfn.XLOOKUP($A:$A,AUTOPREENCHIMENTO!$A:$A,AUTOPREENCHIMENTO!DT:DT)</f>
        <v>0</v>
      </c>
      <c r="BA62">
        <f>_xlfn.XLOOKUP($A:$A,AUTOPREENCHIMENTO!$A:$A,AUTOPREENCHIMENTO!DV:DV)</f>
        <v>0</v>
      </c>
      <c r="BB62">
        <f>_xlfn.XLOOKUP($A:$A,AUTOPREENCHIMENTO!$A:$A,AUTOPREENCHIMENTO!DX:DX)</f>
        <v>0</v>
      </c>
      <c r="BC62">
        <f>_xlfn.XLOOKUP($A:$A,AUTOPREENCHIMENTO!$A:$A,AUTOPREENCHIMENTO!DZ:DZ)</f>
        <v>0</v>
      </c>
      <c r="BD62">
        <f>_xlfn.XLOOKUP($A:$A,AUTOPREENCHIMENTO!$A:$A,AUTOPREENCHIMENTO!EB:EB)</f>
        <v>0</v>
      </c>
      <c r="BE62">
        <f>_xlfn.XLOOKUP($A:$A,AUTOPREENCHIMENTO!$A:$A,AUTOPREENCHIMENTO!ED:ED)</f>
        <v>0</v>
      </c>
      <c r="BF62">
        <f>_xlfn.XLOOKUP($A:$A,AUTOPREENCHIMENTO!$A:$A,AUTOPREENCHIMENTO!EF:EF)</f>
        <v>0</v>
      </c>
      <c r="BG62">
        <f>_xlfn.XLOOKUP($A:$A,AUTOPREENCHIMENTO!$A:$A,AUTOPREENCHIMENTO!EH:EH)</f>
        <v>0</v>
      </c>
    </row>
    <row r="63" spans="1:59" x14ac:dyDescent="0.25">
      <c r="A63" s="2">
        <v>109</v>
      </c>
      <c r="B63" s="1" t="s">
        <v>1568</v>
      </c>
      <c r="C63" s="43" t="s">
        <v>313</v>
      </c>
      <c r="D63" s="1" t="s">
        <v>2053</v>
      </c>
      <c r="E63" s="20" t="str">
        <f>_xlfn.XLOOKUP(A:A,Tipologia!A:A,Tipologia!F:F)</f>
        <v>E</v>
      </c>
      <c r="F63" s="62">
        <f t="shared" si="22"/>
        <v>5.5</v>
      </c>
      <c r="G63" s="58">
        <f t="shared" si="23"/>
        <v>1.5</v>
      </c>
      <c r="H63" s="58">
        <f t="shared" si="24"/>
        <v>1.5</v>
      </c>
      <c r="I63" s="58">
        <f t="shared" si="25"/>
        <v>0</v>
      </c>
      <c r="J63" s="58">
        <f t="shared" si="26"/>
        <v>1.5</v>
      </c>
      <c r="K63" s="58">
        <f t="shared" si="27"/>
        <v>0</v>
      </c>
      <c r="L63" s="58">
        <f t="shared" si="28"/>
        <v>1</v>
      </c>
      <c r="M63" s="58">
        <f t="shared" si="29"/>
        <v>0</v>
      </c>
      <c r="N63" s="1">
        <f>_xlfn.XLOOKUP(A:A,'COAPS 2020-10'!A:A,'COAPS 2020-10'!AP:AP)</f>
        <v>2</v>
      </c>
      <c r="O63" s="55">
        <f t="shared" si="30"/>
        <v>1</v>
      </c>
      <c r="P63" s="55">
        <f t="shared" si="31"/>
        <v>0.5</v>
      </c>
      <c r="Q63">
        <f>_xlfn.XLOOKUP($A:$A,AUTOPREENCHIMENTO!$A:$A,AUTOPREENCHIMENTO!DH:DH)</f>
        <v>2</v>
      </c>
      <c r="R63">
        <f>_xlfn.XLOOKUP($A:$A,AUTOPREENCHIMENTO!$A:$A,AUTOPREENCHIMENTO!DI:DI)</f>
        <v>40</v>
      </c>
      <c r="S63">
        <f>_xlfn.XLOOKUP($A:$A,AUTOPREENCHIMENTO!$A:$A,AUTOPREENCHIMENTO!DJ:DJ)</f>
        <v>0</v>
      </c>
      <c r="T63">
        <f>_xlfn.XLOOKUP($A:$A,AUTOPREENCHIMENTO!$A:$A,AUTOPREENCHIMENTO!DK:DK)</f>
        <v>0</v>
      </c>
      <c r="U63" s="55">
        <f t="shared" si="32"/>
        <v>1</v>
      </c>
      <c r="V63" s="55">
        <f t="shared" si="33"/>
        <v>0.5</v>
      </c>
      <c r="W63">
        <f>_xlfn.XLOOKUP($A:$A,AUTOPREENCHIMENTO!$A:$A,AUTOPREENCHIMENTO!DD:DD)</f>
        <v>2</v>
      </c>
      <c r="X63">
        <f>_xlfn.XLOOKUP($A:$A,AUTOPREENCHIMENTO!$A:$A,AUTOPREENCHIMENTO!DE:DE)</f>
        <v>40</v>
      </c>
      <c r="Y63" s="1">
        <f>_xlfn.XLOOKUP(A:A,'COAPS 2020-10'!A:A,'COAPS 2020-10'!AQ:AQ)</f>
        <v>0</v>
      </c>
      <c r="Z63" s="55">
        <f t="shared" si="34"/>
        <v>0</v>
      </c>
      <c r="AA63" s="55">
        <f t="shared" si="35"/>
        <v>0</v>
      </c>
      <c r="AB63">
        <f>_xlfn.XLOOKUP($A:$A,AUTOPREENCHIMENTO!$A:$A,AUTOPREENCHIMENTO!DB:DB)</f>
        <v>0</v>
      </c>
      <c r="AC63">
        <f>_xlfn.XLOOKUP($A:$A,AUTOPREENCHIMENTO!$A:$A,AUTOPREENCHIMENTO!DC:DC)</f>
        <v>0</v>
      </c>
      <c r="AD63" s="55">
        <f t="shared" si="36"/>
        <v>2</v>
      </c>
      <c r="AE63" s="55">
        <f t="shared" si="37"/>
        <v>1.75</v>
      </c>
      <c r="AF63">
        <f>_xlfn.XLOOKUP($A:$A,AUTOPREENCHIMENTO!$A:$A,AUTOPREENCHIMENTO!DN:DN)</f>
        <v>4</v>
      </c>
      <c r="AG63">
        <f>_xlfn.XLOOKUP($A:$A,AUTOPREENCHIMENTO!$A:$A,AUTOPREENCHIMENTO!DO:DO)</f>
        <v>140</v>
      </c>
      <c r="AH63" s="55">
        <f t="shared" si="38"/>
        <v>0</v>
      </c>
      <c r="AI63" s="55">
        <f t="shared" si="39"/>
        <v>0</v>
      </c>
      <c r="AJ63">
        <f>_xlfn.XLOOKUP($A:$A,AUTOPREENCHIMENTO!$A:$A,AUTOPREENCHIMENTO!DP:DP)</f>
        <v>0</v>
      </c>
      <c r="AK63">
        <f>_xlfn.XLOOKUP($A:$A,AUTOPREENCHIMENTO!$A:$A,AUTOPREENCHIMENTO!DQ:DQ)</f>
        <v>0</v>
      </c>
      <c r="AL63" s="55">
        <f t="shared" si="40"/>
        <v>3</v>
      </c>
      <c r="AM63" s="55">
        <f t="shared" si="41"/>
        <v>3</v>
      </c>
      <c r="AN63">
        <f>_xlfn.XLOOKUP($A:$A,AUTOPREENCHIMENTO!$A:$A,AUTOPREENCHIMENTO!CT:CT)</f>
        <v>6</v>
      </c>
      <c r="AO63">
        <f>_xlfn.XLOOKUP($A:$A,AUTOPREENCHIMENTO!$A:$A,AUTOPREENCHIMENTO!CU:CU)</f>
        <v>240</v>
      </c>
      <c r="AP63" s="55">
        <f t="shared" si="42"/>
        <v>2</v>
      </c>
      <c r="AQ63" s="55">
        <f t="shared" si="43"/>
        <v>80</v>
      </c>
      <c r="AR63">
        <f>_xlfn.XLOOKUP($A:$A,AUTOPREENCHIMENTO!$A:$A,AUTOPREENCHIMENTO!DS:DS)</f>
        <v>1</v>
      </c>
      <c r="AS63">
        <f>_xlfn.XLOOKUP($A:$A,AUTOPREENCHIMENTO!$A:$A,AUTOPREENCHIMENTO!DU:DU)</f>
        <v>0</v>
      </c>
      <c r="AT63">
        <f>_xlfn.XLOOKUP($A:$A,AUTOPREENCHIMENTO!$A:$A,AUTOPREENCHIMENTO!DW:DW)</f>
        <v>1</v>
      </c>
      <c r="AU63">
        <f>_xlfn.XLOOKUP($A:$A,AUTOPREENCHIMENTO!$A:$A,AUTOPREENCHIMENTO!DY:DY)</f>
        <v>0</v>
      </c>
      <c r="AV63">
        <f>_xlfn.XLOOKUP($A:$A,AUTOPREENCHIMENTO!$A:$A,AUTOPREENCHIMENTO!EA:EA)</f>
        <v>0</v>
      </c>
      <c r="AW63">
        <f>_xlfn.XLOOKUP($A:$A,AUTOPREENCHIMENTO!$A:$A,AUTOPREENCHIMENTO!EC:EC)</f>
        <v>0</v>
      </c>
      <c r="AX63">
        <f>_xlfn.XLOOKUP($A:$A,AUTOPREENCHIMENTO!$A:$A,AUTOPREENCHIMENTO!EE:EE)</f>
        <v>0</v>
      </c>
      <c r="AY63">
        <f>_xlfn.XLOOKUP($A:$A,AUTOPREENCHIMENTO!$A:$A,AUTOPREENCHIMENTO!EG:EG)</f>
        <v>0</v>
      </c>
      <c r="AZ63">
        <f>_xlfn.XLOOKUP($A:$A,AUTOPREENCHIMENTO!$A:$A,AUTOPREENCHIMENTO!DT:DT)</f>
        <v>40</v>
      </c>
      <c r="BA63">
        <f>_xlfn.XLOOKUP($A:$A,AUTOPREENCHIMENTO!$A:$A,AUTOPREENCHIMENTO!DV:DV)</f>
        <v>0</v>
      </c>
      <c r="BB63">
        <f>_xlfn.XLOOKUP($A:$A,AUTOPREENCHIMENTO!$A:$A,AUTOPREENCHIMENTO!DX:DX)</f>
        <v>40</v>
      </c>
      <c r="BC63">
        <f>_xlfn.XLOOKUP($A:$A,AUTOPREENCHIMENTO!$A:$A,AUTOPREENCHIMENTO!DZ:DZ)</f>
        <v>0</v>
      </c>
      <c r="BD63">
        <f>_xlfn.XLOOKUP($A:$A,AUTOPREENCHIMENTO!$A:$A,AUTOPREENCHIMENTO!EB:EB)</f>
        <v>0</v>
      </c>
      <c r="BE63">
        <f>_xlfn.XLOOKUP($A:$A,AUTOPREENCHIMENTO!$A:$A,AUTOPREENCHIMENTO!ED:ED)</f>
        <v>0</v>
      </c>
      <c r="BF63">
        <f>_xlfn.XLOOKUP($A:$A,AUTOPREENCHIMENTO!$A:$A,AUTOPREENCHIMENTO!EF:EF)</f>
        <v>0</v>
      </c>
      <c r="BG63">
        <f>_xlfn.XLOOKUP($A:$A,AUTOPREENCHIMENTO!$A:$A,AUTOPREENCHIMENTO!EH:EH)</f>
        <v>0</v>
      </c>
    </row>
    <row r="64" spans="1:59" x14ac:dyDescent="0.25">
      <c r="A64" s="2">
        <v>110</v>
      </c>
      <c r="B64" s="1" t="s">
        <v>1929</v>
      </c>
      <c r="C64" s="43" t="s">
        <v>136</v>
      </c>
      <c r="D64" s="1" t="s">
        <v>2131</v>
      </c>
      <c r="E64" s="20" t="str">
        <f>_xlfn.XLOOKUP(A:A,Tipologia!A:A,Tipologia!F:F)</f>
        <v>C</v>
      </c>
      <c r="F64" s="62">
        <f t="shared" si="22"/>
        <v>8</v>
      </c>
      <c r="G64" s="58">
        <f t="shared" si="23"/>
        <v>2</v>
      </c>
      <c r="H64" s="58">
        <f t="shared" si="24"/>
        <v>2</v>
      </c>
      <c r="I64" s="58">
        <f t="shared" si="25"/>
        <v>1</v>
      </c>
      <c r="J64" s="58">
        <f t="shared" si="26"/>
        <v>1.5</v>
      </c>
      <c r="K64" s="58">
        <f t="shared" si="27"/>
        <v>1</v>
      </c>
      <c r="L64" s="58">
        <f t="shared" si="28"/>
        <v>0.5</v>
      </c>
      <c r="M64" s="58">
        <f t="shared" si="29"/>
        <v>0</v>
      </c>
      <c r="N64" s="1">
        <f>_xlfn.XLOOKUP(A:A,'COAPS 2020-10'!A:A,'COAPS 2020-10'!AP:AP)</f>
        <v>1</v>
      </c>
      <c r="O64" s="55">
        <f t="shared" si="30"/>
        <v>1</v>
      </c>
      <c r="P64" s="55">
        <f t="shared" si="31"/>
        <v>1</v>
      </c>
      <c r="Q64">
        <f>_xlfn.XLOOKUP($A:$A,AUTOPREENCHIMENTO!$A:$A,AUTOPREENCHIMENTO!DH:DH)</f>
        <v>1</v>
      </c>
      <c r="R64">
        <f>_xlfn.XLOOKUP($A:$A,AUTOPREENCHIMENTO!$A:$A,AUTOPREENCHIMENTO!DI:DI)</f>
        <v>40</v>
      </c>
      <c r="S64">
        <f>_xlfn.XLOOKUP($A:$A,AUTOPREENCHIMENTO!$A:$A,AUTOPREENCHIMENTO!DJ:DJ)</f>
        <v>0</v>
      </c>
      <c r="T64">
        <f>_xlfn.XLOOKUP($A:$A,AUTOPREENCHIMENTO!$A:$A,AUTOPREENCHIMENTO!DK:DK)</f>
        <v>0</v>
      </c>
      <c r="U64" s="55">
        <f t="shared" si="32"/>
        <v>1</v>
      </c>
      <c r="V64" s="55">
        <f t="shared" si="33"/>
        <v>1</v>
      </c>
      <c r="W64">
        <f>_xlfn.XLOOKUP($A:$A,AUTOPREENCHIMENTO!$A:$A,AUTOPREENCHIMENTO!DD:DD)</f>
        <v>1</v>
      </c>
      <c r="X64">
        <f>_xlfn.XLOOKUP($A:$A,AUTOPREENCHIMENTO!$A:$A,AUTOPREENCHIMENTO!DE:DE)</f>
        <v>40</v>
      </c>
      <c r="Y64" s="1">
        <f>_xlfn.XLOOKUP(A:A,'COAPS 2020-10'!A:A,'COAPS 2020-10'!AQ:AQ)</f>
        <v>1</v>
      </c>
      <c r="Z64" s="55">
        <f t="shared" si="34"/>
        <v>1</v>
      </c>
      <c r="AA64" s="55">
        <f t="shared" si="35"/>
        <v>1</v>
      </c>
      <c r="AB64">
        <f>_xlfn.XLOOKUP($A:$A,AUTOPREENCHIMENTO!$A:$A,AUTOPREENCHIMENTO!DB:DB)</f>
        <v>1</v>
      </c>
      <c r="AC64">
        <f>_xlfn.XLOOKUP($A:$A,AUTOPREENCHIMENTO!$A:$A,AUTOPREENCHIMENTO!DC:DC)</f>
        <v>40</v>
      </c>
      <c r="AD64" s="55">
        <f t="shared" si="36"/>
        <v>2</v>
      </c>
      <c r="AE64" s="55">
        <f t="shared" si="37"/>
        <v>1</v>
      </c>
      <c r="AF64">
        <f>_xlfn.XLOOKUP($A:$A,AUTOPREENCHIMENTO!$A:$A,AUTOPREENCHIMENTO!DN:DN)</f>
        <v>2</v>
      </c>
      <c r="AG64">
        <f>_xlfn.XLOOKUP($A:$A,AUTOPREENCHIMENTO!$A:$A,AUTOPREENCHIMENTO!DO:DO)</f>
        <v>40</v>
      </c>
      <c r="AH64" s="55">
        <f t="shared" si="38"/>
        <v>1</v>
      </c>
      <c r="AI64" s="55">
        <f t="shared" si="39"/>
        <v>1</v>
      </c>
      <c r="AJ64">
        <f>_xlfn.XLOOKUP($A:$A,AUTOPREENCHIMENTO!$A:$A,AUTOPREENCHIMENTO!DP:DP)</f>
        <v>1</v>
      </c>
      <c r="AK64">
        <f>_xlfn.XLOOKUP($A:$A,AUTOPREENCHIMENTO!$A:$A,AUTOPREENCHIMENTO!DQ:DQ)</f>
        <v>40</v>
      </c>
      <c r="AL64" s="55">
        <f t="shared" si="40"/>
        <v>2</v>
      </c>
      <c r="AM64" s="55">
        <f t="shared" si="41"/>
        <v>1</v>
      </c>
      <c r="AN64">
        <f>_xlfn.XLOOKUP($A:$A,AUTOPREENCHIMENTO!$A:$A,AUTOPREENCHIMENTO!CT:CT)</f>
        <v>2</v>
      </c>
      <c r="AO64">
        <f>_xlfn.XLOOKUP($A:$A,AUTOPREENCHIMENTO!$A:$A,AUTOPREENCHIMENTO!CU:CU)</f>
        <v>40</v>
      </c>
      <c r="AP64" s="55">
        <f t="shared" si="42"/>
        <v>0</v>
      </c>
      <c r="AQ64" s="55">
        <f t="shared" si="43"/>
        <v>0</v>
      </c>
      <c r="AR64">
        <f>_xlfn.XLOOKUP($A:$A,AUTOPREENCHIMENTO!$A:$A,AUTOPREENCHIMENTO!DS:DS)</f>
        <v>0</v>
      </c>
      <c r="AS64">
        <f>_xlfn.XLOOKUP($A:$A,AUTOPREENCHIMENTO!$A:$A,AUTOPREENCHIMENTO!DU:DU)</f>
        <v>0</v>
      </c>
      <c r="AT64">
        <f>_xlfn.XLOOKUP($A:$A,AUTOPREENCHIMENTO!$A:$A,AUTOPREENCHIMENTO!DW:DW)</f>
        <v>0</v>
      </c>
      <c r="AU64">
        <f>_xlfn.XLOOKUP($A:$A,AUTOPREENCHIMENTO!$A:$A,AUTOPREENCHIMENTO!DY:DY)</f>
        <v>0</v>
      </c>
      <c r="AV64">
        <f>_xlfn.XLOOKUP($A:$A,AUTOPREENCHIMENTO!$A:$A,AUTOPREENCHIMENTO!EA:EA)</f>
        <v>0</v>
      </c>
      <c r="AW64">
        <f>_xlfn.XLOOKUP($A:$A,AUTOPREENCHIMENTO!$A:$A,AUTOPREENCHIMENTO!EC:EC)</f>
        <v>0</v>
      </c>
      <c r="AX64">
        <f>_xlfn.XLOOKUP($A:$A,AUTOPREENCHIMENTO!$A:$A,AUTOPREENCHIMENTO!EE:EE)</f>
        <v>0</v>
      </c>
      <c r="AY64">
        <f>_xlfn.XLOOKUP($A:$A,AUTOPREENCHIMENTO!$A:$A,AUTOPREENCHIMENTO!EG:EG)</f>
        <v>0</v>
      </c>
      <c r="AZ64">
        <f>_xlfn.XLOOKUP($A:$A,AUTOPREENCHIMENTO!$A:$A,AUTOPREENCHIMENTO!DT:DT)</f>
        <v>0</v>
      </c>
      <c r="BA64">
        <f>_xlfn.XLOOKUP($A:$A,AUTOPREENCHIMENTO!$A:$A,AUTOPREENCHIMENTO!DV:DV)</f>
        <v>0</v>
      </c>
      <c r="BB64">
        <f>_xlfn.XLOOKUP($A:$A,AUTOPREENCHIMENTO!$A:$A,AUTOPREENCHIMENTO!DX:DX)</f>
        <v>0</v>
      </c>
      <c r="BC64">
        <f>_xlfn.XLOOKUP($A:$A,AUTOPREENCHIMENTO!$A:$A,AUTOPREENCHIMENTO!DZ:DZ)</f>
        <v>0</v>
      </c>
      <c r="BD64">
        <f>_xlfn.XLOOKUP($A:$A,AUTOPREENCHIMENTO!$A:$A,AUTOPREENCHIMENTO!EB:EB)</f>
        <v>0</v>
      </c>
      <c r="BE64">
        <f>_xlfn.XLOOKUP($A:$A,AUTOPREENCHIMENTO!$A:$A,AUTOPREENCHIMENTO!ED:ED)</f>
        <v>0</v>
      </c>
      <c r="BF64">
        <f>_xlfn.XLOOKUP($A:$A,AUTOPREENCHIMENTO!$A:$A,AUTOPREENCHIMENTO!EF:EF)</f>
        <v>0</v>
      </c>
      <c r="BG64">
        <f>_xlfn.XLOOKUP($A:$A,AUTOPREENCHIMENTO!$A:$A,AUTOPREENCHIMENTO!EH:EH)</f>
        <v>0</v>
      </c>
    </row>
    <row r="65" spans="1:59" x14ac:dyDescent="0.25">
      <c r="A65" s="2">
        <v>112</v>
      </c>
      <c r="B65" s="1" t="s">
        <v>1857</v>
      </c>
      <c r="C65" s="43" t="s">
        <v>390</v>
      </c>
      <c r="D65" s="1" t="s">
        <v>2124</v>
      </c>
      <c r="E65" s="20" t="str">
        <f>_xlfn.XLOOKUP(A:A,Tipologia!A:A,Tipologia!F:F)</f>
        <v>C</v>
      </c>
      <c r="F65" s="62">
        <f t="shared" si="22"/>
        <v>0</v>
      </c>
      <c r="G65" s="58">
        <f t="shared" si="23"/>
        <v>0</v>
      </c>
      <c r="H65" s="58">
        <f t="shared" si="24"/>
        <v>0</v>
      </c>
      <c r="I65" s="58">
        <f t="shared" si="25"/>
        <v>0</v>
      </c>
      <c r="J65" s="58">
        <f t="shared" si="26"/>
        <v>0</v>
      </c>
      <c r="K65" s="58">
        <f t="shared" si="27"/>
        <v>0</v>
      </c>
      <c r="L65" s="58">
        <f t="shared" si="28"/>
        <v>0</v>
      </c>
      <c r="M65" s="58">
        <f t="shared" si="29"/>
        <v>0</v>
      </c>
      <c r="N65" s="1">
        <f>_xlfn.XLOOKUP(A:A,'COAPS 2020-10'!A:A,'COAPS 2020-10'!AP:AP)</f>
        <v>7</v>
      </c>
      <c r="O65" s="55">
        <f t="shared" si="30"/>
        <v>0</v>
      </c>
      <c r="P65" s="55">
        <f t="shared" si="31"/>
        <v>0</v>
      </c>
      <c r="Q65">
        <f>_xlfn.XLOOKUP($A:$A,AUTOPREENCHIMENTO!$A:$A,AUTOPREENCHIMENTO!DH:DH)</f>
        <v>0</v>
      </c>
      <c r="R65">
        <f>_xlfn.XLOOKUP($A:$A,AUTOPREENCHIMENTO!$A:$A,AUTOPREENCHIMENTO!DI:DI)</f>
        <v>0</v>
      </c>
      <c r="S65">
        <f>_xlfn.XLOOKUP($A:$A,AUTOPREENCHIMENTO!$A:$A,AUTOPREENCHIMENTO!DJ:DJ)</f>
        <v>0</v>
      </c>
      <c r="T65">
        <f>_xlfn.XLOOKUP($A:$A,AUTOPREENCHIMENTO!$A:$A,AUTOPREENCHIMENTO!DK:DK)</f>
        <v>0</v>
      </c>
      <c r="U65" s="55">
        <f t="shared" si="32"/>
        <v>0</v>
      </c>
      <c r="V65" s="55">
        <f t="shared" si="33"/>
        <v>0</v>
      </c>
      <c r="W65">
        <f>_xlfn.XLOOKUP($A:$A,AUTOPREENCHIMENTO!$A:$A,AUTOPREENCHIMENTO!DD:DD)</f>
        <v>0</v>
      </c>
      <c r="X65">
        <f>_xlfn.XLOOKUP($A:$A,AUTOPREENCHIMENTO!$A:$A,AUTOPREENCHIMENTO!DE:DE)</f>
        <v>0</v>
      </c>
      <c r="Y65" s="1">
        <f>_xlfn.XLOOKUP(A:A,'COAPS 2020-10'!A:A,'COAPS 2020-10'!AQ:AQ)</f>
        <v>3</v>
      </c>
      <c r="Z65" s="55">
        <f t="shared" si="34"/>
        <v>0</v>
      </c>
      <c r="AA65" s="55">
        <f t="shared" si="35"/>
        <v>0</v>
      </c>
      <c r="AB65">
        <f>_xlfn.XLOOKUP($A:$A,AUTOPREENCHIMENTO!$A:$A,AUTOPREENCHIMENTO!DB:DB)</f>
        <v>0</v>
      </c>
      <c r="AC65">
        <f>_xlfn.XLOOKUP($A:$A,AUTOPREENCHIMENTO!$A:$A,AUTOPREENCHIMENTO!DC:DC)</f>
        <v>0</v>
      </c>
      <c r="AD65" s="55">
        <f t="shared" si="36"/>
        <v>0</v>
      </c>
      <c r="AE65" s="55">
        <f t="shared" si="37"/>
        <v>0</v>
      </c>
      <c r="AF65">
        <f>_xlfn.XLOOKUP($A:$A,AUTOPREENCHIMENTO!$A:$A,AUTOPREENCHIMENTO!DN:DN)</f>
        <v>0</v>
      </c>
      <c r="AG65">
        <f>_xlfn.XLOOKUP($A:$A,AUTOPREENCHIMENTO!$A:$A,AUTOPREENCHIMENTO!DO:DO)</f>
        <v>0</v>
      </c>
      <c r="AH65" s="55">
        <f t="shared" si="38"/>
        <v>0</v>
      </c>
      <c r="AI65" s="55">
        <f t="shared" si="39"/>
        <v>0</v>
      </c>
      <c r="AJ65">
        <f>_xlfn.XLOOKUP($A:$A,AUTOPREENCHIMENTO!$A:$A,AUTOPREENCHIMENTO!DP:DP)</f>
        <v>0</v>
      </c>
      <c r="AK65">
        <f>_xlfn.XLOOKUP($A:$A,AUTOPREENCHIMENTO!$A:$A,AUTOPREENCHIMENTO!DQ:DQ)</f>
        <v>0</v>
      </c>
      <c r="AL65" s="55">
        <f t="shared" si="40"/>
        <v>0</v>
      </c>
      <c r="AM65" s="55">
        <f t="shared" si="41"/>
        <v>0</v>
      </c>
      <c r="AN65">
        <f>_xlfn.XLOOKUP($A:$A,AUTOPREENCHIMENTO!$A:$A,AUTOPREENCHIMENTO!CT:CT)</f>
        <v>0</v>
      </c>
      <c r="AO65">
        <f>_xlfn.XLOOKUP($A:$A,AUTOPREENCHIMENTO!$A:$A,AUTOPREENCHIMENTO!CU:CU)</f>
        <v>0</v>
      </c>
      <c r="AP65" s="55">
        <f t="shared" si="42"/>
        <v>0</v>
      </c>
      <c r="AQ65" s="55">
        <f t="shared" si="43"/>
        <v>0</v>
      </c>
      <c r="AR65">
        <f>_xlfn.XLOOKUP($A:$A,AUTOPREENCHIMENTO!$A:$A,AUTOPREENCHIMENTO!DS:DS)</f>
        <v>0</v>
      </c>
      <c r="AS65">
        <f>_xlfn.XLOOKUP($A:$A,AUTOPREENCHIMENTO!$A:$A,AUTOPREENCHIMENTO!DU:DU)</f>
        <v>0</v>
      </c>
      <c r="AT65">
        <f>_xlfn.XLOOKUP($A:$A,AUTOPREENCHIMENTO!$A:$A,AUTOPREENCHIMENTO!DW:DW)</f>
        <v>0</v>
      </c>
      <c r="AU65">
        <f>_xlfn.XLOOKUP($A:$A,AUTOPREENCHIMENTO!$A:$A,AUTOPREENCHIMENTO!DY:DY)</f>
        <v>0</v>
      </c>
      <c r="AV65">
        <f>_xlfn.XLOOKUP($A:$A,AUTOPREENCHIMENTO!$A:$A,AUTOPREENCHIMENTO!EA:EA)</f>
        <v>0</v>
      </c>
      <c r="AW65">
        <f>_xlfn.XLOOKUP($A:$A,AUTOPREENCHIMENTO!$A:$A,AUTOPREENCHIMENTO!EC:EC)</f>
        <v>0</v>
      </c>
      <c r="AX65">
        <f>_xlfn.XLOOKUP($A:$A,AUTOPREENCHIMENTO!$A:$A,AUTOPREENCHIMENTO!EE:EE)</f>
        <v>0</v>
      </c>
      <c r="AY65">
        <f>_xlfn.XLOOKUP($A:$A,AUTOPREENCHIMENTO!$A:$A,AUTOPREENCHIMENTO!EG:EG)</f>
        <v>0</v>
      </c>
      <c r="AZ65">
        <f>_xlfn.XLOOKUP($A:$A,AUTOPREENCHIMENTO!$A:$A,AUTOPREENCHIMENTO!DT:DT)</f>
        <v>0</v>
      </c>
      <c r="BA65">
        <f>_xlfn.XLOOKUP($A:$A,AUTOPREENCHIMENTO!$A:$A,AUTOPREENCHIMENTO!DV:DV)</f>
        <v>0</v>
      </c>
      <c r="BB65">
        <f>_xlfn.XLOOKUP($A:$A,AUTOPREENCHIMENTO!$A:$A,AUTOPREENCHIMENTO!DX:DX)</f>
        <v>0</v>
      </c>
      <c r="BC65">
        <f>_xlfn.XLOOKUP($A:$A,AUTOPREENCHIMENTO!$A:$A,AUTOPREENCHIMENTO!DZ:DZ)</f>
        <v>0</v>
      </c>
      <c r="BD65">
        <f>_xlfn.XLOOKUP($A:$A,AUTOPREENCHIMENTO!$A:$A,AUTOPREENCHIMENTO!EB:EB)</f>
        <v>0</v>
      </c>
      <c r="BE65">
        <f>_xlfn.XLOOKUP($A:$A,AUTOPREENCHIMENTO!$A:$A,AUTOPREENCHIMENTO!ED:ED)</f>
        <v>0</v>
      </c>
      <c r="BF65">
        <f>_xlfn.XLOOKUP($A:$A,AUTOPREENCHIMENTO!$A:$A,AUTOPREENCHIMENTO!EF:EF)</f>
        <v>0</v>
      </c>
      <c r="BG65">
        <f>_xlfn.XLOOKUP($A:$A,AUTOPREENCHIMENTO!$A:$A,AUTOPREENCHIMENTO!EH:EH)</f>
        <v>0</v>
      </c>
    </row>
    <row r="66" spans="1:59" x14ac:dyDescent="0.25">
      <c r="A66" s="2">
        <v>113</v>
      </c>
      <c r="B66" s="1" t="s">
        <v>1794</v>
      </c>
      <c r="C66" s="43" t="s">
        <v>231</v>
      </c>
      <c r="D66" s="1" t="s">
        <v>2011</v>
      </c>
      <c r="E66" s="20" t="str">
        <f>_xlfn.XLOOKUP(A:A,Tipologia!A:A,Tipologia!F:F)</f>
        <v>C</v>
      </c>
      <c r="F66" s="62">
        <f t="shared" ref="F66:F97" si="44">SUM(G66:M66)</f>
        <v>8.25</v>
      </c>
      <c r="G66" s="58">
        <f t="shared" ref="G66:G97" si="45">IF(P66&gt;=1,2,IF(P66&gt;=0.5,1.5,IF(P66&gt;0,1,0)))</f>
        <v>1.5</v>
      </c>
      <c r="H66" s="58">
        <f t="shared" ref="H66:H97" si="46">IF(V66&gt;=1,2,IF(V66&gt;=0.5,1.5,IF(V66&gt;0,1,0)))</f>
        <v>2</v>
      </c>
      <c r="I66" s="58">
        <f t="shared" ref="I66:I97" si="47">IF(AA66&gt;=1,1,IF(AA66&gt;=0.5,0.75,IF(AA66&gt;0,0.5,0)))</f>
        <v>1</v>
      </c>
      <c r="J66" s="58">
        <f t="shared" ref="J66:J97" si="48">IF(AE66&gt;=2,2,IF(AE66&gt;=1,1.5,IF(AE66&gt;0,1,0)))</f>
        <v>2</v>
      </c>
      <c r="K66" s="58">
        <f t="shared" ref="K66:K97" si="49">IF(AI66&gt;=1,1,IF(AI66&gt;=0.5,0.75,IF(AI66&gt;0,0.5,0)))</f>
        <v>1</v>
      </c>
      <c r="L66" s="58">
        <f t="shared" ref="L66:L97" si="50">IF(AM66&gt;=6,2,IF(AM66&gt;=5,1.75,IF(AM66&gt;=4,1.5,IF(AM66&gt;=3,1,IF(AM66&gt;=2,0.75,IF(AM66&gt;=1,0.5,IF(AM66&gt;0,0.25,0)))))))</f>
        <v>0.75</v>
      </c>
      <c r="M66" s="58">
        <f t="shared" ref="M66:M97" si="51">IF(AND(AP66=5,AQ66=200),2,IF(AND(AP66&gt;=5,AQ66&gt;200),1,IF(AND(AP66&gt;=3,OR(AQ66&gt;=120,AQ66&lt;200)),0.5,0)))</f>
        <v>0</v>
      </c>
      <c r="N66" s="1">
        <f>_xlfn.XLOOKUP(A:A,'COAPS 2020-10'!A:A,'COAPS 2020-10'!AP:AP)</f>
        <v>2</v>
      </c>
      <c r="O66" s="55">
        <f t="shared" ref="O66:O97" si="52">(Q66+S66)/$N66</f>
        <v>0.5</v>
      </c>
      <c r="P66" s="55">
        <f t="shared" ref="P66:P97" si="53">((R66+T66)/40)/$N66</f>
        <v>0.5</v>
      </c>
      <c r="Q66">
        <f>_xlfn.XLOOKUP($A:$A,AUTOPREENCHIMENTO!$A:$A,AUTOPREENCHIMENTO!DH:DH)</f>
        <v>1</v>
      </c>
      <c r="R66">
        <f>_xlfn.XLOOKUP($A:$A,AUTOPREENCHIMENTO!$A:$A,AUTOPREENCHIMENTO!DI:DI)</f>
        <v>40</v>
      </c>
      <c r="S66">
        <f>_xlfn.XLOOKUP($A:$A,AUTOPREENCHIMENTO!$A:$A,AUTOPREENCHIMENTO!DJ:DJ)</f>
        <v>0</v>
      </c>
      <c r="T66">
        <f>_xlfn.XLOOKUP($A:$A,AUTOPREENCHIMENTO!$A:$A,AUTOPREENCHIMENTO!DK:DK)</f>
        <v>0</v>
      </c>
      <c r="U66" s="55">
        <f t="shared" ref="U66:U97" si="54">W66/$N66</f>
        <v>1</v>
      </c>
      <c r="V66" s="55">
        <f t="shared" ref="V66:V97" si="55">X66/40/$N66</f>
        <v>1</v>
      </c>
      <c r="W66">
        <f>_xlfn.XLOOKUP($A:$A,AUTOPREENCHIMENTO!$A:$A,AUTOPREENCHIMENTO!DD:DD)</f>
        <v>2</v>
      </c>
      <c r="X66">
        <f>_xlfn.XLOOKUP($A:$A,AUTOPREENCHIMENTO!$A:$A,AUTOPREENCHIMENTO!DE:DE)</f>
        <v>80</v>
      </c>
      <c r="Y66" s="1">
        <f>_xlfn.XLOOKUP(A:A,'COAPS 2020-10'!A:A,'COAPS 2020-10'!AQ:AQ)</f>
        <v>1</v>
      </c>
      <c r="Z66" s="55">
        <f t="shared" ref="Z66:Z97" si="56">IF(Y66=0,0,(AB66/$Y66))</f>
        <v>1</v>
      </c>
      <c r="AA66" s="55">
        <f t="shared" ref="AA66:AA97" si="57">IF(Y66=0,0,(AC66/40/$Y66))</f>
        <v>1</v>
      </c>
      <c r="AB66">
        <f>_xlfn.XLOOKUP($A:$A,AUTOPREENCHIMENTO!$A:$A,AUTOPREENCHIMENTO!DB:DB)</f>
        <v>1</v>
      </c>
      <c r="AC66">
        <f>_xlfn.XLOOKUP($A:$A,AUTOPREENCHIMENTO!$A:$A,AUTOPREENCHIMENTO!DC:DC)</f>
        <v>40</v>
      </c>
      <c r="AD66" s="55">
        <f t="shared" ref="AD66:AD97" si="58">AF66/$N66</f>
        <v>2</v>
      </c>
      <c r="AE66" s="55">
        <f t="shared" ref="AE66:AE97" si="59">AG66/40/$N66</f>
        <v>2</v>
      </c>
      <c r="AF66">
        <f>_xlfn.XLOOKUP($A:$A,AUTOPREENCHIMENTO!$A:$A,AUTOPREENCHIMENTO!DN:DN)</f>
        <v>4</v>
      </c>
      <c r="AG66">
        <f>_xlfn.XLOOKUP($A:$A,AUTOPREENCHIMENTO!$A:$A,AUTOPREENCHIMENTO!DO:DO)</f>
        <v>160</v>
      </c>
      <c r="AH66" s="55">
        <f t="shared" ref="AH66:AH97" si="60">IF(Y66=0,0,(AJ66/$Y66))</f>
        <v>1</v>
      </c>
      <c r="AI66" s="55">
        <f t="shared" ref="AI66:AI97" si="61">IF(Y66=0,0,(AK66/40/$Y66))</f>
        <v>1</v>
      </c>
      <c r="AJ66">
        <f>_xlfn.XLOOKUP($A:$A,AUTOPREENCHIMENTO!$A:$A,AUTOPREENCHIMENTO!DP:DP)</f>
        <v>1</v>
      </c>
      <c r="AK66">
        <f>_xlfn.XLOOKUP($A:$A,AUTOPREENCHIMENTO!$A:$A,AUTOPREENCHIMENTO!DQ:DQ)</f>
        <v>40</v>
      </c>
      <c r="AL66" s="55">
        <f t="shared" ref="AL66:AL97" si="62">AN66/$N66</f>
        <v>2</v>
      </c>
      <c r="AM66" s="55">
        <f t="shared" ref="AM66:AM97" si="63">AO66/40/$N66</f>
        <v>2</v>
      </c>
      <c r="AN66">
        <f>_xlfn.XLOOKUP($A:$A,AUTOPREENCHIMENTO!$A:$A,AUTOPREENCHIMENTO!CT:CT)</f>
        <v>4</v>
      </c>
      <c r="AO66">
        <f>_xlfn.XLOOKUP($A:$A,AUTOPREENCHIMENTO!$A:$A,AUTOPREENCHIMENTO!CU:CU)</f>
        <v>160</v>
      </c>
      <c r="AP66" s="55">
        <f t="shared" ref="AP66:AP97" si="64">COUNTIF(AR66:AY66,"&gt;0")</f>
        <v>0</v>
      </c>
      <c r="AQ66" s="55">
        <f t="shared" ref="AQ66:AQ97" si="65">SUM(AZ66:BG66)</f>
        <v>0</v>
      </c>
      <c r="AR66">
        <f>_xlfn.XLOOKUP($A:$A,AUTOPREENCHIMENTO!$A:$A,AUTOPREENCHIMENTO!DS:DS)</f>
        <v>0</v>
      </c>
      <c r="AS66">
        <f>_xlfn.XLOOKUP($A:$A,AUTOPREENCHIMENTO!$A:$A,AUTOPREENCHIMENTO!DU:DU)</f>
        <v>0</v>
      </c>
      <c r="AT66">
        <f>_xlfn.XLOOKUP($A:$A,AUTOPREENCHIMENTO!$A:$A,AUTOPREENCHIMENTO!DW:DW)</f>
        <v>0</v>
      </c>
      <c r="AU66">
        <f>_xlfn.XLOOKUP($A:$A,AUTOPREENCHIMENTO!$A:$A,AUTOPREENCHIMENTO!DY:DY)</f>
        <v>0</v>
      </c>
      <c r="AV66">
        <f>_xlfn.XLOOKUP($A:$A,AUTOPREENCHIMENTO!$A:$A,AUTOPREENCHIMENTO!EA:EA)</f>
        <v>0</v>
      </c>
      <c r="AW66">
        <f>_xlfn.XLOOKUP($A:$A,AUTOPREENCHIMENTO!$A:$A,AUTOPREENCHIMENTO!EC:EC)</f>
        <v>0</v>
      </c>
      <c r="AX66">
        <f>_xlfn.XLOOKUP($A:$A,AUTOPREENCHIMENTO!$A:$A,AUTOPREENCHIMENTO!EE:EE)</f>
        <v>0</v>
      </c>
      <c r="AY66">
        <f>_xlfn.XLOOKUP($A:$A,AUTOPREENCHIMENTO!$A:$A,AUTOPREENCHIMENTO!EG:EG)</f>
        <v>0</v>
      </c>
      <c r="AZ66">
        <f>_xlfn.XLOOKUP($A:$A,AUTOPREENCHIMENTO!$A:$A,AUTOPREENCHIMENTO!DT:DT)</f>
        <v>0</v>
      </c>
      <c r="BA66">
        <f>_xlfn.XLOOKUP($A:$A,AUTOPREENCHIMENTO!$A:$A,AUTOPREENCHIMENTO!DV:DV)</f>
        <v>0</v>
      </c>
      <c r="BB66">
        <f>_xlfn.XLOOKUP($A:$A,AUTOPREENCHIMENTO!$A:$A,AUTOPREENCHIMENTO!DX:DX)</f>
        <v>0</v>
      </c>
      <c r="BC66">
        <f>_xlfn.XLOOKUP($A:$A,AUTOPREENCHIMENTO!$A:$A,AUTOPREENCHIMENTO!DZ:DZ)</f>
        <v>0</v>
      </c>
      <c r="BD66">
        <f>_xlfn.XLOOKUP($A:$A,AUTOPREENCHIMENTO!$A:$A,AUTOPREENCHIMENTO!EB:EB)</f>
        <v>0</v>
      </c>
      <c r="BE66">
        <f>_xlfn.XLOOKUP($A:$A,AUTOPREENCHIMENTO!$A:$A,AUTOPREENCHIMENTO!ED:ED)</f>
        <v>0</v>
      </c>
      <c r="BF66">
        <f>_xlfn.XLOOKUP($A:$A,AUTOPREENCHIMENTO!$A:$A,AUTOPREENCHIMENTO!EF:EF)</f>
        <v>0</v>
      </c>
      <c r="BG66">
        <f>_xlfn.XLOOKUP($A:$A,AUTOPREENCHIMENTO!$A:$A,AUTOPREENCHIMENTO!EH:EH)</f>
        <v>0</v>
      </c>
    </row>
    <row r="67" spans="1:59" x14ac:dyDescent="0.25">
      <c r="A67" s="2">
        <v>114</v>
      </c>
      <c r="B67" s="1" t="s">
        <v>1857</v>
      </c>
      <c r="C67" s="43" t="s">
        <v>157</v>
      </c>
      <c r="D67" s="1" t="s">
        <v>2125</v>
      </c>
      <c r="E67" s="20" t="str">
        <f>_xlfn.XLOOKUP(A:A,Tipologia!A:A,Tipologia!F:F)</f>
        <v>C</v>
      </c>
      <c r="F67" s="62">
        <f t="shared" si="44"/>
        <v>8.75</v>
      </c>
      <c r="G67" s="58">
        <f t="shared" si="45"/>
        <v>1.5</v>
      </c>
      <c r="H67" s="58">
        <f t="shared" si="46"/>
        <v>2</v>
      </c>
      <c r="I67" s="58">
        <f t="shared" si="47"/>
        <v>1</v>
      </c>
      <c r="J67" s="58">
        <f t="shared" si="48"/>
        <v>2</v>
      </c>
      <c r="K67" s="58">
        <f t="shared" si="49"/>
        <v>1</v>
      </c>
      <c r="L67" s="58">
        <f t="shared" si="50"/>
        <v>0.75</v>
      </c>
      <c r="M67" s="58">
        <f t="shared" si="51"/>
        <v>0.5</v>
      </c>
      <c r="N67" s="1">
        <f>_xlfn.XLOOKUP(A:A,'COAPS 2020-10'!A:A,'COAPS 2020-10'!AP:AP)</f>
        <v>6</v>
      </c>
      <c r="O67" s="55">
        <f t="shared" si="52"/>
        <v>0.66666666666666663</v>
      </c>
      <c r="P67" s="55">
        <f t="shared" si="53"/>
        <v>0.66666666666666663</v>
      </c>
      <c r="Q67">
        <f>_xlfn.XLOOKUP($A:$A,AUTOPREENCHIMENTO!$A:$A,AUTOPREENCHIMENTO!DH:DH)</f>
        <v>4</v>
      </c>
      <c r="R67">
        <f>_xlfn.XLOOKUP($A:$A,AUTOPREENCHIMENTO!$A:$A,AUTOPREENCHIMENTO!DI:DI)</f>
        <v>160</v>
      </c>
      <c r="S67">
        <f>_xlfn.XLOOKUP($A:$A,AUTOPREENCHIMENTO!$A:$A,AUTOPREENCHIMENTO!DJ:DJ)</f>
        <v>0</v>
      </c>
      <c r="T67">
        <f>_xlfn.XLOOKUP($A:$A,AUTOPREENCHIMENTO!$A:$A,AUTOPREENCHIMENTO!DK:DK)</f>
        <v>0</v>
      </c>
      <c r="U67" s="55">
        <f t="shared" si="54"/>
        <v>1</v>
      </c>
      <c r="V67" s="55">
        <f t="shared" si="55"/>
        <v>1</v>
      </c>
      <c r="W67">
        <f>_xlfn.XLOOKUP($A:$A,AUTOPREENCHIMENTO!$A:$A,AUTOPREENCHIMENTO!DD:DD)</f>
        <v>6</v>
      </c>
      <c r="X67">
        <f>_xlfn.XLOOKUP($A:$A,AUTOPREENCHIMENTO!$A:$A,AUTOPREENCHIMENTO!DE:DE)</f>
        <v>240</v>
      </c>
      <c r="Y67" s="1">
        <f>_xlfn.XLOOKUP(A:A,'COAPS 2020-10'!A:A,'COAPS 2020-10'!AQ:AQ)</f>
        <v>5</v>
      </c>
      <c r="Z67" s="55">
        <f t="shared" si="56"/>
        <v>1</v>
      </c>
      <c r="AA67" s="55">
        <f t="shared" si="57"/>
        <v>1</v>
      </c>
      <c r="AB67">
        <f>_xlfn.XLOOKUP($A:$A,AUTOPREENCHIMENTO!$A:$A,AUTOPREENCHIMENTO!DB:DB)</f>
        <v>5</v>
      </c>
      <c r="AC67">
        <f>_xlfn.XLOOKUP($A:$A,AUTOPREENCHIMENTO!$A:$A,AUTOPREENCHIMENTO!DC:DC)</f>
        <v>200</v>
      </c>
      <c r="AD67" s="55">
        <f t="shared" si="58"/>
        <v>2.3333333333333335</v>
      </c>
      <c r="AE67" s="55">
        <f t="shared" si="59"/>
        <v>2.25</v>
      </c>
      <c r="AF67">
        <f>_xlfn.XLOOKUP($A:$A,AUTOPREENCHIMENTO!$A:$A,AUTOPREENCHIMENTO!DN:DN)</f>
        <v>14</v>
      </c>
      <c r="AG67">
        <f>_xlfn.XLOOKUP($A:$A,AUTOPREENCHIMENTO!$A:$A,AUTOPREENCHIMENTO!DO:DO)</f>
        <v>540</v>
      </c>
      <c r="AH67" s="55">
        <f t="shared" si="60"/>
        <v>1</v>
      </c>
      <c r="AI67" s="55">
        <f t="shared" si="61"/>
        <v>1</v>
      </c>
      <c r="AJ67">
        <f>_xlfn.XLOOKUP($A:$A,AUTOPREENCHIMENTO!$A:$A,AUTOPREENCHIMENTO!DP:DP)</f>
        <v>5</v>
      </c>
      <c r="AK67">
        <f>_xlfn.XLOOKUP($A:$A,AUTOPREENCHIMENTO!$A:$A,AUTOPREENCHIMENTO!DQ:DQ)</f>
        <v>200</v>
      </c>
      <c r="AL67" s="55">
        <f t="shared" si="62"/>
        <v>2.1666666666666665</v>
      </c>
      <c r="AM67" s="55">
        <f t="shared" si="63"/>
        <v>2.1666666666666665</v>
      </c>
      <c r="AN67">
        <f>_xlfn.XLOOKUP($A:$A,AUTOPREENCHIMENTO!$A:$A,AUTOPREENCHIMENTO!CT:CT)</f>
        <v>13</v>
      </c>
      <c r="AO67">
        <f>_xlfn.XLOOKUP($A:$A,AUTOPREENCHIMENTO!$A:$A,AUTOPREENCHIMENTO!CU:CU)</f>
        <v>520</v>
      </c>
      <c r="AP67" s="55">
        <f t="shared" si="64"/>
        <v>4</v>
      </c>
      <c r="AQ67" s="55">
        <f t="shared" si="65"/>
        <v>160</v>
      </c>
      <c r="AR67">
        <f>_xlfn.XLOOKUP($A:$A,AUTOPREENCHIMENTO!$A:$A,AUTOPREENCHIMENTO!DS:DS)</f>
        <v>0</v>
      </c>
      <c r="AS67">
        <f>_xlfn.XLOOKUP($A:$A,AUTOPREENCHIMENTO!$A:$A,AUTOPREENCHIMENTO!DU:DU)</f>
        <v>1</v>
      </c>
      <c r="AT67">
        <f>_xlfn.XLOOKUP($A:$A,AUTOPREENCHIMENTO!$A:$A,AUTOPREENCHIMENTO!DW:DW)</f>
        <v>1</v>
      </c>
      <c r="AU67">
        <f>_xlfn.XLOOKUP($A:$A,AUTOPREENCHIMENTO!$A:$A,AUTOPREENCHIMENTO!DY:DY)</f>
        <v>0</v>
      </c>
      <c r="AV67">
        <f>_xlfn.XLOOKUP($A:$A,AUTOPREENCHIMENTO!$A:$A,AUTOPREENCHIMENTO!EA:EA)</f>
        <v>1</v>
      </c>
      <c r="AW67">
        <f>_xlfn.XLOOKUP($A:$A,AUTOPREENCHIMENTO!$A:$A,AUTOPREENCHIMENTO!EC:EC)</f>
        <v>1</v>
      </c>
      <c r="AX67">
        <f>_xlfn.XLOOKUP($A:$A,AUTOPREENCHIMENTO!$A:$A,AUTOPREENCHIMENTO!EE:EE)</f>
        <v>0</v>
      </c>
      <c r="AY67">
        <f>_xlfn.XLOOKUP($A:$A,AUTOPREENCHIMENTO!$A:$A,AUTOPREENCHIMENTO!EG:EG)</f>
        <v>0</v>
      </c>
      <c r="AZ67">
        <f>_xlfn.XLOOKUP($A:$A,AUTOPREENCHIMENTO!$A:$A,AUTOPREENCHIMENTO!DT:DT)</f>
        <v>0</v>
      </c>
      <c r="BA67">
        <f>_xlfn.XLOOKUP($A:$A,AUTOPREENCHIMENTO!$A:$A,AUTOPREENCHIMENTO!DV:DV)</f>
        <v>40</v>
      </c>
      <c r="BB67">
        <f>_xlfn.XLOOKUP($A:$A,AUTOPREENCHIMENTO!$A:$A,AUTOPREENCHIMENTO!DX:DX)</f>
        <v>40</v>
      </c>
      <c r="BC67">
        <f>_xlfn.XLOOKUP($A:$A,AUTOPREENCHIMENTO!$A:$A,AUTOPREENCHIMENTO!DZ:DZ)</f>
        <v>0</v>
      </c>
      <c r="BD67">
        <f>_xlfn.XLOOKUP($A:$A,AUTOPREENCHIMENTO!$A:$A,AUTOPREENCHIMENTO!EB:EB)</f>
        <v>40</v>
      </c>
      <c r="BE67">
        <f>_xlfn.XLOOKUP($A:$A,AUTOPREENCHIMENTO!$A:$A,AUTOPREENCHIMENTO!ED:ED)</f>
        <v>40</v>
      </c>
      <c r="BF67">
        <f>_xlfn.XLOOKUP($A:$A,AUTOPREENCHIMENTO!$A:$A,AUTOPREENCHIMENTO!EF:EF)</f>
        <v>0</v>
      </c>
      <c r="BG67">
        <f>_xlfn.XLOOKUP($A:$A,AUTOPREENCHIMENTO!$A:$A,AUTOPREENCHIMENTO!EH:EH)</f>
        <v>0</v>
      </c>
    </row>
    <row r="68" spans="1:59" x14ac:dyDescent="0.25">
      <c r="A68" s="2">
        <v>115</v>
      </c>
      <c r="B68" s="1" t="s">
        <v>1622</v>
      </c>
      <c r="C68" s="43" t="s">
        <v>162</v>
      </c>
      <c r="D68" s="1" t="s">
        <v>2156</v>
      </c>
      <c r="E68" s="20" t="str">
        <f>_xlfn.XLOOKUP(A:A,Tipologia!A:A,Tipologia!F:F)</f>
        <v>D</v>
      </c>
      <c r="F68" s="62">
        <f t="shared" si="44"/>
        <v>7.5</v>
      </c>
      <c r="G68" s="58">
        <f t="shared" si="45"/>
        <v>2</v>
      </c>
      <c r="H68" s="58">
        <f t="shared" si="46"/>
        <v>2</v>
      </c>
      <c r="I68" s="58">
        <f t="shared" si="47"/>
        <v>0</v>
      </c>
      <c r="J68" s="58">
        <f t="shared" si="48"/>
        <v>2</v>
      </c>
      <c r="K68" s="58">
        <f t="shared" si="49"/>
        <v>0</v>
      </c>
      <c r="L68" s="58">
        <f t="shared" si="50"/>
        <v>1.5</v>
      </c>
      <c r="M68" s="58">
        <f t="shared" si="51"/>
        <v>0</v>
      </c>
      <c r="N68" s="1">
        <f>_xlfn.XLOOKUP(A:A,'COAPS 2020-10'!A:A,'COAPS 2020-10'!AP:AP)</f>
        <v>1</v>
      </c>
      <c r="O68" s="55">
        <f t="shared" si="52"/>
        <v>1</v>
      </c>
      <c r="P68" s="55">
        <f t="shared" si="53"/>
        <v>1</v>
      </c>
      <c r="Q68">
        <f>_xlfn.XLOOKUP($A:$A,AUTOPREENCHIMENTO!$A:$A,AUTOPREENCHIMENTO!DH:DH)</f>
        <v>1</v>
      </c>
      <c r="R68">
        <f>_xlfn.XLOOKUP($A:$A,AUTOPREENCHIMENTO!$A:$A,AUTOPREENCHIMENTO!DI:DI)</f>
        <v>40</v>
      </c>
      <c r="S68">
        <f>_xlfn.XLOOKUP($A:$A,AUTOPREENCHIMENTO!$A:$A,AUTOPREENCHIMENTO!DJ:DJ)</f>
        <v>0</v>
      </c>
      <c r="T68">
        <f>_xlfn.XLOOKUP($A:$A,AUTOPREENCHIMENTO!$A:$A,AUTOPREENCHIMENTO!DK:DK)</f>
        <v>0</v>
      </c>
      <c r="U68" s="55">
        <f t="shared" si="54"/>
        <v>1</v>
      </c>
      <c r="V68" s="55">
        <f t="shared" si="55"/>
        <v>1</v>
      </c>
      <c r="W68">
        <f>_xlfn.XLOOKUP($A:$A,AUTOPREENCHIMENTO!$A:$A,AUTOPREENCHIMENTO!DD:DD)</f>
        <v>1</v>
      </c>
      <c r="X68">
        <f>_xlfn.XLOOKUP($A:$A,AUTOPREENCHIMENTO!$A:$A,AUTOPREENCHIMENTO!DE:DE)</f>
        <v>40</v>
      </c>
      <c r="Y68" s="1">
        <f>_xlfn.XLOOKUP(A:A,'COAPS 2020-10'!A:A,'COAPS 2020-10'!AQ:AQ)</f>
        <v>0</v>
      </c>
      <c r="Z68" s="55">
        <f t="shared" si="56"/>
        <v>0</v>
      </c>
      <c r="AA68" s="55">
        <f t="shared" si="57"/>
        <v>0</v>
      </c>
      <c r="AB68">
        <f>_xlfn.XLOOKUP($A:$A,AUTOPREENCHIMENTO!$A:$A,AUTOPREENCHIMENTO!DB:DB)</f>
        <v>0</v>
      </c>
      <c r="AC68">
        <f>_xlfn.XLOOKUP($A:$A,AUTOPREENCHIMENTO!$A:$A,AUTOPREENCHIMENTO!DC:DC)</f>
        <v>0</v>
      </c>
      <c r="AD68" s="55">
        <f t="shared" si="58"/>
        <v>2</v>
      </c>
      <c r="AE68" s="55">
        <f t="shared" si="59"/>
        <v>2</v>
      </c>
      <c r="AF68">
        <f>_xlfn.XLOOKUP($A:$A,AUTOPREENCHIMENTO!$A:$A,AUTOPREENCHIMENTO!DN:DN)</f>
        <v>2</v>
      </c>
      <c r="AG68">
        <f>_xlfn.XLOOKUP($A:$A,AUTOPREENCHIMENTO!$A:$A,AUTOPREENCHIMENTO!DO:DO)</f>
        <v>80</v>
      </c>
      <c r="AH68" s="55">
        <f t="shared" si="60"/>
        <v>0</v>
      </c>
      <c r="AI68" s="55">
        <f t="shared" si="61"/>
        <v>0</v>
      </c>
      <c r="AJ68">
        <f>_xlfn.XLOOKUP($A:$A,AUTOPREENCHIMENTO!$A:$A,AUTOPREENCHIMENTO!DP:DP)</f>
        <v>0</v>
      </c>
      <c r="AK68">
        <f>_xlfn.XLOOKUP($A:$A,AUTOPREENCHIMENTO!$A:$A,AUTOPREENCHIMENTO!DQ:DQ)</f>
        <v>0</v>
      </c>
      <c r="AL68" s="55">
        <f t="shared" si="62"/>
        <v>4</v>
      </c>
      <c r="AM68" s="55">
        <f t="shared" si="63"/>
        <v>4</v>
      </c>
      <c r="AN68">
        <f>_xlfn.XLOOKUP($A:$A,AUTOPREENCHIMENTO!$A:$A,AUTOPREENCHIMENTO!CT:CT)</f>
        <v>4</v>
      </c>
      <c r="AO68">
        <f>_xlfn.XLOOKUP($A:$A,AUTOPREENCHIMENTO!$A:$A,AUTOPREENCHIMENTO!CU:CU)</f>
        <v>160</v>
      </c>
      <c r="AP68" s="55">
        <f t="shared" si="64"/>
        <v>2</v>
      </c>
      <c r="AQ68" s="55">
        <f t="shared" si="65"/>
        <v>100</v>
      </c>
      <c r="AR68">
        <f>_xlfn.XLOOKUP($A:$A,AUTOPREENCHIMENTO!$A:$A,AUTOPREENCHIMENTO!DS:DS)</f>
        <v>2</v>
      </c>
      <c r="AS68">
        <f>_xlfn.XLOOKUP($A:$A,AUTOPREENCHIMENTO!$A:$A,AUTOPREENCHIMENTO!DU:DU)</f>
        <v>0</v>
      </c>
      <c r="AT68">
        <f>_xlfn.XLOOKUP($A:$A,AUTOPREENCHIMENTO!$A:$A,AUTOPREENCHIMENTO!DW:DW)</f>
        <v>1</v>
      </c>
      <c r="AU68">
        <f>_xlfn.XLOOKUP($A:$A,AUTOPREENCHIMENTO!$A:$A,AUTOPREENCHIMENTO!DY:DY)</f>
        <v>0</v>
      </c>
      <c r="AV68">
        <f>_xlfn.XLOOKUP($A:$A,AUTOPREENCHIMENTO!$A:$A,AUTOPREENCHIMENTO!EA:EA)</f>
        <v>0</v>
      </c>
      <c r="AW68">
        <f>_xlfn.XLOOKUP($A:$A,AUTOPREENCHIMENTO!$A:$A,AUTOPREENCHIMENTO!EC:EC)</f>
        <v>0</v>
      </c>
      <c r="AX68">
        <f>_xlfn.XLOOKUP($A:$A,AUTOPREENCHIMENTO!$A:$A,AUTOPREENCHIMENTO!EE:EE)</f>
        <v>0</v>
      </c>
      <c r="AY68">
        <f>_xlfn.XLOOKUP($A:$A,AUTOPREENCHIMENTO!$A:$A,AUTOPREENCHIMENTO!EG:EG)</f>
        <v>0</v>
      </c>
      <c r="AZ68">
        <f>_xlfn.XLOOKUP($A:$A,AUTOPREENCHIMENTO!$A:$A,AUTOPREENCHIMENTO!DT:DT)</f>
        <v>60</v>
      </c>
      <c r="BA68">
        <f>_xlfn.XLOOKUP($A:$A,AUTOPREENCHIMENTO!$A:$A,AUTOPREENCHIMENTO!DV:DV)</f>
        <v>0</v>
      </c>
      <c r="BB68">
        <f>_xlfn.XLOOKUP($A:$A,AUTOPREENCHIMENTO!$A:$A,AUTOPREENCHIMENTO!DX:DX)</f>
        <v>40</v>
      </c>
      <c r="BC68">
        <f>_xlfn.XLOOKUP($A:$A,AUTOPREENCHIMENTO!$A:$A,AUTOPREENCHIMENTO!DZ:DZ)</f>
        <v>0</v>
      </c>
      <c r="BD68">
        <f>_xlfn.XLOOKUP($A:$A,AUTOPREENCHIMENTO!$A:$A,AUTOPREENCHIMENTO!EB:EB)</f>
        <v>0</v>
      </c>
      <c r="BE68">
        <f>_xlfn.XLOOKUP($A:$A,AUTOPREENCHIMENTO!$A:$A,AUTOPREENCHIMENTO!ED:ED)</f>
        <v>0</v>
      </c>
      <c r="BF68">
        <f>_xlfn.XLOOKUP($A:$A,AUTOPREENCHIMENTO!$A:$A,AUTOPREENCHIMENTO!EF:EF)</f>
        <v>0</v>
      </c>
      <c r="BG68">
        <f>_xlfn.XLOOKUP($A:$A,AUTOPREENCHIMENTO!$A:$A,AUTOPREENCHIMENTO!EH:EH)</f>
        <v>0</v>
      </c>
    </row>
    <row r="69" spans="1:59" x14ac:dyDescent="0.25">
      <c r="A69" s="2">
        <v>116</v>
      </c>
      <c r="B69" s="1" t="s">
        <v>1622</v>
      </c>
      <c r="C69" s="43" t="s">
        <v>162</v>
      </c>
      <c r="D69" s="1" t="s">
        <v>2100</v>
      </c>
      <c r="E69" s="20" t="str">
        <f>_xlfn.XLOOKUP(A:A,Tipologia!A:A,Tipologia!F:F)</f>
        <v>B</v>
      </c>
      <c r="F69" s="62">
        <f t="shared" si="44"/>
        <v>8.75</v>
      </c>
      <c r="G69" s="58">
        <f t="shared" si="45"/>
        <v>2</v>
      </c>
      <c r="H69" s="58">
        <f t="shared" si="46"/>
        <v>2</v>
      </c>
      <c r="I69" s="58">
        <f t="shared" si="47"/>
        <v>1</v>
      </c>
      <c r="J69" s="58">
        <f t="shared" si="48"/>
        <v>2</v>
      </c>
      <c r="K69" s="58">
        <f t="shared" si="49"/>
        <v>1</v>
      </c>
      <c r="L69" s="58">
        <f t="shared" si="50"/>
        <v>0.75</v>
      </c>
      <c r="M69" s="58">
        <f t="shared" si="51"/>
        <v>0</v>
      </c>
      <c r="N69" s="1">
        <f>_xlfn.XLOOKUP(A:A,'COAPS 2020-10'!A:A,'COAPS 2020-10'!AP:AP)</f>
        <v>1</v>
      </c>
      <c r="O69" s="55">
        <f t="shared" si="52"/>
        <v>1</v>
      </c>
      <c r="P69" s="55">
        <f t="shared" si="53"/>
        <v>1</v>
      </c>
      <c r="Q69">
        <f>_xlfn.XLOOKUP($A:$A,AUTOPREENCHIMENTO!$A:$A,AUTOPREENCHIMENTO!DH:DH)</f>
        <v>1</v>
      </c>
      <c r="R69">
        <f>_xlfn.XLOOKUP($A:$A,AUTOPREENCHIMENTO!$A:$A,AUTOPREENCHIMENTO!DI:DI)</f>
        <v>40</v>
      </c>
      <c r="S69">
        <f>_xlfn.XLOOKUP($A:$A,AUTOPREENCHIMENTO!$A:$A,AUTOPREENCHIMENTO!DJ:DJ)</f>
        <v>0</v>
      </c>
      <c r="T69">
        <f>_xlfn.XLOOKUP($A:$A,AUTOPREENCHIMENTO!$A:$A,AUTOPREENCHIMENTO!DK:DK)</f>
        <v>0</v>
      </c>
      <c r="U69" s="55">
        <f t="shared" si="54"/>
        <v>1</v>
      </c>
      <c r="V69" s="55">
        <f t="shared" si="55"/>
        <v>1</v>
      </c>
      <c r="W69">
        <f>_xlfn.XLOOKUP($A:$A,AUTOPREENCHIMENTO!$A:$A,AUTOPREENCHIMENTO!DD:DD)</f>
        <v>1</v>
      </c>
      <c r="X69">
        <f>_xlfn.XLOOKUP($A:$A,AUTOPREENCHIMENTO!$A:$A,AUTOPREENCHIMENTO!DE:DE)</f>
        <v>40</v>
      </c>
      <c r="Y69" s="1">
        <f>_xlfn.XLOOKUP(A:A,'COAPS 2020-10'!A:A,'COAPS 2020-10'!AQ:AQ)</f>
        <v>1</v>
      </c>
      <c r="Z69" s="55">
        <f t="shared" si="56"/>
        <v>1</v>
      </c>
      <c r="AA69" s="55">
        <f t="shared" si="57"/>
        <v>1</v>
      </c>
      <c r="AB69">
        <f>_xlfn.XLOOKUP($A:$A,AUTOPREENCHIMENTO!$A:$A,AUTOPREENCHIMENTO!DB:DB)</f>
        <v>1</v>
      </c>
      <c r="AC69">
        <f>_xlfn.XLOOKUP($A:$A,AUTOPREENCHIMENTO!$A:$A,AUTOPREENCHIMENTO!DC:DC)</f>
        <v>40</v>
      </c>
      <c r="AD69" s="55">
        <f t="shared" si="58"/>
        <v>2</v>
      </c>
      <c r="AE69" s="55">
        <f t="shared" si="59"/>
        <v>2</v>
      </c>
      <c r="AF69">
        <f>_xlfn.XLOOKUP($A:$A,AUTOPREENCHIMENTO!$A:$A,AUTOPREENCHIMENTO!DN:DN)</f>
        <v>2</v>
      </c>
      <c r="AG69">
        <f>_xlfn.XLOOKUP($A:$A,AUTOPREENCHIMENTO!$A:$A,AUTOPREENCHIMENTO!DO:DO)</f>
        <v>80</v>
      </c>
      <c r="AH69" s="55">
        <f t="shared" si="60"/>
        <v>1</v>
      </c>
      <c r="AI69" s="55">
        <f t="shared" si="61"/>
        <v>1</v>
      </c>
      <c r="AJ69">
        <f>_xlfn.XLOOKUP($A:$A,AUTOPREENCHIMENTO!$A:$A,AUTOPREENCHIMENTO!DP:DP)</f>
        <v>1</v>
      </c>
      <c r="AK69">
        <f>_xlfn.XLOOKUP($A:$A,AUTOPREENCHIMENTO!$A:$A,AUTOPREENCHIMENTO!DQ:DQ)</f>
        <v>40</v>
      </c>
      <c r="AL69" s="55">
        <f t="shared" si="62"/>
        <v>2</v>
      </c>
      <c r="AM69" s="55">
        <f t="shared" si="63"/>
        <v>2</v>
      </c>
      <c r="AN69">
        <f>_xlfn.XLOOKUP($A:$A,AUTOPREENCHIMENTO!$A:$A,AUTOPREENCHIMENTO!CT:CT)</f>
        <v>2</v>
      </c>
      <c r="AO69">
        <f>_xlfn.XLOOKUP($A:$A,AUTOPREENCHIMENTO!$A:$A,AUTOPREENCHIMENTO!CU:CU)</f>
        <v>80</v>
      </c>
      <c r="AP69" s="55">
        <f t="shared" si="64"/>
        <v>2</v>
      </c>
      <c r="AQ69" s="55">
        <f t="shared" si="65"/>
        <v>100</v>
      </c>
      <c r="AR69">
        <f>_xlfn.XLOOKUP($A:$A,AUTOPREENCHIMENTO!$A:$A,AUTOPREENCHIMENTO!DS:DS)</f>
        <v>2</v>
      </c>
      <c r="AS69">
        <f>_xlfn.XLOOKUP($A:$A,AUTOPREENCHIMENTO!$A:$A,AUTOPREENCHIMENTO!DU:DU)</f>
        <v>0</v>
      </c>
      <c r="AT69">
        <f>_xlfn.XLOOKUP($A:$A,AUTOPREENCHIMENTO!$A:$A,AUTOPREENCHIMENTO!DW:DW)</f>
        <v>1</v>
      </c>
      <c r="AU69">
        <f>_xlfn.XLOOKUP($A:$A,AUTOPREENCHIMENTO!$A:$A,AUTOPREENCHIMENTO!DY:DY)</f>
        <v>0</v>
      </c>
      <c r="AV69">
        <f>_xlfn.XLOOKUP($A:$A,AUTOPREENCHIMENTO!$A:$A,AUTOPREENCHIMENTO!EA:EA)</f>
        <v>0</v>
      </c>
      <c r="AW69">
        <f>_xlfn.XLOOKUP($A:$A,AUTOPREENCHIMENTO!$A:$A,AUTOPREENCHIMENTO!EC:EC)</f>
        <v>0</v>
      </c>
      <c r="AX69">
        <f>_xlfn.XLOOKUP($A:$A,AUTOPREENCHIMENTO!$A:$A,AUTOPREENCHIMENTO!EE:EE)</f>
        <v>0</v>
      </c>
      <c r="AY69">
        <f>_xlfn.XLOOKUP($A:$A,AUTOPREENCHIMENTO!$A:$A,AUTOPREENCHIMENTO!EG:EG)</f>
        <v>0</v>
      </c>
      <c r="AZ69">
        <f>_xlfn.XLOOKUP($A:$A,AUTOPREENCHIMENTO!$A:$A,AUTOPREENCHIMENTO!DT:DT)</f>
        <v>60</v>
      </c>
      <c r="BA69">
        <f>_xlfn.XLOOKUP($A:$A,AUTOPREENCHIMENTO!$A:$A,AUTOPREENCHIMENTO!DV:DV)</f>
        <v>0</v>
      </c>
      <c r="BB69">
        <f>_xlfn.XLOOKUP($A:$A,AUTOPREENCHIMENTO!$A:$A,AUTOPREENCHIMENTO!DX:DX)</f>
        <v>40</v>
      </c>
      <c r="BC69">
        <f>_xlfn.XLOOKUP($A:$A,AUTOPREENCHIMENTO!$A:$A,AUTOPREENCHIMENTO!DZ:DZ)</f>
        <v>0</v>
      </c>
      <c r="BD69">
        <f>_xlfn.XLOOKUP($A:$A,AUTOPREENCHIMENTO!$A:$A,AUTOPREENCHIMENTO!EB:EB)</f>
        <v>0</v>
      </c>
      <c r="BE69">
        <f>_xlfn.XLOOKUP($A:$A,AUTOPREENCHIMENTO!$A:$A,AUTOPREENCHIMENTO!ED:ED)</f>
        <v>0</v>
      </c>
      <c r="BF69">
        <f>_xlfn.XLOOKUP($A:$A,AUTOPREENCHIMENTO!$A:$A,AUTOPREENCHIMENTO!EF:EF)</f>
        <v>0</v>
      </c>
      <c r="BG69">
        <f>_xlfn.XLOOKUP($A:$A,AUTOPREENCHIMENTO!$A:$A,AUTOPREENCHIMENTO!EH:EH)</f>
        <v>0</v>
      </c>
    </row>
    <row r="70" spans="1:59" x14ac:dyDescent="0.25">
      <c r="A70" s="2">
        <v>117</v>
      </c>
      <c r="B70" s="1" t="s">
        <v>1929</v>
      </c>
      <c r="C70" s="43" t="s">
        <v>120</v>
      </c>
      <c r="D70" s="1" t="s">
        <v>2054</v>
      </c>
      <c r="E70" s="20" t="str">
        <f>_xlfn.XLOOKUP(A:A,Tipologia!A:A,Tipologia!F:F)</f>
        <v>B</v>
      </c>
      <c r="F70" s="62">
        <f t="shared" si="44"/>
        <v>8.75</v>
      </c>
      <c r="G70" s="58">
        <f t="shared" si="45"/>
        <v>2</v>
      </c>
      <c r="H70" s="58">
        <f t="shared" si="46"/>
        <v>2</v>
      </c>
      <c r="I70" s="58">
        <f t="shared" si="47"/>
        <v>0.75</v>
      </c>
      <c r="J70" s="58">
        <f t="shared" si="48"/>
        <v>2</v>
      </c>
      <c r="K70" s="58">
        <f t="shared" si="49"/>
        <v>1</v>
      </c>
      <c r="L70" s="58">
        <f t="shared" si="50"/>
        <v>0.5</v>
      </c>
      <c r="M70" s="58">
        <f t="shared" si="51"/>
        <v>0.5</v>
      </c>
      <c r="N70" s="1">
        <f>_xlfn.XLOOKUP(A:A,'COAPS 2020-10'!A:A,'COAPS 2020-10'!AP:AP)</f>
        <v>8</v>
      </c>
      <c r="O70" s="55">
        <f t="shared" si="52"/>
        <v>1</v>
      </c>
      <c r="P70" s="55">
        <f t="shared" si="53"/>
        <v>1</v>
      </c>
      <c r="Q70">
        <f>_xlfn.XLOOKUP($A:$A,AUTOPREENCHIMENTO!$A:$A,AUTOPREENCHIMENTO!DH:DH)</f>
        <v>8</v>
      </c>
      <c r="R70">
        <f>_xlfn.XLOOKUP($A:$A,AUTOPREENCHIMENTO!$A:$A,AUTOPREENCHIMENTO!DI:DI)</f>
        <v>320</v>
      </c>
      <c r="S70">
        <f>_xlfn.XLOOKUP($A:$A,AUTOPREENCHIMENTO!$A:$A,AUTOPREENCHIMENTO!DJ:DJ)</f>
        <v>0</v>
      </c>
      <c r="T70">
        <f>_xlfn.XLOOKUP($A:$A,AUTOPREENCHIMENTO!$A:$A,AUTOPREENCHIMENTO!DK:DK)</f>
        <v>0</v>
      </c>
      <c r="U70" s="55">
        <f t="shared" si="54"/>
        <v>1</v>
      </c>
      <c r="V70" s="55">
        <f t="shared" si="55"/>
        <v>1</v>
      </c>
      <c r="W70">
        <f>_xlfn.XLOOKUP($A:$A,AUTOPREENCHIMENTO!$A:$A,AUTOPREENCHIMENTO!DD:DD)</f>
        <v>8</v>
      </c>
      <c r="X70">
        <f>_xlfn.XLOOKUP($A:$A,AUTOPREENCHIMENTO!$A:$A,AUTOPREENCHIMENTO!DE:DE)</f>
        <v>320</v>
      </c>
      <c r="Y70" s="1">
        <f>_xlfn.XLOOKUP(A:A,'COAPS 2020-10'!A:A,'COAPS 2020-10'!AQ:AQ)</f>
        <v>6</v>
      </c>
      <c r="Z70" s="55">
        <f t="shared" si="56"/>
        <v>1</v>
      </c>
      <c r="AA70" s="55">
        <f t="shared" si="57"/>
        <v>0.83333333333333337</v>
      </c>
      <c r="AB70">
        <f>_xlfn.XLOOKUP($A:$A,AUTOPREENCHIMENTO!$A:$A,AUTOPREENCHIMENTO!DB:DB)</f>
        <v>6</v>
      </c>
      <c r="AC70">
        <f>_xlfn.XLOOKUP($A:$A,AUTOPREENCHIMENTO!$A:$A,AUTOPREENCHIMENTO!DC:DC)</f>
        <v>200</v>
      </c>
      <c r="AD70" s="55">
        <f t="shared" si="58"/>
        <v>2.625</v>
      </c>
      <c r="AE70" s="55">
        <f t="shared" si="59"/>
        <v>2.75</v>
      </c>
      <c r="AF70">
        <f>_xlfn.XLOOKUP($A:$A,AUTOPREENCHIMENTO!$A:$A,AUTOPREENCHIMENTO!DN:DN)</f>
        <v>21</v>
      </c>
      <c r="AG70">
        <f>_xlfn.XLOOKUP($A:$A,AUTOPREENCHIMENTO!$A:$A,AUTOPREENCHIMENTO!DO:DO)</f>
        <v>880</v>
      </c>
      <c r="AH70" s="55">
        <f t="shared" si="60"/>
        <v>1</v>
      </c>
      <c r="AI70" s="55">
        <f t="shared" si="61"/>
        <v>1</v>
      </c>
      <c r="AJ70">
        <f>_xlfn.XLOOKUP($A:$A,AUTOPREENCHIMENTO!$A:$A,AUTOPREENCHIMENTO!DP:DP)</f>
        <v>6</v>
      </c>
      <c r="AK70">
        <f>_xlfn.XLOOKUP($A:$A,AUTOPREENCHIMENTO!$A:$A,AUTOPREENCHIMENTO!DQ:DQ)</f>
        <v>240</v>
      </c>
      <c r="AL70" s="55">
        <f t="shared" si="62"/>
        <v>1.5</v>
      </c>
      <c r="AM70" s="55">
        <f t="shared" si="63"/>
        <v>1.5</v>
      </c>
      <c r="AN70">
        <f>_xlfn.XLOOKUP($A:$A,AUTOPREENCHIMENTO!$A:$A,AUTOPREENCHIMENTO!CT:CT)</f>
        <v>12</v>
      </c>
      <c r="AO70">
        <f>_xlfn.XLOOKUP($A:$A,AUTOPREENCHIMENTO!$A:$A,AUTOPREENCHIMENTO!CU:CU)</f>
        <v>480</v>
      </c>
      <c r="AP70" s="55">
        <f t="shared" si="64"/>
        <v>5</v>
      </c>
      <c r="AQ70" s="55">
        <f t="shared" si="65"/>
        <v>180</v>
      </c>
      <c r="AR70">
        <f>_xlfn.XLOOKUP($A:$A,AUTOPREENCHIMENTO!$A:$A,AUTOPREENCHIMENTO!DS:DS)</f>
        <v>1</v>
      </c>
      <c r="AS70">
        <f>_xlfn.XLOOKUP($A:$A,AUTOPREENCHIMENTO!$A:$A,AUTOPREENCHIMENTO!DU:DU)</f>
        <v>1</v>
      </c>
      <c r="AT70">
        <f>_xlfn.XLOOKUP($A:$A,AUTOPREENCHIMENTO!$A:$A,AUTOPREENCHIMENTO!DW:DW)</f>
        <v>1</v>
      </c>
      <c r="AU70">
        <f>_xlfn.XLOOKUP($A:$A,AUTOPREENCHIMENTO!$A:$A,AUTOPREENCHIMENTO!DY:DY)</f>
        <v>0</v>
      </c>
      <c r="AV70">
        <f>_xlfn.XLOOKUP($A:$A,AUTOPREENCHIMENTO!$A:$A,AUTOPREENCHIMENTO!EA:EA)</f>
        <v>1</v>
      </c>
      <c r="AW70">
        <f>_xlfn.XLOOKUP($A:$A,AUTOPREENCHIMENTO!$A:$A,AUTOPREENCHIMENTO!EC:EC)</f>
        <v>1</v>
      </c>
      <c r="AX70">
        <f>_xlfn.XLOOKUP($A:$A,AUTOPREENCHIMENTO!$A:$A,AUTOPREENCHIMENTO!EE:EE)</f>
        <v>0</v>
      </c>
      <c r="AY70">
        <f>_xlfn.XLOOKUP($A:$A,AUTOPREENCHIMENTO!$A:$A,AUTOPREENCHIMENTO!EG:EG)</f>
        <v>0</v>
      </c>
      <c r="AZ70">
        <f>_xlfn.XLOOKUP($A:$A,AUTOPREENCHIMENTO!$A:$A,AUTOPREENCHIMENTO!DT:DT)</f>
        <v>40</v>
      </c>
      <c r="BA70">
        <f>_xlfn.XLOOKUP($A:$A,AUTOPREENCHIMENTO!$A:$A,AUTOPREENCHIMENTO!DV:DV)</f>
        <v>40</v>
      </c>
      <c r="BB70">
        <f>_xlfn.XLOOKUP($A:$A,AUTOPREENCHIMENTO!$A:$A,AUTOPREENCHIMENTO!DX:DX)</f>
        <v>40</v>
      </c>
      <c r="BC70">
        <f>_xlfn.XLOOKUP($A:$A,AUTOPREENCHIMENTO!$A:$A,AUTOPREENCHIMENTO!DZ:DZ)</f>
        <v>0</v>
      </c>
      <c r="BD70">
        <f>_xlfn.XLOOKUP($A:$A,AUTOPREENCHIMENTO!$A:$A,AUTOPREENCHIMENTO!EB:EB)</f>
        <v>40</v>
      </c>
      <c r="BE70">
        <f>_xlfn.XLOOKUP($A:$A,AUTOPREENCHIMENTO!$A:$A,AUTOPREENCHIMENTO!ED:ED)</f>
        <v>20</v>
      </c>
      <c r="BF70">
        <f>_xlfn.XLOOKUP($A:$A,AUTOPREENCHIMENTO!$A:$A,AUTOPREENCHIMENTO!EF:EF)</f>
        <v>0</v>
      </c>
      <c r="BG70">
        <f>_xlfn.XLOOKUP($A:$A,AUTOPREENCHIMENTO!$A:$A,AUTOPREENCHIMENTO!EH:EH)</f>
        <v>0</v>
      </c>
    </row>
    <row r="71" spans="1:59" x14ac:dyDescent="0.25">
      <c r="A71" s="2">
        <v>118</v>
      </c>
      <c r="B71" s="1" t="s">
        <v>1794</v>
      </c>
      <c r="C71" s="43" t="s">
        <v>231</v>
      </c>
      <c r="D71" s="1" t="s">
        <v>2029</v>
      </c>
      <c r="E71" s="20" t="str">
        <f>_xlfn.XLOOKUP(A:A,Tipologia!A:A,Tipologia!F:F)</f>
        <v>D</v>
      </c>
      <c r="F71" s="62">
        <f t="shared" si="44"/>
        <v>8.5</v>
      </c>
      <c r="G71" s="58">
        <f t="shared" si="45"/>
        <v>2</v>
      </c>
      <c r="H71" s="58">
        <f t="shared" si="46"/>
        <v>2</v>
      </c>
      <c r="I71" s="58">
        <f t="shared" si="47"/>
        <v>1</v>
      </c>
      <c r="J71" s="58">
        <f t="shared" si="48"/>
        <v>2</v>
      </c>
      <c r="K71" s="58">
        <f t="shared" si="49"/>
        <v>0.75</v>
      </c>
      <c r="L71" s="58">
        <f t="shared" si="50"/>
        <v>0.75</v>
      </c>
      <c r="M71" s="58">
        <f t="shared" si="51"/>
        <v>0</v>
      </c>
      <c r="N71" s="1">
        <f>_xlfn.XLOOKUP(A:A,'COAPS 2020-10'!A:A,'COAPS 2020-10'!AP:AP)</f>
        <v>4</v>
      </c>
      <c r="O71" s="55">
        <f t="shared" si="52"/>
        <v>1</v>
      </c>
      <c r="P71" s="55">
        <f t="shared" si="53"/>
        <v>1</v>
      </c>
      <c r="Q71">
        <f>_xlfn.XLOOKUP($A:$A,AUTOPREENCHIMENTO!$A:$A,AUTOPREENCHIMENTO!DH:DH)</f>
        <v>4</v>
      </c>
      <c r="R71">
        <f>_xlfn.XLOOKUP($A:$A,AUTOPREENCHIMENTO!$A:$A,AUTOPREENCHIMENTO!DI:DI)</f>
        <v>160</v>
      </c>
      <c r="S71">
        <f>_xlfn.XLOOKUP($A:$A,AUTOPREENCHIMENTO!$A:$A,AUTOPREENCHIMENTO!DJ:DJ)</f>
        <v>0</v>
      </c>
      <c r="T71">
        <f>_xlfn.XLOOKUP($A:$A,AUTOPREENCHIMENTO!$A:$A,AUTOPREENCHIMENTO!DK:DK)</f>
        <v>0</v>
      </c>
      <c r="U71" s="55">
        <f t="shared" si="54"/>
        <v>1</v>
      </c>
      <c r="V71" s="55">
        <f t="shared" si="55"/>
        <v>1</v>
      </c>
      <c r="W71">
        <f>_xlfn.XLOOKUP($A:$A,AUTOPREENCHIMENTO!$A:$A,AUTOPREENCHIMENTO!DD:DD)</f>
        <v>4</v>
      </c>
      <c r="X71">
        <f>_xlfn.XLOOKUP($A:$A,AUTOPREENCHIMENTO!$A:$A,AUTOPREENCHIMENTO!DE:DE)</f>
        <v>160</v>
      </c>
      <c r="Y71" s="1">
        <f>_xlfn.XLOOKUP(A:A,'COAPS 2020-10'!A:A,'COAPS 2020-10'!AQ:AQ)</f>
        <v>2</v>
      </c>
      <c r="Z71" s="55">
        <f t="shared" si="56"/>
        <v>1</v>
      </c>
      <c r="AA71" s="55">
        <f t="shared" si="57"/>
        <v>1</v>
      </c>
      <c r="AB71">
        <f>_xlfn.XLOOKUP($A:$A,AUTOPREENCHIMENTO!$A:$A,AUTOPREENCHIMENTO!DB:DB)</f>
        <v>2</v>
      </c>
      <c r="AC71">
        <f>_xlfn.XLOOKUP($A:$A,AUTOPREENCHIMENTO!$A:$A,AUTOPREENCHIMENTO!DC:DC)</f>
        <v>80</v>
      </c>
      <c r="AD71" s="55">
        <f t="shared" si="58"/>
        <v>2.25</v>
      </c>
      <c r="AE71" s="55">
        <f t="shared" si="59"/>
        <v>2.25</v>
      </c>
      <c r="AF71">
        <f>_xlfn.XLOOKUP($A:$A,AUTOPREENCHIMENTO!$A:$A,AUTOPREENCHIMENTO!DN:DN)</f>
        <v>9</v>
      </c>
      <c r="AG71">
        <f>_xlfn.XLOOKUP($A:$A,AUTOPREENCHIMENTO!$A:$A,AUTOPREENCHIMENTO!DO:DO)</f>
        <v>360</v>
      </c>
      <c r="AH71" s="55">
        <f t="shared" si="60"/>
        <v>1</v>
      </c>
      <c r="AI71" s="55">
        <f t="shared" si="61"/>
        <v>0.5</v>
      </c>
      <c r="AJ71">
        <f>_xlfn.XLOOKUP($A:$A,AUTOPREENCHIMENTO!$A:$A,AUTOPREENCHIMENTO!DP:DP)</f>
        <v>2</v>
      </c>
      <c r="AK71">
        <f>_xlfn.XLOOKUP($A:$A,AUTOPREENCHIMENTO!$A:$A,AUTOPREENCHIMENTO!DQ:DQ)</f>
        <v>40</v>
      </c>
      <c r="AL71" s="55">
        <f t="shared" si="62"/>
        <v>2.75</v>
      </c>
      <c r="AM71" s="55">
        <f t="shared" si="63"/>
        <v>2.75</v>
      </c>
      <c r="AN71">
        <f>_xlfn.XLOOKUP($A:$A,AUTOPREENCHIMENTO!$A:$A,AUTOPREENCHIMENTO!CT:CT)</f>
        <v>11</v>
      </c>
      <c r="AO71">
        <f>_xlfn.XLOOKUP($A:$A,AUTOPREENCHIMENTO!$A:$A,AUTOPREENCHIMENTO!CU:CU)</f>
        <v>440</v>
      </c>
      <c r="AP71" s="55">
        <f t="shared" si="64"/>
        <v>0</v>
      </c>
      <c r="AQ71" s="55">
        <f t="shared" si="65"/>
        <v>0</v>
      </c>
      <c r="AR71">
        <f>_xlfn.XLOOKUP($A:$A,AUTOPREENCHIMENTO!$A:$A,AUTOPREENCHIMENTO!DS:DS)</f>
        <v>0</v>
      </c>
      <c r="AS71">
        <f>_xlfn.XLOOKUP($A:$A,AUTOPREENCHIMENTO!$A:$A,AUTOPREENCHIMENTO!DU:DU)</f>
        <v>0</v>
      </c>
      <c r="AT71">
        <f>_xlfn.XLOOKUP($A:$A,AUTOPREENCHIMENTO!$A:$A,AUTOPREENCHIMENTO!DW:DW)</f>
        <v>0</v>
      </c>
      <c r="AU71">
        <f>_xlfn.XLOOKUP($A:$A,AUTOPREENCHIMENTO!$A:$A,AUTOPREENCHIMENTO!DY:DY)</f>
        <v>0</v>
      </c>
      <c r="AV71">
        <f>_xlfn.XLOOKUP($A:$A,AUTOPREENCHIMENTO!$A:$A,AUTOPREENCHIMENTO!EA:EA)</f>
        <v>0</v>
      </c>
      <c r="AW71">
        <f>_xlfn.XLOOKUP($A:$A,AUTOPREENCHIMENTO!$A:$A,AUTOPREENCHIMENTO!EC:EC)</f>
        <v>0</v>
      </c>
      <c r="AX71">
        <f>_xlfn.XLOOKUP($A:$A,AUTOPREENCHIMENTO!$A:$A,AUTOPREENCHIMENTO!EE:EE)</f>
        <v>0</v>
      </c>
      <c r="AY71">
        <f>_xlfn.XLOOKUP($A:$A,AUTOPREENCHIMENTO!$A:$A,AUTOPREENCHIMENTO!EG:EG)</f>
        <v>0</v>
      </c>
      <c r="AZ71">
        <f>_xlfn.XLOOKUP($A:$A,AUTOPREENCHIMENTO!$A:$A,AUTOPREENCHIMENTO!DT:DT)</f>
        <v>0</v>
      </c>
      <c r="BA71">
        <f>_xlfn.XLOOKUP($A:$A,AUTOPREENCHIMENTO!$A:$A,AUTOPREENCHIMENTO!DV:DV)</f>
        <v>0</v>
      </c>
      <c r="BB71">
        <f>_xlfn.XLOOKUP($A:$A,AUTOPREENCHIMENTO!$A:$A,AUTOPREENCHIMENTO!DX:DX)</f>
        <v>0</v>
      </c>
      <c r="BC71">
        <f>_xlfn.XLOOKUP($A:$A,AUTOPREENCHIMENTO!$A:$A,AUTOPREENCHIMENTO!DZ:DZ)</f>
        <v>0</v>
      </c>
      <c r="BD71">
        <f>_xlfn.XLOOKUP($A:$A,AUTOPREENCHIMENTO!$A:$A,AUTOPREENCHIMENTO!EB:EB)</f>
        <v>0</v>
      </c>
      <c r="BE71">
        <f>_xlfn.XLOOKUP($A:$A,AUTOPREENCHIMENTO!$A:$A,AUTOPREENCHIMENTO!ED:ED)</f>
        <v>0</v>
      </c>
      <c r="BF71">
        <f>_xlfn.XLOOKUP($A:$A,AUTOPREENCHIMENTO!$A:$A,AUTOPREENCHIMENTO!EF:EF)</f>
        <v>0</v>
      </c>
      <c r="BG71">
        <f>_xlfn.XLOOKUP($A:$A,AUTOPREENCHIMENTO!$A:$A,AUTOPREENCHIMENTO!EH:EH)</f>
        <v>0</v>
      </c>
    </row>
    <row r="72" spans="1:59" x14ac:dyDescent="0.25">
      <c r="A72" s="2">
        <v>119</v>
      </c>
      <c r="B72" s="1" t="s">
        <v>1857</v>
      </c>
      <c r="C72" s="43" t="s">
        <v>157</v>
      </c>
      <c r="D72" s="1" t="s">
        <v>2132</v>
      </c>
      <c r="E72" s="20" t="str">
        <f>_xlfn.XLOOKUP(A:A,Tipologia!A:A,Tipologia!F:F)</f>
        <v>E</v>
      </c>
      <c r="F72" s="62">
        <f t="shared" si="44"/>
        <v>8.5</v>
      </c>
      <c r="G72" s="58">
        <f t="shared" si="45"/>
        <v>2</v>
      </c>
      <c r="H72" s="58">
        <f t="shared" si="46"/>
        <v>2</v>
      </c>
      <c r="I72" s="58">
        <f t="shared" si="47"/>
        <v>1</v>
      </c>
      <c r="J72" s="58">
        <f t="shared" si="48"/>
        <v>2</v>
      </c>
      <c r="K72" s="58">
        <f t="shared" si="49"/>
        <v>1</v>
      </c>
      <c r="L72" s="58">
        <f t="shared" si="50"/>
        <v>0.5</v>
      </c>
      <c r="M72" s="58">
        <f t="shared" si="51"/>
        <v>0</v>
      </c>
      <c r="N72" s="1">
        <f>_xlfn.XLOOKUP(A:A,'COAPS 2020-10'!A:A,'COAPS 2020-10'!AP:AP)</f>
        <v>4</v>
      </c>
      <c r="O72" s="55">
        <f t="shared" si="52"/>
        <v>1</v>
      </c>
      <c r="P72" s="55">
        <f t="shared" si="53"/>
        <v>1</v>
      </c>
      <c r="Q72">
        <f>_xlfn.XLOOKUP($A:$A,AUTOPREENCHIMENTO!$A:$A,AUTOPREENCHIMENTO!DH:DH)</f>
        <v>4</v>
      </c>
      <c r="R72">
        <f>_xlfn.XLOOKUP($A:$A,AUTOPREENCHIMENTO!$A:$A,AUTOPREENCHIMENTO!DI:DI)</f>
        <v>160</v>
      </c>
      <c r="S72">
        <f>_xlfn.XLOOKUP($A:$A,AUTOPREENCHIMENTO!$A:$A,AUTOPREENCHIMENTO!DJ:DJ)</f>
        <v>0</v>
      </c>
      <c r="T72">
        <f>_xlfn.XLOOKUP($A:$A,AUTOPREENCHIMENTO!$A:$A,AUTOPREENCHIMENTO!DK:DK)</f>
        <v>0</v>
      </c>
      <c r="U72" s="55">
        <f t="shared" si="54"/>
        <v>1.25</v>
      </c>
      <c r="V72" s="55">
        <f t="shared" si="55"/>
        <v>1.25</v>
      </c>
      <c r="W72">
        <f>_xlfn.XLOOKUP($A:$A,AUTOPREENCHIMENTO!$A:$A,AUTOPREENCHIMENTO!DD:DD)</f>
        <v>5</v>
      </c>
      <c r="X72">
        <f>_xlfn.XLOOKUP($A:$A,AUTOPREENCHIMENTO!$A:$A,AUTOPREENCHIMENTO!DE:DE)</f>
        <v>200</v>
      </c>
      <c r="Y72" s="1">
        <f>_xlfn.XLOOKUP(A:A,'COAPS 2020-10'!A:A,'COAPS 2020-10'!AQ:AQ)</f>
        <v>3</v>
      </c>
      <c r="Z72" s="55">
        <f t="shared" si="56"/>
        <v>1</v>
      </c>
      <c r="AA72" s="55">
        <f t="shared" si="57"/>
        <v>1</v>
      </c>
      <c r="AB72">
        <f>_xlfn.XLOOKUP($A:$A,AUTOPREENCHIMENTO!$A:$A,AUTOPREENCHIMENTO!DB:DB)</f>
        <v>3</v>
      </c>
      <c r="AC72">
        <f>_xlfn.XLOOKUP($A:$A,AUTOPREENCHIMENTO!$A:$A,AUTOPREENCHIMENTO!DC:DC)</f>
        <v>120</v>
      </c>
      <c r="AD72" s="55">
        <f t="shared" si="58"/>
        <v>2.5</v>
      </c>
      <c r="AE72" s="55">
        <f t="shared" si="59"/>
        <v>2.375</v>
      </c>
      <c r="AF72">
        <f>_xlfn.XLOOKUP($A:$A,AUTOPREENCHIMENTO!$A:$A,AUTOPREENCHIMENTO!DN:DN)</f>
        <v>10</v>
      </c>
      <c r="AG72">
        <f>_xlfn.XLOOKUP($A:$A,AUTOPREENCHIMENTO!$A:$A,AUTOPREENCHIMENTO!DO:DO)</f>
        <v>380</v>
      </c>
      <c r="AH72" s="55">
        <f t="shared" si="60"/>
        <v>1.3333333333333333</v>
      </c>
      <c r="AI72" s="55">
        <f t="shared" si="61"/>
        <v>1</v>
      </c>
      <c r="AJ72">
        <f>_xlfn.XLOOKUP($A:$A,AUTOPREENCHIMENTO!$A:$A,AUTOPREENCHIMENTO!DP:DP)</f>
        <v>4</v>
      </c>
      <c r="AK72">
        <f>_xlfn.XLOOKUP($A:$A,AUTOPREENCHIMENTO!$A:$A,AUTOPREENCHIMENTO!DQ:DQ)</f>
        <v>120</v>
      </c>
      <c r="AL72" s="55">
        <f t="shared" si="62"/>
        <v>1.75</v>
      </c>
      <c r="AM72" s="55">
        <f t="shared" si="63"/>
        <v>1.75</v>
      </c>
      <c r="AN72">
        <f>_xlfn.XLOOKUP($A:$A,AUTOPREENCHIMENTO!$A:$A,AUTOPREENCHIMENTO!CT:CT)</f>
        <v>7</v>
      </c>
      <c r="AO72">
        <f>_xlfn.XLOOKUP($A:$A,AUTOPREENCHIMENTO!$A:$A,AUTOPREENCHIMENTO!CU:CU)</f>
        <v>280</v>
      </c>
      <c r="AP72" s="55">
        <f t="shared" si="64"/>
        <v>0</v>
      </c>
      <c r="AQ72" s="55">
        <f t="shared" si="65"/>
        <v>0</v>
      </c>
      <c r="AR72">
        <f>_xlfn.XLOOKUP($A:$A,AUTOPREENCHIMENTO!$A:$A,AUTOPREENCHIMENTO!DS:DS)</f>
        <v>0</v>
      </c>
      <c r="AS72">
        <f>_xlfn.XLOOKUP($A:$A,AUTOPREENCHIMENTO!$A:$A,AUTOPREENCHIMENTO!DU:DU)</f>
        <v>0</v>
      </c>
      <c r="AT72">
        <f>_xlfn.XLOOKUP($A:$A,AUTOPREENCHIMENTO!$A:$A,AUTOPREENCHIMENTO!DW:DW)</f>
        <v>0</v>
      </c>
      <c r="AU72">
        <f>_xlfn.XLOOKUP($A:$A,AUTOPREENCHIMENTO!$A:$A,AUTOPREENCHIMENTO!DY:DY)</f>
        <v>0</v>
      </c>
      <c r="AV72">
        <f>_xlfn.XLOOKUP($A:$A,AUTOPREENCHIMENTO!$A:$A,AUTOPREENCHIMENTO!EA:EA)</f>
        <v>0</v>
      </c>
      <c r="AW72">
        <f>_xlfn.XLOOKUP($A:$A,AUTOPREENCHIMENTO!$A:$A,AUTOPREENCHIMENTO!EC:EC)</f>
        <v>0</v>
      </c>
      <c r="AX72">
        <f>_xlfn.XLOOKUP($A:$A,AUTOPREENCHIMENTO!$A:$A,AUTOPREENCHIMENTO!EE:EE)</f>
        <v>0</v>
      </c>
      <c r="AY72">
        <f>_xlfn.XLOOKUP($A:$A,AUTOPREENCHIMENTO!$A:$A,AUTOPREENCHIMENTO!EG:EG)</f>
        <v>0</v>
      </c>
      <c r="AZ72">
        <f>_xlfn.XLOOKUP($A:$A,AUTOPREENCHIMENTO!$A:$A,AUTOPREENCHIMENTO!DT:DT)</f>
        <v>0</v>
      </c>
      <c r="BA72">
        <f>_xlfn.XLOOKUP($A:$A,AUTOPREENCHIMENTO!$A:$A,AUTOPREENCHIMENTO!DV:DV)</f>
        <v>0</v>
      </c>
      <c r="BB72">
        <f>_xlfn.XLOOKUP($A:$A,AUTOPREENCHIMENTO!$A:$A,AUTOPREENCHIMENTO!DX:DX)</f>
        <v>0</v>
      </c>
      <c r="BC72">
        <f>_xlfn.XLOOKUP($A:$A,AUTOPREENCHIMENTO!$A:$A,AUTOPREENCHIMENTO!DZ:DZ)</f>
        <v>0</v>
      </c>
      <c r="BD72">
        <f>_xlfn.XLOOKUP($A:$A,AUTOPREENCHIMENTO!$A:$A,AUTOPREENCHIMENTO!EB:EB)</f>
        <v>0</v>
      </c>
      <c r="BE72">
        <f>_xlfn.XLOOKUP($A:$A,AUTOPREENCHIMENTO!$A:$A,AUTOPREENCHIMENTO!ED:ED)</f>
        <v>0</v>
      </c>
      <c r="BF72">
        <f>_xlfn.XLOOKUP($A:$A,AUTOPREENCHIMENTO!$A:$A,AUTOPREENCHIMENTO!EF:EF)</f>
        <v>0</v>
      </c>
      <c r="BG72">
        <f>_xlfn.XLOOKUP($A:$A,AUTOPREENCHIMENTO!$A:$A,AUTOPREENCHIMENTO!EH:EH)</f>
        <v>0</v>
      </c>
    </row>
    <row r="73" spans="1:59" x14ac:dyDescent="0.25">
      <c r="A73" s="2">
        <v>120</v>
      </c>
      <c r="B73" s="1" t="s">
        <v>1702</v>
      </c>
      <c r="C73" s="43" t="s">
        <v>271</v>
      </c>
      <c r="D73" s="1" t="s">
        <v>2055</v>
      </c>
      <c r="E73" s="20" t="str">
        <f>_xlfn.XLOOKUP(A:A,Tipologia!A:A,Tipologia!F:F)</f>
        <v>C</v>
      </c>
      <c r="F73" s="62">
        <f t="shared" si="44"/>
        <v>8.5</v>
      </c>
      <c r="G73" s="58">
        <f t="shared" si="45"/>
        <v>2</v>
      </c>
      <c r="H73" s="58">
        <f t="shared" si="46"/>
        <v>2</v>
      </c>
      <c r="I73" s="58">
        <f t="shared" si="47"/>
        <v>1</v>
      </c>
      <c r="J73" s="58">
        <f t="shared" si="48"/>
        <v>2</v>
      </c>
      <c r="K73" s="58">
        <f t="shared" si="49"/>
        <v>1</v>
      </c>
      <c r="L73" s="58">
        <f t="shared" si="50"/>
        <v>0.5</v>
      </c>
      <c r="M73" s="58">
        <f t="shared" si="51"/>
        <v>0</v>
      </c>
      <c r="N73" s="1">
        <f>_xlfn.XLOOKUP(A:A,'COAPS 2020-10'!A:A,'COAPS 2020-10'!AP:AP)</f>
        <v>7</v>
      </c>
      <c r="O73" s="55">
        <f t="shared" si="52"/>
        <v>1</v>
      </c>
      <c r="P73" s="55">
        <f t="shared" si="53"/>
        <v>1</v>
      </c>
      <c r="Q73">
        <f>_xlfn.XLOOKUP($A:$A,AUTOPREENCHIMENTO!$A:$A,AUTOPREENCHIMENTO!DH:DH)</f>
        <v>7</v>
      </c>
      <c r="R73">
        <f>_xlfn.XLOOKUP($A:$A,AUTOPREENCHIMENTO!$A:$A,AUTOPREENCHIMENTO!DI:DI)</f>
        <v>280</v>
      </c>
      <c r="S73">
        <f>_xlfn.XLOOKUP($A:$A,AUTOPREENCHIMENTO!$A:$A,AUTOPREENCHIMENTO!DJ:DJ)</f>
        <v>0</v>
      </c>
      <c r="T73">
        <f>_xlfn.XLOOKUP($A:$A,AUTOPREENCHIMENTO!$A:$A,AUTOPREENCHIMENTO!DK:DK)</f>
        <v>0</v>
      </c>
      <c r="U73" s="55">
        <f t="shared" si="54"/>
        <v>0.42857142857142855</v>
      </c>
      <c r="V73" s="55">
        <f t="shared" si="55"/>
        <v>1.1428571428571428</v>
      </c>
      <c r="W73">
        <f>_xlfn.XLOOKUP($A:$A,AUTOPREENCHIMENTO!$A:$A,AUTOPREENCHIMENTO!DD:DD)</f>
        <v>3</v>
      </c>
      <c r="X73">
        <f>_xlfn.XLOOKUP($A:$A,AUTOPREENCHIMENTO!$A:$A,AUTOPREENCHIMENTO!DE:DE)</f>
        <v>320</v>
      </c>
      <c r="Y73" s="1">
        <f>_xlfn.XLOOKUP(A:A,'COAPS 2020-10'!A:A,'COAPS 2020-10'!AQ:AQ)</f>
        <v>4</v>
      </c>
      <c r="Z73" s="55">
        <f t="shared" si="56"/>
        <v>1</v>
      </c>
      <c r="AA73" s="55">
        <f t="shared" si="57"/>
        <v>1</v>
      </c>
      <c r="AB73">
        <f>_xlfn.XLOOKUP($A:$A,AUTOPREENCHIMENTO!$A:$A,AUTOPREENCHIMENTO!DB:DB)</f>
        <v>4</v>
      </c>
      <c r="AC73">
        <f>_xlfn.XLOOKUP($A:$A,AUTOPREENCHIMENTO!$A:$A,AUTOPREENCHIMENTO!DC:DC)</f>
        <v>160</v>
      </c>
      <c r="AD73" s="55">
        <f t="shared" si="58"/>
        <v>2.1428571428571428</v>
      </c>
      <c r="AE73" s="55">
        <f t="shared" si="59"/>
        <v>2</v>
      </c>
      <c r="AF73">
        <f>_xlfn.XLOOKUP($A:$A,AUTOPREENCHIMENTO!$A:$A,AUTOPREENCHIMENTO!DN:DN)</f>
        <v>15</v>
      </c>
      <c r="AG73">
        <f>_xlfn.XLOOKUP($A:$A,AUTOPREENCHIMENTO!$A:$A,AUTOPREENCHIMENTO!DO:DO)</f>
        <v>560</v>
      </c>
      <c r="AH73" s="55">
        <f t="shared" si="60"/>
        <v>1</v>
      </c>
      <c r="AI73" s="55">
        <f t="shared" si="61"/>
        <v>1</v>
      </c>
      <c r="AJ73">
        <f>_xlfn.XLOOKUP($A:$A,AUTOPREENCHIMENTO!$A:$A,AUTOPREENCHIMENTO!DP:DP)</f>
        <v>4</v>
      </c>
      <c r="AK73">
        <f>_xlfn.XLOOKUP($A:$A,AUTOPREENCHIMENTO!$A:$A,AUTOPREENCHIMENTO!DQ:DQ)</f>
        <v>160</v>
      </c>
      <c r="AL73" s="55">
        <f t="shared" si="62"/>
        <v>1</v>
      </c>
      <c r="AM73" s="55">
        <f t="shared" si="63"/>
        <v>1</v>
      </c>
      <c r="AN73">
        <f>_xlfn.XLOOKUP($A:$A,AUTOPREENCHIMENTO!$A:$A,AUTOPREENCHIMENTO!CT:CT)</f>
        <v>7</v>
      </c>
      <c r="AO73">
        <f>_xlfn.XLOOKUP($A:$A,AUTOPREENCHIMENTO!$A:$A,AUTOPREENCHIMENTO!CU:CU)</f>
        <v>280</v>
      </c>
      <c r="AP73" s="55">
        <f t="shared" si="64"/>
        <v>0</v>
      </c>
      <c r="AQ73" s="55">
        <f t="shared" si="65"/>
        <v>0</v>
      </c>
      <c r="AR73">
        <f>_xlfn.XLOOKUP($A:$A,AUTOPREENCHIMENTO!$A:$A,AUTOPREENCHIMENTO!DS:DS)</f>
        <v>0</v>
      </c>
      <c r="AS73">
        <f>_xlfn.XLOOKUP($A:$A,AUTOPREENCHIMENTO!$A:$A,AUTOPREENCHIMENTO!DU:DU)</f>
        <v>0</v>
      </c>
      <c r="AT73">
        <f>_xlfn.XLOOKUP($A:$A,AUTOPREENCHIMENTO!$A:$A,AUTOPREENCHIMENTO!DW:DW)</f>
        <v>0</v>
      </c>
      <c r="AU73">
        <f>_xlfn.XLOOKUP($A:$A,AUTOPREENCHIMENTO!$A:$A,AUTOPREENCHIMENTO!DY:DY)</f>
        <v>0</v>
      </c>
      <c r="AV73">
        <f>_xlfn.XLOOKUP($A:$A,AUTOPREENCHIMENTO!$A:$A,AUTOPREENCHIMENTO!EA:EA)</f>
        <v>0</v>
      </c>
      <c r="AW73">
        <f>_xlfn.XLOOKUP($A:$A,AUTOPREENCHIMENTO!$A:$A,AUTOPREENCHIMENTO!EC:EC)</f>
        <v>0</v>
      </c>
      <c r="AX73">
        <f>_xlfn.XLOOKUP($A:$A,AUTOPREENCHIMENTO!$A:$A,AUTOPREENCHIMENTO!EE:EE)</f>
        <v>0</v>
      </c>
      <c r="AY73">
        <f>_xlfn.XLOOKUP($A:$A,AUTOPREENCHIMENTO!$A:$A,AUTOPREENCHIMENTO!EG:EG)</f>
        <v>0</v>
      </c>
      <c r="AZ73">
        <f>_xlfn.XLOOKUP($A:$A,AUTOPREENCHIMENTO!$A:$A,AUTOPREENCHIMENTO!DT:DT)</f>
        <v>0</v>
      </c>
      <c r="BA73">
        <f>_xlfn.XLOOKUP($A:$A,AUTOPREENCHIMENTO!$A:$A,AUTOPREENCHIMENTO!DV:DV)</f>
        <v>0</v>
      </c>
      <c r="BB73">
        <f>_xlfn.XLOOKUP($A:$A,AUTOPREENCHIMENTO!$A:$A,AUTOPREENCHIMENTO!DX:DX)</f>
        <v>0</v>
      </c>
      <c r="BC73">
        <f>_xlfn.XLOOKUP($A:$A,AUTOPREENCHIMENTO!$A:$A,AUTOPREENCHIMENTO!DZ:DZ)</f>
        <v>0</v>
      </c>
      <c r="BD73">
        <f>_xlfn.XLOOKUP($A:$A,AUTOPREENCHIMENTO!$A:$A,AUTOPREENCHIMENTO!EB:EB)</f>
        <v>0</v>
      </c>
      <c r="BE73">
        <f>_xlfn.XLOOKUP($A:$A,AUTOPREENCHIMENTO!$A:$A,AUTOPREENCHIMENTO!ED:ED)</f>
        <v>0</v>
      </c>
      <c r="BF73">
        <f>_xlfn.XLOOKUP($A:$A,AUTOPREENCHIMENTO!$A:$A,AUTOPREENCHIMENTO!EF:EF)</f>
        <v>0</v>
      </c>
      <c r="BG73">
        <f>_xlfn.XLOOKUP($A:$A,AUTOPREENCHIMENTO!$A:$A,AUTOPREENCHIMENTO!EH:EH)</f>
        <v>0</v>
      </c>
    </row>
    <row r="74" spans="1:59" x14ac:dyDescent="0.25">
      <c r="A74" s="2">
        <v>122</v>
      </c>
      <c r="B74" s="1" t="s">
        <v>1523</v>
      </c>
      <c r="C74" s="43" t="s">
        <v>1524</v>
      </c>
      <c r="D74" s="1" t="s">
        <v>2063</v>
      </c>
      <c r="E74" s="20" t="str">
        <f>_xlfn.XLOOKUP(A:A,Tipologia!A:A,Tipologia!F:F)</f>
        <v>A</v>
      </c>
      <c r="F74" s="62">
        <f t="shared" si="44"/>
        <v>9</v>
      </c>
      <c r="G74" s="58">
        <f t="shared" si="45"/>
        <v>2</v>
      </c>
      <c r="H74" s="58">
        <f t="shared" si="46"/>
        <v>2</v>
      </c>
      <c r="I74" s="58">
        <f t="shared" si="47"/>
        <v>1</v>
      </c>
      <c r="J74" s="58">
        <f t="shared" si="48"/>
        <v>2</v>
      </c>
      <c r="K74" s="58">
        <f t="shared" si="49"/>
        <v>1</v>
      </c>
      <c r="L74" s="58">
        <f t="shared" si="50"/>
        <v>0</v>
      </c>
      <c r="M74" s="58">
        <f t="shared" si="51"/>
        <v>1</v>
      </c>
      <c r="N74" s="1">
        <f>_xlfn.XLOOKUP(A:A,'COAPS 2020-10'!A:A,'COAPS 2020-10'!AP:AP)</f>
        <v>6</v>
      </c>
      <c r="O74" s="55">
        <f t="shared" si="52"/>
        <v>1</v>
      </c>
      <c r="P74" s="55">
        <f t="shared" si="53"/>
        <v>1.5</v>
      </c>
      <c r="Q74">
        <f>_xlfn.XLOOKUP($A:$A,AUTOPREENCHIMENTO!$A:$A,AUTOPREENCHIMENTO!DH:DH)</f>
        <v>6</v>
      </c>
      <c r="R74">
        <f>_xlfn.XLOOKUP($A:$A,AUTOPREENCHIMENTO!$A:$A,AUTOPREENCHIMENTO!DI:DI)</f>
        <v>360</v>
      </c>
      <c r="S74">
        <f>_xlfn.XLOOKUP($A:$A,AUTOPREENCHIMENTO!$A:$A,AUTOPREENCHIMENTO!DJ:DJ)</f>
        <v>0</v>
      </c>
      <c r="T74">
        <f>_xlfn.XLOOKUP($A:$A,AUTOPREENCHIMENTO!$A:$A,AUTOPREENCHIMENTO!DK:DK)</f>
        <v>0</v>
      </c>
      <c r="U74" s="55">
        <f t="shared" si="54"/>
        <v>1</v>
      </c>
      <c r="V74" s="55">
        <f t="shared" si="55"/>
        <v>1.5</v>
      </c>
      <c r="W74">
        <f>_xlfn.XLOOKUP($A:$A,AUTOPREENCHIMENTO!$A:$A,AUTOPREENCHIMENTO!DD:DD)</f>
        <v>6</v>
      </c>
      <c r="X74">
        <f>_xlfn.XLOOKUP($A:$A,AUTOPREENCHIMENTO!$A:$A,AUTOPREENCHIMENTO!DE:DE)</f>
        <v>360</v>
      </c>
      <c r="Y74" s="1">
        <f>_xlfn.XLOOKUP(A:A,'COAPS 2020-10'!A:A,'COAPS 2020-10'!AQ:AQ)</f>
        <v>3</v>
      </c>
      <c r="Z74" s="55">
        <f t="shared" si="56"/>
        <v>1.3333333333333333</v>
      </c>
      <c r="AA74" s="55">
        <f t="shared" si="57"/>
        <v>1.3333333333333333</v>
      </c>
      <c r="AB74">
        <f>_xlfn.XLOOKUP($A:$A,AUTOPREENCHIMENTO!$A:$A,AUTOPREENCHIMENTO!DB:DB)</f>
        <v>4</v>
      </c>
      <c r="AC74">
        <f>_xlfn.XLOOKUP($A:$A,AUTOPREENCHIMENTO!$A:$A,AUTOPREENCHIMENTO!DC:DC)</f>
        <v>160</v>
      </c>
      <c r="AD74" s="55">
        <f t="shared" si="58"/>
        <v>2.6666666666666665</v>
      </c>
      <c r="AE74" s="55">
        <f t="shared" si="59"/>
        <v>2.4166666666666665</v>
      </c>
      <c r="AF74">
        <f>_xlfn.XLOOKUP($A:$A,AUTOPREENCHIMENTO!$A:$A,AUTOPREENCHIMENTO!DN:DN)</f>
        <v>16</v>
      </c>
      <c r="AG74">
        <f>_xlfn.XLOOKUP($A:$A,AUTOPREENCHIMENTO!$A:$A,AUTOPREENCHIMENTO!DO:DO)</f>
        <v>580</v>
      </c>
      <c r="AH74" s="55">
        <f t="shared" si="60"/>
        <v>1.6666666666666667</v>
      </c>
      <c r="AI74" s="55">
        <f t="shared" si="61"/>
        <v>1</v>
      </c>
      <c r="AJ74">
        <f>_xlfn.XLOOKUP($A:$A,AUTOPREENCHIMENTO!$A:$A,AUTOPREENCHIMENTO!DP:DP)</f>
        <v>5</v>
      </c>
      <c r="AK74">
        <f>_xlfn.XLOOKUP($A:$A,AUTOPREENCHIMENTO!$A:$A,AUTOPREENCHIMENTO!DQ:DQ)</f>
        <v>120</v>
      </c>
      <c r="AL74" s="55">
        <f t="shared" si="62"/>
        <v>0</v>
      </c>
      <c r="AM74" s="55">
        <f t="shared" si="63"/>
        <v>0</v>
      </c>
      <c r="AN74">
        <f>_xlfn.XLOOKUP($A:$A,AUTOPREENCHIMENTO!$A:$A,AUTOPREENCHIMENTO!CT:CT)</f>
        <v>0</v>
      </c>
      <c r="AO74">
        <f>_xlfn.XLOOKUP($A:$A,AUTOPREENCHIMENTO!$A:$A,AUTOPREENCHIMENTO!CU:CU)</f>
        <v>0</v>
      </c>
      <c r="AP74" s="55">
        <f t="shared" si="64"/>
        <v>6</v>
      </c>
      <c r="AQ74" s="55">
        <f t="shared" si="65"/>
        <v>260</v>
      </c>
      <c r="AR74">
        <f>_xlfn.XLOOKUP($A:$A,AUTOPREENCHIMENTO!$A:$A,AUTOPREENCHIMENTO!DS:DS)</f>
        <v>1</v>
      </c>
      <c r="AS74">
        <f>_xlfn.XLOOKUP($A:$A,AUTOPREENCHIMENTO!$A:$A,AUTOPREENCHIMENTO!DU:DU)</f>
        <v>1</v>
      </c>
      <c r="AT74">
        <f>_xlfn.XLOOKUP($A:$A,AUTOPREENCHIMENTO!$A:$A,AUTOPREENCHIMENTO!DW:DW)</f>
        <v>1</v>
      </c>
      <c r="AU74">
        <f>_xlfn.XLOOKUP($A:$A,AUTOPREENCHIMENTO!$A:$A,AUTOPREENCHIMENTO!DY:DY)</f>
        <v>0</v>
      </c>
      <c r="AV74">
        <f>_xlfn.XLOOKUP($A:$A,AUTOPREENCHIMENTO!$A:$A,AUTOPREENCHIMENTO!EA:EA)</f>
        <v>1</v>
      </c>
      <c r="AW74">
        <f>_xlfn.XLOOKUP($A:$A,AUTOPREENCHIMENTO!$A:$A,AUTOPREENCHIMENTO!EC:EC)</f>
        <v>2</v>
      </c>
      <c r="AX74">
        <f>_xlfn.XLOOKUP($A:$A,AUTOPREENCHIMENTO!$A:$A,AUTOPREENCHIMENTO!EE:EE)</f>
        <v>0</v>
      </c>
      <c r="AY74">
        <f>_xlfn.XLOOKUP($A:$A,AUTOPREENCHIMENTO!$A:$A,AUTOPREENCHIMENTO!EG:EG)</f>
        <v>1</v>
      </c>
      <c r="AZ74">
        <f>_xlfn.XLOOKUP($A:$A,AUTOPREENCHIMENTO!$A:$A,AUTOPREENCHIMENTO!DT:DT)</f>
        <v>40</v>
      </c>
      <c r="BA74">
        <f>_xlfn.XLOOKUP($A:$A,AUTOPREENCHIMENTO!$A:$A,AUTOPREENCHIMENTO!DV:DV)</f>
        <v>40</v>
      </c>
      <c r="BB74">
        <f>_xlfn.XLOOKUP($A:$A,AUTOPREENCHIMENTO!$A:$A,AUTOPREENCHIMENTO!DX:DX)</f>
        <v>40</v>
      </c>
      <c r="BC74">
        <f>_xlfn.XLOOKUP($A:$A,AUTOPREENCHIMENTO!$A:$A,AUTOPREENCHIMENTO!DZ:DZ)</f>
        <v>0</v>
      </c>
      <c r="BD74">
        <f>_xlfn.XLOOKUP($A:$A,AUTOPREENCHIMENTO!$A:$A,AUTOPREENCHIMENTO!EB:EB)</f>
        <v>40</v>
      </c>
      <c r="BE74">
        <f>_xlfn.XLOOKUP($A:$A,AUTOPREENCHIMENTO!$A:$A,AUTOPREENCHIMENTO!ED:ED)</f>
        <v>60</v>
      </c>
      <c r="BF74">
        <f>_xlfn.XLOOKUP($A:$A,AUTOPREENCHIMENTO!$A:$A,AUTOPREENCHIMENTO!EF:EF)</f>
        <v>0</v>
      </c>
      <c r="BG74">
        <f>_xlfn.XLOOKUP($A:$A,AUTOPREENCHIMENTO!$A:$A,AUTOPREENCHIMENTO!EH:EH)</f>
        <v>40</v>
      </c>
    </row>
    <row r="75" spans="1:59" x14ac:dyDescent="0.25">
      <c r="A75" s="2">
        <v>123</v>
      </c>
      <c r="B75" s="1" t="s">
        <v>1622</v>
      </c>
      <c r="C75" s="43" t="s">
        <v>127</v>
      </c>
      <c r="D75" s="1" t="s">
        <v>2133</v>
      </c>
      <c r="E75" s="20" t="str">
        <f>_xlfn.XLOOKUP(A:A,Tipologia!A:A,Tipologia!F:F)</f>
        <v>E</v>
      </c>
      <c r="F75" s="62">
        <f t="shared" si="44"/>
        <v>8</v>
      </c>
      <c r="G75" s="58">
        <f t="shared" si="45"/>
        <v>2</v>
      </c>
      <c r="H75" s="58">
        <f t="shared" si="46"/>
        <v>2</v>
      </c>
      <c r="I75" s="58">
        <f t="shared" si="47"/>
        <v>0</v>
      </c>
      <c r="J75" s="58">
        <f t="shared" si="48"/>
        <v>2</v>
      </c>
      <c r="K75" s="58">
        <f t="shared" si="49"/>
        <v>0</v>
      </c>
      <c r="L75" s="58">
        <f t="shared" si="50"/>
        <v>1</v>
      </c>
      <c r="M75" s="58">
        <f t="shared" si="51"/>
        <v>1</v>
      </c>
      <c r="N75" s="1">
        <f>_xlfn.XLOOKUP(A:A,'COAPS 2020-10'!A:A,'COAPS 2020-10'!AP:AP)</f>
        <v>1</v>
      </c>
      <c r="O75" s="55">
        <f t="shared" si="52"/>
        <v>1</v>
      </c>
      <c r="P75" s="55">
        <f t="shared" si="53"/>
        <v>1</v>
      </c>
      <c r="Q75">
        <f>_xlfn.XLOOKUP($A:$A,AUTOPREENCHIMENTO!$A:$A,AUTOPREENCHIMENTO!DH:DH)</f>
        <v>1</v>
      </c>
      <c r="R75">
        <f>_xlfn.XLOOKUP($A:$A,AUTOPREENCHIMENTO!$A:$A,AUTOPREENCHIMENTO!DI:DI)</f>
        <v>40</v>
      </c>
      <c r="S75">
        <f>_xlfn.XLOOKUP($A:$A,AUTOPREENCHIMENTO!$A:$A,AUTOPREENCHIMENTO!DJ:DJ)</f>
        <v>0</v>
      </c>
      <c r="T75">
        <f>_xlfn.XLOOKUP($A:$A,AUTOPREENCHIMENTO!$A:$A,AUTOPREENCHIMENTO!DK:DK)</f>
        <v>0</v>
      </c>
      <c r="U75" s="55">
        <f t="shared" si="54"/>
        <v>1</v>
      </c>
      <c r="V75" s="55">
        <f t="shared" si="55"/>
        <v>1</v>
      </c>
      <c r="W75">
        <f>_xlfn.XLOOKUP($A:$A,AUTOPREENCHIMENTO!$A:$A,AUTOPREENCHIMENTO!DD:DD)</f>
        <v>1</v>
      </c>
      <c r="X75">
        <f>_xlfn.XLOOKUP($A:$A,AUTOPREENCHIMENTO!$A:$A,AUTOPREENCHIMENTO!DE:DE)</f>
        <v>40</v>
      </c>
      <c r="Y75" s="1">
        <f>_xlfn.XLOOKUP(A:A,'COAPS 2020-10'!A:A,'COAPS 2020-10'!AQ:AQ)</f>
        <v>0</v>
      </c>
      <c r="Z75" s="55">
        <f t="shared" si="56"/>
        <v>0</v>
      </c>
      <c r="AA75" s="55">
        <f t="shared" si="57"/>
        <v>0</v>
      </c>
      <c r="AB75">
        <f>_xlfn.XLOOKUP($A:$A,AUTOPREENCHIMENTO!$A:$A,AUTOPREENCHIMENTO!DB:DB)</f>
        <v>0</v>
      </c>
      <c r="AC75">
        <f>_xlfn.XLOOKUP($A:$A,AUTOPREENCHIMENTO!$A:$A,AUTOPREENCHIMENTO!DC:DC)</f>
        <v>0</v>
      </c>
      <c r="AD75" s="55">
        <f t="shared" si="58"/>
        <v>2</v>
      </c>
      <c r="AE75" s="55">
        <f t="shared" si="59"/>
        <v>2</v>
      </c>
      <c r="AF75">
        <f>_xlfn.XLOOKUP($A:$A,AUTOPREENCHIMENTO!$A:$A,AUTOPREENCHIMENTO!DN:DN)</f>
        <v>2</v>
      </c>
      <c r="AG75">
        <f>_xlfn.XLOOKUP($A:$A,AUTOPREENCHIMENTO!$A:$A,AUTOPREENCHIMENTO!DO:DO)</f>
        <v>80</v>
      </c>
      <c r="AH75" s="55">
        <f t="shared" si="60"/>
        <v>0</v>
      </c>
      <c r="AI75" s="55">
        <f t="shared" si="61"/>
        <v>0</v>
      </c>
      <c r="AJ75">
        <f>_xlfn.XLOOKUP($A:$A,AUTOPREENCHIMENTO!$A:$A,AUTOPREENCHIMENTO!DP:DP)</f>
        <v>0</v>
      </c>
      <c r="AK75">
        <f>_xlfn.XLOOKUP($A:$A,AUTOPREENCHIMENTO!$A:$A,AUTOPREENCHIMENTO!DQ:DQ)</f>
        <v>0</v>
      </c>
      <c r="AL75" s="55">
        <f t="shared" si="62"/>
        <v>3</v>
      </c>
      <c r="AM75" s="55">
        <f t="shared" si="63"/>
        <v>3</v>
      </c>
      <c r="AN75">
        <f>_xlfn.XLOOKUP($A:$A,AUTOPREENCHIMENTO!$A:$A,AUTOPREENCHIMENTO!CT:CT)</f>
        <v>3</v>
      </c>
      <c r="AO75">
        <f>_xlfn.XLOOKUP($A:$A,AUTOPREENCHIMENTO!$A:$A,AUTOPREENCHIMENTO!CU:CU)</f>
        <v>120</v>
      </c>
      <c r="AP75" s="55">
        <f t="shared" si="64"/>
        <v>6</v>
      </c>
      <c r="AQ75" s="55">
        <f t="shared" si="65"/>
        <v>240</v>
      </c>
      <c r="AR75">
        <f>_xlfn.XLOOKUP($A:$A,AUTOPREENCHIMENTO!$A:$A,AUTOPREENCHIMENTO!DS:DS)</f>
        <v>0</v>
      </c>
      <c r="AS75">
        <f>_xlfn.XLOOKUP($A:$A,AUTOPREENCHIMENTO!$A:$A,AUTOPREENCHIMENTO!DU:DU)</f>
        <v>1</v>
      </c>
      <c r="AT75">
        <f>_xlfn.XLOOKUP($A:$A,AUTOPREENCHIMENTO!$A:$A,AUTOPREENCHIMENTO!DW:DW)</f>
        <v>1</v>
      </c>
      <c r="AU75">
        <f>_xlfn.XLOOKUP($A:$A,AUTOPREENCHIMENTO!$A:$A,AUTOPREENCHIMENTO!DY:DY)</f>
        <v>1</v>
      </c>
      <c r="AV75">
        <f>_xlfn.XLOOKUP($A:$A,AUTOPREENCHIMENTO!$A:$A,AUTOPREENCHIMENTO!EA:EA)</f>
        <v>1</v>
      </c>
      <c r="AW75">
        <f>_xlfn.XLOOKUP($A:$A,AUTOPREENCHIMENTO!$A:$A,AUTOPREENCHIMENTO!EC:EC)</f>
        <v>1</v>
      </c>
      <c r="AX75">
        <f>_xlfn.XLOOKUP($A:$A,AUTOPREENCHIMENTO!$A:$A,AUTOPREENCHIMENTO!EE:EE)</f>
        <v>1</v>
      </c>
      <c r="AY75">
        <f>_xlfn.XLOOKUP($A:$A,AUTOPREENCHIMENTO!$A:$A,AUTOPREENCHIMENTO!EG:EG)</f>
        <v>0</v>
      </c>
      <c r="AZ75">
        <f>_xlfn.XLOOKUP($A:$A,AUTOPREENCHIMENTO!$A:$A,AUTOPREENCHIMENTO!DT:DT)</f>
        <v>0</v>
      </c>
      <c r="BA75">
        <f>_xlfn.XLOOKUP($A:$A,AUTOPREENCHIMENTO!$A:$A,AUTOPREENCHIMENTO!DV:DV)</f>
        <v>40</v>
      </c>
      <c r="BB75">
        <f>_xlfn.XLOOKUP($A:$A,AUTOPREENCHIMENTO!$A:$A,AUTOPREENCHIMENTO!DX:DX)</f>
        <v>40</v>
      </c>
      <c r="BC75">
        <f>_xlfn.XLOOKUP($A:$A,AUTOPREENCHIMENTO!$A:$A,AUTOPREENCHIMENTO!DZ:DZ)</f>
        <v>40</v>
      </c>
      <c r="BD75">
        <f>_xlfn.XLOOKUP($A:$A,AUTOPREENCHIMENTO!$A:$A,AUTOPREENCHIMENTO!EB:EB)</f>
        <v>40</v>
      </c>
      <c r="BE75">
        <f>_xlfn.XLOOKUP($A:$A,AUTOPREENCHIMENTO!$A:$A,AUTOPREENCHIMENTO!ED:ED)</f>
        <v>40</v>
      </c>
      <c r="BF75">
        <f>_xlfn.XLOOKUP($A:$A,AUTOPREENCHIMENTO!$A:$A,AUTOPREENCHIMENTO!EF:EF)</f>
        <v>40</v>
      </c>
      <c r="BG75">
        <f>_xlfn.XLOOKUP($A:$A,AUTOPREENCHIMENTO!$A:$A,AUTOPREENCHIMENTO!EH:EH)</f>
        <v>0</v>
      </c>
    </row>
    <row r="76" spans="1:59" x14ac:dyDescent="0.25">
      <c r="A76" s="2">
        <v>124</v>
      </c>
      <c r="B76" s="1" t="s">
        <v>1622</v>
      </c>
      <c r="C76" s="43" t="s">
        <v>162</v>
      </c>
      <c r="D76" s="1" t="s">
        <v>2030</v>
      </c>
      <c r="E76" s="20" t="str">
        <f>_xlfn.XLOOKUP(A:A,Tipologia!A:A,Tipologia!F:F)</f>
        <v>C</v>
      </c>
      <c r="F76" s="62">
        <f t="shared" si="44"/>
        <v>9.5</v>
      </c>
      <c r="G76" s="58">
        <f t="shared" si="45"/>
        <v>1.5</v>
      </c>
      <c r="H76" s="58">
        <f t="shared" si="46"/>
        <v>2</v>
      </c>
      <c r="I76" s="58">
        <f t="shared" si="47"/>
        <v>0.75</v>
      </c>
      <c r="J76" s="58">
        <f t="shared" si="48"/>
        <v>2</v>
      </c>
      <c r="K76" s="58">
        <f t="shared" si="49"/>
        <v>1</v>
      </c>
      <c r="L76" s="58">
        <f t="shared" si="50"/>
        <v>0.25</v>
      </c>
      <c r="M76" s="58">
        <f t="shared" si="51"/>
        <v>2</v>
      </c>
      <c r="N76" s="1">
        <f>_xlfn.XLOOKUP(A:A,'COAPS 2020-10'!A:A,'COAPS 2020-10'!AP:AP)</f>
        <v>10</v>
      </c>
      <c r="O76" s="55">
        <f t="shared" si="52"/>
        <v>0.9</v>
      </c>
      <c r="P76" s="55">
        <f t="shared" si="53"/>
        <v>0.9</v>
      </c>
      <c r="Q76">
        <f>_xlfn.XLOOKUP($A:$A,AUTOPREENCHIMENTO!$A:$A,AUTOPREENCHIMENTO!DH:DH)</f>
        <v>9</v>
      </c>
      <c r="R76">
        <f>_xlfn.XLOOKUP($A:$A,AUTOPREENCHIMENTO!$A:$A,AUTOPREENCHIMENTO!DI:DI)</f>
        <v>360</v>
      </c>
      <c r="S76">
        <f>_xlfn.XLOOKUP($A:$A,AUTOPREENCHIMENTO!$A:$A,AUTOPREENCHIMENTO!DJ:DJ)</f>
        <v>0</v>
      </c>
      <c r="T76">
        <f>_xlfn.XLOOKUP($A:$A,AUTOPREENCHIMENTO!$A:$A,AUTOPREENCHIMENTO!DK:DK)</f>
        <v>0</v>
      </c>
      <c r="U76" s="55">
        <f t="shared" si="54"/>
        <v>1</v>
      </c>
      <c r="V76" s="55">
        <f t="shared" si="55"/>
        <v>1</v>
      </c>
      <c r="W76">
        <f>_xlfn.XLOOKUP($A:$A,AUTOPREENCHIMENTO!$A:$A,AUTOPREENCHIMENTO!DD:DD)</f>
        <v>10</v>
      </c>
      <c r="X76">
        <f>_xlfn.XLOOKUP($A:$A,AUTOPREENCHIMENTO!$A:$A,AUTOPREENCHIMENTO!DE:DE)</f>
        <v>400</v>
      </c>
      <c r="Y76" s="1">
        <f>_xlfn.XLOOKUP(A:A,'COAPS 2020-10'!A:A,'COAPS 2020-10'!AQ:AQ)</f>
        <v>5</v>
      </c>
      <c r="Z76" s="55">
        <f t="shared" si="56"/>
        <v>1</v>
      </c>
      <c r="AA76" s="55">
        <f t="shared" si="57"/>
        <v>0.8</v>
      </c>
      <c r="AB76">
        <f>_xlfn.XLOOKUP($A:$A,AUTOPREENCHIMENTO!$A:$A,AUTOPREENCHIMENTO!DB:DB)</f>
        <v>5</v>
      </c>
      <c r="AC76">
        <f>_xlfn.XLOOKUP($A:$A,AUTOPREENCHIMENTO!$A:$A,AUTOPREENCHIMENTO!DC:DC)</f>
        <v>160</v>
      </c>
      <c r="AD76" s="55">
        <f t="shared" si="58"/>
        <v>2.1</v>
      </c>
      <c r="AE76" s="55">
        <f t="shared" si="59"/>
        <v>2.4</v>
      </c>
      <c r="AF76">
        <f>_xlfn.XLOOKUP($A:$A,AUTOPREENCHIMENTO!$A:$A,AUTOPREENCHIMENTO!DN:DN)</f>
        <v>21</v>
      </c>
      <c r="AG76">
        <f>_xlfn.XLOOKUP($A:$A,AUTOPREENCHIMENTO!$A:$A,AUTOPREENCHIMENTO!DO:DO)</f>
        <v>960</v>
      </c>
      <c r="AH76" s="55">
        <f t="shared" si="60"/>
        <v>1</v>
      </c>
      <c r="AI76" s="55">
        <f t="shared" si="61"/>
        <v>1</v>
      </c>
      <c r="AJ76">
        <f>_xlfn.XLOOKUP($A:$A,AUTOPREENCHIMENTO!$A:$A,AUTOPREENCHIMENTO!DP:DP)</f>
        <v>5</v>
      </c>
      <c r="AK76">
        <f>_xlfn.XLOOKUP($A:$A,AUTOPREENCHIMENTO!$A:$A,AUTOPREENCHIMENTO!DQ:DQ)</f>
        <v>200</v>
      </c>
      <c r="AL76" s="55">
        <f t="shared" si="62"/>
        <v>0.6</v>
      </c>
      <c r="AM76" s="55">
        <f t="shared" si="63"/>
        <v>0.6</v>
      </c>
      <c r="AN76">
        <f>_xlfn.XLOOKUP($A:$A,AUTOPREENCHIMENTO!$A:$A,AUTOPREENCHIMENTO!CT:CT)</f>
        <v>6</v>
      </c>
      <c r="AO76">
        <f>_xlfn.XLOOKUP($A:$A,AUTOPREENCHIMENTO!$A:$A,AUTOPREENCHIMENTO!CU:CU)</f>
        <v>240</v>
      </c>
      <c r="AP76" s="55">
        <f t="shared" si="64"/>
        <v>5</v>
      </c>
      <c r="AQ76" s="55">
        <f t="shared" si="65"/>
        <v>200</v>
      </c>
      <c r="AR76">
        <f>_xlfn.XLOOKUP($A:$A,AUTOPREENCHIMENTO!$A:$A,AUTOPREENCHIMENTO!DS:DS)</f>
        <v>1</v>
      </c>
      <c r="AS76">
        <f>_xlfn.XLOOKUP($A:$A,AUTOPREENCHIMENTO!$A:$A,AUTOPREENCHIMENTO!DU:DU)</f>
        <v>1</v>
      </c>
      <c r="AT76">
        <f>_xlfn.XLOOKUP($A:$A,AUTOPREENCHIMENTO!$A:$A,AUTOPREENCHIMENTO!DW:DW)</f>
        <v>1</v>
      </c>
      <c r="AU76">
        <f>_xlfn.XLOOKUP($A:$A,AUTOPREENCHIMENTO!$A:$A,AUTOPREENCHIMENTO!DY:DY)</f>
        <v>0</v>
      </c>
      <c r="AV76">
        <f>_xlfn.XLOOKUP($A:$A,AUTOPREENCHIMENTO!$A:$A,AUTOPREENCHIMENTO!EA:EA)</f>
        <v>1</v>
      </c>
      <c r="AW76">
        <f>_xlfn.XLOOKUP($A:$A,AUTOPREENCHIMENTO!$A:$A,AUTOPREENCHIMENTO!EC:EC)</f>
        <v>1</v>
      </c>
      <c r="AX76">
        <f>_xlfn.XLOOKUP($A:$A,AUTOPREENCHIMENTO!$A:$A,AUTOPREENCHIMENTO!EE:EE)</f>
        <v>0</v>
      </c>
      <c r="AY76">
        <f>_xlfn.XLOOKUP($A:$A,AUTOPREENCHIMENTO!$A:$A,AUTOPREENCHIMENTO!EG:EG)</f>
        <v>0</v>
      </c>
      <c r="AZ76">
        <f>_xlfn.XLOOKUP($A:$A,AUTOPREENCHIMENTO!$A:$A,AUTOPREENCHIMENTO!DT:DT)</f>
        <v>40</v>
      </c>
      <c r="BA76">
        <f>_xlfn.XLOOKUP($A:$A,AUTOPREENCHIMENTO!$A:$A,AUTOPREENCHIMENTO!DV:DV)</f>
        <v>40</v>
      </c>
      <c r="BB76">
        <f>_xlfn.XLOOKUP($A:$A,AUTOPREENCHIMENTO!$A:$A,AUTOPREENCHIMENTO!DX:DX)</f>
        <v>40</v>
      </c>
      <c r="BC76">
        <f>_xlfn.XLOOKUP($A:$A,AUTOPREENCHIMENTO!$A:$A,AUTOPREENCHIMENTO!DZ:DZ)</f>
        <v>0</v>
      </c>
      <c r="BD76">
        <f>_xlfn.XLOOKUP($A:$A,AUTOPREENCHIMENTO!$A:$A,AUTOPREENCHIMENTO!EB:EB)</f>
        <v>40</v>
      </c>
      <c r="BE76">
        <f>_xlfn.XLOOKUP($A:$A,AUTOPREENCHIMENTO!$A:$A,AUTOPREENCHIMENTO!ED:ED)</f>
        <v>40</v>
      </c>
      <c r="BF76">
        <f>_xlfn.XLOOKUP($A:$A,AUTOPREENCHIMENTO!$A:$A,AUTOPREENCHIMENTO!EF:EF)</f>
        <v>0</v>
      </c>
      <c r="BG76">
        <f>_xlfn.XLOOKUP($A:$A,AUTOPREENCHIMENTO!$A:$A,AUTOPREENCHIMENTO!EH:EH)</f>
        <v>0</v>
      </c>
    </row>
    <row r="77" spans="1:59" x14ac:dyDescent="0.25">
      <c r="A77" s="2">
        <v>125</v>
      </c>
      <c r="B77" s="1" t="s">
        <v>1929</v>
      </c>
      <c r="C77" s="43" t="s">
        <v>120</v>
      </c>
      <c r="D77" s="1" t="s">
        <v>2101</v>
      </c>
      <c r="E77" s="20" t="str">
        <f>_xlfn.XLOOKUP(A:A,Tipologia!A:A,Tipologia!F:F)</f>
        <v>D</v>
      </c>
      <c r="F77" s="62">
        <f t="shared" si="44"/>
        <v>8.25</v>
      </c>
      <c r="G77" s="58">
        <f t="shared" si="45"/>
        <v>1.5</v>
      </c>
      <c r="H77" s="58">
        <f t="shared" si="46"/>
        <v>2</v>
      </c>
      <c r="I77" s="58">
        <f t="shared" si="47"/>
        <v>0.75</v>
      </c>
      <c r="J77" s="58">
        <f t="shared" si="48"/>
        <v>2</v>
      </c>
      <c r="K77" s="58">
        <f t="shared" si="49"/>
        <v>1</v>
      </c>
      <c r="L77" s="58">
        <f t="shared" si="50"/>
        <v>1</v>
      </c>
      <c r="M77" s="58">
        <f t="shared" si="51"/>
        <v>0</v>
      </c>
      <c r="N77" s="1">
        <f>_xlfn.XLOOKUP(A:A,'COAPS 2020-10'!A:A,'COAPS 2020-10'!AP:AP)</f>
        <v>2</v>
      </c>
      <c r="O77" s="55">
        <f t="shared" si="52"/>
        <v>0.5</v>
      </c>
      <c r="P77" s="55">
        <f t="shared" si="53"/>
        <v>0.5</v>
      </c>
      <c r="Q77">
        <f>_xlfn.XLOOKUP($A:$A,AUTOPREENCHIMENTO!$A:$A,AUTOPREENCHIMENTO!DH:DH)</f>
        <v>1</v>
      </c>
      <c r="R77">
        <f>_xlfn.XLOOKUP($A:$A,AUTOPREENCHIMENTO!$A:$A,AUTOPREENCHIMENTO!DI:DI)</f>
        <v>40</v>
      </c>
      <c r="S77">
        <f>_xlfn.XLOOKUP($A:$A,AUTOPREENCHIMENTO!$A:$A,AUTOPREENCHIMENTO!DJ:DJ)</f>
        <v>0</v>
      </c>
      <c r="T77">
        <f>_xlfn.XLOOKUP($A:$A,AUTOPREENCHIMENTO!$A:$A,AUTOPREENCHIMENTO!DK:DK)</f>
        <v>0</v>
      </c>
      <c r="U77" s="55">
        <f t="shared" si="54"/>
        <v>1</v>
      </c>
      <c r="V77" s="55">
        <f t="shared" si="55"/>
        <v>1</v>
      </c>
      <c r="W77">
        <f>_xlfn.XLOOKUP($A:$A,AUTOPREENCHIMENTO!$A:$A,AUTOPREENCHIMENTO!DD:DD)</f>
        <v>2</v>
      </c>
      <c r="X77">
        <f>_xlfn.XLOOKUP($A:$A,AUTOPREENCHIMENTO!$A:$A,AUTOPREENCHIMENTO!DE:DE)</f>
        <v>80</v>
      </c>
      <c r="Y77" s="1">
        <f>_xlfn.XLOOKUP(A:A,'COAPS 2020-10'!A:A,'COAPS 2020-10'!AQ:AQ)</f>
        <v>1</v>
      </c>
      <c r="Z77" s="55">
        <f t="shared" si="56"/>
        <v>1</v>
      </c>
      <c r="AA77" s="55">
        <f t="shared" si="57"/>
        <v>0.5</v>
      </c>
      <c r="AB77">
        <f>_xlfn.XLOOKUP($A:$A,AUTOPREENCHIMENTO!$A:$A,AUTOPREENCHIMENTO!DB:DB)</f>
        <v>1</v>
      </c>
      <c r="AC77">
        <f>_xlfn.XLOOKUP($A:$A,AUTOPREENCHIMENTO!$A:$A,AUTOPREENCHIMENTO!DC:DC)</f>
        <v>20</v>
      </c>
      <c r="AD77" s="55">
        <f t="shared" si="58"/>
        <v>2</v>
      </c>
      <c r="AE77" s="55">
        <f t="shared" si="59"/>
        <v>2</v>
      </c>
      <c r="AF77">
        <f>_xlfn.XLOOKUP($A:$A,AUTOPREENCHIMENTO!$A:$A,AUTOPREENCHIMENTO!DN:DN)</f>
        <v>4</v>
      </c>
      <c r="AG77">
        <f>_xlfn.XLOOKUP($A:$A,AUTOPREENCHIMENTO!$A:$A,AUTOPREENCHIMENTO!DO:DO)</f>
        <v>160</v>
      </c>
      <c r="AH77" s="55">
        <f t="shared" si="60"/>
        <v>1</v>
      </c>
      <c r="AI77" s="55">
        <f t="shared" si="61"/>
        <v>1</v>
      </c>
      <c r="AJ77">
        <f>_xlfn.XLOOKUP($A:$A,AUTOPREENCHIMENTO!$A:$A,AUTOPREENCHIMENTO!DP:DP)</f>
        <v>1</v>
      </c>
      <c r="AK77">
        <f>_xlfn.XLOOKUP($A:$A,AUTOPREENCHIMENTO!$A:$A,AUTOPREENCHIMENTO!DQ:DQ)</f>
        <v>40</v>
      </c>
      <c r="AL77" s="55">
        <f t="shared" si="62"/>
        <v>3</v>
      </c>
      <c r="AM77" s="55">
        <f t="shared" si="63"/>
        <v>3</v>
      </c>
      <c r="AN77">
        <f>_xlfn.XLOOKUP($A:$A,AUTOPREENCHIMENTO!$A:$A,AUTOPREENCHIMENTO!CT:CT)</f>
        <v>6</v>
      </c>
      <c r="AO77">
        <f>_xlfn.XLOOKUP($A:$A,AUTOPREENCHIMENTO!$A:$A,AUTOPREENCHIMENTO!CU:CU)</f>
        <v>240</v>
      </c>
      <c r="AP77" s="55">
        <f t="shared" si="64"/>
        <v>0</v>
      </c>
      <c r="AQ77" s="55">
        <f t="shared" si="65"/>
        <v>0</v>
      </c>
      <c r="AR77">
        <f>_xlfn.XLOOKUP($A:$A,AUTOPREENCHIMENTO!$A:$A,AUTOPREENCHIMENTO!DS:DS)</f>
        <v>0</v>
      </c>
      <c r="AS77">
        <f>_xlfn.XLOOKUP($A:$A,AUTOPREENCHIMENTO!$A:$A,AUTOPREENCHIMENTO!DU:DU)</f>
        <v>0</v>
      </c>
      <c r="AT77">
        <f>_xlfn.XLOOKUP($A:$A,AUTOPREENCHIMENTO!$A:$A,AUTOPREENCHIMENTO!DW:DW)</f>
        <v>0</v>
      </c>
      <c r="AU77">
        <f>_xlfn.XLOOKUP($A:$A,AUTOPREENCHIMENTO!$A:$A,AUTOPREENCHIMENTO!DY:DY)</f>
        <v>0</v>
      </c>
      <c r="AV77">
        <f>_xlfn.XLOOKUP($A:$A,AUTOPREENCHIMENTO!$A:$A,AUTOPREENCHIMENTO!EA:EA)</f>
        <v>0</v>
      </c>
      <c r="AW77">
        <f>_xlfn.XLOOKUP($A:$A,AUTOPREENCHIMENTO!$A:$A,AUTOPREENCHIMENTO!EC:EC)</f>
        <v>0</v>
      </c>
      <c r="AX77">
        <f>_xlfn.XLOOKUP($A:$A,AUTOPREENCHIMENTO!$A:$A,AUTOPREENCHIMENTO!EE:EE)</f>
        <v>0</v>
      </c>
      <c r="AY77">
        <f>_xlfn.XLOOKUP($A:$A,AUTOPREENCHIMENTO!$A:$A,AUTOPREENCHIMENTO!EG:EG)</f>
        <v>0</v>
      </c>
      <c r="AZ77">
        <f>_xlfn.XLOOKUP($A:$A,AUTOPREENCHIMENTO!$A:$A,AUTOPREENCHIMENTO!DT:DT)</f>
        <v>0</v>
      </c>
      <c r="BA77">
        <f>_xlfn.XLOOKUP($A:$A,AUTOPREENCHIMENTO!$A:$A,AUTOPREENCHIMENTO!DV:DV)</f>
        <v>0</v>
      </c>
      <c r="BB77">
        <f>_xlfn.XLOOKUP($A:$A,AUTOPREENCHIMENTO!$A:$A,AUTOPREENCHIMENTO!DX:DX)</f>
        <v>0</v>
      </c>
      <c r="BC77">
        <f>_xlfn.XLOOKUP($A:$A,AUTOPREENCHIMENTO!$A:$A,AUTOPREENCHIMENTO!DZ:DZ)</f>
        <v>0</v>
      </c>
      <c r="BD77">
        <f>_xlfn.XLOOKUP($A:$A,AUTOPREENCHIMENTO!$A:$A,AUTOPREENCHIMENTO!EB:EB)</f>
        <v>0</v>
      </c>
      <c r="BE77">
        <f>_xlfn.XLOOKUP($A:$A,AUTOPREENCHIMENTO!$A:$A,AUTOPREENCHIMENTO!ED:ED)</f>
        <v>0</v>
      </c>
      <c r="BF77">
        <f>_xlfn.XLOOKUP($A:$A,AUTOPREENCHIMENTO!$A:$A,AUTOPREENCHIMENTO!EF:EF)</f>
        <v>0</v>
      </c>
      <c r="BG77">
        <f>_xlfn.XLOOKUP($A:$A,AUTOPREENCHIMENTO!$A:$A,AUTOPREENCHIMENTO!EH:EH)</f>
        <v>0</v>
      </c>
    </row>
    <row r="78" spans="1:59" x14ac:dyDescent="0.25">
      <c r="A78" s="2">
        <v>128</v>
      </c>
      <c r="B78" s="1" t="s">
        <v>1702</v>
      </c>
      <c r="C78" s="43" t="s">
        <v>325</v>
      </c>
      <c r="D78" s="1" t="s">
        <v>2031</v>
      </c>
      <c r="E78" s="20" t="str">
        <f>_xlfn.XLOOKUP(A:A,Tipologia!A:A,Tipologia!F:F)</f>
        <v>D</v>
      </c>
      <c r="F78" s="62">
        <f t="shared" si="44"/>
        <v>6.25</v>
      </c>
      <c r="G78" s="58">
        <f t="shared" si="45"/>
        <v>1.5</v>
      </c>
      <c r="H78" s="58">
        <f t="shared" si="46"/>
        <v>2</v>
      </c>
      <c r="I78" s="58">
        <f t="shared" si="47"/>
        <v>0</v>
      </c>
      <c r="J78" s="58">
        <f t="shared" si="48"/>
        <v>1.5</v>
      </c>
      <c r="K78" s="58">
        <f t="shared" si="49"/>
        <v>1</v>
      </c>
      <c r="L78" s="58">
        <f t="shared" si="50"/>
        <v>0.25</v>
      </c>
      <c r="M78" s="58">
        <f t="shared" si="51"/>
        <v>0</v>
      </c>
      <c r="N78" s="1">
        <f>_xlfn.XLOOKUP(A:A,'COAPS 2020-10'!A:A,'COAPS 2020-10'!AP:AP)</f>
        <v>3</v>
      </c>
      <c r="O78" s="55">
        <f t="shared" si="52"/>
        <v>0.66666666666666663</v>
      </c>
      <c r="P78" s="55">
        <f t="shared" si="53"/>
        <v>0.66666666666666663</v>
      </c>
      <c r="Q78">
        <f>_xlfn.XLOOKUP($A:$A,AUTOPREENCHIMENTO!$A:$A,AUTOPREENCHIMENTO!DH:DH)</f>
        <v>2</v>
      </c>
      <c r="R78">
        <f>_xlfn.XLOOKUP($A:$A,AUTOPREENCHIMENTO!$A:$A,AUTOPREENCHIMENTO!DI:DI)</f>
        <v>80</v>
      </c>
      <c r="S78">
        <f>_xlfn.XLOOKUP($A:$A,AUTOPREENCHIMENTO!$A:$A,AUTOPREENCHIMENTO!DJ:DJ)</f>
        <v>0</v>
      </c>
      <c r="T78">
        <f>_xlfn.XLOOKUP($A:$A,AUTOPREENCHIMENTO!$A:$A,AUTOPREENCHIMENTO!DK:DK)</f>
        <v>0</v>
      </c>
      <c r="U78" s="55">
        <f t="shared" si="54"/>
        <v>1</v>
      </c>
      <c r="V78" s="55">
        <f t="shared" si="55"/>
        <v>1</v>
      </c>
      <c r="W78">
        <f>_xlfn.XLOOKUP($A:$A,AUTOPREENCHIMENTO!$A:$A,AUTOPREENCHIMENTO!DD:DD)</f>
        <v>3</v>
      </c>
      <c r="X78">
        <f>_xlfn.XLOOKUP($A:$A,AUTOPREENCHIMENTO!$A:$A,AUTOPREENCHIMENTO!DE:DE)</f>
        <v>120</v>
      </c>
      <c r="Y78" s="1">
        <f>_xlfn.XLOOKUP(A:A,'COAPS 2020-10'!A:A,'COAPS 2020-10'!AQ:AQ)</f>
        <v>1</v>
      </c>
      <c r="Z78" s="55">
        <f t="shared" si="56"/>
        <v>0</v>
      </c>
      <c r="AA78" s="55">
        <f t="shared" si="57"/>
        <v>0</v>
      </c>
      <c r="AB78">
        <f>_xlfn.XLOOKUP($A:$A,AUTOPREENCHIMENTO!$A:$A,AUTOPREENCHIMENTO!DB:DB)</f>
        <v>0</v>
      </c>
      <c r="AC78">
        <f>_xlfn.XLOOKUP($A:$A,AUTOPREENCHIMENTO!$A:$A,AUTOPREENCHIMENTO!DC:DC)</f>
        <v>0</v>
      </c>
      <c r="AD78" s="55">
        <f t="shared" si="58"/>
        <v>1.3333333333333333</v>
      </c>
      <c r="AE78" s="55">
        <f t="shared" si="59"/>
        <v>1.3333333333333333</v>
      </c>
      <c r="AF78">
        <f>_xlfn.XLOOKUP($A:$A,AUTOPREENCHIMENTO!$A:$A,AUTOPREENCHIMENTO!DN:DN)</f>
        <v>4</v>
      </c>
      <c r="AG78">
        <f>_xlfn.XLOOKUP($A:$A,AUTOPREENCHIMENTO!$A:$A,AUTOPREENCHIMENTO!DO:DO)</f>
        <v>160</v>
      </c>
      <c r="AH78" s="55">
        <f t="shared" si="60"/>
        <v>1</v>
      </c>
      <c r="AI78" s="55">
        <f t="shared" si="61"/>
        <v>1</v>
      </c>
      <c r="AJ78">
        <f>_xlfn.XLOOKUP($A:$A,AUTOPREENCHIMENTO!$A:$A,AUTOPREENCHIMENTO!DP:DP)</f>
        <v>1</v>
      </c>
      <c r="AK78">
        <f>_xlfn.XLOOKUP($A:$A,AUTOPREENCHIMENTO!$A:$A,AUTOPREENCHIMENTO!DQ:DQ)</f>
        <v>40</v>
      </c>
      <c r="AL78" s="55">
        <f t="shared" si="62"/>
        <v>0.66666666666666663</v>
      </c>
      <c r="AM78" s="55">
        <f t="shared" si="63"/>
        <v>0.66666666666666663</v>
      </c>
      <c r="AN78">
        <f>_xlfn.XLOOKUP($A:$A,AUTOPREENCHIMENTO!$A:$A,AUTOPREENCHIMENTO!CT:CT)</f>
        <v>2</v>
      </c>
      <c r="AO78">
        <f>_xlfn.XLOOKUP($A:$A,AUTOPREENCHIMENTO!$A:$A,AUTOPREENCHIMENTO!CU:CU)</f>
        <v>80</v>
      </c>
      <c r="AP78" s="55">
        <f t="shared" si="64"/>
        <v>0</v>
      </c>
      <c r="AQ78" s="55">
        <f t="shared" si="65"/>
        <v>0</v>
      </c>
      <c r="AR78">
        <f>_xlfn.XLOOKUP($A:$A,AUTOPREENCHIMENTO!$A:$A,AUTOPREENCHIMENTO!DS:DS)</f>
        <v>0</v>
      </c>
      <c r="AS78">
        <f>_xlfn.XLOOKUP($A:$A,AUTOPREENCHIMENTO!$A:$A,AUTOPREENCHIMENTO!DU:DU)</f>
        <v>0</v>
      </c>
      <c r="AT78">
        <f>_xlfn.XLOOKUP($A:$A,AUTOPREENCHIMENTO!$A:$A,AUTOPREENCHIMENTO!DW:DW)</f>
        <v>0</v>
      </c>
      <c r="AU78">
        <f>_xlfn.XLOOKUP($A:$A,AUTOPREENCHIMENTO!$A:$A,AUTOPREENCHIMENTO!DY:DY)</f>
        <v>0</v>
      </c>
      <c r="AV78">
        <f>_xlfn.XLOOKUP($A:$A,AUTOPREENCHIMENTO!$A:$A,AUTOPREENCHIMENTO!EA:EA)</f>
        <v>0</v>
      </c>
      <c r="AW78">
        <f>_xlfn.XLOOKUP($A:$A,AUTOPREENCHIMENTO!$A:$A,AUTOPREENCHIMENTO!EC:EC)</f>
        <v>0</v>
      </c>
      <c r="AX78">
        <f>_xlfn.XLOOKUP($A:$A,AUTOPREENCHIMENTO!$A:$A,AUTOPREENCHIMENTO!EE:EE)</f>
        <v>0</v>
      </c>
      <c r="AY78">
        <f>_xlfn.XLOOKUP($A:$A,AUTOPREENCHIMENTO!$A:$A,AUTOPREENCHIMENTO!EG:EG)</f>
        <v>0</v>
      </c>
      <c r="AZ78">
        <f>_xlfn.XLOOKUP($A:$A,AUTOPREENCHIMENTO!$A:$A,AUTOPREENCHIMENTO!DT:DT)</f>
        <v>0</v>
      </c>
      <c r="BA78">
        <f>_xlfn.XLOOKUP($A:$A,AUTOPREENCHIMENTO!$A:$A,AUTOPREENCHIMENTO!DV:DV)</f>
        <v>0</v>
      </c>
      <c r="BB78">
        <f>_xlfn.XLOOKUP($A:$A,AUTOPREENCHIMENTO!$A:$A,AUTOPREENCHIMENTO!DX:DX)</f>
        <v>0</v>
      </c>
      <c r="BC78">
        <f>_xlfn.XLOOKUP($A:$A,AUTOPREENCHIMENTO!$A:$A,AUTOPREENCHIMENTO!DZ:DZ)</f>
        <v>0</v>
      </c>
      <c r="BD78">
        <f>_xlfn.XLOOKUP($A:$A,AUTOPREENCHIMENTO!$A:$A,AUTOPREENCHIMENTO!EB:EB)</f>
        <v>0</v>
      </c>
      <c r="BE78">
        <f>_xlfn.XLOOKUP($A:$A,AUTOPREENCHIMENTO!$A:$A,AUTOPREENCHIMENTO!ED:ED)</f>
        <v>0</v>
      </c>
      <c r="BF78">
        <f>_xlfn.XLOOKUP($A:$A,AUTOPREENCHIMENTO!$A:$A,AUTOPREENCHIMENTO!EF:EF)</f>
        <v>0</v>
      </c>
      <c r="BG78">
        <f>_xlfn.XLOOKUP($A:$A,AUTOPREENCHIMENTO!$A:$A,AUTOPREENCHIMENTO!EH:EH)</f>
        <v>0</v>
      </c>
    </row>
    <row r="79" spans="1:59" x14ac:dyDescent="0.25">
      <c r="A79" s="2">
        <v>130</v>
      </c>
      <c r="B79" s="1" t="s">
        <v>1702</v>
      </c>
      <c r="C79" s="43" t="s">
        <v>325</v>
      </c>
      <c r="D79" s="1" t="s">
        <v>1734</v>
      </c>
      <c r="E79" s="20" t="str">
        <f>_xlfn.XLOOKUP(A:A,Tipologia!A:A,Tipologia!F:F)</f>
        <v>B</v>
      </c>
      <c r="F79" s="62">
        <f t="shared" si="44"/>
        <v>9</v>
      </c>
      <c r="G79" s="58">
        <f t="shared" si="45"/>
        <v>2</v>
      </c>
      <c r="H79" s="58">
        <f t="shared" si="46"/>
        <v>2</v>
      </c>
      <c r="I79" s="58">
        <f t="shared" si="47"/>
        <v>0.75</v>
      </c>
      <c r="J79" s="58">
        <f t="shared" si="48"/>
        <v>2</v>
      </c>
      <c r="K79" s="58">
        <f t="shared" si="49"/>
        <v>0.75</v>
      </c>
      <c r="L79" s="58">
        <f t="shared" si="50"/>
        <v>1.5</v>
      </c>
      <c r="M79" s="58">
        <f t="shared" si="51"/>
        <v>0</v>
      </c>
      <c r="N79" s="1">
        <f>_xlfn.XLOOKUP(A:A,'COAPS 2020-10'!A:A,'COAPS 2020-10'!AP:AP)</f>
        <v>1</v>
      </c>
      <c r="O79" s="55">
        <f t="shared" si="52"/>
        <v>1</v>
      </c>
      <c r="P79" s="55">
        <f t="shared" si="53"/>
        <v>1</v>
      </c>
      <c r="Q79">
        <f>_xlfn.XLOOKUP($A:$A,AUTOPREENCHIMENTO!$A:$A,AUTOPREENCHIMENTO!DH:DH)</f>
        <v>1</v>
      </c>
      <c r="R79">
        <f>_xlfn.XLOOKUP($A:$A,AUTOPREENCHIMENTO!$A:$A,AUTOPREENCHIMENTO!DI:DI)</f>
        <v>40</v>
      </c>
      <c r="S79">
        <f>_xlfn.XLOOKUP($A:$A,AUTOPREENCHIMENTO!$A:$A,AUTOPREENCHIMENTO!DJ:DJ)</f>
        <v>0</v>
      </c>
      <c r="T79">
        <f>_xlfn.XLOOKUP($A:$A,AUTOPREENCHIMENTO!$A:$A,AUTOPREENCHIMENTO!DK:DK)</f>
        <v>0</v>
      </c>
      <c r="U79" s="55">
        <f t="shared" si="54"/>
        <v>1</v>
      </c>
      <c r="V79" s="55">
        <f t="shared" si="55"/>
        <v>1</v>
      </c>
      <c r="W79">
        <f>_xlfn.XLOOKUP($A:$A,AUTOPREENCHIMENTO!$A:$A,AUTOPREENCHIMENTO!DD:DD)</f>
        <v>1</v>
      </c>
      <c r="X79">
        <f>_xlfn.XLOOKUP($A:$A,AUTOPREENCHIMENTO!$A:$A,AUTOPREENCHIMENTO!DE:DE)</f>
        <v>40</v>
      </c>
      <c r="Y79" s="1">
        <f>_xlfn.XLOOKUP(A:A,'COAPS 2020-10'!A:A,'COAPS 2020-10'!AQ:AQ)</f>
        <v>1</v>
      </c>
      <c r="Z79" s="55">
        <f t="shared" si="56"/>
        <v>1</v>
      </c>
      <c r="AA79" s="55">
        <f t="shared" si="57"/>
        <v>0.5</v>
      </c>
      <c r="AB79">
        <f>_xlfn.XLOOKUP($A:$A,AUTOPREENCHIMENTO!$A:$A,AUTOPREENCHIMENTO!DB:DB)</f>
        <v>1</v>
      </c>
      <c r="AC79">
        <f>_xlfn.XLOOKUP($A:$A,AUTOPREENCHIMENTO!$A:$A,AUTOPREENCHIMENTO!DC:DC)</f>
        <v>20</v>
      </c>
      <c r="AD79" s="55">
        <f t="shared" si="58"/>
        <v>2</v>
      </c>
      <c r="AE79" s="55">
        <f t="shared" si="59"/>
        <v>2</v>
      </c>
      <c r="AF79">
        <f>_xlfn.XLOOKUP($A:$A,AUTOPREENCHIMENTO!$A:$A,AUTOPREENCHIMENTO!DN:DN)</f>
        <v>2</v>
      </c>
      <c r="AG79">
        <f>_xlfn.XLOOKUP($A:$A,AUTOPREENCHIMENTO!$A:$A,AUTOPREENCHIMENTO!DO:DO)</f>
        <v>80</v>
      </c>
      <c r="AH79" s="55">
        <f t="shared" si="60"/>
        <v>1</v>
      </c>
      <c r="AI79" s="55">
        <f t="shared" si="61"/>
        <v>0.5</v>
      </c>
      <c r="AJ79">
        <f>_xlfn.XLOOKUP($A:$A,AUTOPREENCHIMENTO!$A:$A,AUTOPREENCHIMENTO!DP:DP)</f>
        <v>1</v>
      </c>
      <c r="AK79">
        <f>_xlfn.XLOOKUP($A:$A,AUTOPREENCHIMENTO!$A:$A,AUTOPREENCHIMENTO!DQ:DQ)</f>
        <v>20</v>
      </c>
      <c r="AL79" s="55">
        <f t="shared" si="62"/>
        <v>4</v>
      </c>
      <c r="AM79" s="55">
        <f t="shared" si="63"/>
        <v>4</v>
      </c>
      <c r="AN79">
        <f>_xlfn.XLOOKUP($A:$A,AUTOPREENCHIMENTO!$A:$A,AUTOPREENCHIMENTO!CT:CT)</f>
        <v>4</v>
      </c>
      <c r="AO79">
        <f>_xlfn.XLOOKUP($A:$A,AUTOPREENCHIMENTO!$A:$A,AUTOPREENCHIMENTO!CU:CU)</f>
        <v>160</v>
      </c>
      <c r="AP79" s="55">
        <f t="shared" si="64"/>
        <v>0</v>
      </c>
      <c r="AQ79" s="55">
        <f t="shared" si="65"/>
        <v>0</v>
      </c>
      <c r="AR79">
        <f>_xlfn.XLOOKUP($A:$A,AUTOPREENCHIMENTO!$A:$A,AUTOPREENCHIMENTO!DS:DS)</f>
        <v>0</v>
      </c>
      <c r="AS79">
        <f>_xlfn.XLOOKUP($A:$A,AUTOPREENCHIMENTO!$A:$A,AUTOPREENCHIMENTO!DU:DU)</f>
        <v>0</v>
      </c>
      <c r="AT79">
        <f>_xlfn.XLOOKUP($A:$A,AUTOPREENCHIMENTO!$A:$A,AUTOPREENCHIMENTO!DW:DW)</f>
        <v>0</v>
      </c>
      <c r="AU79">
        <f>_xlfn.XLOOKUP($A:$A,AUTOPREENCHIMENTO!$A:$A,AUTOPREENCHIMENTO!DY:DY)</f>
        <v>0</v>
      </c>
      <c r="AV79">
        <f>_xlfn.XLOOKUP($A:$A,AUTOPREENCHIMENTO!$A:$A,AUTOPREENCHIMENTO!EA:EA)</f>
        <v>0</v>
      </c>
      <c r="AW79">
        <f>_xlfn.XLOOKUP($A:$A,AUTOPREENCHIMENTO!$A:$A,AUTOPREENCHIMENTO!EC:EC)</f>
        <v>0</v>
      </c>
      <c r="AX79">
        <f>_xlfn.XLOOKUP($A:$A,AUTOPREENCHIMENTO!$A:$A,AUTOPREENCHIMENTO!EE:EE)</f>
        <v>0</v>
      </c>
      <c r="AY79">
        <f>_xlfn.XLOOKUP($A:$A,AUTOPREENCHIMENTO!$A:$A,AUTOPREENCHIMENTO!EG:EG)</f>
        <v>0</v>
      </c>
      <c r="AZ79">
        <f>_xlfn.XLOOKUP($A:$A,AUTOPREENCHIMENTO!$A:$A,AUTOPREENCHIMENTO!DT:DT)</f>
        <v>0</v>
      </c>
      <c r="BA79">
        <f>_xlfn.XLOOKUP($A:$A,AUTOPREENCHIMENTO!$A:$A,AUTOPREENCHIMENTO!DV:DV)</f>
        <v>0</v>
      </c>
      <c r="BB79">
        <f>_xlfn.XLOOKUP($A:$A,AUTOPREENCHIMENTO!$A:$A,AUTOPREENCHIMENTO!DX:DX)</f>
        <v>0</v>
      </c>
      <c r="BC79">
        <f>_xlfn.XLOOKUP($A:$A,AUTOPREENCHIMENTO!$A:$A,AUTOPREENCHIMENTO!DZ:DZ)</f>
        <v>0</v>
      </c>
      <c r="BD79">
        <f>_xlfn.XLOOKUP($A:$A,AUTOPREENCHIMENTO!$A:$A,AUTOPREENCHIMENTO!EB:EB)</f>
        <v>0</v>
      </c>
      <c r="BE79">
        <f>_xlfn.XLOOKUP($A:$A,AUTOPREENCHIMENTO!$A:$A,AUTOPREENCHIMENTO!ED:ED)</f>
        <v>0</v>
      </c>
      <c r="BF79">
        <f>_xlfn.XLOOKUP($A:$A,AUTOPREENCHIMENTO!$A:$A,AUTOPREENCHIMENTO!EF:EF)</f>
        <v>0</v>
      </c>
      <c r="BG79">
        <f>_xlfn.XLOOKUP($A:$A,AUTOPREENCHIMENTO!$A:$A,AUTOPREENCHIMENTO!EH:EH)</f>
        <v>0</v>
      </c>
    </row>
    <row r="80" spans="1:59" x14ac:dyDescent="0.25">
      <c r="A80" s="2">
        <v>131</v>
      </c>
      <c r="B80" s="1" t="s">
        <v>1568</v>
      </c>
      <c r="C80" s="43" t="s">
        <v>397</v>
      </c>
      <c r="D80" s="1" t="s">
        <v>2056</v>
      </c>
      <c r="E80" s="20" t="str">
        <f>_xlfn.XLOOKUP(A:A,Tipologia!A:A,Tipologia!F:F)</f>
        <v>E</v>
      </c>
      <c r="F80" s="62">
        <f t="shared" si="44"/>
        <v>6.25</v>
      </c>
      <c r="G80" s="58">
        <f t="shared" si="45"/>
        <v>2</v>
      </c>
      <c r="H80" s="58">
        <f t="shared" si="46"/>
        <v>2</v>
      </c>
      <c r="I80" s="58">
        <f t="shared" si="47"/>
        <v>0</v>
      </c>
      <c r="J80" s="58">
        <f t="shared" si="48"/>
        <v>2</v>
      </c>
      <c r="K80" s="58">
        <f t="shared" si="49"/>
        <v>0</v>
      </c>
      <c r="L80" s="58">
        <f t="shared" si="50"/>
        <v>0.25</v>
      </c>
      <c r="M80" s="58">
        <f t="shared" si="51"/>
        <v>0</v>
      </c>
      <c r="N80" s="1">
        <f>_xlfn.XLOOKUP(A:A,'COAPS 2020-10'!A:A,'COAPS 2020-10'!AP:AP)</f>
        <v>2</v>
      </c>
      <c r="O80" s="55">
        <f t="shared" si="52"/>
        <v>1</v>
      </c>
      <c r="P80" s="55">
        <f t="shared" si="53"/>
        <v>1</v>
      </c>
      <c r="Q80">
        <f>_xlfn.XLOOKUP($A:$A,AUTOPREENCHIMENTO!$A:$A,AUTOPREENCHIMENTO!DH:DH)</f>
        <v>2</v>
      </c>
      <c r="R80">
        <f>_xlfn.XLOOKUP($A:$A,AUTOPREENCHIMENTO!$A:$A,AUTOPREENCHIMENTO!DI:DI)</f>
        <v>80</v>
      </c>
      <c r="S80">
        <f>_xlfn.XLOOKUP($A:$A,AUTOPREENCHIMENTO!$A:$A,AUTOPREENCHIMENTO!DJ:DJ)</f>
        <v>0</v>
      </c>
      <c r="T80">
        <f>_xlfn.XLOOKUP($A:$A,AUTOPREENCHIMENTO!$A:$A,AUTOPREENCHIMENTO!DK:DK)</f>
        <v>0</v>
      </c>
      <c r="U80" s="55">
        <f t="shared" si="54"/>
        <v>1</v>
      </c>
      <c r="V80" s="55">
        <f t="shared" si="55"/>
        <v>1</v>
      </c>
      <c r="W80">
        <f>_xlfn.XLOOKUP($A:$A,AUTOPREENCHIMENTO!$A:$A,AUTOPREENCHIMENTO!DD:DD)</f>
        <v>2</v>
      </c>
      <c r="X80">
        <f>_xlfn.XLOOKUP($A:$A,AUTOPREENCHIMENTO!$A:$A,AUTOPREENCHIMENTO!DE:DE)</f>
        <v>80</v>
      </c>
      <c r="Y80" s="1">
        <f>_xlfn.XLOOKUP(A:A,'COAPS 2020-10'!A:A,'COAPS 2020-10'!AQ:AQ)</f>
        <v>1</v>
      </c>
      <c r="Z80" s="55">
        <f t="shared" si="56"/>
        <v>0</v>
      </c>
      <c r="AA80" s="55">
        <f t="shared" si="57"/>
        <v>0</v>
      </c>
      <c r="AB80">
        <f>_xlfn.XLOOKUP($A:$A,AUTOPREENCHIMENTO!$A:$A,AUTOPREENCHIMENTO!DB:DB)</f>
        <v>0</v>
      </c>
      <c r="AC80">
        <f>_xlfn.XLOOKUP($A:$A,AUTOPREENCHIMENTO!$A:$A,AUTOPREENCHIMENTO!DC:DC)</f>
        <v>0</v>
      </c>
      <c r="AD80" s="55">
        <f t="shared" si="58"/>
        <v>2</v>
      </c>
      <c r="AE80" s="55">
        <f t="shared" si="59"/>
        <v>2</v>
      </c>
      <c r="AF80">
        <f>_xlfn.XLOOKUP($A:$A,AUTOPREENCHIMENTO!$A:$A,AUTOPREENCHIMENTO!DN:DN)</f>
        <v>4</v>
      </c>
      <c r="AG80">
        <f>_xlfn.XLOOKUP($A:$A,AUTOPREENCHIMENTO!$A:$A,AUTOPREENCHIMENTO!DO:DO)</f>
        <v>160</v>
      </c>
      <c r="AH80" s="55">
        <f t="shared" si="60"/>
        <v>0</v>
      </c>
      <c r="AI80" s="55">
        <f t="shared" si="61"/>
        <v>0</v>
      </c>
      <c r="AJ80">
        <f>_xlfn.XLOOKUP($A:$A,AUTOPREENCHIMENTO!$A:$A,AUTOPREENCHIMENTO!DP:DP)</f>
        <v>0</v>
      </c>
      <c r="AK80">
        <f>_xlfn.XLOOKUP($A:$A,AUTOPREENCHIMENTO!$A:$A,AUTOPREENCHIMENTO!DQ:DQ)</f>
        <v>0</v>
      </c>
      <c r="AL80" s="55">
        <f t="shared" si="62"/>
        <v>0.5</v>
      </c>
      <c r="AM80" s="55">
        <f t="shared" si="63"/>
        <v>0.5</v>
      </c>
      <c r="AN80">
        <f>_xlfn.XLOOKUP($A:$A,AUTOPREENCHIMENTO!$A:$A,AUTOPREENCHIMENTO!CT:CT)</f>
        <v>1</v>
      </c>
      <c r="AO80">
        <f>_xlfn.XLOOKUP($A:$A,AUTOPREENCHIMENTO!$A:$A,AUTOPREENCHIMENTO!CU:CU)</f>
        <v>40</v>
      </c>
      <c r="AP80" s="55">
        <f t="shared" si="64"/>
        <v>0</v>
      </c>
      <c r="AQ80" s="55">
        <f t="shared" si="65"/>
        <v>0</v>
      </c>
      <c r="AR80">
        <f>_xlfn.XLOOKUP($A:$A,AUTOPREENCHIMENTO!$A:$A,AUTOPREENCHIMENTO!DS:DS)</f>
        <v>0</v>
      </c>
      <c r="AS80">
        <f>_xlfn.XLOOKUP($A:$A,AUTOPREENCHIMENTO!$A:$A,AUTOPREENCHIMENTO!DU:DU)</f>
        <v>0</v>
      </c>
      <c r="AT80">
        <f>_xlfn.XLOOKUP($A:$A,AUTOPREENCHIMENTO!$A:$A,AUTOPREENCHIMENTO!DW:DW)</f>
        <v>0</v>
      </c>
      <c r="AU80">
        <f>_xlfn.XLOOKUP($A:$A,AUTOPREENCHIMENTO!$A:$A,AUTOPREENCHIMENTO!DY:DY)</f>
        <v>0</v>
      </c>
      <c r="AV80">
        <f>_xlfn.XLOOKUP($A:$A,AUTOPREENCHIMENTO!$A:$A,AUTOPREENCHIMENTO!EA:EA)</f>
        <v>0</v>
      </c>
      <c r="AW80">
        <f>_xlfn.XLOOKUP($A:$A,AUTOPREENCHIMENTO!$A:$A,AUTOPREENCHIMENTO!EC:EC)</f>
        <v>0</v>
      </c>
      <c r="AX80">
        <f>_xlfn.XLOOKUP($A:$A,AUTOPREENCHIMENTO!$A:$A,AUTOPREENCHIMENTO!EE:EE)</f>
        <v>0</v>
      </c>
      <c r="AY80">
        <f>_xlfn.XLOOKUP($A:$A,AUTOPREENCHIMENTO!$A:$A,AUTOPREENCHIMENTO!EG:EG)</f>
        <v>0</v>
      </c>
      <c r="AZ80">
        <f>_xlfn.XLOOKUP($A:$A,AUTOPREENCHIMENTO!$A:$A,AUTOPREENCHIMENTO!DT:DT)</f>
        <v>0</v>
      </c>
      <c r="BA80">
        <f>_xlfn.XLOOKUP($A:$A,AUTOPREENCHIMENTO!$A:$A,AUTOPREENCHIMENTO!DV:DV)</f>
        <v>0</v>
      </c>
      <c r="BB80">
        <f>_xlfn.XLOOKUP($A:$A,AUTOPREENCHIMENTO!$A:$A,AUTOPREENCHIMENTO!DX:DX)</f>
        <v>0</v>
      </c>
      <c r="BC80">
        <f>_xlfn.XLOOKUP($A:$A,AUTOPREENCHIMENTO!$A:$A,AUTOPREENCHIMENTO!DZ:DZ)</f>
        <v>0</v>
      </c>
      <c r="BD80">
        <f>_xlfn.XLOOKUP($A:$A,AUTOPREENCHIMENTO!$A:$A,AUTOPREENCHIMENTO!EB:EB)</f>
        <v>0</v>
      </c>
      <c r="BE80">
        <f>_xlfn.XLOOKUP($A:$A,AUTOPREENCHIMENTO!$A:$A,AUTOPREENCHIMENTO!ED:ED)</f>
        <v>0</v>
      </c>
      <c r="BF80">
        <f>_xlfn.XLOOKUP($A:$A,AUTOPREENCHIMENTO!$A:$A,AUTOPREENCHIMENTO!EF:EF)</f>
        <v>0</v>
      </c>
      <c r="BG80">
        <f>_xlfn.XLOOKUP($A:$A,AUTOPREENCHIMENTO!$A:$A,AUTOPREENCHIMENTO!EH:EH)</f>
        <v>0</v>
      </c>
    </row>
    <row r="81" spans="1:59" x14ac:dyDescent="0.25">
      <c r="A81" s="2">
        <v>132</v>
      </c>
      <c r="B81" s="1" t="s">
        <v>1702</v>
      </c>
      <c r="C81" s="43" t="s">
        <v>271</v>
      </c>
      <c r="D81" s="1" t="s">
        <v>2102</v>
      </c>
      <c r="E81" s="20" t="str">
        <f>_xlfn.XLOOKUP(A:A,Tipologia!A:A,Tipologia!F:F)</f>
        <v>D</v>
      </c>
      <c r="F81" s="62">
        <f t="shared" si="44"/>
        <v>6.25</v>
      </c>
      <c r="G81" s="58">
        <f t="shared" si="45"/>
        <v>1.5</v>
      </c>
      <c r="H81" s="58">
        <f t="shared" si="46"/>
        <v>2</v>
      </c>
      <c r="I81" s="58">
        <f t="shared" si="47"/>
        <v>1</v>
      </c>
      <c r="J81" s="58">
        <f t="shared" si="48"/>
        <v>0</v>
      </c>
      <c r="K81" s="58">
        <f t="shared" si="49"/>
        <v>0.75</v>
      </c>
      <c r="L81" s="58">
        <f t="shared" si="50"/>
        <v>0.5</v>
      </c>
      <c r="M81" s="58">
        <f t="shared" si="51"/>
        <v>0.5</v>
      </c>
      <c r="N81" s="1">
        <f>_xlfn.XLOOKUP(A:A,'COAPS 2020-10'!A:A,'COAPS 2020-10'!AP:AP)</f>
        <v>2</v>
      </c>
      <c r="O81" s="55">
        <f t="shared" si="52"/>
        <v>1</v>
      </c>
      <c r="P81" s="55">
        <f t="shared" si="53"/>
        <v>0.8</v>
      </c>
      <c r="Q81">
        <f>_xlfn.XLOOKUP($A:$A,AUTOPREENCHIMENTO!$A:$A,AUTOPREENCHIMENTO!DH:DH)</f>
        <v>2</v>
      </c>
      <c r="R81">
        <f>_xlfn.XLOOKUP($A:$A,AUTOPREENCHIMENTO!$A:$A,AUTOPREENCHIMENTO!DI:DI)</f>
        <v>64</v>
      </c>
      <c r="S81">
        <f>_xlfn.XLOOKUP($A:$A,AUTOPREENCHIMENTO!$A:$A,AUTOPREENCHIMENTO!DJ:DJ)</f>
        <v>0</v>
      </c>
      <c r="T81">
        <f>_xlfn.XLOOKUP($A:$A,AUTOPREENCHIMENTO!$A:$A,AUTOPREENCHIMENTO!DK:DK)</f>
        <v>0</v>
      </c>
      <c r="U81" s="55">
        <f t="shared" si="54"/>
        <v>1</v>
      </c>
      <c r="V81" s="55">
        <f t="shared" si="55"/>
        <v>1</v>
      </c>
      <c r="W81">
        <f>_xlfn.XLOOKUP($A:$A,AUTOPREENCHIMENTO!$A:$A,AUTOPREENCHIMENTO!DD:DD)</f>
        <v>2</v>
      </c>
      <c r="X81">
        <f>_xlfn.XLOOKUP($A:$A,AUTOPREENCHIMENTO!$A:$A,AUTOPREENCHIMENTO!DE:DE)</f>
        <v>80</v>
      </c>
      <c r="Y81" s="1">
        <f>_xlfn.XLOOKUP(A:A,'COAPS 2020-10'!A:A,'COAPS 2020-10'!AQ:AQ)</f>
        <v>1</v>
      </c>
      <c r="Z81" s="55">
        <f t="shared" si="56"/>
        <v>1</v>
      </c>
      <c r="AA81" s="55">
        <f t="shared" si="57"/>
        <v>1</v>
      </c>
      <c r="AB81">
        <f>_xlfn.XLOOKUP($A:$A,AUTOPREENCHIMENTO!$A:$A,AUTOPREENCHIMENTO!DB:DB)</f>
        <v>1</v>
      </c>
      <c r="AC81">
        <f>_xlfn.XLOOKUP($A:$A,AUTOPREENCHIMENTO!$A:$A,AUTOPREENCHIMENTO!DC:DC)</f>
        <v>40</v>
      </c>
      <c r="AD81" s="55">
        <f t="shared" si="58"/>
        <v>0</v>
      </c>
      <c r="AE81" s="55">
        <f t="shared" si="59"/>
        <v>0</v>
      </c>
      <c r="AF81">
        <f>_xlfn.XLOOKUP($A:$A,AUTOPREENCHIMENTO!$A:$A,AUTOPREENCHIMENTO!DN:DN)</f>
        <v>0</v>
      </c>
      <c r="AG81">
        <f>_xlfn.XLOOKUP($A:$A,AUTOPREENCHIMENTO!$A:$A,AUTOPREENCHIMENTO!DO:DO)</f>
        <v>0</v>
      </c>
      <c r="AH81" s="55">
        <f t="shared" si="60"/>
        <v>1</v>
      </c>
      <c r="AI81" s="55">
        <f t="shared" si="61"/>
        <v>0.5</v>
      </c>
      <c r="AJ81">
        <f>_xlfn.XLOOKUP($A:$A,AUTOPREENCHIMENTO!$A:$A,AUTOPREENCHIMENTO!DP:DP)</f>
        <v>1</v>
      </c>
      <c r="AK81">
        <f>_xlfn.XLOOKUP($A:$A,AUTOPREENCHIMENTO!$A:$A,AUTOPREENCHIMENTO!DQ:DQ)</f>
        <v>20</v>
      </c>
      <c r="AL81" s="55">
        <f t="shared" si="62"/>
        <v>1</v>
      </c>
      <c r="AM81" s="55">
        <f t="shared" si="63"/>
        <v>1</v>
      </c>
      <c r="AN81">
        <f>_xlfn.XLOOKUP($A:$A,AUTOPREENCHIMENTO!$A:$A,AUTOPREENCHIMENTO!CT:CT)</f>
        <v>2</v>
      </c>
      <c r="AO81">
        <f>_xlfn.XLOOKUP($A:$A,AUTOPREENCHIMENTO!$A:$A,AUTOPREENCHIMENTO!CU:CU)</f>
        <v>80</v>
      </c>
      <c r="AP81" s="55">
        <f t="shared" si="64"/>
        <v>4</v>
      </c>
      <c r="AQ81" s="55">
        <f t="shared" si="65"/>
        <v>200</v>
      </c>
      <c r="AR81">
        <f>_xlfn.XLOOKUP($A:$A,AUTOPREENCHIMENTO!$A:$A,AUTOPREENCHIMENTO!DS:DS)</f>
        <v>1</v>
      </c>
      <c r="AS81">
        <f>_xlfn.XLOOKUP($A:$A,AUTOPREENCHIMENTO!$A:$A,AUTOPREENCHIMENTO!DU:DU)</f>
        <v>0</v>
      </c>
      <c r="AT81">
        <f>_xlfn.XLOOKUP($A:$A,AUTOPREENCHIMENTO!$A:$A,AUTOPREENCHIMENTO!DW:DW)</f>
        <v>1</v>
      </c>
      <c r="AU81">
        <f>_xlfn.XLOOKUP($A:$A,AUTOPREENCHIMENTO!$A:$A,AUTOPREENCHIMENTO!DY:DY)</f>
        <v>0</v>
      </c>
      <c r="AV81">
        <f>_xlfn.XLOOKUP($A:$A,AUTOPREENCHIMENTO!$A:$A,AUTOPREENCHIMENTO!EA:EA)</f>
        <v>0</v>
      </c>
      <c r="AW81">
        <f>_xlfn.XLOOKUP($A:$A,AUTOPREENCHIMENTO!$A:$A,AUTOPREENCHIMENTO!EC:EC)</f>
        <v>2</v>
      </c>
      <c r="AX81">
        <f>_xlfn.XLOOKUP($A:$A,AUTOPREENCHIMENTO!$A:$A,AUTOPREENCHIMENTO!EE:EE)</f>
        <v>1</v>
      </c>
      <c r="AY81">
        <f>_xlfn.XLOOKUP($A:$A,AUTOPREENCHIMENTO!$A:$A,AUTOPREENCHIMENTO!EG:EG)</f>
        <v>0</v>
      </c>
      <c r="AZ81">
        <f>_xlfn.XLOOKUP($A:$A,AUTOPREENCHIMENTO!$A:$A,AUTOPREENCHIMENTO!DT:DT)</f>
        <v>40</v>
      </c>
      <c r="BA81">
        <f>_xlfn.XLOOKUP($A:$A,AUTOPREENCHIMENTO!$A:$A,AUTOPREENCHIMENTO!DV:DV)</f>
        <v>0</v>
      </c>
      <c r="BB81">
        <f>_xlfn.XLOOKUP($A:$A,AUTOPREENCHIMENTO!$A:$A,AUTOPREENCHIMENTO!DX:DX)</f>
        <v>40</v>
      </c>
      <c r="BC81">
        <f>_xlfn.XLOOKUP($A:$A,AUTOPREENCHIMENTO!$A:$A,AUTOPREENCHIMENTO!DZ:DZ)</f>
        <v>0</v>
      </c>
      <c r="BD81">
        <f>_xlfn.XLOOKUP($A:$A,AUTOPREENCHIMENTO!$A:$A,AUTOPREENCHIMENTO!EB:EB)</f>
        <v>0</v>
      </c>
      <c r="BE81">
        <f>_xlfn.XLOOKUP($A:$A,AUTOPREENCHIMENTO!$A:$A,AUTOPREENCHIMENTO!ED:ED)</f>
        <v>80</v>
      </c>
      <c r="BF81">
        <f>_xlfn.XLOOKUP($A:$A,AUTOPREENCHIMENTO!$A:$A,AUTOPREENCHIMENTO!EF:EF)</f>
        <v>40</v>
      </c>
      <c r="BG81">
        <f>_xlfn.XLOOKUP($A:$A,AUTOPREENCHIMENTO!$A:$A,AUTOPREENCHIMENTO!EH:EH)</f>
        <v>0</v>
      </c>
    </row>
    <row r="82" spans="1:59" x14ac:dyDescent="0.25">
      <c r="A82" s="2">
        <v>133</v>
      </c>
      <c r="B82" s="1" t="s">
        <v>1929</v>
      </c>
      <c r="C82" s="43" t="s">
        <v>120</v>
      </c>
      <c r="D82" s="1" t="s">
        <v>2134</v>
      </c>
      <c r="E82" s="20" t="str">
        <f>_xlfn.XLOOKUP(A:A,Tipologia!A:A,Tipologia!F:F)</f>
        <v>E</v>
      </c>
      <c r="F82" s="62">
        <f t="shared" si="44"/>
        <v>7</v>
      </c>
      <c r="G82" s="58">
        <f t="shared" si="45"/>
        <v>2</v>
      </c>
      <c r="H82" s="58">
        <f t="shared" si="46"/>
        <v>2</v>
      </c>
      <c r="I82" s="58">
        <f t="shared" si="47"/>
        <v>0</v>
      </c>
      <c r="J82" s="58">
        <f t="shared" si="48"/>
        <v>2</v>
      </c>
      <c r="K82" s="58">
        <f t="shared" si="49"/>
        <v>0</v>
      </c>
      <c r="L82" s="58">
        <f t="shared" si="50"/>
        <v>1</v>
      </c>
      <c r="M82" s="58">
        <f t="shared" si="51"/>
        <v>0</v>
      </c>
      <c r="N82" s="1">
        <f>_xlfn.XLOOKUP(A:A,'COAPS 2020-10'!A:A,'COAPS 2020-10'!AP:AP)</f>
        <v>2</v>
      </c>
      <c r="O82" s="55">
        <f t="shared" si="52"/>
        <v>1</v>
      </c>
      <c r="P82" s="55">
        <f t="shared" si="53"/>
        <v>1</v>
      </c>
      <c r="Q82">
        <f>_xlfn.XLOOKUP($A:$A,AUTOPREENCHIMENTO!$A:$A,AUTOPREENCHIMENTO!DH:DH)</f>
        <v>2</v>
      </c>
      <c r="R82">
        <f>_xlfn.XLOOKUP($A:$A,AUTOPREENCHIMENTO!$A:$A,AUTOPREENCHIMENTO!DI:DI)</f>
        <v>80</v>
      </c>
      <c r="S82">
        <f>_xlfn.XLOOKUP($A:$A,AUTOPREENCHIMENTO!$A:$A,AUTOPREENCHIMENTO!DJ:DJ)</f>
        <v>0</v>
      </c>
      <c r="T82">
        <f>_xlfn.XLOOKUP($A:$A,AUTOPREENCHIMENTO!$A:$A,AUTOPREENCHIMENTO!DK:DK)</f>
        <v>0</v>
      </c>
      <c r="U82" s="55">
        <f t="shared" si="54"/>
        <v>1</v>
      </c>
      <c r="V82" s="55">
        <f t="shared" si="55"/>
        <v>1</v>
      </c>
      <c r="W82">
        <f>_xlfn.XLOOKUP($A:$A,AUTOPREENCHIMENTO!$A:$A,AUTOPREENCHIMENTO!DD:DD)</f>
        <v>2</v>
      </c>
      <c r="X82">
        <f>_xlfn.XLOOKUP($A:$A,AUTOPREENCHIMENTO!$A:$A,AUTOPREENCHIMENTO!DE:DE)</f>
        <v>80</v>
      </c>
      <c r="Y82" s="1">
        <f>_xlfn.XLOOKUP(A:A,'COAPS 2020-10'!A:A,'COAPS 2020-10'!AQ:AQ)</f>
        <v>0</v>
      </c>
      <c r="Z82" s="55">
        <f t="shared" si="56"/>
        <v>0</v>
      </c>
      <c r="AA82" s="55">
        <f t="shared" si="57"/>
        <v>0</v>
      </c>
      <c r="AB82">
        <f>_xlfn.XLOOKUP($A:$A,AUTOPREENCHIMENTO!$A:$A,AUTOPREENCHIMENTO!DB:DB)</f>
        <v>0</v>
      </c>
      <c r="AC82">
        <f>_xlfn.XLOOKUP($A:$A,AUTOPREENCHIMENTO!$A:$A,AUTOPREENCHIMENTO!DC:DC)</f>
        <v>0</v>
      </c>
      <c r="AD82" s="55">
        <f t="shared" si="58"/>
        <v>2</v>
      </c>
      <c r="AE82" s="55">
        <f t="shared" si="59"/>
        <v>2</v>
      </c>
      <c r="AF82">
        <f>_xlfn.XLOOKUP($A:$A,AUTOPREENCHIMENTO!$A:$A,AUTOPREENCHIMENTO!DN:DN)</f>
        <v>4</v>
      </c>
      <c r="AG82">
        <f>_xlfn.XLOOKUP($A:$A,AUTOPREENCHIMENTO!$A:$A,AUTOPREENCHIMENTO!DO:DO)</f>
        <v>160</v>
      </c>
      <c r="AH82" s="55">
        <f t="shared" si="60"/>
        <v>0</v>
      </c>
      <c r="AI82" s="55">
        <f t="shared" si="61"/>
        <v>0</v>
      </c>
      <c r="AJ82">
        <f>_xlfn.XLOOKUP($A:$A,AUTOPREENCHIMENTO!$A:$A,AUTOPREENCHIMENTO!DP:DP)</f>
        <v>0</v>
      </c>
      <c r="AK82">
        <f>_xlfn.XLOOKUP($A:$A,AUTOPREENCHIMENTO!$A:$A,AUTOPREENCHIMENTO!DQ:DQ)</f>
        <v>0</v>
      </c>
      <c r="AL82" s="55">
        <f t="shared" si="62"/>
        <v>2.5</v>
      </c>
      <c r="AM82" s="55">
        <f t="shared" si="63"/>
        <v>3.5</v>
      </c>
      <c r="AN82">
        <f>_xlfn.XLOOKUP($A:$A,AUTOPREENCHIMENTO!$A:$A,AUTOPREENCHIMENTO!CT:CT)</f>
        <v>5</v>
      </c>
      <c r="AO82">
        <f>_xlfn.XLOOKUP($A:$A,AUTOPREENCHIMENTO!$A:$A,AUTOPREENCHIMENTO!CU:CU)</f>
        <v>280</v>
      </c>
      <c r="AP82" s="55">
        <f t="shared" si="64"/>
        <v>0</v>
      </c>
      <c r="AQ82" s="55">
        <f t="shared" si="65"/>
        <v>0</v>
      </c>
      <c r="AR82">
        <f>_xlfn.XLOOKUP($A:$A,AUTOPREENCHIMENTO!$A:$A,AUTOPREENCHIMENTO!DS:DS)</f>
        <v>0</v>
      </c>
      <c r="AS82">
        <f>_xlfn.XLOOKUP($A:$A,AUTOPREENCHIMENTO!$A:$A,AUTOPREENCHIMENTO!DU:DU)</f>
        <v>0</v>
      </c>
      <c r="AT82">
        <f>_xlfn.XLOOKUP($A:$A,AUTOPREENCHIMENTO!$A:$A,AUTOPREENCHIMENTO!DW:DW)</f>
        <v>0</v>
      </c>
      <c r="AU82">
        <f>_xlfn.XLOOKUP($A:$A,AUTOPREENCHIMENTO!$A:$A,AUTOPREENCHIMENTO!DY:DY)</f>
        <v>0</v>
      </c>
      <c r="AV82">
        <f>_xlfn.XLOOKUP($A:$A,AUTOPREENCHIMENTO!$A:$A,AUTOPREENCHIMENTO!EA:EA)</f>
        <v>0</v>
      </c>
      <c r="AW82">
        <f>_xlfn.XLOOKUP($A:$A,AUTOPREENCHIMENTO!$A:$A,AUTOPREENCHIMENTO!EC:EC)</f>
        <v>0</v>
      </c>
      <c r="AX82">
        <f>_xlfn.XLOOKUP($A:$A,AUTOPREENCHIMENTO!$A:$A,AUTOPREENCHIMENTO!EE:EE)</f>
        <v>0</v>
      </c>
      <c r="AY82">
        <f>_xlfn.XLOOKUP($A:$A,AUTOPREENCHIMENTO!$A:$A,AUTOPREENCHIMENTO!EG:EG)</f>
        <v>0</v>
      </c>
      <c r="AZ82">
        <f>_xlfn.XLOOKUP($A:$A,AUTOPREENCHIMENTO!$A:$A,AUTOPREENCHIMENTO!DT:DT)</f>
        <v>0</v>
      </c>
      <c r="BA82">
        <f>_xlfn.XLOOKUP($A:$A,AUTOPREENCHIMENTO!$A:$A,AUTOPREENCHIMENTO!DV:DV)</f>
        <v>0</v>
      </c>
      <c r="BB82">
        <f>_xlfn.XLOOKUP($A:$A,AUTOPREENCHIMENTO!$A:$A,AUTOPREENCHIMENTO!DX:DX)</f>
        <v>0</v>
      </c>
      <c r="BC82">
        <f>_xlfn.XLOOKUP($A:$A,AUTOPREENCHIMENTO!$A:$A,AUTOPREENCHIMENTO!DZ:DZ)</f>
        <v>0</v>
      </c>
      <c r="BD82">
        <f>_xlfn.XLOOKUP($A:$A,AUTOPREENCHIMENTO!$A:$A,AUTOPREENCHIMENTO!EB:EB)</f>
        <v>0</v>
      </c>
      <c r="BE82">
        <f>_xlfn.XLOOKUP($A:$A,AUTOPREENCHIMENTO!$A:$A,AUTOPREENCHIMENTO!ED:ED)</f>
        <v>0</v>
      </c>
      <c r="BF82">
        <f>_xlfn.XLOOKUP($A:$A,AUTOPREENCHIMENTO!$A:$A,AUTOPREENCHIMENTO!EF:EF)</f>
        <v>0</v>
      </c>
      <c r="BG82">
        <f>_xlfn.XLOOKUP($A:$A,AUTOPREENCHIMENTO!$A:$A,AUTOPREENCHIMENTO!EH:EH)</f>
        <v>0</v>
      </c>
    </row>
    <row r="83" spans="1:59" x14ac:dyDescent="0.25">
      <c r="A83" s="2">
        <v>134</v>
      </c>
      <c r="B83" s="1" t="s">
        <v>1794</v>
      </c>
      <c r="C83" s="43" t="s">
        <v>231</v>
      </c>
      <c r="D83" s="1" t="s">
        <v>2013</v>
      </c>
      <c r="E83" s="20" t="str">
        <f>_xlfn.XLOOKUP(A:A,Tipologia!A:A,Tipologia!F:F)</f>
        <v>B</v>
      </c>
      <c r="F83" s="62">
        <f t="shared" si="44"/>
        <v>8</v>
      </c>
      <c r="G83" s="58">
        <f t="shared" si="45"/>
        <v>1.5</v>
      </c>
      <c r="H83" s="58">
        <f t="shared" si="46"/>
        <v>2</v>
      </c>
      <c r="I83" s="58">
        <f t="shared" si="47"/>
        <v>0.75</v>
      </c>
      <c r="J83" s="58">
        <f t="shared" si="48"/>
        <v>2</v>
      </c>
      <c r="K83" s="58">
        <f t="shared" si="49"/>
        <v>0.75</v>
      </c>
      <c r="L83" s="58">
        <f t="shared" si="50"/>
        <v>0.5</v>
      </c>
      <c r="M83" s="58">
        <f t="shared" si="51"/>
        <v>0.5</v>
      </c>
      <c r="N83" s="1">
        <f>_xlfn.XLOOKUP(A:A,'COAPS 2020-10'!A:A,'COAPS 2020-10'!AP:AP)</f>
        <v>4</v>
      </c>
      <c r="O83" s="55">
        <f t="shared" si="52"/>
        <v>0.75</v>
      </c>
      <c r="P83" s="55">
        <f t="shared" si="53"/>
        <v>0.65</v>
      </c>
      <c r="Q83">
        <f>_xlfn.XLOOKUP($A:$A,AUTOPREENCHIMENTO!$A:$A,AUTOPREENCHIMENTO!DH:DH)</f>
        <v>1</v>
      </c>
      <c r="R83">
        <f>_xlfn.XLOOKUP($A:$A,AUTOPREENCHIMENTO!$A:$A,AUTOPREENCHIMENTO!DI:DI)</f>
        <v>40</v>
      </c>
      <c r="S83">
        <f>_xlfn.XLOOKUP($A:$A,AUTOPREENCHIMENTO!$A:$A,AUTOPREENCHIMENTO!DJ:DJ)</f>
        <v>2</v>
      </c>
      <c r="T83">
        <f>_xlfn.XLOOKUP($A:$A,AUTOPREENCHIMENTO!$A:$A,AUTOPREENCHIMENTO!DK:DK)</f>
        <v>64</v>
      </c>
      <c r="U83" s="55">
        <f t="shared" si="54"/>
        <v>1.5</v>
      </c>
      <c r="V83" s="55">
        <f t="shared" si="55"/>
        <v>1.5</v>
      </c>
      <c r="W83">
        <f>_xlfn.XLOOKUP($A:$A,AUTOPREENCHIMENTO!$A:$A,AUTOPREENCHIMENTO!DD:DD)</f>
        <v>6</v>
      </c>
      <c r="X83">
        <f>_xlfn.XLOOKUP($A:$A,AUTOPREENCHIMENTO!$A:$A,AUTOPREENCHIMENTO!DE:DE)</f>
        <v>240</v>
      </c>
      <c r="Y83" s="1">
        <f>_xlfn.XLOOKUP(A:A,'COAPS 2020-10'!A:A,'COAPS 2020-10'!AQ:AQ)</f>
        <v>4</v>
      </c>
      <c r="Z83" s="55">
        <f t="shared" si="56"/>
        <v>1</v>
      </c>
      <c r="AA83" s="55">
        <f t="shared" si="57"/>
        <v>0.875</v>
      </c>
      <c r="AB83">
        <f>_xlfn.XLOOKUP($A:$A,AUTOPREENCHIMENTO!$A:$A,AUTOPREENCHIMENTO!DB:DB)</f>
        <v>4</v>
      </c>
      <c r="AC83">
        <f>_xlfn.XLOOKUP($A:$A,AUTOPREENCHIMENTO!$A:$A,AUTOPREENCHIMENTO!DC:DC)</f>
        <v>140</v>
      </c>
      <c r="AD83" s="55">
        <f t="shared" si="58"/>
        <v>2.75</v>
      </c>
      <c r="AE83" s="55">
        <f t="shared" si="59"/>
        <v>2.75</v>
      </c>
      <c r="AF83">
        <f>_xlfn.XLOOKUP($A:$A,AUTOPREENCHIMENTO!$A:$A,AUTOPREENCHIMENTO!DN:DN)</f>
        <v>11</v>
      </c>
      <c r="AG83">
        <f>_xlfn.XLOOKUP($A:$A,AUTOPREENCHIMENTO!$A:$A,AUTOPREENCHIMENTO!DO:DO)</f>
        <v>440</v>
      </c>
      <c r="AH83" s="55">
        <f t="shared" si="60"/>
        <v>1.5</v>
      </c>
      <c r="AI83" s="55">
        <f t="shared" si="61"/>
        <v>0.75</v>
      </c>
      <c r="AJ83">
        <f>_xlfn.XLOOKUP($A:$A,AUTOPREENCHIMENTO!$A:$A,AUTOPREENCHIMENTO!DP:DP)</f>
        <v>6</v>
      </c>
      <c r="AK83">
        <f>_xlfn.XLOOKUP($A:$A,AUTOPREENCHIMENTO!$A:$A,AUTOPREENCHIMENTO!DQ:DQ)</f>
        <v>120</v>
      </c>
      <c r="AL83" s="55">
        <f t="shared" si="62"/>
        <v>1.5</v>
      </c>
      <c r="AM83" s="55">
        <f t="shared" si="63"/>
        <v>1.5</v>
      </c>
      <c r="AN83">
        <f>_xlfn.XLOOKUP($A:$A,AUTOPREENCHIMENTO!$A:$A,AUTOPREENCHIMENTO!CT:CT)</f>
        <v>6</v>
      </c>
      <c r="AO83">
        <f>_xlfn.XLOOKUP($A:$A,AUTOPREENCHIMENTO!$A:$A,AUTOPREENCHIMENTO!CU:CU)</f>
        <v>240</v>
      </c>
      <c r="AP83" s="55">
        <f t="shared" si="64"/>
        <v>4</v>
      </c>
      <c r="AQ83" s="55">
        <f t="shared" si="65"/>
        <v>160</v>
      </c>
      <c r="AR83">
        <f>_xlfn.XLOOKUP($A:$A,AUTOPREENCHIMENTO!$A:$A,AUTOPREENCHIMENTO!DS:DS)</f>
        <v>1</v>
      </c>
      <c r="AS83">
        <f>_xlfn.XLOOKUP($A:$A,AUTOPREENCHIMENTO!$A:$A,AUTOPREENCHIMENTO!DU:DU)</f>
        <v>0</v>
      </c>
      <c r="AT83">
        <f>_xlfn.XLOOKUP($A:$A,AUTOPREENCHIMENTO!$A:$A,AUTOPREENCHIMENTO!DW:DW)</f>
        <v>1</v>
      </c>
      <c r="AU83">
        <f>_xlfn.XLOOKUP($A:$A,AUTOPREENCHIMENTO!$A:$A,AUTOPREENCHIMENTO!DY:DY)</f>
        <v>0</v>
      </c>
      <c r="AV83">
        <f>_xlfn.XLOOKUP($A:$A,AUTOPREENCHIMENTO!$A:$A,AUTOPREENCHIMENTO!EA:EA)</f>
        <v>1</v>
      </c>
      <c r="AW83">
        <f>_xlfn.XLOOKUP($A:$A,AUTOPREENCHIMENTO!$A:$A,AUTOPREENCHIMENTO!EC:EC)</f>
        <v>1</v>
      </c>
      <c r="AX83">
        <f>_xlfn.XLOOKUP($A:$A,AUTOPREENCHIMENTO!$A:$A,AUTOPREENCHIMENTO!EE:EE)</f>
        <v>0</v>
      </c>
      <c r="AY83">
        <f>_xlfn.XLOOKUP($A:$A,AUTOPREENCHIMENTO!$A:$A,AUTOPREENCHIMENTO!EG:EG)</f>
        <v>0</v>
      </c>
      <c r="AZ83">
        <f>_xlfn.XLOOKUP($A:$A,AUTOPREENCHIMENTO!$A:$A,AUTOPREENCHIMENTO!DT:DT)</f>
        <v>40</v>
      </c>
      <c r="BA83">
        <f>_xlfn.XLOOKUP($A:$A,AUTOPREENCHIMENTO!$A:$A,AUTOPREENCHIMENTO!DV:DV)</f>
        <v>0</v>
      </c>
      <c r="BB83">
        <f>_xlfn.XLOOKUP($A:$A,AUTOPREENCHIMENTO!$A:$A,AUTOPREENCHIMENTO!DX:DX)</f>
        <v>40</v>
      </c>
      <c r="BC83">
        <f>_xlfn.XLOOKUP($A:$A,AUTOPREENCHIMENTO!$A:$A,AUTOPREENCHIMENTO!DZ:DZ)</f>
        <v>0</v>
      </c>
      <c r="BD83">
        <f>_xlfn.XLOOKUP($A:$A,AUTOPREENCHIMENTO!$A:$A,AUTOPREENCHIMENTO!EB:EB)</f>
        <v>40</v>
      </c>
      <c r="BE83">
        <f>_xlfn.XLOOKUP($A:$A,AUTOPREENCHIMENTO!$A:$A,AUTOPREENCHIMENTO!ED:ED)</f>
        <v>40</v>
      </c>
      <c r="BF83">
        <f>_xlfn.XLOOKUP($A:$A,AUTOPREENCHIMENTO!$A:$A,AUTOPREENCHIMENTO!EF:EF)</f>
        <v>0</v>
      </c>
      <c r="BG83">
        <f>_xlfn.XLOOKUP($A:$A,AUTOPREENCHIMENTO!$A:$A,AUTOPREENCHIMENTO!EH:EH)</f>
        <v>0</v>
      </c>
    </row>
    <row r="84" spans="1:59" x14ac:dyDescent="0.25">
      <c r="A84" s="2">
        <v>136</v>
      </c>
      <c r="B84" s="1" t="s">
        <v>1702</v>
      </c>
      <c r="C84" s="43" t="s">
        <v>325</v>
      </c>
      <c r="D84" s="1" t="s">
        <v>2112</v>
      </c>
      <c r="E84" s="20" t="str">
        <f>_xlfn.XLOOKUP(A:A,Tipologia!A:A,Tipologia!F:F)</f>
        <v>E</v>
      </c>
      <c r="F84" s="62">
        <f t="shared" si="44"/>
        <v>6.25</v>
      </c>
      <c r="G84" s="58">
        <f t="shared" si="45"/>
        <v>2</v>
      </c>
      <c r="H84" s="58">
        <f t="shared" si="46"/>
        <v>2</v>
      </c>
      <c r="I84" s="58">
        <f t="shared" si="47"/>
        <v>0</v>
      </c>
      <c r="J84" s="58">
        <f t="shared" si="48"/>
        <v>1.5</v>
      </c>
      <c r="K84" s="58">
        <f t="shared" si="49"/>
        <v>0</v>
      </c>
      <c r="L84" s="58">
        <f t="shared" si="50"/>
        <v>0.75</v>
      </c>
      <c r="M84" s="58">
        <f t="shared" si="51"/>
        <v>0</v>
      </c>
      <c r="N84" s="1">
        <f>_xlfn.XLOOKUP(A:A,'COAPS 2020-10'!A:A,'COAPS 2020-10'!AP:AP)</f>
        <v>3</v>
      </c>
      <c r="O84" s="55">
        <f t="shared" si="52"/>
        <v>1</v>
      </c>
      <c r="P84" s="55">
        <f t="shared" si="53"/>
        <v>1</v>
      </c>
      <c r="Q84">
        <f>_xlfn.XLOOKUP($A:$A,AUTOPREENCHIMENTO!$A:$A,AUTOPREENCHIMENTO!DH:DH)</f>
        <v>3</v>
      </c>
      <c r="R84">
        <f>_xlfn.XLOOKUP($A:$A,AUTOPREENCHIMENTO!$A:$A,AUTOPREENCHIMENTO!DI:DI)</f>
        <v>120</v>
      </c>
      <c r="S84">
        <f>_xlfn.XLOOKUP($A:$A,AUTOPREENCHIMENTO!$A:$A,AUTOPREENCHIMENTO!DJ:DJ)</f>
        <v>0</v>
      </c>
      <c r="T84">
        <f>_xlfn.XLOOKUP($A:$A,AUTOPREENCHIMENTO!$A:$A,AUTOPREENCHIMENTO!DK:DK)</f>
        <v>0</v>
      </c>
      <c r="U84" s="55">
        <f t="shared" si="54"/>
        <v>1</v>
      </c>
      <c r="V84" s="55">
        <f t="shared" si="55"/>
        <v>1</v>
      </c>
      <c r="W84">
        <f>_xlfn.XLOOKUP($A:$A,AUTOPREENCHIMENTO!$A:$A,AUTOPREENCHIMENTO!DD:DD)</f>
        <v>3</v>
      </c>
      <c r="X84">
        <f>_xlfn.XLOOKUP($A:$A,AUTOPREENCHIMENTO!$A:$A,AUTOPREENCHIMENTO!DE:DE)</f>
        <v>120</v>
      </c>
      <c r="Y84" s="1">
        <f>_xlfn.XLOOKUP(A:A,'COAPS 2020-10'!A:A,'COAPS 2020-10'!AQ:AQ)</f>
        <v>1</v>
      </c>
      <c r="Z84" s="55">
        <f t="shared" si="56"/>
        <v>0</v>
      </c>
      <c r="AA84" s="55">
        <f t="shared" si="57"/>
        <v>0</v>
      </c>
      <c r="AB84">
        <f>_xlfn.XLOOKUP($A:$A,AUTOPREENCHIMENTO!$A:$A,AUTOPREENCHIMENTO!DB:DB)</f>
        <v>0</v>
      </c>
      <c r="AC84">
        <f>_xlfn.XLOOKUP($A:$A,AUTOPREENCHIMENTO!$A:$A,AUTOPREENCHIMENTO!DC:DC)</f>
        <v>0</v>
      </c>
      <c r="AD84" s="55">
        <f t="shared" si="58"/>
        <v>1.6666666666666667</v>
      </c>
      <c r="AE84" s="55">
        <f t="shared" si="59"/>
        <v>1.6666666666666667</v>
      </c>
      <c r="AF84">
        <f>_xlfn.XLOOKUP($A:$A,AUTOPREENCHIMENTO!$A:$A,AUTOPREENCHIMENTO!DN:DN)</f>
        <v>5</v>
      </c>
      <c r="AG84">
        <f>_xlfn.XLOOKUP($A:$A,AUTOPREENCHIMENTO!$A:$A,AUTOPREENCHIMENTO!DO:DO)</f>
        <v>200</v>
      </c>
      <c r="AH84" s="55">
        <f t="shared" si="60"/>
        <v>0</v>
      </c>
      <c r="AI84" s="55">
        <f t="shared" si="61"/>
        <v>0</v>
      </c>
      <c r="AJ84">
        <f>_xlfn.XLOOKUP($A:$A,AUTOPREENCHIMENTO!$A:$A,AUTOPREENCHIMENTO!DP:DP)</f>
        <v>0</v>
      </c>
      <c r="AK84">
        <f>_xlfn.XLOOKUP($A:$A,AUTOPREENCHIMENTO!$A:$A,AUTOPREENCHIMENTO!DQ:DQ)</f>
        <v>0</v>
      </c>
      <c r="AL84" s="55">
        <f t="shared" si="62"/>
        <v>2</v>
      </c>
      <c r="AM84" s="55">
        <f t="shared" si="63"/>
        <v>2</v>
      </c>
      <c r="AN84">
        <f>_xlfn.XLOOKUP($A:$A,AUTOPREENCHIMENTO!$A:$A,AUTOPREENCHIMENTO!CT:CT)</f>
        <v>6</v>
      </c>
      <c r="AO84">
        <f>_xlfn.XLOOKUP($A:$A,AUTOPREENCHIMENTO!$A:$A,AUTOPREENCHIMENTO!CU:CU)</f>
        <v>240</v>
      </c>
      <c r="AP84" s="55">
        <f t="shared" si="64"/>
        <v>0</v>
      </c>
      <c r="AQ84" s="55">
        <f t="shared" si="65"/>
        <v>0</v>
      </c>
      <c r="AR84">
        <f>_xlfn.XLOOKUP($A:$A,AUTOPREENCHIMENTO!$A:$A,AUTOPREENCHIMENTO!DS:DS)</f>
        <v>0</v>
      </c>
      <c r="AS84">
        <f>_xlfn.XLOOKUP($A:$A,AUTOPREENCHIMENTO!$A:$A,AUTOPREENCHIMENTO!DU:DU)</f>
        <v>0</v>
      </c>
      <c r="AT84">
        <f>_xlfn.XLOOKUP($A:$A,AUTOPREENCHIMENTO!$A:$A,AUTOPREENCHIMENTO!DW:DW)</f>
        <v>0</v>
      </c>
      <c r="AU84">
        <f>_xlfn.XLOOKUP($A:$A,AUTOPREENCHIMENTO!$A:$A,AUTOPREENCHIMENTO!DY:DY)</f>
        <v>0</v>
      </c>
      <c r="AV84">
        <f>_xlfn.XLOOKUP($A:$A,AUTOPREENCHIMENTO!$A:$A,AUTOPREENCHIMENTO!EA:EA)</f>
        <v>0</v>
      </c>
      <c r="AW84">
        <f>_xlfn.XLOOKUP($A:$A,AUTOPREENCHIMENTO!$A:$A,AUTOPREENCHIMENTO!EC:EC)</f>
        <v>0</v>
      </c>
      <c r="AX84">
        <f>_xlfn.XLOOKUP($A:$A,AUTOPREENCHIMENTO!$A:$A,AUTOPREENCHIMENTO!EE:EE)</f>
        <v>0</v>
      </c>
      <c r="AY84">
        <f>_xlfn.XLOOKUP($A:$A,AUTOPREENCHIMENTO!$A:$A,AUTOPREENCHIMENTO!EG:EG)</f>
        <v>0</v>
      </c>
      <c r="AZ84">
        <f>_xlfn.XLOOKUP($A:$A,AUTOPREENCHIMENTO!$A:$A,AUTOPREENCHIMENTO!DT:DT)</f>
        <v>0</v>
      </c>
      <c r="BA84">
        <f>_xlfn.XLOOKUP($A:$A,AUTOPREENCHIMENTO!$A:$A,AUTOPREENCHIMENTO!DV:DV)</f>
        <v>0</v>
      </c>
      <c r="BB84">
        <f>_xlfn.XLOOKUP($A:$A,AUTOPREENCHIMENTO!$A:$A,AUTOPREENCHIMENTO!DX:DX)</f>
        <v>0</v>
      </c>
      <c r="BC84">
        <f>_xlfn.XLOOKUP($A:$A,AUTOPREENCHIMENTO!$A:$A,AUTOPREENCHIMENTO!DZ:DZ)</f>
        <v>0</v>
      </c>
      <c r="BD84">
        <f>_xlfn.XLOOKUP($A:$A,AUTOPREENCHIMENTO!$A:$A,AUTOPREENCHIMENTO!EB:EB)</f>
        <v>0</v>
      </c>
      <c r="BE84">
        <f>_xlfn.XLOOKUP($A:$A,AUTOPREENCHIMENTO!$A:$A,AUTOPREENCHIMENTO!ED:ED)</f>
        <v>0</v>
      </c>
      <c r="BF84">
        <f>_xlfn.XLOOKUP($A:$A,AUTOPREENCHIMENTO!$A:$A,AUTOPREENCHIMENTO!EF:EF)</f>
        <v>0</v>
      </c>
      <c r="BG84">
        <f>_xlfn.XLOOKUP($A:$A,AUTOPREENCHIMENTO!$A:$A,AUTOPREENCHIMENTO!EH:EH)</f>
        <v>0</v>
      </c>
    </row>
    <row r="85" spans="1:59" x14ac:dyDescent="0.25">
      <c r="A85" s="2">
        <v>137</v>
      </c>
      <c r="B85" s="1" t="s">
        <v>1523</v>
      </c>
      <c r="C85" s="43" t="s">
        <v>1524</v>
      </c>
      <c r="D85" s="1" t="s">
        <v>2032</v>
      </c>
      <c r="E85" s="20" t="str">
        <f>_xlfn.XLOOKUP(A:A,Tipologia!A:A,Tipologia!F:F)</f>
        <v>C</v>
      </c>
      <c r="F85" s="62">
        <f t="shared" si="44"/>
        <v>5.25</v>
      </c>
      <c r="G85" s="58">
        <f t="shared" si="45"/>
        <v>1.5</v>
      </c>
      <c r="H85" s="58">
        <f t="shared" si="46"/>
        <v>1.5</v>
      </c>
      <c r="I85" s="58">
        <f t="shared" si="47"/>
        <v>0</v>
      </c>
      <c r="J85" s="58">
        <f t="shared" si="48"/>
        <v>2</v>
      </c>
      <c r="K85" s="58">
        <f t="shared" si="49"/>
        <v>0</v>
      </c>
      <c r="L85" s="58">
        <f t="shared" si="50"/>
        <v>0.25</v>
      </c>
      <c r="M85" s="58">
        <f t="shared" si="51"/>
        <v>0</v>
      </c>
      <c r="N85" s="1">
        <f>_xlfn.XLOOKUP(A:A,'COAPS 2020-10'!A:A,'COAPS 2020-10'!AP:AP)</f>
        <v>5</v>
      </c>
      <c r="O85" s="55">
        <f t="shared" si="52"/>
        <v>1</v>
      </c>
      <c r="P85" s="55">
        <f t="shared" si="53"/>
        <v>0.96</v>
      </c>
      <c r="Q85">
        <f>_xlfn.XLOOKUP($A:$A,AUTOPREENCHIMENTO!$A:$A,AUTOPREENCHIMENTO!DH:DH)</f>
        <v>5</v>
      </c>
      <c r="R85">
        <f>_xlfn.XLOOKUP($A:$A,AUTOPREENCHIMENTO!$A:$A,AUTOPREENCHIMENTO!DI:DI)</f>
        <v>192</v>
      </c>
      <c r="S85">
        <f>_xlfn.XLOOKUP($A:$A,AUTOPREENCHIMENTO!$A:$A,AUTOPREENCHIMENTO!DJ:DJ)</f>
        <v>0</v>
      </c>
      <c r="T85">
        <f>_xlfn.XLOOKUP($A:$A,AUTOPREENCHIMENTO!$A:$A,AUTOPREENCHIMENTO!DK:DK)</f>
        <v>0</v>
      </c>
      <c r="U85" s="55">
        <f t="shared" si="54"/>
        <v>1</v>
      </c>
      <c r="V85" s="55">
        <f t="shared" si="55"/>
        <v>0.96</v>
      </c>
      <c r="W85">
        <f>_xlfn.XLOOKUP($A:$A,AUTOPREENCHIMENTO!$A:$A,AUTOPREENCHIMENTO!DD:DD)</f>
        <v>5</v>
      </c>
      <c r="X85">
        <f>_xlfn.XLOOKUP($A:$A,AUTOPREENCHIMENTO!$A:$A,AUTOPREENCHIMENTO!DE:DE)</f>
        <v>192</v>
      </c>
      <c r="Y85" s="1">
        <f>_xlfn.XLOOKUP(A:A,'COAPS 2020-10'!A:A,'COAPS 2020-10'!AQ:AQ)</f>
        <v>0</v>
      </c>
      <c r="Z85" s="55">
        <f t="shared" si="56"/>
        <v>0</v>
      </c>
      <c r="AA85" s="55">
        <f t="shared" si="57"/>
        <v>0</v>
      </c>
      <c r="AB85">
        <f>_xlfn.XLOOKUP($A:$A,AUTOPREENCHIMENTO!$A:$A,AUTOPREENCHIMENTO!DB:DB)</f>
        <v>3</v>
      </c>
      <c r="AC85">
        <f>_xlfn.XLOOKUP($A:$A,AUTOPREENCHIMENTO!$A:$A,AUTOPREENCHIMENTO!DC:DC)</f>
        <v>120</v>
      </c>
      <c r="AD85" s="55">
        <f t="shared" si="58"/>
        <v>2.6</v>
      </c>
      <c r="AE85" s="55">
        <f t="shared" si="59"/>
        <v>2.2999999999999998</v>
      </c>
      <c r="AF85">
        <f>_xlfn.XLOOKUP($A:$A,AUTOPREENCHIMENTO!$A:$A,AUTOPREENCHIMENTO!DN:DN)</f>
        <v>13</v>
      </c>
      <c r="AG85">
        <f>_xlfn.XLOOKUP($A:$A,AUTOPREENCHIMENTO!$A:$A,AUTOPREENCHIMENTO!DO:DO)</f>
        <v>460</v>
      </c>
      <c r="AH85" s="55">
        <f t="shared" si="60"/>
        <v>0</v>
      </c>
      <c r="AI85" s="55">
        <f t="shared" si="61"/>
        <v>0</v>
      </c>
      <c r="AJ85">
        <f>_xlfn.XLOOKUP($A:$A,AUTOPREENCHIMENTO!$A:$A,AUTOPREENCHIMENTO!DP:DP)</f>
        <v>4</v>
      </c>
      <c r="AK85">
        <f>_xlfn.XLOOKUP($A:$A,AUTOPREENCHIMENTO!$A:$A,AUTOPREENCHIMENTO!DQ:DQ)</f>
        <v>100</v>
      </c>
      <c r="AL85" s="55">
        <f t="shared" si="62"/>
        <v>0.4</v>
      </c>
      <c r="AM85" s="55">
        <f t="shared" si="63"/>
        <v>0.4</v>
      </c>
      <c r="AN85">
        <f>_xlfn.XLOOKUP($A:$A,AUTOPREENCHIMENTO!$A:$A,AUTOPREENCHIMENTO!CT:CT)</f>
        <v>2</v>
      </c>
      <c r="AO85">
        <f>_xlfn.XLOOKUP($A:$A,AUTOPREENCHIMENTO!$A:$A,AUTOPREENCHIMENTO!CU:CU)</f>
        <v>80</v>
      </c>
      <c r="AP85" s="55">
        <f t="shared" si="64"/>
        <v>2</v>
      </c>
      <c r="AQ85" s="55">
        <f t="shared" si="65"/>
        <v>80</v>
      </c>
      <c r="AR85">
        <f>_xlfn.XLOOKUP($A:$A,AUTOPREENCHIMENTO!$A:$A,AUTOPREENCHIMENTO!DS:DS)</f>
        <v>1</v>
      </c>
      <c r="AS85">
        <f>_xlfn.XLOOKUP($A:$A,AUTOPREENCHIMENTO!$A:$A,AUTOPREENCHIMENTO!DU:DU)</f>
        <v>0</v>
      </c>
      <c r="AT85">
        <f>_xlfn.XLOOKUP($A:$A,AUTOPREENCHIMENTO!$A:$A,AUTOPREENCHIMENTO!DW:DW)</f>
        <v>0</v>
      </c>
      <c r="AU85">
        <f>_xlfn.XLOOKUP($A:$A,AUTOPREENCHIMENTO!$A:$A,AUTOPREENCHIMENTO!DY:DY)</f>
        <v>0</v>
      </c>
      <c r="AV85">
        <f>_xlfn.XLOOKUP($A:$A,AUTOPREENCHIMENTO!$A:$A,AUTOPREENCHIMENTO!EA:EA)</f>
        <v>1</v>
      </c>
      <c r="AW85">
        <f>_xlfn.XLOOKUP($A:$A,AUTOPREENCHIMENTO!$A:$A,AUTOPREENCHIMENTO!EC:EC)</f>
        <v>0</v>
      </c>
      <c r="AX85">
        <f>_xlfn.XLOOKUP($A:$A,AUTOPREENCHIMENTO!$A:$A,AUTOPREENCHIMENTO!EE:EE)</f>
        <v>0</v>
      </c>
      <c r="AY85">
        <f>_xlfn.XLOOKUP($A:$A,AUTOPREENCHIMENTO!$A:$A,AUTOPREENCHIMENTO!EG:EG)</f>
        <v>0</v>
      </c>
      <c r="AZ85">
        <f>_xlfn.XLOOKUP($A:$A,AUTOPREENCHIMENTO!$A:$A,AUTOPREENCHIMENTO!DT:DT)</f>
        <v>40</v>
      </c>
      <c r="BA85">
        <f>_xlfn.XLOOKUP($A:$A,AUTOPREENCHIMENTO!$A:$A,AUTOPREENCHIMENTO!DV:DV)</f>
        <v>0</v>
      </c>
      <c r="BB85">
        <f>_xlfn.XLOOKUP($A:$A,AUTOPREENCHIMENTO!$A:$A,AUTOPREENCHIMENTO!DX:DX)</f>
        <v>0</v>
      </c>
      <c r="BC85">
        <f>_xlfn.XLOOKUP($A:$A,AUTOPREENCHIMENTO!$A:$A,AUTOPREENCHIMENTO!DZ:DZ)</f>
        <v>0</v>
      </c>
      <c r="BD85">
        <f>_xlfn.XLOOKUP($A:$A,AUTOPREENCHIMENTO!$A:$A,AUTOPREENCHIMENTO!EB:EB)</f>
        <v>40</v>
      </c>
      <c r="BE85">
        <f>_xlfn.XLOOKUP($A:$A,AUTOPREENCHIMENTO!$A:$A,AUTOPREENCHIMENTO!ED:ED)</f>
        <v>0</v>
      </c>
      <c r="BF85">
        <f>_xlfn.XLOOKUP($A:$A,AUTOPREENCHIMENTO!$A:$A,AUTOPREENCHIMENTO!EF:EF)</f>
        <v>0</v>
      </c>
      <c r="BG85">
        <f>_xlfn.XLOOKUP($A:$A,AUTOPREENCHIMENTO!$A:$A,AUTOPREENCHIMENTO!EH:EH)</f>
        <v>0</v>
      </c>
    </row>
    <row r="86" spans="1:59" x14ac:dyDescent="0.25">
      <c r="A86" s="2">
        <v>138</v>
      </c>
      <c r="B86" s="1" t="s">
        <v>1702</v>
      </c>
      <c r="C86" s="43" t="s">
        <v>325</v>
      </c>
      <c r="D86" s="1" t="s">
        <v>1747</v>
      </c>
      <c r="E86" s="20" t="str">
        <f>_xlfn.XLOOKUP(A:A,Tipologia!A:A,Tipologia!F:F)</f>
        <v>B</v>
      </c>
      <c r="F86" s="62">
        <f t="shared" si="44"/>
        <v>8</v>
      </c>
      <c r="G86" s="58">
        <f t="shared" si="45"/>
        <v>1.5</v>
      </c>
      <c r="H86" s="58">
        <f t="shared" si="46"/>
        <v>2</v>
      </c>
      <c r="I86" s="58">
        <f t="shared" si="47"/>
        <v>1</v>
      </c>
      <c r="J86" s="58">
        <f t="shared" si="48"/>
        <v>2</v>
      </c>
      <c r="K86" s="58">
        <f t="shared" si="49"/>
        <v>1</v>
      </c>
      <c r="L86" s="58">
        <f t="shared" si="50"/>
        <v>0.5</v>
      </c>
      <c r="M86" s="58">
        <f t="shared" si="51"/>
        <v>0</v>
      </c>
      <c r="N86" s="1">
        <f>_xlfn.XLOOKUP(A:A,'COAPS 2020-10'!A:A,'COAPS 2020-10'!AP:AP)</f>
        <v>4</v>
      </c>
      <c r="O86" s="55">
        <f t="shared" si="52"/>
        <v>0.75</v>
      </c>
      <c r="P86" s="55">
        <f t="shared" si="53"/>
        <v>0.75</v>
      </c>
      <c r="Q86">
        <f>_xlfn.XLOOKUP($A:$A,AUTOPREENCHIMENTO!$A:$A,AUTOPREENCHIMENTO!DH:DH)</f>
        <v>3</v>
      </c>
      <c r="R86">
        <f>_xlfn.XLOOKUP($A:$A,AUTOPREENCHIMENTO!$A:$A,AUTOPREENCHIMENTO!DI:DI)</f>
        <v>120</v>
      </c>
      <c r="S86">
        <f>_xlfn.XLOOKUP($A:$A,AUTOPREENCHIMENTO!$A:$A,AUTOPREENCHIMENTO!DJ:DJ)</f>
        <v>0</v>
      </c>
      <c r="T86">
        <f>_xlfn.XLOOKUP($A:$A,AUTOPREENCHIMENTO!$A:$A,AUTOPREENCHIMENTO!DK:DK)</f>
        <v>0</v>
      </c>
      <c r="U86" s="55">
        <f t="shared" si="54"/>
        <v>1.5</v>
      </c>
      <c r="V86" s="55">
        <f t="shared" si="55"/>
        <v>1.5</v>
      </c>
      <c r="W86">
        <f>_xlfn.XLOOKUP($A:$A,AUTOPREENCHIMENTO!$A:$A,AUTOPREENCHIMENTO!DD:DD)</f>
        <v>6</v>
      </c>
      <c r="X86">
        <f>_xlfn.XLOOKUP($A:$A,AUTOPREENCHIMENTO!$A:$A,AUTOPREENCHIMENTO!DE:DE)</f>
        <v>240</v>
      </c>
      <c r="Y86" s="1">
        <f>_xlfn.XLOOKUP(A:A,'COAPS 2020-10'!A:A,'COAPS 2020-10'!AQ:AQ)</f>
        <v>1</v>
      </c>
      <c r="Z86" s="55">
        <f t="shared" si="56"/>
        <v>1</v>
      </c>
      <c r="AA86" s="55">
        <f t="shared" si="57"/>
        <v>1</v>
      </c>
      <c r="AB86">
        <f>_xlfn.XLOOKUP($A:$A,AUTOPREENCHIMENTO!$A:$A,AUTOPREENCHIMENTO!DB:DB)</f>
        <v>1</v>
      </c>
      <c r="AC86">
        <f>_xlfn.XLOOKUP($A:$A,AUTOPREENCHIMENTO!$A:$A,AUTOPREENCHIMENTO!DC:DC)</f>
        <v>40</v>
      </c>
      <c r="AD86" s="55">
        <f t="shared" si="58"/>
        <v>2.25</v>
      </c>
      <c r="AE86" s="55">
        <f t="shared" si="59"/>
        <v>2.25</v>
      </c>
      <c r="AF86">
        <f>_xlfn.XLOOKUP($A:$A,AUTOPREENCHIMENTO!$A:$A,AUTOPREENCHIMENTO!DN:DN)</f>
        <v>9</v>
      </c>
      <c r="AG86">
        <f>_xlfn.XLOOKUP($A:$A,AUTOPREENCHIMENTO!$A:$A,AUTOPREENCHIMENTO!DO:DO)</f>
        <v>360</v>
      </c>
      <c r="AH86" s="55">
        <f t="shared" si="60"/>
        <v>4</v>
      </c>
      <c r="AI86" s="55">
        <f t="shared" si="61"/>
        <v>4</v>
      </c>
      <c r="AJ86">
        <f>_xlfn.XLOOKUP($A:$A,AUTOPREENCHIMENTO!$A:$A,AUTOPREENCHIMENTO!DP:DP)</f>
        <v>4</v>
      </c>
      <c r="AK86">
        <f>_xlfn.XLOOKUP($A:$A,AUTOPREENCHIMENTO!$A:$A,AUTOPREENCHIMENTO!DQ:DQ)</f>
        <v>160</v>
      </c>
      <c r="AL86" s="55">
        <f t="shared" si="62"/>
        <v>1.25</v>
      </c>
      <c r="AM86" s="55">
        <f t="shared" si="63"/>
        <v>1.25</v>
      </c>
      <c r="AN86">
        <f>_xlfn.XLOOKUP($A:$A,AUTOPREENCHIMENTO!$A:$A,AUTOPREENCHIMENTO!CT:CT)</f>
        <v>5</v>
      </c>
      <c r="AO86">
        <f>_xlfn.XLOOKUP($A:$A,AUTOPREENCHIMENTO!$A:$A,AUTOPREENCHIMENTO!CU:CU)</f>
        <v>200</v>
      </c>
      <c r="AP86" s="55">
        <f t="shared" si="64"/>
        <v>0</v>
      </c>
      <c r="AQ86" s="55">
        <f t="shared" si="65"/>
        <v>0</v>
      </c>
      <c r="AR86">
        <f>_xlfn.XLOOKUP($A:$A,AUTOPREENCHIMENTO!$A:$A,AUTOPREENCHIMENTO!DS:DS)</f>
        <v>0</v>
      </c>
      <c r="AS86">
        <f>_xlfn.XLOOKUP($A:$A,AUTOPREENCHIMENTO!$A:$A,AUTOPREENCHIMENTO!DU:DU)</f>
        <v>0</v>
      </c>
      <c r="AT86">
        <f>_xlfn.XLOOKUP($A:$A,AUTOPREENCHIMENTO!$A:$A,AUTOPREENCHIMENTO!DW:DW)</f>
        <v>0</v>
      </c>
      <c r="AU86">
        <f>_xlfn.XLOOKUP($A:$A,AUTOPREENCHIMENTO!$A:$A,AUTOPREENCHIMENTO!DY:DY)</f>
        <v>0</v>
      </c>
      <c r="AV86">
        <f>_xlfn.XLOOKUP($A:$A,AUTOPREENCHIMENTO!$A:$A,AUTOPREENCHIMENTO!EA:EA)</f>
        <v>0</v>
      </c>
      <c r="AW86">
        <f>_xlfn.XLOOKUP($A:$A,AUTOPREENCHIMENTO!$A:$A,AUTOPREENCHIMENTO!EC:EC)</f>
        <v>0</v>
      </c>
      <c r="AX86">
        <f>_xlfn.XLOOKUP($A:$A,AUTOPREENCHIMENTO!$A:$A,AUTOPREENCHIMENTO!EE:EE)</f>
        <v>0</v>
      </c>
      <c r="AY86">
        <f>_xlfn.XLOOKUP($A:$A,AUTOPREENCHIMENTO!$A:$A,AUTOPREENCHIMENTO!EG:EG)</f>
        <v>0</v>
      </c>
      <c r="AZ86">
        <f>_xlfn.XLOOKUP($A:$A,AUTOPREENCHIMENTO!$A:$A,AUTOPREENCHIMENTO!DT:DT)</f>
        <v>0</v>
      </c>
      <c r="BA86">
        <f>_xlfn.XLOOKUP($A:$A,AUTOPREENCHIMENTO!$A:$A,AUTOPREENCHIMENTO!DV:DV)</f>
        <v>0</v>
      </c>
      <c r="BB86">
        <f>_xlfn.XLOOKUP($A:$A,AUTOPREENCHIMENTO!$A:$A,AUTOPREENCHIMENTO!DX:DX)</f>
        <v>0</v>
      </c>
      <c r="BC86">
        <f>_xlfn.XLOOKUP($A:$A,AUTOPREENCHIMENTO!$A:$A,AUTOPREENCHIMENTO!DZ:DZ)</f>
        <v>0</v>
      </c>
      <c r="BD86">
        <f>_xlfn.XLOOKUP($A:$A,AUTOPREENCHIMENTO!$A:$A,AUTOPREENCHIMENTO!EB:EB)</f>
        <v>0</v>
      </c>
      <c r="BE86">
        <f>_xlfn.XLOOKUP($A:$A,AUTOPREENCHIMENTO!$A:$A,AUTOPREENCHIMENTO!ED:ED)</f>
        <v>0</v>
      </c>
      <c r="BF86">
        <f>_xlfn.XLOOKUP($A:$A,AUTOPREENCHIMENTO!$A:$A,AUTOPREENCHIMENTO!EF:EF)</f>
        <v>0</v>
      </c>
      <c r="BG86">
        <f>_xlfn.XLOOKUP($A:$A,AUTOPREENCHIMENTO!$A:$A,AUTOPREENCHIMENTO!EH:EH)</f>
        <v>0</v>
      </c>
    </row>
    <row r="87" spans="1:59" x14ac:dyDescent="0.25">
      <c r="A87" s="2">
        <v>139</v>
      </c>
      <c r="B87" s="1" t="s">
        <v>1702</v>
      </c>
      <c r="C87" s="43" t="s">
        <v>2151</v>
      </c>
      <c r="D87" s="1" t="s">
        <v>2089</v>
      </c>
      <c r="E87" s="20" t="str">
        <f>_xlfn.XLOOKUP(A:A,Tipologia!A:A,Tipologia!F:F)</f>
        <v>B</v>
      </c>
      <c r="F87" s="62">
        <f t="shared" si="44"/>
        <v>7.5</v>
      </c>
      <c r="G87" s="58">
        <f t="shared" si="45"/>
        <v>2</v>
      </c>
      <c r="H87" s="58">
        <f t="shared" si="46"/>
        <v>2</v>
      </c>
      <c r="I87" s="58">
        <f t="shared" si="47"/>
        <v>0.75</v>
      </c>
      <c r="J87" s="58">
        <f t="shared" si="48"/>
        <v>1.5</v>
      </c>
      <c r="K87" s="58">
        <f t="shared" si="49"/>
        <v>0.75</v>
      </c>
      <c r="L87" s="58">
        <f t="shared" si="50"/>
        <v>0.5</v>
      </c>
      <c r="M87" s="58">
        <f t="shared" si="51"/>
        <v>0</v>
      </c>
      <c r="N87" s="1">
        <f>_xlfn.XLOOKUP(A:A,'COAPS 2020-10'!A:A,'COAPS 2020-10'!AP:AP)</f>
        <v>1</v>
      </c>
      <c r="O87" s="55">
        <f t="shared" si="52"/>
        <v>1</v>
      </c>
      <c r="P87" s="55">
        <f t="shared" si="53"/>
        <v>1</v>
      </c>
      <c r="Q87">
        <f>_xlfn.XLOOKUP($A:$A,AUTOPREENCHIMENTO!$A:$A,AUTOPREENCHIMENTO!DH:DH)</f>
        <v>1</v>
      </c>
      <c r="R87">
        <f>_xlfn.XLOOKUP($A:$A,AUTOPREENCHIMENTO!$A:$A,AUTOPREENCHIMENTO!DI:DI)</f>
        <v>40</v>
      </c>
      <c r="S87">
        <f>_xlfn.XLOOKUP($A:$A,AUTOPREENCHIMENTO!$A:$A,AUTOPREENCHIMENTO!DJ:DJ)</f>
        <v>0</v>
      </c>
      <c r="T87">
        <f>_xlfn.XLOOKUP($A:$A,AUTOPREENCHIMENTO!$A:$A,AUTOPREENCHIMENTO!DK:DK)</f>
        <v>0</v>
      </c>
      <c r="U87" s="55">
        <f t="shared" si="54"/>
        <v>1</v>
      </c>
      <c r="V87" s="55">
        <f t="shared" si="55"/>
        <v>1</v>
      </c>
      <c r="W87">
        <f>_xlfn.XLOOKUP($A:$A,AUTOPREENCHIMENTO!$A:$A,AUTOPREENCHIMENTO!DD:DD)</f>
        <v>1</v>
      </c>
      <c r="X87">
        <f>_xlfn.XLOOKUP($A:$A,AUTOPREENCHIMENTO!$A:$A,AUTOPREENCHIMENTO!DE:DE)</f>
        <v>40</v>
      </c>
      <c r="Y87" s="1">
        <f>_xlfn.XLOOKUP(A:A,'COAPS 2020-10'!A:A,'COAPS 2020-10'!AQ:AQ)</f>
        <v>1</v>
      </c>
      <c r="Z87" s="55">
        <f t="shared" si="56"/>
        <v>1</v>
      </c>
      <c r="AA87" s="55">
        <f t="shared" si="57"/>
        <v>0.5</v>
      </c>
      <c r="AB87">
        <f>_xlfn.XLOOKUP($A:$A,AUTOPREENCHIMENTO!$A:$A,AUTOPREENCHIMENTO!DB:DB)</f>
        <v>1</v>
      </c>
      <c r="AC87">
        <f>_xlfn.XLOOKUP($A:$A,AUTOPREENCHIMENTO!$A:$A,AUTOPREENCHIMENTO!DC:DC)</f>
        <v>20</v>
      </c>
      <c r="AD87" s="55">
        <f t="shared" si="58"/>
        <v>1</v>
      </c>
      <c r="AE87" s="55">
        <f t="shared" si="59"/>
        <v>1</v>
      </c>
      <c r="AF87">
        <f>_xlfn.XLOOKUP($A:$A,AUTOPREENCHIMENTO!$A:$A,AUTOPREENCHIMENTO!DN:DN)</f>
        <v>1</v>
      </c>
      <c r="AG87">
        <f>_xlfn.XLOOKUP($A:$A,AUTOPREENCHIMENTO!$A:$A,AUTOPREENCHIMENTO!DO:DO)</f>
        <v>40</v>
      </c>
      <c r="AH87" s="55">
        <f t="shared" si="60"/>
        <v>1</v>
      </c>
      <c r="AI87" s="55">
        <f t="shared" si="61"/>
        <v>0.5</v>
      </c>
      <c r="AJ87">
        <f>_xlfn.XLOOKUP($A:$A,AUTOPREENCHIMENTO!$A:$A,AUTOPREENCHIMENTO!DP:DP)</f>
        <v>1</v>
      </c>
      <c r="AK87">
        <f>_xlfn.XLOOKUP($A:$A,AUTOPREENCHIMENTO!$A:$A,AUTOPREENCHIMENTO!DQ:DQ)</f>
        <v>20</v>
      </c>
      <c r="AL87" s="55">
        <f t="shared" si="62"/>
        <v>1</v>
      </c>
      <c r="AM87" s="55">
        <f t="shared" si="63"/>
        <v>1</v>
      </c>
      <c r="AN87">
        <f>_xlfn.XLOOKUP($A:$A,AUTOPREENCHIMENTO!$A:$A,AUTOPREENCHIMENTO!CT:CT)</f>
        <v>1</v>
      </c>
      <c r="AO87">
        <f>_xlfn.XLOOKUP($A:$A,AUTOPREENCHIMENTO!$A:$A,AUTOPREENCHIMENTO!CU:CU)</f>
        <v>40</v>
      </c>
      <c r="AP87" s="55">
        <f t="shared" si="64"/>
        <v>0</v>
      </c>
      <c r="AQ87" s="55">
        <f t="shared" si="65"/>
        <v>0</v>
      </c>
      <c r="AR87">
        <f>_xlfn.XLOOKUP($A:$A,AUTOPREENCHIMENTO!$A:$A,AUTOPREENCHIMENTO!DS:DS)</f>
        <v>0</v>
      </c>
      <c r="AS87">
        <f>_xlfn.XLOOKUP($A:$A,AUTOPREENCHIMENTO!$A:$A,AUTOPREENCHIMENTO!DU:DU)</f>
        <v>0</v>
      </c>
      <c r="AT87">
        <f>_xlfn.XLOOKUP($A:$A,AUTOPREENCHIMENTO!$A:$A,AUTOPREENCHIMENTO!DW:DW)</f>
        <v>0</v>
      </c>
      <c r="AU87">
        <f>_xlfn.XLOOKUP($A:$A,AUTOPREENCHIMENTO!$A:$A,AUTOPREENCHIMENTO!DY:DY)</f>
        <v>0</v>
      </c>
      <c r="AV87">
        <f>_xlfn.XLOOKUP($A:$A,AUTOPREENCHIMENTO!$A:$A,AUTOPREENCHIMENTO!EA:EA)</f>
        <v>0</v>
      </c>
      <c r="AW87">
        <f>_xlfn.XLOOKUP($A:$A,AUTOPREENCHIMENTO!$A:$A,AUTOPREENCHIMENTO!EC:EC)</f>
        <v>0</v>
      </c>
      <c r="AX87">
        <f>_xlfn.XLOOKUP($A:$A,AUTOPREENCHIMENTO!$A:$A,AUTOPREENCHIMENTO!EE:EE)</f>
        <v>0</v>
      </c>
      <c r="AY87">
        <f>_xlfn.XLOOKUP($A:$A,AUTOPREENCHIMENTO!$A:$A,AUTOPREENCHIMENTO!EG:EG)</f>
        <v>0</v>
      </c>
      <c r="AZ87">
        <f>_xlfn.XLOOKUP($A:$A,AUTOPREENCHIMENTO!$A:$A,AUTOPREENCHIMENTO!DT:DT)</f>
        <v>0</v>
      </c>
      <c r="BA87">
        <f>_xlfn.XLOOKUP($A:$A,AUTOPREENCHIMENTO!$A:$A,AUTOPREENCHIMENTO!DV:DV)</f>
        <v>0</v>
      </c>
      <c r="BB87">
        <f>_xlfn.XLOOKUP($A:$A,AUTOPREENCHIMENTO!$A:$A,AUTOPREENCHIMENTO!DX:DX)</f>
        <v>0</v>
      </c>
      <c r="BC87">
        <f>_xlfn.XLOOKUP($A:$A,AUTOPREENCHIMENTO!$A:$A,AUTOPREENCHIMENTO!DZ:DZ)</f>
        <v>0</v>
      </c>
      <c r="BD87">
        <f>_xlfn.XLOOKUP($A:$A,AUTOPREENCHIMENTO!$A:$A,AUTOPREENCHIMENTO!EB:EB)</f>
        <v>0</v>
      </c>
      <c r="BE87">
        <f>_xlfn.XLOOKUP($A:$A,AUTOPREENCHIMENTO!$A:$A,AUTOPREENCHIMENTO!ED:ED)</f>
        <v>0</v>
      </c>
      <c r="BF87">
        <f>_xlfn.XLOOKUP($A:$A,AUTOPREENCHIMENTO!$A:$A,AUTOPREENCHIMENTO!EF:EF)</f>
        <v>0</v>
      </c>
      <c r="BG87">
        <f>_xlfn.XLOOKUP($A:$A,AUTOPREENCHIMENTO!$A:$A,AUTOPREENCHIMENTO!EH:EH)</f>
        <v>0</v>
      </c>
    </row>
    <row r="88" spans="1:59" x14ac:dyDescent="0.25">
      <c r="A88" s="2">
        <v>140</v>
      </c>
      <c r="B88" s="1" t="s">
        <v>1929</v>
      </c>
      <c r="C88" s="43" t="s">
        <v>136</v>
      </c>
      <c r="D88" s="1" t="s">
        <v>2033</v>
      </c>
      <c r="E88" s="20" t="str">
        <f>_xlfn.XLOOKUP(A:A,Tipologia!A:A,Tipologia!F:F)</f>
        <v>B</v>
      </c>
      <c r="F88" s="62">
        <f t="shared" si="44"/>
        <v>10</v>
      </c>
      <c r="G88" s="58">
        <f t="shared" si="45"/>
        <v>2</v>
      </c>
      <c r="H88" s="58">
        <f t="shared" si="46"/>
        <v>2</v>
      </c>
      <c r="I88" s="58">
        <f t="shared" si="47"/>
        <v>0.5</v>
      </c>
      <c r="J88" s="58">
        <f t="shared" si="48"/>
        <v>2</v>
      </c>
      <c r="K88" s="58">
        <f t="shared" si="49"/>
        <v>0.75</v>
      </c>
      <c r="L88" s="58">
        <f t="shared" si="50"/>
        <v>0.75</v>
      </c>
      <c r="M88" s="58">
        <f t="shared" si="51"/>
        <v>2</v>
      </c>
      <c r="N88" s="1">
        <f>_xlfn.XLOOKUP(A:A,'COAPS 2020-10'!A:A,'COAPS 2020-10'!AP:AP)</f>
        <v>5</v>
      </c>
      <c r="O88" s="55">
        <f t="shared" si="52"/>
        <v>1</v>
      </c>
      <c r="P88" s="55">
        <f t="shared" si="53"/>
        <v>1</v>
      </c>
      <c r="Q88">
        <f>_xlfn.XLOOKUP($A:$A,AUTOPREENCHIMENTO!$A:$A,AUTOPREENCHIMENTO!DH:DH)</f>
        <v>5</v>
      </c>
      <c r="R88">
        <f>_xlfn.XLOOKUP($A:$A,AUTOPREENCHIMENTO!$A:$A,AUTOPREENCHIMENTO!DI:DI)</f>
        <v>200</v>
      </c>
      <c r="S88">
        <f>_xlfn.XLOOKUP($A:$A,AUTOPREENCHIMENTO!$A:$A,AUTOPREENCHIMENTO!DJ:DJ)</f>
        <v>0</v>
      </c>
      <c r="T88">
        <f>_xlfn.XLOOKUP($A:$A,AUTOPREENCHIMENTO!$A:$A,AUTOPREENCHIMENTO!DK:DK)</f>
        <v>0</v>
      </c>
      <c r="U88" s="55">
        <f t="shared" si="54"/>
        <v>1.2</v>
      </c>
      <c r="V88" s="55">
        <f t="shared" si="55"/>
        <v>1.2</v>
      </c>
      <c r="W88">
        <f>_xlfn.XLOOKUP($A:$A,AUTOPREENCHIMENTO!$A:$A,AUTOPREENCHIMENTO!DD:DD)</f>
        <v>6</v>
      </c>
      <c r="X88">
        <f>_xlfn.XLOOKUP($A:$A,AUTOPREENCHIMENTO!$A:$A,AUTOPREENCHIMENTO!DE:DE)</f>
        <v>240</v>
      </c>
      <c r="Y88" s="1">
        <f>_xlfn.XLOOKUP(A:A,'COAPS 2020-10'!A:A,'COAPS 2020-10'!AQ:AQ)</f>
        <v>4</v>
      </c>
      <c r="Z88" s="55">
        <f t="shared" si="56"/>
        <v>0.75</v>
      </c>
      <c r="AA88" s="55">
        <f t="shared" si="57"/>
        <v>0.375</v>
      </c>
      <c r="AB88">
        <f>_xlfn.XLOOKUP($A:$A,AUTOPREENCHIMENTO!$A:$A,AUTOPREENCHIMENTO!DB:DB)</f>
        <v>3</v>
      </c>
      <c r="AC88">
        <f>_xlfn.XLOOKUP($A:$A,AUTOPREENCHIMENTO!$A:$A,AUTOPREENCHIMENTO!DC:DC)</f>
        <v>60</v>
      </c>
      <c r="AD88" s="55">
        <f t="shared" si="58"/>
        <v>3</v>
      </c>
      <c r="AE88" s="55">
        <f t="shared" si="59"/>
        <v>3</v>
      </c>
      <c r="AF88">
        <f>_xlfn.XLOOKUP($A:$A,AUTOPREENCHIMENTO!$A:$A,AUTOPREENCHIMENTO!DN:DN)</f>
        <v>15</v>
      </c>
      <c r="AG88">
        <f>_xlfn.XLOOKUP($A:$A,AUTOPREENCHIMENTO!$A:$A,AUTOPREENCHIMENTO!DO:DO)</f>
        <v>600</v>
      </c>
      <c r="AH88" s="55">
        <f t="shared" si="60"/>
        <v>1.25</v>
      </c>
      <c r="AI88" s="55">
        <f t="shared" si="61"/>
        <v>0.75</v>
      </c>
      <c r="AJ88">
        <f>_xlfn.XLOOKUP($A:$A,AUTOPREENCHIMENTO!$A:$A,AUTOPREENCHIMENTO!DP:DP)</f>
        <v>5</v>
      </c>
      <c r="AK88">
        <f>_xlfn.XLOOKUP($A:$A,AUTOPREENCHIMENTO!$A:$A,AUTOPREENCHIMENTO!DQ:DQ)</f>
        <v>120</v>
      </c>
      <c r="AL88" s="55">
        <f t="shared" si="62"/>
        <v>2.2000000000000002</v>
      </c>
      <c r="AM88" s="55">
        <f t="shared" si="63"/>
        <v>2.2000000000000002</v>
      </c>
      <c r="AN88">
        <f>_xlfn.XLOOKUP($A:$A,AUTOPREENCHIMENTO!$A:$A,AUTOPREENCHIMENTO!CT:CT)</f>
        <v>11</v>
      </c>
      <c r="AO88">
        <f>_xlfn.XLOOKUP($A:$A,AUTOPREENCHIMENTO!$A:$A,AUTOPREENCHIMENTO!CU:CU)</f>
        <v>440</v>
      </c>
      <c r="AP88" s="55">
        <f t="shared" si="64"/>
        <v>5</v>
      </c>
      <c r="AQ88" s="55">
        <f t="shared" si="65"/>
        <v>200</v>
      </c>
      <c r="AR88">
        <f>_xlfn.XLOOKUP($A:$A,AUTOPREENCHIMENTO!$A:$A,AUTOPREENCHIMENTO!DS:DS)</f>
        <v>1</v>
      </c>
      <c r="AS88">
        <f>_xlfn.XLOOKUP($A:$A,AUTOPREENCHIMENTO!$A:$A,AUTOPREENCHIMENTO!DU:DU)</f>
        <v>1</v>
      </c>
      <c r="AT88">
        <f>_xlfn.XLOOKUP($A:$A,AUTOPREENCHIMENTO!$A:$A,AUTOPREENCHIMENTO!DW:DW)</f>
        <v>1</v>
      </c>
      <c r="AU88">
        <f>_xlfn.XLOOKUP($A:$A,AUTOPREENCHIMENTO!$A:$A,AUTOPREENCHIMENTO!DY:DY)</f>
        <v>0</v>
      </c>
      <c r="AV88">
        <f>_xlfn.XLOOKUP($A:$A,AUTOPREENCHIMENTO!$A:$A,AUTOPREENCHIMENTO!EA:EA)</f>
        <v>1</v>
      </c>
      <c r="AW88">
        <f>_xlfn.XLOOKUP($A:$A,AUTOPREENCHIMENTO!$A:$A,AUTOPREENCHIMENTO!EC:EC)</f>
        <v>1</v>
      </c>
      <c r="AX88">
        <f>_xlfn.XLOOKUP($A:$A,AUTOPREENCHIMENTO!$A:$A,AUTOPREENCHIMENTO!EE:EE)</f>
        <v>0</v>
      </c>
      <c r="AY88">
        <f>_xlfn.XLOOKUP($A:$A,AUTOPREENCHIMENTO!$A:$A,AUTOPREENCHIMENTO!EG:EG)</f>
        <v>0</v>
      </c>
      <c r="AZ88">
        <f>_xlfn.XLOOKUP($A:$A,AUTOPREENCHIMENTO!$A:$A,AUTOPREENCHIMENTO!DT:DT)</f>
        <v>40</v>
      </c>
      <c r="BA88">
        <f>_xlfn.XLOOKUP($A:$A,AUTOPREENCHIMENTO!$A:$A,AUTOPREENCHIMENTO!DV:DV)</f>
        <v>40</v>
      </c>
      <c r="BB88">
        <f>_xlfn.XLOOKUP($A:$A,AUTOPREENCHIMENTO!$A:$A,AUTOPREENCHIMENTO!DX:DX)</f>
        <v>40</v>
      </c>
      <c r="BC88">
        <f>_xlfn.XLOOKUP($A:$A,AUTOPREENCHIMENTO!$A:$A,AUTOPREENCHIMENTO!DZ:DZ)</f>
        <v>0</v>
      </c>
      <c r="BD88">
        <f>_xlfn.XLOOKUP($A:$A,AUTOPREENCHIMENTO!$A:$A,AUTOPREENCHIMENTO!EB:EB)</f>
        <v>40</v>
      </c>
      <c r="BE88">
        <f>_xlfn.XLOOKUP($A:$A,AUTOPREENCHIMENTO!$A:$A,AUTOPREENCHIMENTO!ED:ED)</f>
        <v>40</v>
      </c>
      <c r="BF88">
        <f>_xlfn.XLOOKUP($A:$A,AUTOPREENCHIMENTO!$A:$A,AUTOPREENCHIMENTO!EF:EF)</f>
        <v>0</v>
      </c>
      <c r="BG88">
        <f>_xlfn.XLOOKUP($A:$A,AUTOPREENCHIMENTO!$A:$A,AUTOPREENCHIMENTO!EH:EH)</f>
        <v>0</v>
      </c>
    </row>
    <row r="89" spans="1:59" x14ac:dyDescent="0.25">
      <c r="A89" s="2">
        <v>141</v>
      </c>
      <c r="B89" s="1" t="s">
        <v>1929</v>
      </c>
      <c r="C89" s="43" t="s">
        <v>136</v>
      </c>
      <c r="D89" s="1" t="s">
        <v>2142</v>
      </c>
      <c r="E89" s="20" t="str">
        <f>_xlfn.XLOOKUP(A:A,Tipologia!A:A,Tipologia!F:F)</f>
        <v>B</v>
      </c>
      <c r="F89" s="62">
        <f t="shared" si="44"/>
        <v>9</v>
      </c>
      <c r="G89" s="58">
        <f t="shared" si="45"/>
        <v>2</v>
      </c>
      <c r="H89" s="58">
        <f t="shared" si="46"/>
        <v>2</v>
      </c>
      <c r="I89" s="58">
        <f t="shared" si="47"/>
        <v>1</v>
      </c>
      <c r="J89" s="58">
        <f t="shared" si="48"/>
        <v>2</v>
      </c>
      <c r="K89" s="58">
        <f t="shared" si="49"/>
        <v>1</v>
      </c>
      <c r="L89" s="58">
        <f t="shared" si="50"/>
        <v>1</v>
      </c>
      <c r="M89" s="58">
        <f t="shared" si="51"/>
        <v>0</v>
      </c>
      <c r="N89" s="1">
        <f>_xlfn.XLOOKUP(A:A,'COAPS 2020-10'!A:A,'COAPS 2020-10'!AP:AP)</f>
        <v>1</v>
      </c>
      <c r="O89" s="55">
        <f t="shared" si="52"/>
        <v>2</v>
      </c>
      <c r="P89" s="55">
        <f t="shared" si="53"/>
        <v>2</v>
      </c>
      <c r="Q89">
        <f>_xlfn.XLOOKUP($A:$A,AUTOPREENCHIMENTO!$A:$A,AUTOPREENCHIMENTO!DH:DH)</f>
        <v>1</v>
      </c>
      <c r="R89">
        <f>_xlfn.XLOOKUP($A:$A,AUTOPREENCHIMENTO!$A:$A,AUTOPREENCHIMENTO!DI:DI)</f>
        <v>40</v>
      </c>
      <c r="S89">
        <f>_xlfn.XLOOKUP($A:$A,AUTOPREENCHIMENTO!$A:$A,AUTOPREENCHIMENTO!DJ:DJ)</f>
        <v>1</v>
      </c>
      <c r="T89">
        <f>_xlfn.XLOOKUP($A:$A,AUTOPREENCHIMENTO!$A:$A,AUTOPREENCHIMENTO!DK:DK)</f>
        <v>40</v>
      </c>
      <c r="U89" s="55">
        <f t="shared" si="54"/>
        <v>2</v>
      </c>
      <c r="V89" s="55">
        <f t="shared" si="55"/>
        <v>2</v>
      </c>
      <c r="W89">
        <f>_xlfn.XLOOKUP($A:$A,AUTOPREENCHIMENTO!$A:$A,AUTOPREENCHIMENTO!DD:DD)</f>
        <v>2</v>
      </c>
      <c r="X89">
        <f>_xlfn.XLOOKUP($A:$A,AUTOPREENCHIMENTO!$A:$A,AUTOPREENCHIMENTO!DE:DE)</f>
        <v>80</v>
      </c>
      <c r="Y89" s="1">
        <f>_xlfn.XLOOKUP(A:A,'COAPS 2020-10'!A:A,'COAPS 2020-10'!AQ:AQ)</f>
        <v>1</v>
      </c>
      <c r="Z89" s="55">
        <f t="shared" si="56"/>
        <v>1</v>
      </c>
      <c r="AA89" s="55">
        <f t="shared" si="57"/>
        <v>1</v>
      </c>
      <c r="AB89">
        <f>_xlfn.XLOOKUP($A:$A,AUTOPREENCHIMENTO!$A:$A,AUTOPREENCHIMENTO!DB:DB)</f>
        <v>1</v>
      </c>
      <c r="AC89">
        <f>_xlfn.XLOOKUP($A:$A,AUTOPREENCHIMENTO!$A:$A,AUTOPREENCHIMENTO!DC:DC)</f>
        <v>40</v>
      </c>
      <c r="AD89" s="55">
        <f t="shared" si="58"/>
        <v>4</v>
      </c>
      <c r="AE89" s="55">
        <f t="shared" si="59"/>
        <v>4</v>
      </c>
      <c r="AF89">
        <f>_xlfn.XLOOKUP($A:$A,AUTOPREENCHIMENTO!$A:$A,AUTOPREENCHIMENTO!DN:DN)</f>
        <v>4</v>
      </c>
      <c r="AG89">
        <f>_xlfn.XLOOKUP($A:$A,AUTOPREENCHIMENTO!$A:$A,AUTOPREENCHIMENTO!DO:DO)</f>
        <v>160</v>
      </c>
      <c r="AH89" s="55">
        <f t="shared" si="60"/>
        <v>1</v>
      </c>
      <c r="AI89" s="55">
        <f t="shared" si="61"/>
        <v>1</v>
      </c>
      <c r="AJ89">
        <f>_xlfn.XLOOKUP($A:$A,AUTOPREENCHIMENTO!$A:$A,AUTOPREENCHIMENTO!DP:DP)</f>
        <v>1</v>
      </c>
      <c r="AK89">
        <f>_xlfn.XLOOKUP($A:$A,AUTOPREENCHIMENTO!$A:$A,AUTOPREENCHIMENTO!DQ:DQ)</f>
        <v>40</v>
      </c>
      <c r="AL89" s="55">
        <f t="shared" si="62"/>
        <v>3</v>
      </c>
      <c r="AM89" s="55">
        <f t="shared" si="63"/>
        <v>3</v>
      </c>
      <c r="AN89">
        <f>_xlfn.XLOOKUP($A:$A,AUTOPREENCHIMENTO!$A:$A,AUTOPREENCHIMENTO!CT:CT)</f>
        <v>3</v>
      </c>
      <c r="AO89">
        <f>_xlfn.XLOOKUP($A:$A,AUTOPREENCHIMENTO!$A:$A,AUTOPREENCHIMENTO!CU:CU)</f>
        <v>120</v>
      </c>
      <c r="AP89" s="55">
        <f t="shared" si="64"/>
        <v>0</v>
      </c>
      <c r="AQ89" s="55">
        <f t="shared" si="65"/>
        <v>0</v>
      </c>
      <c r="AR89">
        <f>_xlfn.XLOOKUP($A:$A,AUTOPREENCHIMENTO!$A:$A,AUTOPREENCHIMENTO!DS:DS)</f>
        <v>0</v>
      </c>
      <c r="AS89">
        <f>_xlfn.XLOOKUP($A:$A,AUTOPREENCHIMENTO!$A:$A,AUTOPREENCHIMENTO!DU:DU)</f>
        <v>0</v>
      </c>
      <c r="AT89">
        <f>_xlfn.XLOOKUP($A:$A,AUTOPREENCHIMENTO!$A:$A,AUTOPREENCHIMENTO!DW:DW)</f>
        <v>0</v>
      </c>
      <c r="AU89">
        <f>_xlfn.XLOOKUP($A:$A,AUTOPREENCHIMENTO!$A:$A,AUTOPREENCHIMENTO!DY:DY)</f>
        <v>0</v>
      </c>
      <c r="AV89">
        <f>_xlfn.XLOOKUP($A:$A,AUTOPREENCHIMENTO!$A:$A,AUTOPREENCHIMENTO!EA:EA)</f>
        <v>0</v>
      </c>
      <c r="AW89">
        <f>_xlfn.XLOOKUP($A:$A,AUTOPREENCHIMENTO!$A:$A,AUTOPREENCHIMENTO!EC:EC)</f>
        <v>0</v>
      </c>
      <c r="AX89">
        <f>_xlfn.XLOOKUP($A:$A,AUTOPREENCHIMENTO!$A:$A,AUTOPREENCHIMENTO!EE:EE)</f>
        <v>0</v>
      </c>
      <c r="AY89">
        <f>_xlfn.XLOOKUP($A:$A,AUTOPREENCHIMENTO!$A:$A,AUTOPREENCHIMENTO!EG:EG)</f>
        <v>0</v>
      </c>
      <c r="AZ89">
        <f>_xlfn.XLOOKUP($A:$A,AUTOPREENCHIMENTO!$A:$A,AUTOPREENCHIMENTO!DT:DT)</f>
        <v>0</v>
      </c>
      <c r="BA89">
        <f>_xlfn.XLOOKUP($A:$A,AUTOPREENCHIMENTO!$A:$A,AUTOPREENCHIMENTO!DV:DV)</f>
        <v>0</v>
      </c>
      <c r="BB89">
        <f>_xlfn.XLOOKUP($A:$A,AUTOPREENCHIMENTO!$A:$A,AUTOPREENCHIMENTO!DX:DX)</f>
        <v>0</v>
      </c>
      <c r="BC89">
        <f>_xlfn.XLOOKUP($A:$A,AUTOPREENCHIMENTO!$A:$A,AUTOPREENCHIMENTO!DZ:DZ)</f>
        <v>0</v>
      </c>
      <c r="BD89">
        <f>_xlfn.XLOOKUP($A:$A,AUTOPREENCHIMENTO!$A:$A,AUTOPREENCHIMENTO!EB:EB)</f>
        <v>0</v>
      </c>
      <c r="BE89">
        <f>_xlfn.XLOOKUP($A:$A,AUTOPREENCHIMENTO!$A:$A,AUTOPREENCHIMENTO!ED:ED)</f>
        <v>0</v>
      </c>
      <c r="BF89">
        <f>_xlfn.XLOOKUP($A:$A,AUTOPREENCHIMENTO!$A:$A,AUTOPREENCHIMENTO!EF:EF)</f>
        <v>0</v>
      </c>
      <c r="BG89">
        <f>_xlfn.XLOOKUP($A:$A,AUTOPREENCHIMENTO!$A:$A,AUTOPREENCHIMENTO!EH:EH)</f>
        <v>0</v>
      </c>
    </row>
    <row r="90" spans="1:59" x14ac:dyDescent="0.25">
      <c r="A90" s="2">
        <v>142</v>
      </c>
      <c r="B90" s="1" t="s">
        <v>1929</v>
      </c>
      <c r="C90" s="43" t="s">
        <v>136</v>
      </c>
      <c r="D90" s="1" t="s">
        <v>1939</v>
      </c>
      <c r="E90" s="20" t="str">
        <f>_xlfn.XLOOKUP(A:A,Tipologia!A:A,Tipologia!F:F)</f>
        <v>C</v>
      </c>
      <c r="F90" s="62">
        <f t="shared" si="44"/>
        <v>7.25</v>
      </c>
      <c r="G90" s="58">
        <f t="shared" si="45"/>
        <v>1.5</v>
      </c>
      <c r="H90" s="58">
        <f t="shared" si="46"/>
        <v>1.5</v>
      </c>
      <c r="I90" s="58">
        <f t="shared" si="47"/>
        <v>1</v>
      </c>
      <c r="J90" s="58">
        <f t="shared" si="48"/>
        <v>1.5</v>
      </c>
      <c r="K90" s="58">
        <f t="shared" si="49"/>
        <v>1</v>
      </c>
      <c r="L90" s="58">
        <f t="shared" si="50"/>
        <v>0.75</v>
      </c>
      <c r="M90" s="58">
        <f t="shared" si="51"/>
        <v>0</v>
      </c>
      <c r="N90" s="1">
        <f>_xlfn.XLOOKUP(A:A,'COAPS 2020-10'!A:A,'COAPS 2020-10'!AP:AP)</f>
        <v>2</v>
      </c>
      <c r="O90" s="55">
        <f t="shared" si="52"/>
        <v>0.5</v>
      </c>
      <c r="P90" s="55">
        <f t="shared" si="53"/>
        <v>0.5</v>
      </c>
      <c r="Q90">
        <f>_xlfn.XLOOKUP($A:$A,AUTOPREENCHIMENTO!$A:$A,AUTOPREENCHIMENTO!DH:DH)</f>
        <v>1</v>
      </c>
      <c r="R90">
        <f>_xlfn.XLOOKUP($A:$A,AUTOPREENCHIMENTO!$A:$A,AUTOPREENCHIMENTO!DI:DI)</f>
        <v>40</v>
      </c>
      <c r="S90">
        <f>_xlfn.XLOOKUP($A:$A,AUTOPREENCHIMENTO!$A:$A,AUTOPREENCHIMENTO!DJ:DJ)</f>
        <v>0</v>
      </c>
      <c r="T90">
        <f>_xlfn.XLOOKUP($A:$A,AUTOPREENCHIMENTO!$A:$A,AUTOPREENCHIMENTO!DK:DK)</f>
        <v>0</v>
      </c>
      <c r="U90" s="55">
        <f t="shared" si="54"/>
        <v>0.5</v>
      </c>
      <c r="V90" s="55">
        <f t="shared" si="55"/>
        <v>0.5</v>
      </c>
      <c r="W90">
        <f>_xlfn.XLOOKUP($A:$A,AUTOPREENCHIMENTO!$A:$A,AUTOPREENCHIMENTO!DD:DD)</f>
        <v>1</v>
      </c>
      <c r="X90">
        <f>_xlfn.XLOOKUP($A:$A,AUTOPREENCHIMENTO!$A:$A,AUTOPREENCHIMENTO!DE:DE)</f>
        <v>40</v>
      </c>
      <c r="Y90" s="1">
        <f>_xlfn.XLOOKUP(A:A,'COAPS 2020-10'!A:A,'COAPS 2020-10'!AQ:AQ)</f>
        <v>1</v>
      </c>
      <c r="Z90" s="55">
        <f t="shared" si="56"/>
        <v>1</v>
      </c>
      <c r="AA90" s="55">
        <f t="shared" si="57"/>
        <v>1</v>
      </c>
      <c r="AB90">
        <f>_xlfn.XLOOKUP($A:$A,AUTOPREENCHIMENTO!$A:$A,AUTOPREENCHIMENTO!DB:DB)</f>
        <v>1</v>
      </c>
      <c r="AC90">
        <f>_xlfn.XLOOKUP($A:$A,AUTOPREENCHIMENTO!$A:$A,AUTOPREENCHIMENTO!DC:DC)</f>
        <v>40</v>
      </c>
      <c r="AD90" s="55">
        <f t="shared" si="58"/>
        <v>1</v>
      </c>
      <c r="AE90" s="55">
        <f t="shared" si="59"/>
        <v>1</v>
      </c>
      <c r="AF90">
        <f>_xlfn.XLOOKUP($A:$A,AUTOPREENCHIMENTO!$A:$A,AUTOPREENCHIMENTO!DN:DN)</f>
        <v>2</v>
      </c>
      <c r="AG90">
        <f>_xlfn.XLOOKUP($A:$A,AUTOPREENCHIMENTO!$A:$A,AUTOPREENCHIMENTO!DO:DO)</f>
        <v>80</v>
      </c>
      <c r="AH90" s="55">
        <f t="shared" si="60"/>
        <v>1</v>
      </c>
      <c r="AI90" s="55">
        <f t="shared" si="61"/>
        <v>1</v>
      </c>
      <c r="AJ90">
        <f>_xlfn.XLOOKUP($A:$A,AUTOPREENCHIMENTO!$A:$A,AUTOPREENCHIMENTO!DP:DP)</f>
        <v>1</v>
      </c>
      <c r="AK90">
        <f>_xlfn.XLOOKUP($A:$A,AUTOPREENCHIMENTO!$A:$A,AUTOPREENCHIMENTO!DQ:DQ)</f>
        <v>40</v>
      </c>
      <c r="AL90" s="55">
        <f t="shared" si="62"/>
        <v>2.5</v>
      </c>
      <c r="AM90" s="55">
        <f t="shared" si="63"/>
        <v>2.5</v>
      </c>
      <c r="AN90">
        <f>_xlfn.XLOOKUP($A:$A,AUTOPREENCHIMENTO!$A:$A,AUTOPREENCHIMENTO!CT:CT)</f>
        <v>5</v>
      </c>
      <c r="AO90">
        <f>_xlfn.XLOOKUP($A:$A,AUTOPREENCHIMENTO!$A:$A,AUTOPREENCHIMENTO!CU:CU)</f>
        <v>200</v>
      </c>
      <c r="AP90" s="55">
        <f t="shared" si="64"/>
        <v>0</v>
      </c>
      <c r="AQ90" s="55">
        <f t="shared" si="65"/>
        <v>0</v>
      </c>
      <c r="AR90">
        <f>_xlfn.XLOOKUP($A:$A,AUTOPREENCHIMENTO!$A:$A,AUTOPREENCHIMENTO!DS:DS)</f>
        <v>0</v>
      </c>
      <c r="AS90">
        <f>_xlfn.XLOOKUP($A:$A,AUTOPREENCHIMENTO!$A:$A,AUTOPREENCHIMENTO!DU:DU)</f>
        <v>0</v>
      </c>
      <c r="AT90">
        <f>_xlfn.XLOOKUP($A:$A,AUTOPREENCHIMENTO!$A:$A,AUTOPREENCHIMENTO!DW:DW)</f>
        <v>0</v>
      </c>
      <c r="AU90">
        <f>_xlfn.XLOOKUP($A:$A,AUTOPREENCHIMENTO!$A:$A,AUTOPREENCHIMENTO!DY:DY)</f>
        <v>0</v>
      </c>
      <c r="AV90">
        <f>_xlfn.XLOOKUP($A:$A,AUTOPREENCHIMENTO!$A:$A,AUTOPREENCHIMENTO!EA:EA)</f>
        <v>0</v>
      </c>
      <c r="AW90">
        <f>_xlfn.XLOOKUP($A:$A,AUTOPREENCHIMENTO!$A:$A,AUTOPREENCHIMENTO!EC:EC)</f>
        <v>0</v>
      </c>
      <c r="AX90">
        <f>_xlfn.XLOOKUP($A:$A,AUTOPREENCHIMENTO!$A:$A,AUTOPREENCHIMENTO!EE:EE)</f>
        <v>0</v>
      </c>
      <c r="AY90">
        <f>_xlfn.XLOOKUP($A:$A,AUTOPREENCHIMENTO!$A:$A,AUTOPREENCHIMENTO!EG:EG)</f>
        <v>0</v>
      </c>
      <c r="AZ90">
        <f>_xlfn.XLOOKUP($A:$A,AUTOPREENCHIMENTO!$A:$A,AUTOPREENCHIMENTO!DT:DT)</f>
        <v>0</v>
      </c>
      <c r="BA90">
        <f>_xlfn.XLOOKUP($A:$A,AUTOPREENCHIMENTO!$A:$A,AUTOPREENCHIMENTO!DV:DV)</f>
        <v>0</v>
      </c>
      <c r="BB90">
        <f>_xlfn.XLOOKUP($A:$A,AUTOPREENCHIMENTO!$A:$A,AUTOPREENCHIMENTO!DX:DX)</f>
        <v>0</v>
      </c>
      <c r="BC90">
        <f>_xlfn.XLOOKUP($A:$A,AUTOPREENCHIMENTO!$A:$A,AUTOPREENCHIMENTO!DZ:DZ)</f>
        <v>0</v>
      </c>
      <c r="BD90">
        <f>_xlfn.XLOOKUP($A:$A,AUTOPREENCHIMENTO!$A:$A,AUTOPREENCHIMENTO!EB:EB)</f>
        <v>0</v>
      </c>
      <c r="BE90">
        <f>_xlfn.XLOOKUP($A:$A,AUTOPREENCHIMENTO!$A:$A,AUTOPREENCHIMENTO!ED:ED)</f>
        <v>0</v>
      </c>
      <c r="BF90">
        <f>_xlfn.XLOOKUP($A:$A,AUTOPREENCHIMENTO!$A:$A,AUTOPREENCHIMENTO!EF:EF)</f>
        <v>0</v>
      </c>
      <c r="BG90">
        <f>_xlfn.XLOOKUP($A:$A,AUTOPREENCHIMENTO!$A:$A,AUTOPREENCHIMENTO!EH:EH)</f>
        <v>0</v>
      </c>
    </row>
    <row r="91" spans="1:59" x14ac:dyDescent="0.25">
      <c r="A91" s="2">
        <v>143</v>
      </c>
      <c r="B91" s="1" t="s">
        <v>1794</v>
      </c>
      <c r="C91" s="43" t="s">
        <v>231</v>
      </c>
      <c r="D91" s="1" t="s">
        <v>2057</v>
      </c>
      <c r="E91" s="20" t="str">
        <f>_xlfn.XLOOKUP(A:A,Tipologia!A:A,Tipologia!F:F)</f>
        <v>B</v>
      </c>
      <c r="F91" s="62">
        <f t="shared" si="44"/>
        <v>10</v>
      </c>
      <c r="G91" s="58">
        <f t="shared" si="45"/>
        <v>1.5</v>
      </c>
      <c r="H91" s="58">
        <f t="shared" si="46"/>
        <v>2</v>
      </c>
      <c r="I91" s="58">
        <f t="shared" si="47"/>
        <v>1</v>
      </c>
      <c r="J91" s="58">
        <f t="shared" si="48"/>
        <v>2</v>
      </c>
      <c r="K91" s="58">
        <f t="shared" si="49"/>
        <v>1</v>
      </c>
      <c r="L91" s="58">
        <f t="shared" si="50"/>
        <v>0.5</v>
      </c>
      <c r="M91" s="58">
        <f t="shared" si="51"/>
        <v>2</v>
      </c>
      <c r="N91" s="1">
        <f>_xlfn.XLOOKUP(A:A,'COAPS 2020-10'!A:A,'COAPS 2020-10'!AP:AP)</f>
        <v>5</v>
      </c>
      <c r="O91" s="55">
        <f t="shared" si="52"/>
        <v>1</v>
      </c>
      <c r="P91" s="55">
        <f t="shared" si="53"/>
        <v>0.84499999999999997</v>
      </c>
      <c r="Q91">
        <f>_xlfn.XLOOKUP($A:$A,AUTOPREENCHIMENTO!$A:$A,AUTOPREENCHIMENTO!DH:DH)</f>
        <v>5</v>
      </c>
      <c r="R91">
        <f>_xlfn.XLOOKUP($A:$A,AUTOPREENCHIMENTO!$A:$A,AUTOPREENCHIMENTO!DI:DI)</f>
        <v>169</v>
      </c>
      <c r="S91">
        <f>_xlfn.XLOOKUP($A:$A,AUTOPREENCHIMENTO!$A:$A,AUTOPREENCHIMENTO!DJ:DJ)</f>
        <v>0</v>
      </c>
      <c r="T91">
        <f>_xlfn.XLOOKUP($A:$A,AUTOPREENCHIMENTO!$A:$A,AUTOPREENCHIMENTO!DK:DK)</f>
        <v>0</v>
      </c>
      <c r="U91" s="55">
        <f t="shared" si="54"/>
        <v>1.4</v>
      </c>
      <c r="V91" s="55">
        <f t="shared" si="55"/>
        <v>1.4</v>
      </c>
      <c r="W91">
        <f>_xlfn.XLOOKUP($A:$A,AUTOPREENCHIMENTO!$A:$A,AUTOPREENCHIMENTO!DD:DD)</f>
        <v>7</v>
      </c>
      <c r="X91">
        <f>_xlfn.XLOOKUP($A:$A,AUTOPREENCHIMENTO!$A:$A,AUTOPREENCHIMENTO!DE:DE)</f>
        <v>280</v>
      </c>
      <c r="Y91" s="1">
        <f>_xlfn.XLOOKUP(A:A,'COAPS 2020-10'!A:A,'COAPS 2020-10'!AQ:AQ)</f>
        <v>3</v>
      </c>
      <c r="Z91" s="55">
        <f t="shared" si="56"/>
        <v>1</v>
      </c>
      <c r="AA91" s="55">
        <f t="shared" si="57"/>
        <v>1</v>
      </c>
      <c r="AB91">
        <f>_xlfn.XLOOKUP($A:$A,AUTOPREENCHIMENTO!$A:$A,AUTOPREENCHIMENTO!DB:DB)</f>
        <v>3</v>
      </c>
      <c r="AC91">
        <f>_xlfn.XLOOKUP($A:$A,AUTOPREENCHIMENTO!$A:$A,AUTOPREENCHIMENTO!DC:DC)</f>
        <v>120</v>
      </c>
      <c r="AD91" s="55">
        <f t="shared" si="58"/>
        <v>2.6</v>
      </c>
      <c r="AE91" s="55">
        <f t="shared" si="59"/>
        <v>2.6</v>
      </c>
      <c r="AF91">
        <f>_xlfn.XLOOKUP($A:$A,AUTOPREENCHIMENTO!$A:$A,AUTOPREENCHIMENTO!DN:DN)</f>
        <v>13</v>
      </c>
      <c r="AG91">
        <f>_xlfn.XLOOKUP($A:$A,AUTOPREENCHIMENTO!$A:$A,AUTOPREENCHIMENTO!DO:DO)</f>
        <v>520</v>
      </c>
      <c r="AH91" s="55">
        <f t="shared" si="60"/>
        <v>1</v>
      </c>
      <c r="AI91" s="55">
        <f t="shared" si="61"/>
        <v>1</v>
      </c>
      <c r="AJ91">
        <f>_xlfn.XLOOKUP($A:$A,AUTOPREENCHIMENTO!$A:$A,AUTOPREENCHIMENTO!DP:DP)</f>
        <v>3</v>
      </c>
      <c r="AK91">
        <f>_xlfn.XLOOKUP($A:$A,AUTOPREENCHIMENTO!$A:$A,AUTOPREENCHIMENTO!DQ:DQ)</f>
        <v>120</v>
      </c>
      <c r="AL91" s="55">
        <f t="shared" si="62"/>
        <v>1.4</v>
      </c>
      <c r="AM91" s="55">
        <f t="shared" si="63"/>
        <v>1.4</v>
      </c>
      <c r="AN91">
        <f>_xlfn.XLOOKUP($A:$A,AUTOPREENCHIMENTO!$A:$A,AUTOPREENCHIMENTO!CT:CT)</f>
        <v>7</v>
      </c>
      <c r="AO91">
        <f>_xlfn.XLOOKUP($A:$A,AUTOPREENCHIMENTO!$A:$A,AUTOPREENCHIMENTO!CU:CU)</f>
        <v>280</v>
      </c>
      <c r="AP91" s="55">
        <f t="shared" si="64"/>
        <v>5</v>
      </c>
      <c r="AQ91" s="55">
        <f t="shared" si="65"/>
        <v>200</v>
      </c>
      <c r="AR91">
        <f>_xlfn.XLOOKUP($A:$A,AUTOPREENCHIMENTO!$A:$A,AUTOPREENCHIMENTO!DS:DS)</f>
        <v>2</v>
      </c>
      <c r="AS91">
        <f>_xlfn.XLOOKUP($A:$A,AUTOPREENCHIMENTO!$A:$A,AUTOPREENCHIMENTO!DU:DU)</f>
        <v>1</v>
      </c>
      <c r="AT91">
        <f>_xlfn.XLOOKUP($A:$A,AUTOPREENCHIMENTO!$A:$A,AUTOPREENCHIMENTO!DW:DW)</f>
        <v>1</v>
      </c>
      <c r="AU91">
        <f>_xlfn.XLOOKUP($A:$A,AUTOPREENCHIMENTO!$A:$A,AUTOPREENCHIMENTO!DY:DY)</f>
        <v>0</v>
      </c>
      <c r="AV91">
        <f>_xlfn.XLOOKUP($A:$A,AUTOPREENCHIMENTO!$A:$A,AUTOPREENCHIMENTO!EA:EA)</f>
        <v>1</v>
      </c>
      <c r="AW91">
        <f>_xlfn.XLOOKUP($A:$A,AUTOPREENCHIMENTO!$A:$A,AUTOPREENCHIMENTO!EC:EC)</f>
        <v>0</v>
      </c>
      <c r="AX91">
        <f>_xlfn.XLOOKUP($A:$A,AUTOPREENCHIMENTO!$A:$A,AUTOPREENCHIMENTO!EE:EE)</f>
        <v>1</v>
      </c>
      <c r="AY91">
        <f>_xlfn.XLOOKUP($A:$A,AUTOPREENCHIMENTO!$A:$A,AUTOPREENCHIMENTO!EG:EG)</f>
        <v>0</v>
      </c>
      <c r="AZ91">
        <f>_xlfn.XLOOKUP($A:$A,AUTOPREENCHIMENTO!$A:$A,AUTOPREENCHIMENTO!DT:DT)</f>
        <v>80</v>
      </c>
      <c r="BA91">
        <f>_xlfn.XLOOKUP($A:$A,AUTOPREENCHIMENTO!$A:$A,AUTOPREENCHIMENTO!DV:DV)</f>
        <v>40</v>
      </c>
      <c r="BB91">
        <f>_xlfn.XLOOKUP($A:$A,AUTOPREENCHIMENTO!$A:$A,AUTOPREENCHIMENTO!DX:DX)</f>
        <v>40</v>
      </c>
      <c r="BC91">
        <f>_xlfn.XLOOKUP($A:$A,AUTOPREENCHIMENTO!$A:$A,AUTOPREENCHIMENTO!DZ:DZ)</f>
        <v>0</v>
      </c>
      <c r="BD91">
        <f>_xlfn.XLOOKUP($A:$A,AUTOPREENCHIMENTO!$A:$A,AUTOPREENCHIMENTO!EB:EB)</f>
        <v>20</v>
      </c>
      <c r="BE91">
        <f>_xlfn.XLOOKUP($A:$A,AUTOPREENCHIMENTO!$A:$A,AUTOPREENCHIMENTO!ED:ED)</f>
        <v>0</v>
      </c>
      <c r="BF91">
        <f>_xlfn.XLOOKUP($A:$A,AUTOPREENCHIMENTO!$A:$A,AUTOPREENCHIMENTO!EF:EF)</f>
        <v>20</v>
      </c>
      <c r="BG91">
        <f>_xlfn.XLOOKUP($A:$A,AUTOPREENCHIMENTO!$A:$A,AUTOPREENCHIMENTO!EH:EH)</f>
        <v>0</v>
      </c>
    </row>
    <row r="92" spans="1:59" x14ac:dyDescent="0.25">
      <c r="A92" s="2">
        <v>144</v>
      </c>
      <c r="B92" s="1" t="s">
        <v>1794</v>
      </c>
      <c r="C92" s="43" t="s">
        <v>231</v>
      </c>
      <c r="D92" s="1" t="s">
        <v>2007</v>
      </c>
      <c r="E92" s="20" t="str">
        <f>_xlfn.XLOOKUP(A:A,Tipologia!A:A,Tipologia!F:F)</f>
        <v>C</v>
      </c>
      <c r="F92" s="62">
        <f t="shared" si="44"/>
        <v>1</v>
      </c>
      <c r="G92" s="58">
        <f t="shared" si="45"/>
        <v>0</v>
      </c>
      <c r="H92" s="58">
        <f t="shared" si="46"/>
        <v>0</v>
      </c>
      <c r="I92" s="58">
        <f t="shared" si="47"/>
        <v>0</v>
      </c>
      <c r="J92" s="58">
        <f t="shared" si="48"/>
        <v>0</v>
      </c>
      <c r="K92" s="58">
        <f t="shared" si="49"/>
        <v>0</v>
      </c>
      <c r="L92" s="58">
        <f t="shared" si="50"/>
        <v>0</v>
      </c>
      <c r="M92" s="58">
        <f t="shared" si="51"/>
        <v>1</v>
      </c>
      <c r="N92" s="1">
        <f>_xlfn.XLOOKUP(A:A,'COAPS 2020-10'!A:A,'COAPS 2020-10'!AP:AP)</f>
        <v>5</v>
      </c>
      <c r="O92" s="55">
        <f t="shared" si="52"/>
        <v>0</v>
      </c>
      <c r="P92" s="55">
        <f t="shared" si="53"/>
        <v>0</v>
      </c>
      <c r="Q92">
        <f>_xlfn.XLOOKUP($A:$A,AUTOPREENCHIMENTO!$A:$A,AUTOPREENCHIMENTO!DH:DH)</f>
        <v>0</v>
      </c>
      <c r="R92">
        <f>_xlfn.XLOOKUP($A:$A,AUTOPREENCHIMENTO!$A:$A,AUTOPREENCHIMENTO!DI:DI)</f>
        <v>0</v>
      </c>
      <c r="S92">
        <f>_xlfn.XLOOKUP($A:$A,AUTOPREENCHIMENTO!$A:$A,AUTOPREENCHIMENTO!DJ:DJ)</f>
        <v>0</v>
      </c>
      <c r="T92">
        <f>_xlfn.XLOOKUP($A:$A,AUTOPREENCHIMENTO!$A:$A,AUTOPREENCHIMENTO!DK:DK)</f>
        <v>0</v>
      </c>
      <c r="U92" s="55">
        <f t="shared" si="54"/>
        <v>0</v>
      </c>
      <c r="V92" s="55">
        <f t="shared" si="55"/>
        <v>0</v>
      </c>
      <c r="W92">
        <f>_xlfn.XLOOKUP($A:$A,AUTOPREENCHIMENTO!$A:$A,AUTOPREENCHIMENTO!DD:DD)</f>
        <v>0</v>
      </c>
      <c r="X92">
        <f>_xlfn.XLOOKUP($A:$A,AUTOPREENCHIMENTO!$A:$A,AUTOPREENCHIMENTO!DE:DE)</f>
        <v>0</v>
      </c>
      <c r="Y92" s="1">
        <f>_xlfn.XLOOKUP(A:A,'COAPS 2020-10'!A:A,'COAPS 2020-10'!AQ:AQ)</f>
        <v>4</v>
      </c>
      <c r="Z92" s="55">
        <f t="shared" si="56"/>
        <v>0</v>
      </c>
      <c r="AA92" s="55">
        <f t="shared" si="57"/>
        <v>0</v>
      </c>
      <c r="AB92">
        <f>_xlfn.XLOOKUP($A:$A,AUTOPREENCHIMENTO!$A:$A,AUTOPREENCHIMENTO!DB:DB)</f>
        <v>0</v>
      </c>
      <c r="AC92">
        <f>_xlfn.XLOOKUP($A:$A,AUTOPREENCHIMENTO!$A:$A,AUTOPREENCHIMENTO!DC:DC)</f>
        <v>0</v>
      </c>
      <c r="AD92" s="55">
        <f t="shared" si="58"/>
        <v>0</v>
      </c>
      <c r="AE92" s="55">
        <f t="shared" si="59"/>
        <v>0</v>
      </c>
      <c r="AF92">
        <f>_xlfn.XLOOKUP($A:$A,AUTOPREENCHIMENTO!$A:$A,AUTOPREENCHIMENTO!DN:DN)</f>
        <v>0</v>
      </c>
      <c r="AG92">
        <f>_xlfn.XLOOKUP($A:$A,AUTOPREENCHIMENTO!$A:$A,AUTOPREENCHIMENTO!DO:DO)</f>
        <v>0</v>
      </c>
      <c r="AH92" s="55">
        <f t="shared" si="60"/>
        <v>0</v>
      </c>
      <c r="AI92" s="55">
        <f t="shared" si="61"/>
        <v>0</v>
      </c>
      <c r="AJ92">
        <f>_xlfn.XLOOKUP($A:$A,AUTOPREENCHIMENTO!$A:$A,AUTOPREENCHIMENTO!DP:DP)</f>
        <v>0</v>
      </c>
      <c r="AK92">
        <f>_xlfn.XLOOKUP($A:$A,AUTOPREENCHIMENTO!$A:$A,AUTOPREENCHIMENTO!DQ:DQ)</f>
        <v>0</v>
      </c>
      <c r="AL92" s="55">
        <f t="shared" si="62"/>
        <v>0</v>
      </c>
      <c r="AM92" s="55">
        <f t="shared" si="63"/>
        <v>0</v>
      </c>
      <c r="AN92">
        <f>_xlfn.XLOOKUP($A:$A,AUTOPREENCHIMENTO!$A:$A,AUTOPREENCHIMENTO!CT:CT)</f>
        <v>0</v>
      </c>
      <c r="AO92">
        <f>_xlfn.XLOOKUP($A:$A,AUTOPREENCHIMENTO!$A:$A,AUTOPREENCHIMENTO!CU:CU)</f>
        <v>0</v>
      </c>
      <c r="AP92" s="55">
        <f t="shared" si="64"/>
        <v>5</v>
      </c>
      <c r="AQ92" s="55">
        <f t="shared" si="65"/>
        <v>260</v>
      </c>
      <c r="AR92">
        <f>_xlfn.XLOOKUP($A:$A,AUTOPREENCHIMENTO!$A:$A,AUTOPREENCHIMENTO!DS:DS)</f>
        <v>1</v>
      </c>
      <c r="AS92">
        <f>_xlfn.XLOOKUP($A:$A,AUTOPREENCHIMENTO!$A:$A,AUTOPREENCHIMENTO!DU:DU)</f>
        <v>1</v>
      </c>
      <c r="AT92">
        <f>_xlfn.XLOOKUP($A:$A,AUTOPREENCHIMENTO!$A:$A,AUTOPREENCHIMENTO!DW:DW)</f>
        <v>1</v>
      </c>
      <c r="AU92">
        <f>_xlfn.XLOOKUP($A:$A,AUTOPREENCHIMENTO!$A:$A,AUTOPREENCHIMENTO!DY:DY)</f>
        <v>0</v>
      </c>
      <c r="AV92">
        <f>_xlfn.XLOOKUP($A:$A,AUTOPREENCHIMENTO!$A:$A,AUTOPREENCHIMENTO!EA:EA)</f>
        <v>1</v>
      </c>
      <c r="AW92">
        <f>_xlfn.XLOOKUP($A:$A,AUTOPREENCHIMENTO!$A:$A,AUTOPREENCHIMENTO!EC:EC)</f>
        <v>0</v>
      </c>
      <c r="AX92">
        <f>_xlfn.XLOOKUP($A:$A,AUTOPREENCHIMENTO!$A:$A,AUTOPREENCHIMENTO!EE:EE)</f>
        <v>1</v>
      </c>
      <c r="AY92">
        <f>_xlfn.XLOOKUP($A:$A,AUTOPREENCHIMENTO!$A:$A,AUTOPREENCHIMENTO!EG:EG)</f>
        <v>0</v>
      </c>
      <c r="AZ92">
        <f>_xlfn.XLOOKUP($A:$A,AUTOPREENCHIMENTO!$A:$A,AUTOPREENCHIMENTO!DT:DT)</f>
        <v>80</v>
      </c>
      <c r="BA92">
        <f>_xlfn.XLOOKUP($A:$A,AUTOPREENCHIMENTO!$A:$A,AUTOPREENCHIMENTO!DV:DV)</f>
        <v>80</v>
      </c>
      <c r="BB92">
        <f>_xlfn.XLOOKUP($A:$A,AUTOPREENCHIMENTO!$A:$A,AUTOPREENCHIMENTO!DX:DX)</f>
        <v>40</v>
      </c>
      <c r="BC92">
        <f>_xlfn.XLOOKUP($A:$A,AUTOPREENCHIMENTO!$A:$A,AUTOPREENCHIMENTO!DZ:DZ)</f>
        <v>0</v>
      </c>
      <c r="BD92">
        <f>_xlfn.XLOOKUP($A:$A,AUTOPREENCHIMENTO!$A:$A,AUTOPREENCHIMENTO!EB:EB)</f>
        <v>40</v>
      </c>
      <c r="BE92">
        <f>_xlfn.XLOOKUP($A:$A,AUTOPREENCHIMENTO!$A:$A,AUTOPREENCHIMENTO!ED:ED)</f>
        <v>0</v>
      </c>
      <c r="BF92">
        <f>_xlfn.XLOOKUP($A:$A,AUTOPREENCHIMENTO!$A:$A,AUTOPREENCHIMENTO!EF:EF)</f>
        <v>20</v>
      </c>
      <c r="BG92">
        <f>_xlfn.XLOOKUP($A:$A,AUTOPREENCHIMENTO!$A:$A,AUTOPREENCHIMENTO!EH:EH)</f>
        <v>0</v>
      </c>
    </row>
    <row r="93" spans="1:59" x14ac:dyDescent="0.25">
      <c r="A93" s="2">
        <v>145</v>
      </c>
      <c r="B93" s="1" t="s">
        <v>1857</v>
      </c>
      <c r="C93" s="43" t="s">
        <v>157</v>
      </c>
      <c r="D93" s="1" t="s">
        <v>1889</v>
      </c>
      <c r="E93" s="20" t="str">
        <f>_xlfn.XLOOKUP(A:A,Tipologia!A:A,Tipologia!F:F)</f>
        <v>SEM INFORMAÇÃO</v>
      </c>
      <c r="F93" s="62" t="e">
        <f t="shared" si="44"/>
        <v>#N/A</v>
      </c>
      <c r="G93" s="58" t="e">
        <f t="shared" si="45"/>
        <v>#N/A</v>
      </c>
      <c r="H93" s="58" t="e">
        <f t="shared" si="46"/>
        <v>#N/A</v>
      </c>
      <c r="I93" s="58" t="e">
        <f t="shared" si="47"/>
        <v>#N/A</v>
      </c>
      <c r="J93" s="58" t="e">
        <f t="shared" si="48"/>
        <v>#N/A</v>
      </c>
      <c r="K93" s="58" t="e">
        <f t="shared" si="49"/>
        <v>#N/A</v>
      </c>
      <c r="L93" s="58" t="e">
        <f t="shared" si="50"/>
        <v>#N/A</v>
      </c>
      <c r="M93" s="58" t="e">
        <f t="shared" si="51"/>
        <v>#N/A</v>
      </c>
      <c r="N93" s="1">
        <f>_xlfn.XLOOKUP(A:A,'COAPS 2020-10'!A:A,'COAPS 2020-10'!AP:AP)</f>
        <v>4</v>
      </c>
      <c r="O93" s="55" t="e">
        <f t="shared" si="52"/>
        <v>#N/A</v>
      </c>
      <c r="P93" s="55" t="e">
        <f t="shared" si="53"/>
        <v>#N/A</v>
      </c>
      <c r="Q93" t="e">
        <f>_xlfn.XLOOKUP($A:$A,AUTOPREENCHIMENTO!$A:$A,AUTOPREENCHIMENTO!DH:DH)</f>
        <v>#N/A</v>
      </c>
      <c r="R93" t="e">
        <f>_xlfn.XLOOKUP($A:$A,AUTOPREENCHIMENTO!$A:$A,AUTOPREENCHIMENTO!DI:DI)</f>
        <v>#N/A</v>
      </c>
      <c r="S93" t="e">
        <f>_xlfn.XLOOKUP($A:$A,AUTOPREENCHIMENTO!$A:$A,AUTOPREENCHIMENTO!DJ:DJ)</f>
        <v>#N/A</v>
      </c>
      <c r="T93" t="e">
        <f>_xlfn.XLOOKUP($A:$A,AUTOPREENCHIMENTO!$A:$A,AUTOPREENCHIMENTO!DK:DK)</f>
        <v>#N/A</v>
      </c>
      <c r="U93" s="55" t="e">
        <f t="shared" si="54"/>
        <v>#N/A</v>
      </c>
      <c r="V93" s="55" t="e">
        <f t="shared" si="55"/>
        <v>#N/A</v>
      </c>
      <c r="W93" t="e">
        <f>_xlfn.XLOOKUP($A:$A,AUTOPREENCHIMENTO!$A:$A,AUTOPREENCHIMENTO!DD:DD)</f>
        <v>#N/A</v>
      </c>
      <c r="X93" t="e">
        <f>_xlfn.XLOOKUP($A:$A,AUTOPREENCHIMENTO!$A:$A,AUTOPREENCHIMENTO!DE:DE)</f>
        <v>#N/A</v>
      </c>
      <c r="Y93" s="1">
        <f>_xlfn.XLOOKUP(A:A,'COAPS 2020-10'!A:A,'COAPS 2020-10'!AQ:AQ)</f>
        <v>3</v>
      </c>
      <c r="Z93" s="55" t="e">
        <f t="shared" si="56"/>
        <v>#N/A</v>
      </c>
      <c r="AA93" s="55" t="e">
        <f t="shared" si="57"/>
        <v>#N/A</v>
      </c>
      <c r="AB93" t="e">
        <f>_xlfn.XLOOKUP($A:$A,AUTOPREENCHIMENTO!$A:$A,AUTOPREENCHIMENTO!DB:DB)</f>
        <v>#N/A</v>
      </c>
      <c r="AC93" t="e">
        <f>_xlfn.XLOOKUP($A:$A,AUTOPREENCHIMENTO!$A:$A,AUTOPREENCHIMENTO!DC:DC)</f>
        <v>#N/A</v>
      </c>
      <c r="AD93" s="55" t="e">
        <f t="shared" si="58"/>
        <v>#N/A</v>
      </c>
      <c r="AE93" s="55" t="e">
        <f t="shared" si="59"/>
        <v>#N/A</v>
      </c>
      <c r="AF93" t="e">
        <f>_xlfn.XLOOKUP($A:$A,AUTOPREENCHIMENTO!$A:$A,AUTOPREENCHIMENTO!DN:DN)</f>
        <v>#N/A</v>
      </c>
      <c r="AG93" t="e">
        <f>_xlfn.XLOOKUP($A:$A,AUTOPREENCHIMENTO!$A:$A,AUTOPREENCHIMENTO!DO:DO)</f>
        <v>#N/A</v>
      </c>
      <c r="AH93" s="55" t="e">
        <f t="shared" si="60"/>
        <v>#N/A</v>
      </c>
      <c r="AI93" s="55" t="e">
        <f t="shared" si="61"/>
        <v>#N/A</v>
      </c>
      <c r="AJ93" t="e">
        <f>_xlfn.XLOOKUP($A:$A,AUTOPREENCHIMENTO!$A:$A,AUTOPREENCHIMENTO!DP:DP)</f>
        <v>#N/A</v>
      </c>
      <c r="AK93" t="e">
        <f>_xlfn.XLOOKUP($A:$A,AUTOPREENCHIMENTO!$A:$A,AUTOPREENCHIMENTO!DQ:DQ)</f>
        <v>#N/A</v>
      </c>
      <c r="AL93" s="55" t="e">
        <f t="shared" si="62"/>
        <v>#N/A</v>
      </c>
      <c r="AM93" s="55" t="e">
        <f t="shared" si="63"/>
        <v>#N/A</v>
      </c>
      <c r="AN93" t="e">
        <f>_xlfn.XLOOKUP($A:$A,AUTOPREENCHIMENTO!$A:$A,AUTOPREENCHIMENTO!CT:CT)</f>
        <v>#N/A</v>
      </c>
      <c r="AO93" t="e">
        <f>_xlfn.XLOOKUP($A:$A,AUTOPREENCHIMENTO!$A:$A,AUTOPREENCHIMENTO!CU:CU)</f>
        <v>#N/A</v>
      </c>
      <c r="AP93" s="55">
        <f t="shared" si="64"/>
        <v>0</v>
      </c>
      <c r="AQ93" s="55" t="e">
        <f t="shared" si="65"/>
        <v>#N/A</v>
      </c>
      <c r="AR93" t="e">
        <f>_xlfn.XLOOKUP($A:$A,AUTOPREENCHIMENTO!$A:$A,AUTOPREENCHIMENTO!DS:DS)</f>
        <v>#N/A</v>
      </c>
      <c r="AS93" t="e">
        <f>_xlfn.XLOOKUP($A:$A,AUTOPREENCHIMENTO!$A:$A,AUTOPREENCHIMENTO!DU:DU)</f>
        <v>#N/A</v>
      </c>
      <c r="AT93" t="e">
        <f>_xlfn.XLOOKUP($A:$A,AUTOPREENCHIMENTO!$A:$A,AUTOPREENCHIMENTO!DW:DW)</f>
        <v>#N/A</v>
      </c>
      <c r="AU93" t="e">
        <f>_xlfn.XLOOKUP($A:$A,AUTOPREENCHIMENTO!$A:$A,AUTOPREENCHIMENTO!DY:DY)</f>
        <v>#N/A</v>
      </c>
      <c r="AV93" t="e">
        <f>_xlfn.XLOOKUP($A:$A,AUTOPREENCHIMENTO!$A:$A,AUTOPREENCHIMENTO!EA:EA)</f>
        <v>#N/A</v>
      </c>
      <c r="AW93" t="e">
        <f>_xlfn.XLOOKUP($A:$A,AUTOPREENCHIMENTO!$A:$A,AUTOPREENCHIMENTO!EC:EC)</f>
        <v>#N/A</v>
      </c>
      <c r="AX93" t="e">
        <f>_xlfn.XLOOKUP($A:$A,AUTOPREENCHIMENTO!$A:$A,AUTOPREENCHIMENTO!EE:EE)</f>
        <v>#N/A</v>
      </c>
      <c r="AY93" t="e">
        <f>_xlfn.XLOOKUP($A:$A,AUTOPREENCHIMENTO!$A:$A,AUTOPREENCHIMENTO!EG:EG)</f>
        <v>#N/A</v>
      </c>
      <c r="AZ93" t="e">
        <f>_xlfn.XLOOKUP($A:$A,AUTOPREENCHIMENTO!$A:$A,AUTOPREENCHIMENTO!DT:DT)</f>
        <v>#N/A</v>
      </c>
      <c r="BA93" t="e">
        <f>_xlfn.XLOOKUP($A:$A,AUTOPREENCHIMENTO!$A:$A,AUTOPREENCHIMENTO!DV:DV)</f>
        <v>#N/A</v>
      </c>
      <c r="BB93" t="e">
        <f>_xlfn.XLOOKUP($A:$A,AUTOPREENCHIMENTO!$A:$A,AUTOPREENCHIMENTO!DX:DX)</f>
        <v>#N/A</v>
      </c>
      <c r="BC93" t="e">
        <f>_xlfn.XLOOKUP($A:$A,AUTOPREENCHIMENTO!$A:$A,AUTOPREENCHIMENTO!DZ:DZ)</f>
        <v>#N/A</v>
      </c>
      <c r="BD93" t="e">
        <f>_xlfn.XLOOKUP($A:$A,AUTOPREENCHIMENTO!$A:$A,AUTOPREENCHIMENTO!EB:EB)</f>
        <v>#N/A</v>
      </c>
      <c r="BE93" t="e">
        <f>_xlfn.XLOOKUP($A:$A,AUTOPREENCHIMENTO!$A:$A,AUTOPREENCHIMENTO!ED:ED)</f>
        <v>#N/A</v>
      </c>
      <c r="BF93" t="e">
        <f>_xlfn.XLOOKUP($A:$A,AUTOPREENCHIMENTO!$A:$A,AUTOPREENCHIMENTO!EF:EF)</f>
        <v>#N/A</v>
      </c>
      <c r="BG93" t="e">
        <f>_xlfn.XLOOKUP($A:$A,AUTOPREENCHIMENTO!$A:$A,AUTOPREENCHIMENTO!EH:EH)</f>
        <v>#N/A</v>
      </c>
    </row>
    <row r="94" spans="1:59" x14ac:dyDescent="0.25">
      <c r="A94" s="2">
        <v>146</v>
      </c>
      <c r="B94" s="1" t="s">
        <v>1702</v>
      </c>
      <c r="C94" s="43" t="s">
        <v>325</v>
      </c>
      <c r="D94" s="1" t="s">
        <v>1722</v>
      </c>
      <c r="E94" s="20" t="str">
        <f>_xlfn.XLOOKUP(A:A,Tipologia!A:A,Tipologia!F:F)</f>
        <v>D</v>
      </c>
      <c r="F94" s="62">
        <f t="shared" si="44"/>
        <v>7.5</v>
      </c>
      <c r="G94" s="58">
        <f t="shared" si="45"/>
        <v>2</v>
      </c>
      <c r="H94" s="58">
        <f t="shared" si="46"/>
        <v>2</v>
      </c>
      <c r="I94" s="58">
        <f t="shared" si="47"/>
        <v>0</v>
      </c>
      <c r="J94" s="58">
        <f t="shared" si="48"/>
        <v>2</v>
      </c>
      <c r="K94" s="58">
        <f t="shared" si="49"/>
        <v>0</v>
      </c>
      <c r="L94" s="58">
        <f t="shared" si="50"/>
        <v>1.5</v>
      </c>
      <c r="M94" s="58">
        <f t="shared" si="51"/>
        <v>0</v>
      </c>
      <c r="N94" s="1">
        <f>_xlfn.XLOOKUP(A:A,'COAPS 2020-10'!A:A,'COAPS 2020-10'!AP:AP)</f>
        <v>1</v>
      </c>
      <c r="O94" s="55">
        <f t="shared" si="52"/>
        <v>1</v>
      </c>
      <c r="P94" s="55">
        <f t="shared" si="53"/>
        <v>1</v>
      </c>
      <c r="Q94">
        <f>_xlfn.XLOOKUP($A:$A,AUTOPREENCHIMENTO!$A:$A,AUTOPREENCHIMENTO!DH:DH)</f>
        <v>1</v>
      </c>
      <c r="R94">
        <f>_xlfn.XLOOKUP($A:$A,AUTOPREENCHIMENTO!$A:$A,AUTOPREENCHIMENTO!DI:DI)</f>
        <v>40</v>
      </c>
      <c r="S94">
        <f>_xlfn.XLOOKUP($A:$A,AUTOPREENCHIMENTO!$A:$A,AUTOPREENCHIMENTO!DJ:DJ)</f>
        <v>0</v>
      </c>
      <c r="T94">
        <f>_xlfn.XLOOKUP($A:$A,AUTOPREENCHIMENTO!$A:$A,AUTOPREENCHIMENTO!DK:DK)</f>
        <v>0</v>
      </c>
      <c r="U94" s="55">
        <f t="shared" si="54"/>
        <v>1</v>
      </c>
      <c r="V94" s="55">
        <f t="shared" si="55"/>
        <v>1</v>
      </c>
      <c r="W94">
        <f>_xlfn.XLOOKUP($A:$A,AUTOPREENCHIMENTO!$A:$A,AUTOPREENCHIMENTO!DD:DD)</f>
        <v>1</v>
      </c>
      <c r="X94">
        <f>_xlfn.XLOOKUP($A:$A,AUTOPREENCHIMENTO!$A:$A,AUTOPREENCHIMENTO!DE:DE)</f>
        <v>40</v>
      </c>
      <c r="Y94" s="1">
        <f>_xlfn.XLOOKUP(A:A,'COAPS 2020-10'!A:A,'COAPS 2020-10'!AQ:AQ)</f>
        <v>0</v>
      </c>
      <c r="Z94" s="55">
        <f t="shared" si="56"/>
        <v>0</v>
      </c>
      <c r="AA94" s="55">
        <f t="shared" si="57"/>
        <v>0</v>
      </c>
      <c r="AB94">
        <f>_xlfn.XLOOKUP($A:$A,AUTOPREENCHIMENTO!$A:$A,AUTOPREENCHIMENTO!DB:DB)</f>
        <v>0</v>
      </c>
      <c r="AC94">
        <f>_xlfn.XLOOKUP($A:$A,AUTOPREENCHIMENTO!$A:$A,AUTOPREENCHIMENTO!DC:DC)</f>
        <v>0</v>
      </c>
      <c r="AD94" s="55">
        <f t="shared" si="58"/>
        <v>2</v>
      </c>
      <c r="AE94" s="55">
        <f t="shared" si="59"/>
        <v>2</v>
      </c>
      <c r="AF94">
        <f>_xlfn.XLOOKUP($A:$A,AUTOPREENCHIMENTO!$A:$A,AUTOPREENCHIMENTO!DN:DN)</f>
        <v>2</v>
      </c>
      <c r="AG94">
        <f>_xlfn.XLOOKUP($A:$A,AUTOPREENCHIMENTO!$A:$A,AUTOPREENCHIMENTO!DO:DO)</f>
        <v>80</v>
      </c>
      <c r="AH94" s="55">
        <f t="shared" si="60"/>
        <v>0</v>
      </c>
      <c r="AI94" s="55">
        <f t="shared" si="61"/>
        <v>0</v>
      </c>
      <c r="AJ94">
        <f>_xlfn.XLOOKUP($A:$A,AUTOPREENCHIMENTO!$A:$A,AUTOPREENCHIMENTO!DP:DP)</f>
        <v>1</v>
      </c>
      <c r="AK94">
        <f>_xlfn.XLOOKUP($A:$A,AUTOPREENCHIMENTO!$A:$A,AUTOPREENCHIMENTO!DQ:DQ)</f>
        <v>13</v>
      </c>
      <c r="AL94" s="55">
        <f t="shared" si="62"/>
        <v>4</v>
      </c>
      <c r="AM94" s="55">
        <f t="shared" si="63"/>
        <v>4</v>
      </c>
      <c r="AN94">
        <f>_xlfn.XLOOKUP($A:$A,AUTOPREENCHIMENTO!$A:$A,AUTOPREENCHIMENTO!CT:CT)</f>
        <v>4</v>
      </c>
      <c r="AO94">
        <f>_xlfn.XLOOKUP($A:$A,AUTOPREENCHIMENTO!$A:$A,AUTOPREENCHIMENTO!CU:CU)</f>
        <v>160</v>
      </c>
      <c r="AP94" s="55">
        <f t="shared" si="64"/>
        <v>0</v>
      </c>
      <c r="AQ94" s="55">
        <f t="shared" si="65"/>
        <v>0</v>
      </c>
      <c r="AR94">
        <f>_xlfn.XLOOKUP($A:$A,AUTOPREENCHIMENTO!$A:$A,AUTOPREENCHIMENTO!DS:DS)</f>
        <v>0</v>
      </c>
      <c r="AS94">
        <f>_xlfn.XLOOKUP($A:$A,AUTOPREENCHIMENTO!$A:$A,AUTOPREENCHIMENTO!DU:DU)</f>
        <v>0</v>
      </c>
      <c r="AT94">
        <f>_xlfn.XLOOKUP($A:$A,AUTOPREENCHIMENTO!$A:$A,AUTOPREENCHIMENTO!DW:DW)</f>
        <v>0</v>
      </c>
      <c r="AU94">
        <f>_xlfn.XLOOKUP($A:$A,AUTOPREENCHIMENTO!$A:$A,AUTOPREENCHIMENTO!DY:DY)</f>
        <v>0</v>
      </c>
      <c r="AV94">
        <f>_xlfn.XLOOKUP($A:$A,AUTOPREENCHIMENTO!$A:$A,AUTOPREENCHIMENTO!EA:EA)</f>
        <v>0</v>
      </c>
      <c r="AW94">
        <f>_xlfn.XLOOKUP($A:$A,AUTOPREENCHIMENTO!$A:$A,AUTOPREENCHIMENTO!EC:EC)</f>
        <v>0</v>
      </c>
      <c r="AX94">
        <f>_xlfn.XLOOKUP($A:$A,AUTOPREENCHIMENTO!$A:$A,AUTOPREENCHIMENTO!EE:EE)</f>
        <v>0</v>
      </c>
      <c r="AY94">
        <f>_xlfn.XLOOKUP($A:$A,AUTOPREENCHIMENTO!$A:$A,AUTOPREENCHIMENTO!EG:EG)</f>
        <v>0</v>
      </c>
      <c r="AZ94">
        <f>_xlfn.XLOOKUP($A:$A,AUTOPREENCHIMENTO!$A:$A,AUTOPREENCHIMENTO!DT:DT)</f>
        <v>0</v>
      </c>
      <c r="BA94">
        <f>_xlfn.XLOOKUP($A:$A,AUTOPREENCHIMENTO!$A:$A,AUTOPREENCHIMENTO!DV:DV)</f>
        <v>0</v>
      </c>
      <c r="BB94">
        <f>_xlfn.XLOOKUP($A:$A,AUTOPREENCHIMENTO!$A:$A,AUTOPREENCHIMENTO!DX:DX)</f>
        <v>0</v>
      </c>
      <c r="BC94">
        <f>_xlfn.XLOOKUP($A:$A,AUTOPREENCHIMENTO!$A:$A,AUTOPREENCHIMENTO!DZ:DZ)</f>
        <v>0</v>
      </c>
      <c r="BD94">
        <f>_xlfn.XLOOKUP($A:$A,AUTOPREENCHIMENTO!$A:$A,AUTOPREENCHIMENTO!EB:EB)</f>
        <v>0</v>
      </c>
      <c r="BE94">
        <f>_xlfn.XLOOKUP($A:$A,AUTOPREENCHIMENTO!$A:$A,AUTOPREENCHIMENTO!ED:ED)</f>
        <v>0</v>
      </c>
      <c r="BF94">
        <f>_xlfn.XLOOKUP($A:$A,AUTOPREENCHIMENTO!$A:$A,AUTOPREENCHIMENTO!EF:EF)</f>
        <v>0</v>
      </c>
      <c r="BG94">
        <f>_xlfn.XLOOKUP($A:$A,AUTOPREENCHIMENTO!$A:$A,AUTOPREENCHIMENTO!EH:EH)</f>
        <v>0</v>
      </c>
    </row>
    <row r="95" spans="1:59" x14ac:dyDescent="0.25">
      <c r="A95" s="2">
        <v>148</v>
      </c>
      <c r="B95" s="1" t="s">
        <v>1794</v>
      </c>
      <c r="C95" s="43" t="s">
        <v>330</v>
      </c>
      <c r="D95" s="1" t="s">
        <v>2090</v>
      </c>
      <c r="E95" s="20" t="str">
        <f>_xlfn.XLOOKUP(A:A,Tipologia!A:A,Tipologia!F:F)</f>
        <v>D</v>
      </c>
      <c r="F95" s="62">
        <f t="shared" si="44"/>
        <v>7.25</v>
      </c>
      <c r="G95" s="58">
        <f t="shared" si="45"/>
        <v>1.5</v>
      </c>
      <c r="H95" s="58">
        <f t="shared" si="46"/>
        <v>2</v>
      </c>
      <c r="I95" s="58">
        <f t="shared" si="47"/>
        <v>0</v>
      </c>
      <c r="J95" s="58">
        <f t="shared" si="48"/>
        <v>2</v>
      </c>
      <c r="K95" s="58">
        <f t="shared" si="49"/>
        <v>0</v>
      </c>
      <c r="L95" s="58">
        <f t="shared" si="50"/>
        <v>1.75</v>
      </c>
      <c r="M95" s="58">
        <f t="shared" si="51"/>
        <v>0</v>
      </c>
      <c r="N95" s="1">
        <f>_xlfn.XLOOKUP(A:A,'COAPS 2020-10'!A:A,'COAPS 2020-10'!AP:AP)</f>
        <v>1</v>
      </c>
      <c r="O95" s="55">
        <f t="shared" si="52"/>
        <v>1</v>
      </c>
      <c r="P95" s="55">
        <f t="shared" si="53"/>
        <v>0.8</v>
      </c>
      <c r="Q95">
        <f>_xlfn.XLOOKUP($A:$A,AUTOPREENCHIMENTO!$A:$A,AUTOPREENCHIMENTO!DH:DH)</f>
        <v>1</v>
      </c>
      <c r="R95">
        <f>_xlfn.XLOOKUP($A:$A,AUTOPREENCHIMENTO!$A:$A,AUTOPREENCHIMENTO!DI:DI)</f>
        <v>32</v>
      </c>
      <c r="S95">
        <f>_xlfn.XLOOKUP($A:$A,AUTOPREENCHIMENTO!$A:$A,AUTOPREENCHIMENTO!DJ:DJ)</f>
        <v>0</v>
      </c>
      <c r="T95">
        <f>_xlfn.XLOOKUP($A:$A,AUTOPREENCHIMENTO!$A:$A,AUTOPREENCHIMENTO!DK:DK)</f>
        <v>0</v>
      </c>
      <c r="U95" s="55">
        <f t="shared" si="54"/>
        <v>4</v>
      </c>
      <c r="V95" s="55">
        <f t="shared" si="55"/>
        <v>1</v>
      </c>
      <c r="W95">
        <f>_xlfn.XLOOKUP($A:$A,AUTOPREENCHIMENTO!$A:$A,AUTOPREENCHIMENTO!DD:DD)</f>
        <v>4</v>
      </c>
      <c r="X95">
        <f>_xlfn.XLOOKUP($A:$A,AUTOPREENCHIMENTO!$A:$A,AUTOPREENCHIMENTO!DE:DE)</f>
        <v>40</v>
      </c>
      <c r="Y95" s="1">
        <f>_xlfn.XLOOKUP(A:A,'COAPS 2020-10'!A:A,'COAPS 2020-10'!AQ:AQ)</f>
        <v>0</v>
      </c>
      <c r="Z95" s="55">
        <f t="shared" si="56"/>
        <v>0</v>
      </c>
      <c r="AA95" s="55">
        <f t="shared" si="57"/>
        <v>0</v>
      </c>
      <c r="AB95">
        <f>_xlfn.XLOOKUP($A:$A,AUTOPREENCHIMENTO!$A:$A,AUTOPREENCHIMENTO!DB:DB)</f>
        <v>0</v>
      </c>
      <c r="AC95">
        <f>_xlfn.XLOOKUP($A:$A,AUTOPREENCHIMENTO!$A:$A,AUTOPREENCHIMENTO!DC:DC)</f>
        <v>0</v>
      </c>
      <c r="AD95" s="55">
        <f t="shared" si="58"/>
        <v>2</v>
      </c>
      <c r="AE95" s="55">
        <f t="shared" si="59"/>
        <v>2</v>
      </c>
      <c r="AF95">
        <f>_xlfn.XLOOKUP($A:$A,AUTOPREENCHIMENTO!$A:$A,AUTOPREENCHIMENTO!DN:DN)</f>
        <v>2</v>
      </c>
      <c r="AG95">
        <f>_xlfn.XLOOKUP($A:$A,AUTOPREENCHIMENTO!$A:$A,AUTOPREENCHIMENTO!DO:DO)</f>
        <v>80</v>
      </c>
      <c r="AH95" s="55">
        <f t="shared" si="60"/>
        <v>0</v>
      </c>
      <c r="AI95" s="55">
        <f t="shared" si="61"/>
        <v>0</v>
      </c>
      <c r="AJ95">
        <f>_xlfn.XLOOKUP($A:$A,AUTOPREENCHIMENTO!$A:$A,AUTOPREENCHIMENTO!DP:DP)</f>
        <v>0</v>
      </c>
      <c r="AK95">
        <f>_xlfn.XLOOKUP($A:$A,AUTOPREENCHIMENTO!$A:$A,AUTOPREENCHIMENTO!DQ:DQ)</f>
        <v>0</v>
      </c>
      <c r="AL95" s="55">
        <f t="shared" si="62"/>
        <v>5</v>
      </c>
      <c r="AM95" s="55">
        <f t="shared" si="63"/>
        <v>5</v>
      </c>
      <c r="AN95">
        <f>_xlfn.XLOOKUP($A:$A,AUTOPREENCHIMENTO!$A:$A,AUTOPREENCHIMENTO!CT:CT)</f>
        <v>5</v>
      </c>
      <c r="AO95">
        <f>_xlfn.XLOOKUP($A:$A,AUTOPREENCHIMENTO!$A:$A,AUTOPREENCHIMENTO!CU:CU)</f>
        <v>200</v>
      </c>
      <c r="AP95" s="55">
        <f t="shared" si="64"/>
        <v>0</v>
      </c>
      <c r="AQ95" s="55">
        <f t="shared" si="65"/>
        <v>0</v>
      </c>
      <c r="AR95">
        <f>_xlfn.XLOOKUP($A:$A,AUTOPREENCHIMENTO!$A:$A,AUTOPREENCHIMENTO!DS:DS)</f>
        <v>0</v>
      </c>
      <c r="AS95">
        <f>_xlfn.XLOOKUP($A:$A,AUTOPREENCHIMENTO!$A:$A,AUTOPREENCHIMENTO!DU:DU)</f>
        <v>0</v>
      </c>
      <c r="AT95">
        <f>_xlfn.XLOOKUP($A:$A,AUTOPREENCHIMENTO!$A:$A,AUTOPREENCHIMENTO!DW:DW)</f>
        <v>0</v>
      </c>
      <c r="AU95">
        <f>_xlfn.XLOOKUP($A:$A,AUTOPREENCHIMENTO!$A:$A,AUTOPREENCHIMENTO!DY:DY)</f>
        <v>0</v>
      </c>
      <c r="AV95">
        <f>_xlfn.XLOOKUP($A:$A,AUTOPREENCHIMENTO!$A:$A,AUTOPREENCHIMENTO!EA:EA)</f>
        <v>0</v>
      </c>
      <c r="AW95">
        <f>_xlfn.XLOOKUP($A:$A,AUTOPREENCHIMENTO!$A:$A,AUTOPREENCHIMENTO!EC:EC)</f>
        <v>0</v>
      </c>
      <c r="AX95">
        <f>_xlfn.XLOOKUP($A:$A,AUTOPREENCHIMENTO!$A:$A,AUTOPREENCHIMENTO!EE:EE)</f>
        <v>0</v>
      </c>
      <c r="AY95">
        <f>_xlfn.XLOOKUP($A:$A,AUTOPREENCHIMENTO!$A:$A,AUTOPREENCHIMENTO!EG:EG)</f>
        <v>0</v>
      </c>
      <c r="AZ95">
        <f>_xlfn.XLOOKUP($A:$A,AUTOPREENCHIMENTO!$A:$A,AUTOPREENCHIMENTO!DT:DT)</f>
        <v>0</v>
      </c>
      <c r="BA95">
        <f>_xlfn.XLOOKUP($A:$A,AUTOPREENCHIMENTO!$A:$A,AUTOPREENCHIMENTO!DV:DV)</f>
        <v>0</v>
      </c>
      <c r="BB95">
        <f>_xlfn.XLOOKUP($A:$A,AUTOPREENCHIMENTO!$A:$A,AUTOPREENCHIMENTO!DX:DX)</f>
        <v>0</v>
      </c>
      <c r="BC95">
        <f>_xlfn.XLOOKUP($A:$A,AUTOPREENCHIMENTO!$A:$A,AUTOPREENCHIMENTO!DZ:DZ)</f>
        <v>0</v>
      </c>
      <c r="BD95">
        <f>_xlfn.XLOOKUP($A:$A,AUTOPREENCHIMENTO!$A:$A,AUTOPREENCHIMENTO!EB:EB)</f>
        <v>0</v>
      </c>
      <c r="BE95">
        <f>_xlfn.XLOOKUP($A:$A,AUTOPREENCHIMENTO!$A:$A,AUTOPREENCHIMENTO!ED:ED)</f>
        <v>0</v>
      </c>
      <c r="BF95">
        <f>_xlfn.XLOOKUP($A:$A,AUTOPREENCHIMENTO!$A:$A,AUTOPREENCHIMENTO!EF:EF)</f>
        <v>0</v>
      </c>
      <c r="BG95">
        <f>_xlfn.XLOOKUP($A:$A,AUTOPREENCHIMENTO!$A:$A,AUTOPREENCHIMENTO!EH:EH)</f>
        <v>0</v>
      </c>
    </row>
    <row r="96" spans="1:59" x14ac:dyDescent="0.25">
      <c r="A96" s="2">
        <v>151</v>
      </c>
      <c r="B96" s="1" t="s">
        <v>1702</v>
      </c>
      <c r="C96" s="43" t="s">
        <v>325</v>
      </c>
      <c r="D96" s="1" t="s">
        <v>2091</v>
      </c>
      <c r="E96" s="20" t="str">
        <f>_xlfn.XLOOKUP(A:A,Tipologia!A:A,Tipologia!F:F)</f>
        <v>B</v>
      </c>
      <c r="F96" s="62">
        <f t="shared" si="44"/>
        <v>9</v>
      </c>
      <c r="G96" s="58">
        <f t="shared" si="45"/>
        <v>2</v>
      </c>
      <c r="H96" s="58">
        <f t="shared" si="46"/>
        <v>2</v>
      </c>
      <c r="I96" s="58">
        <f t="shared" si="47"/>
        <v>1</v>
      </c>
      <c r="J96" s="58">
        <f t="shared" si="48"/>
        <v>2</v>
      </c>
      <c r="K96" s="58">
        <f t="shared" si="49"/>
        <v>1</v>
      </c>
      <c r="L96" s="58">
        <f t="shared" si="50"/>
        <v>0.5</v>
      </c>
      <c r="M96" s="58">
        <f t="shared" si="51"/>
        <v>0.5</v>
      </c>
      <c r="N96" s="1">
        <f>_xlfn.XLOOKUP(A:A,'COAPS 2020-10'!A:A,'COAPS 2020-10'!AP:AP)</f>
        <v>8</v>
      </c>
      <c r="O96" s="55">
        <f t="shared" si="52"/>
        <v>1</v>
      </c>
      <c r="P96" s="55">
        <f t="shared" si="53"/>
        <v>1</v>
      </c>
      <c r="Q96">
        <f>_xlfn.XLOOKUP($A:$A,AUTOPREENCHIMENTO!$A:$A,AUTOPREENCHIMENTO!DH:DH)</f>
        <v>8</v>
      </c>
      <c r="R96">
        <f>_xlfn.XLOOKUP($A:$A,AUTOPREENCHIMENTO!$A:$A,AUTOPREENCHIMENTO!DI:DI)</f>
        <v>320</v>
      </c>
      <c r="S96">
        <f>_xlfn.XLOOKUP($A:$A,AUTOPREENCHIMENTO!$A:$A,AUTOPREENCHIMENTO!DJ:DJ)</f>
        <v>0</v>
      </c>
      <c r="T96">
        <f>_xlfn.XLOOKUP($A:$A,AUTOPREENCHIMENTO!$A:$A,AUTOPREENCHIMENTO!DK:DK)</f>
        <v>0</v>
      </c>
      <c r="U96" s="55">
        <f t="shared" si="54"/>
        <v>1.125</v>
      </c>
      <c r="V96" s="55">
        <f t="shared" si="55"/>
        <v>1.125</v>
      </c>
      <c r="W96">
        <f>_xlfn.XLOOKUP($A:$A,AUTOPREENCHIMENTO!$A:$A,AUTOPREENCHIMENTO!DD:DD)</f>
        <v>9</v>
      </c>
      <c r="X96">
        <f>_xlfn.XLOOKUP($A:$A,AUTOPREENCHIMENTO!$A:$A,AUTOPREENCHIMENTO!DE:DE)</f>
        <v>360</v>
      </c>
      <c r="Y96" s="1">
        <f>_xlfn.XLOOKUP(A:A,'COAPS 2020-10'!A:A,'COAPS 2020-10'!AQ:AQ)</f>
        <v>4</v>
      </c>
      <c r="Z96" s="55">
        <f t="shared" si="56"/>
        <v>1</v>
      </c>
      <c r="AA96" s="55">
        <f t="shared" si="57"/>
        <v>1</v>
      </c>
      <c r="AB96">
        <f>_xlfn.XLOOKUP($A:$A,AUTOPREENCHIMENTO!$A:$A,AUTOPREENCHIMENTO!DB:DB)</f>
        <v>4</v>
      </c>
      <c r="AC96">
        <f>_xlfn.XLOOKUP($A:$A,AUTOPREENCHIMENTO!$A:$A,AUTOPREENCHIMENTO!DC:DC)</f>
        <v>160</v>
      </c>
      <c r="AD96" s="55">
        <f t="shared" si="58"/>
        <v>2.125</v>
      </c>
      <c r="AE96" s="55">
        <f t="shared" si="59"/>
        <v>2.125</v>
      </c>
      <c r="AF96">
        <f>_xlfn.XLOOKUP($A:$A,AUTOPREENCHIMENTO!$A:$A,AUTOPREENCHIMENTO!DN:DN)</f>
        <v>17</v>
      </c>
      <c r="AG96">
        <f>_xlfn.XLOOKUP($A:$A,AUTOPREENCHIMENTO!$A:$A,AUTOPREENCHIMENTO!DO:DO)</f>
        <v>680</v>
      </c>
      <c r="AH96" s="55">
        <f t="shared" si="60"/>
        <v>1.75</v>
      </c>
      <c r="AI96" s="55">
        <f t="shared" si="61"/>
        <v>1.5</v>
      </c>
      <c r="AJ96">
        <f>_xlfn.XLOOKUP($A:$A,AUTOPREENCHIMENTO!$A:$A,AUTOPREENCHIMENTO!DP:DP)</f>
        <v>7</v>
      </c>
      <c r="AK96">
        <f>_xlfn.XLOOKUP($A:$A,AUTOPREENCHIMENTO!$A:$A,AUTOPREENCHIMENTO!DQ:DQ)</f>
        <v>240</v>
      </c>
      <c r="AL96" s="55">
        <f t="shared" si="62"/>
        <v>1.375</v>
      </c>
      <c r="AM96" s="55">
        <f t="shared" si="63"/>
        <v>1.375</v>
      </c>
      <c r="AN96">
        <f>_xlfn.XLOOKUP($A:$A,AUTOPREENCHIMENTO!$A:$A,AUTOPREENCHIMENTO!CT:CT)</f>
        <v>11</v>
      </c>
      <c r="AO96">
        <f>_xlfn.XLOOKUP($A:$A,AUTOPREENCHIMENTO!$A:$A,AUTOPREENCHIMENTO!CU:CU)</f>
        <v>440</v>
      </c>
      <c r="AP96" s="55">
        <f t="shared" si="64"/>
        <v>4</v>
      </c>
      <c r="AQ96" s="55">
        <f t="shared" si="65"/>
        <v>160</v>
      </c>
      <c r="AR96">
        <f>_xlfn.XLOOKUP($A:$A,AUTOPREENCHIMENTO!$A:$A,AUTOPREENCHIMENTO!DS:DS)</f>
        <v>1</v>
      </c>
      <c r="AS96">
        <f>_xlfn.XLOOKUP($A:$A,AUTOPREENCHIMENTO!$A:$A,AUTOPREENCHIMENTO!DU:DU)</f>
        <v>0</v>
      </c>
      <c r="AT96">
        <f>_xlfn.XLOOKUP($A:$A,AUTOPREENCHIMENTO!$A:$A,AUTOPREENCHIMENTO!DW:DW)</f>
        <v>1</v>
      </c>
      <c r="AU96">
        <f>_xlfn.XLOOKUP($A:$A,AUTOPREENCHIMENTO!$A:$A,AUTOPREENCHIMENTO!DY:DY)</f>
        <v>1</v>
      </c>
      <c r="AV96">
        <f>_xlfn.XLOOKUP($A:$A,AUTOPREENCHIMENTO!$A:$A,AUTOPREENCHIMENTO!EA:EA)</f>
        <v>1</v>
      </c>
      <c r="AW96">
        <f>_xlfn.XLOOKUP($A:$A,AUTOPREENCHIMENTO!$A:$A,AUTOPREENCHIMENTO!EC:EC)</f>
        <v>0</v>
      </c>
      <c r="AX96">
        <f>_xlfn.XLOOKUP($A:$A,AUTOPREENCHIMENTO!$A:$A,AUTOPREENCHIMENTO!EE:EE)</f>
        <v>0</v>
      </c>
      <c r="AY96">
        <f>_xlfn.XLOOKUP($A:$A,AUTOPREENCHIMENTO!$A:$A,AUTOPREENCHIMENTO!EG:EG)</f>
        <v>0</v>
      </c>
      <c r="AZ96">
        <f>_xlfn.XLOOKUP($A:$A,AUTOPREENCHIMENTO!$A:$A,AUTOPREENCHIMENTO!DT:DT)</f>
        <v>40</v>
      </c>
      <c r="BA96">
        <f>_xlfn.XLOOKUP($A:$A,AUTOPREENCHIMENTO!$A:$A,AUTOPREENCHIMENTO!DV:DV)</f>
        <v>0</v>
      </c>
      <c r="BB96">
        <f>_xlfn.XLOOKUP($A:$A,AUTOPREENCHIMENTO!$A:$A,AUTOPREENCHIMENTO!DX:DX)</f>
        <v>40</v>
      </c>
      <c r="BC96">
        <f>_xlfn.XLOOKUP($A:$A,AUTOPREENCHIMENTO!$A:$A,AUTOPREENCHIMENTO!DZ:DZ)</f>
        <v>40</v>
      </c>
      <c r="BD96">
        <f>_xlfn.XLOOKUP($A:$A,AUTOPREENCHIMENTO!$A:$A,AUTOPREENCHIMENTO!EB:EB)</f>
        <v>40</v>
      </c>
      <c r="BE96">
        <f>_xlfn.XLOOKUP($A:$A,AUTOPREENCHIMENTO!$A:$A,AUTOPREENCHIMENTO!ED:ED)</f>
        <v>0</v>
      </c>
      <c r="BF96">
        <f>_xlfn.XLOOKUP($A:$A,AUTOPREENCHIMENTO!$A:$A,AUTOPREENCHIMENTO!EF:EF)</f>
        <v>0</v>
      </c>
      <c r="BG96">
        <f>_xlfn.XLOOKUP($A:$A,AUTOPREENCHIMENTO!$A:$A,AUTOPREENCHIMENTO!EH:EH)</f>
        <v>0</v>
      </c>
    </row>
    <row r="97" spans="1:59" x14ac:dyDescent="0.25">
      <c r="A97" s="2">
        <v>152</v>
      </c>
      <c r="B97" s="1" t="s">
        <v>1622</v>
      </c>
      <c r="C97" s="43" t="s">
        <v>162</v>
      </c>
      <c r="D97" s="1" t="s">
        <v>2126</v>
      </c>
      <c r="E97" s="20" t="str">
        <f>_xlfn.XLOOKUP(A:A,Tipologia!A:A,Tipologia!F:F)</f>
        <v>B</v>
      </c>
      <c r="F97" s="62">
        <f t="shared" si="44"/>
        <v>9</v>
      </c>
      <c r="G97" s="58">
        <f t="shared" si="45"/>
        <v>2</v>
      </c>
      <c r="H97" s="58">
        <f t="shared" si="46"/>
        <v>2</v>
      </c>
      <c r="I97" s="58">
        <f t="shared" si="47"/>
        <v>1</v>
      </c>
      <c r="J97" s="58">
        <f t="shared" si="48"/>
        <v>2</v>
      </c>
      <c r="K97" s="58">
        <f t="shared" si="49"/>
        <v>1</v>
      </c>
      <c r="L97" s="58">
        <f t="shared" si="50"/>
        <v>1</v>
      </c>
      <c r="M97" s="58">
        <f t="shared" si="51"/>
        <v>0</v>
      </c>
      <c r="N97" s="1">
        <f>_xlfn.XLOOKUP(A:A,'COAPS 2020-10'!A:A,'COAPS 2020-10'!AP:AP)</f>
        <v>1</v>
      </c>
      <c r="O97" s="55">
        <f t="shared" si="52"/>
        <v>1</v>
      </c>
      <c r="P97" s="55">
        <f t="shared" si="53"/>
        <v>1</v>
      </c>
      <c r="Q97">
        <f>_xlfn.XLOOKUP($A:$A,AUTOPREENCHIMENTO!$A:$A,AUTOPREENCHIMENTO!DH:DH)</f>
        <v>1</v>
      </c>
      <c r="R97">
        <f>_xlfn.XLOOKUP($A:$A,AUTOPREENCHIMENTO!$A:$A,AUTOPREENCHIMENTO!DI:DI)</f>
        <v>40</v>
      </c>
      <c r="S97">
        <f>_xlfn.XLOOKUP($A:$A,AUTOPREENCHIMENTO!$A:$A,AUTOPREENCHIMENTO!DJ:DJ)</f>
        <v>0</v>
      </c>
      <c r="T97">
        <f>_xlfn.XLOOKUP($A:$A,AUTOPREENCHIMENTO!$A:$A,AUTOPREENCHIMENTO!DK:DK)</f>
        <v>0</v>
      </c>
      <c r="U97" s="55">
        <f t="shared" si="54"/>
        <v>1</v>
      </c>
      <c r="V97" s="55">
        <f t="shared" si="55"/>
        <v>1</v>
      </c>
      <c r="W97">
        <f>_xlfn.XLOOKUP($A:$A,AUTOPREENCHIMENTO!$A:$A,AUTOPREENCHIMENTO!DD:DD)</f>
        <v>1</v>
      </c>
      <c r="X97">
        <f>_xlfn.XLOOKUP($A:$A,AUTOPREENCHIMENTO!$A:$A,AUTOPREENCHIMENTO!DE:DE)</f>
        <v>40</v>
      </c>
      <c r="Y97" s="1">
        <f>_xlfn.XLOOKUP(A:A,'COAPS 2020-10'!A:A,'COAPS 2020-10'!AQ:AQ)</f>
        <v>1</v>
      </c>
      <c r="Z97" s="55">
        <f t="shared" si="56"/>
        <v>1</v>
      </c>
      <c r="AA97" s="55">
        <f t="shared" si="57"/>
        <v>1</v>
      </c>
      <c r="AB97">
        <f>_xlfn.XLOOKUP($A:$A,AUTOPREENCHIMENTO!$A:$A,AUTOPREENCHIMENTO!DB:DB)</f>
        <v>1</v>
      </c>
      <c r="AC97">
        <f>_xlfn.XLOOKUP($A:$A,AUTOPREENCHIMENTO!$A:$A,AUTOPREENCHIMENTO!DC:DC)</f>
        <v>40</v>
      </c>
      <c r="AD97" s="55">
        <f t="shared" si="58"/>
        <v>2</v>
      </c>
      <c r="AE97" s="55">
        <f t="shared" si="59"/>
        <v>2</v>
      </c>
      <c r="AF97">
        <f>_xlfn.XLOOKUP($A:$A,AUTOPREENCHIMENTO!$A:$A,AUTOPREENCHIMENTO!DN:DN)</f>
        <v>2</v>
      </c>
      <c r="AG97">
        <f>_xlfn.XLOOKUP($A:$A,AUTOPREENCHIMENTO!$A:$A,AUTOPREENCHIMENTO!DO:DO)</f>
        <v>80</v>
      </c>
      <c r="AH97" s="55">
        <f t="shared" si="60"/>
        <v>1</v>
      </c>
      <c r="AI97" s="55">
        <f t="shared" si="61"/>
        <v>1</v>
      </c>
      <c r="AJ97">
        <f>_xlfn.XLOOKUP($A:$A,AUTOPREENCHIMENTO!$A:$A,AUTOPREENCHIMENTO!DP:DP)</f>
        <v>1</v>
      </c>
      <c r="AK97">
        <f>_xlfn.XLOOKUP($A:$A,AUTOPREENCHIMENTO!$A:$A,AUTOPREENCHIMENTO!DQ:DQ)</f>
        <v>40</v>
      </c>
      <c r="AL97" s="55">
        <f t="shared" si="62"/>
        <v>3</v>
      </c>
      <c r="AM97" s="55">
        <f t="shared" si="63"/>
        <v>3</v>
      </c>
      <c r="AN97">
        <f>_xlfn.XLOOKUP($A:$A,AUTOPREENCHIMENTO!$A:$A,AUTOPREENCHIMENTO!CT:CT)</f>
        <v>3</v>
      </c>
      <c r="AO97">
        <f>_xlfn.XLOOKUP($A:$A,AUTOPREENCHIMENTO!$A:$A,AUTOPREENCHIMENTO!CU:CU)</f>
        <v>120</v>
      </c>
      <c r="AP97" s="55">
        <f t="shared" si="64"/>
        <v>0</v>
      </c>
      <c r="AQ97" s="55">
        <f t="shared" si="65"/>
        <v>0</v>
      </c>
      <c r="AR97">
        <f>_xlfn.XLOOKUP($A:$A,AUTOPREENCHIMENTO!$A:$A,AUTOPREENCHIMENTO!DS:DS)</f>
        <v>0</v>
      </c>
      <c r="AS97">
        <f>_xlfn.XLOOKUP($A:$A,AUTOPREENCHIMENTO!$A:$A,AUTOPREENCHIMENTO!DU:DU)</f>
        <v>0</v>
      </c>
      <c r="AT97">
        <f>_xlfn.XLOOKUP($A:$A,AUTOPREENCHIMENTO!$A:$A,AUTOPREENCHIMENTO!DW:DW)</f>
        <v>0</v>
      </c>
      <c r="AU97">
        <f>_xlfn.XLOOKUP($A:$A,AUTOPREENCHIMENTO!$A:$A,AUTOPREENCHIMENTO!DY:DY)</f>
        <v>0</v>
      </c>
      <c r="AV97">
        <f>_xlfn.XLOOKUP($A:$A,AUTOPREENCHIMENTO!$A:$A,AUTOPREENCHIMENTO!EA:EA)</f>
        <v>0</v>
      </c>
      <c r="AW97">
        <f>_xlfn.XLOOKUP($A:$A,AUTOPREENCHIMENTO!$A:$A,AUTOPREENCHIMENTO!EC:EC)</f>
        <v>0</v>
      </c>
      <c r="AX97">
        <f>_xlfn.XLOOKUP($A:$A,AUTOPREENCHIMENTO!$A:$A,AUTOPREENCHIMENTO!EE:EE)</f>
        <v>0</v>
      </c>
      <c r="AY97">
        <f>_xlfn.XLOOKUP($A:$A,AUTOPREENCHIMENTO!$A:$A,AUTOPREENCHIMENTO!EG:EG)</f>
        <v>0</v>
      </c>
      <c r="AZ97">
        <f>_xlfn.XLOOKUP($A:$A,AUTOPREENCHIMENTO!$A:$A,AUTOPREENCHIMENTO!DT:DT)</f>
        <v>0</v>
      </c>
      <c r="BA97">
        <f>_xlfn.XLOOKUP($A:$A,AUTOPREENCHIMENTO!$A:$A,AUTOPREENCHIMENTO!DV:DV)</f>
        <v>0</v>
      </c>
      <c r="BB97">
        <f>_xlfn.XLOOKUP($A:$A,AUTOPREENCHIMENTO!$A:$A,AUTOPREENCHIMENTO!DX:DX)</f>
        <v>0</v>
      </c>
      <c r="BC97">
        <f>_xlfn.XLOOKUP($A:$A,AUTOPREENCHIMENTO!$A:$A,AUTOPREENCHIMENTO!DZ:DZ)</f>
        <v>0</v>
      </c>
      <c r="BD97">
        <f>_xlfn.XLOOKUP($A:$A,AUTOPREENCHIMENTO!$A:$A,AUTOPREENCHIMENTO!EB:EB)</f>
        <v>0</v>
      </c>
      <c r="BE97">
        <f>_xlfn.XLOOKUP($A:$A,AUTOPREENCHIMENTO!$A:$A,AUTOPREENCHIMENTO!ED:ED)</f>
        <v>0</v>
      </c>
      <c r="BF97">
        <f>_xlfn.XLOOKUP($A:$A,AUTOPREENCHIMENTO!$A:$A,AUTOPREENCHIMENTO!EF:EF)</f>
        <v>0</v>
      </c>
      <c r="BG97">
        <f>_xlfn.XLOOKUP($A:$A,AUTOPREENCHIMENTO!$A:$A,AUTOPREENCHIMENTO!EH:EH)</f>
        <v>0</v>
      </c>
    </row>
    <row r="98" spans="1:59" x14ac:dyDescent="0.25">
      <c r="A98" s="2">
        <v>154</v>
      </c>
      <c r="B98" s="1" t="s">
        <v>1568</v>
      </c>
      <c r="C98" s="43" t="s">
        <v>281</v>
      </c>
      <c r="D98" s="1" t="s">
        <v>2034</v>
      </c>
      <c r="E98" s="20" t="str">
        <f>_xlfn.XLOOKUP(A:A,Tipologia!A:A,Tipologia!F:F)</f>
        <v>D</v>
      </c>
      <c r="F98" s="62">
        <f t="shared" ref="F98:F129" si="66">SUM(G98:M98)</f>
        <v>8</v>
      </c>
      <c r="G98" s="58">
        <f t="shared" ref="G98:G129" si="67">IF(P98&gt;=1,2,IF(P98&gt;=0.5,1.5,IF(P98&gt;0,1,0)))</f>
        <v>1.5</v>
      </c>
      <c r="H98" s="58">
        <f t="shared" ref="H98:H129" si="68">IF(V98&gt;=1,2,IF(V98&gt;=0.5,1.5,IF(V98&gt;0,1,0)))</f>
        <v>2</v>
      </c>
      <c r="I98" s="58">
        <f t="shared" ref="I98:I129" si="69">IF(AA98&gt;=1,1,IF(AA98&gt;=0.5,0.75,IF(AA98&gt;0,0.5,0)))</f>
        <v>0.75</v>
      </c>
      <c r="J98" s="58">
        <f t="shared" ref="J98:J129" si="70">IF(AE98&gt;=2,2,IF(AE98&gt;=1,1.5,IF(AE98&gt;0,1,0)))</f>
        <v>2</v>
      </c>
      <c r="K98" s="58">
        <f t="shared" ref="K98:K129" si="71">IF(AI98&gt;=1,1,IF(AI98&gt;=0.5,0.75,IF(AI98&gt;0,0.5,0)))</f>
        <v>1</v>
      </c>
      <c r="L98" s="58">
        <f t="shared" ref="L98:L129" si="72">IF(AM98&gt;=6,2,IF(AM98&gt;=5,1.75,IF(AM98&gt;=4,1.5,IF(AM98&gt;=3,1,IF(AM98&gt;=2,0.75,IF(AM98&gt;=1,0.5,IF(AM98&gt;0,0.25,0)))))))</f>
        <v>0.25</v>
      </c>
      <c r="M98" s="58">
        <f t="shared" ref="M98:M129" si="73">IF(AND(AP98=5,AQ98=200),2,IF(AND(AP98&gt;=5,AQ98&gt;200),1,IF(AND(AP98&gt;=3,OR(AQ98&gt;=120,AQ98&lt;200)),0.5,0)))</f>
        <v>0.5</v>
      </c>
      <c r="N98" s="1">
        <f>_xlfn.XLOOKUP(A:A,'COAPS 2020-10'!A:A,'COAPS 2020-10'!AP:AP)</f>
        <v>7</v>
      </c>
      <c r="O98" s="55">
        <f t="shared" ref="O98:O129" si="74">(Q98+S98)/$N98</f>
        <v>0.8571428571428571</v>
      </c>
      <c r="P98" s="55">
        <f t="shared" ref="P98:P129" si="75">((R98+T98)/40)/$N98</f>
        <v>0.8214285714285714</v>
      </c>
      <c r="Q98">
        <f>_xlfn.XLOOKUP($A:$A,AUTOPREENCHIMENTO!$A:$A,AUTOPREENCHIMENTO!DH:DH)</f>
        <v>6</v>
      </c>
      <c r="R98">
        <f>_xlfn.XLOOKUP($A:$A,AUTOPREENCHIMENTO!$A:$A,AUTOPREENCHIMENTO!DI:DI)</f>
        <v>230</v>
      </c>
      <c r="S98">
        <f>_xlfn.XLOOKUP($A:$A,AUTOPREENCHIMENTO!$A:$A,AUTOPREENCHIMENTO!DJ:DJ)</f>
        <v>0</v>
      </c>
      <c r="T98">
        <f>_xlfn.XLOOKUP($A:$A,AUTOPREENCHIMENTO!$A:$A,AUTOPREENCHIMENTO!DK:DK)</f>
        <v>0</v>
      </c>
      <c r="U98" s="55">
        <f t="shared" ref="U98:U129" si="76">W98/$N98</f>
        <v>1.1428571428571428</v>
      </c>
      <c r="V98" s="55">
        <f t="shared" ref="V98:V129" si="77">X98/40/$N98</f>
        <v>1.1428571428571428</v>
      </c>
      <c r="W98">
        <f>_xlfn.XLOOKUP($A:$A,AUTOPREENCHIMENTO!$A:$A,AUTOPREENCHIMENTO!DD:DD)</f>
        <v>8</v>
      </c>
      <c r="X98">
        <f>_xlfn.XLOOKUP($A:$A,AUTOPREENCHIMENTO!$A:$A,AUTOPREENCHIMENTO!DE:DE)</f>
        <v>320</v>
      </c>
      <c r="Y98" s="1">
        <f>_xlfn.XLOOKUP(A:A,'COAPS 2020-10'!A:A,'COAPS 2020-10'!AQ:AQ)</f>
        <v>3</v>
      </c>
      <c r="Z98" s="55">
        <f t="shared" ref="Z98:Z129" si="78">IF(Y98=0,0,(AB98/$Y98))</f>
        <v>1</v>
      </c>
      <c r="AA98" s="55">
        <f t="shared" ref="AA98:AA129" si="79">IF(Y98=0,0,(AC98/40/$Y98))</f>
        <v>0.91666666666666663</v>
      </c>
      <c r="AB98">
        <f>_xlfn.XLOOKUP($A:$A,AUTOPREENCHIMENTO!$A:$A,AUTOPREENCHIMENTO!DB:DB)</f>
        <v>3</v>
      </c>
      <c r="AC98">
        <f>_xlfn.XLOOKUP($A:$A,AUTOPREENCHIMENTO!$A:$A,AUTOPREENCHIMENTO!DC:DC)</f>
        <v>110</v>
      </c>
      <c r="AD98" s="55">
        <f t="shared" ref="AD98:AD129" si="80">AF98/$N98</f>
        <v>2.5714285714285716</v>
      </c>
      <c r="AE98" s="55">
        <f t="shared" ref="AE98:AE129" si="81">AG98/40/$N98</f>
        <v>2.5714285714285716</v>
      </c>
      <c r="AF98">
        <f>_xlfn.XLOOKUP($A:$A,AUTOPREENCHIMENTO!$A:$A,AUTOPREENCHIMENTO!DN:DN)</f>
        <v>18</v>
      </c>
      <c r="AG98">
        <f>_xlfn.XLOOKUP($A:$A,AUTOPREENCHIMENTO!$A:$A,AUTOPREENCHIMENTO!DO:DO)</f>
        <v>720</v>
      </c>
      <c r="AH98" s="55">
        <f t="shared" ref="AH98:AH129" si="82">IF(Y98=0,0,(AJ98/$Y98))</f>
        <v>1</v>
      </c>
      <c r="AI98" s="55">
        <f t="shared" ref="AI98:AI129" si="83">IF(Y98=0,0,(AK98/40/$Y98))</f>
        <v>1</v>
      </c>
      <c r="AJ98">
        <f>_xlfn.XLOOKUP($A:$A,AUTOPREENCHIMENTO!$A:$A,AUTOPREENCHIMENTO!DP:DP)</f>
        <v>3</v>
      </c>
      <c r="AK98">
        <f>_xlfn.XLOOKUP($A:$A,AUTOPREENCHIMENTO!$A:$A,AUTOPREENCHIMENTO!DQ:DQ)</f>
        <v>120</v>
      </c>
      <c r="AL98" s="55">
        <f t="shared" ref="AL98:AL129" si="84">AN98/$N98</f>
        <v>0.8571428571428571</v>
      </c>
      <c r="AM98" s="55">
        <f t="shared" ref="AM98:AM129" si="85">AO98/40/$N98</f>
        <v>0.8571428571428571</v>
      </c>
      <c r="AN98">
        <f>_xlfn.XLOOKUP($A:$A,AUTOPREENCHIMENTO!$A:$A,AUTOPREENCHIMENTO!CT:CT)</f>
        <v>6</v>
      </c>
      <c r="AO98">
        <f>_xlfn.XLOOKUP($A:$A,AUTOPREENCHIMENTO!$A:$A,AUTOPREENCHIMENTO!CU:CU)</f>
        <v>240</v>
      </c>
      <c r="AP98" s="55">
        <f t="shared" ref="AP98:AP129" si="86">COUNTIF(AR98:AY98,"&gt;0")</f>
        <v>3</v>
      </c>
      <c r="AQ98" s="55">
        <f t="shared" ref="AQ98:AQ129" si="87">SUM(AZ98:BG98)</f>
        <v>140</v>
      </c>
      <c r="AR98">
        <f>_xlfn.XLOOKUP($A:$A,AUTOPREENCHIMENTO!$A:$A,AUTOPREENCHIMENTO!DS:DS)</f>
        <v>0</v>
      </c>
      <c r="AS98">
        <f>_xlfn.XLOOKUP($A:$A,AUTOPREENCHIMENTO!$A:$A,AUTOPREENCHIMENTO!DU:DU)</f>
        <v>1</v>
      </c>
      <c r="AT98">
        <f>_xlfn.XLOOKUP($A:$A,AUTOPREENCHIMENTO!$A:$A,AUTOPREENCHIMENTO!DW:DW)</f>
        <v>1</v>
      </c>
      <c r="AU98">
        <f>_xlfn.XLOOKUP($A:$A,AUTOPREENCHIMENTO!$A:$A,AUTOPREENCHIMENTO!DY:DY)</f>
        <v>0</v>
      </c>
      <c r="AV98">
        <f>_xlfn.XLOOKUP($A:$A,AUTOPREENCHIMENTO!$A:$A,AUTOPREENCHIMENTO!EA:EA)</f>
        <v>2</v>
      </c>
      <c r="AW98">
        <f>_xlfn.XLOOKUP($A:$A,AUTOPREENCHIMENTO!$A:$A,AUTOPREENCHIMENTO!EC:EC)</f>
        <v>0</v>
      </c>
      <c r="AX98">
        <f>_xlfn.XLOOKUP($A:$A,AUTOPREENCHIMENTO!$A:$A,AUTOPREENCHIMENTO!EE:EE)</f>
        <v>0</v>
      </c>
      <c r="AY98">
        <f>_xlfn.XLOOKUP($A:$A,AUTOPREENCHIMENTO!$A:$A,AUTOPREENCHIMENTO!EG:EG)</f>
        <v>0</v>
      </c>
      <c r="AZ98">
        <f>_xlfn.XLOOKUP($A:$A,AUTOPREENCHIMENTO!$A:$A,AUTOPREENCHIMENTO!DT:DT)</f>
        <v>0</v>
      </c>
      <c r="BA98">
        <f>_xlfn.XLOOKUP($A:$A,AUTOPREENCHIMENTO!$A:$A,AUTOPREENCHIMENTO!DV:DV)</f>
        <v>40</v>
      </c>
      <c r="BB98">
        <f>_xlfn.XLOOKUP($A:$A,AUTOPREENCHIMENTO!$A:$A,AUTOPREENCHIMENTO!DX:DX)</f>
        <v>40</v>
      </c>
      <c r="BC98">
        <f>_xlfn.XLOOKUP($A:$A,AUTOPREENCHIMENTO!$A:$A,AUTOPREENCHIMENTO!DZ:DZ)</f>
        <v>0</v>
      </c>
      <c r="BD98">
        <f>_xlfn.XLOOKUP($A:$A,AUTOPREENCHIMENTO!$A:$A,AUTOPREENCHIMENTO!EB:EB)</f>
        <v>60</v>
      </c>
      <c r="BE98">
        <f>_xlfn.XLOOKUP($A:$A,AUTOPREENCHIMENTO!$A:$A,AUTOPREENCHIMENTO!ED:ED)</f>
        <v>0</v>
      </c>
      <c r="BF98">
        <f>_xlfn.XLOOKUP($A:$A,AUTOPREENCHIMENTO!$A:$A,AUTOPREENCHIMENTO!EF:EF)</f>
        <v>0</v>
      </c>
      <c r="BG98">
        <f>_xlfn.XLOOKUP($A:$A,AUTOPREENCHIMENTO!$A:$A,AUTOPREENCHIMENTO!EH:EH)</f>
        <v>0</v>
      </c>
    </row>
    <row r="99" spans="1:59" x14ac:dyDescent="0.25">
      <c r="A99" s="2">
        <v>155</v>
      </c>
      <c r="B99" s="1" t="s">
        <v>1568</v>
      </c>
      <c r="C99" s="43" t="s">
        <v>281</v>
      </c>
      <c r="D99" s="1" t="s">
        <v>2092</v>
      </c>
      <c r="E99" s="20" t="str">
        <f>_xlfn.XLOOKUP(A:A,Tipologia!A:A,Tipologia!F:F)</f>
        <v>B</v>
      </c>
      <c r="F99" s="62">
        <f t="shared" si="66"/>
        <v>9</v>
      </c>
      <c r="G99" s="58">
        <f t="shared" si="67"/>
        <v>2</v>
      </c>
      <c r="H99" s="58">
        <f t="shared" si="68"/>
        <v>2</v>
      </c>
      <c r="I99" s="58">
        <f t="shared" si="69"/>
        <v>1</v>
      </c>
      <c r="J99" s="58">
        <f t="shared" si="70"/>
        <v>2</v>
      </c>
      <c r="K99" s="58">
        <f t="shared" si="71"/>
        <v>1</v>
      </c>
      <c r="L99" s="58">
        <f t="shared" si="72"/>
        <v>0.5</v>
      </c>
      <c r="M99" s="58">
        <f t="shared" si="73"/>
        <v>0.5</v>
      </c>
      <c r="N99" s="1">
        <f>_xlfn.XLOOKUP(A:A,'COAPS 2020-10'!A:A,'COAPS 2020-10'!AP:AP)</f>
        <v>2</v>
      </c>
      <c r="O99" s="55">
        <f t="shared" si="74"/>
        <v>1</v>
      </c>
      <c r="P99" s="55">
        <f t="shared" si="75"/>
        <v>1</v>
      </c>
      <c r="Q99">
        <f>_xlfn.XLOOKUP($A:$A,AUTOPREENCHIMENTO!$A:$A,AUTOPREENCHIMENTO!DH:DH)</f>
        <v>2</v>
      </c>
      <c r="R99">
        <f>_xlfn.XLOOKUP($A:$A,AUTOPREENCHIMENTO!$A:$A,AUTOPREENCHIMENTO!DI:DI)</f>
        <v>80</v>
      </c>
      <c r="S99">
        <f>_xlfn.XLOOKUP($A:$A,AUTOPREENCHIMENTO!$A:$A,AUTOPREENCHIMENTO!DJ:DJ)</f>
        <v>0</v>
      </c>
      <c r="T99">
        <f>_xlfn.XLOOKUP($A:$A,AUTOPREENCHIMENTO!$A:$A,AUTOPREENCHIMENTO!DK:DK)</f>
        <v>0</v>
      </c>
      <c r="U99" s="55">
        <f t="shared" si="76"/>
        <v>1.5</v>
      </c>
      <c r="V99" s="55">
        <f t="shared" si="77"/>
        <v>1.5</v>
      </c>
      <c r="W99">
        <f>_xlfn.XLOOKUP($A:$A,AUTOPREENCHIMENTO!$A:$A,AUTOPREENCHIMENTO!DD:DD)</f>
        <v>3</v>
      </c>
      <c r="X99">
        <f>_xlfn.XLOOKUP($A:$A,AUTOPREENCHIMENTO!$A:$A,AUTOPREENCHIMENTO!DE:DE)</f>
        <v>120</v>
      </c>
      <c r="Y99" s="1">
        <f>_xlfn.XLOOKUP(A:A,'COAPS 2020-10'!A:A,'COAPS 2020-10'!AQ:AQ)</f>
        <v>1</v>
      </c>
      <c r="Z99" s="55">
        <f t="shared" si="78"/>
        <v>1</v>
      </c>
      <c r="AA99" s="55">
        <f t="shared" si="79"/>
        <v>1</v>
      </c>
      <c r="AB99">
        <f>_xlfn.XLOOKUP($A:$A,AUTOPREENCHIMENTO!$A:$A,AUTOPREENCHIMENTO!DB:DB)</f>
        <v>1</v>
      </c>
      <c r="AC99">
        <f>_xlfn.XLOOKUP($A:$A,AUTOPREENCHIMENTO!$A:$A,AUTOPREENCHIMENTO!DC:DC)</f>
        <v>40</v>
      </c>
      <c r="AD99" s="55">
        <f t="shared" si="80"/>
        <v>3.5</v>
      </c>
      <c r="AE99" s="55">
        <f t="shared" si="81"/>
        <v>3</v>
      </c>
      <c r="AF99">
        <f>_xlfn.XLOOKUP($A:$A,AUTOPREENCHIMENTO!$A:$A,AUTOPREENCHIMENTO!DN:DN)</f>
        <v>7</v>
      </c>
      <c r="AG99">
        <f>_xlfn.XLOOKUP($A:$A,AUTOPREENCHIMENTO!$A:$A,AUTOPREENCHIMENTO!DO:DO)</f>
        <v>240</v>
      </c>
      <c r="AH99" s="55">
        <f t="shared" si="82"/>
        <v>1</v>
      </c>
      <c r="AI99" s="55">
        <f t="shared" si="83"/>
        <v>1</v>
      </c>
      <c r="AJ99">
        <f>_xlfn.XLOOKUP($A:$A,AUTOPREENCHIMENTO!$A:$A,AUTOPREENCHIMENTO!DP:DP)</f>
        <v>1</v>
      </c>
      <c r="AK99">
        <f>_xlfn.XLOOKUP($A:$A,AUTOPREENCHIMENTO!$A:$A,AUTOPREENCHIMENTO!DQ:DQ)</f>
        <v>40</v>
      </c>
      <c r="AL99" s="55">
        <f t="shared" si="84"/>
        <v>1.5</v>
      </c>
      <c r="AM99" s="55">
        <f t="shared" si="85"/>
        <v>1.5</v>
      </c>
      <c r="AN99">
        <f>_xlfn.XLOOKUP($A:$A,AUTOPREENCHIMENTO!$A:$A,AUTOPREENCHIMENTO!CT:CT)</f>
        <v>3</v>
      </c>
      <c r="AO99">
        <f>_xlfn.XLOOKUP($A:$A,AUTOPREENCHIMENTO!$A:$A,AUTOPREENCHIMENTO!CU:CU)</f>
        <v>120</v>
      </c>
      <c r="AP99" s="55">
        <f t="shared" si="86"/>
        <v>3</v>
      </c>
      <c r="AQ99" s="55">
        <f t="shared" si="87"/>
        <v>15</v>
      </c>
      <c r="AR99">
        <f>_xlfn.XLOOKUP($A:$A,AUTOPREENCHIMENTO!$A:$A,AUTOPREENCHIMENTO!DS:DS)</f>
        <v>1</v>
      </c>
      <c r="AS99">
        <f>_xlfn.XLOOKUP($A:$A,AUTOPREENCHIMENTO!$A:$A,AUTOPREENCHIMENTO!DU:DU)</f>
        <v>0</v>
      </c>
      <c r="AT99">
        <f>_xlfn.XLOOKUP($A:$A,AUTOPREENCHIMENTO!$A:$A,AUTOPREENCHIMENTO!DW:DW)</f>
        <v>0</v>
      </c>
      <c r="AU99">
        <f>_xlfn.XLOOKUP($A:$A,AUTOPREENCHIMENTO!$A:$A,AUTOPREENCHIMENTO!DY:DY)</f>
        <v>0</v>
      </c>
      <c r="AV99">
        <f>_xlfn.XLOOKUP($A:$A,AUTOPREENCHIMENTO!$A:$A,AUTOPREENCHIMENTO!EA:EA)</f>
        <v>1</v>
      </c>
      <c r="AW99">
        <f>_xlfn.XLOOKUP($A:$A,AUTOPREENCHIMENTO!$A:$A,AUTOPREENCHIMENTO!EC:EC)</f>
        <v>1</v>
      </c>
      <c r="AX99">
        <f>_xlfn.XLOOKUP($A:$A,AUTOPREENCHIMENTO!$A:$A,AUTOPREENCHIMENTO!EE:EE)</f>
        <v>0</v>
      </c>
      <c r="AY99">
        <f>_xlfn.XLOOKUP($A:$A,AUTOPREENCHIMENTO!$A:$A,AUTOPREENCHIMENTO!EG:EG)</f>
        <v>0</v>
      </c>
      <c r="AZ99">
        <f>_xlfn.XLOOKUP($A:$A,AUTOPREENCHIMENTO!$A:$A,AUTOPREENCHIMENTO!DT:DT)</f>
        <v>5</v>
      </c>
      <c r="BA99">
        <f>_xlfn.XLOOKUP($A:$A,AUTOPREENCHIMENTO!$A:$A,AUTOPREENCHIMENTO!DV:DV)</f>
        <v>0</v>
      </c>
      <c r="BB99">
        <f>_xlfn.XLOOKUP($A:$A,AUTOPREENCHIMENTO!$A:$A,AUTOPREENCHIMENTO!DX:DX)</f>
        <v>0</v>
      </c>
      <c r="BC99">
        <f>_xlfn.XLOOKUP($A:$A,AUTOPREENCHIMENTO!$A:$A,AUTOPREENCHIMENTO!DZ:DZ)</f>
        <v>0</v>
      </c>
      <c r="BD99">
        <f>_xlfn.XLOOKUP($A:$A,AUTOPREENCHIMENTO!$A:$A,AUTOPREENCHIMENTO!EB:EB)</f>
        <v>5</v>
      </c>
      <c r="BE99">
        <f>_xlfn.XLOOKUP($A:$A,AUTOPREENCHIMENTO!$A:$A,AUTOPREENCHIMENTO!ED:ED)</f>
        <v>5</v>
      </c>
      <c r="BF99">
        <f>_xlfn.XLOOKUP($A:$A,AUTOPREENCHIMENTO!$A:$A,AUTOPREENCHIMENTO!EF:EF)</f>
        <v>0</v>
      </c>
      <c r="BG99">
        <f>_xlfn.XLOOKUP($A:$A,AUTOPREENCHIMENTO!$A:$A,AUTOPREENCHIMENTO!EH:EH)</f>
        <v>0</v>
      </c>
    </row>
    <row r="100" spans="1:59" x14ac:dyDescent="0.25">
      <c r="A100" s="2">
        <v>156</v>
      </c>
      <c r="B100" s="1" t="s">
        <v>1794</v>
      </c>
      <c r="C100" s="43" t="s">
        <v>231</v>
      </c>
      <c r="D100" s="1" t="s">
        <v>2113</v>
      </c>
      <c r="E100" s="20" t="str">
        <f>_xlfn.XLOOKUP(A:A,Tipologia!A:A,Tipologia!F:F)</f>
        <v>B</v>
      </c>
      <c r="F100" s="62">
        <f t="shared" si="66"/>
        <v>10</v>
      </c>
      <c r="G100" s="58">
        <f t="shared" si="67"/>
        <v>1.5</v>
      </c>
      <c r="H100" s="58">
        <f t="shared" si="68"/>
        <v>2</v>
      </c>
      <c r="I100" s="58">
        <f t="shared" si="69"/>
        <v>1</v>
      </c>
      <c r="J100" s="58">
        <f t="shared" si="70"/>
        <v>2</v>
      </c>
      <c r="K100" s="58">
        <f t="shared" si="71"/>
        <v>1</v>
      </c>
      <c r="L100" s="58">
        <f t="shared" si="72"/>
        <v>0.5</v>
      </c>
      <c r="M100" s="58">
        <f t="shared" si="73"/>
        <v>2</v>
      </c>
      <c r="N100" s="1">
        <f>_xlfn.XLOOKUP(A:A,'COAPS 2020-10'!A:A,'COAPS 2020-10'!AP:AP)</f>
        <v>6</v>
      </c>
      <c r="O100" s="55">
        <f t="shared" si="74"/>
        <v>0.83333333333333337</v>
      </c>
      <c r="P100" s="55">
        <f t="shared" si="75"/>
        <v>0.83333333333333337</v>
      </c>
      <c r="Q100">
        <f>_xlfn.XLOOKUP($A:$A,AUTOPREENCHIMENTO!$A:$A,AUTOPREENCHIMENTO!DH:DH)</f>
        <v>5</v>
      </c>
      <c r="R100">
        <f>_xlfn.XLOOKUP($A:$A,AUTOPREENCHIMENTO!$A:$A,AUTOPREENCHIMENTO!DI:DI)</f>
        <v>200</v>
      </c>
      <c r="S100">
        <f>_xlfn.XLOOKUP($A:$A,AUTOPREENCHIMENTO!$A:$A,AUTOPREENCHIMENTO!DJ:DJ)</f>
        <v>0</v>
      </c>
      <c r="T100">
        <f>_xlfn.XLOOKUP($A:$A,AUTOPREENCHIMENTO!$A:$A,AUTOPREENCHIMENTO!DK:DK)</f>
        <v>0</v>
      </c>
      <c r="U100" s="55">
        <f t="shared" si="76"/>
        <v>1</v>
      </c>
      <c r="V100" s="55">
        <f t="shared" si="77"/>
        <v>1</v>
      </c>
      <c r="W100">
        <f>_xlfn.XLOOKUP($A:$A,AUTOPREENCHIMENTO!$A:$A,AUTOPREENCHIMENTO!DD:DD)</f>
        <v>6</v>
      </c>
      <c r="X100">
        <f>_xlfn.XLOOKUP($A:$A,AUTOPREENCHIMENTO!$A:$A,AUTOPREENCHIMENTO!DE:DE)</f>
        <v>240</v>
      </c>
      <c r="Y100" s="1">
        <f>_xlfn.XLOOKUP(A:A,'COAPS 2020-10'!A:A,'COAPS 2020-10'!AQ:AQ)</f>
        <v>4</v>
      </c>
      <c r="Z100" s="55">
        <f t="shared" si="78"/>
        <v>1</v>
      </c>
      <c r="AA100" s="55">
        <f t="shared" si="79"/>
        <v>1</v>
      </c>
      <c r="AB100">
        <f>_xlfn.XLOOKUP($A:$A,AUTOPREENCHIMENTO!$A:$A,AUTOPREENCHIMENTO!DB:DB)</f>
        <v>4</v>
      </c>
      <c r="AC100">
        <f>_xlfn.XLOOKUP($A:$A,AUTOPREENCHIMENTO!$A:$A,AUTOPREENCHIMENTO!DC:DC)</f>
        <v>160</v>
      </c>
      <c r="AD100" s="55">
        <f t="shared" si="80"/>
        <v>3</v>
      </c>
      <c r="AE100" s="55">
        <f t="shared" si="81"/>
        <v>2.6666666666666665</v>
      </c>
      <c r="AF100">
        <f>_xlfn.XLOOKUP($A:$A,AUTOPREENCHIMENTO!$A:$A,AUTOPREENCHIMENTO!DN:DN)</f>
        <v>18</v>
      </c>
      <c r="AG100">
        <f>_xlfn.XLOOKUP($A:$A,AUTOPREENCHIMENTO!$A:$A,AUTOPREENCHIMENTO!DO:DO)</f>
        <v>640</v>
      </c>
      <c r="AH100" s="55">
        <f t="shared" si="82"/>
        <v>1</v>
      </c>
      <c r="AI100" s="55">
        <f t="shared" si="83"/>
        <v>1</v>
      </c>
      <c r="AJ100">
        <f>_xlfn.XLOOKUP($A:$A,AUTOPREENCHIMENTO!$A:$A,AUTOPREENCHIMENTO!DP:DP)</f>
        <v>4</v>
      </c>
      <c r="AK100">
        <f>_xlfn.XLOOKUP($A:$A,AUTOPREENCHIMENTO!$A:$A,AUTOPREENCHIMENTO!DQ:DQ)</f>
        <v>160</v>
      </c>
      <c r="AL100" s="55">
        <f t="shared" si="84"/>
        <v>1.3333333333333333</v>
      </c>
      <c r="AM100" s="55">
        <f t="shared" si="85"/>
        <v>1.3333333333333333</v>
      </c>
      <c r="AN100">
        <f>_xlfn.XLOOKUP($A:$A,AUTOPREENCHIMENTO!$A:$A,AUTOPREENCHIMENTO!CT:CT)</f>
        <v>8</v>
      </c>
      <c r="AO100">
        <f>_xlfn.XLOOKUP($A:$A,AUTOPREENCHIMENTO!$A:$A,AUTOPREENCHIMENTO!CU:CU)</f>
        <v>320</v>
      </c>
      <c r="AP100" s="55">
        <f t="shared" si="86"/>
        <v>5</v>
      </c>
      <c r="AQ100" s="55">
        <f t="shared" si="87"/>
        <v>200</v>
      </c>
      <c r="AR100">
        <f>_xlfn.XLOOKUP($A:$A,AUTOPREENCHIMENTO!$A:$A,AUTOPREENCHIMENTO!DS:DS)</f>
        <v>1</v>
      </c>
      <c r="AS100">
        <f>_xlfn.XLOOKUP($A:$A,AUTOPREENCHIMENTO!$A:$A,AUTOPREENCHIMENTO!DU:DU)</f>
        <v>1</v>
      </c>
      <c r="AT100">
        <f>_xlfn.XLOOKUP($A:$A,AUTOPREENCHIMENTO!$A:$A,AUTOPREENCHIMENTO!DW:DW)</f>
        <v>1</v>
      </c>
      <c r="AU100">
        <f>_xlfn.XLOOKUP($A:$A,AUTOPREENCHIMENTO!$A:$A,AUTOPREENCHIMENTO!DY:DY)</f>
        <v>0</v>
      </c>
      <c r="AV100">
        <f>_xlfn.XLOOKUP($A:$A,AUTOPREENCHIMENTO!$A:$A,AUTOPREENCHIMENTO!EA:EA)</f>
        <v>2</v>
      </c>
      <c r="AW100">
        <f>_xlfn.XLOOKUP($A:$A,AUTOPREENCHIMENTO!$A:$A,AUTOPREENCHIMENTO!EC:EC)</f>
        <v>0</v>
      </c>
      <c r="AX100">
        <f>_xlfn.XLOOKUP($A:$A,AUTOPREENCHIMENTO!$A:$A,AUTOPREENCHIMENTO!EE:EE)</f>
        <v>1</v>
      </c>
      <c r="AY100">
        <f>_xlfn.XLOOKUP($A:$A,AUTOPREENCHIMENTO!$A:$A,AUTOPREENCHIMENTO!EG:EG)</f>
        <v>0</v>
      </c>
      <c r="AZ100">
        <f>_xlfn.XLOOKUP($A:$A,AUTOPREENCHIMENTO!$A:$A,AUTOPREENCHIMENTO!DT:DT)</f>
        <v>40</v>
      </c>
      <c r="BA100">
        <f>_xlfn.XLOOKUP($A:$A,AUTOPREENCHIMENTO!$A:$A,AUTOPREENCHIMENTO!DV:DV)</f>
        <v>20</v>
      </c>
      <c r="BB100">
        <f>_xlfn.XLOOKUP($A:$A,AUTOPREENCHIMENTO!$A:$A,AUTOPREENCHIMENTO!DX:DX)</f>
        <v>20</v>
      </c>
      <c r="BC100">
        <f>_xlfn.XLOOKUP($A:$A,AUTOPREENCHIMENTO!$A:$A,AUTOPREENCHIMENTO!DZ:DZ)</f>
        <v>0</v>
      </c>
      <c r="BD100">
        <f>_xlfn.XLOOKUP($A:$A,AUTOPREENCHIMENTO!$A:$A,AUTOPREENCHIMENTO!EB:EB)</f>
        <v>80</v>
      </c>
      <c r="BE100">
        <f>_xlfn.XLOOKUP($A:$A,AUTOPREENCHIMENTO!$A:$A,AUTOPREENCHIMENTO!ED:ED)</f>
        <v>0</v>
      </c>
      <c r="BF100">
        <f>_xlfn.XLOOKUP($A:$A,AUTOPREENCHIMENTO!$A:$A,AUTOPREENCHIMENTO!EF:EF)</f>
        <v>40</v>
      </c>
      <c r="BG100">
        <f>_xlfn.XLOOKUP($A:$A,AUTOPREENCHIMENTO!$A:$A,AUTOPREENCHIMENTO!EH:EH)</f>
        <v>0</v>
      </c>
    </row>
    <row r="101" spans="1:59" x14ac:dyDescent="0.25">
      <c r="A101" s="2">
        <v>158</v>
      </c>
      <c r="B101" s="1" t="s">
        <v>1857</v>
      </c>
      <c r="C101" s="43" t="s">
        <v>157</v>
      </c>
      <c r="D101" s="1" t="s">
        <v>2114</v>
      </c>
      <c r="E101" s="20" t="str">
        <f>_xlfn.XLOOKUP(A:A,Tipologia!A:A,Tipologia!F:F)</f>
        <v>D</v>
      </c>
      <c r="F101" s="62">
        <f t="shared" si="66"/>
        <v>6.75</v>
      </c>
      <c r="G101" s="58">
        <f t="shared" si="67"/>
        <v>0</v>
      </c>
      <c r="H101" s="58">
        <f t="shared" si="68"/>
        <v>2</v>
      </c>
      <c r="I101" s="58">
        <f t="shared" si="69"/>
        <v>1</v>
      </c>
      <c r="J101" s="58">
        <f t="shared" si="70"/>
        <v>2</v>
      </c>
      <c r="K101" s="58">
        <f t="shared" si="71"/>
        <v>1</v>
      </c>
      <c r="L101" s="58">
        <f t="shared" si="72"/>
        <v>0.75</v>
      </c>
      <c r="M101" s="58">
        <f t="shared" si="73"/>
        <v>0</v>
      </c>
      <c r="N101" s="1">
        <f>_xlfn.XLOOKUP(A:A,'COAPS 2020-10'!A:A,'COAPS 2020-10'!AP:AP)</f>
        <v>3</v>
      </c>
      <c r="O101" s="55">
        <f t="shared" si="74"/>
        <v>0</v>
      </c>
      <c r="P101" s="55">
        <f t="shared" si="75"/>
        <v>0</v>
      </c>
      <c r="Q101">
        <f>_xlfn.XLOOKUP($A:$A,AUTOPREENCHIMENTO!$A:$A,AUTOPREENCHIMENTO!DH:DH)</f>
        <v>0</v>
      </c>
      <c r="R101">
        <f>_xlfn.XLOOKUP($A:$A,AUTOPREENCHIMENTO!$A:$A,AUTOPREENCHIMENTO!DI:DI)</f>
        <v>0</v>
      </c>
      <c r="S101">
        <f>_xlfn.XLOOKUP($A:$A,AUTOPREENCHIMENTO!$A:$A,AUTOPREENCHIMENTO!DJ:DJ)</f>
        <v>0</v>
      </c>
      <c r="T101">
        <f>_xlfn.XLOOKUP($A:$A,AUTOPREENCHIMENTO!$A:$A,AUTOPREENCHIMENTO!DK:DK)</f>
        <v>0</v>
      </c>
      <c r="U101" s="55">
        <f t="shared" si="76"/>
        <v>1</v>
      </c>
      <c r="V101" s="55">
        <f t="shared" si="77"/>
        <v>1</v>
      </c>
      <c r="W101">
        <f>_xlfn.XLOOKUP($A:$A,AUTOPREENCHIMENTO!$A:$A,AUTOPREENCHIMENTO!DD:DD)</f>
        <v>3</v>
      </c>
      <c r="X101">
        <f>_xlfn.XLOOKUP($A:$A,AUTOPREENCHIMENTO!$A:$A,AUTOPREENCHIMENTO!DE:DE)</f>
        <v>120</v>
      </c>
      <c r="Y101" s="1">
        <f>_xlfn.XLOOKUP(A:A,'COAPS 2020-10'!A:A,'COAPS 2020-10'!AQ:AQ)</f>
        <v>3</v>
      </c>
      <c r="Z101" s="55">
        <f t="shared" si="78"/>
        <v>1</v>
      </c>
      <c r="AA101" s="55">
        <f t="shared" si="79"/>
        <v>1</v>
      </c>
      <c r="AB101">
        <f>_xlfn.XLOOKUP($A:$A,AUTOPREENCHIMENTO!$A:$A,AUTOPREENCHIMENTO!DB:DB)</f>
        <v>3</v>
      </c>
      <c r="AC101">
        <f>_xlfn.XLOOKUP($A:$A,AUTOPREENCHIMENTO!$A:$A,AUTOPREENCHIMENTO!DC:DC)</f>
        <v>120</v>
      </c>
      <c r="AD101" s="55">
        <f t="shared" si="80"/>
        <v>2</v>
      </c>
      <c r="AE101" s="55">
        <f t="shared" si="81"/>
        <v>2</v>
      </c>
      <c r="AF101">
        <f>_xlfn.XLOOKUP($A:$A,AUTOPREENCHIMENTO!$A:$A,AUTOPREENCHIMENTO!DN:DN)</f>
        <v>6</v>
      </c>
      <c r="AG101">
        <f>_xlfn.XLOOKUP($A:$A,AUTOPREENCHIMENTO!$A:$A,AUTOPREENCHIMENTO!DO:DO)</f>
        <v>240</v>
      </c>
      <c r="AH101" s="55">
        <f t="shared" si="82"/>
        <v>1</v>
      </c>
      <c r="AI101" s="55">
        <f t="shared" si="83"/>
        <v>1</v>
      </c>
      <c r="AJ101">
        <f>_xlfn.XLOOKUP($A:$A,AUTOPREENCHIMENTO!$A:$A,AUTOPREENCHIMENTO!DP:DP)</f>
        <v>3</v>
      </c>
      <c r="AK101">
        <f>_xlfn.XLOOKUP($A:$A,AUTOPREENCHIMENTO!$A:$A,AUTOPREENCHIMENTO!DQ:DQ)</f>
        <v>120</v>
      </c>
      <c r="AL101" s="55">
        <f t="shared" si="84"/>
        <v>2</v>
      </c>
      <c r="AM101" s="55">
        <f t="shared" si="85"/>
        <v>2</v>
      </c>
      <c r="AN101">
        <f>_xlfn.XLOOKUP($A:$A,AUTOPREENCHIMENTO!$A:$A,AUTOPREENCHIMENTO!CT:CT)</f>
        <v>6</v>
      </c>
      <c r="AO101">
        <f>_xlfn.XLOOKUP($A:$A,AUTOPREENCHIMENTO!$A:$A,AUTOPREENCHIMENTO!CU:CU)</f>
        <v>240</v>
      </c>
      <c r="AP101" s="55">
        <f t="shared" si="86"/>
        <v>0</v>
      </c>
      <c r="AQ101" s="55">
        <f t="shared" si="87"/>
        <v>0</v>
      </c>
      <c r="AR101">
        <f>_xlfn.XLOOKUP($A:$A,AUTOPREENCHIMENTO!$A:$A,AUTOPREENCHIMENTO!DS:DS)</f>
        <v>0</v>
      </c>
      <c r="AS101">
        <f>_xlfn.XLOOKUP($A:$A,AUTOPREENCHIMENTO!$A:$A,AUTOPREENCHIMENTO!DU:DU)</f>
        <v>0</v>
      </c>
      <c r="AT101">
        <f>_xlfn.XLOOKUP($A:$A,AUTOPREENCHIMENTO!$A:$A,AUTOPREENCHIMENTO!DW:DW)</f>
        <v>0</v>
      </c>
      <c r="AU101">
        <f>_xlfn.XLOOKUP($A:$A,AUTOPREENCHIMENTO!$A:$A,AUTOPREENCHIMENTO!DY:DY)</f>
        <v>0</v>
      </c>
      <c r="AV101">
        <f>_xlfn.XLOOKUP($A:$A,AUTOPREENCHIMENTO!$A:$A,AUTOPREENCHIMENTO!EA:EA)</f>
        <v>0</v>
      </c>
      <c r="AW101">
        <f>_xlfn.XLOOKUP($A:$A,AUTOPREENCHIMENTO!$A:$A,AUTOPREENCHIMENTO!EC:EC)</f>
        <v>0</v>
      </c>
      <c r="AX101">
        <f>_xlfn.XLOOKUP($A:$A,AUTOPREENCHIMENTO!$A:$A,AUTOPREENCHIMENTO!EE:EE)</f>
        <v>0</v>
      </c>
      <c r="AY101">
        <f>_xlfn.XLOOKUP($A:$A,AUTOPREENCHIMENTO!$A:$A,AUTOPREENCHIMENTO!EG:EG)</f>
        <v>0</v>
      </c>
      <c r="AZ101">
        <f>_xlfn.XLOOKUP($A:$A,AUTOPREENCHIMENTO!$A:$A,AUTOPREENCHIMENTO!DT:DT)</f>
        <v>0</v>
      </c>
      <c r="BA101">
        <f>_xlfn.XLOOKUP($A:$A,AUTOPREENCHIMENTO!$A:$A,AUTOPREENCHIMENTO!DV:DV)</f>
        <v>0</v>
      </c>
      <c r="BB101">
        <f>_xlfn.XLOOKUP($A:$A,AUTOPREENCHIMENTO!$A:$A,AUTOPREENCHIMENTO!DX:DX)</f>
        <v>0</v>
      </c>
      <c r="BC101">
        <f>_xlfn.XLOOKUP($A:$A,AUTOPREENCHIMENTO!$A:$A,AUTOPREENCHIMENTO!DZ:DZ)</f>
        <v>0</v>
      </c>
      <c r="BD101">
        <f>_xlfn.XLOOKUP($A:$A,AUTOPREENCHIMENTO!$A:$A,AUTOPREENCHIMENTO!EB:EB)</f>
        <v>0</v>
      </c>
      <c r="BE101">
        <f>_xlfn.XLOOKUP($A:$A,AUTOPREENCHIMENTO!$A:$A,AUTOPREENCHIMENTO!ED:ED)</f>
        <v>0</v>
      </c>
      <c r="BF101">
        <f>_xlfn.XLOOKUP($A:$A,AUTOPREENCHIMENTO!$A:$A,AUTOPREENCHIMENTO!EF:EF)</f>
        <v>0</v>
      </c>
      <c r="BG101">
        <f>_xlfn.XLOOKUP($A:$A,AUTOPREENCHIMENTO!$A:$A,AUTOPREENCHIMENTO!EH:EH)</f>
        <v>0</v>
      </c>
    </row>
    <row r="102" spans="1:59" x14ac:dyDescent="0.25">
      <c r="A102" s="2">
        <v>160</v>
      </c>
      <c r="B102" s="1" t="s">
        <v>1794</v>
      </c>
      <c r="C102" s="43" t="s">
        <v>231</v>
      </c>
      <c r="D102" s="1" t="s">
        <v>2094</v>
      </c>
      <c r="E102" s="20" t="str">
        <f>_xlfn.XLOOKUP(A:A,Tipologia!A:A,Tipologia!F:F)</f>
        <v>E</v>
      </c>
      <c r="F102" s="62">
        <f t="shared" si="66"/>
        <v>6.25</v>
      </c>
      <c r="G102" s="58">
        <f t="shared" si="67"/>
        <v>0</v>
      </c>
      <c r="H102" s="58">
        <f t="shared" si="68"/>
        <v>2</v>
      </c>
      <c r="I102" s="58">
        <f t="shared" si="69"/>
        <v>0.75</v>
      </c>
      <c r="J102" s="58">
        <f t="shared" si="70"/>
        <v>2</v>
      </c>
      <c r="K102" s="58">
        <f t="shared" si="71"/>
        <v>1</v>
      </c>
      <c r="L102" s="58">
        <f t="shared" si="72"/>
        <v>0.5</v>
      </c>
      <c r="M102" s="58">
        <f t="shared" si="73"/>
        <v>0</v>
      </c>
      <c r="N102" s="1">
        <f>_xlfn.XLOOKUP(A:A,'COAPS 2020-10'!A:A,'COAPS 2020-10'!AP:AP)</f>
        <v>2</v>
      </c>
      <c r="O102" s="55">
        <f t="shared" si="74"/>
        <v>0</v>
      </c>
      <c r="P102" s="55">
        <f t="shared" si="75"/>
        <v>0</v>
      </c>
      <c r="Q102">
        <f>_xlfn.XLOOKUP($A:$A,AUTOPREENCHIMENTO!$A:$A,AUTOPREENCHIMENTO!DH:DH)</f>
        <v>0</v>
      </c>
      <c r="R102">
        <f>_xlfn.XLOOKUP($A:$A,AUTOPREENCHIMENTO!$A:$A,AUTOPREENCHIMENTO!DI:DI)</f>
        <v>0</v>
      </c>
      <c r="S102">
        <f>_xlfn.XLOOKUP($A:$A,AUTOPREENCHIMENTO!$A:$A,AUTOPREENCHIMENTO!DJ:DJ)</f>
        <v>0</v>
      </c>
      <c r="T102">
        <f>_xlfn.XLOOKUP($A:$A,AUTOPREENCHIMENTO!$A:$A,AUTOPREENCHIMENTO!DK:DK)</f>
        <v>0</v>
      </c>
      <c r="U102" s="55">
        <f t="shared" si="76"/>
        <v>1.5</v>
      </c>
      <c r="V102" s="55">
        <f t="shared" si="77"/>
        <v>1.5</v>
      </c>
      <c r="W102">
        <f>_xlfn.XLOOKUP($A:$A,AUTOPREENCHIMENTO!$A:$A,AUTOPREENCHIMENTO!DD:DD)</f>
        <v>3</v>
      </c>
      <c r="X102">
        <f>_xlfn.XLOOKUP($A:$A,AUTOPREENCHIMENTO!$A:$A,AUTOPREENCHIMENTO!DE:DE)</f>
        <v>120</v>
      </c>
      <c r="Y102" s="1">
        <f>_xlfn.XLOOKUP(A:A,'COAPS 2020-10'!A:A,'COAPS 2020-10'!AQ:AQ)</f>
        <v>1</v>
      </c>
      <c r="Z102" s="55">
        <f t="shared" si="78"/>
        <v>2</v>
      </c>
      <c r="AA102" s="55">
        <f t="shared" si="79"/>
        <v>0.5</v>
      </c>
      <c r="AB102">
        <f>_xlfn.XLOOKUP($A:$A,AUTOPREENCHIMENTO!$A:$A,AUTOPREENCHIMENTO!DB:DB)</f>
        <v>2</v>
      </c>
      <c r="AC102">
        <f>_xlfn.XLOOKUP($A:$A,AUTOPREENCHIMENTO!$A:$A,AUTOPREENCHIMENTO!DC:DC)</f>
        <v>20</v>
      </c>
      <c r="AD102" s="55">
        <f t="shared" si="80"/>
        <v>2.5</v>
      </c>
      <c r="AE102" s="55">
        <f t="shared" si="81"/>
        <v>2.5</v>
      </c>
      <c r="AF102">
        <f>_xlfn.XLOOKUP($A:$A,AUTOPREENCHIMENTO!$A:$A,AUTOPREENCHIMENTO!DN:DN)</f>
        <v>5</v>
      </c>
      <c r="AG102">
        <f>_xlfn.XLOOKUP($A:$A,AUTOPREENCHIMENTO!$A:$A,AUTOPREENCHIMENTO!DO:DO)</f>
        <v>200</v>
      </c>
      <c r="AH102" s="55">
        <f t="shared" si="82"/>
        <v>1</v>
      </c>
      <c r="AI102" s="55">
        <f t="shared" si="83"/>
        <v>1</v>
      </c>
      <c r="AJ102">
        <f>_xlfn.XLOOKUP($A:$A,AUTOPREENCHIMENTO!$A:$A,AUTOPREENCHIMENTO!DP:DP)</f>
        <v>1</v>
      </c>
      <c r="AK102">
        <f>_xlfn.XLOOKUP($A:$A,AUTOPREENCHIMENTO!$A:$A,AUTOPREENCHIMENTO!DQ:DQ)</f>
        <v>40</v>
      </c>
      <c r="AL102" s="55">
        <f t="shared" si="84"/>
        <v>1.5</v>
      </c>
      <c r="AM102" s="55">
        <f t="shared" si="85"/>
        <v>1.5</v>
      </c>
      <c r="AN102">
        <f>_xlfn.XLOOKUP($A:$A,AUTOPREENCHIMENTO!$A:$A,AUTOPREENCHIMENTO!CT:CT)</f>
        <v>3</v>
      </c>
      <c r="AO102">
        <f>_xlfn.XLOOKUP($A:$A,AUTOPREENCHIMENTO!$A:$A,AUTOPREENCHIMENTO!CU:CU)</f>
        <v>120</v>
      </c>
      <c r="AP102" s="55">
        <f t="shared" si="86"/>
        <v>0</v>
      </c>
      <c r="AQ102" s="55">
        <f t="shared" si="87"/>
        <v>0</v>
      </c>
      <c r="AR102">
        <f>_xlfn.XLOOKUP($A:$A,AUTOPREENCHIMENTO!$A:$A,AUTOPREENCHIMENTO!DS:DS)</f>
        <v>0</v>
      </c>
      <c r="AS102">
        <f>_xlfn.XLOOKUP($A:$A,AUTOPREENCHIMENTO!$A:$A,AUTOPREENCHIMENTO!DU:DU)</f>
        <v>0</v>
      </c>
      <c r="AT102">
        <f>_xlfn.XLOOKUP($A:$A,AUTOPREENCHIMENTO!$A:$A,AUTOPREENCHIMENTO!DW:DW)</f>
        <v>0</v>
      </c>
      <c r="AU102">
        <f>_xlfn.XLOOKUP($A:$A,AUTOPREENCHIMENTO!$A:$A,AUTOPREENCHIMENTO!DY:DY)</f>
        <v>0</v>
      </c>
      <c r="AV102">
        <f>_xlfn.XLOOKUP($A:$A,AUTOPREENCHIMENTO!$A:$A,AUTOPREENCHIMENTO!EA:EA)</f>
        <v>0</v>
      </c>
      <c r="AW102">
        <f>_xlfn.XLOOKUP($A:$A,AUTOPREENCHIMENTO!$A:$A,AUTOPREENCHIMENTO!EC:EC)</f>
        <v>0</v>
      </c>
      <c r="AX102">
        <f>_xlfn.XLOOKUP($A:$A,AUTOPREENCHIMENTO!$A:$A,AUTOPREENCHIMENTO!EE:EE)</f>
        <v>0</v>
      </c>
      <c r="AY102">
        <f>_xlfn.XLOOKUP($A:$A,AUTOPREENCHIMENTO!$A:$A,AUTOPREENCHIMENTO!EG:EG)</f>
        <v>0</v>
      </c>
      <c r="AZ102">
        <f>_xlfn.XLOOKUP($A:$A,AUTOPREENCHIMENTO!$A:$A,AUTOPREENCHIMENTO!DT:DT)</f>
        <v>0</v>
      </c>
      <c r="BA102">
        <f>_xlfn.XLOOKUP($A:$A,AUTOPREENCHIMENTO!$A:$A,AUTOPREENCHIMENTO!DV:DV)</f>
        <v>0</v>
      </c>
      <c r="BB102">
        <f>_xlfn.XLOOKUP($A:$A,AUTOPREENCHIMENTO!$A:$A,AUTOPREENCHIMENTO!DX:DX)</f>
        <v>0</v>
      </c>
      <c r="BC102">
        <f>_xlfn.XLOOKUP($A:$A,AUTOPREENCHIMENTO!$A:$A,AUTOPREENCHIMENTO!DZ:DZ)</f>
        <v>0</v>
      </c>
      <c r="BD102">
        <f>_xlfn.XLOOKUP($A:$A,AUTOPREENCHIMENTO!$A:$A,AUTOPREENCHIMENTO!EB:EB)</f>
        <v>0</v>
      </c>
      <c r="BE102">
        <f>_xlfn.XLOOKUP($A:$A,AUTOPREENCHIMENTO!$A:$A,AUTOPREENCHIMENTO!ED:ED)</f>
        <v>0</v>
      </c>
      <c r="BF102">
        <f>_xlfn.XLOOKUP($A:$A,AUTOPREENCHIMENTO!$A:$A,AUTOPREENCHIMENTO!EF:EF)</f>
        <v>0</v>
      </c>
      <c r="BG102">
        <f>_xlfn.XLOOKUP($A:$A,AUTOPREENCHIMENTO!$A:$A,AUTOPREENCHIMENTO!EH:EH)</f>
        <v>0</v>
      </c>
    </row>
    <row r="103" spans="1:59" x14ac:dyDescent="0.25">
      <c r="A103" s="2">
        <v>161</v>
      </c>
      <c r="B103" s="1" t="s">
        <v>1857</v>
      </c>
      <c r="C103" s="43" t="s">
        <v>157</v>
      </c>
      <c r="D103" s="1" t="s">
        <v>2043</v>
      </c>
      <c r="E103" s="20" t="str">
        <f>_xlfn.XLOOKUP(A:A,Tipologia!A:A,Tipologia!F:F)</f>
        <v>E</v>
      </c>
      <c r="F103" s="62">
        <f t="shared" si="66"/>
        <v>8.75</v>
      </c>
      <c r="G103" s="58">
        <f t="shared" si="67"/>
        <v>2</v>
      </c>
      <c r="H103" s="58">
        <f t="shared" si="68"/>
        <v>2</v>
      </c>
      <c r="I103" s="58">
        <f t="shared" si="69"/>
        <v>1</v>
      </c>
      <c r="J103" s="58">
        <f t="shared" si="70"/>
        <v>2</v>
      </c>
      <c r="K103" s="58">
        <f t="shared" si="71"/>
        <v>1</v>
      </c>
      <c r="L103" s="58">
        <f t="shared" si="72"/>
        <v>0.75</v>
      </c>
      <c r="M103" s="58">
        <f t="shared" si="73"/>
        <v>0</v>
      </c>
      <c r="N103" s="1">
        <f>_xlfn.XLOOKUP(A:A,'COAPS 2020-10'!A:A,'COAPS 2020-10'!AP:AP)</f>
        <v>9</v>
      </c>
      <c r="O103" s="55">
        <f t="shared" si="74"/>
        <v>1</v>
      </c>
      <c r="P103" s="55">
        <f t="shared" si="75"/>
        <v>1</v>
      </c>
      <c r="Q103">
        <f>_xlfn.XLOOKUP($A:$A,AUTOPREENCHIMENTO!$A:$A,AUTOPREENCHIMENTO!DH:DH)</f>
        <v>9</v>
      </c>
      <c r="R103">
        <f>_xlfn.XLOOKUP($A:$A,AUTOPREENCHIMENTO!$A:$A,AUTOPREENCHIMENTO!DI:DI)</f>
        <v>360</v>
      </c>
      <c r="S103">
        <f>_xlfn.XLOOKUP($A:$A,AUTOPREENCHIMENTO!$A:$A,AUTOPREENCHIMENTO!DJ:DJ)</f>
        <v>0</v>
      </c>
      <c r="T103">
        <f>_xlfn.XLOOKUP($A:$A,AUTOPREENCHIMENTO!$A:$A,AUTOPREENCHIMENTO!DK:DK)</f>
        <v>0</v>
      </c>
      <c r="U103" s="55">
        <f t="shared" si="76"/>
        <v>1.3333333333333333</v>
      </c>
      <c r="V103" s="55">
        <f t="shared" si="77"/>
        <v>1.3333333333333333</v>
      </c>
      <c r="W103">
        <f>_xlfn.XLOOKUP($A:$A,AUTOPREENCHIMENTO!$A:$A,AUTOPREENCHIMENTO!DD:DD)</f>
        <v>12</v>
      </c>
      <c r="X103">
        <f>_xlfn.XLOOKUP($A:$A,AUTOPREENCHIMENTO!$A:$A,AUTOPREENCHIMENTO!DE:DE)</f>
        <v>480</v>
      </c>
      <c r="Y103" s="1">
        <f>_xlfn.XLOOKUP(A:A,'COAPS 2020-10'!A:A,'COAPS 2020-10'!AQ:AQ)</f>
        <v>1</v>
      </c>
      <c r="Z103" s="55">
        <f t="shared" si="78"/>
        <v>1</v>
      </c>
      <c r="AA103" s="55">
        <f t="shared" si="79"/>
        <v>1</v>
      </c>
      <c r="AB103">
        <f>_xlfn.XLOOKUP($A:$A,AUTOPREENCHIMENTO!$A:$A,AUTOPREENCHIMENTO!DB:DB)</f>
        <v>1</v>
      </c>
      <c r="AC103">
        <f>_xlfn.XLOOKUP($A:$A,AUTOPREENCHIMENTO!$A:$A,AUTOPREENCHIMENTO!DC:DC)</f>
        <v>40</v>
      </c>
      <c r="AD103" s="55">
        <f t="shared" si="80"/>
        <v>2.3333333333333335</v>
      </c>
      <c r="AE103" s="55">
        <f t="shared" si="81"/>
        <v>2.4444444444444446</v>
      </c>
      <c r="AF103">
        <f>_xlfn.XLOOKUP($A:$A,AUTOPREENCHIMENTO!$A:$A,AUTOPREENCHIMENTO!DN:DN)</f>
        <v>21</v>
      </c>
      <c r="AG103">
        <f>_xlfn.XLOOKUP($A:$A,AUTOPREENCHIMENTO!$A:$A,AUTOPREENCHIMENTO!DO:DO)</f>
        <v>880</v>
      </c>
      <c r="AH103" s="55">
        <f t="shared" si="82"/>
        <v>1</v>
      </c>
      <c r="AI103" s="55">
        <f t="shared" si="83"/>
        <v>1</v>
      </c>
      <c r="AJ103">
        <f>_xlfn.XLOOKUP($A:$A,AUTOPREENCHIMENTO!$A:$A,AUTOPREENCHIMENTO!DP:DP)</f>
        <v>1</v>
      </c>
      <c r="AK103">
        <f>_xlfn.XLOOKUP($A:$A,AUTOPREENCHIMENTO!$A:$A,AUTOPREENCHIMENTO!DQ:DQ)</f>
        <v>40</v>
      </c>
      <c r="AL103" s="55">
        <f t="shared" si="84"/>
        <v>2.1111111111111112</v>
      </c>
      <c r="AM103" s="55">
        <f t="shared" si="85"/>
        <v>2.1111111111111112</v>
      </c>
      <c r="AN103">
        <f>_xlfn.XLOOKUP($A:$A,AUTOPREENCHIMENTO!$A:$A,AUTOPREENCHIMENTO!CT:CT)</f>
        <v>19</v>
      </c>
      <c r="AO103">
        <f>_xlfn.XLOOKUP($A:$A,AUTOPREENCHIMENTO!$A:$A,AUTOPREENCHIMENTO!CU:CU)</f>
        <v>760</v>
      </c>
      <c r="AP103" s="55">
        <f t="shared" si="86"/>
        <v>0</v>
      </c>
      <c r="AQ103" s="55">
        <f t="shared" si="87"/>
        <v>0</v>
      </c>
      <c r="AR103">
        <f>_xlfn.XLOOKUP($A:$A,AUTOPREENCHIMENTO!$A:$A,AUTOPREENCHIMENTO!DS:DS)</f>
        <v>0</v>
      </c>
      <c r="AS103">
        <f>_xlfn.XLOOKUP($A:$A,AUTOPREENCHIMENTO!$A:$A,AUTOPREENCHIMENTO!DU:DU)</f>
        <v>0</v>
      </c>
      <c r="AT103">
        <f>_xlfn.XLOOKUP($A:$A,AUTOPREENCHIMENTO!$A:$A,AUTOPREENCHIMENTO!DW:DW)</f>
        <v>0</v>
      </c>
      <c r="AU103">
        <f>_xlfn.XLOOKUP($A:$A,AUTOPREENCHIMENTO!$A:$A,AUTOPREENCHIMENTO!DY:DY)</f>
        <v>0</v>
      </c>
      <c r="AV103">
        <f>_xlfn.XLOOKUP($A:$A,AUTOPREENCHIMENTO!$A:$A,AUTOPREENCHIMENTO!EA:EA)</f>
        <v>0</v>
      </c>
      <c r="AW103">
        <f>_xlfn.XLOOKUP($A:$A,AUTOPREENCHIMENTO!$A:$A,AUTOPREENCHIMENTO!EC:EC)</f>
        <v>0</v>
      </c>
      <c r="AX103">
        <f>_xlfn.XLOOKUP($A:$A,AUTOPREENCHIMENTO!$A:$A,AUTOPREENCHIMENTO!EE:EE)</f>
        <v>0</v>
      </c>
      <c r="AY103">
        <f>_xlfn.XLOOKUP($A:$A,AUTOPREENCHIMENTO!$A:$A,AUTOPREENCHIMENTO!EG:EG)</f>
        <v>0</v>
      </c>
      <c r="AZ103">
        <f>_xlfn.XLOOKUP($A:$A,AUTOPREENCHIMENTO!$A:$A,AUTOPREENCHIMENTO!DT:DT)</f>
        <v>0</v>
      </c>
      <c r="BA103">
        <f>_xlfn.XLOOKUP($A:$A,AUTOPREENCHIMENTO!$A:$A,AUTOPREENCHIMENTO!DV:DV)</f>
        <v>0</v>
      </c>
      <c r="BB103">
        <f>_xlfn.XLOOKUP($A:$A,AUTOPREENCHIMENTO!$A:$A,AUTOPREENCHIMENTO!DX:DX)</f>
        <v>0</v>
      </c>
      <c r="BC103">
        <f>_xlfn.XLOOKUP($A:$A,AUTOPREENCHIMENTO!$A:$A,AUTOPREENCHIMENTO!DZ:DZ)</f>
        <v>0</v>
      </c>
      <c r="BD103">
        <f>_xlfn.XLOOKUP($A:$A,AUTOPREENCHIMENTO!$A:$A,AUTOPREENCHIMENTO!EB:EB)</f>
        <v>0</v>
      </c>
      <c r="BE103">
        <f>_xlfn.XLOOKUP($A:$A,AUTOPREENCHIMENTO!$A:$A,AUTOPREENCHIMENTO!ED:ED)</f>
        <v>0</v>
      </c>
      <c r="BF103">
        <f>_xlfn.XLOOKUP($A:$A,AUTOPREENCHIMENTO!$A:$A,AUTOPREENCHIMENTO!EF:EF)</f>
        <v>0</v>
      </c>
      <c r="BG103">
        <f>_xlfn.XLOOKUP($A:$A,AUTOPREENCHIMENTO!$A:$A,AUTOPREENCHIMENTO!EH:EH)</f>
        <v>0</v>
      </c>
    </row>
    <row r="104" spans="1:59" x14ac:dyDescent="0.25">
      <c r="A104" s="2">
        <v>162</v>
      </c>
      <c r="B104" s="1" t="s">
        <v>1702</v>
      </c>
      <c r="C104" s="43" t="s">
        <v>325</v>
      </c>
      <c r="D104" s="1" t="s">
        <v>1740</v>
      </c>
      <c r="E104" s="20" t="str">
        <f>_xlfn.XLOOKUP(A:A,Tipologia!A:A,Tipologia!F:F)</f>
        <v>C</v>
      </c>
      <c r="F104" s="62">
        <f t="shared" si="66"/>
        <v>6.5</v>
      </c>
      <c r="G104" s="58">
        <f t="shared" si="67"/>
        <v>2</v>
      </c>
      <c r="H104" s="58">
        <f t="shared" si="68"/>
        <v>2</v>
      </c>
      <c r="I104" s="58">
        <f t="shared" si="69"/>
        <v>0</v>
      </c>
      <c r="J104" s="58">
        <f t="shared" si="70"/>
        <v>2</v>
      </c>
      <c r="K104" s="58">
        <f t="shared" si="71"/>
        <v>0</v>
      </c>
      <c r="L104" s="58">
        <f t="shared" si="72"/>
        <v>0.5</v>
      </c>
      <c r="M104" s="58">
        <f t="shared" si="73"/>
        <v>0</v>
      </c>
      <c r="N104" s="1">
        <f>_xlfn.XLOOKUP(A:A,'COAPS 2020-10'!A:A,'COAPS 2020-10'!AP:AP)</f>
        <v>1</v>
      </c>
      <c r="O104" s="55">
        <f t="shared" si="74"/>
        <v>1</v>
      </c>
      <c r="P104" s="55">
        <f t="shared" si="75"/>
        <v>1</v>
      </c>
      <c r="Q104">
        <f>_xlfn.XLOOKUP($A:$A,AUTOPREENCHIMENTO!$A:$A,AUTOPREENCHIMENTO!DH:DH)</f>
        <v>1</v>
      </c>
      <c r="R104">
        <f>_xlfn.XLOOKUP($A:$A,AUTOPREENCHIMENTO!$A:$A,AUTOPREENCHIMENTO!DI:DI)</f>
        <v>40</v>
      </c>
      <c r="S104">
        <f>_xlfn.XLOOKUP($A:$A,AUTOPREENCHIMENTO!$A:$A,AUTOPREENCHIMENTO!DJ:DJ)</f>
        <v>0</v>
      </c>
      <c r="T104">
        <f>_xlfn.XLOOKUP($A:$A,AUTOPREENCHIMENTO!$A:$A,AUTOPREENCHIMENTO!DK:DK)</f>
        <v>0</v>
      </c>
      <c r="U104" s="55">
        <f t="shared" si="76"/>
        <v>1</v>
      </c>
      <c r="V104" s="55">
        <f t="shared" si="77"/>
        <v>1</v>
      </c>
      <c r="W104">
        <f>_xlfn.XLOOKUP($A:$A,AUTOPREENCHIMENTO!$A:$A,AUTOPREENCHIMENTO!DD:DD)</f>
        <v>1</v>
      </c>
      <c r="X104">
        <f>_xlfn.XLOOKUP($A:$A,AUTOPREENCHIMENTO!$A:$A,AUTOPREENCHIMENTO!DE:DE)</f>
        <v>40</v>
      </c>
      <c r="Y104" s="1">
        <f>_xlfn.XLOOKUP(A:A,'COAPS 2020-10'!A:A,'COAPS 2020-10'!AQ:AQ)</f>
        <v>0</v>
      </c>
      <c r="Z104" s="55">
        <f t="shared" si="78"/>
        <v>0</v>
      </c>
      <c r="AA104" s="55">
        <f t="shared" si="79"/>
        <v>0</v>
      </c>
      <c r="AB104">
        <f>_xlfn.XLOOKUP($A:$A,AUTOPREENCHIMENTO!$A:$A,AUTOPREENCHIMENTO!DB:DB)</f>
        <v>0</v>
      </c>
      <c r="AC104">
        <f>_xlfn.XLOOKUP($A:$A,AUTOPREENCHIMENTO!$A:$A,AUTOPREENCHIMENTO!DC:DC)</f>
        <v>0</v>
      </c>
      <c r="AD104" s="55">
        <f t="shared" si="80"/>
        <v>2</v>
      </c>
      <c r="AE104" s="55">
        <f t="shared" si="81"/>
        <v>2</v>
      </c>
      <c r="AF104">
        <f>_xlfn.XLOOKUP($A:$A,AUTOPREENCHIMENTO!$A:$A,AUTOPREENCHIMENTO!DN:DN)</f>
        <v>2</v>
      </c>
      <c r="AG104">
        <f>_xlfn.XLOOKUP($A:$A,AUTOPREENCHIMENTO!$A:$A,AUTOPREENCHIMENTO!DO:DO)</f>
        <v>80</v>
      </c>
      <c r="AH104" s="55">
        <f t="shared" si="82"/>
        <v>0</v>
      </c>
      <c r="AI104" s="55">
        <f t="shared" si="83"/>
        <v>0</v>
      </c>
      <c r="AJ104">
        <f>_xlfn.XLOOKUP($A:$A,AUTOPREENCHIMENTO!$A:$A,AUTOPREENCHIMENTO!DP:DP)</f>
        <v>0</v>
      </c>
      <c r="AK104">
        <f>_xlfn.XLOOKUP($A:$A,AUTOPREENCHIMENTO!$A:$A,AUTOPREENCHIMENTO!DQ:DQ)</f>
        <v>0</v>
      </c>
      <c r="AL104" s="55">
        <f t="shared" si="84"/>
        <v>1</v>
      </c>
      <c r="AM104" s="55">
        <f t="shared" si="85"/>
        <v>1</v>
      </c>
      <c r="AN104">
        <f>_xlfn.XLOOKUP($A:$A,AUTOPREENCHIMENTO!$A:$A,AUTOPREENCHIMENTO!CT:CT)</f>
        <v>1</v>
      </c>
      <c r="AO104">
        <f>_xlfn.XLOOKUP($A:$A,AUTOPREENCHIMENTO!$A:$A,AUTOPREENCHIMENTO!CU:CU)</f>
        <v>40</v>
      </c>
      <c r="AP104" s="55">
        <f t="shared" si="86"/>
        <v>0</v>
      </c>
      <c r="AQ104" s="55">
        <f t="shared" si="87"/>
        <v>0</v>
      </c>
      <c r="AR104">
        <f>_xlfn.XLOOKUP($A:$A,AUTOPREENCHIMENTO!$A:$A,AUTOPREENCHIMENTO!DS:DS)</f>
        <v>0</v>
      </c>
      <c r="AS104">
        <f>_xlfn.XLOOKUP($A:$A,AUTOPREENCHIMENTO!$A:$A,AUTOPREENCHIMENTO!DU:DU)</f>
        <v>0</v>
      </c>
      <c r="AT104">
        <f>_xlfn.XLOOKUP($A:$A,AUTOPREENCHIMENTO!$A:$A,AUTOPREENCHIMENTO!DW:DW)</f>
        <v>0</v>
      </c>
      <c r="AU104">
        <f>_xlfn.XLOOKUP($A:$A,AUTOPREENCHIMENTO!$A:$A,AUTOPREENCHIMENTO!DY:DY)</f>
        <v>0</v>
      </c>
      <c r="AV104">
        <f>_xlfn.XLOOKUP($A:$A,AUTOPREENCHIMENTO!$A:$A,AUTOPREENCHIMENTO!EA:EA)</f>
        <v>0</v>
      </c>
      <c r="AW104">
        <f>_xlfn.XLOOKUP($A:$A,AUTOPREENCHIMENTO!$A:$A,AUTOPREENCHIMENTO!EC:EC)</f>
        <v>0</v>
      </c>
      <c r="AX104">
        <f>_xlfn.XLOOKUP($A:$A,AUTOPREENCHIMENTO!$A:$A,AUTOPREENCHIMENTO!EE:EE)</f>
        <v>0</v>
      </c>
      <c r="AY104">
        <f>_xlfn.XLOOKUP($A:$A,AUTOPREENCHIMENTO!$A:$A,AUTOPREENCHIMENTO!EG:EG)</f>
        <v>0</v>
      </c>
      <c r="AZ104">
        <f>_xlfn.XLOOKUP($A:$A,AUTOPREENCHIMENTO!$A:$A,AUTOPREENCHIMENTO!DT:DT)</f>
        <v>0</v>
      </c>
      <c r="BA104">
        <f>_xlfn.XLOOKUP($A:$A,AUTOPREENCHIMENTO!$A:$A,AUTOPREENCHIMENTO!DV:DV)</f>
        <v>0</v>
      </c>
      <c r="BB104">
        <f>_xlfn.XLOOKUP($A:$A,AUTOPREENCHIMENTO!$A:$A,AUTOPREENCHIMENTO!DX:DX)</f>
        <v>0</v>
      </c>
      <c r="BC104">
        <f>_xlfn.XLOOKUP($A:$A,AUTOPREENCHIMENTO!$A:$A,AUTOPREENCHIMENTO!DZ:DZ)</f>
        <v>0</v>
      </c>
      <c r="BD104">
        <f>_xlfn.XLOOKUP($A:$A,AUTOPREENCHIMENTO!$A:$A,AUTOPREENCHIMENTO!EB:EB)</f>
        <v>0</v>
      </c>
      <c r="BE104">
        <f>_xlfn.XLOOKUP($A:$A,AUTOPREENCHIMENTO!$A:$A,AUTOPREENCHIMENTO!ED:ED)</f>
        <v>0</v>
      </c>
      <c r="BF104">
        <f>_xlfn.XLOOKUP($A:$A,AUTOPREENCHIMENTO!$A:$A,AUTOPREENCHIMENTO!EF:EF)</f>
        <v>0</v>
      </c>
      <c r="BG104">
        <f>_xlfn.XLOOKUP($A:$A,AUTOPREENCHIMENTO!$A:$A,AUTOPREENCHIMENTO!EH:EH)</f>
        <v>0</v>
      </c>
    </row>
    <row r="105" spans="1:59" x14ac:dyDescent="0.25">
      <c r="A105" s="2">
        <v>163</v>
      </c>
      <c r="B105" s="1" t="s">
        <v>1702</v>
      </c>
      <c r="C105" s="43" t="s">
        <v>325</v>
      </c>
      <c r="D105" s="1" t="s">
        <v>1712</v>
      </c>
      <c r="E105" s="20" t="str">
        <f>_xlfn.XLOOKUP(A:A,Tipologia!A:A,Tipologia!F:F)</f>
        <v>C</v>
      </c>
      <c r="F105" s="62">
        <f t="shared" si="66"/>
        <v>7.75</v>
      </c>
      <c r="G105" s="58">
        <f t="shared" si="67"/>
        <v>2</v>
      </c>
      <c r="H105" s="58">
        <f t="shared" si="68"/>
        <v>2</v>
      </c>
      <c r="I105" s="58">
        <f t="shared" si="69"/>
        <v>0.75</v>
      </c>
      <c r="J105" s="58">
        <f t="shared" si="70"/>
        <v>2</v>
      </c>
      <c r="K105" s="58">
        <f t="shared" si="71"/>
        <v>0</v>
      </c>
      <c r="L105" s="58">
        <f t="shared" si="72"/>
        <v>1</v>
      </c>
      <c r="M105" s="58">
        <f t="shared" si="73"/>
        <v>0</v>
      </c>
      <c r="N105" s="1">
        <f>_xlfn.XLOOKUP(A:A,'COAPS 2020-10'!A:A,'COAPS 2020-10'!AP:AP)</f>
        <v>1</v>
      </c>
      <c r="O105" s="55">
        <f t="shared" si="74"/>
        <v>1</v>
      </c>
      <c r="P105" s="55">
        <f t="shared" si="75"/>
        <v>1</v>
      </c>
      <c r="Q105">
        <f>_xlfn.XLOOKUP($A:$A,AUTOPREENCHIMENTO!$A:$A,AUTOPREENCHIMENTO!DH:DH)</f>
        <v>1</v>
      </c>
      <c r="R105">
        <f>_xlfn.XLOOKUP($A:$A,AUTOPREENCHIMENTO!$A:$A,AUTOPREENCHIMENTO!DI:DI)</f>
        <v>40</v>
      </c>
      <c r="S105">
        <f>_xlfn.XLOOKUP($A:$A,AUTOPREENCHIMENTO!$A:$A,AUTOPREENCHIMENTO!DJ:DJ)</f>
        <v>0</v>
      </c>
      <c r="T105">
        <f>_xlfn.XLOOKUP($A:$A,AUTOPREENCHIMENTO!$A:$A,AUTOPREENCHIMENTO!DK:DK)</f>
        <v>0</v>
      </c>
      <c r="U105" s="55">
        <f t="shared" si="76"/>
        <v>1</v>
      </c>
      <c r="V105" s="55">
        <f t="shared" si="77"/>
        <v>1</v>
      </c>
      <c r="W105">
        <f>_xlfn.XLOOKUP($A:$A,AUTOPREENCHIMENTO!$A:$A,AUTOPREENCHIMENTO!DD:DD)</f>
        <v>1</v>
      </c>
      <c r="X105">
        <f>_xlfn.XLOOKUP($A:$A,AUTOPREENCHIMENTO!$A:$A,AUTOPREENCHIMENTO!DE:DE)</f>
        <v>40</v>
      </c>
      <c r="Y105" s="1">
        <f>_xlfn.XLOOKUP(A:A,'COAPS 2020-10'!A:A,'COAPS 2020-10'!AQ:AQ)</f>
        <v>1</v>
      </c>
      <c r="Z105" s="55">
        <f t="shared" si="78"/>
        <v>1</v>
      </c>
      <c r="AA105" s="55">
        <f t="shared" si="79"/>
        <v>0.5</v>
      </c>
      <c r="AB105">
        <f>_xlfn.XLOOKUP($A:$A,AUTOPREENCHIMENTO!$A:$A,AUTOPREENCHIMENTO!DB:DB)</f>
        <v>1</v>
      </c>
      <c r="AC105">
        <f>_xlfn.XLOOKUP($A:$A,AUTOPREENCHIMENTO!$A:$A,AUTOPREENCHIMENTO!DC:DC)</f>
        <v>20</v>
      </c>
      <c r="AD105" s="55">
        <f t="shared" si="80"/>
        <v>2</v>
      </c>
      <c r="AE105" s="55">
        <f t="shared" si="81"/>
        <v>2</v>
      </c>
      <c r="AF105">
        <f>_xlfn.XLOOKUP($A:$A,AUTOPREENCHIMENTO!$A:$A,AUTOPREENCHIMENTO!DN:DN)</f>
        <v>2</v>
      </c>
      <c r="AG105">
        <f>_xlfn.XLOOKUP($A:$A,AUTOPREENCHIMENTO!$A:$A,AUTOPREENCHIMENTO!DO:DO)</f>
        <v>80</v>
      </c>
      <c r="AH105" s="55">
        <f t="shared" si="82"/>
        <v>0</v>
      </c>
      <c r="AI105" s="55">
        <f t="shared" si="83"/>
        <v>0</v>
      </c>
      <c r="AJ105">
        <f>_xlfn.XLOOKUP($A:$A,AUTOPREENCHIMENTO!$A:$A,AUTOPREENCHIMENTO!DP:DP)</f>
        <v>0</v>
      </c>
      <c r="AK105">
        <f>_xlfn.XLOOKUP($A:$A,AUTOPREENCHIMENTO!$A:$A,AUTOPREENCHIMENTO!DQ:DQ)</f>
        <v>0</v>
      </c>
      <c r="AL105" s="55">
        <f t="shared" si="84"/>
        <v>3</v>
      </c>
      <c r="AM105" s="55">
        <f t="shared" si="85"/>
        <v>3</v>
      </c>
      <c r="AN105">
        <f>_xlfn.XLOOKUP($A:$A,AUTOPREENCHIMENTO!$A:$A,AUTOPREENCHIMENTO!CT:CT)</f>
        <v>3</v>
      </c>
      <c r="AO105">
        <f>_xlfn.XLOOKUP($A:$A,AUTOPREENCHIMENTO!$A:$A,AUTOPREENCHIMENTO!CU:CU)</f>
        <v>120</v>
      </c>
      <c r="AP105" s="55">
        <f t="shared" si="86"/>
        <v>0</v>
      </c>
      <c r="AQ105" s="55">
        <f t="shared" si="87"/>
        <v>0</v>
      </c>
      <c r="AR105">
        <f>_xlfn.XLOOKUP($A:$A,AUTOPREENCHIMENTO!$A:$A,AUTOPREENCHIMENTO!DS:DS)</f>
        <v>0</v>
      </c>
      <c r="AS105">
        <f>_xlfn.XLOOKUP($A:$A,AUTOPREENCHIMENTO!$A:$A,AUTOPREENCHIMENTO!DU:DU)</f>
        <v>0</v>
      </c>
      <c r="AT105">
        <f>_xlfn.XLOOKUP($A:$A,AUTOPREENCHIMENTO!$A:$A,AUTOPREENCHIMENTO!DW:DW)</f>
        <v>0</v>
      </c>
      <c r="AU105">
        <f>_xlfn.XLOOKUP($A:$A,AUTOPREENCHIMENTO!$A:$A,AUTOPREENCHIMENTO!DY:DY)</f>
        <v>0</v>
      </c>
      <c r="AV105">
        <f>_xlfn.XLOOKUP($A:$A,AUTOPREENCHIMENTO!$A:$A,AUTOPREENCHIMENTO!EA:EA)</f>
        <v>0</v>
      </c>
      <c r="AW105">
        <f>_xlfn.XLOOKUP($A:$A,AUTOPREENCHIMENTO!$A:$A,AUTOPREENCHIMENTO!EC:EC)</f>
        <v>0</v>
      </c>
      <c r="AX105">
        <f>_xlfn.XLOOKUP($A:$A,AUTOPREENCHIMENTO!$A:$A,AUTOPREENCHIMENTO!EE:EE)</f>
        <v>0</v>
      </c>
      <c r="AY105">
        <f>_xlfn.XLOOKUP($A:$A,AUTOPREENCHIMENTO!$A:$A,AUTOPREENCHIMENTO!EG:EG)</f>
        <v>0</v>
      </c>
      <c r="AZ105">
        <f>_xlfn.XLOOKUP($A:$A,AUTOPREENCHIMENTO!$A:$A,AUTOPREENCHIMENTO!DT:DT)</f>
        <v>0</v>
      </c>
      <c r="BA105">
        <f>_xlfn.XLOOKUP($A:$A,AUTOPREENCHIMENTO!$A:$A,AUTOPREENCHIMENTO!DV:DV)</f>
        <v>0</v>
      </c>
      <c r="BB105">
        <f>_xlfn.XLOOKUP($A:$A,AUTOPREENCHIMENTO!$A:$A,AUTOPREENCHIMENTO!DX:DX)</f>
        <v>0</v>
      </c>
      <c r="BC105">
        <f>_xlfn.XLOOKUP($A:$A,AUTOPREENCHIMENTO!$A:$A,AUTOPREENCHIMENTO!DZ:DZ)</f>
        <v>0</v>
      </c>
      <c r="BD105">
        <f>_xlfn.XLOOKUP($A:$A,AUTOPREENCHIMENTO!$A:$A,AUTOPREENCHIMENTO!EB:EB)</f>
        <v>0</v>
      </c>
      <c r="BE105">
        <f>_xlfn.XLOOKUP($A:$A,AUTOPREENCHIMENTO!$A:$A,AUTOPREENCHIMENTO!ED:ED)</f>
        <v>0</v>
      </c>
      <c r="BF105">
        <f>_xlfn.XLOOKUP($A:$A,AUTOPREENCHIMENTO!$A:$A,AUTOPREENCHIMENTO!EF:EF)</f>
        <v>0</v>
      </c>
      <c r="BG105">
        <f>_xlfn.XLOOKUP($A:$A,AUTOPREENCHIMENTO!$A:$A,AUTOPREENCHIMENTO!EH:EH)</f>
        <v>0</v>
      </c>
    </row>
    <row r="106" spans="1:59" x14ac:dyDescent="0.25">
      <c r="A106" s="2">
        <v>164</v>
      </c>
      <c r="B106" s="1" t="s">
        <v>1857</v>
      </c>
      <c r="C106" s="43" t="s">
        <v>390</v>
      </c>
      <c r="D106" s="1" t="s">
        <v>2135</v>
      </c>
      <c r="E106" s="20" t="str">
        <f>_xlfn.XLOOKUP(A:A,Tipologia!A:A,Tipologia!F:F)</f>
        <v>B</v>
      </c>
      <c r="F106" s="62">
        <f t="shared" si="66"/>
        <v>7.25</v>
      </c>
      <c r="G106" s="58">
        <f t="shared" si="67"/>
        <v>1.5</v>
      </c>
      <c r="H106" s="58">
        <f t="shared" si="68"/>
        <v>1.5</v>
      </c>
      <c r="I106" s="58">
        <f t="shared" si="69"/>
        <v>0.75</v>
      </c>
      <c r="J106" s="58">
        <f t="shared" si="70"/>
        <v>2</v>
      </c>
      <c r="K106" s="58">
        <f t="shared" si="71"/>
        <v>0.75</v>
      </c>
      <c r="L106" s="58">
        <f t="shared" si="72"/>
        <v>0.25</v>
      </c>
      <c r="M106" s="58">
        <f t="shared" si="73"/>
        <v>0.5</v>
      </c>
      <c r="N106" s="1">
        <f>_xlfn.XLOOKUP(A:A,'COAPS 2020-10'!A:A,'COAPS 2020-10'!AP:AP)</f>
        <v>5</v>
      </c>
      <c r="O106" s="55">
        <f t="shared" si="74"/>
        <v>0.8</v>
      </c>
      <c r="P106" s="55">
        <f t="shared" si="75"/>
        <v>0.8</v>
      </c>
      <c r="Q106">
        <f>_xlfn.XLOOKUP($A:$A,AUTOPREENCHIMENTO!$A:$A,AUTOPREENCHIMENTO!DH:DH)</f>
        <v>4</v>
      </c>
      <c r="R106">
        <f>_xlfn.XLOOKUP($A:$A,AUTOPREENCHIMENTO!$A:$A,AUTOPREENCHIMENTO!DI:DI)</f>
        <v>160</v>
      </c>
      <c r="S106">
        <f>_xlfn.XLOOKUP($A:$A,AUTOPREENCHIMENTO!$A:$A,AUTOPREENCHIMENTO!DJ:DJ)</f>
        <v>0</v>
      </c>
      <c r="T106">
        <f>_xlfn.XLOOKUP($A:$A,AUTOPREENCHIMENTO!$A:$A,AUTOPREENCHIMENTO!DK:DK)</f>
        <v>0</v>
      </c>
      <c r="U106" s="55">
        <f t="shared" si="76"/>
        <v>0.8</v>
      </c>
      <c r="V106" s="55">
        <f t="shared" si="77"/>
        <v>0.8</v>
      </c>
      <c r="W106">
        <f>_xlfn.XLOOKUP($A:$A,AUTOPREENCHIMENTO!$A:$A,AUTOPREENCHIMENTO!DD:DD)</f>
        <v>4</v>
      </c>
      <c r="X106">
        <f>_xlfn.XLOOKUP($A:$A,AUTOPREENCHIMENTO!$A:$A,AUTOPREENCHIMENTO!DE:DE)</f>
        <v>160</v>
      </c>
      <c r="Y106" s="1">
        <f>_xlfn.XLOOKUP(A:A,'COAPS 2020-10'!A:A,'COAPS 2020-10'!AQ:AQ)</f>
        <v>3</v>
      </c>
      <c r="Z106" s="55">
        <f t="shared" si="78"/>
        <v>0.66666666666666663</v>
      </c>
      <c r="AA106" s="55">
        <f t="shared" si="79"/>
        <v>0.5</v>
      </c>
      <c r="AB106">
        <f>_xlfn.XLOOKUP($A:$A,AUTOPREENCHIMENTO!$A:$A,AUTOPREENCHIMENTO!DB:DB)</f>
        <v>2</v>
      </c>
      <c r="AC106">
        <f>_xlfn.XLOOKUP($A:$A,AUTOPREENCHIMENTO!$A:$A,AUTOPREENCHIMENTO!DC:DC)</f>
        <v>60</v>
      </c>
      <c r="AD106" s="55">
        <f t="shared" si="80"/>
        <v>2.4</v>
      </c>
      <c r="AE106" s="55">
        <f t="shared" si="81"/>
        <v>2.4</v>
      </c>
      <c r="AF106">
        <f>_xlfn.XLOOKUP($A:$A,AUTOPREENCHIMENTO!$A:$A,AUTOPREENCHIMENTO!DN:DN)</f>
        <v>12</v>
      </c>
      <c r="AG106">
        <f>_xlfn.XLOOKUP($A:$A,AUTOPREENCHIMENTO!$A:$A,AUTOPREENCHIMENTO!DO:DO)</f>
        <v>480</v>
      </c>
      <c r="AH106" s="55">
        <f t="shared" si="82"/>
        <v>0.66666666666666663</v>
      </c>
      <c r="AI106" s="55">
        <f t="shared" si="83"/>
        <v>0.66666666666666663</v>
      </c>
      <c r="AJ106">
        <f>_xlfn.XLOOKUP($A:$A,AUTOPREENCHIMENTO!$A:$A,AUTOPREENCHIMENTO!DP:DP)</f>
        <v>2</v>
      </c>
      <c r="AK106">
        <f>_xlfn.XLOOKUP($A:$A,AUTOPREENCHIMENTO!$A:$A,AUTOPREENCHIMENTO!DQ:DQ)</f>
        <v>80</v>
      </c>
      <c r="AL106" s="55">
        <f t="shared" si="84"/>
        <v>0.6</v>
      </c>
      <c r="AM106" s="55">
        <f t="shared" si="85"/>
        <v>0.6</v>
      </c>
      <c r="AN106">
        <f>_xlfn.XLOOKUP($A:$A,AUTOPREENCHIMENTO!$A:$A,AUTOPREENCHIMENTO!CT:CT)</f>
        <v>3</v>
      </c>
      <c r="AO106">
        <f>_xlfn.XLOOKUP($A:$A,AUTOPREENCHIMENTO!$A:$A,AUTOPREENCHIMENTO!CU:CU)</f>
        <v>120</v>
      </c>
      <c r="AP106" s="55">
        <f t="shared" si="86"/>
        <v>3</v>
      </c>
      <c r="AQ106" s="55">
        <f t="shared" si="87"/>
        <v>120</v>
      </c>
      <c r="AR106">
        <f>_xlfn.XLOOKUP($A:$A,AUTOPREENCHIMENTO!$A:$A,AUTOPREENCHIMENTO!DS:DS)</f>
        <v>1</v>
      </c>
      <c r="AS106">
        <f>_xlfn.XLOOKUP($A:$A,AUTOPREENCHIMENTO!$A:$A,AUTOPREENCHIMENTO!DU:DU)</f>
        <v>0</v>
      </c>
      <c r="AT106">
        <f>_xlfn.XLOOKUP($A:$A,AUTOPREENCHIMENTO!$A:$A,AUTOPREENCHIMENTO!DW:DW)</f>
        <v>1</v>
      </c>
      <c r="AU106">
        <f>_xlfn.XLOOKUP($A:$A,AUTOPREENCHIMENTO!$A:$A,AUTOPREENCHIMENTO!DY:DY)</f>
        <v>0</v>
      </c>
      <c r="AV106">
        <f>_xlfn.XLOOKUP($A:$A,AUTOPREENCHIMENTO!$A:$A,AUTOPREENCHIMENTO!EA:EA)</f>
        <v>1</v>
      </c>
      <c r="AW106">
        <f>_xlfn.XLOOKUP($A:$A,AUTOPREENCHIMENTO!$A:$A,AUTOPREENCHIMENTO!EC:EC)</f>
        <v>0</v>
      </c>
      <c r="AX106">
        <f>_xlfn.XLOOKUP($A:$A,AUTOPREENCHIMENTO!$A:$A,AUTOPREENCHIMENTO!EE:EE)</f>
        <v>0</v>
      </c>
      <c r="AY106">
        <f>_xlfn.XLOOKUP($A:$A,AUTOPREENCHIMENTO!$A:$A,AUTOPREENCHIMENTO!EG:EG)</f>
        <v>0</v>
      </c>
      <c r="AZ106">
        <f>_xlfn.XLOOKUP($A:$A,AUTOPREENCHIMENTO!$A:$A,AUTOPREENCHIMENTO!DT:DT)</f>
        <v>40</v>
      </c>
      <c r="BA106">
        <f>_xlfn.XLOOKUP($A:$A,AUTOPREENCHIMENTO!$A:$A,AUTOPREENCHIMENTO!DV:DV)</f>
        <v>0</v>
      </c>
      <c r="BB106">
        <f>_xlfn.XLOOKUP($A:$A,AUTOPREENCHIMENTO!$A:$A,AUTOPREENCHIMENTO!DX:DX)</f>
        <v>40</v>
      </c>
      <c r="BC106">
        <f>_xlfn.XLOOKUP($A:$A,AUTOPREENCHIMENTO!$A:$A,AUTOPREENCHIMENTO!DZ:DZ)</f>
        <v>0</v>
      </c>
      <c r="BD106">
        <f>_xlfn.XLOOKUP($A:$A,AUTOPREENCHIMENTO!$A:$A,AUTOPREENCHIMENTO!EB:EB)</f>
        <v>40</v>
      </c>
      <c r="BE106">
        <f>_xlfn.XLOOKUP($A:$A,AUTOPREENCHIMENTO!$A:$A,AUTOPREENCHIMENTO!ED:ED)</f>
        <v>0</v>
      </c>
      <c r="BF106">
        <f>_xlfn.XLOOKUP($A:$A,AUTOPREENCHIMENTO!$A:$A,AUTOPREENCHIMENTO!EF:EF)</f>
        <v>0</v>
      </c>
      <c r="BG106">
        <f>_xlfn.XLOOKUP($A:$A,AUTOPREENCHIMENTO!$A:$A,AUTOPREENCHIMENTO!EH:EH)</f>
        <v>0</v>
      </c>
    </row>
    <row r="107" spans="1:59" x14ac:dyDescent="0.25">
      <c r="A107" s="2">
        <v>165</v>
      </c>
      <c r="B107" s="1" t="s">
        <v>1794</v>
      </c>
      <c r="C107" s="43" t="s">
        <v>330</v>
      </c>
      <c r="D107" s="1" t="s">
        <v>2077</v>
      </c>
      <c r="E107" s="20" t="str">
        <f>_xlfn.XLOOKUP(A:A,Tipologia!A:A,Tipologia!F:F)</f>
        <v>D</v>
      </c>
      <c r="F107" s="62">
        <f t="shared" si="66"/>
        <v>7.5</v>
      </c>
      <c r="G107" s="58">
        <f t="shared" si="67"/>
        <v>0</v>
      </c>
      <c r="H107" s="58">
        <f t="shared" si="68"/>
        <v>2</v>
      </c>
      <c r="I107" s="58">
        <f t="shared" si="69"/>
        <v>1</v>
      </c>
      <c r="J107" s="58">
        <f t="shared" si="70"/>
        <v>2</v>
      </c>
      <c r="K107" s="58">
        <f t="shared" si="71"/>
        <v>1</v>
      </c>
      <c r="L107" s="58">
        <f t="shared" si="72"/>
        <v>1.5</v>
      </c>
      <c r="M107" s="58">
        <f t="shared" si="73"/>
        <v>0</v>
      </c>
      <c r="N107" s="1">
        <f>_xlfn.XLOOKUP(A:A,'COAPS 2020-10'!A:A,'COAPS 2020-10'!AP:AP)</f>
        <v>1</v>
      </c>
      <c r="O107" s="55">
        <f t="shared" si="74"/>
        <v>0</v>
      </c>
      <c r="P107" s="55">
        <f t="shared" si="75"/>
        <v>0</v>
      </c>
      <c r="Q107">
        <f>_xlfn.XLOOKUP($A:$A,AUTOPREENCHIMENTO!$A:$A,AUTOPREENCHIMENTO!DH:DH)</f>
        <v>0</v>
      </c>
      <c r="R107">
        <f>_xlfn.XLOOKUP($A:$A,AUTOPREENCHIMENTO!$A:$A,AUTOPREENCHIMENTO!DI:DI)</f>
        <v>0</v>
      </c>
      <c r="S107">
        <f>_xlfn.XLOOKUP($A:$A,AUTOPREENCHIMENTO!$A:$A,AUTOPREENCHIMENTO!DJ:DJ)</f>
        <v>0</v>
      </c>
      <c r="T107">
        <f>_xlfn.XLOOKUP($A:$A,AUTOPREENCHIMENTO!$A:$A,AUTOPREENCHIMENTO!DK:DK)</f>
        <v>0</v>
      </c>
      <c r="U107" s="55">
        <f t="shared" si="76"/>
        <v>1</v>
      </c>
      <c r="V107" s="55">
        <f t="shared" si="77"/>
        <v>1</v>
      </c>
      <c r="W107">
        <f>_xlfn.XLOOKUP($A:$A,AUTOPREENCHIMENTO!$A:$A,AUTOPREENCHIMENTO!DD:DD)</f>
        <v>1</v>
      </c>
      <c r="X107">
        <f>_xlfn.XLOOKUP($A:$A,AUTOPREENCHIMENTO!$A:$A,AUTOPREENCHIMENTO!DE:DE)</f>
        <v>40</v>
      </c>
      <c r="Y107" s="1">
        <f>_xlfn.XLOOKUP(A:A,'COAPS 2020-10'!A:A,'COAPS 2020-10'!AQ:AQ)</f>
        <v>1</v>
      </c>
      <c r="Z107" s="55">
        <f t="shared" si="78"/>
        <v>1</v>
      </c>
      <c r="AA107" s="55">
        <f t="shared" si="79"/>
        <v>1</v>
      </c>
      <c r="AB107">
        <f>_xlfn.XLOOKUP($A:$A,AUTOPREENCHIMENTO!$A:$A,AUTOPREENCHIMENTO!DB:DB)</f>
        <v>1</v>
      </c>
      <c r="AC107">
        <f>_xlfn.XLOOKUP($A:$A,AUTOPREENCHIMENTO!$A:$A,AUTOPREENCHIMENTO!DC:DC)</f>
        <v>40</v>
      </c>
      <c r="AD107" s="55">
        <f t="shared" si="80"/>
        <v>2</v>
      </c>
      <c r="AE107" s="55">
        <f t="shared" si="81"/>
        <v>2</v>
      </c>
      <c r="AF107">
        <f>_xlfn.XLOOKUP($A:$A,AUTOPREENCHIMENTO!$A:$A,AUTOPREENCHIMENTO!DN:DN)</f>
        <v>2</v>
      </c>
      <c r="AG107">
        <f>_xlfn.XLOOKUP($A:$A,AUTOPREENCHIMENTO!$A:$A,AUTOPREENCHIMENTO!DO:DO)</f>
        <v>80</v>
      </c>
      <c r="AH107" s="55">
        <f t="shared" si="82"/>
        <v>1</v>
      </c>
      <c r="AI107" s="55">
        <f t="shared" si="83"/>
        <v>1</v>
      </c>
      <c r="AJ107">
        <f>_xlfn.XLOOKUP($A:$A,AUTOPREENCHIMENTO!$A:$A,AUTOPREENCHIMENTO!DP:DP)</f>
        <v>1</v>
      </c>
      <c r="AK107">
        <f>_xlfn.XLOOKUP($A:$A,AUTOPREENCHIMENTO!$A:$A,AUTOPREENCHIMENTO!DQ:DQ)</f>
        <v>40</v>
      </c>
      <c r="AL107" s="55">
        <f t="shared" si="84"/>
        <v>4</v>
      </c>
      <c r="AM107" s="55">
        <f t="shared" si="85"/>
        <v>4</v>
      </c>
      <c r="AN107">
        <f>_xlfn.XLOOKUP($A:$A,AUTOPREENCHIMENTO!$A:$A,AUTOPREENCHIMENTO!CT:CT)</f>
        <v>4</v>
      </c>
      <c r="AO107">
        <f>_xlfn.XLOOKUP($A:$A,AUTOPREENCHIMENTO!$A:$A,AUTOPREENCHIMENTO!CU:CU)</f>
        <v>160</v>
      </c>
      <c r="AP107" s="55">
        <f t="shared" si="86"/>
        <v>0</v>
      </c>
      <c r="AQ107" s="55">
        <f t="shared" si="87"/>
        <v>0</v>
      </c>
      <c r="AR107">
        <f>_xlfn.XLOOKUP($A:$A,AUTOPREENCHIMENTO!$A:$A,AUTOPREENCHIMENTO!DS:DS)</f>
        <v>0</v>
      </c>
      <c r="AS107">
        <f>_xlfn.XLOOKUP($A:$A,AUTOPREENCHIMENTO!$A:$A,AUTOPREENCHIMENTO!DU:DU)</f>
        <v>0</v>
      </c>
      <c r="AT107">
        <f>_xlfn.XLOOKUP($A:$A,AUTOPREENCHIMENTO!$A:$A,AUTOPREENCHIMENTO!DW:DW)</f>
        <v>0</v>
      </c>
      <c r="AU107">
        <f>_xlfn.XLOOKUP($A:$A,AUTOPREENCHIMENTO!$A:$A,AUTOPREENCHIMENTO!DY:DY)</f>
        <v>0</v>
      </c>
      <c r="AV107">
        <f>_xlfn.XLOOKUP($A:$A,AUTOPREENCHIMENTO!$A:$A,AUTOPREENCHIMENTO!EA:EA)</f>
        <v>0</v>
      </c>
      <c r="AW107">
        <f>_xlfn.XLOOKUP($A:$A,AUTOPREENCHIMENTO!$A:$A,AUTOPREENCHIMENTO!EC:EC)</f>
        <v>0</v>
      </c>
      <c r="AX107">
        <f>_xlfn.XLOOKUP($A:$A,AUTOPREENCHIMENTO!$A:$A,AUTOPREENCHIMENTO!EE:EE)</f>
        <v>0</v>
      </c>
      <c r="AY107">
        <f>_xlfn.XLOOKUP($A:$A,AUTOPREENCHIMENTO!$A:$A,AUTOPREENCHIMENTO!EG:EG)</f>
        <v>0</v>
      </c>
      <c r="AZ107">
        <f>_xlfn.XLOOKUP($A:$A,AUTOPREENCHIMENTO!$A:$A,AUTOPREENCHIMENTO!DT:DT)</f>
        <v>0</v>
      </c>
      <c r="BA107">
        <f>_xlfn.XLOOKUP($A:$A,AUTOPREENCHIMENTO!$A:$A,AUTOPREENCHIMENTO!DV:DV)</f>
        <v>0</v>
      </c>
      <c r="BB107">
        <f>_xlfn.XLOOKUP($A:$A,AUTOPREENCHIMENTO!$A:$A,AUTOPREENCHIMENTO!DX:DX)</f>
        <v>0</v>
      </c>
      <c r="BC107">
        <f>_xlfn.XLOOKUP($A:$A,AUTOPREENCHIMENTO!$A:$A,AUTOPREENCHIMENTO!DZ:DZ)</f>
        <v>0</v>
      </c>
      <c r="BD107">
        <f>_xlfn.XLOOKUP($A:$A,AUTOPREENCHIMENTO!$A:$A,AUTOPREENCHIMENTO!EB:EB)</f>
        <v>0</v>
      </c>
      <c r="BE107">
        <f>_xlfn.XLOOKUP($A:$A,AUTOPREENCHIMENTO!$A:$A,AUTOPREENCHIMENTO!ED:ED)</f>
        <v>0</v>
      </c>
      <c r="BF107">
        <f>_xlfn.XLOOKUP($A:$A,AUTOPREENCHIMENTO!$A:$A,AUTOPREENCHIMENTO!EF:EF)</f>
        <v>0</v>
      </c>
      <c r="BG107">
        <f>_xlfn.XLOOKUP($A:$A,AUTOPREENCHIMENTO!$A:$A,AUTOPREENCHIMENTO!EH:EH)</f>
        <v>0</v>
      </c>
    </row>
    <row r="108" spans="1:59" x14ac:dyDescent="0.25">
      <c r="A108" s="2">
        <v>166</v>
      </c>
      <c r="B108" s="1" t="s">
        <v>1929</v>
      </c>
      <c r="C108" s="43" t="s">
        <v>136</v>
      </c>
      <c r="D108" s="1" t="s">
        <v>2058</v>
      </c>
      <c r="E108" s="20" t="str">
        <f>_xlfn.XLOOKUP(A:A,Tipologia!A:A,Tipologia!F:F)</f>
        <v>B</v>
      </c>
      <c r="F108" s="62">
        <f t="shared" si="66"/>
        <v>9</v>
      </c>
      <c r="G108" s="58">
        <f t="shared" si="67"/>
        <v>2</v>
      </c>
      <c r="H108" s="58">
        <f t="shared" si="68"/>
        <v>2</v>
      </c>
      <c r="I108" s="58">
        <f t="shared" si="69"/>
        <v>1</v>
      </c>
      <c r="J108" s="58">
        <f t="shared" si="70"/>
        <v>2</v>
      </c>
      <c r="K108" s="58">
        <f t="shared" si="71"/>
        <v>1</v>
      </c>
      <c r="L108" s="58">
        <f t="shared" si="72"/>
        <v>1</v>
      </c>
      <c r="M108" s="58">
        <f t="shared" si="73"/>
        <v>0</v>
      </c>
      <c r="N108" s="1">
        <f>_xlfn.XLOOKUP(A:A,'COAPS 2020-10'!A:A,'COAPS 2020-10'!AP:AP)</f>
        <v>5</v>
      </c>
      <c r="O108" s="55">
        <f t="shared" si="74"/>
        <v>1</v>
      </c>
      <c r="P108" s="55">
        <f t="shared" si="75"/>
        <v>1</v>
      </c>
      <c r="Q108">
        <f>_xlfn.XLOOKUP($A:$A,AUTOPREENCHIMENTO!$A:$A,AUTOPREENCHIMENTO!DH:DH)</f>
        <v>5</v>
      </c>
      <c r="R108">
        <f>_xlfn.XLOOKUP($A:$A,AUTOPREENCHIMENTO!$A:$A,AUTOPREENCHIMENTO!DI:DI)</f>
        <v>200</v>
      </c>
      <c r="S108">
        <f>_xlfn.XLOOKUP($A:$A,AUTOPREENCHIMENTO!$A:$A,AUTOPREENCHIMENTO!DJ:DJ)</f>
        <v>0</v>
      </c>
      <c r="T108">
        <f>_xlfn.XLOOKUP($A:$A,AUTOPREENCHIMENTO!$A:$A,AUTOPREENCHIMENTO!DK:DK)</f>
        <v>0</v>
      </c>
      <c r="U108" s="55">
        <f t="shared" si="76"/>
        <v>1.2</v>
      </c>
      <c r="V108" s="55">
        <f t="shared" si="77"/>
        <v>1.2</v>
      </c>
      <c r="W108">
        <f>_xlfn.XLOOKUP($A:$A,AUTOPREENCHIMENTO!$A:$A,AUTOPREENCHIMENTO!DD:DD)</f>
        <v>6</v>
      </c>
      <c r="X108">
        <f>_xlfn.XLOOKUP($A:$A,AUTOPREENCHIMENTO!$A:$A,AUTOPREENCHIMENTO!DE:DE)</f>
        <v>240</v>
      </c>
      <c r="Y108" s="1">
        <f>_xlfn.XLOOKUP(A:A,'COAPS 2020-10'!A:A,'COAPS 2020-10'!AQ:AQ)</f>
        <v>3</v>
      </c>
      <c r="Z108" s="55">
        <f t="shared" si="78"/>
        <v>1</v>
      </c>
      <c r="AA108" s="55">
        <f t="shared" si="79"/>
        <v>1</v>
      </c>
      <c r="AB108">
        <f>_xlfn.XLOOKUP($A:$A,AUTOPREENCHIMENTO!$A:$A,AUTOPREENCHIMENTO!DB:DB)</f>
        <v>3</v>
      </c>
      <c r="AC108">
        <f>_xlfn.XLOOKUP($A:$A,AUTOPREENCHIMENTO!$A:$A,AUTOPREENCHIMENTO!DC:DC)</f>
        <v>120</v>
      </c>
      <c r="AD108" s="55">
        <f t="shared" si="80"/>
        <v>2.6</v>
      </c>
      <c r="AE108" s="55">
        <f t="shared" si="81"/>
        <v>2.5499999999999998</v>
      </c>
      <c r="AF108">
        <f>_xlfn.XLOOKUP($A:$A,AUTOPREENCHIMENTO!$A:$A,AUTOPREENCHIMENTO!DN:DN)</f>
        <v>13</v>
      </c>
      <c r="AG108">
        <f>_xlfn.XLOOKUP($A:$A,AUTOPREENCHIMENTO!$A:$A,AUTOPREENCHIMENTO!DO:DO)</f>
        <v>510</v>
      </c>
      <c r="AH108" s="55">
        <f t="shared" si="82"/>
        <v>1</v>
      </c>
      <c r="AI108" s="55">
        <f t="shared" si="83"/>
        <v>1</v>
      </c>
      <c r="AJ108">
        <f>_xlfn.XLOOKUP($A:$A,AUTOPREENCHIMENTO!$A:$A,AUTOPREENCHIMENTO!DP:DP)</f>
        <v>3</v>
      </c>
      <c r="AK108">
        <f>_xlfn.XLOOKUP($A:$A,AUTOPREENCHIMENTO!$A:$A,AUTOPREENCHIMENTO!DQ:DQ)</f>
        <v>120</v>
      </c>
      <c r="AL108" s="55">
        <f t="shared" si="84"/>
        <v>3.2</v>
      </c>
      <c r="AM108" s="55">
        <f t="shared" si="85"/>
        <v>3.2</v>
      </c>
      <c r="AN108">
        <f>_xlfn.XLOOKUP($A:$A,AUTOPREENCHIMENTO!$A:$A,AUTOPREENCHIMENTO!CT:CT)</f>
        <v>16</v>
      </c>
      <c r="AO108">
        <f>_xlfn.XLOOKUP($A:$A,AUTOPREENCHIMENTO!$A:$A,AUTOPREENCHIMENTO!CU:CU)</f>
        <v>640</v>
      </c>
      <c r="AP108" s="55">
        <f t="shared" si="86"/>
        <v>0</v>
      </c>
      <c r="AQ108" s="55">
        <f t="shared" si="87"/>
        <v>0</v>
      </c>
      <c r="AR108">
        <f>_xlfn.XLOOKUP($A:$A,AUTOPREENCHIMENTO!$A:$A,AUTOPREENCHIMENTO!DS:DS)</f>
        <v>0</v>
      </c>
      <c r="AS108">
        <f>_xlfn.XLOOKUP($A:$A,AUTOPREENCHIMENTO!$A:$A,AUTOPREENCHIMENTO!DU:DU)</f>
        <v>0</v>
      </c>
      <c r="AT108">
        <f>_xlfn.XLOOKUP($A:$A,AUTOPREENCHIMENTO!$A:$A,AUTOPREENCHIMENTO!DW:DW)</f>
        <v>0</v>
      </c>
      <c r="AU108">
        <f>_xlfn.XLOOKUP($A:$A,AUTOPREENCHIMENTO!$A:$A,AUTOPREENCHIMENTO!DY:DY)</f>
        <v>0</v>
      </c>
      <c r="AV108">
        <f>_xlfn.XLOOKUP($A:$A,AUTOPREENCHIMENTO!$A:$A,AUTOPREENCHIMENTO!EA:EA)</f>
        <v>0</v>
      </c>
      <c r="AW108">
        <f>_xlfn.XLOOKUP($A:$A,AUTOPREENCHIMENTO!$A:$A,AUTOPREENCHIMENTO!EC:EC)</f>
        <v>0</v>
      </c>
      <c r="AX108">
        <f>_xlfn.XLOOKUP($A:$A,AUTOPREENCHIMENTO!$A:$A,AUTOPREENCHIMENTO!EE:EE)</f>
        <v>0</v>
      </c>
      <c r="AY108">
        <f>_xlfn.XLOOKUP($A:$A,AUTOPREENCHIMENTO!$A:$A,AUTOPREENCHIMENTO!EG:EG)</f>
        <v>0</v>
      </c>
      <c r="AZ108">
        <f>_xlfn.XLOOKUP($A:$A,AUTOPREENCHIMENTO!$A:$A,AUTOPREENCHIMENTO!DT:DT)</f>
        <v>0</v>
      </c>
      <c r="BA108">
        <f>_xlfn.XLOOKUP($A:$A,AUTOPREENCHIMENTO!$A:$A,AUTOPREENCHIMENTO!DV:DV)</f>
        <v>0</v>
      </c>
      <c r="BB108">
        <f>_xlfn.XLOOKUP($A:$A,AUTOPREENCHIMENTO!$A:$A,AUTOPREENCHIMENTO!DX:DX)</f>
        <v>0</v>
      </c>
      <c r="BC108">
        <f>_xlfn.XLOOKUP($A:$A,AUTOPREENCHIMENTO!$A:$A,AUTOPREENCHIMENTO!DZ:DZ)</f>
        <v>0</v>
      </c>
      <c r="BD108">
        <f>_xlfn.XLOOKUP($A:$A,AUTOPREENCHIMENTO!$A:$A,AUTOPREENCHIMENTO!EB:EB)</f>
        <v>0</v>
      </c>
      <c r="BE108">
        <f>_xlfn.XLOOKUP($A:$A,AUTOPREENCHIMENTO!$A:$A,AUTOPREENCHIMENTO!ED:ED)</f>
        <v>0</v>
      </c>
      <c r="BF108">
        <f>_xlfn.XLOOKUP($A:$A,AUTOPREENCHIMENTO!$A:$A,AUTOPREENCHIMENTO!EF:EF)</f>
        <v>0</v>
      </c>
      <c r="BG108">
        <f>_xlfn.XLOOKUP($A:$A,AUTOPREENCHIMENTO!$A:$A,AUTOPREENCHIMENTO!EH:EH)</f>
        <v>0</v>
      </c>
    </row>
    <row r="109" spans="1:59" x14ac:dyDescent="0.25">
      <c r="A109" s="2">
        <v>168</v>
      </c>
      <c r="B109" s="1" t="s">
        <v>1857</v>
      </c>
      <c r="C109" s="43" t="s">
        <v>572</v>
      </c>
      <c r="D109" s="1" t="s">
        <v>2035</v>
      </c>
      <c r="E109" s="20" t="str">
        <f>_xlfn.XLOOKUP(A:A,Tipologia!A:A,Tipologia!F:F)</f>
        <v>B</v>
      </c>
      <c r="F109" s="62">
        <f t="shared" si="66"/>
        <v>9.75</v>
      </c>
      <c r="G109" s="58">
        <f t="shared" si="67"/>
        <v>2</v>
      </c>
      <c r="H109" s="58">
        <f t="shared" si="68"/>
        <v>2</v>
      </c>
      <c r="I109" s="58">
        <f t="shared" si="69"/>
        <v>1</v>
      </c>
      <c r="J109" s="58">
        <f t="shared" si="70"/>
        <v>1.5</v>
      </c>
      <c r="K109" s="58">
        <f t="shared" si="71"/>
        <v>0.75</v>
      </c>
      <c r="L109" s="58">
        <f t="shared" si="72"/>
        <v>0.5</v>
      </c>
      <c r="M109" s="58">
        <f t="shared" si="73"/>
        <v>2</v>
      </c>
      <c r="N109" s="1">
        <f>_xlfn.XLOOKUP(A:A,'COAPS 2020-10'!A:A,'COAPS 2020-10'!AP:AP)</f>
        <v>8</v>
      </c>
      <c r="O109" s="55">
        <f t="shared" si="74"/>
        <v>1</v>
      </c>
      <c r="P109" s="55">
        <f t="shared" si="75"/>
        <v>1</v>
      </c>
      <c r="Q109">
        <f>_xlfn.XLOOKUP($A:$A,AUTOPREENCHIMENTO!$A:$A,AUTOPREENCHIMENTO!DH:DH)</f>
        <v>8</v>
      </c>
      <c r="R109">
        <f>_xlfn.XLOOKUP($A:$A,AUTOPREENCHIMENTO!$A:$A,AUTOPREENCHIMENTO!DI:DI)</f>
        <v>320</v>
      </c>
      <c r="S109">
        <f>_xlfn.XLOOKUP($A:$A,AUTOPREENCHIMENTO!$A:$A,AUTOPREENCHIMENTO!DJ:DJ)</f>
        <v>0</v>
      </c>
      <c r="T109">
        <f>_xlfn.XLOOKUP($A:$A,AUTOPREENCHIMENTO!$A:$A,AUTOPREENCHIMENTO!DK:DK)</f>
        <v>0</v>
      </c>
      <c r="U109" s="55">
        <f t="shared" si="76"/>
        <v>1.625</v>
      </c>
      <c r="V109" s="55">
        <f t="shared" si="77"/>
        <v>1.625</v>
      </c>
      <c r="W109">
        <f>_xlfn.XLOOKUP($A:$A,AUTOPREENCHIMENTO!$A:$A,AUTOPREENCHIMENTO!DD:DD)</f>
        <v>13</v>
      </c>
      <c r="X109">
        <f>_xlfn.XLOOKUP($A:$A,AUTOPREENCHIMENTO!$A:$A,AUTOPREENCHIMENTO!DE:DE)</f>
        <v>520</v>
      </c>
      <c r="Y109" s="1">
        <f>_xlfn.XLOOKUP(A:A,'COAPS 2020-10'!A:A,'COAPS 2020-10'!AQ:AQ)</f>
        <v>3</v>
      </c>
      <c r="Z109" s="55">
        <f t="shared" si="78"/>
        <v>1</v>
      </c>
      <c r="AA109" s="55">
        <f t="shared" si="79"/>
        <v>1</v>
      </c>
      <c r="AB109">
        <f>_xlfn.XLOOKUP($A:$A,AUTOPREENCHIMENTO!$A:$A,AUTOPREENCHIMENTO!DB:DB)</f>
        <v>3</v>
      </c>
      <c r="AC109">
        <f>_xlfn.XLOOKUP($A:$A,AUTOPREENCHIMENTO!$A:$A,AUTOPREENCHIMENTO!DC:DC)</f>
        <v>120</v>
      </c>
      <c r="AD109" s="55">
        <f t="shared" si="80"/>
        <v>1.875</v>
      </c>
      <c r="AE109" s="55">
        <f t="shared" si="81"/>
        <v>1.875</v>
      </c>
      <c r="AF109">
        <f>_xlfn.XLOOKUP($A:$A,AUTOPREENCHIMENTO!$A:$A,AUTOPREENCHIMENTO!DN:DN)</f>
        <v>15</v>
      </c>
      <c r="AG109">
        <f>_xlfn.XLOOKUP($A:$A,AUTOPREENCHIMENTO!$A:$A,AUTOPREENCHIMENTO!DO:DO)</f>
        <v>600</v>
      </c>
      <c r="AH109" s="55">
        <f t="shared" si="82"/>
        <v>1</v>
      </c>
      <c r="AI109" s="55">
        <f t="shared" si="83"/>
        <v>0.66666666666666663</v>
      </c>
      <c r="AJ109">
        <f>_xlfn.XLOOKUP($A:$A,AUTOPREENCHIMENTO!$A:$A,AUTOPREENCHIMENTO!DP:DP)</f>
        <v>3</v>
      </c>
      <c r="AK109">
        <f>_xlfn.XLOOKUP($A:$A,AUTOPREENCHIMENTO!$A:$A,AUTOPREENCHIMENTO!DQ:DQ)</f>
        <v>80</v>
      </c>
      <c r="AL109" s="55">
        <f t="shared" si="84"/>
        <v>1.75</v>
      </c>
      <c r="AM109" s="55">
        <f t="shared" si="85"/>
        <v>1.75</v>
      </c>
      <c r="AN109">
        <f>_xlfn.XLOOKUP($A:$A,AUTOPREENCHIMENTO!$A:$A,AUTOPREENCHIMENTO!CT:CT)</f>
        <v>14</v>
      </c>
      <c r="AO109">
        <f>_xlfn.XLOOKUP($A:$A,AUTOPREENCHIMENTO!$A:$A,AUTOPREENCHIMENTO!CU:CU)</f>
        <v>560</v>
      </c>
      <c r="AP109" s="55">
        <f t="shared" si="86"/>
        <v>5</v>
      </c>
      <c r="AQ109" s="55">
        <f t="shared" si="87"/>
        <v>200</v>
      </c>
      <c r="AR109">
        <f>_xlfn.XLOOKUP($A:$A,AUTOPREENCHIMENTO!$A:$A,AUTOPREENCHIMENTO!DS:DS)</f>
        <v>1</v>
      </c>
      <c r="AS109">
        <f>_xlfn.XLOOKUP($A:$A,AUTOPREENCHIMENTO!$A:$A,AUTOPREENCHIMENTO!DU:DU)</f>
        <v>1</v>
      </c>
      <c r="AT109">
        <f>_xlfn.XLOOKUP($A:$A,AUTOPREENCHIMENTO!$A:$A,AUTOPREENCHIMENTO!DW:DW)</f>
        <v>1</v>
      </c>
      <c r="AU109">
        <f>_xlfn.XLOOKUP($A:$A,AUTOPREENCHIMENTO!$A:$A,AUTOPREENCHIMENTO!DY:DY)</f>
        <v>0</v>
      </c>
      <c r="AV109">
        <f>_xlfn.XLOOKUP($A:$A,AUTOPREENCHIMENTO!$A:$A,AUTOPREENCHIMENTO!EA:EA)</f>
        <v>1</v>
      </c>
      <c r="AW109">
        <f>_xlfn.XLOOKUP($A:$A,AUTOPREENCHIMENTO!$A:$A,AUTOPREENCHIMENTO!EC:EC)</f>
        <v>1</v>
      </c>
      <c r="AX109">
        <f>_xlfn.XLOOKUP($A:$A,AUTOPREENCHIMENTO!$A:$A,AUTOPREENCHIMENTO!EE:EE)</f>
        <v>0</v>
      </c>
      <c r="AY109">
        <f>_xlfn.XLOOKUP($A:$A,AUTOPREENCHIMENTO!$A:$A,AUTOPREENCHIMENTO!EG:EG)</f>
        <v>0</v>
      </c>
      <c r="AZ109">
        <f>_xlfn.XLOOKUP($A:$A,AUTOPREENCHIMENTO!$A:$A,AUTOPREENCHIMENTO!DT:DT)</f>
        <v>40</v>
      </c>
      <c r="BA109">
        <f>_xlfn.XLOOKUP($A:$A,AUTOPREENCHIMENTO!$A:$A,AUTOPREENCHIMENTO!DV:DV)</f>
        <v>40</v>
      </c>
      <c r="BB109">
        <f>_xlfn.XLOOKUP($A:$A,AUTOPREENCHIMENTO!$A:$A,AUTOPREENCHIMENTO!DX:DX)</f>
        <v>40</v>
      </c>
      <c r="BC109">
        <f>_xlfn.XLOOKUP($A:$A,AUTOPREENCHIMENTO!$A:$A,AUTOPREENCHIMENTO!DZ:DZ)</f>
        <v>0</v>
      </c>
      <c r="BD109">
        <f>_xlfn.XLOOKUP($A:$A,AUTOPREENCHIMENTO!$A:$A,AUTOPREENCHIMENTO!EB:EB)</f>
        <v>40</v>
      </c>
      <c r="BE109">
        <f>_xlfn.XLOOKUP($A:$A,AUTOPREENCHIMENTO!$A:$A,AUTOPREENCHIMENTO!ED:ED)</f>
        <v>40</v>
      </c>
      <c r="BF109">
        <f>_xlfn.XLOOKUP($A:$A,AUTOPREENCHIMENTO!$A:$A,AUTOPREENCHIMENTO!EF:EF)</f>
        <v>0</v>
      </c>
      <c r="BG109">
        <f>_xlfn.XLOOKUP($A:$A,AUTOPREENCHIMENTO!$A:$A,AUTOPREENCHIMENTO!EH:EH)</f>
        <v>0</v>
      </c>
    </row>
    <row r="110" spans="1:59" x14ac:dyDescent="0.25">
      <c r="A110" s="2">
        <v>170</v>
      </c>
      <c r="B110" s="1" t="s">
        <v>1857</v>
      </c>
      <c r="C110" s="43" t="s">
        <v>157</v>
      </c>
      <c r="D110" s="1" t="s">
        <v>1892</v>
      </c>
      <c r="E110" s="20" t="str">
        <f>_xlfn.XLOOKUP(A:A,Tipologia!A:A,Tipologia!F:F)</f>
        <v>B</v>
      </c>
      <c r="F110" s="62">
        <f t="shared" si="66"/>
        <v>8.25</v>
      </c>
      <c r="G110" s="58">
        <f t="shared" si="67"/>
        <v>2</v>
      </c>
      <c r="H110" s="58">
        <f t="shared" si="68"/>
        <v>2</v>
      </c>
      <c r="I110" s="58">
        <f t="shared" si="69"/>
        <v>0.75</v>
      </c>
      <c r="J110" s="58">
        <f t="shared" si="70"/>
        <v>2</v>
      </c>
      <c r="K110" s="58">
        <f t="shared" si="71"/>
        <v>0.75</v>
      </c>
      <c r="L110" s="58">
        <f t="shared" si="72"/>
        <v>0.75</v>
      </c>
      <c r="M110" s="58">
        <f t="shared" si="73"/>
        <v>0</v>
      </c>
      <c r="N110" s="1">
        <f>_xlfn.XLOOKUP(A:A,'COAPS 2020-10'!A:A,'COAPS 2020-10'!AP:AP)</f>
        <v>6</v>
      </c>
      <c r="O110" s="55">
        <f t="shared" si="74"/>
        <v>1</v>
      </c>
      <c r="P110" s="55">
        <f t="shared" si="75"/>
        <v>1</v>
      </c>
      <c r="Q110">
        <f>_xlfn.XLOOKUP($A:$A,AUTOPREENCHIMENTO!$A:$A,AUTOPREENCHIMENTO!DH:DH)</f>
        <v>6</v>
      </c>
      <c r="R110">
        <f>_xlfn.XLOOKUP($A:$A,AUTOPREENCHIMENTO!$A:$A,AUTOPREENCHIMENTO!DI:DI)</f>
        <v>240</v>
      </c>
      <c r="S110">
        <f>_xlfn.XLOOKUP($A:$A,AUTOPREENCHIMENTO!$A:$A,AUTOPREENCHIMENTO!DJ:DJ)</f>
        <v>0</v>
      </c>
      <c r="T110">
        <f>_xlfn.XLOOKUP($A:$A,AUTOPREENCHIMENTO!$A:$A,AUTOPREENCHIMENTO!DK:DK)</f>
        <v>0</v>
      </c>
      <c r="U110" s="55">
        <f t="shared" si="76"/>
        <v>1.3333333333333333</v>
      </c>
      <c r="V110" s="55">
        <f t="shared" si="77"/>
        <v>1.3333333333333333</v>
      </c>
      <c r="W110">
        <f>_xlfn.XLOOKUP($A:$A,AUTOPREENCHIMENTO!$A:$A,AUTOPREENCHIMENTO!DD:DD)</f>
        <v>8</v>
      </c>
      <c r="X110">
        <f>_xlfn.XLOOKUP($A:$A,AUTOPREENCHIMENTO!$A:$A,AUTOPREENCHIMENTO!DE:DE)</f>
        <v>320</v>
      </c>
      <c r="Y110" s="1">
        <f>_xlfn.XLOOKUP(A:A,'COAPS 2020-10'!A:A,'COAPS 2020-10'!AQ:AQ)</f>
        <v>5</v>
      </c>
      <c r="Z110" s="55">
        <f t="shared" si="78"/>
        <v>1</v>
      </c>
      <c r="AA110" s="55">
        <f t="shared" si="79"/>
        <v>0.9</v>
      </c>
      <c r="AB110">
        <f>_xlfn.XLOOKUP($A:$A,AUTOPREENCHIMENTO!$A:$A,AUTOPREENCHIMENTO!DB:DB)</f>
        <v>5</v>
      </c>
      <c r="AC110">
        <f>_xlfn.XLOOKUP($A:$A,AUTOPREENCHIMENTO!$A:$A,AUTOPREENCHIMENTO!DC:DC)</f>
        <v>180</v>
      </c>
      <c r="AD110" s="55">
        <f t="shared" si="80"/>
        <v>2.3333333333333335</v>
      </c>
      <c r="AE110" s="55">
        <f t="shared" si="81"/>
        <v>2.3333333333333335</v>
      </c>
      <c r="AF110">
        <f>_xlfn.XLOOKUP($A:$A,AUTOPREENCHIMENTO!$A:$A,AUTOPREENCHIMENTO!DN:DN)</f>
        <v>14</v>
      </c>
      <c r="AG110">
        <f>_xlfn.XLOOKUP($A:$A,AUTOPREENCHIMENTO!$A:$A,AUTOPREENCHIMENTO!DO:DO)</f>
        <v>560</v>
      </c>
      <c r="AH110" s="55">
        <f t="shared" si="82"/>
        <v>1</v>
      </c>
      <c r="AI110" s="55">
        <f t="shared" si="83"/>
        <v>0.9</v>
      </c>
      <c r="AJ110">
        <f>_xlfn.XLOOKUP($A:$A,AUTOPREENCHIMENTO!$A:$A,AUTOPREENCHIMENTO!DP:DP)</f>
        <v>5</v>
      </c>
      <c r="AK110">
        <f>_xlfn.XLOOKUP($A:$A,AUTOPREENCHIMENTO!$A:$A,AUTOPREENCHIMENTO!DQ:DQ)</f>
        <v>180</v>
      </c>
      <c r="AL110" s="55">
        <f t="shared" si="84"/>
        <v>2.5</v>
      </c>
      <c r="AM110" s="55">
        <f t="shared" si="85"/>
        <v>2.5</v>
      </c>
      <c r="AN110">
        <f>_xlfn.XLOOKUP($A:$A,AUTOPREENCHIMENTO!$A:$A,AUTOPREENCHIMENTO!CT:CT)</f>
        <v>15</v>
      </c>
      <c r="AO110">
        <f>_xlfn.XLOOKUP($A:$A,AUTOPREENCHIMENTO!$A:$A,AUTOPREENCHIMENTO!CU:CU)</f>
        <v>600</v>
      </c>
      <c r="AP110" s="55">
        <f t="shared" si="86"/>
        <v>0</v>
      </c>
      <c r="AQ110" s="55">
        <f t="shared" si="87"/>
        <v>0</v>
      </c>
      <c r="AR110">
        <f>_xlfn.XLOOKUP($A:$A,AUTOPREENCHIMENTO!$A:$A,AUTOPREENCHIMENTO!DS:DS)</f>
        <v>0</v>
      </c>
      <c r="AS110">
        <f>_xlfn.XLOOKUP($A:$A,AUTOPREENCHIMENTO!$A:$A,AUTOPREENCHIMENTO!DU:DU)</f>
        <v>0</v>
      </c>
      <c r="AT110">
        <f>_xlfn.XLOOKUP($A:$A,AUTOPREENCHIMENTO!$A:$A,AUTOPREENCHIMENTO!DW:DW)</f>
        <v>0</v>
      </c>
      <c r="AU110">
        <f>_xlfn.XLOOKUP($A:$A,AUTOPREENCHIMENTO!$A:$A,AUTOPREENCHIMENTO!DY:DY)</f>
        <v>0</v>
      </c>
      <c r="AV110">
        <f>_xlfn.XLOOKUP($A:$A,AUTOPREENCHIMENTO!$A:$A,AUTOPREENCHIMENTO!EA:EA)</f>
        <v>0</v>
      </c>
      <c r="AW110">
        <f>_xlfn.XLOOKUP($A:$A,AUTOPREENCHIMENTO!$A:$A,AUTOPREENCHIMENTO!EC:EC)</f>
        <v>0</v>
      </c>
      <c r="AX110">
        <f>_xlfn.XLOOKUP($A:$A,AUTOPREENCHIMENTO!$A:$A,AUTOPREENCHIMENTO!EE:EE)</f>
        <v>0</v>
      </c>
      <c r="AY110">
        <f>_xlfn.XLOOKUP($A:$A,AUTOPREENCHIMENTO!$A:$A,AUTOPREENCHIMENTO!EG:EG)</f>
        <v>0</v>
      </c>
      <c r="AZ110">
        <f>_xlfn.XLOOKUP($A:$A,AUTOPREENCHIMENTO!$A:$A,AUTOPREENCHIMENTO!DT:DT)</f>
        <v>0</v>
      </c>
      <c r="BA110">
        <f>_xlfn.XLOOKUP($A:$A,AUTOPREENCHIMENTO!$A:$A,AUTOPREENCHIMENTO!DV:DV)</f>
        <v>0</v>
      </c>
      <c r="BB110">
        <f>_xlfn.XLOOKUP($A:$A,AUTOPREENCHIMENTO!$A:$A,AUTOPREENCHIMENTO!DX:DX)</f>
        <v>0</v>
      </c>
      <c r="BC110">
        <f>_xlfn.XLOOKUP($A:$A,AUTOPREENCHIMENTO!$A:$A,AUTOPREENCHIMENTO!DZ:DZ)</f>
        <v>0</v>
      </c>
      <c r="BD110">
        <f>_xlfn.XLOOKUP($A:$A,AUTOPREENCHIMENTO!$A:$A,AUTOPREENCHIMENTO!EB:EB)</f>
        <v>0</v>
      </c>
      <c r="BE110">
        <f>_xlfn.XLOOKUP($A:$A,AUTOPREENCHIMENTO!$A:$A,AUTOPREENCHIMENTO!ED:ED)</f>
        <v>0</v>
      </c>
      <c r="BF110">
        <f>_xlfn.XLOOKUP($A:$A,AUTOPREENCHIMENTO!$A:$A,AUTOPREENCHIMENTO!EF:EF)</f>
        <v>0</v>
      </c>
      <c r="BG110">
        <f>_xlfn.XLOOKUP($A:$A,AUTOPREENCHIMENTO!$A:$A,AUTOPREENCHIMENTO!EH:EH)</f>
        <v>0</v>
      </c>
    </row>
    <row r="111" spans="1:59" x14ac:dyDescent="0.25">
      <c r="A111" s="2">
        <v>171</v>
      </c>
      <c r="B111" s="1" t="s">
        <v>1794</v>
      </c>
      <c r="C111" s="43" t="s">
        <v>330</v>
      </c>
      <c r="D111" s="1" t="s">
        <v>2103</v>
      </c>
      <c r="E111" s="20" t="str">
        <f>_xlfn.XLOOKUP(A:A,Tipologia!A:A,Tipologia!F:F)</f>
        <v>D</v>
      </c>
      <c r="F111" s="62">
        <f t="shared" si="66"/>
        <v>7.5</v>
      </c>
      <c r="G111" s="58">
        <f t="shared" si="67"/>
        <v>2</v>
      </c>
      <c r="H111" s="58">
        <f t="shared" si="68"/>
        <v>2</v>
      </c>
      <c r="I111" s="58">
        <f t="shared" si="69"/>
        <v>0</v>
      </c>
      <c r="J111" s="58">
        <f t="shared" si="70"/>
        <v>1.5</v>
      </c>
      <c r="K111" s="58">
        <f t="shared" si="71"/>
        <v>0</v>
      </c>
      <c r="L111" s="58">
        <f t="shared" si="72"/>
        <v>2</v>
      </c>
      <c r="M111" s="58">
        <f t="shared" si="73"/>
        <v>0</v>
      </c>
      <c r="N111" s="1">
        <f>_xlfn.XLOOKUP(A:A,'COAPS 2020-10'!A:A,'COAPS 2020-10'!AP:AP)</f>
        <v>1</v>
      </c>
      <c r="O111" s="55">
        <f t="shared" si="74"/>
        <v>1</v>
      </c>
      <c r="P111" s="55">
        <f t="shared" si="75"/>
        <v>1</v>
      </c>
      <c r="Q111">
        <f>_xlfn.XLOOKUP($A:$A,AUTOPREENCHIMENTO!$A:$A,AUTOPREENCHIMENTO!DH:DH)</f>
        <v>1</v>
      </c>
      <c r="R111">
        <f>_xlfn.XLOOKUP($A:$A,AUTOPREENCHIMENTO!$A:$A,AUTOPREENCHIMENTO!DI:DI)</f>
        <v>40</v>
      </c>
      <c r="S111">
        <f>_xlfn.XLOOKUP($A:$A,AUTOPREENCHIMENTO!$A:$A,AUTOPREENCHIMENTO!DJ:DJ)</f>
        <v>0</v>
      </c>
      <c r="T111">
        <f>_xlfn.XLOOKUP($A:$A,AUTOPREENCHIMENTO!$A:$A,AUTOPREENCHIMENTO!DK:DK)</f>
        <v>0</v>
      </c>
      <c r="U111" s="55">
        <f t="shared" si="76"/>
        <v>1</v>
      </c>
      <c r="V111" s="55">
        <f t="shared" si="77"/>
        <v>1</v>
      </c>
      <c r="W111">
        <f>_xlfn.XLOOKUP($A:$A,AUTOPREENCHIMENTO!$A:$A,AUTOPREENCHIMENTO!DD:DD)</f>
        <v>1</v>
      </c>
      <c r="X111">
        <f>_xlfn.XLOOKUP($A:$A,AUTOPREENCHIMENTO!$A:$A,AUTOPREENCHIMENTO!DE:DE)</f>
        <v>40</v>
      </c>
      <c r="Y111" s="1">
        <f>_xlfn.XLOOKUP(A:A,'COAPS 2020-10'!A:A,'COAPS 2020-10'!AQ:AQ)</f>
        <v>0</v>
      </c>
      <c r="Z111" s="55">
        <f t="shared" si="78"/>
        <v>0</v>
      </c>
      <c r="AA111" s="55">
        <f t="shared" si="79"/>
        <v>0</v>
      </c>
      <c r="AB111">
        <f>_xlfn.XLOOKUP($A:$A,AUTOPREENCHIMENTO!$A:$A,AUTOPREENCHIMENTO!DB:DB)</f>
        <v>0</v>
      </c>
      <c r="AC111">
        <f>_xlfn.XLOOKUP($A:$A,AUTOPREENCHIMENTO!$A:$A,AUTOPREENCHIMENTO!DC:DC)</f>
        <v>0</v>
      </c>
      <c r="AD111" s="55">
        <f t="shared" si="80"/>
        <v>2</v>
      </c>
      <c r="AE111" s="55">
        <f t="shared" si="81"/>
        <v>1</v>
      </c>
      <c r="AF111">
        <f>_xlfn.XLOOKUP($A:$A,AUTOPREENCHIMENTO!$A:$A,AUTOPREENCHIMENTO!DN:DN)</f>
        <v>2</v>
      </c>
      <c r="AG111">
        <f>_xlfn.XLOOKUP($A:$A,AUTOPREENCHIMENTO!$A:$A,AUTOPREENCHIMENTO!DO:DO)</f>
        <v>40</v>
      </c>
      <c r="AH111" s="55">
        <f t="shared" si="82"/>
        <v>0</v>
      </c>
      <c r="AI111" s="55">
        <f t="shared" si="83"/>
        <v>0</v>
      </c>
      <c r="AJ111">
        <f>_xlfn.XLOOKUP($A:$A,AUTOPREENCHIMENTO!$A:$A,AUTOPREENCHIMENTO!DP:DP)</f>
        <v>0</v>
      </c>
      <c r="AK111">
        <f>_xlfn.XLOOKUP($A:$A,AUTOPREENCHIMENTO!$A:$A,AUTOPREENCHIMENTO!DQ:DQ)</f>
        <v>0</v>
      </c>
      <c r="AL111" s="55">
        <f t="shared" si="84"/>
        <v>6</v>
      </c>
      <c r="AM111" s="55">
        <f t="shared" si="85"/>
        <v>6</v>
      </c>
      <c r="AN111">
        <f>_xlfn.XLOOKUP($A:$A,AUTOPREENCHIMENTO!$A:$A,AUTOPREENCHIMENTO!CT:CT)</f>
        <v>6</v>
      </c>
      <c r="AO111">
        <f>_xlfn.XLOOKUP($A:$A,AUTOPREENCHIMENTO!$A:$A,AUTOPREENCHIMENTO!CU:CU)</f>
        <v>240</v>
      </c>
      <c r="AP111" s="55">
        <f t="shared" si="86"/>
        <v>0</v>
      </c>
      <c r="AQ111" s="55">
        <f t="shared" si="87"/>
        <v>0</v>
      </c>
      <c r="AR111">
        <f>_xlfn.XLOOKUP($A:$A,AUTOPREENCHIMENTO!$A:$A,AUTOPREENCHIMENTO!DS:DS)</f>
        <v>0</v>
      </c>
      <c r="AS111">
        <f>_xlfn.XLOOKUP($A:$A,AUTOPREENCHIMENTO!$A:$A,AUTOPREENCHIMENTO!DU:DU)</f>
        <v>0</v>
      </c>
      <c r="AT111">
        <f>_xlfn.XLOOKUP($A:$A,AUTOPREENCHIMENTO!$A:$A,AUTOPREENCHIMENTO!DW:DW)</f>
        <v>0</v>
      </c>
      <c r="AU111">
        <f>_xlfn.XLOOKUP($A:$A,AUTOPREENCHIMENTO!$A:$A,AUTOPREENCHIMENTO!DY:DY)</f>
        <v>0</v>
      </c>
      <c r="AV111">
        <f>_xlfn.XLOOKUP($A:$A,AUTOPREENCHIMENTO!$A:$A,AUTOPREENCHIMENTO!EA:EA)</f>
        <v>0</v>
      </c>
      <c r="AW111">
        <f>_xlfn.XLOOKUP($A:$A,AUTOPREENCHIMENTO!$A:$A,AUTOPREENCHIMENTO!EC:EC)</f>
        <v>0</v>
      </c>
      <c r="AX111">
        <f>_xlfn.XLOOKUP($A:$A,AUTOPREENCHIMENTO!$A:$A,AUTOPREENCHIMENTO!EE:EE)</f>
        <v>0</v>
      </c>
      <c r="AY111">
        <f>_xlfn.XLOOKUP($A:$A,AUTOPREENCHIMENTO!$A:$A,AUTOPREENCHIMENTO!EG:EG)</f>
        <v>0</v>
      </c>
      <c r="AZ111">
        <f>_xlfn.XLOOKUP($A:$A,AUTOPREENCHIMENTO!$A:$A,AUTOPREENCHIMENTO!DT:DT)</f>
        <v>0</v>
      </c>
      <c r="BA111">
        <f>_xlfn.XLOOKUP($A:$A,AUTOPREENCHIMENTO!$A:$A,AUTOPREENCHIMENTO!DV:DV)</f>
        <v>0</v>
      </c>
      <c r="BB111">
        <f>_xlfn.XLOOKUP($A:$A,AUTOPREENCHIMENTO!$A:$A,AUTOPREENCHIMENTO!DX:DX)</f>
        <v>0</v>
      </c>
      <c r="BC111">
        <f>_xlfn.XLOOKUP($A:$A,AUTOPREENCHIMENTO!$A:$A,AUTOPREENCHIMENTO!DZ:DZ)</f>
        <v>0</v>
      </c>
      <c r="BD111">
        <f>_xlfn.XLOOKUP($A:$A,AUTOPREENCHIMENTO!$A:$A,AUTOPREENCHIMENTO!EB:EB)</f>
        <v>0</v>
      </c>
      <c r="BE111">
        <f>_xlfn.XLOOKUP($A:$A,AUTOPREENCHIMENTO!$A:$A,AUTOPREENCHIMENTO!ED:ED)</f>
        <v>0</v>
      </c>
      <c r="BF111">
        <f>_xlfn.XLOOKUP($A:$A,AUTOPREENCHIMENTO!$A:$A,AUTOPREENCHIMENTO!EF:EF)</f>
        <v>0</v>
      </c>
      <c r="BG111">
        <f>_xlfn.XLOOKUP($A:$A,AUTOPREENCHIMENTO!$A:$A,AUTOPREENCHIMENTO!EH:EH)</f>
        <v>0</v>
      </c>
    </row>
    <row r="112" spans="1:59" x14ac:dyDescent="0.25">
      <c r="A112" s="2">
        <v>172</v>
      </c>
      <c r="B112" s="1" t="s">
        <v>1929</v>
      </c>
      <c r="C112" s="43" t="s">
        <v>120</v>
      </c>
      <c r="D112" s="1" t="s">
        <v>2078</v>
      </c>
      <c r="E112" s="20" t="str">
        <f>_xlfn.XLOOKUP(A:A,Tipologia!A:A,Tipologia!F:F)</f>
        <v>C</v>
      </c>
      <c r="F112" s="62">
        <f t="shared" si="66"/>
        <v>8</v>
      </c>
      <c r="G112" s="58">
        <f t="shared" si="67"/>
        <v>2</v>
      </c>
      <c r="H112" s="58">
        <f t="shared" si="68"/>
        <v>2</v>
      </c>
      <c r="I112" s="58">
        <f t="shared" si="69"/>
        <v>1</v>
      </c>
      <c r="J112" s="58">
        <f t="shared" si="70"/>
        <v>1.5</v>
      </c>
      <c r="K112" s="58">
        <f t="shared" si="71"/>
        <v>1</v>
      </c>
      <c r="L112" s="58">
        <f t="shared" si="72"/>
        <v>0.5</v>
      </c>
      <c r="M112" s="58">
        <f t="shared" si="73"/>
        <v>0</v>
      </c>
      <c r="N112" s="1">
        <f>_xlfn.XLOOKUP(A:A,'COAPS 2020-10'!A:A,'COAPS 2020-10'!AP:AP)</f>
        <v>1</v>
      </c>
      <c r="O112" s="55">
        <f t="shared" si="74"/>
        <v>1</v>
      </c>
      <c r="P112" s="55">
        <f t="shared" si="75"/>
        <v>1</v>
      </c>
      <c r="Q112">
        <f>_xlfn.XLOOKUP($A:$A,AUTOPREENCHIMENTO!$A:$A,AUTOPREENCHIMENTO!DH:DH)</f>
        <v>1</v>
      </c>
      <c r="R112">
        <f>_xlfn.XLOOKUP($A:$A,AUTOPREENCHIMENTO!$A:$A,AUTOPREENCHIMENTO!DI:DI)</f>
        <v>40</v>
      </c>
      <c r="S112">
        <f>_xlfn.XLOOKUP($A:$A,AUTOPREENCHIMENTO!$A:$A,AUTOPREENCHIMENTO!DJ:DJ)</f>
        <v>0</v>
      </c>
      <c r="T112">
        <f>_xlfn.XLOOKUP($A:$A,AUTOPREENCHIMENTO!$A:$A,AUTOPREENCHIMENTO!DK:DK)</f>
        <v>0</v>
      </c>
      <c r="U112" s="55">
        <f t="shared" si="76"/>
        <v>1</v>
      </c>
      <c r="V112" s="55">
        <f t="shared" si="77"/>
        <v>1</v>
      </c>
      <c r="W112">
        <f>_xlfn.XLOOKUP($A:$A,AUTOPREENCHIMENTO!$A:$A,AUTOPREENCHIMENTO!DD:DD)</f>
        <v>1</v>
      </c>
      <c r="X112">
        <f>_xlfn.XLOOKUP($A:$A,AUTOPREENCHIMENTO!$A:$A,AUTOPREENCHIMENTO!DE:DE)</f>
        <v>40</v>
      </c>
      <c r="Y112" s="1">
        <f>_xlfn.XLOOKUP(A:A,'COAPS 2020-10'!A:A,'COAPS 2020-10'!AQ:AQ)</f>
        <v>1</v>
      </c>
      <c r="Z112" s="55">
        <f t="shared" si="78"/>
        <v>1</v>
      </c>
      <c r="AA112" s="55">
        <f t="shared" si="79"/>
        <v>1</v>
      </c>
      <c r="AB112">
        <f>_xlfn.XLOOKUP($A:$A,AUTOPREENCHIMENTO!$A:$A,AUTOPREENCHIMENTO!DB:DB)</f>
        <v>1</v>
      </c>
      <c r="AC112">
        <f>_xlfn.XLOOKUP($A:$A,AUTOPREENCHIMENTO!$A:$A,AUTOPREENCHIMENTO!DC:DC)</f>
        <v>40</v>
      </c>
      <c r="AD112" s="55">
        <f t="shared" si="80"/>
        <v>2</v>
      </c>
      <c r="AE112" s="55">
        <f t="shared" si="81"/>
        <v>1</v>
      </c>
      <c r="AF112">
        <f>_xlfn.XLOOKUP($A:$A,AUTOPREENCHIMENTO!$A:$A,AUTOPREENCHIMENTO!DN:DN)</f>
        <v>2</v>
      </c>
      <c r="AG112">
        <f>_xlfn.XLOOKUP($A:$A,AUTOPREENCHIMENTO!$A:$A,AUTOPREENCHIMENTO!DO:DO)</f>
        <v>40</v>
      </c>
      <c r="AH112" s="55">
        <f t="shared" si="82"/>
        <v>1</v>
      </c>
      <c r="AI112" s="55">
        <f t="shared" si="83"/>
        <v>1</v>
      </c>
      <c r="AJ112">
        <f>_xlfn.XLOOKUP($A:$A,AUTOPREENCHIMENTO!$A:$A,AUTOPREENCHIMENTO!DP:DP)</f>
        <v>1</v>
      </c>
      <c r="AK112">
        <f>_xlfn.XLOOKUP($A:$A,AUTOPREENCHIMENTO!$A:$A,AUTOPREENCHIMENTO!DQ:DQ)</f>
        <v>40</v>
      </c>
      <c r="AL112" s="55">
        <f t="shared" si="84"/>
        <v>5</v>
      </c>
      <c r="AM112" s="55">
        <f t="shared" si="85"/>
        <v>1</v>
      </c>
      <c r="AN112">
        <f>_xlfn.XLOOKUP($A:$A,AUTOPREENCHIMENTO!$A:$A,AUTOPREENCHIMENTO!CT:CT)</f>
        <v>5</v>
      </c>
      <c r="AO112">
        <f>_xlfn.XLOOKUP($A:$A,AUTOPREENCHIMENTO!$A:$A,AUTOPREENCHIMENTO!CU:CU)</f>
        <v>40</v>
      </c>
      <c r="AP112" s="55">
        <f t="shared" si="86"/>
        <v>0</v>
      </c>
      <c r="AQ112" s="55">
        <f t="shared" si="87"/>
        <v>0</v>
      </c>
      <c r="AR112">
        <f>_xlfn.XLOOKUP($A:$A,AUTOPREENCHIMENTO!$A:$A,AUTOPREENCHIMENTO!DS:DS)</f>
        <v>0</v>
      </c>
      <c r="AS112">
        <f>_xlfn.XLOOKUP($A:$A,AUTOPREENCHIMENTO!$A:$A,AUTOPREENCHIMENTO!DU:DU)</f>
        <v>0</v>
      </c>
      <c r="AT112">
        <f>_xlfn.XLOOKUP($A:$A,AUTOPREENCHIMENTO!$A:$A,AUTOPREENCHIMENTO!DW:DW)</f>
        <v>0</v>
      </c>
      <c r="AU112">
        <f>_xlfn.XLOOKUP($A:$A,AUTOPREENCHIMENTO!$A:$A,AUTOPREENCHIMENTO!DY:DY)</f>
        <v>0</v>
      </c>
      <c r="AV112">
        <f>_xlfn.XLOOKUP($A:$A,AUTOPREENCHIMENTO!$A:$A,AUTOPREENCHIMENTO!EA:EA)</f>
        <v>0</v>
      </c>
      <c r="AW112">
        <f>_xlfn.XLOOKUP($A:$A,AUTOPREENCHIMENTO!$A:$A,AUTOPREENCHIMENTO!EC:EC)</f>
        <v>0</v>
      </c>
      <c r="AX112">
        <f>_xlfn.XLOOKUP($A:$A,AUTOPREENCHIMENTO!$A:$A,AUTOPREENCHIMENTO!EE:EE)</f>
        <v>0</v>
      </c>
      <c r="AY112">
        <f>_xlfn.XLOOKUP($A:$A,AUTOPREENCHIMENTO!$A:$A,AUTOPREENCHIMENTO!EG:EG)</f>
        <v>0</v>
      </c>
      <c r="AZ112">
        <f>_xlfn.XLOOKUP($A:$A,AUTOPREENCHIMENTO!$A:$A,AUTOPREENCHIMENTO!DT:DT)</f>
        <v>0</v>
      </c>
      <c r="BA112">
        <f>_xlfn.XLOOKUP($A:$A,AUTOPREENCHIMENTO!$A:$A,AUTOPREENCHIMENTO!DV:DV)</f>
        <v>0</v>
      </c>
      <c r="BB112">
        <f>_xlfn.XLOOKUP($A:$A,AUTOPREENCHIMENTO!$A:$A,AUTOPREENCHIMENTO!DX:DX)</f>
        <v>0</v>
      </c>
      <c r="BC112">
        <f>_xlfn.XLOOKUP($A:$A,AUTOPREENCHIMENTO!$A:$A,AUTOPREENCHIMENTO!DZ:DZ)</f>
        <v>0</v>
      </c>
      <c r="BD112">
        <f>_xlfn.XLOOKUP($A:$A,AUTOPREENCHIMENTO!$A:$A,AUTOPREENCHIMENTO!EB:EB)</f>
        <v>0</v>
      </c>
      <c r="BE112">
        <f>_xlfn.XLOOKUP($A:$A,AUTOPREENCHIMENTO!$A:$A,AUTOPREENCHIMENTO!ED:ED)</f>
        <v>0</v>
      </c>
      <c r="BF112">
        <f>_xlfn.XLOOKUP($A:$A,AUTOPREENCHIMENTO!$A:$A,AUTOPREENCHIMENTO!EF:EF)</f>
        <v>0</v>
      </c>
      <c r="BG112">
        <f>_xlfn.XLOOKUP($A:$A,AUTOPREENCHIMENTO!$A:$A,AUTOPREENCHIMENTO!EH:EH)</f>
        <v>0</v>
      </c>
    </row>
    <row r="113" spans="1:59" x14ac:dyDescent="0.25">
      <c r="A113" s="2">
        <v>173</v>
      </c>
      <c r="B113" s="1" t="s">
        <v>1702</v>
      </c>
      <c r="C113" s="43" t="s">
        <v>271</v>
      </c>
      <c r="D113" s="1" t="s">
        <v>2115</v>
      </c>
      <c r="E113" s="20" t="str">
        <f>_xlfn.XLOOKUP(A:A,Tipologia!A:A,Tipologia!F:F)</f>
        <v>D</v>
      </c>
      <c r="F113" s="62">
        <f t="shared" si="66"/>
        <v>6.5</v>
      </c>
      <c r="G113" s="58">
        <f t="shared" si="67"/>
        <v>2</v>
      </c>
      <c r="H113" s="58">
        <f t="shared" si="68"/>
        <v>2</v>
      </c>
      <c r="I113" s="58">
        <f t="shared" si="69"/>
        <v>0</v>
      </c>
      <c r="J113" s="58">
        <f t="shared" si="70"/>
        <v>2</v>
      </c>
      <c r="K113" s="58">
        <f t="shared" si="71"/>
        <v>0</v>
      </c>
      <c r="L113" s="58">
        <f t="shared" si="72"/>
        <v>0.5</v>
      </c>
      <c r="M113" s="58">
        <f t="shared" si="73"/>
        <v>0</v>
      </c>
      <c r="N113" s="1">
        <f>_xlfn.XLOOKUP(A:A,'COAPS 2020-10'!A:A,'COAPS 2020-10'!AP:AP)</f>
        <v>1</v>
      </c>
      <c r="O113" s="55">
        <f t="shared" si="74"/>
        <v>1</v>
      </c>
      <c r="P113" s="55">
        <f t="shared" si="75"/>
        <v>1</v>
      </c>
      <c r="Q113">
        <f>_xlfn.XLOOKUP($A:$A,AUTOPREENCHIMENTO!$A:$A,AUTOPREENCHIMENTO!DH:DH)</f>
        <v>1</v>
      </c>
      <c r="R113">
        <f>_xlfn.XLOOKUP($A:$A,AUTOPREENCHIMENTO!$A:$A,AUTOPREENCHIMENTO!DI:DI)</f>
        <v>40</v>
      </c>
      <c r="S113">
        <f>_xlfn.XLOOKUP($A:$A,AUTOPREENCHIMENTO!$A:$A,AUTOPREENCHIMENTO!DJ:DJ)</f>
        <v>0</v>
      </c>
      <c r="T113">
        <f>_xlfn.XLOOKUP($A:$A,AUTOPREENCHIMENTO!$A:$A,AUTOPREENCHIMENTO!DK:DK)</f>
        <v>0</v>
      </c>
      <c r="U113" s="55">
        <f t="shared" si="76"/>
        <v>1</v>
      </c>
      <c r="V113" s="55">
        <f t="shared" si="77"/>
        <v>1</v>
      </c>
      <c r="W113">
        <f>_xlfn.XLOOKUP($A:$A,AUTOPREENCHIMENTO!$A:$A,AUTOPREENCHIMENTO!DD:DD)</f>
        <v>1</v>
      </c>
      <c r="X113">
        <f>_xlfn.XLOOKUP($A:$A,AUTOPREENCHIMENTO!$A:$A,AUTOPREENCHIMENTO!DE:DE)</f>
        <v>40</v>
      </c>
      <c r="Y113" s="1">
        <f>_xlfn.XLOOKUP(A:A,'COAPS 2020-10'!A:A,'COAPS 2020-10'!AQ:AQ)</f>
        <v>0</v>
      </c>
      <c r="Z113" s="55">
        <f t="shared" si="78"/>
        <v>0</v>
      </c>
      <c r="AA113" s="55">
        <f t="shared" si="79"/>
        <v>0</v>
      </c>
      <c r="AB113">
        <f>_xlfn.XLOOKUP($A:$A,AUTOPREENCHIMENTO!$A:$A,AUTOPREENCHIMENTO!DB:DB)</f>
        <v>0</v>
      </c>
      <c r="AC113">
        <f>_xlfn.XLOOKUP($A:$A,AUTOPREENCHIMENTO!$A:$A,AUTOPREENCHIMENTO!DC:DC)</f>
        <v>0</v>
      </c>
      <c r="AD113" s="55">
        <f t="shared" si="80"/>
        <v>2</v>
      </c>
      <c r="AE113" s="55">
        <f t="shared" si="81"/>
        <v>2</v>
      </c>
      <c r="AF113">
        <f>_xlfn.XLOOKUP($A:$A,AUTOPREENCHIMENTO!$A:$A,AUTOPREENCHIMENTO!DN:DN)</f>
        <v>2</v>
      </c>
      <c r="AG113">
        <f>_xlfn.XLOOKUP($A:$A,AUTOPREENCHIMENTO!$A:$A,AUTOPREENCHIMENTO!DO:DO)</f>
        <v>80</v>
      </c>
      <c r="AH113" s="55">
        <f t="shared" si="82"/>
        <v>0</v>
      </c>
      <c r="AI113" s="55">
        <f t="shared" si="83"/>
        <v>0</v>
      </c>
      <c r="AJ113">
        <f>_xlfn.XLOOKUP($A:$A,AUTOPREENCHIMENTO!$A:$A,AUTOPREENCHIMENTO!DP:DP)</f>
        <v>0</v>
      </c>
      <c r="AK113">
        <f>_xlfn.XLOOKUP($A:$A,AUTOPREENCHIMENTO!$A:$A,AUTOPREENCHIMENTO!DQ:DQ)</f>
        <v>0</v>
      </c>
      <c r="AL113" s="55">
        <f t="shared" si="84"/>
        <v>1</v>
      </c>
      <c r="AM113" s="55">
        <f t="shared" si="85"/>
        <v>1</v>
      </c>
      <c r="AN113">
        <f>_xlfn.XLOOKUP($A:$A,AUTOPREENCHIMENTO!$A:$A,AUTOPREENCHIMENTO!CT:CT)</f>
        <v>1</v>
      </c>
      <c r="AO113">
        <f>_xlfn.XLOOKUP($A:$A,AUTOPREENCHIMENTO!$A:$A,AUTOPREENCHIMENTO!CU:CU)</f>
        <v>40</v>
      </c>
      <c r="AP113" s="55">
        <f t="shared" si="86"/>
        <v>0</v>
      </c>
      <c r="AQ113" s="55">
        <f t="shared" si="87"/>
        <v>0</v>
      </c>
      <c r="AR113">
        <f>_xlfn.XLOOKUP($A:$A,AUTOPREENCHIMENTO!$A:$A,AUTOPREENCHIMENTO!DS:DS)</f>
        <v>0</v>
      </c>
      <c r="AS113">
        <f>_xlfn.XLOOKUP($A:$A,AUTOPREENCHIMENTO!$A:$A,AUTOPREENCHIMENTO!DU:DU)</f>
        <v>0</v>
      </c>
      <c r="AT113">
        <f>_xlfn.XLOOKUP($A:$A,AUTOPREENCHIMENTO!$A:$A,AUTOPREENCHIMENTO!DW:DW)</f>
        <v>0</v>
      </c>
      <c r="AU113">
        <f>_xlfn.XLOOKUP($A:$A,AUTOPREENCHIMENTO!$A:$A,AUTOPREENCHIMENTO!DY:DY)</f>
        <v>0</v>
      </c>
      <c r="AV113">
        <f>_xlfn.XLOOKUP($A:$A,AUTOPREENCHIMENTO!$A:$A,AUTOPREENCHIMENTO!EA:EA)</f>
        <v>0</v>
      </c>
      <c r="AW113">
        <f>_xlfn.XLOOKUP($A:$A,AUTOPREENCHIMENTO!$A:$A,AUTOPREENCHIMENTO!EC:EC)</f>
        <v>0</v>
      </c>
      <c r="AX113">
        <f>_xlfn.XLOOKUP($A:$A,AUTOPREENCHIMENTO!$A:$A,AUTOPREENCHIMENTO!EE:EE)</f>
        <v>0</v>
      </c>
      <c r="AY113">
        <f>_xlfn.XLOOKUP($A:$A,AUTOPREENCHIMENTO!$A:$A,AUTOPREENCHIMENTO!EG:EG)</f>
        <v>0</v>
      </c>
      <c r="AZ113">
        <f>_xlfn.XLOOKUP($A:$A,AUTOPREENCHIMENTO!$A:$A,AUTOPREENCHIMENTO!DT:DT)</f>
        <v>0</v>
      </c>
      <c r="BA113">
        <f>_xlfn.XLOOKUP($A:$A,AUTOPREENCHIMENTO!$A:$A,AUTOPREENCHIMENTO!DV:DV)</f>
        <v>0</v>
      </c>
      <c r="BB113">
        <f>_xlfn.XLOOKUP($A:$A,AUTOPREENCHIMENTO!$A:$A,AUTOPREENCHIMENTO!DX:DX)</f>
        <v>0</v>
      </c>
      <c r="BC113">
        <f>_xlfn.XLOOKUP($A:$A,AUTOPREENCHIMENTO!$A:$A,AUTOPREENCHIMENTO!DZ:DZ)</f>
        <v>0</v>
      </c>
      <c r="BD113">
        <f>_xlfn.XLOOKUP($A:$A,AUTOPREENCHIMENTO!$A:$A,AUTOPREENCHIMENTO!EB:EB)</f>
        <v>0</v>
      </c>
      <c r="BE113">
        <f>_xlfn.XLOOKUP($A:$A,AUTOPREENCHIMENTO!$A:$A,AUTOPREENCHIMENTO!ED:ED)</f>
        <v>0</v>
      </c>
      <c r="BF113">
        <f>_xlfn.XLOOKUP($A:$A,AUTOPREENCHIMENTO!$A:$A,AUTOPREENCHIMENTO!EF:EF)</f>
        <v>0</v>
      </c>
      <c r="BG113">
        <f>_xlfn.XLOOKUP($A:$A,AUTOPREENCHIMENTO!$A:$A,AUTOPREENCHIMENTO!EH:EH)</f>
        <v>0</v>
      </c>
    </row>
    <row r="114" spans="1:59" x14ac:dyDescent="0.25">
      <c r="A114" s="2">
        <v>174</v>
      </c>
      <c r="B114" s="1" t="s">
        <v>1794</v>
      </c>
      <c r="C114" s="43" t="s">
        <v>330</v>
      </c>
      <c r="D114" s="1" t="s">
        <v>2116</v>
      </c>
      <c r="E114" s="20" t="str">
        <f>_xlfn.XLOOKUP(A:A,Tipologia!A:A,Tipologia!F:F)</f>
        <v>D</v>
      </c>
      <c r="F114" s="62">
        <f t="shared" si="66"/>
        <v>6.25</v>
      </c>
      <c r="G114" s="58">
        <f t="shared" si="67"/>
        <v>2</v>
      </c>
      <c r="H114" s="58">
        <f t="shared" si="68"/>
        <v>2</v>
      </c>
      <c r="I114" s="58">
        <f t="shared" si="69"/>
        <v>0.75</v>
      </c>
      <c r="J114" s="58">
        <f t="shared" si="70"/>
        <v>0</v>
      </c>
      <c r="K114" s="58">
        <f t="shared" si="71"/>
        <v>0.75</v>
      </c>
      <c r="L114" s="58">
        <f t="shared" si="72"/>
        <v>0.75</v>
      </c>
      <c r="M114" s="58">
        <f t="shared" si="73"/>
        <v>0</v>
      </c>
      <c r="N114" s="1">
        <f>_xlfn.XLOOKUP(A:A,'COAPS 2020-10'!A:A,'COAPS 2020-10'!AP:AP)</f>
        <v>1</v>
      </c>
      <c r="O114" s="55">
        <f t="shared" si="74"/>
        <v>1</v>
      </c>
      <c r="P114" s="55">
        <f t="shared" si="75"/>
        <v>1</v>
      </c>
      <c r="Q114">
        <f>_xlfn.XLOOKUP($A:$A,AUTOPREENCHIMENTO!$A:$A,AUTOPREENCHIMENTO!DH:DH)</f>
        <v>1</v>
      </c>
      <c r="R114">
        <f>_xlfn.XLOOKUP($A:$A,AUTOPREENCHIMENTO!$A:$A,AUTOPREENCHIMENTO!DI:DI)</f>
        <v>40</v>
      </c>
      <c r="S114">
        <f>_xlfn.XLOOKUP($A:$A,AUTOPREENCHIMENTO!$A:$A,AUTOPREENCHIMENTO!DJ:DJ)</f>
        <v>0</v>
      </c>
      <c r="T114">
        <f>_xlfn.XLOOKUP($A:$A,AUTOPREENCHIMENTO!$A:$A,AUTOPREENCHIMENTO!DK:DK)</f>
        <v>0</v>
      </c>
      <c r="U114" s="55">
        <f t="shared" si="76"/>
        <v>1</v>
      </c>
      <c r="V114" s="55">
        <f t="shared" si="77"/>
        <v>1</v>
      </c>
      <c r="W114">
        <f>_xlfn.XLOOKUP($A:$A,AUTOPREENCHIMENTO!$A:$A,AUTOPREENCHIMENTO!DD:DD)</f>
        <v>1</v>
      </c>
      <c r="X114">
        <f>_xlfn.XLOOKUP($A:$A,AUTOPREENCHIMENTO!$A:$A,AUTOPREENCHIMENTO!DE:DE)</f>
        <v>40</v>
      </c>
      <c r="Y114" s="1">
        <f>_xlfn.XLOOKUP(A:A,'COAPS 2020-10'!A:A,'COAPS 2020-10'!AQ:AQ)</f>
        <v>1</v>
      </c>
      <c r="Z114" s="55">
        <f t="shared" si="78"/>
        <v>1</v>
      </c>
      <c r="AA114" s="55">
        <f t="shared" si="79"/>
        <v>0.5</v>
      </c>
      <c r="AB114">
        <f>_xlfn.XLOOKUP($A:$A,AUTOPREENCHIMENTO!$A:$A,AUTOPREENCHIMENTO!DB:DB)</f>
        <v>1</v>
      </c>
      <c r="AC114">
        <f>_xlfn.XLOOKUP($A:$A,AUTOPREENCHIMENTO!$A:$A,AUTOPREENCHIMENTO!DC:DC)</f>
        <v>20</v>
      </c>
      <c r="AD114" s="55">
        <f t="shared" si="80"/>
        <v>0</v>
      </c>
      <c r="AE114" s="55">
        <f t="shared" si="81"/>
        <v>0</v>
      </c>
      <c r="AF114">
        <f>_xlfn.XLOOKUP($A:$A,AUTOPREENCHIMENTO!$A:$A,AUTOPREENCHIMENTO!DN:DN)</f>
        <v>0</v>
      </c>
      <c r="AG114">
        <f>_xlfn.XLOOKUP($A:$A,AUTOPREENCHIMENTO!$A:$A,AUTOPREENCHIMENTO!DO:DO)</f>
        <v>0</v>
      </c>
      <c r="AH114" s="55">
        <f t="shared" si="82"/>
        <v>1</v>
      </c>
      <c r="AI114" s="55">
        <f t="shared" si="83"/>
        <v>0.5</v>
      </c>
      <c r="AJ114">
        <f>_xlfn.XLOOKUP($A:$A,AUTOPREENCHIMENTO!$A:$A,AUTOPREENCHIMENTO!DP:DP)</f>
        <v>1</v>
      </c>
      <c r="AK114">
        <f>_xlfn.XLOOKUP($A:$A,AUTOPREENCHIMENTO!$A:$A,AUTOPREENCHIMENTO!DQ:DQ)</f>
        <v>20</v>
      </c>
      <c r="AL114" s="55">
        <f t="shared" si="84"/>
        <v>2</v>
      </c>
      <c r="AM114" s="55">
        <f t="shared" si="85"/>
        <v>2</v>
      </c>
      <c r="AN114">
        <f>_xlfn.XLOOKUP($A:$A,AUTOPREENCHIMENTO!$A:$A,AUTOPREENCHIMENTO!CT:CT)</f>
        <v>2</v>
      </c>
      <c r="AO114">
        <f>_xlfn.XLOOKUP($A:$A,AUTOPREENCHIMENTO!$A:$A,AUTOPREENCHIMENTO!CU:CU)</f>
        <v>80</v>
      </c>
      <c r="AP114" s="55">
        <f t="shared" si="86"/>
        <v>0</v>
      </c>
      <c r="AQ114" s="55">
        <f t="shared" si="87"/>
        <v>0</v>
      </c>
      <c r="AR114">
        <f>_xlfn.XLOOKUP($A:$A,AUTOPREENCHIMENTO!$A:$A,AUTOPREENCHIMENTO!DS:DS)</f>
        <v>0</v>
      </c>
      <c r="AS114">
        <f>_xlfn.XLOOKUP($A:$A,AUTOPREENCHIMENTO!$A:$A,AUTOPREENCHIMENTO!DU:DU)</f>
        <v>0</v>
      </c>
      <c r="AT114">
        <f>_xlfn.XLOOKUP($A:$A,AUTOPREENCHIMENTO!$A:$A,AUTOPREENCHIMENTO!DW:DW)</f>
        <v>0</v>
      </c>
      <c r="AU114">
        <f>_xlfn.XLOOKUP($A:$A,AUTOPREENCHIMENTO!$A:$A,AUTOPREENCHIMENTO!DY:DY)</f>
        <v>0</v>
      </c>
      <c r="AV114">
        <f>_xlfn.XLOOKUP($A:$A,AUTOPREENCHIMENTO!$A:$A,AUTOPREENCHIMENTO!EA:EA)</f>
        <v>0</v>
      </c>
      <c r="AW114">
        <f>_xlfn.XLOOKUP($A:$A,AUTOPREENCHIMENTO!$A:$A,AUTOPREENCHIMENTO!EC:EC)</f>
        <v>0</v>
      </c>
      <c r="AX114">
        <f>_xlfn.XLOOKUP($A:$A,AUTOPREENCHIMENTO!$A:$A,AUTOPREENCHIMENTO!EE:EE)</f>
        <v>0</v>
      </c>
      <c r="AY114">
        <f>_xlfn.XLOOKUP($A:$A,AUTOPREENCHIMENTO!$A:$A,AUTOPREENCHIMENTO!EG:EG)</f>
        <v>0</v>
      </c>
      <c r="AZ114">
        <f>_xlfn.XLOOKUP($A:$A,AUTOPREENCHIMENTO!$A:$A,AUTOPREENCHIMENTO!DT:DT)</f>
        <v>0</v>
      </c>
      <c r="BA114">
        <f>_xlfn.XLOOKUP($A:$A,AUTOPREENCHIMENTO!$A:$A,AUTOPREENCHIMENTO!DV:DV)</f>
        <v>0</v>
      </c>
      <c r="BB114">
        <f>_xlfn.XLOOKUP($A:$A,AUTOPREENCHIMENTO!$A:$A,AUTOPREENCHIMENTO!DX:DX)</f>
        <v>0</v>
      </c>
      <c r="BC114">
        <f>_xlfn.XLOOKUP($A:$A,AUTOPREENCHIMENTO!$A:$A,AUTOPREENCHIMENTO!DZ:DZ)</f>
        <v>0</v>
      </c>
      <c r="BD114">
        <f>_xlfn.XLOOKUP($A:$A,AUTOPREENCHIMENTO!$A:$A,AUTOPREENCHIMENTO!EB:EB)</f>
        <v>0</v>
      </c>
      <c r="BE114">
        <f>_xlfn.XLOOKUP($A:$A,AUTOPREENCHIMENTO!$A:$A,AUTOPREENCHIMENTO!ED:ED)</f>
        <v>0</v>
      </c>
      <c r="BF114">
        <f>_xlfn.XLOOKUP($A:$A,AUTOPREENCHIMENTO!$A:$A,AUTOPREENCHIMENTO!EF:EF)</f>
        <v>0</v>
      </c>
      <c r="BG114">
        <f>_xlfn.XLOOKUP($A:$A,AUTOPREENCHIMENTO!$A:$A,AUTOPREENCHIMENTO!EH:EH)</f>
        <v>0</v>
      </c>
    </row>
    <row r="115" spans="1:59" x14ac:dyDescent="0.25">
      <c r="A115" s="2">
        <v>176</v>
      </c>
      <c r="B115" s="1" t="s">
        <v>1702</v>
      </c>
      <c r="C115" s="43" t="s">
        <v>325</v>
      </c>
      <c r="D115" s="1" t="s">
        <v>2136</v>
      </c>
      <c r="E115" s="20" t="str">
        <f>_xlfn.XLOOKUP(A:A,Tipologia!A:A,Tipologia!F:F)</f>
        <v>C</v>
      </c>
      <c r="F115" s="62">
        <f t="shared" si="66"/>
        <v>7.5</v>
      </c>
      <c r="G115" s="58">
        <f t="shared" si="67"/>
        <v>1</v>
      </c>
      <c r="H115" s="58">
        <f t="shared" si="68"/>
        <v>2</v>
      </c>
      <c r="I115" s="58">
        <f t="shared" si="69"/>
        <v>1</v>
      </c>
      <c r="J115" s="58">
        <f t="shared" si="70"/>
        <v>2</v>
      </c>
      <c r="K115" s="58">
        <f t="shared" si="71"/>
        <v>1</v>
      </c>
      <c r="L115" s="58">
        <f t="shared" si="72"/>
        <v>0.5</v>
      </c>
      <c r="M115" s="58">
        <f t="shared" si="73"/>
        <v>0</v>
      </c>
      <c r="N115" s="1">
        <f>_xlfn.XLOOKUP(A:A,'COAPS 2020-10'!A:A,'COAPS 2020-10'!AP:AP)</f>
        <v>3</v>
      </c>
      <c r="O115" s="55">
        <f t="shared" si="74"/>
        <v>1</v>
      </c>
      <c r="P115" s="55">
        <f t="shared" si="75"/>
        <v>0.33333333333333331</v>
      </c>
      <c r="Q115">
        <f>_xlfn.XLOOKUP($A:$A,AUTOPREENCHIMENTO!$A:$A,AUTOPREENCHIMENTO!DH:DH)</f>
        <v>3</v>
      </c>
      <c r="R115">
        <f>_xlfn.XLOOKUP($A:$A,AUTOPREENCHIMENTO!$A:$A,AUTOPREENCHIMENTO!DI:DI)</f>
        <v>40</v>
      </c>
      <c r="S115">
        <f>_xlfn.XLOOKUP($A:$A,AUTOPREENCHIMENTO!$A:$A,AUTOPREENCHIMENTO!DJ:DJ)</f>
        <v>0</v>
      </c>
      <c r="T115">
        <f>_xlfn.XLOOKUP($A:$A,AUTOPREENCHIMENTO!$A:$A,AUTOPREENCHIMENTO!DK:DK)</f>
        <v>0</v>
      </c>
      <c r="U115" s="55">
        <f t="shared" si="76"/>
        <v>1</v>
      </c>
      <c r="V115" s="55">
        <f t="shared" si="77"/>
        <v>1</v>
      </c>
      <c r="W115">
        <f>_xlfn.XLOOKUP($A:$A,AUTOPREENCHIMENTO!$A:$A,AUTOPREENCHIMENTO!DD:DD)</f>
        <v>3</v>
      </c>
      <c r="X115">
        <f>_xlfn.XLOOKUP($A:$A,AUTOPREENCHIMENTO!$A:$A,AUTOPREENCHIMENTO!DE:DE)</f>
        <v>120</v>
      </c>
      <c r="Y115" s="1">
        <f>_xlfn.XLOOKUP(A:A,'COAPS 2020-10'!A:A,'COAPS 2020-10'!AQ:AQ)</f>
        <v>1</v>
      </c>
      <c r="Z115" s="55">
        <f t="shared" si="78"/>
        <v>1</v>
      </c>
      <c r="AA115" s="55">
        <f t="shared" si="79"/>
        <v>1</v>
      </c>
      <c r="AB115">
        <f>_xlfn.XLOOKUP($A:$A,AUTOPREENCHIMENTO!$A:$A,AUTOPREENCHIMENTO!DB:DB)</f>
        <v>1</v>
      </c>
      <c r="AC115">
        <f>_xlfn.XLOOKUP($A:$A,AUTOPREENCHIMENTO!$A:$A,AUTOPREENCHIMENTO!DC:DC)</f>
        <v>40</v>
      </c>
      <c r="AD115" s="55">
        <f t="shared" si="80"/>
        <v>2</v>
      </c>
      <c r="AE115" s="55">
        <f t="shared" si="81"/>
        <v>2</v>
      </c>
      <c r="AF115">
        <f>_xlfn.XLOOKUP($A:$A,AUTOPREENCHIMENTO!$A:$A,AUTOPREENCHIMENTO!DN:DN)</f>
        <v>6</v>
      </c>
      <c r="AG115">
        <f>_xlfn.XLOOKUP($A:$A,AUTOPREENCHIMENTO!$A:$A,AUTOPREENCHIMENTO!DO:DO)</f>
        <v>240</v>
      </c>
      <c r="AH115" s="55">
        <f t="shared" si="82"/>
        <v>1</v>
      </c>
      <c r="AI115" s="55">
        <f t="shared" si="83"/>
        <v>1</v>
      </c>
      <c r="AJ115">
        <f>_xlfn.XLOOKUP($A:$A,AUTOPREENCHIMENTO!$A:$A,AUTOPREENCHIMENTO!DP:DP)</f>
        <v>1</v>
      </c>
      <c r="AK115">
        <f>_xlfn.XLOOKUP($A:$A,AUTOPREENCHIMENTO!$A:$A,AUTOPREENCHIMENTO!DQ:DQ)</f>
        <v>40</v>
      </c>
      <c r="AL115" s="55">
        <f t="shared" si="84"/>
        <v>1</v>
      </c>
      <c r="AM115" s="55">
        <f t="shared" si="85"/>
        <v>1</v>
      </c>
      <c r="AN115">
        <f>_xlfn.XLOOKUP($A:$A,AUTOPREENCHIMENTO!$A:$A,AUTOPREENCHIMENTO!CT:CT)</f>
        <v>3</v>
      </c>
      <c r="AO115">
        <f>_xlfn.XLOOKUP($A:$A,AUTOPREENCHIMENTO!$A:$A,AUTOPREENCHIMENTO!CU:CU)</f>
        <v>120</v>
      </c>
      <c r="AP115" s="55">
        <f t="shared" si="86"/>
        <v>0</v>
      </c>
      <c r="AQ115" s="55">
        <f t="shared" si="87"/>
        <v>0</v>
      </c>
      <c r="AR115">
        <f>_xlfn.XLOOKUP($A:$A,AUTOPREENCHIMENTO!$A:$A,AUTOPREENCHIMENTO!DS:DS)</f>
        <v>0</v>
      </c>
      <c r="AS115">
        <f>_xlfn.XLOOKUP($A:$A,AUTOPREENCHIMENTO!$A:$A,AUTOPREENCHIMENTO!DU:DU)</f>
        <v>0</v>
      </c>
      <c r="AT115">
        <f>_xlfn.XLOOKUP($A:$A,AUTOPREENCHIMENTO!$A:$A,AUTOPREENCHIMENTO!DW:DW)</f>
        <v>0</v>
      </c>
      <c r="AU115">
        <f>_xlfn.XLOOKUP($A:$A,AUTOPREENCHIMENTO!$A:$A,AUTOPREENCHIMENTO!DY:DY)</f>
        <v>0</v>
      </c>
      <c r="AV115">
        <f>_xlfn.XLOOKUP($A:$A,AUTOPREENCHIMENTO!$A:$A,AUTOPREENCHIMENTO!EA:EA)</f>
        <v>0</v>
      </c>
      <c r="AW115">
        <f>_xlfn.XLOOKUP($A:$A,AUTOPREENCHIMENTO!$A:$A,AUTOPREENCHIMENTO!EC:EC)</f>
        <v>0</v>
      </c>
      <c r="AX115">
        <f>_xlfn.XLOOKUP($A:$A,AUTOPREENCHIMENTO!$A:$A,AUTOPREENCHIMENTO!EE:EE)</f>
        <v>0</v>
      </c>
      <c r="AY115">
        <f>_xlfn.XLOOKUP($A:$A,AUTOPREENCHIMENTO!$A:$A,AUTOPREENCHIMENTO!EG:EG)</f>
        <v>0</v>
      </c>
      <c r="AZ115">
        <f>_xlfn.XLOOKUP($A:$A,AUTOPREENCHIMENTO!$A:$A,AUTOPREENCHIMENTO!DT:DT)</f>
        <v>0</v>
      </c>
      <c r="BA115">
        <f>_xlfn.XLOOKUP($A:$A,AUTOPREENCHIMENTO!$A:$A,AUTOPREENCHIMENTO!DV:DV)</f>
        <v>0</v>
      </c>
      <c r="BB115">
        <f>_xlfn.XLOOKUP($A:$A,AUTOPREENCHIMENTO!$A:$A,AUTOPREENCHIMENTO!DX:DX)</f>
        <v>0</v>
      </c>
      <c r="BC115">
        <f>_xlfn.XLOOKUP($A:$A,AUTOPREENCHIMENTO!$A:$A,AUTOPREENCHIMENTO!DZ:DZ)</f>
        <v>0</v>
      </c>
      <c r="BD115">
        <f>_xlfn.XLOOKUP($A:$A,AUTOPREENCHIMENTO!$A:$A,AUTOPREENCHIMENTO!EB:EB)</f>
        <v>0</v>
      </c>
      <c r="BE115">
        <f>_xlfn.XLOOKUP($A:$A,AUTOPREENCHIMENTO!$A:$A,AUTOPREENCHIMENTO!ED:ED)</f>
        <v>0</v>
      </c>
      <c r="BF115">
        <f>_xlfn.XLOOKUP($A:$A,AUTOPREENCHIMENTO!$A:$A,AUTOPREENCHIMENTO!EF:EF)</f>
        <v>0</v>
      </c>
      <c r="BG115">
        <f>_xlfn.XLOOKUP($A:$A,AUTOPREENCHIMENTO!$A:$A,AUTOPREENCHIMENTO!EH:EH)</f>
        <v>0</v>
      </c>
    </row>
    <row r="116" spans="1:59" x14ac:dyDescent="0.25">
      <c r="A116" s="2">
        <v>178</v>
      </c>
      <c r="B116" s="1" t="s">
        <v>1702</v>
      </c>
      <c r="C116" s="43" t="s">
        <v>325</v>
      </c>
      <c r="D116" s="1" t="s">
        <v>2143</v>
      </c>
      <c r="E116" s="20" t="str">
        <f>_xlfn.XLOOKUP(A:A,Tipologia!A:A,Tipologia!F:F)</f>
        <v>B</v>
      </c>
      <c r="F116" s="62">
        <f t="shared" si="66"/>
        <v>9</v>
      </c>
      <c r="G116" s="58">
        <f t="shared" si="67"/>
        <v>2</v>
      </c>
      <c r="H116" s="58">
        <f t="shared" si="68"/>
        <v>2</v>
      </c>
      <c r="I116" s="58">
        <f t="shared" si="69"/>
        <v>1</v>
      </c>
      <c r="J116" s="58">
        <f t="shared" si="70"/>
        <v>2</v>
      </c>
      <c r="K116" s="58">
        <f t="shared" si="71"/>
        <v>1</v>
      </c>
      <c r="L116" s="58">
        <f t="shared" si="72"/>
        <v>1</v>
      </c>
      <c r="M116" s="58">
        <f t="shared" si="73"/>
        <v>0</v>
      </c>
      <c r="N116" s="1">
        <f>_xlfn.XLOOKUP(A:A,'COAPS 2020-10'!A:A,'COAPS 2020-10'!AP:AP)</f>
        <v>1</v>
      </c>
      <c r="O116" s="55">
        <f t="shared" si="74"/>
        <v>1</v>
      </c>
      <c r="P116" s="55">
        <f t="shared" si="75"/>
        <v>1</v>
      </c>
      <c r="Q116">
        <f>_xlfn.XLOOKUP($A:$A,AUTOPREENCHIMENTO!$A:$A,AUTOPREENCHIMENTO!DH:DH)</f>
        <v>1</v>
      </c>
      <c r="R116">
        <f>_xlfn.XLOOKUP($A:$A,AUTOPREENCHIMENTO!$A:$A,AUTOPREENCHIMENTO!DI:DI)</f>
        <v>40</v>
      </c>
      <c r="S116">
        <f>_xlfn.XLOOKUP($A:$A,AUTOPREENCHIMENTO!$A:$A,AUTOPREENCHIMENTO!DJ:DJ)</f>
        <v>0</v>
      </c>
      <c r="T116">
        <f>_xlfn.XLOOKUP($A:$A,AUTOPREENCHIMENTO!$A:$A,AUTOPREENCHIMENTO!DK:DK)</f>
        <v>0</v>
      </c>
      <c r="U116" s="55">
        <f t="shared" si="76"/>
        <v>1</v>
      </c>
      <c r="V116" s="55">
        <f t="shared" si="77"/>
        <v>1</v>
      </c>
      <c r="W116">
        <f>_xlfn.XLOOKUP($A:$A,AUTOPREENCHIMENTO!$A:$A,AUTOPREENCHIMENTO!DD:DD)</f>
        <v>1</v>
      </c>
      <c r="X116">
        <f>_xlfn.XLOOKUP($A:$A,AUTOPREENCHIMENTO!$A:$A,AUTOPREENCHIMENTO!DE:DE)</f>
        <v>40</v>
      </c>
      <c r="Y116" s="1">
        <f>_xlfn.XLOOKUP(A:A,'COAPS 2020-10'!A:A,'COAPS 2020-10'!AQ:AQ)</f>
        <v>1</v>
      </c>
      <c r="Z116" s="55">
        <f t="shared" si="78"/>
        <v>1</v>
      </c>
      <c r="AA116" s="55">
        <f t="shared" si="79"/>
        <v>1</v>
      </c>
      <c r="AB116">
        <f>_xlfn.XLOOKUP($A:$A,AUTOPREENCHIMENTO!$A:$A,AUTOPREENCHIMENTO!DB:DB)</f>
        <v>1</v>
      </c>
      <c r="AC116">
        <f>_xlfn.XLOOKUP($A:$A,AUTOPREENCHIMENTO!$A:$A,AUTOPREENCHIMENTO!DC:DC)</f>
        <v>40</v>
      </c>
      <c r="AD116" s="55">
        <f t="shared" si="80"/>
        <v>2</v>
      </c>
      <c r="AE116" s="55">
        <f t="shared" si="81"/>
        <v>2</v>
      </c>
      <c r="AF116">
        <f>_xlfn.XLOOKUP($A:$A,AUTOPREENCHIMENTO!$A:$A,AUTOPREENCHIMENTO!DN:DN)</f>
        <v>2</v>
      </c>
      <c r="AG116">
        <f>_xlfn.XLOOKUP($A:$A,AUTOPREENCHIMENTO!$A:$A,AUTOPREENCHIMENTO!DO:DO)</f>
        <v>80</v>
      </c>
      <c r="AH116" s="55">
        <f t="shared" si="82"/>
        <v>1</v>
      </c>
      <c r="AI116" s="55">
        <f t="shared" si="83"/>
        <v>1</v>
      </c>
      <c r="AJ116">
        <f>_xlfn.XLOOKUP($A:$A,AUTOPREENCHIMENTO!$A:$A,AUTOPREENCHIMENTO!DP:DP)</f>
        <v>1</v>
      </c>
      <c r="AK116">
        <f>_xlfn.XLOOKUP($A:$A,AUTOPREENCHIMENTO!$A:$A,AUTOPREENCHIMENTO!DQ:DQ)</f>
        <v>40</v>
      </c>
      <c r="AL116" s="55">
        <f t="shared" si="84"/>
        <v>3</v>
      </c>
      <c r="AM116" s="55">
        <f t="shared" si="85"/>
        <v>3</v>
      </c>
      <c r="AN116">
        <f>_xlfn.XLOOKUP($A:$A,AUTOPREENCHIMENTO!$A:$A,AUTOPREENCHIMENTO!CT:CT)</f>
        <v>3</v>
      </c>
      <c r="AO116">
        <f>_xlfn.XLOOKUP($A:$A,AUTOPREENCHIMENTO!$A:$A,AUTOPREENCHIMENTO!CU:CU)</f>
        <v>120</v>
      </c>
      <c r="AP116" s="55">
        <f t="shared" si="86"/>
        <v>0</v>
      </c>
      <c r="AQ116" s="55">
        <f t="shared" si="87"/>
        <v>0</v>
      </c>
      <c r="AR116">
        <f>_xlfn.XLOOKUP($A:$A,AUTOPREENCHIMENTO!$A:$A,AUTOPREENCHIMENTO!DS:DS)</f>
        <v>0</v>
      </c>
      <c r="AS116">
        <f>_xlfn.XLOOKUP($A:$A,AUTOPREENCHIMENTO!$A:$A,AUTOPREENCHIMENTO!DU:DU)</f>
        <v>0</v>
      </c>
      <c r="AT116">
        <f>_xlfn.XLOOKUP($A:$A,AUTOPREENCHIMENTO!$A:$A,AUTOPREENCHIMENTO!DW:DW)</f>
        <v>0</v>
      </c>
      <c r="AU116">
        <f>_xlfn.XLOOKUP($A:$A,AUTOPREENCHIMENTO!$A:$A,AUTOPREENCHIMENTO!DY:DY)</f>
        <v>0</v>
      </c>
      <c r="AV116">
        <f>_xlfn.XLOOKUP($A:$A,AUTOPREENCHIMENTO!$A:$A,AUTOPREENCHIMENTO!EA:EA)</f>
        <v>0</v>
      </c>
      <c r="AW116">
        <f>_xlfn.XLOOKUP($A:$A,AUTOPREENCHIMENTO!$A:$A,AUTOPREENCHIMENTO!EC:EC)</f>
        <v>0</v>
      </c>
      <c r="AX116">
        <f>_xlfn.XLOOKUP($A:$A,AUTOPREENCHIMENTO!$A:$A,AUTOPREENCHIMENTO!EE:EE)</f>
        <v>0</v>
      </c>
      <c r="AY116">
        <f>_xlfn.XLOOKUP($A:$A,AUTOPREENCHIMENTO!$A:$A,AUTOPREENCHIMENTO!EG:EG)</f>
        <v>0</v>
      </c>
      <c r="AZ116">
        <f>_xlfn.XLOOKUP($A:$A,AUTOPREENCHIMENTO!$A:$A,AUTOPREENCHIMENTO!DT:DT)</f>
        <v>0</v>
      </c>
      <c r="BA116">
        <f>_xlfn.XLOOKUP($A:$A,AUTOPREENCHIMENTO!$A:$A,AUTOPREENCHIMENTO!DV:DV)</f>
        <v>0</v>
      </c>
      <c r="BB116">
        <f>_xlfn.XLOOKUP($A:$A,AUTOPREENCHIMENTO!$A:$A,AUTOPREENCHIMENTO!DX:DX)</f>
        <v>0</v>
      </c>
      <c r="BC116">
        <f>_xlfn.XLOOKUP($A:$A,AUTOPREENCHIMENTO!$A:$A,AUTOPREENCHIMENTO!DZ:DZ)</f>
        <v>0</v>
      </c>
      <c r="BD116">
        <f>_xlfn.XLOOKUP($A:$A,AUTOPREENCHIMENTO!$A:$A,AUTOPREENCHIMENTO!EB:EB)</f>
        <v>0</v>
      </c>
      <c r="BE116">
        <f>_xlfn.XLOOKUP($A:$A,AUTOPREENCHIMENTO!$A:$A,AUTOPREENCHIMENTO!ED:ED)</f>
        <v>0</v>
      </c>
      <c r="BF116">
        <f>_xlfn.XLOOKUP($A:$A,AUTOPREENCHIMENTO!$A:$A,AUTOPREENCHIMENTO!EF:EF)</f>
        <v>0</v>
      </c>
      <c r="BG116">
        <f>_xlfn.XLOOKUP($A:$A,AUTOPREENCHIMENTO!$A:$A,AUTOPREENCHIMENTO!EH:EH)</f>
        <v>0</v>
      </c>
    </row>
    <row r="117" spans="1:59" x14ac:dyDescent="0.25">
      <c r="A117" s="2">
        <v>179</v>
      </c>
      <c r="B117" s="1" t="s">
        <v>1702</v>
      </c>
      <c r="C117" s="43" t="s">
        <v>325</v>
      </c>
      <c r="D117" s="1" t="s">
        <v>1728</v>
      </c>
      <c r="E117" s="20" t="str">
        <f>_xlfn.XLOOKUP(A:A,Tipologia!A:A,Tipologia!F:F)</f>
        <v>D</v>
      </c>
      <c r="F117" s="62">
        <f t="shared" si="66"/>
        <v>6.75</v>
      </c>
      <c r="G117" s="58">
        <f t="shared" si="67"/>
        <v>2</v>
      </c>
      <c r="H117" s="58">
        <f t="shared" si="68"/>
        <v>2</v>
      </c>
      <c r="I117" s="58">
        <f t="shared" si="69"/>
        <v>0</v>
      </c>
      <c r="J117" s="58">
        <f t="shared" si="70"/>
        <v>2</v>
      </c>
      <c r="K117" s="58">
        <f t="shared" si="71"/>
        <v>0</v>
      </c>
      <c r="L117" s="58">
        <f t="shared" si="72"/>
        <v>0.75</v>
      </c>
      <c r="M117" s="58">
        <f t="shared" si="73"/>
        <v>0</v>
      </c>
      <c r="N117" s="1">
        <f>_xlfn.XLOOKUP(A:A,'COAPS 2020-10'!A:A,'COAPS 2020-10'!AP:AP)</f>
        <v>1</v>
      </c>
      <c r="O117" s="55">
        <f t="shared" si="74"/>
        <v>1</v>
      </c>
      <c r="P117" s="55">
        <f t="shared" si="75"/>
        <v>1</v>
      </c>
      <c r="Q117">
        <f>_xlfn.XLOOKUP($A:$A,AUTOPREENCHIMENTO!$A:$A,AUTOPREENCHIMENTO!DH:DH)</f>
        <v>1</v>
      </c>
      <c r="R117">
        <f>_xlfn.XLOOKUP($A:$A,AUTOPREENCHIMENTO!$A:$A,AUTOPREENCHIMENTO!DI:DI)</f>
        <v>40</v>
      </c>
      <c r="S117">
        <f>_xlfn.XLOOKUP($A:$A,AUTOPREENCHIMENTO!$A:$A,AUTOPREENCHIMENTO!DJ:DJ)</f>
        <v>0</v>
      </c>
      <c r="T117">
        <f>_xlfn.XLOOKUP($A:$A,AUTOPREENCHIMENTO!$A:$A,AUTOPREENCHIMENTO!DK:DK)</f>
        <v>0</v>
      </c>
      <c r="U117" s="55">
        <f t="shared" si="76"/>
        <v>1</v>
      </c>
      <c r="V117" s="55">
        <f t="shared" si="77"/>
        <v>1</v>
      </c>
      <c r="W117">
        <f>_xlfn.XLOOKUP($A:$A,AUTOPREENCHIMENTO!$A:$A,AUTOPREENCHIMENTO!DD:DD)</f>
        <v>1</v>
      </c>
      <c r="X117">
        <f>_xlfn.XLOOKUP($A:$A,AUTOPREENCHIMENTO!$A:$A,AUTOPREENCHIMENTO!DE:DE)</f>
        <v>40</v>
      </c>
      <c r="Y117" s="1">
        <f>_xlfn.XLOOKUP(A:A,'COAPS 2020-10'!A:A,'COAPS 2020-10'!AQ:AQ)</f>
        <v>0</v>
      </c>
      <c r="Z117" s="55">
        <f t="shared" si="78"/>
        <v>0</v>
      </c>
      <c r="AA117" s="55">
        <f t="shared" si="79"/>
        <v>0</v>
      </c>
      <c r="AB117">
        <f>_xlfn.XLOOKUP($A:$A,AUTOPREENCHIMENTO!$A:$A,AUTOPREENCHIMENTO!DB:DB)</f>
        <v>0</v>
      </c>
      <c r="AC117">
        <f>_xlfn.XLOOKUP($A:$A,AUTOPREENCHIMENTO!$A:$A,AUTOPREENCHIMENTO!DC:DC)</f>
        <v>0</v>
      </c>
      <c r="AD117" s="55">
        <f t="shared" si="80"/>
        <v>2</v>
      </c>
      <c r="AE117" s="55">
        <f t="shared" si="81"/>
        <v>2</v>
      </c>
      <c r="AF117">
        <f>_xlfn.XLOOKUP($A:$A,AUTOPREENCHIMENTO!$A:$A,AUTOPREENCHIMENTO!DN:DN)</f>
        <v>2</v>
      </c>
      <c r="AG117">
        <f>_xlfn.XLOOKUP($A:$A,AUTOPREENCHIMENTO!$A:$A,AUTOPREENCHIMENTO!DO:DO)</f>
        <v>80</v>
      </c>
      <c r="AH117" s="55">
        <f t="shared" si="82"/>
        <v>0</v>
      </c>
      <c r="AI117" s="55">
        <f t="shared" si="83"/>
        <v>0</v>
      </c>
      <c r="AJ117">
        <f>_xlfn.XLOOKUP($A:$A,AUTOPREENCHIMENTO!$A:$A,AUTOPREENCHIMENTO!DP:DP)</f>
        <v>1</v>
      </c>
      <c r="AK117">
        <f>_xlfn.XLOOKUP($A:$A,AUTOPREENCHIMENTO!$A:$A,AUTOPREENCHIMENTO!DQ:DQ)</f>
        <v>13</v>
      </c>
      <c r="AL117" s="55">
        <f t="shared" si="84"/>
        <v>2</v>
      </c>
      <c r="AM117" s="55">
        <f t="shared" si="85"/>
        <v>2</v>
      </c>
      <c r="AN117">
        <f>_xlfn.XLOOKUP($A:$A,AUTOPREENCHIMENTO!$A:$A,AUTOPREENCHIMENTO!CT:CT)</f>
        <v>2</v>
      </c>
      <c r="AO117">
        <f>_xlfn.XLOOKUP($A:$A,AUTOPREENCHIMENTO!$A:$A,AUTOPREENCHIMENTO!CU:CU)</f>
        <v>80</v>
      </c>
      <c r="AP117" s="55">
        <f t="shared" si="86"/>
        <v>0</v>
      </c>
      <c r="AQ117" s="55">
        <f t="shared" si="87"/>
        <v>0</v>
      </c>
      <c r="AR117">
        <f>_xlfn.XLOOKUP($A:$A,AUTOPREENCHIMENTO!$A:$A,AUTOPREENCHIMENTO!DS:DS)</f>
        <v>0</v>
      </c>
      <c r="AS117">
        <f>_xlfn.XLOOKUP($A:$A,AUTOPREENCHIMENTO!$A:$A,AUTOPREENCHIMENTO!DU:DU)</f>
        <v>0</v>
      </c>
      <c r="AT117">
        <f>_xlfn.XLOOKUP($A:$A,AUTOPREENCHIMENTO!$A:$A,AUTOPREENCHIMENTO!DW:DW)</f>
        <v>0</v>
      </c>
      <c r="AU117">
        <f>_xlfn.XLOOKUP($A:$A,AUTOPREENCHIMENTO!$A:$A,AUTOPREENCHIMENTO!DY:DY)</f>
        <v>0</v>
      </c>
      <c r="AV117">
        <f>_xlfn.XLOOKUP($A:$A,AUTOPREENCHIMENTO!$A:$A,AUTOPREENCHIMENTO!EA:EA)</f>
        <v>0</v>
      </c>
      <c r="AW117">
        <f>_xlfn.XLOOKUP($A:$A,AUTOPREENCHIMENTO!$A:$A,AUTOPREENCHIMENTO!EC:EC)</f>
        <v>0</v>
      </c>
      <c r="AX117">
        <f>_xlfn.XLOOKUP($A:$A,AUTOPREENCHIMENTO!$A:$A,AUTOPREENCHIMENTO!EE:EE)</f>
        <v>0</v>
      </c>
      <c r="AY117">
        <f>_xlfn.XLOOKUP($A:$A,AUTOPREENCHIMENTO!$A:$A,AUTOPREENCHIMENTO!EG:EG)</f>
        <v>0</v>
      </c>
      <c r="AZ117">
        <f>_xlfn.XLOOKUP($A:$A,AUTOPREENCHIMENTO!$A:$A,AUTOPREENCHIMENTO!DT:DT)</f>
        <v>0</v>
      </c>
      <c r="BA117">
        <f>_xlfn.XLOOKUP($A:$A,AUTOPREENCHIMENTO!$A:$A,AUTOPREENCHIMENTO!DV:DV)</f>
        <v>0</v>
      </c>
      <c r="BB117">
        <f>_xlfn.XLOOKUP($A:$A,AUTOPREENCHIMENTO!$A:$A,AUTOPREENCHIMENTO!DX:DX)</f>
        <v>0</v>
      </c>
      <c r="BC117">
        <f>_xlfn.XLOOKUP($A:$A,AUTOPREENCHIMENTO!$A:$A,AUTOPREENCHIMENTO!DZ:DZ)</f>
        <v>0</v>
      </c>
      <c r="BD117">
        <f>_xlfn.XLOOKUP($A:$A,AUTOPREENCHIMENTO!$A:$A,AUTOPREENCHIMENTO!EB:EB)</f>
        <v>0</v>
      </c>
      <c r="BE117">
        <f>_xlfn.XLOOKUP($A:$A,AUTOPREENCHIMENTO!$A:$A,AUTOPREENCHIMENTO!ED:ED)</f>
        <v>0</v>
      </c>
      <c r="BF117">
        <f>_xlfn.XLOOKUP($A:$A,AUTOPREENCHIMENTO!$A:$A,AUTOPREENCHIMENTO!EF:EF)</f>
        <v>0</v>
      </c>
      <c r="BG117">
        <f>_xlfn.XLOOKUP($A:$A,AUTOPREENCHIMENTO!$A:$A,AUTOPREENCHIMENTO!EH:EH)</f>
        <v>0</v>
      </c>
    </row>
    <row r="118" spans="1:59" x14ac:dyDescent="0.25">
      <c r="A118" s="2">
        <v>180</v>
      </c>
      <c r="B118" s="1" t="s">
        <v>1857</v>
      </c>
      <c r="C118" s="43" t="s">
        <v>390</v>
      </c>
      <c r="D118" s="1" t="s">
        <v>2079</v>
      </c>
      <c r="E118" s="20" t="str">
        <f>_xlfn.XLOOKUP(A:A,Tipologia!A:A,Tipologia!F:F)</f>
        <v>B</v>
      </c>
      <c r="F118" s="62">
        <f t="shared" si="66"/>
        <v>8.75</v>
      </c>
      <c r="G118" s="58">
        <f t="shared" si="67"/>
        <v>1.5</v>
      </c>
      <c r="H118" s="58">
        <f t="shared" si="68"/>
        <v>1.5</v>
      </c>
      <c r="I118" s="58">
        <f t="shared" si="69"/>
        <v>0.75</v>
      </c>
      <c r="J118" s="58">
        <f t="shared" si="70"/>
        <v>2</v>
      </c>
      <c r="K118" s="58">
        <f t="shared" si="71"/>
        <v>0.75</v>
      </c>
      <c r="L118" s="58">
        <f t="shared" si="72"/>
        <v>0.25</v>
      </c>
      <c r="M118" s="58">
        <f t="shared" si="73"/>
        <v>2</v>
      </c>
      <c r="N118" s="1">
        <f>_xlfn.XLOOKUP(A:A,'COAPS 2020-10'!A:A,'COAPS 2020-10'!AP:AP)</f>
        <v>7</v>
      </c>
      <c r="O118" s="55">
        <f t="shared" si="74"/>
        <v>0.8571428571428571</v>
      </c>
      <c r="P118" s="55">
        <f t="shared" si="75"/>
        <v>0.8571428571428571</v>
      </c>
      <c r="Q118">
        <f>_xlfn.XLOOKUP($A:$A,AUTOPREENCHIMENTO!$A:$A,AUTOPREENCHIMENTO!DH:DH)</f>
        <v>6</v>
      </c>
      <c r="R118">
        <f>_xlfn.XLOOKUP($A:$A,AUTOPREENCHIMENTO!$A:$A,AUTOPREENCHIMENTO!DI:DI)</f>
        <v>240</v>
      </c>
      <c r="S118">
        <f>_xlfn.XLOOKUP($A:$A,AUTOPREENCHIMENTO!$A:$A,AUTOPREENCHIMENTO!DJ:DJ)</f>
        <v>0</v>
      </c>
      <c r="T118">
        <f>_xlfn.XLOOKUP($A:$A,AUTOPREENCHIMENTO!$A:$A,AUTOPREENCHIMENTO!DK:DK)</f>
        <v>0</v>
      </c>
      <c r="U118" s="55">
        <f t="shared" si="76"/>
        <v>0.8571428571428571</v>
      </c>
      <c r="V118" s="55">
        <f t="shared" si="77"/>
        <v>0.8571428571428571</v>
      </c>
      <c r="W118">
        <f>_xlfn.XLOOKUP($A:$A,AUTOPREENCHIMENTO!$A:$A,AUTOPREENCHIMENTO!DD:DD)</f>
        <v>6</v>
      </c>
      <c r="X118">
        <f>_xlfn.XLOOKUP($A:$A,AUTOPREENCHIMENTO!$A:$A,AUTOPREENCHIMENTO!DE:DE)</f>
        <v>240</v>
      </c>
      <c r="Y118" s="1">
        <f>_xlfn.XLOOKUP(A:A,'COAPS 2020-10'!A:A,'COAPS 2020-10'!AQ:AQ)</f>
        <v>3</v>
      </c>
      <c r="Z118" s="55">
        <f t="shared" si="78"/>
        <v>1</v>
      </c>
      <c r="AA118" s="55">
        <f t="shared" si="79"/>
        <v>0.93333333333333324</v>
      </c>
      <c r="AB118">
        <f>_xlfn.XLOOKUP($A:$A,AUTOPREENCHIMENTO!$A:$A,AUTOPREENCHIMENTO!DB:DB)</f>
        <v>3</v>
      </c>
      <c r="AC118">
        <f>_xlfn.XLOOKUP($A:$A,AUTOPREENCHIMENTO!$A:$A,AUTOPREENCHIMENTO!DC:DC)</f>
        <v>112</v>
      </c>
      <c r="AD118" s="55">
        <f t="shared" si="80"/>
        <v>2.1428571428571428</v>
      </c>
      <c r="AE118" s="55">
        <f t="shared" si="81"/>
        <v>2.1142857142857143</v>
      </c>
      <c r="AF118">
        <f>_xlfn.XLOOKUP($A:$A,AUTOPREENCHIMENTO!$A:$A,AUTOPREENCHIMENTO!DN:DN)</f>
        <v>15</v>
      </c>
      <c r="AG118">
        <f>_xlfn.XLOOKUP($A:$A,AUTOPREENCHIMENTO!$A:$A,AUTOPREENCHIMENTO!DO:DO)</f>
        <v>592</v>
      </c>
      <c r="AH118" s="55">
        <f t="shared" si="82"/>
        <v>1</v>
      </c>
      <c r="AI118" s="55">
        <f t="shared" si="83"/>
        <v>0.83333333333333337</v>
      </c>
      <c r="AJ118">
        <f>_xlfn.XLOOKUP($A:$A,AUTOPREENCHIMENTO!$A:$A,AUTOPREENCHIMENTO!DP:DP)</f>
        <v>3</v>
      </c>
      <c r="AK118">
        <f>_xlfn.XLOOKUP($A:$A,AUTOPREENCHIMENTO!$A:$A,AUTOPREENCHIMENTO!DQ:DQ)</f>
        <v>100</v>
      </c>
      <c r="AL118" s="55">
        <f t="shared" si="84"/>
        <v>0.42857142857142855</v>
      </c>
      <c r="AM118" s="55">
        <f t="shared" si="85"/>
        <v>0.42857142857142855</v>
      </c>
      <c r="AN118">
        <f>_xlfn.XLOOKUP($A:$A,AUTOPREENCHIMENTO!$A:$A,AUTOPREENCHIMENTO!CT:CT)</f>
        <v>3</v>
      </c>
      <c r="AO118">
        <f>_xlfn.XLOOKUP($A:$A,AUTOPREENCHIMENTO!$A:$A,AUTOPREENCHIMENTO!CU:CU)</f>
        <v>120</v>
      </c>
      <c r="AP118" s="55">
        <f t="shared" si="86"/>
        <v>5</v>
      </c>
      <c r="AQ118" s="55">
        <f t="shared" si="87"/>
        <v>200</v>
      </c>
      <c r="AR118">
        <f>_xlfn.XLOOKUP($A:$A,AUTOPREENCHIMENTO!$A:$A,AUTOPREENCHIMENTO!DS:DS)</f>
        <v>1</v>
      </c>
      <c r="AS118">
        <f>_xlfn.XLOOKUP($A:$A,AUTOPREENCHIMENTO!$A:$A,AUTOPREENCHIMENTO!DU:DU)</f>
        <v>1</v>
      </c>
      <c r="AT118">
        <f>_xlfn.XLOOKUP($A:$A,AUTOPREENCHIMENTO!$A:$A,AUTOPREENCHIMENTO!DW:DW)</f>
        <v>1</v>
      </c>
      <c r="AU118">
        <f>_xlfn.XLOOKUP($A:$A,AUTOPREENCHIMENTO!$A:$A,AUTOPREENCHIMENTO!DY:DY)</f>
        <v>0</v>
      </c>
      <c r="AV118">
        <f>_xlfn.XLOOKUP($A:$A,AUTOPREENCHIMENTO!$A:$A,AUTOPREENCHIMENTO!EA:EA)</f>
        <v>1</v>
      </c>
      <c r="AW118">
        <f>_xlfn.XLOOKUP($A:$A,AUTOPREENCHIMENTO!$A:$A,AUTOPREENCHIMENTO!EC:EC)</f>
        <v>0</v>
      </c>
      <c r="AX118">
        <f>_xlfn.XLOOKUP($A:$A,AUTOPREENCHIMENTO!$A:$A,AUTOPREENCHIMENTO!EE:EE)</f>
        <v>1</v>
      </c>
      <c r="AY118">
        <f>_xlfn.XLOOKUP($A:$A,AUTOPREENCHIMENTO!$A:$A,AUTOPREENCHIMENTO!EG:EG)</f>
        <v>0</v>
      </c>
      <c r="AZ118">
        <f>_xlfn.XLOOKUP($A:$A,AUTOPREENCHIMENTO!$A:$A,AUTOPREENCHIMENTO!DT:DT)</f>
        <v>40</v>
      </c>
      <c r="BA118">
        <f>_xlfn.XLOOKUP($A:$A,AUTOPREENCHIMENTO!$A:$A,AUTOPREENCHIMENTO!DV:DV)</f>
        <v>40</v>
      </c>
      <c r="BB118">
        <f>_xlfn.XLOOKUP($A:$A,AUTOPREENCHIMENTO!$A:$A,AUTOPREENCHIMENTO!DX:DX)</f>
        <v>40</v>
      </c>
      <c r="BC118">
        <f>_xlfn.XLOOKUP($A:$A,AUTOPREENCHIMENTO!$A:$A,AUTOPREENCHIMENTO!DZ:DZ)</f>
        <v>0</v>
      </c>
      <c r="BD118">
        <f>_xlfn.XLOOKUP($A:$A,AUTOPREENCHIMENTO!$A:$A,AUTOPREENCHIMENTO!EB:EB)</f>
        <v>40</v>
      </c>
      <c r="BE118">
        <f>_xlfn.XLOOKUP($A:$A,AUTOPREENCHIMENTO!$A:$A,AUTOPREENCHIMENTO!ED:ED)</f>
        <v>0</v>
      </c>
      <c r="BF118">
        <f>_xlfn.XLOOKUP($A:$A,AUTOPREENCHIMENTO!$A:$A,AUTOPREENCHIMENTO!EF:EF)</f>
        <v>40</v>
      </c>
      <c r="BG118">
        <f>_xlfn.XLOOKUP($A:$A,AUTOPREENCHIMENTO!$A:$A,AUTOPREENCHIMENTO!EH:EH)</f>
        <v>0</v>
      </c>
    </row>
    <row r="119" spans="1:59" x14ac:dyDescent="0.25">
      <c r="A119" s="2">
        <v>181</v>
      </c>
      <c r="B119" s="1" t="s">
        <v>1702</v>
      </c>
      <c r="C119" s="43" t="s">
        <v>271</v>
      </c>
      <c r="D119" s="1" t="s">
        <v>2036</v>
      </c>
      <c r="E119" s="20" t="str">
        <f>_xlfn.XLOOKUP(A:A,Tipologia!A:A,Tipologia!F:F)</f>
        <v>D</v>
      </c>
      <c r="F119" s="62">
        <f t="shared" si="66"/>
        <v>7.25</v>
      </c>
      <c r="G119" s="58">
        <f t="shared" si="67"/>
        <v>2</v>
      </c>
      <c r="H119" s="58">
        <f t="shared" si="68"/>
        <v>2</v>
      </c>
      <c r="I119" s="58">
        <f t="shared" si="69"/>
        <v>1</v>
      </c>
      <c r="J119" s="58">
        <f t="shared" si="70"/>
        <v>2</v>
      </c>
      <c r="K119" s="58">
        <f t="shared" si="71"/>
        <v>0</v>
      </c>
      <c r="L119" s="58">
        <f t="shared" si="72"/>
        <v>0.25</v>
      </c>
      <c r="M119" s="58">
        <f t="shared" si="73"/>
        <v>0</v>
      </c>
      <c r="N119" s="1">
        <f>_xlfn.XLOOKUP(A:A,'COAPS 2020-10'!A:A,'COAPS 2020-10'!AP:AP)</f>
        <v>9</v>
      </c>
      <c r="O119" s="55">
        <f t="shared" si="74"/>
        <v>1</v>
      </c>
      <c r="P119" s="55">
        <f t="shared" si="75"/>
        <v>1</v>
      </c>
      <c r="Q119">
        <f>_xlfn.XLOOKUP($A:$A,AUTOPREENCHIMENTO!$A:$A,AUTOPREENCHIMENTO!DH:DH)</f>
        <v>9</v>
      </c>
      <c r="R119">
        <f>_xlfn.XLOOKUP($A:$A,AUTOPREENCHIMENTO!$A:$A,AUTOPREENCHIMENTO!DI:DI)</f>
        <v>360</v>
      </c>
      <c r="S119">
        <f>_xlfn.XLOOKUP($A:$A,AUTOPREENCHIMENTO!$A:$A,AUTOPREENCHIMENTO!DJ:DJ)</f>
        <v>0</v>
      </c>
      <c r="T119">
        <f>_xlfn.XLOOKUP($A:$A,AUTOPREENCHIMENTO!$A:$A,AUTOPREENCHIMENTO!DK:DK)</f>
        <v>0</v>
      </c>
      <c r="U119" s="55">
        <f t="shared" si="76"/>
        <v>1.1111111111111112</v>
      </c>
      <c r="V119" s="55">
        <f t="shared" si="77"/>
        <v>1.1111111111111112</v>
      </c>
      <c r="W119">
        <f>_xlfn.XLOOKUP($A:$A,AUTOPREENCHIMENTO!$A:$A,AUTOPREENCHIMENTO!DD:DD)</f>
        <v>10</v>
      </c>
      <c r="X119">
        <f>_xlfn.XLOOKUP($A:$A,AUTOPREENCHIMENTO!$A:$A,AUTOPREENCHIMENTO!DE:DE)</f>
        <v>400</v>
      </c>
      <c r="Y119" s="1">
        <f>_xlfn.XLOOKUP(A:A,'COAPS 2020-10'!A:A,'COAPS 2020-10'!AQ:AQ)</f>
        <v>5</v>
      </c>
      <c r="Z119" s="55">
        <f t="shared" si="78"/>
        <v>1</v>
      </c>
      <c r="AA119" s="55">
        <f t="shared" si="79"/>
        <v>1</v>
      </c>
      <c r="AB119">
        <f>_xlfn.XLOOKUP($A:$A,AUTOPREENCHIMENTO!$A:$A,AUTOPREENCHIMENTO!DB:DB)</f>
        <v>5</v>
      </c>
      <c r="AC119">
        <f>_xlfn.XLOOKUP($A:$A,AUTOPREENCHIMENTO!$A:$A,AUTOPREENCHIMENTO!DC:DC)</f>
        <v>200</v>
      </c>
      <c r="AD119" s="55">
        <f t="shared" si="80"/>
        <v>2.3333333333333335</v>
      </c>
      <c r="AE119" s="55">
        <f t="shared" si="81"/>
        <v>2.3888888888888888</v>
      </c>
      <c r="AF119">
        <f>_xlfn.XLOOKUP($A:$A,AUTOPREENCHIMENTO!$A:$A,AUTOPREENCHIMENTO!DN:DN)</f>
        <v>21</v>
      </c>
      <c r="AG119">
        <f>_xlfn.XLOOKUP($A:$A,AUTOPREENCHIMENTO!$A:$A,AUTOPREENCHIMENTO!DO:DO)</f>
        <v>860</v>
      </c>
      <c r="AH119" s="55">
        <f t="shared" si="82"/>
        <v>0</v>
      </c>
      <c r="AI119" s="55">
        <f t="shared" si="83"/>
        <v>0</v>
      </c>
      <c r="AJ119">
        <f>_xlfn.XLOOKUP($A:$A,AUTOPREENCHIMENTO!$A:$A,AUTOPREENCHIMENTO!DP:DP)</f>
        <v>0</v>
      </c>
      <c r="AK119">
        <f>_xlfn.XLOOKUP($A:$A,AUTOPREENCHIMENTO!$A:$A,AUTOPREENCHIMENTO!DQ:DQ)</f>
        <v>0</v>
      </c>
      <c r="AL119" s="55">
        <f t="shared" si="84"/>
        <v>0.22222222222222221</v>
      </c>
      <c r="AM119" s="55">
        <f t="shared" si="85"/>
        <v>0.22222222222222221</v>
      </c>
      <c r="AN119">
        <f>_xlfn.XLOOKUP($A:$A,AUTOPREENCHIMENTO!$A:$A,AUTOPREENCHIMENTO!CT:CT)</f>
        <v>2</v>
      </c>
      <c r="AO119">
        <f>_xlfn.XLOOKUP($A:$A,AUTOPREENCHIMENTO!$A:$A,AUTOPREENCHIMENTO!CU:CU)</f>
        <v>80</v>
      </c>
      <c r="AP119" s="55">
        <f t="shared" si="86"/>
        <v>0</v>
      </c>
      <c r="AQ119" s="55">
        <f t="shared" si="87"/>
        <v>0</v>
      </c>
      <c r="AR119">
        <f>_xlfn.XLOOKUP($A:$A,AUTOPREENCHIMENTO!$A:$A,AUTOPREENCHIMENTO!DS:DS)</f>
        <v>0</v>
      </c>
      <c r="AS119">
        <f>_xlfn.XLOOKUP($A:$A,AUTOPREENCHIMENTO!$A:$A,AUTOPREENCHIMENTO!DU:DU)</f>
        <v>0</v>
      </c>
      <c r="AT119">
        <f>_xlfn.XLOOKUP($A:$A,AUTOPREENCHIMENTO!$A:$A,AUTOPREENCHIMENTO!DW:DW)</f>
        <v>0</v>
      </c>
      <c r="AU119">
        <f>_xlfn.XLOOKUP($A:$A,AUTOPREENCHIMENTO!$A:$A,AUTOPREENCHIMENTO!DY:DY)</f>
        <v>0</v>
      </c>
      <c r="AV119">
        <f>_xlfn.XLOOKUP($A:$A,AUTOPREENCHIMENTO!$A:$A,AUTOPREENCHIMENTO!EA:EA)</f>
        <v>0</v>
      </c>
      <c r="AW119">
        <f>_xlfn.XLOOKUP($A:$A,AUTOPREENCHIMENTO!$A:$A,AUTOPREENCHIMENTO!EC:EC)</f>
        <v>0</v>
      </c>
      <c r="AX119">
        <f>_xlfn.XLOOKUP($A:$A,AUTOPREENCHIMENTO!$A:$A,AUTOPREENCHIMENTO!EE:EE)</f>
        <v>0</v>
      </c>
      <c r="AY119">
        <f>_xlfn.XLOOKUP($A:$A,AUTOPREENCHIMENTO!$A:$A,AUTOPREENCHIMENTO!EG:EG)</f>
        <v>0</v>
      </c>
      <c r="AZ119">
        <f>_xlfn.XLOOKUP($A:$A,AUTOPREENCHIMENTO!$A:$A,AUTOPREENCHIMENTO!DT:DT)</f>
        <v>0</v>
      </c>
      <c r="BA119">
        <f>_xlfn.XLOOKUP($A:$A,AUTOPREENCHIMENTO!$A:$A,AUTOPREENCHIMENTO!DV:DV)</f>
        <v>0</v>
      </c>
      <c r="BB119">
        <f>_xlfn.XLOOKUP($A:$A,AUTOPREENCHIMENTO!$A:$A,AUTOPREENCHIMENTO!DX:DX)</f>
        <v>0</v>
      </c>
      <c r="BC119">
        <f>_xlfn.XLOOKUP($A:$A,AUTOPREENCHIMENTO!$A:$A,AUTOPREENCHIMENTO!DZ:DZ)</f>
        <v>0</v>
      </c>
      <c r="BD119">
        <f>_xlfn.XLOOKUP($A:$A,AUTOPREENCHIMENTO!$A:$A,AUTOPREENCHIMENTO!EB:EB)</f>
        <v>0</v>
      </c>
      <c r="BE119">
        <f>_xlfn.XLOOKUP($A:$A,AUTOPREENCHIMENTO!$A:$A,AUTOPREENCHIMENTO!ED:ED)</f>
        <v>0</v>
      </c>
      <c r="BF119">
        <f>_xlfn.XLOOKUP($A:$A,AUTOPREENCHIMENTO!$A:$A,AUTOPREENCHIMENTO!EF:EF)</f>
        <v>0</v>
      </c>
      <c r="BG119">
        <f>_xlfn.XLOOKUP($A:$A,AUTOPREENCHIMENTO!$A:$A,AUTOPREENCHIMENTO!EH:EH)</f>
        <v>0</v>
      </c>
    </row>
    <row r="120" spans="1:59" x14ac:dyDescent="0.25">
      <c r="A120" s="2">
        <v>182</v>
      </c>
      <c r="B120" s="1" t="s">
        <v>1702</v>
      </c>
      <c r="C120" s="43" t="s">
        <v>325</v>
      </c>
      <c r="D120" s="1" t="s">
        <v>1731</v>
      </c>
      <c r="E120" s="20" t="str">
        <f>_xlfn.XLOOKUP(A:A,Tipologia!A:A,Tipologia!F:F)</f>
        <v>D</v>
      </c>
      <c r="F120" s="62">
        <f t="shared" si="66"/>
        <v>7</v>
      </c>
      <c r="G120" s="58">
        <f t="shared" si="67"/>
        <v>2</v>
      </c>
      <c r="H120" s="58">
        <f t="shared" si="68"/>
        <v>2</v>
      </c>
      <c r="I120" s="58">
        <f t="shared" si="69"/>
        <v>0</v>
      </c>
      <c r="J120" s="58">
        <f t="shared" si="70"/>
        <v>2</v>
      </c>
      <c r="K120" s="58">
        <f t="shared" si="71"/>
        <v>0</v>
      </c>
      <c r="L120" s="58">
        <f t="shared" si="72"/>
        <v>1</v>
      </c>
      <c r="M120" s="58">
        <f t="shared" si="73"/>
        <v>0</v>
      </c>
      <c r="N120" s="1">
        <f>_xlfn.XLOOKUP(A:A,'COAPS 2020-10'!A:A,'COAPS 2020-10'!AP:AP)</f>
        <v>1</v>
      </c>
      <c r="O120" s="55">
        <f t="shared" si="74"/>
        <v>1</v>
      </c>
      <c r="P120" s="55">
        <f t="shared" si="75"/>
        <v>1</v>
      </c>
      <c r="Q120">
        <f>_xlfn.XLOOKUP($A:$A,AUTOPREENCHIMENTO!$A:$A,AUTOPREENCHIMENTO!DH:DH)</f>
        <v>1</v>
      </c>
      <c r="R120">
        <f>_xlfn.XLOOKUP($A:$A,AUTOPREENCHIMENTO!$A:$A,AUTOPREENCHIMENTO!DI:DI)</f>
        <v>40</v>
      </c>
      <c r="S120">
        <f>_xlfn.XLOOKUP($A:$A,AUTOPREENCHIMENTO!$A:$A,AUTOPREENCHIMENTO!DJ:DJ)</f>
        <v>0</v>
      </c>
      <c r="T120">
        <f>_xlfn.XLOOKUP($A:$A,AUTOPREENCHIMENTO!$A:$A,AUTOPREENCHIMENTO!DK:DK)</f>
        <v>0</v>
      </c>
      <c r="U120" s="55">
        <f t="shared" si="76"/>
        <v>1</v>
      </c>
      <c r="V120" s="55">
        <f t="shared" si="77"/>
        <v>1</v>
      </c>
      <c r="W120">
        <f>_xlfn.XLOOKUP($A:$A,AUTOPREENCHIMENTO!$A:$A,AUTOPREENCHIMENTO!DD:DD)</f>
        <v>1</v>
      </c>
      <c r="X120">
        <f>_xlfn.XLOOKUP($A:$A,AUTOPREENCHIMENTO!$A:$A,AUTOPREENCHIMENTO!DE:DE)</f>
        <v>40</v>
      </c>
      <c r="Y120" s="1">
        <f>_xlfn.XLOOKUP(A:A,'COAPS 2020-10'!A:A,'COAPS 2020-10'!AQ:AQ)</f>
        <v>0</v>
      </c>
      <c r="Z120" s="55">
        <f t="shared" si="78"/>
        <v>0</v>
      </c>
      <c r="AA120" s="55">
        <f t="shared" si="79"/>
        <v>0</v>
      </c>
      <c r="AB120">
        <f>_xlfn.XLOOKUP($A:$A,AUTOPREENCHIMENTO!$A:$A,AUTOPREENCHIMENTO!DB:DB)</f>
        <v>1</v>
      </c>
      <c r="AC120">
        <f>_xlfn.XLOOKUP($A:$A,AUTOPREENCHIMENTO!$A:$A,AUTOPREENCHIMENTO!DC:DC)</f>
        <v>20</v>
      </c>
      <c r="AD120" s="55">
        <f t="shared" si="80"/>
        <v>2</v>
      </c>
      <c r="AE120" s="55">
        <f t="shared" si="81"/>
        <v>2</v>
      </c>
      <c r="AF120">
        <f>_xlfn.XLOOKUP($A:$A,AUTOPREENCHIMENTO!$A:$A,AUTOPREENCHIMENTO!DN:DN)</f>
        <v>2</v>
      </c>
      <c r="AG120">
        <f>_xlfn.XLOOKUP($A:$A,AUTOPREENCHIMENTO!$A:$A,AUTOPREENCHIMENTO!DO:DO)</f>
        <v>80</v>
      </c>
      <c r="AH120" s="55">
        <f t="shared" si="82"/>
        <v>0</v>
      </c>
      <c r="AI120" s="55">
        <f t="shared" si="83"/>
        <v>0</v>
      </c>
      <c r="AJ120">
        <f>_xlfn.XLOOKUP($A:$A,AUTOPREENCHIMENTO!$A:$A,AUTOPREENCHIMENTO!DP:DP)</f>
        <v>1</v>
      </c>
      <c r="AK120">
        <f>_xlfn.XLOOKUP($A:$A,AUTOPREENCHIMENTO!$A:$A,AUTOPREENCHIMENTO!DQ:DQ)</f>
        <v>20</v>
      </c>
      <c r="AL120" s="55">
        <f t="shared" si="84"/>
        <v>3</v>
      </c>
      <c r="AM120" s="55">
        <f t="shared" si="85"/>
        <v>3</v>
      </c>
      <c r="AN120">
        <f>_xlfn.XLOOKUP($A:$A,AUTOPREENCHIMENTO!$A:$A,AUTOPREENCHIMENTO!CT:CT)</f>
        <v>3</v>
      </c>
      <c r="AO120">
        <f>_xlfn.XLOOKUP($A:$A,AUTOPREENCHIMENTO!$A:$A,AUTOPREENCHIMENTO!CU:CU)</f>
        <v>120</v>
      </c>
      <c r="AP120" s="55">
        <f t="shared" si="86"/>
        <v>0</v>
      </c>
      <c r="AQ120" s="55">
        <f t="shared" si="87"/>
        <v>0</v>
      </c>
      <c r="AR120">
        <f>_xlfn.XLOOKUP($A:$A,AUTOPREENCHIMENTO!$A:$A,AUTOPREENCHIMENTO!DS:DS)</f>
        <v>0</v>
      </c>
      <c r="AS120">
        <f>_xlfn.XLOOKUP($A:$A,AUTOPREENCHIMENTO!$A:$A,AUTOPREENCHIMENTO!DU:DU)</f>
        <v>0</v>
      </c>
      <c r="AT120">
        <f>_xlfn.XLOOKUP($A:$A,AUTOPREENCHIMENTO!$A:$A,AUTOPREENCHIMENTO!DW:DW)</f>
        <v>0</v>
      </c>
      <c r="AU120">
        <f>_xlfn.XLOOKUP($A:$A,AUTOPREENCHIMENTO!$A:$A,AUTOPREENCHIMENTO!DY:DY)</f>
        <v>0</v>
      </c>
      <c r="AV120">
        <f>_xlfn.XLOOKUP($A:$A,AUTOPREENCHIMENTO!$A:$A,AUTOPREENCHIMENTO!EA:EA)</f>
        <v>0</v>
      </c>
      <c r="AW120">
        <f>_xlfn.XLOOKUP($A:$A,AUTOPREENCHIMENTO!$A:$A,AUTOPREENCHIMENTO!EC:EC)</f>
        <v>0</v>
      </c>
      <c r="AX120">
        <f>_xlfn.XLOOKUP($A:$A,AUTOPREENCHIMENTO!$A:$A,AUTOPREENCHIMENTO!EE:EE)</f>
        <v>0</v>
      </c>
      <c r="AY120">
        <f>_xlfn.XLOOKUP($A:$A,AUTOPREENCHIMENTO!$A:$A,AUTOPREENCHIMENTO!EG:EG)</f>
        <v>0</v>
      </c>
      <c r="AZ120">
        <f>_xlfn.XLOOKUP($A:$A,AUTOPREENCHIMENTO!$A:$A,AUTOPREENCHIMENTO!DT:DT)</f>
        <v>0</v>
      </c>
      <c r="BA120">
        <f>_xlfn.XLOOKUP($A:$A,AUTOPREENCHIMENTO!$A:$A,AUTOPREENCHIMENTO!DV:DV)</f>
        <v>0</v>
      </c>
      <c r="BB120">
        <f>_xlfn.XLOOKUP($A:$A,AUTOPREENCHIMENTO!$A:$A,AUTOPREENCHIMENTO!DX:DX)</f>
        <v>0</v>
      </c>
      <c r="BC120">
        <f>_xlfn.XLOOKUP($A:$A,AUTOPREENCHIMENTO!$A:$A,AUTOPREENCHIMENTO!DZ:DZ)</f>
        <v>0</v>
      </c>
      <c r="BD120">
        <f>_xlfn.XLOOKUP($A:$A,AUTOPREENCHIMENTO!$A:$A,AUTOPREENCHIMENTO!EB:EB)</f>
        <v>0</v>
      </c>
      <c r="BE120">
        <f>_xlfn.XLOOKUP($A:$A,AUTOPREENCHIMENTO!$A:$A,AUTOPREENCHIMENTO!ED:ED)</f>
        <v>0</v>
      </c>
      <c r="BF120">
        <f>_xlfn.XLOOKUP($A:$A,AUTOPREENCHIMENTO!$A:$A,AUTOPREENCHIMENTO!EF:EF)</f>
        <v>0</v>
      </c>
      <c r="BG120">
        <f>_xlfn.XLOOKUP($A:$A,AUTOPREENCHIMENTO!$A:$A,AUTOPREENCHIMENTO!EH:EH)</f>
        <v>0</v>
      </c>
    </row>
    <row r="121" spans="1:59" x14ac:dyDescent="0.25">
      <c r="A121" s="2">
        <v>183</v>
      </c>
      <c r="B121" s="1" t="s">
        <v>1702</v>
      </c>
      <c r="C121" s="43" t="s">
        <v>325</v>
      </c>
      <c r="D121" s="1" t="s">
        <v>1737</v>
      </c>
      <c r="E121" s="20" t="str">
        <f>_xlfn.XLOOKUP(A:A,Tipologia!A:A,Tipologia!F:F)</f>
        <v>D</v>
      </c>
      <c r="F121" s="62">
        <f t="shared" si="66"/>
        <v>5.5</v>
      </c>
      <c r="G121" s="58">
        <f t="shared" si="67"/>
        <v>0</v>
      </c>
      <c r="H121" s="58">
        <f t="shared" si="68"/>
        <v>2</v>
      </c>
      <c r="I121" s="58">
        <f t="shared" si="69"/>
        <v>0</v>
      </c>
      <c r="J121" s="58">
        <f t="shared" si="70"/>
        <v>2</v>
      </c>
      <c r="K121" s="58">
        <f t="shared" si="71"/>
        <v>0</v>
      </c>
      <c r="L121" s="58">
        <f t="shared" si="72"/>
        <v>1.5</v>
      </c>
      <c r="M121" s="58">
        <f t="shared" si="73"/>
        <v>0</v>
      </c>
      <c r="N121" s="1">
        <f>_xlfn.XLOOKUP(A:A,'COAPS 2020-10'!A:A,'COAPS 2020-10'!AP:AP)</f>
        <v>1</v>
      </c>
      <c r="O121" s="55">
        <f t="shared" si="74"/>
        <v>0</v>
      </c>
      <c r="P121" s="55">
        <f t="shared" si="75"/>
        <v>0</v>
      </c>
      <c r="Q121">
        <f>_xlfn.XLOOKUP($A:$A,AUTOPREENCHIMENTO!$A:$A,AUTOPREENCHIMENTO!DH:DH)</f>
        <v>0</v>
      </c>
      <c r="R121">
        <f>_xlfn.XLOOKUP($A:$A,AUTOPREENCHIMENTO!$A:$A,AUTOPREENCHIMENTO!DI:DI)</f>
        <v>0</v>
      </c>
      <c r="S121">
        <f>_xlfn.XLOOKUP($A:$A,AUTOPREENCHIMENTO!$A:$A,AUTOPREENCHIMENTO!DJ:DJ)</f>
        <v>0</v>
      </c>
      <c r="T121">
        <f>_xlfn.XLOOKUP($A:$A,AUTOPREENCHIMENTO!$A:$A,AUTOPREENCHIMENTO!DK:DK)</f>
        <v>0</v>
      </c>
      <c r="U121" s="55">
        <f t="shared" si="76"/>
        <v>1</v>
      </c>
      <c r="V121" s="55">
        <f t="shared" si="77"/>
        <v>1</v>
      </c>
      <c r="W121">
        <f>_xlfn.XLOOKUP($A:$A,AUTOPREENCHIMENTO!$A:$A,AUTOPREENCHIMENTO!DD:DD)</f>
        <v>1</v>
      </c>
      <c r="X121">
        <f>_xlfn.XLOOKUP($A:$A,AUTOPREENCHIMENTO!$A:$A,AUTOPREENCHIMENTO!DE:DE)</f>
        <v>40</v>
      </c>
      <c r="Y121" s="1">
        <f>_xlfn.XLOOKUP(A:A,'COAPS 2020-10'!A:A,'COAPS 2020-10'!AQ:AQ)</f>
        <v>0</v>
      </c>
      <c r="Z121" s="55">
        <f t="shared" si="78"/>
        <v>0</v>
      </c>
      <c r="AA121" s="55">
        <f t="shared" si="79"/>
        <v>0</v>
      </c>
      <c r="AB121">
        <f>_xlfn.XLOOKUP($A:$A,AUTOPREENCHIMENTO!$A:$A,AUTOPREENCHIMENTO!DB:DB)</f>
        <v>0</v>
      </c>
      <c r="AC121">
        <f>_xlfn.XLOOKUP($A:$A,AUTOPREENCHIMENTO!$A:$A,AUTOPREENCHIMENTO!DC:DC)</f>
        <v>0</v>
      </c>
      <c r="AD121" s="55">
        <f t="shared" si="80"/>
        <v>2</v>
      </c>
      <c r="AE121" s="55">
        <f t="shared" si="81"/>
        <v>2</v>
      </c>
      <c r="AF121">
        <f>_xlfn.XLOOKUP($A:$A,AUTOPREENCHIMENTO!$A:$A,AUTOPREENCHIMENTO!DN:DN)</f>
        <v>2</v>
      </c>
      <c r="AG121">
        <f>_xlfn.XLOOKUP($A:$A,AUTOPREENCHIMENTO!$A:$A,AUTOPREENCHIMENTO!DO:DO)</f>
        <v>80</v>
      </c>
      <c r="AH121" s="55">
        <f t="shared" si="82"/>
        <v>0</v>
      </c>
      <c r="AI121" s="55">
        <f t="shared" si="83"/>
        <v>0</v>
      </c>
      <c r="AJ121">
        <f>_xlfn.XLOOKUP($A:$A,AUTOPREENCHIMENTO!$A:$A,AUTOPREENCHIMENTO!DP:DP)</f>
        <v>0</v>
      </c>
      <c r="AK121">
        <f>_xlfn.XLOOKUP($A:$A,AUTOPREENCHIMENTO!$A:$A,AUTOPREENCHIMENTO!DQ:DQ)</f>
        <v>0</v>
      </c>
      <c r="AL121" s="55">
        <f t="shared" si="84"/>
        <v>4</v>
      </c>
      <c r="AM121" s="55">
        <f t="shared" si="85"/>
        <v>4</v>
      </c>
      <c r="AN121">
        <f>_xlfn.XLOOKUP($A:$A,AUTOPREENCHIMENTO!$A:$A,AUTOPREENCHIMENTO!CT:CT)</f>
        <v>4</v>
      </c>
      <c r="AO121">
        <f>_xlfn.XLOOKUP($A:$A,AUTOPREENCHIMENTO!$A:$A,AUTOPREENCHIMENTO!CU:CU)</f>
        <v>160</v>
      </c>
      <c r="AP121" s="55">
        <f t="shared" si="86"/>
        <v>0</v>
      </c>
      <c r="AQ121" s="55">
        <f t="shared" si="87"/>
        <v>0</v>
      </c>
      <c r="AR121">
        <f>_xlfn.XLOOKUP($A:$A,AUTOPREENCHIMENTO!$A:$A,AUTOPREENCHIMENTO!DS:DS)</f>
        <v>0</v>
      </c>
      <c r="AS121">
        <f>_xlfn.XLOOKUP($A:$A,AUTOPREENCHIMENTO!$A:$A,AUTOPREENCHIMENTO!DU:DU)</f>
        <v>0</v>
      </c>
      <c r="AT121">
        <f>_xlfn.XLOOKUP($A:$A,AUTOPREENCHIMENTO!$A:$A,AUTOPREENCHIMENTO!DW:DW)</f>
        <v>0</v>
      </c>
      <c r="AU121">
        <f>_xlfn.XLOOKUP($A:$A,AUTOPREENCHIMENTO!$A:$A,AUTOPREENCHIMENTO!DY:DY)</f>
        <v>0</v>
      </c>
      <c r="AV121">
        <f>_xlfn.XLOOKUP($A:$A,AUTOPREENCHIMENTO!$A:$A,AUTOPREENCHIMENTO!EA:EA)</f>
        <v>0</v>
      </c>
      <c r="AW121">
        <f>_xlfn.XLOOKUP($A:$A,AUTOPREENCHIMENTO!$A:$A,AUTOPREENCHIMENTO!EC:EC)</f>
        <v>0</v>
      </c>
      <c r="AX121">
        <f>_xlfn.XLOOKUP($A:$A,AUTOPREENCHIMENTO!$A:$A,AUTOPREENCHIMENTO!EE:EE)</f>
        <v>0</v>
      </c>
      <c r="AY121">
        <f>_xlfn.XLOOKUP($A:$A,AUTOPREENCHIMENTO!$A:$A,AUTOPREENCHIMENTO!EG:EG)</f>
        <v>0</v>
      </c>
      <c r="AZ121">
        <f>_xlfn.XLOOKUP($A:$A,AUTOPREENCHIMENTO!$A:$A,AUTOPREENCHIMENTO!DT:DT)</f>
        <v>0</v>
      </c>
      <c r="BA121">
        <f>_xlfn.XLOOKUP($A:$A,AUTOPREENCHIMENTO!$A:$A,AUTOPREENCHIMENTO!DV:DV)</f>
        <v>0</v>
      </c>
      <c r="BB121">
        <f>_xlfn.XLOOKUP($A:$A,AUTOPREENCHIMENTO!$A:$A,AUTOPREENCHIMENTO!DX:DX)</f>
        <v>0</v>
      </c>
      <c r="BC121">
        <f>_xlfn.XLOOKUP($A:$A,AUTOPREENCHIMENTO!$A:$A,AUTOPREENCHIMENTO!DZ:DZ)</f>
        <v>0</v>
      </c>
      <c r="BD121">
        <f>_xlfn.XLOOKUP($A:$A,AUTOPREENCHIMENTO!$A:$A,AUTOPREENCHIMENTO!EB:EB)</f>
        <v>0</v>
      </c>
      <c r="BE121">
        <f>_xlfn.XLOOKUP($A:$A,AUTOPREENCHIMENTO!$A:$A,AUTOPREENCHIMENTO!ED:ED)</f>
        <v>0</v>
      </c>
      <c r="BF121">
        <f>_xlfn.XLOOKUP($A:$A,AUTOPREENCHIMENTO!$A:$A,AUTOPREENCHIMENTO!EF:EF)</f>
        <v>0</v>
      </c>
      <c r="BG121">
        <f>_xlfn.XLOOKUP($A:$A,AUTOPREENCHIMENTO!$A:$A,AUTOPREENCHIMENTO!EH:EH)</f>
        <v>0</v>
      </c>
    </row>
    <row r="122" spans="1:59" x14ac:dyDescent="0.25">
      <c r="A122" s="2">
        <v>184</v>
      </c>
      <c r="B122" s="1" t="s">
        <v>1568</v>
      </c>
      <c r="C122" s="43" t="s">
        <v>281</v>
      </c>
      <c r="D122" s="1" t="s">
        <v>2080</v>
      </c>
      <c r="E122" s="20" t="str">
        <f>_xlfn.XLOOKUP(A:A,Tipologia!A:A,Tipologia!F:F)</f>
        <v>B</v>
      </c>
      <c r="F122" s="62">
        <f t="shared" si="66"/>
        <v>10</v>
      </c>
      <c r="G122" s="58">
        <f t="shared" si="67"/>
        <v>2</v>
      </c>
      <c r="H122" s="58">
        <f t="shared" si="68"/>
        <v>2</v>
      </c>
      <c r="I122" s="58">
        <f t="shared" si="69"/>
        <v>0.75</v>
      </c>
      <c r="J122" s="58">
        <f t="shared" si="70"/>
        <v>2</v>
      </c>
      <c r="K122" s="58">
        <f t="shared" si="71"/>
        <v>0.75</v>
      </c>
      <c r="L122" s="58">
        <f t="shared" si="72"/>
        <v>0.5</v>
      </c>
      <c r="M122" s="58">
        <f t="shared" si="73"/>
        <v>2</v>
      </c>
      <c r="N122" s="1">
        <f>_xlfn.XLOOKUP(A:A,'COAPS 2020-10'!A:A,'COAPS 2020-10'!AP:AP)</f>
        <v>6</v>
      </c>
      <c r="O122" s="55">
        <f t="shared" si="74"/>
        <v>1</v>
      </c>
      <c r="P122" s="55">
        <f t="shared" si="75"/>
        <v>1</v>
      </c>
      <c r="Q122">
        <f>_xlfn.XLOOKUP($A:$A,AUTOPREENCHIMENTO!$A:$A,AUTOPREENCHIMENTO!DH:DH)</f>
        <v>6</v>
      </c>
      <c r="R122">
        <f>_xlfn.XLOOKUP($A:$A,AUTOPREENCHIMENTO!$A:$A,AUTOPREENCHIMENTO!DI:DI)</f>
        <v>240</v>
      </c>
      <c r="S122">
        <f>_xlfn.XLOOKUP($A:$A,AUTOPREENCHIMENTO!$A:$A,AUTOPREENCHIMENTO!DJ:DJ)</f>
        <v>0</v>
      </c>
      <c r="T122">
        <f>_xlfn.XLOOKUP($A:$A,AUTOPREENCHIMENTO!$A:$A,AUTOPREENCHIMENTO!DK:DK)</f>
        <v>0</v>
      </c>
      <c r="U122" s="55">
        <f t="shared" si="76"/>
        <v>1.1666666666666667</v>
      </c>
      <c r="V122" s="55">
        <f t="shared" si="77"/>
        <v>1.1666666666666667</v>
      </c>
      <c r="W122">
        <f>_xlfn.XLOOKUP($A:$A,AUTOPREENCHIMENTO!$A:$A,AUTOPREENCHIMENTO!DD:DD)</f>
        <v>7</v>
      </c>
      <c r="X122">
        <f>_xlfn.XLOOKUP($A:$A,AUTOPREENCHIMENTO!$A:$A,AUTOPREENCHIMENTO!DE:DE)</f>
        <v>280</v>
      </c>
      <c r="Y122" s="1">
        <f>_xlfn.XLOOKUP(A:A,'COAPS 2020-10'!A:A,'COAPS 2020-10'!AQ:AQ)</f>
        <v>4</v>
      </c>
      <c r="Z122" s="55">
        <f t="shared" si="78"/>
        <v>0.75</v>
      </c>
      <c r="AA122" s="55">
        <f t="shared" si="79"/>
        <v>0.75</v>
      </c>
      <c r="AB122">
        <f>_xlfn.XLOOKUP($A:$A,AUTOPREENCHIMENTO!$A:$A,AUTOPREENCHIMENTO!DB:DB)</f>
        <v>3</v>
      </c>
      <c r="AC122">
        <f>_xlfn.XLOOKUP($A:$A,AUTOPREENCHIMENTO!$A:$A,AUTOPREENCHIMENTO!DC:DC)</f>
        <v>120</v>
      </c>
      <c r="AD122" s="55">
        <f t="shared" si="80"/>
        <v>2.5</v>
      </c>
      <c r="AE122" s="55">
        <f t="shared" si="81"/>
        <v>2.25</v>
      </c>
      <c r="AF122">
        <f>_xlfn.XLOOKUP($A:$A,AUTOPREENCHIMENTO!$A:$A,AUTOPREENCHIMENTO!DN:DN)</f>
        <v>15</v>
      </c>
      <c r="AG122">
        <f>_xlfn.XLOOKUP($A:$A,AUTOPREENCHIMENTO!$A:$A,AUTOPREENCHIMENTO!DO:DO)</f>
        <v>540</v>
      </c>
      <c r="AH122" s="55">
        <f t="shared" si="82"/>
        <v>1</v>
      </c>
      <c r="AI122" s="55">
        <f t="shared" si="83"/>
        <v>0.75</v>
      </c>
      <c r="AJ122">
        <f>_xlfn.XLOOKUP($A:$A,AUTOPREENCHIMENTO!$A:$A,AUTOPREENCHIMENTO!DP:DP)</f>
        <v>4</v>
      </c>
      <c r="AK122">
        <f>_xlfn.XLOOKUP($A:$A,AUTOPREENCHIMENTO!$A:$A,AUTOPREENCHIMENTO!DQ:DQ)</f>
        <v>120</v>
      </c>
      <c r="AL122" s="55">
        <f t="shared" si="84"/>
        <v>0.33333333333333331</v>
      </c>
      <c r="AM122" s="55">
        <f t="shared" si="85"/>
        <v>1</v>
      </c>
      <c r="AN122">
        <f>_xlfn.XLOOKUP($A:$A,AUTOPREENCHIMENTO!$A:$A,AUTOPREENCHIMENTO!CT:CT)</f>
        <v>2</v>
      </c>
      <c r="AO122">
        <f>_xlfn.XLOOKUP($A:$A,AUTOPREENCHIMENTO!$A:$A,AUTOPREENCHIMENTO!CU:CU)</f>
        <v>240</v>
      </c>
      <c r="AP122" s="55">
        <f t="shared" si="86"/>
        <v>5</v>
      </c>
      <c r="AQ122" s="55">
        <f t="shared" si="87"/>
        <v>200</v>
      </c>
      <c r="AR122">
        <f>_xlfn.XLOOKUP($A:$A,AUTOPREENCHIMENTO!$A:$A,AUTOPREENCHIMENTO!DS:DS)</f>
        <v>1</v>
      </c>
      <c r="AS122">
        <f>_xlfn.XLOOKUP($A:$A,AUTOPREENCHIMENTO!$A:$A,AUTOPREENCHIMENTO!DU:DU)</f>
        <v>1</v>
      </c>
      <c r="AT122">
        <f>_xlfn.XLOOKUP($A:$A,AUTOPREENCHIMENTO!$A:$A,AUTOPREENCHIMENTO!DW:DW)</f>
        <v>1</v>
      </c>
      <c r="AU122">
        <f>_xlfn.XLOOKUP($A:$A,AUTOPREENCHIMENTO!$A:$A,AUTOPREENCHIMENTO!DY:DY)</f>
        <v>0</v>
      </c>
      <c r="AV122">
        <f>_xlfn.XLOOKUP($A:$A,AUTOPREENCHIMENTO!$A:$A,AUTOPREENCHIMENTO!EA:EA)</f>
        <v>1</v>
      </c>
      <c r="AW122">
        <f>_xlfn.XLOOKUP($A:$A,AUTOPREENCHIMENTO!$A:$A,AUTOPREENCHIMENTO!EC:EC)</f>
        <v>1</v>
      </c>
      <c r="AX122">
        <f>_xlfn.XLOOKUP($A:$A,AUTOPREENCHIMENTO!$A:$A,AUTOPREENCHIMENTO!EE:EE)</f>
        <v>0</v>
      </c>
      <c r="AY122">
        <f>_xlfn.XLOOKUP($A:$A,AUTOPREENCHIMENTO!$A:$A,AUTOPREENCHIMENTO!EG:EG)</f>
        <v>0</v>
      </c>
      <c r="AZ122">
        <f>_xlfn.XLOOKUP($A:$A,AUTOPREENCHIMENTO!$A:$A,AUTOPREENCHIMENTO!DT:DT)</f>
        <v>40</v>
      </c>
      <c r="BA122">
        <f>_xlfn.XLOOKUP($A:$A,AUTOPREENCHIMENTO!$A:$A,AUTOPREENCHIMENTO!DV:DV)</f>
        <v>40</v>
      </c>
      <c r="BB122">
        <f>_xlfn.XLOOKUP($A:$A,AUTOPREENCHIMENTO!$A:$A,AUTOPREENCHIMENTO!DX:DX)</f>
        <v>40</v>
      </c>
      <c r="BC122">
        <f>_xlfn.XLOOKUP($A:$A,AUTOPREENCHIMENTO!$A:$A,AUTOPREENCHIMENTO!DZ:DZ)</f>
        <v>0</v>
      </c>
      <c r="BD122">
        <f>_xlfn.XLOOKUP($A:$A,AUTOPREENCHIMENTO!$A:$A,AUTOPREENCHIMENTO!EB:EB)</f>
        <v>40</v>
      </c>
      <c r="BE122">
        <f>_xlfn.XLOOKUP($A:$A,AUTOPREENCHIMENTO!$A:$A,AUTOPREENCHIMENTO!ED:ED)</f>
        <v>40</v>
      </c>
      <c r="BF122">
        <f>_xlfn.XLOOKUP($A:$A,AUTOPREENCHIMENTO!$A:$A,AUTOPREENCHIMENTO!EF:EF)</f>
        <v>0</v>
      </c>
      <c r="BG122">
        <f>_xlfn.XLOOKUP($A:$A,AUTOPREENCHIMENTO!$A:$A,AUTOPREENCHIMENTO!EH:EH)</f>
        <v>0</v>
      </c>
    </row>
    <row r="123" spans="1:59" x14ac:dyDescent="0.25">
      <c r="A123" s="2">
        <v>185</v>
      </c>
      <c r="B123" s="1" t="s">
        <v>1702</v>
      </c>
      <c r="C123" s="43" t="s">
        <v>2151</v>
      </c>
      <c r="D123" s="1" t="s">
        <v>2104</v>
      </c>
      <c r="E123" s="20" t="str">
        <f>_xlfn.XLOOKUP(A:A,Tipologia!A:A,Tipologia!F:F)</f>
        <v>B</v>
      </c>
      <c r="F123" s="62">
        <f t="shared" si="66"/>
        <v>8.5</v>
      </c>
      <c r="G123" s="58">
        <f t="shared" si="67"/>
        <v>2</v>
      </c>
      <c r="H123" s="58">
        <f t="shared" si="68"/>
        <v>2</v>
      </c>
      <c r="I123" s="58">
        <f t="shared" si="69"/>
        <v>1</v>
      </c>
      <c r="J123" s="58">
        <f t="shared" si="70"/>
        <v>2</v>
      </c>
      <c r="K123" s="58">
        <f t="shared" si="71"/>
        <v>1</v>
      </c>
      <c r="L123" s="58">
        <f t="shared" si="72"/>
        <v>0.5</v>
      </c>
      <c r="M123" s="58">
        <f t="shared" si="73"/>
        <v>0</v>
      </c>
      <c r="N123" s="1">
        <f>_xlfn.XLOOKUP(A:A,'COAPS 2020-10'!A:A,'COAPS 2020-10'!AP:AP)</f>
        <v>1</v>
      </c>
      <c r="O123" s="55">
        <f t="shared" si="74"/>
        <v>1</v>
      </c>
      <c r="P123" s="55">
        <f t="shared" si="75"/>
        <v>1</v>
      </c>
      <c r="Q123">
        <f>_xlfn.XLOOKUP($A:$A,AUTOPREENCHIMENTO!$A:$A,AUTOPREENCHIMENTO!DH:DH)</f>
        <v>1</v>
      </c>
      <c r="R123">
        <f>_xlfn.XLOOKUP($A:$A,AUTOPREENCHIMENTO!$A:$A,AUTOPREENCHIMENTO!DI:DI)</f>
        <v>40</v>
      </c>
      <c r="S123">
        <f>_xlfn.XLOOKUP($A:$A,AUTOPREENCHIMENTO!$A:$A,AUTOPREENCHIMENTO!DJ:DJ)</f>
        <v>0</v>
      </c>
      <c r="T123">
        <f>_xlfn.XLOOKUP($A:$A,AUTOPREENCHIMENTO!$A:$A,AUTOPREENCHIMENTO!DK:DK)</f>
        <v>0</v>
      </c>
      <c r="U123" s="55">
        <f t="shared" si="76"/>
        <v>1</v>
      </c>
      <c r="V123" s="55">
        <f t="shared" si="77"/>
        <v>1</v>
      </c>
      <c r="W123">
        <f>_xlfn.XLOOKUP($A:$A,AUTOPREENCHIMENTO!$A:$A,AUTOPREENCHIMENTO!DD:DD)</f>
        <v>1</v>
      </c>
      <c r="X123">
        <f>_xlfn.XLOOKUP($A:$A,AUTOPREENCHIMENTO!$A:$A,AUTOPREENCHIMENTO!DE:DE)</f>
        <v>40</v>
      </c>
      <c r="Y123" s="1">
        <f>_xlfn.XLOOKUP(A:A,'COAPS 2020-10'!A:A,'COAPS 2020-10'!AQ:AQ)</f>
        <v>1</v>
      </c>
      <c r="Z123" s="55">
        <f t="shared" si="78"/>
        <v>1</v>
      </c>
      <c r="AA123" s="55">
        <f t="shared" si="79"/>
        <v>1</v>
      </c>
      <c r="AB123">
        <f>_xlfn.XLOOKUP($A:$A,AUTOPREENCHIMENTO!$A:$A,AUTOPREENCHIMENTO!DB:DB)</f>
        <v>1</v>
      </c>
      <c r="AC123">
        <f>_xlfn.XLOOKUP($A:$A,AUTOPREENCHIMENTO!$A:$A,AUTOPREENCHIMENTO!DC:DC)</f>
        <v>40</v>
      </c>
      <c r="AD123" s="55">
        <f t="shared" si="80"/>
        <v>2</v>
      </c>
      <c r="AE123" s="55">
        <f t="shared" si="81"/>
        <v>2</v>
      </c>
      <c r="AF123">
        <f>_xlfn.XLOOKUP($A:$A,AUTOPREENCHIMENTO!$A:$A,AUTOPREENCHIMENTO!DN:DN)</f>
        <v>2</v>
      </c>
      <c r="AG123">
        <f>_xlfn.XLOOKUP($A:$A,AUTOPREENCHIMENTO!$A:$A,AUTOPREENCHIMENTO!DO:DO)</f>
        <v>80</v>
      </c>
      <c r="AH123" s="55">
        <f t="shared" si="82"/>
        <v>1</v>
      </c>
      <c r="AI123" s="55">
        <f t="shared" si="83"/>
        <v>1</v>
      </c>
      <c r="AJ123">
        <f>_xlfn.XLOOKUP($A:$A,AUTOPREENCHIMENTO!$A:$A,AUTOPREENCHIMENTO!DP:DP)</f>
        <v>1</v>
      </c>
      <c r="AK123">
        <f>_xlfn.XLOOKUP($A:$A,AUTOPREENCHIMENTO!$A:$A,AUTOPREENCHIMENTO!DQ:DQ)</f>
        <v>40</v>
      </c>
      <c r="AL123" s="55">
        <f t="shared" si="84"/>
        <v>1</v>
      </c>
      <c r="AM123" s="55">
        <f t="shared" si="85"/>
        <v>1</v>
      </c>
      <c r="AN123">
        <f>_xlfn.XLOOKUP($A:$A,AUTOPREENCHIMENTO!$A:$A,AUTOPREENCHIMENTO!CT:CT)</f>
        <v>1</v>
      </c>
      <c r="AO123">
        <f>_xlfn.XLOOKUP($A:$A,AUTOPREENCHIMENTO!$A:$A,AUTOPREENCHIMENTO!CU:CU)</f>
        <v>40</v>
      </c>
      <c r="AP123" s="55">
        <f t="shared" si="86"/>
        <v>0</v>
      </c>
      <c r="AQ123" s="55">
        <f t="shared" si="87"/>
        <v>0</v>
      </c>
      <c r="AR123">
        <f>_xlfn.XLOOKUP($A:$A,AUTOPREENCHIMENTO!$A:$A,AUTOPREENCHIMENTO!DS:DS)</f>
        <v>0</v>
      </c>
      <c r="AS123">
        <f>_xlfn.XLOOKUP($A:$A,AUTOPREENCHIMENTO!$A:$A,AUTOPREENCHIMENTO!DU:DU)</f>
        <v>0</v>
      </c>
      <c r="AT123">
        <f>_xlfn.XLOOKUP($A:$A,AUTOPREENCHIMENTO!$A:$A,AUTOPREENCHIMENTO!DW:DW)</f>
        <v>0</v>
      </c>
      <c r="AU123">
        <f>_xlfn.XLOOKUP($A:$A,AUTOPREENCHIMENTO!$A:$A,AUTOPREENCHIMENTO!DY:DY)</f>
        <v>0</v>
      </c>
      <c r="AV123">
        <f>_xlfn.XLOOKUP($A:$A,AUTOPREENCHIMENTO!$A:$A,AUTOPREENCHIMENTO!EA:EA)</f>
        <v>0</v>
      </c>
      <c r="AW123">
        <f>_xlfn.XLOOKUP($A:$A,AUTOPREENCHIMENTO!$A:$A,AUTOPREENCHIMENTO!EC:EC)</f>
        <v>0</v>
      </c>
      <c r="AX123">
        <f>_xlfn.XLOOKUP($A:$A,AUTOPREENCHIMENTO!$A:$A,AUTOPREENCHIMENTO!EE:EE)</f>
        <v>0</v>
      </c>
      <c r="AY123">
        <f>_xlfn.XLOOKUP($A:$A,AUTOPREENCHIMENTO!$A:$A,AUTOPREENCHIMENTO!EG:EG)</f>
        <v>0</v>
      </c>
      <c r="AZ123">
        <f>_xlfn.XLOOKUP($A:$A,AUTOPREENCHIMENTO!$A:$A,AUTOPREENCHIMENTO!DT:DT)</f>
        <v>0</v>
      </c>
      <c r="BA123">
        <f>_xlfn.XLOOKUP($A:$A,AUTOPREENCHIMENTO!$A:$A,AUTOPREENCHIMENTO!DV:DV)</f>
        <v>0</v>
      </c>
      <c r="BB123">
        <f>_xlfn.XLOOKUP($A:$A,AUTOPREENCHIMENTO!$A:$A,AUTOPREENCHIMENTO!DX:DX)</f>
        <v>0</v>
      </c>
      <c r="BC123">
        <f>_xlfn.XLOOKUP($A:$A,AUTOPREENCHIMENTO!$A:$A,AUTOPREENCHIMENTO!DZ:DZ)</f>
        <v>0</v>
      </c>
      <c r="BD123">
        <f>_xlfn.XLOOKUP($A:$A,AUTOPREENCHIMENTO!$A:$A,AUTOPREENCHIMENTO!EB:EB)</f>
        <v>0</v>
      </c>
      <c r="BE123">
        <f>_xlfn.XLOOKUP($A:$A,AUTOPREENCHIMENTO!$A:$A,AUTOPREENCHIMENTO!ED:ED)</f>
        <v>0</v>
      </c>
      <c r="BF123">
        <f>_xlfn.XLOOKUP($A:$A,AUTOPREENCHIMENTO!$A:$A,AUTOPREENCHIMENTO!EF:EF)</f>
        <v>0</v>
      </c>
      <c r="BG123">
        <f>_xlfn.XLOOKUP($A:$A,AUTOPREENCHIMENTO!$A:$A,AUTOPREENCHIMENTO!EH:EH)</f>
        <v>0</v>
      </c>
    </row>
    <row r="124" spans="1:59" x14ac:dyDescent="0.25">
      <c r="A124" s="2">
        <v>186</v>
      </c>
      <c r="B124" s="1" t="s">
        <v>1622</v>
      </c>
      <c r="C124" s="43" t="s">
        <v>127</v>
      </c>
      <c r="D124" s="1" t="s">
        <v>2144</v>
      </c>
      <c r="E124" s="20" t="str">
        <f>_xlfn.XLOOKUP(A:A,Tipologia!A:A,Tipologia!F:F)</f>
        <v>B</v>
      </c>
      <c r="F124" s="62">
        <f t="shared" si="66"/>
        <v>9.75</v>
      </c>
      <c r="G124" s="58">
        <f t="shared" si="67"/>
        <v>2</v>
      </c>
      <c r="H124" s="58">
        <f t="shared" si="68"/>
        <v>2</v>
      </c>
      <c r="I124" s="58">
        <f t="shared" si="69"/>
        <v>1</v>
      </c>
      <c r="J124" s="58">
        <f t="shared" si="70"/>
        <v>2</v>
      </c>
      <c r="K124" s="58">
        <f t="shared" si="71"/>
        <v>1</v>
      </c>
      <c r="L124" s="58">
        <f t="shared" si="72"/>
        <v>0.75</v>
      </c>
      <c r="M124" s="58">
        <f t="shared" si="73"/>
        <v>1</v>
      </c>
      <c r="N124" s="1">
        <f>_xlfn.XLOOKUP(A:A,'COAPS 2020-10'!A:A,'COAPS 2020-10'!AP:AP)</f>
        <v>2</v>
      </c>
      <c r="O124" s="55">
        <f t="shared" si="74"/>
        <v>1.5</v>
      </c>
      <c r="P124" s="55">
        <f t="shared" si="75"/>
        <v>1.4</v>
      </c>
      <c r="Q124">
        <f>_xlfn.XLOOKUP($A:$A,AUTOPREENCHIMENTO!$A:$A,AUTOPREENCHIMENTO!DH:DH)</f>
        <v>2</v>
      </c>
      <c r="R124">
        <f>_xlfn.XLOOKUP($A:$A,AUTOPREENCHIMENTO!$A:$A,AUTOPREENCHIMENTO!DI:DI)</f>
        <v>80</v>
      </c>
      <c r="S124">
        <f>_xlfn.XLOOKUP($A:$A,AUTOPREENCHIMENTO!$A:$A,AUTOPREENCHIMENTO!DJ:DJ)</f>
        <v>1</v>
      </c>
      <c r="T124">
        <f>_xlfn.XLOOKUP($A:$A,AUTOPREENCHIMENTO!$A:$A,AUTOPREENCHIMENTO!DK:DK)</f>
        <v>32</v>
      </c>
      <c r="U124" s="55">
        <f t="shared" si="76"/>
        <v>1.5</v>
      </c>
      <c r="V124" s="55">
        <f t="shared" si="77"/>
        <v>1.5</v>
      </c>
      <c r="W124">
        <f>_xlfn.XLOOKUP($A:$A,AUTOPREENCHIMENTO!$A:$A,AUTOPREENCHIMENTO!DD:DD)</f>
        <v>3</v>
      </c>
      <c r="X124">
        <f>_xlfn.XLOOKUP($A:$A,AUTOPREENCHIMENTO!$A:$A,AUTOPREENCHIMENTO!DE:DE)</f>
        <v>120</v>
      </c>
      <c r="Y124" s="1">
        <f>_xlfn.XLOOKUP(A:A,'COAPS 2020-10'!A:A,'COAPS 2020-10'!AQ:AQ)</f>
        <v>1</v>
      </c>
      <c r="Z124" s="55">
        <f t="shared" si="78"/>
        <v>1</v>
      </c>
      <c r="AA124" s="55">
        <f t="shared" si="79"/>
        <v>1</v>
      </c>
      <c r="AB124">
        <f>_xlfn.XLOOKUP($A:$A,AUTOPREENCHIMENTO!$A:$A,AUTOPREENCHIMENTO!DB:DB)</f>
        <v>1</v>
      </c>
      <c r="AC124">
        <f>_xlfn.XLOOKUP($A:$A,AUTOPREENCHIMENTO!$A:$A,AUTOPREENCHIMENTO!DC:DC)</f>
        <v>40</v>
      </c>
      <c r="AD124" s="55">
        <f t="shared" si="80"/>
        <v>2</v>
      </c>
      <c r="AE124" s="55">
        <f t="shared" si="81"/>
        <v>2</v>
      </c>
      <c r="AF124">
        <f>_xlfn.XLOOKUP($A:$A,AUTOPREENCHIMENTO!$A:$A,AUTOPREENCHIMENTO!DN:DN)</f>
        <v>4</v>
      </c>
      <c r="AG124">
        <f>_xlfn.XLOOKUP($A:$A,AUTOPREENCHIMENTO!$A:$A,AUTOPREENCHIMENTO!DO:DO)</f>
        <v>160</v>
      </c>
      <c r="AH124" s="55">
        <f t="shared" si="82"/>
        <v>1</v>
      </c>
      <c r="AI124" s="55">
        <f t="shared" si="83"/>
        <v>1</v>
      </c>
      <c r="AJ124">
        <f>_xlfn.XLOOKUP($A:$A,AUTOPREENCHIMENTO!$A:$A,AUTOPREENCHIMENTO!DP:DP)</f>
        <v>1</v>
      </c>
      <c r="AK124">
        <f>_xlfn.XLOOKUP($A:$A,AUTOPREENCHIMENTO!$A:$A,AUTOPREENCHIMENTO!DQ:DQ)</f>
        <v>40</v>
      </c>
      <c r="AL124" s="55">
        <f t="shared" si="84"/>
        <v>2</v>
      </c>
      <c r="AM124" s="55">
        <f t="shared" si="85"/>
        <v>2</v>
      </c>
      <c r="AN124">
        <f>_xlfn.XLOOKUP($A:$A,AUTOPREENCHIMENTO!$A:$A,AUTOPREENCHIMENTO!CT:CT)</f>
        <v>4</v>
      </c>
      <c r="AO124">
        <f>_xlfn.XLOOKUP($A:$A,AUTOPREENCHIMENTO!$A:$A,AUTOPREENCHIMENTO!CU:CU)</f>
        <v>160</v>
      </c>
      <c r="AP124" s="55">
        <f t="shared" si="86"/>
        <v>6</v>
      </c>
      <c r="AQ124" s="55">
        <f t="shared" si="87"/>
        <v>240</v>
      </c>
      <c r="AR124">
        <f>_xlfn.XLOOKUP($A:$A,AUTOPREENCHIMENTO!$A:$A,AUTOPREENCHIMENTO!DS:DS)</f>
        <v>0</v>
      </c>
      <c r="AS124">
        <f>_xlfn.XLOOKUP($A:$A,AUTOPREENCHIMENTO!$A:$A,AUTOPREENCHIMENTO!DU:DU)</f>
        <v>1</v>
      </c>
      <c r="AT124">
        <f>_xlfn.XLOOKUP($A:$A,AUTOPREENCHIMENTO!$A:$A,AUTOPREENCHIMENTO!DW:DW)</f>
        <v>1</v>
      </c>
      <c r="AU124">
        <f>_xlfn.XLOOKUP($A:$A,AUTOPREENCHIMENTO!$A:$A,AUTOPREENCHIMENTO!DY:DY)</f>
        <v>1</v>
      </c>
      <c r="AV124">
        <f>_xlfn.XLOOKUP($A:$A,AUTOPREENCHIMENTO!$A:$A,AUTOPREENCHIMENTO!EA:EA)</f>
        <v>1</v>
      </c>
      <c r="AW124">
        <f>_xlfn.XLOOKUP($A:$A,AUTOPREENCHIMENTO!$A:$A,AUTOPREENCHIMENTO!EC:EC)</f>
        <v>1</v>
      </c>
      <c r="AX124">
        <f>_xlfn.XLOOKUP($A:$A,AUTOPREENCHIMENTO!$A:$A,AUTOPREENCHIMENTO!EE:EE)</f>
        <v>1</v>
      </c>
      <c r="AY124">
        <f>_xlfn.XLOOKUP($A:$A,AUTOPREENCHIMENTO!$A:$A,AUTOPREENCHIMENTO!EG:EG)</f>
        <v>0</v>
      </c>
      <c r="AZ124">
        <f>_xlfn.XLOOKUP($A:$A,AUTOPREENCHIMENTO!$A:$A,AUTOPREENCHIMENTO!DT:DT)</f>
        <v>0</v>
      </c>
      <c r="BA124">
        <f>_xlfn.XLOOKUP($A:$A,AUTOPREENCHIMENTO!$A:$A,AUTOPREENCHIMENTO!DV:DV)</f>
        <v>40</v>
      </c>
      <c r="BB124">
        <f>_xlfn.XLOOKUP($A:$A,AUTOPREENCHIMENTO!$A:$A,AUTOPREENCHIMENTO!DX:DX)</f>
        <v>40</v>
      </c>
      <c r="BC124">
        <f>_xlfn.XLOOKUP($A:$A,AUTOPREENCHIMENTO!$A:$A,AUTOPREENCHIMENTO!DZ:DZ)</f>
        <v>40</v>
      </c>
      <c r="BD124">
        <f>_xlfn.XLOOKUP($A:$A,AUTOPREENCHIMENTO!$A:$A,AUTOPREENCHIMENTO!EB:EB)</f>
        <v>40</v>
      </c>
      <c r="BE124">
        <f>_xlfn.XLOOKUP($A:$A,AUTOPREENCHIMENTO!$A:$A,AUTOPREENCHIMENTO!ED:ED)</f>
        <v>40</v>
      </c>
      <c r="BF124">
        <f>_xlfn.XLOOKUP($A:$A,AUTOPREENCHIMENTO!$A:$A,AUTOPREENCHIMENTO!EF:EF)</f>
        <v>40</v>
      </c>
      <c r="BG124">
        <f>_xlfn.XLOOKUP($A:$A,AUTOPREENCHIMENTO!$A:$A,AUTOPREENCHIMENTO!EH:EH)</f>
        <v>0</v>
      </c>
    </row>
    <row r="125" spans="1:59" x14ac:dyDescent="0.25">
      <c r="A125" s="2">
        <v>187</v>
      </c>
      <c r="B125" s="1" t="s">
        <v>1794</v>
      </c>
      <c r="C125" s="43" t="s">
        <v>330</v>
      </c>
      <c r="D125" s="1" t="s">
        <v>2145</v>
      </c>
      <c r="E125" s="20" t="str">
        <f>_xlfn.XLOOKUP(A:A,Tipologia!A:A,Tipologia!F:F)</f>
        <v>D</v>
      </c>
      <c r="F125" s="62">
        <f t="shared" si="66"/>
        <v>6.75</v>
      </c>
      <c r="G125" s="58">
        <f t="shared" si="67"/>
        <v>2</v>
      </c>
      <c r="H125" s="58">
        <f t="shared" si="68"/>
        <v>2</v>
      </c>
      <c r="I125" s="58">
        <f t="shared" si="69"/>
        <v>0</v>
      </c>
      <c r="J125" s="58">
        <f t="shared" si="70"/>
        <v>1.5</v>
      </c>
      <c r="K125" s="58">
        <f t="shared" si="71"/>
        <v>0</v>
      </c>
      <c r="L125" s="58">
        <f t="shared" si="72"/>
        <v>0.75</v>
      </c>
      <c r="M125" s="58">
        <f t="shared" si="73"/>
        <v>0.5</v>
      </c>
      <c r="N125" s="1">
        <f>_xlfn.XLOOKUP(A:A,'COAPS 2020-10'!A:A,'COAPS 2020-10'!AP:AP)</f>
        <v>1</v>
      </c>
      <c r="O125" s="55">
        <f t="shared" si="74"/>
        <v>1</v>
      </c>
      <c r="P125" s="55">
        <f t="shared" si="75"/>
        <v>1</v>
      </c>
      <c r="Q125">
        <f>_xlfn.XLOOKUP($A:$A,AUTOPREENCHIMENTO!$A:$A,AUTOPREENCHIMENTO!DH:DH)</f>
        <v>1</v>
      </c>
      <c r="R125">
        <f>_xlfn.XLOOKUP($A:$A,AUTOPREENCHIMENTO!$A:$A,AUTOPREENCHIMENTO!DI:DI)</f>
        <v>40</v>
      </c>
      <c r="S125">
        <f>_xlfn.XLOOKUP($A:$A,AUTOPREENCHIMENTO!$A:$A,AUTOPREENCHIMENTO!DJ:DJ)</f>
        <v>0</v>
      </c>
      <c r="T125">
        <f>_xlfn.XLOOKUP($A:$A,AUTOPREENCHIMENTO!$A:$A,AUTOPREENCHIMENTO!DK:DK)</f>
        <v>0</v>
      </c>
      <c r="U125" s="55">
        <f t="shared" si="76"/>
        <v>1</v>
      </c>
      <c r="V125" s="55">
        <f t="shared" si="77"/>
        <v>1</v>
      </c>
      <c r="W125">
        <f>_xlfn.XLOOKUP($A:$A,AUTOPREENCHIMENTO!$A:$A,AUTOPREENCHIMENTO!DD:DD)</f>
        <v>1</v>
      </c>
      <c r="X125">
        <f>_xlfn.XLOOKUP($A:$A,AUTOPREENCHIMENTO!$A:$A,AUTOPREENCHIMENTO!DE:DE)</f>
        <v>40</v>
      </c>
      <c r="Y125" s="1">
        <f>_xlfn.XLOOKUP(A:A,'COAPS 2020-10'!A:A,'COAPS 2020-10'!AQ:AQ)</f>
        <v>0</v>
      </c>
      <c r="Z125" s="55">
        <f t="shared" si="78"/>
        <v>0</v>
      </c>
      <c r="AA125" s="55">
        <f t="shared" si="79"/>
        <v>0</v>
      </c>
      <c r="AB125">
        <f>_xlfn.XLOOKUP($A:$A,AUTOPREENCHIMENTO!$A:$A,AUTOPREENCHIMENTO!DB:DB)</f>
        <v>1</v>
      </c>
      <c r="AC125">
        <f>_xlfn.XLOOKUP($A:$A,AUTOPREENCHIMENTO!$A:$A,AUTOPREENCHIMENTO!DC:DC)</f>
        <v>40</v>
      </c>
      <c r="AD125" s="55">
        <f t="shared" si="80"/>
        <v>2</v>
      </c>
      <c r="AE125" s="55">
        <f t="shared" si="81"/>
        <v>1</v>
      </c>
      <c r="AF125">
        <f>_xlfn.XLOOKUP($A:$A,AUTOPREENCHIMENTO!$A:$A,AUTOPREENCHIMENTO!DN:DN)</f>
        <v>2</v>
      </c>
      <c r="AG125">
        <f>_xlfn.XLOOKUP($A:$A,AUTOPREENCHIMENTO!$A:$A,AUTOPREENCHIMENTO!DO:DO)</f>
        <v>40</v>
      </c>
      <c r="AH125" s="55">
        <f t="shared" si="82"/>
        <v>0</v>
      </c>
      <c r="AI125" s="55">
        <f t="shared" si="83"/>
        <v>0</v>
      </c>
      <c r="AJ125">
        <f>_xlfn.XLOOKUP($A:$A,AUTOPREENCHIMENTO!$A:$A,AUTOPREENCHIMENTO!DP:DP)</f>
        <v>1</v>
      </c>
      <c r="AK125">
        <f>_xlfn.XLOOKUP($A:$A,AUTOPREENCHIMENTO!$A:$A,AUTOPREENCHIMENTO!DQ:DQ)</f>
        <v>40</v>
      </c>
      <c r="AL125" s="55">
        <f t="shared" si="84"/>
        <v>2</v>
      </c>
      <c r="AM125" s="55">
        <f t="shared" si="85"/>
        <v>2</v>
      </c>
      <c r="AN125">
        <f>_xlfn.XLOOKUP($A:$A,AUTOPREENCHIMENTO!$A:$A,AUTOPREENCHIMENTO!CT:CT)</f>
        <v>2</v>
      </c>
      <c r="AO125">
        <f>_xlfn.XLOOKUP($A:$A,AUTOPREENCHIMENTO!$A:$A,AUTOPREENCHIMENTO!CU:CU)</f>
        <v>80</v>
      </c>
      <c r="AP125" s="55">
        <f t="shared" si="86"/>
        <v>3</v>
      </c>
      <c r="AQ125" s="55">
        <f t="shared" si="87"/>
        <v>120</v>
      </c>
      <c r="AR125">
        <f>_xlfn.XLOOKUP($A:$A,AUTOPREENCHIMENTO!$A:$A,AUTOPREENCHIMENTO!DS:DS)</f>
        <v>1</v>
      </c>
      <c r="AS125">
        <f>_xlfn.XLOOKUP($A:$A,AUTOPREENCHIMENTO!$A:$A,AUTOPREENCHIMENTO!DU:DU)</f>
        <v>0</v>
      </c>
      <c r="AT125">
        <f>_xlfn.XLOOKUP($A:$A,AUTOPREENCHIMENTO!$A:$A,AUTOPREENCHIMENTO!DW:DW)</f>
        <v>1</v>
      </c>
      <c r="AU125">
        <f>_xlfn.XLOOKUP($A:$A,AUTOPREENCHIMENTO!$A:$A,AUTOPREENCHIMENTO!DY:DY)</f>
        <v>0</v>
      </c>
      <c r="AV125">
        <f>_xlfn.XLOOKUP($A:$A,AUTOPREENCHIMENTO!$A:$A,AUTOPREENCHIMENTO!EA:EA)</f>
        <v>0</v>
      </c>
      <c r="AW125">
        <f>_xlfn.XLOOKUP($A:$A,AUTOPREENCHIMENTO!$A:$A,AUTOPREENCHIMENTO!EC:EC)</f>
        <v>0</v>
      </c>
      <c r="AX125">
        <f>_xlfn.XLOOKUP($A:$A,AUTOPREENCHIMENTO!$A:$A,AUTOPREENCHIMENTO!EE:EE)</f>
        <v>1</v>
      </c>
      <c r="AY125">
        <f>_xlfn.XLOOKUP($A:$A,AUTOPREENCHIMENTO!$A:$A,AUTOPREENCHIMENTO!EG:EG)</f>
        <v>0</v>
      </c>
      <c r="AZ125">
        <f>_xlfn.XLOOKUP($A:$A,AUTOPREENCHIMENTO!$A:$A,AUTOPREENCHIMENTO!DT:DT)</f>
        <v>40</v>
      </c>
      <c r="BA125">
        <f>_xlfn.XLOOKUP($A:$A,AUTOPREENCHIMENTO!$A:$A,AUTOPREENCHIMENTO!DV:DV)</f>
        <v>0</v>
      </c>
      <c r="BB125">
        <f>_xlfn.XLOOKUP($A:$A,AUTOPREENCHIMENTO!$A:$A,AUTOPREENCHIMENTO!DX:DX)</f>
        <v>40</v>
      </c>
      <c r="BC125">
        <f>_xlfn.XLOOKUP($A:$A,AUTOPREENCHIMENTO!$A:$A,AUTOPREENCHIMENTO!DZ:DZ)</f>
        <v>0</v>
      </c>
      <c r="BD125">
        <f>_xlfn.XLOOKUP($A:$A,AUTOPREENCHIMENTO!$A:$A,AUTOPREENCHIMENTO!EB:EB)</f>
        <v>0</v>
      </c>
      <c r="BE125">
        <f>_xlfn.XLOOKUP($A:$A,AUTOPREENCHIMENTO!$A:$A,AUTOPREENCHIMENTO!ED:ED)</f>
        <v>0</v>
      </c>
      <c r="BF125">
        <f>_xlfn.XLOOKUP($A:$A,AUTOPREENCHIMENTO!$A:$A,AUTOPREENCHIMENTO!EF:EF)</f>
        <v>40</v>
      </c>
      <c r="BG125">
        <f>_xlfn.XLOOKUP($A:$A,AUTOPREENCHIMENTO!$A:$A,AUTOPREENCHIMENTO!EH:EH)</f>
        <v>0</v>
      </c>
    </row>
    <row r="126" spans="1:59" x14ac:dyDescent="0.25">
      <c r="A126" s="2">
        <v>188</v>
      </c>
      <c r="B126" s="1" t="s">
        <v>1929</v>
      </c>
      <c r="C126" s="43" t="s">
        <v>136</v>
      </c>
      <c r="D126" s="1" t="s">
        <v>1935</v>
      </c>
      <c r="E126" s="20" t="str">
        <f>_xlfn.XLOOKUP(A:A,Tipologia!A:A,Tipologia!F:F)</f>
        <v>C</v>
      </c>
      <c r="F126" s="62">
        <f t="shared" si="66"/>
        <v>8.25</v>
      </c>
      <c r="G126" s="58">
        <f t="shared" si="67"/>
        <v>2</v>
      </c>
      <c r="H126" s="58">
        <f t="shared" si="68"/>
        <v>2</v>
      </c>
      <c r="I126" s="58">
        <f t="shared" si="69"/>
        <v>0.75</v>
      </c>
      <c r="J126" s="58">
        <f t="shared" si="70"/>
        <v>2</v>
      </c>
      <c r="K126" s="58">
        <f t="shared" si="71"/>
        <v>0.75</v>
      </c>
      <c r="L126" s="58">
        <f t="shared" si="72"/>
        <v>0.75</v>
      </c>
      <c r="M126" s="58">
        <f t="shared" si="73"/>
        <v>0</v>
      </c>
      <c r="N126" s="1">
        <f>_xlfn.XLOOKUP(A:A,'COAPS 2020-10'!A:A,'COAPS 2020-10'!AP:AP)</f>
        <v>2</v>
      </c>
      <c r="O126" s="55">
        <f t="shared" si="74"/>
        <v>1</v>
      </c>
      <c r="P126" s="55">
        <f t="shared" si="75"/>
        <v>1</v>
      </c>
      <c r="Q126">
        <f>_xlfn.XLOOKUP($A:$A,AUTOPREENCHIMENTO!$A:$A,AUTOPREENCHIMENTO!DH:DH)</f>
        <v>2</v>
      </c>
      <c r="R126">
        <f>_xlfn.XLOOKUP($A:$A,AUTOPREENCHIMENTO!$A:$A,AUTOPREENCHIMENTO!DI:DI)</f>
        <v>80</v>
      </c>
      <c r="S126">
        <f>_xlfn.XLOOKUP($A:$A,AUTOPREENCHIMENTO!$A:$A,AUTOPREENCHIMENTO!DJ:DJ)</f>
        <v>0</v>
      </c>
      <c r="T126">
        <f>_xlfn.XLOOKUP($A:$A,AUTOPREENCHIMENTO!$A:$A,AUTOPREENCHIMENTO!DK:DK)</f>
        <v>0</v>
      </c>
      <c r="U126" s="55">
        <f t="shared" si="76"/>
        <v>1</v>
      </c>
      <c r="V126" s="55">
        <f t="shared" si="77"/>
        <v>1</v>
      </c>
      <c r="W126">
        <f>_xlfn.XLOOKUP($A:$A,AUTOPREENCHIMENTO!$A:$A,AUTOPREENCHIMENTO!DD:DD)</f>
        <v>2</v>
      </c>
      <c r="X126">
        <f>_xlfn.XLOOKUP($A:$A,AUTOPREENCHIMENTO!$A:$A,AUTOPREENCHIMENTO!DE:DE)</f>
        <v>80</v>
      </c>
      <c r="Y126" s="1">
        <f>_xlfn.XLOOKUP(A:A,'COAPS 2020-10'!A:A,'COAPS 2020-10'!AQ:AQ)</f>
        <v>2</v>
      </c>
      <c r="Z126" s="55">
        <f t="shared" si="78"/>
        <v>0.5</v>
      </c>
      <c r="AA126" s="55">
        <f t="shared" si="79"/>
        <v>0.5</v>
      </c>
      <c r="AB126">
        <f>_xlfn.XLOOKUP($A:$A,AUTOPREENCHIMENTO!$A:$A,AUTOPREENCHIMENTO!DB:DB)</f>
        <v>1</v>
      </c>
      <c r="AC126">
        <f>_xlfn.XLOOKUP($A:$A,AUTOPREENCHIMENTO!$A:$A,AUTOPREENCHIMENTO!DC:DC)</f>
        <v>40</v>
      </c>
      <c r="AD126" s="55">
        <f t="shared" si="80"/>
        <v>2</v>
      </c>
      <c r="AE126" s="55">
        <f t="shared" si="81"/>
        <v>2</v>
      </c>
      <c r="AF126">
        <f>_xlfn.XLOOKUP($A:$A,AUTOPREENCHIMENTO!$A:$A,AUTOPREENCHIMENTO!DN:DN)</f>
        <v>4</v>
      </c>
      <c r="AG126">
        <f>_xlfn.XLOOKUP($A:$A,AUTOPREENCHIMENTO!$A:$A,AUTOPREENCHIMENTO!DO:DO)</f>
        <v>160</v>
      </c>
      <c r="AH126" s="55">
        <f t="shared" si="82"/>
        <v>0.5</v>
      </c>
      <c r="AI126" s="55">
        <f t="shared" si="83"/>
        <v>0.5</v>
      </c>
      <c r="AJ126">
        <f>_xlfn.XLOOKUP($A:$A,AUTOPREENCHIMENTO!$A:$A,AUTOPREENCHIMENTO!DP:DP)</f>
        <v>1</v>
      </c>
      <c r="AK126">
        <f>_xlfn.XLOOKUP($A:$A,AUTOPREENCHIMENTO!$A:$A,AUTOPREENCHIMENTO!DQ:DQ)</f>
        <v>40</v>
      </c>
      <c r="AL126" s="55">
        <f t="shared" si="84"/>
        <v>2</v>
      </c>
      <c r="AM126" s="55">
        <f t="shared" si="85"/>
        <v>2</v>
      </c>
      <c r="AN126">
        <f>_xlfn.XLOOKUP($A:$A,AUTOPREENCHIMENTO!$A:$A,AUTOPREENCHIMENTO!CT:CT)</f>
        <v>4</v>
      </c>
      <c r="AO126">
        <f>_xlfn.XLOOKUP($A:$A,AUTOPREENCHIMENTO!$A:$A,AUTOPREENCHIMENTO!CU:CU)</f>
        <v>160</v>
      </c>
      <c r="AP126" s="55">
        <f t="shared" si="86"/>
        <v>0</v>
      </c>
      <c r="AQ126" s="55">
        <f t="shared" si="87"/>
        <v>0</v>
      </c>
      <c r="AR126">
        <f>_xlfn.XLOOKUP($A:$A,AUTOPREENCHIMENTO!$A:$A,AUTOPREENCHIMENTO!DS:DS)</f>
        <v>0</v>
      </c>
      <c r="AS126">
        <f>_xlfn.XLOOKUP($A:$A,AUTOPREENCHIMENTO!$A:$A,AUTOPREENCHIMENTO!DU:DU)</f>
        <v>0</v>
      </c>
      <c r="AT126">
        <f>_xlfn.XLOOKUP($A:$A,AUTOPREENCHIMENTO!$A:$A,AUTOPREENCHIMENTO!DW:DW)</f>
        <v>0</v>
      </c>
      <c r="AU126">
        <f>_xlfn.XLOOKUP($A:$A,AUTOPREENCHIMENTO!$A:$A,AUTOPREENCHIMENTO!DY:DY)</f>
        <v>0</v>
      </c>
      <c r="AV126">
        <f>_xlfn.XLOOKUP($A:$A,AUTOPREENCHIMENTO!$A:$A,AUTOPREENCHIMENTO!EA:EA)</f>
        <v>0</v>
      </c>
      <c r="AW126">
        <f>_xlfn.XLOOKUP($A:$A,AUTOPREENCHIMENTO!$A:$A,AUTOPREENCHIMENTO!EC:EC)</f>
        <v>0</v>
      </c>
      <c r="AX126">
        <f>_xlfn.XLOOKUP($A:$A,AUTOPREENCHIMENTO!$A:$A,AUTOPREENCHIMENTO!EE:EE)</f>
        <v>0</v>
      </c>
      <c r="AY126">
        <f>_xlfn.XLOOKUP($A:$A,AUTOPREENCHIMENTO!$A:$A,AUTOPREENCHIMENTO!EG:EG)</f>
        <v>0</v>
      </c>
      <c r="AZ126">
        <f>_xlfn.XLOOKUP($A:$A,AUTOPREENCHIMENTO!$A:$A,AUTOPREENCHIMENTO!DT:DT)</f>
        <v>0</v>
      </c>
      <c r="BA126">
        <f>_xlfn.XLOOKUP($A:$A,AUTOPREENCHIMENTO!$A:$A,AUTOPREENCHIMENTO!DV:DV)</f>
        <v>0</v>
      </c>
      <c r="BB126">
        <f>_xlfn.XLOOKUP($A:$A,AUTOPREENCHIMENTO!$A:$A,AUTOPREENCHIMENTO!DX:DX)</f>
        <v>0</v>
      </c>
      <c r="BC126">
        <f>_xlfn.XLOOKUP($A:$A,AUTOPREENCHIMENTO!$A:$A,AUTOPREENCHIMENTO!DZ:DZ)</f>
        <v>0</v>
      </c>
      <c r="BD126">
        <f>_xlfn.XLOOKUP($A:$A,AUTOPREENCHIMENTO!$A:$A,AUTOPREENCHIMENTO!EB:EB)</f>
        <v>0</v>
      </c>
      <c r="BE126">
        <f>_xlfn.XLOOKUP($A:$A,AUTOPREENCHIMENTO!$A:$A,AUTOPREENCHIMENTO!ED:ED)</f>
        <v>0</v>
      </c>
      <c r="BF126">
        <f>_xlfn.XLOOKUP($A:$A,AUTOPREENCHIMENTO!$A:$A,AUTOPREENCHIMENTO!EF:EF)</f>
        <v>0</v>
      </c>
      <c r="BG126">
        <f>_xlfn.XLOOKUP($A:$A,AUTOPREENCHIMENTO!$A:$A,AUTOPREENCHIMENTO!EH:EH)</f>
        <v>0</v>
      </c>
    </row>
    <row r="127" spans="1:59" x14ac:dyDescent="0.25">
      <c r="A127" s="2">
        <v>189</v>
      </c>
      <c r="B127" s="1" t="s">
        <v>1568</v>
      </c>
      <c r="C127" s="43" t="s">
        <v>281</v>
      </c>
      <c r="D127" s="1" t="s">
        <v>2105</v>
      </c>
      <c r="E127" s="20" t="str">
        <f>_xlfn.XLOOKUP(A:A,Tipologia!A:A,Tipologia!F:F)</f>
        <v>E</v>
      </c>
      <c r="F127" s="62">
        <f t="shared" si="66"/>
        <v>6.5</v>
      </c>
      <c r="G127" s="58">
        <f t="shared" si="67"/>
        <v>2</v>
      </c>
      <c r="H127" s="58">
        <f t="shared" si="68"/>
        <v>2</v>
      </c>
      <c r="I127" s="58">
        <f t="shared" si="69"/>
        <v>0</v>
      </c>
      <c r="J127" s="58">
        <f t="shared" si="70"/>
        <v>2</v>
      </c>
      <c r="K127" s="58">
        <f t="shared" si="71"/>
        <v>0</v>
      </c>
      <c r="L127" s="58">
        <f t="shared" si="72"/>
        <v>0.5</v>
      </c>
      <c r="M127" s="58">
        <f t="shared" si="73"/>
        <v>0</v>
      </c>
      <c r="N127" s="1">
        <f>_xlfn.XLOOKUP(A:A,'COAPS 2020-10'!A:A,'COAPS 2020-10'!AP:AP)</f>
        <v>1</v>
      </c>
      <c r="O127" s="55">
        <f t="shared" si="74"/>
        <v>1</v>
      </c>
      <c r="P127" s="55">
        <f t="shared" si="75"/>
        <v>1</v>
      </c>
      <c r="Q127">
        <f>_xlfn.XLOOKUP($A:$A,AUTOPREENCHIMENTO!$A:$A,AUTOPREENCHIMENTO!DH:DH)</f>
        <v>1</v>
      </c>
      <c r="R127">
        <f>_xlfn.XLOOKUP($A:$A,AUTOPREENCHIMENTO!$A:$A,AUTOPREENCHIMENTO!DI:DI)</f>
        <v>40</v>
      </c>
      <c r="S127">
        <f>_xlfn.XLOOKUP($A:$A,AUTOPREENCHIMENTO!$A:$A,AUTOPREENCHIMENTO!DJ:DJ)</f>
        <v>0</v>
      </c>
      <c r="T127">
        <f>_xlfn.XLOOKUP($A:$A,AUTOPREENCHIMENTO!$A:$A,AUTOPREENCHIMENTO!DK:DK)</f>
        <v>0</v>
      </c>
      <c r="U127" s="55">
        <f t="shared" si="76"/>
        <v>1</v>
      </c>
      <c r="V127" s="55">
        <f t="shared" si="77"/>
        <v>1</v>
      </c>
      <c r="W127">
        <f>_xlfn.XLOOKUP($A:$A,AUTOPREENCHIMENTO!$A:$A,AUTOPREENCHIMENTO!DD:DD)</f>
        <v>1</v>
      </c>
      <c r="X127">
        <f>_xlfn.XLOOKUP($A:$A,AUTOPREENCHIMENTO!$A:$A,AUTOPREENCHIMENTO!DE:DE)</f>
        <v>40</v>
      </c>
      <c r="Y127" s="1">
        <f>_xlfn.XLOOKUP(A:A,'COAPS 2020-10'!A:A,'COAPS 2020-10'!AQ:AQ)</f>
        <v>0</v>
      </c>
      <c r="Z127" s="55">
        <f t="shared" si="78"/>
        <v>0</v>
      </c>
      <c r="AA127" s="55">
        <f t="shared" si="79"/>
        <v>0</v>
      </c>
      <c r="AB127">
        <f>_xlfn.XLOOKUP($A:$A,AUTOPREENCHIMENTO!$A:$A,AUTOPREENCHIMENTO!DB:DB)</f>
        <v>1</v>
      </c>
      <c r="AC127">
        <f>_xlfn.XLOOKUP($A:$A,AUTOPREENCHIMENTO!$A:$A,AUTOPREENCHIMENTO!DC:DC)</f>
        <v>20</v>
      </c>
      <c r="AD127" s="55">
        <f t="shared" si="80"/>
        <v>2</v>
      </c>
      <c r="AE127" s="55">
        <f t="shared" si="81"/>
        <v>2</v>
      </c>
      <c r="AF127">
        <f>_xlfn.XLOOKUP($A:$A,AUTOPREENCHIMENTO!$A:$A,AUTOPREENCHIMENTO!DN:DN)</f>
        <v>2</v>
      </c>
      <c r="AG127">
        <f>_xlfn.XLOOKUP($A:$A,AUTOPREENCHIMENTO!$A:$A,AUTOPREENCHIMENTO!DO:DO)</f>
        <v>80</v>
      </c>
      <c r="AH127" s="55">
        <f t="shared" si="82"/>
        <v>0</v>
      </c>
      <c r="AI127" s="55">
        <f t="shared" si="83"/>
        <v>0</v>
      </c>
      <c r="AJ127">
        <f>_xlfn.XLOOKUP($A:$A,AUTOPREENCHIMENTO!$A:$A,AUTOPREENCHIMENTO!DP:DP)</f>
        <v>1</v>
      </c>
      <c r="AK127">
        <f>_xlfn.XLOOKUP($A:$A,AUTOPREENCHIMENTO!$A:$A,AUTOPREENCHIMENTO!DQ:DQ)</f>
        <v>20</v>
      </c>
      <c r="AL127" s="55">
        <f t="shared" si="84"/>
        <v>1</v>
      </c>
      <c r="AM127" s="55">
        <f t="shared" si="85"/>
        <v>1</v>
      </c>
      <c r="AN127">
        <f>_xlfn.XLOOKUP($A:$A,AUTOPREENCHIMENTO!$A:$A,AUTOPREENCHIMENTO!CT:CT)</f>
        <v>1</v>
      </c>
      <c r="AO127">
        <f>_xlfn.XLOOKUP($A:$A,AUTOPREENCHIMENTO!$A:$A,AUTOPREENCHIMENTO!CU:CU)</f>
        <v>40</v>
      </c>
      <c r="AP127" s="55">
        <f t="shared" si="86"/>
        <v>0</v>
      </c>
      <c r="AQ127" s="55">
        <f t="shared" si="87"/>
        <v>0</v>
      </c>
      <c r="AR127">
        <f>_xlfn.XLOOKUP($A:$A,AUTOPREENCHIMENTO!$A:$A,AUTOPREENCHIMENTO!DS:DS)</f>
        <v>0</v>
      </c>
      <c r="AS127">
        <f>_xlfn.XLOOKUP($A:$A,AUTOPREENCHIMENTO!$A:$A,AUTOPREENCHIMENTO!DU:DU)</f>
        <v>0</v>
      </c>
      <c r="AT127">
        <f>_xlfn.XLOOKUP($A:$A,AUTOPREENCHIMENTO!$A:$A,AUTOPREENCHIMENTO!DW:DW)</f>
        <v>0</v>
      </c>
      <c r="AU127">
        <f>_xlfn.XLOOKUP($A:$A,AUTOPREENCHIMENTO!$A:$A,AUTOPREENCHIMENTO!DY:DY)</f>
        <v>0</v>
      </c>
      <c r="AV127">
        <f>_xlfn.XLOOKUP($A:$A,AUTOPREENCHIMENTO!$A:$A,AUTOPREENCHIMENTO!EA:EA)</f>
        <v>0</v>
      </c>
      <c r="AW127">
        <f>_xlfn.XLOOKUP($A:$A,AUTOPREENCHIMENTO!$A:$A,AUTOPREENCHIMENTO!EC:EC)</f>
        <v>0</v>
      </c>
      <c r="AX127">
        <f>_xlfn.XLOOKUP($A:$A,AUTOPREENCHIMENTO!$A:$A,AUTOPREENCHIMENTO!EE:EE)</f>
        <v>0</v>
      </c>
      <c r="AY127">
        <f>_xlfn.XLOOKUP($A:$A,AUTOPREENCHIMENTO!$A:$A,AUTOPREENCHIMENTO!EG:EG)</f>
        <v>0</v>
      </c>
      <c r="AZ127">
        <f>_xlfn.XLOOKUP($A:$A,AUTOPREENCHIMENTO!$A:$A,AUTOPREENCHIMENTO!DT:DT)</f>
        <v>0</v>
      </c>
      <c r="BA127">
        <f>_xlfn.XLOOKUP($A:$A,AUTOPREENCHIMENTO!$A:$A,AUTOPREENCHIMENTO!DV:DV)</f>
        <v>0</v>
      </c>
      <c r="BB127">
        <f>_xlfn.XLOOKUP($A:$A,AUTOPREENCHIMENTO!$A:$A,AUTOPREENCHIMENTO!DX:DX)</f>
        <v>0</v>
      </c>
      <c r="BC127">
        <f>_xlfn.XLOOKUP($A:$A,AUTOPREENCHIMENTO!$A:$A,AUTOPREENCHIMENTO!DZ:DZ)</f>
        <v>0</v>
      </c>
      <c r="BD127">
        <f>_xlfn.XLOOKUP($A:$A,AUTOPREENCHIMENTO!$A:$A,AUTOPREENCHIMENTO!EB:EB)</f>
        <v>0</v>
      </c>
      <c r="BE127">
        <f>_xlfn.XLOOKUP($A:$A,AUTOPREENCHIMENTO!$A:$A,AUTOPREENCHIMENTO!ED:ED)</f>
        <v>0</v>
      </c>
      <c r="BF127">
        <f>_xlfn.XLOOKUP($A:$A,AUTOPREENCHIMENTO!$A:$A,AUTOPREENCHIMENTO!EF:EF)</f>
        <v>0</v>
      </c>
      <c r="BG127">
        <f>_xlfn.XLOOKUP($A:$A,AUTOPREENCHIMENTO!$A:$A,AUTOPREENCHIMENTO!EH:EH)</f>
        <v>0</v>
      </c>
    </row>
    <row r="128" spans="1:59" x14ac:dyDescent="0.25">
      <c r="A128" s="2">
        <v>192</v>
      </c>
      <c r="B128" s="1" t="s">
        <v>1702</v>
      </c>
      <c r="C128" s="43" t="s">
        <v>2151</v>
      </c>
      <c r="D128" s="1" t="s">
        <v>2059</v>
      </c>
      <c r="E128" s="20" t="str">
        <f>_xlfn.XLOOKUP(A:A,Tipologia!A:A,Tipologia!F:F)</f>
        <v>C</v>
      </c>
      <c r="F128" s="62">
        <f t="shared" si="66"/>
        <v>7.75</v>
      </c>
      <c r="G128" s="58">
        <f t="shared" si="67"/>
        <v>2</v>
      </c>
      <c r="H128" s="58">
        <f t="shared" si="68"/>
        <v>2</v>
      </c>
      <c r="I128" s="58">
        <f t="shared" si="69"/>
        <v>1</v>
      </c>
      <c r="J128" s="58">
        <f t="shared" si="70"/>
        <v>1.5</v>
      </c>
      <c r="K128" s="58">
        <f t="shared" si="71"/>
        <v>1</v>
      </c>
      <c r="L128" s="58">
        <f t="shared" si="72"/>
        <v>0.25</v>
      </c>
      <c r="M128" s="58">
        <f t="shared" si="73"/>
        <v>0</v>
      </c>
      <c r="N128" s="1">
        <f>_xlfn.XLOOKUP(A:A,'COAPS 2020-10'!A:A,'COAPS 2020-10'!AP:AP)</f>
        <v>8</v>
      </c>
      <c r="O128" s="55">
        <f t="shared" si="74"/>
        <v>1</v>
      </c>
      <c r="P128" s="55">
        <f t="shared" si="75"/>
        <v>1</v>
      </c>
      <c r="Q128">
        <f>_xlfn.XLOOKUP($A:$A,AUTOPREENCHIMENTO!$A:$A,AUTOPREENCHIMENTO!DH:DH)</f>
        <v>8</v>
      </c>
      <c r="R128">
        <f>_xlfn.XLOOKUP($A:$A,AUTOPREENCHIMENTO!$A:$A,AUTOPREENCHIMENTO!DI:DI)</f>
        <v>320</v>
      </c>
      <c r="S128">
        <f>_xlfn.XLOOKUP($A:$A,AUTOPREENCHIMENTO!$A:$A,AUTOPREENCHIMENTO!DJ:DJ)</f>
        <v>0</v>
      </c>
      <c r="T128">
        <f>_xlfn.XLOOKUP($A:$A,AUTOPREENCHIMENTO!$A:$A,AUTOPREENCHIMENTO!DK:DK)</f>
        <v>0</v>
      </c>
      <c r="U128" s="55">
        <f t="shared" si="76"/>
        <v>1.25</v>
      </c>
      <c r="V128" s="55">
        <f t="shared" si="77"/>
        <v>1.25</v>
      </c>
      <c r="W128">
        <f>_xlfn.XLOOKUP($A:$A,AUTOPREENCHIMENTO!$A:$A,AUTOPREENCHIMENTO!DD:DD)</f>
        <v>10</v>
      </c>
      <c r="X128">
        <f>_xlfn.XLOOKUP($A:$A,AUTOPREENCHIMENTO!$A:$A,AUTOPREENCHIMENTO!DE:DE)</f>
        <v>400</v>
      </c>
      <c r="Y128" s="1">
        <f>_xlfn.XLOOKUP(A:A,'COAPS 2020-10'!A:A,'COAPS 2020-10'!AQ:AQ)</f>
        <v>4</v>
      </c>
      <c r="Z128" s="55">
        <f t="shared" si="78"/>
        <v>1</v>
      </c>
      <c r="AA128" s="55">
        <f t="shared" si="79"/>
        <v>1</v>
      </c>
      <c r="AB128">
        <f>_xlfn.XLOOKUP($A:$A,AUTOPREENCHIMENTO!$A:$A,AUTOPREENCHIMENTO!DB:DB)</f>
        <v>4</v>
      </c>
      <c r="AC128">
        <f>_xlfn.XLOOKUP($A:$A,AUTOPREENCHIMENTO!$A:$A,AUTOPREENCHIMENTO!DC:DC)</f>
        <v>160</v>
      </c>
      <c r="AD128" s="55">
        <f t="shared" si="80"/>
        <v>2</v>
      </c>
      <c r="AE128" s="55">
        <f t="shared" si="81"/>
        <v>1.9375</v>
      </c>
      <c r="AF128">
        <f>_xlfn.XLOOKUP($A:$A,AUTOPREENCHIMENTO!$A:$A,AUTOPREENCHIMENTO!DN:DN)</f>
        <v>16</v>
      </c>
      <c r="AG128">
        <f>_xlfn.XLOOKUP($A:$A,AUTOPREENCHIMENTO!$A:$A,AUTOPREENCHIMENTO!DO:DO)</f>
        <v>620</v>
      </c>
      <c r="AH128" s="55">
        <f t="shared" si="82"/>
        <v>1</v>
      </c>
      <c r="AI128" s="55">
        <f t="shared" si="83"/>
        <v>1</v>
      </c>
      <c r="AJ128">
        <f>_xlfn.XLOOKUP($A:$A,AUTOPREENCHIMENTO!$A:$A,AUTOPREENCHIMENTO!DP:DP)</f>
        <v>4</v>
      </c>
      <c r="AK128">
        <f>_xlfn.XLOOKUP($A:$A,AUTOPREENCHIMENTO!$A:$A,AUTOPREENCHIMENTO!DQ:DQ)</f>
        <v>160</v>
      </c>
      <c r="AL128" s="55">
        <f t="shared" si="84"/>
        <v>0.75</v>
      </c>
      <c r="AM128" s="55">
        <f t="shared" si="85"/>
        <v>0.75</v>
      </c>
      <c r="AN128">
        <f>_xlfn.XLOOKUP($A:$A,AUTOPREENCHIMENTO!$A:$A,AUTOPREENCHIMENTO!CT:CT)</f>
        <v>6</v>
      </c>
      <c r="AO128">
        <f>_xlfn.XLOOKUP($A:$A,AUTOPREENCHIMENTO!$A:$A,AUTOPREENCHIMENTO!CU:CU)</f>
        <v>240</v>
      </c>
      <c r="AP128" s="55">
        <f t="shared" si="86"/>
        <v>0</v>
      </c>
      <c r="AQ128" s="55">
        <f t="shared" si="87"/>
        <v>0</v>
      </c>
      <c r="AR128">
        <f>_xlfn.XLOOKUP($A:$A,AUTOPREENCHIMENTO!$A:$A,AUTOPREENCHIMENTO!DS:DS)</f>
        <v>0</v>
      </c>
      <c r="AS128">
        <f>_xlfn.XLOOKUP($A:$A,AUTOPREENCHIMENTO!$A:$A,AUTOPREENCHIMENTO!DU:DU)</f>
        <v>0</v>
      </c>
      <c r="AT128">
        <f>_xlfn.XLOOKUP($A:$A,AUTOPREENCHIMENTO!$A:$A,AUTOPREENCHIMENTO!DW:DW)</f>
        <v>0</v>
      </c>
      <c r="AU128">
        <f>_xlfn.XLOOKUP($A:$A,AUTOPREENCHIMENTO!$A:$A,AUTOPREENCHIMENTO!DY:DY)</f>
        <v>0</v>
      </c>
      <c r="AV128">
        <f>_xlfn.XLOOKUP($A:$A,AUTOPREENCHIMENTO!$A:$A,AUTOPREENCHIMENTO!EA:EA)</f>
        <v>0</v>
      </c>
      <c r="AW128">
        <f>_xlfn.XLOOKUP($A:$A,AUTOPREENCHIMENTO!$A:$A,AUTOPREENCHIMENTO!EC:EC)</f>
        <v>0</v>
      </c>
      <c r="AX128">
        <f>_xlfn.XLOOKUP($A:$A,AUTOPREENCHIMENTO!$A:$A,AUTOPREENCHIMENTO!EE:EE)</f>
        <v>0</v>
      </c>
      <c r="AY128">
        <f>_xlfn.XLOOKUP($A:$A,AUTOPREENCHIMENTO!$A:$A,AUTOPREENCHIMENTO!EG:EG)</f>
        <v>0</v>
      </c>
      <c r="AZ128">
        <f>_xlfn.XLOOKUP($A:$A,AUTOPREENCHIMENTO!$A:$A,AUTOPREENCHIMENTO!DT:DT)</f>
        <v>0</v>
      </c>
      <c r="BA128">
        <f>_xlfn.XLOOKUP($A:$A,AUTOPREENCHIMENTO!$A:$A,AUTOPREENCHIMENTO!DV:DV)</f>
        <v>0</v>
      </c>
      <c r="BB128">
        <f>_xlfn.XLOOKUP($A:$A,AUTOPREENCHIMENTO!$A:$A,AUTOPREENCHIMENTO!DX:DX)</f>
        <v>0</v>
      </c>
      <c r="BC128">
        <f>_xlfn.XLOOKUP($A:$A,AUTOPREENCHIMENTO!$A:$A,AUTOPREENCHIMENTO!DZ:DZ)</f>
        <v>0</v>
      </c>
      <c r="BD128">
        <f>_xlfn.XLOOKUP($A:$A,AUTOPREENCHIMENTO!$A:$A,AUTOPREENCHIMENTO!EB:EB)</f>
        <v>0</v>
      </c>
      <c r="BE128">
        <f>_xlfn.XLOOKUP($A:$A,AUTOPREENCHIMENTO!$A:$A,AUTOPREENCHIMENTO!ED:ED)</f>
        <v>0</v>
      </c>
      <c r="BF128">
        <f>_xlfn.XLOOKUP($A:$A,AUTOPREENCHIMENTO!$A:$A,AUTOPREENCHIMENTO!EF:EF)</f>
        <v>0</v>
      </c>
      <c r="BG128">
        <f>_xlfn.XLOOKUP($A:$A,AUTOPREENCHIMENTO!$A:$A,AUTOPREENCHIMENTO!EH:EH)</f>
        <v>0</v>
      </c>
    </row>
    <row r="129" spans="1:59" x14ac:dyDescent="0.25">
      <c r="A129" s="2">
        <v>193</v>
      </c>
      <c r="B129" s="1" t="s">
        <v>1702</v>
      </c>
      <c r="C129" s="43" t="s">
        <v>325</v>
      </c>
      <c r="D129" s="1" t="s">
        <v>1715</v>
      </c>
      <c r="E129" s="20" t="str">
        <f>_xlfn.XLOOKUP(A:A,Tipologia!A:A,Tipologia!F:F)</f>
        <v>C</v>
      </c>
      <c r="F129" s="62">
        <f t="shared" si="66"/>
        <v>7</v>
      </c>
      <c r="G129" s="58">
        <f t="shared" si="67"/>
        <v>2</v>
      </c>
      <c r="H129" s="58">
        <f t="shared" si="68"/>
        <v>2</v>
      </c>
      <c r="I129" s="58">
        <f t="shared" si="69"/>
        <v>0</v>
      </c>
      <c r="J129" s="58">
        <f t="shared" si="70"/>
        <v>2</v>
      </c>
      <c r="K129" s="58">
        <f t="shared" si="71"/>
        <v>0</v>
      </c>
      <c r="L129" s="58">
        <f t="shared" si="72"/>
        <v>1</v>
      </c>
      <c r="M129" s="58">
        <f t="shared" si="73"/>
        <v>0</v>
      </c>
      <c r="N129" s="1">
        <f>_xlfn.XLOOKUP(A:A,'COAPS 2020-10'!A:A,'COAPS 2020-10'!AP:AP)</f>
        <v>1</v>
      </c>
      <c r="O129" s="55">
        <f t="shared" si="74"/>
        <v>1</v>
      </c>
      <c r="P129" s="55">
        <f t="shared" si="75"/>
        <v>1</v>
      </c>
      <c r="Q129">
        <f>_xlfn.XLOOKUP($A:$A,AUTOPREENCHIMENTO!$A:$A,AUTOPREENCHIMENTO!DH:DH)</f>
        <v>1</v>
      </c>
      <c r="R129">
        <f>_xlfn.XLOOKUP($A:$A,AUTOPREENCHIMENTO!$A:$A,AUTOPREENCHIMENTO!DI:DI)</f>
        <v>40</v>
      </c>
      <c r="S129">
        <f>_xlfn.XLOOKUP($A:$A,AUTOPREENCHIMENTO!$A:$A,AUTOPREENCHIMENTO!DJ:DJ)</f>
        <v>0</v>
      </c>
      <c r="T129">
        <f>_xlfn.XLOOKUP($A:$A,AUTOPREENCHIMENTO!$A:$A,AUTOPREENCHIMENTO!DK:DK)</f>
        <v>0</v>
      </c>
      <c r="U129" s="55">
        <f t="shared" si="76"/>
        <v>1</v>
      </c>
      <c r="V129" s="55">
        <f t="shared" si="77"/>
        <v>1</v>
      </c>
      <c r="W129">
        <f>_xlfn.XLOOKUP($A:$A,AUTOPREENCHIMENTO!$A:$A,AUTOPREENCHIMENTO!DD:DD)</f>
        <v>1</v>
      </c>
      <c r="X129">
        <f>_xlfn.XLOOKUP($A:$A,AUTOPREENCHIMENTO!$A:$A,AUTOPREENCHIMENTO!DE:DE)</f>
        <v>40</v>
      </c>
      <c r="Y129" s="1">
        <f>_xlfn.XLOOKUP(A:A,'COAPS 2020-10'!A:A,'COAPS 2020-10'!AQ:AQ)</f>
        <v>0</v>
      </c>
      <c r="Z129" s="55">
        <f t="shared" si="78"/>
        <v>0</v>
      </c>
      <c r="AA129" s="55">
        <f t="shared" si="79"/>
        <v>0</v>
      </c>
      <c r="AB129">
        <f>_xlfn.XLOOKUP($A:$A,AUTOPREENCHIMENTO!$A:$A,AUTOPREENCHIMENTO!DB:DB)</f>
        <v>0</v>
      </c>
      <c r="AC129">
        <f>_xlfn.XLOOKUP($A:$A,AUTOPREENCHIMENTO!$A:$A,AUTOPREENCHIMENTO!DC:DC)</f>
        <v>0</v>
      </c>
      <c r="AD129" s="55">
        <f t="shared" si="80"/>
        <v>2</v>
      </c>
      <c r="AE129" s="55">
        <f t="shared" si="81"/>
        <v>2</v>
      </c>
      <c r="AF129">
        <f>_xlfn.XLOOKUP($A:$A,AUTOPREENCHIMENTO!$A:$A,AUTOPREENCHIMENTO!DN:DN)</f>
        <v>2</v>
      </c>
      <c r="AG129">
        <f>_xlfn.XLOOKUP($A:$A,AUTOPREENCHIMENTO!$A:$A,AUTOPREENCHIMENTO!DO:DO)</f>
        <v>80</v>
      </c>
      <c r="AH129" s="55">
        <f t="shared" si="82"/>
        <v>0</v>
      </c>
      <c r="AI129" s="55">
        <f t="shared" si="83"/>
        <v>0</v>
      </c>
      <c r="AJ129">
        <f>_xlfn.XLOOKUP($A:$A,AUTOPREENCHIMENTO!$A:$A,AUTOPREENCHIMENTO!DP:DP)</f>
        <v>0</v>
      </c>
      <c r="AK129">
        <f>_xlfn.XLOOKUP($A:$A,AUTOPREENCHIMENTO!$A:$A,AUTOPREENCHIMENTO!DQ:DQ)</f>
        <v>0</v>
      </c>
      <c r="AL129" s="55">
        <f t="shared" si="84"/>
        <v>3</v>
      </c>
      <c r="AM129" s="55">
        <f t="shared" si="85"/>
        <v>3</v>
      </c>
      <c r="AN129">
        <f>_xlfn.XLOOKUP($A:$A,AUTOPREENCHIMENTO!$A:$A,AUTOPREENCHIMENTO!CT:CT)</f>
        <v>3</v>
      </c>
      <c r="AO129">
        <f>_xlfn.XLOOKUP($A:$A,AUTOPREENCHIMENTO!$A:$A,AUTOPREENCHIMENTO!CU:CU)</f>
        <v>120</v>
      </c>
      <c r="AP129" s="55">
        <f t="shared" si="86"/>
        <v>0</v>
      </c>
      <c r="AQ129" s="55">
        <f t="shared" si="87"/>
        <v>0</v>
      </c>
      <c r="AR129">
        <f>_xlfn.XLOOKUP($A:$A,AUTOPREENCHIMENTO!$A:$A,AUTOPREENCHIMENTO!DS:DS)</f>
        <v>0</v>
      </c>
      <c r="AS129">
        <f>_xlfn.XLOOKUP($A:$A,AUTOPREENCHIMENTO!$A:$A,AUTOPREENCHIMENTO!DU:DU)</f>
        <v>0</v>
      </c>
      <c r="AT129">
        <f>_xlfn.XLOOKUP($A:$A,AUTOPREENCHIMENTO!$A:$A,AUTOPREENCHIMENTO!DW:DW)</f>
        <v>0</v>
      </c>
      <c r="AU129">
        <f>_xlfn.XLOOKUP($A:$A,AUTOPREENCHIMENTO!$A:$A,AUTOPREENCHIMENTO!DY:DY)</f>
        <v>0</v>
      </c>
      <c r="AV129">
        <f>_xlfn.XLOOKUP($A:$A,AUTOPREENCHIMENTO!$A:$A,AUTOPREENCHIMENTO!EA:EA)</f>
        <v>0</v>
      </c>
      <c r="AW129">
        <f>_xlfn.XLOOKUP($A:$A,AUTOPREENCHIMENTO!$A:$A,AUTOPREENCHIMENTO!EC:EC)</f>
        <v>0</v>
      </c>
      <c r="AX129">
        <f>_xlfn.XLOOKUP($A:$A,AUTOPREENCHIMENTO!$A:$A,AUTOPREENCHIMENTO!EE:EE)</f>
        <v>0</v>
      </c>
      <c r="AY129">
        <f>_xlfn.XLOOKUP($A:$A,AUTOPREENCHIMENTO!$A:$A,AUTOPREENCHIMENTO!EG:EG)</f>
        <v>0</v>
      </c>
      <c r="AZ129">
        <f>_xlfn.XLOOKUP($A:$A,AUTOPREENCHIMENTO!$A:$A,AUTOPREENCHIMENTO!DT:DT)</f>
        <v>0</v>
      </c>
      <c r="BA129">
        <f>_xlfn.XLOOKUP($A:$A,AUTOPREENCHIMENTO!$A:$A,AUTOPREENCHIMENTO!DV:DV)</f>
        <v>0</v>
      </c>
      <c r="BB129">
        <f>_xlfn.XLOOKUP($A:$A,AUTOPREENCHIMENTO!$A:$A,AUTOPREENCHIMENTO!DX:DX)</f>
        <v>0</v>
      </c>
      <c r="BC129">
        <f>_xlfn.XLOOKUP($A:$A,AUTOPREENCHIMENTO!$A:$A,AUTOPREENCHIMENTO!DZ:DZ)</f>
        <v>0</v>
      </c>
      <c r="BD129">
        <f>_xlfn.XLOOKUP($A:$A,AUTOPREENCHIMENTO!$A:$A,AUTOPREENCHIMENTO!EB:EB)</f>
        <v>0</v>
      </c>
      <c r="BE129">
        <f>_xlfn.XLOOKUP($A:$A,AUTOPREENCHIMENTO!$A:$A,AUTOPREENCHIMENTO!ED:ED)</f>
        <v>0</v>
      </c>
      <c r="BF129">
        <f>_xlfn.XLOOKUP($A:$A,AUTOPREENCHIMENTO!$A:$A,AUTOPREENCHIMENTO!EF:EF)</f>
        <v>0</v>
      </c>
      <c r="BG129">
        <f>_xlfn.XLOOKUP($A:$A,AUTOPREENCHIMENTO!$A:$A,AUTOPREENCHIMENTO!EH:EH)</f>
        <v>0</v>
      </c>
    </row>
    <row r="130" spans="1:59" x14ac:dyDescent="0.25">
      <c r="A130" s="2">
        <v>194</v>
      </c>
      <c r="B130" s="1" t="s">
        <v>1702</v>
      </c>
      <c r="C130" s="43" t="s">
        <v>2151</v>
      </c>
      <c r="D130" s="1" t="s">
        <v>2117</v>
      </c>
      <c r="E130" s="20" t="str">
        <f>_xlfn.XLOOKUP(A:A,Tipologia!A:A,Tipologia!F:F)</f>
        <v>B</v>
      </c>
      <c r="F130" s="62">
        <f t="shared" ref="F130:F161" si="88">SUM(G130:M130)</f>
        <v>8.5</v>
      </c>
      <c r="G130" s="58">
        <f t="shared" ref="G130:G161" si="89">IF(P130&gt;=1,2,IF(P130&gt;=0.5,1.5,IF(P130&gt;0,1,0)))</f>
        <v>2</v>
      </c>
      <c r="H130" s="58">
        <f t="shared" ref="H130:H161" si="90">IF(V130&gt;=1,2,IF(V130&gt;=0.5,1.5,IF(V130&gt;0,1,0)))</f>
        <v>2</v>
      </c>
      <c r="I130" s="58">
        <f t="shared" ref="I130:I161" si="91">IF(AA130&gt;=1,1,IF(AA130&gt;=0.5,0.75,IF(AA130&gt;0,0.5,0)))</f>
        <v>1</v>
      </c>
      <c r="J130" s="58">
        <f t="shared" ref="J130:J161" si="92">IF(AE130&gt;=2,2,IF(AE130&gt;=1,1.5,IF(AE130&gt;0,1,0)))</f>
        <v>2</v>
      </c>
      <c r="K130" s="58">
        <f t="shared" ref="K130:K161" si="93">IF(AI130&gt;=1,1,IF(AI130&gt;=0.5,0.75,IF(AI130&gt;0,0.5,0)))</f>
        <v>1</v>
      </c>
      <c r="L130" s="58">
        <f t="shared" ref="L130:L161" si="94">IF(AM130&gt;=6,2,IF(AM130&gt;=5,1.75,IF(AM130&gt;=4,1.5,IF(AM130&gt;=3,1,IF(AM130&gt;=2,0.75,IF(AM130&gt;=1,0.5,IF(AM130&gt;0,0.25,0)))))))</f>
        <v>0.5</v>
      </c>
      <c r="M130" s="58">
        <f t="shared" ref="M130:M161" si="95">IF(AND(AP130=5,AQ130=200),2,IF(AND(AP130&gt;=5,AQ130&gt;200),1,IF(AND(AP130&gt;=3,OR(AQ130&gt;=120,AQ130&lt;200)),0.5,0)))</f>
        <v>0</v>
      </c>
      <c r="N130" s="1">
        <f>_xlfn.XLOOKUP(A:A,'COAPS 2020-10'!A:A,'COAPS 2020-10'!AP:AP)</f>
        <v>1</v>
      </c>
      <c r="O130" s="55">
        <f t="shared" ref="O130:O161" si="96">(Q130+S130)/$N130</f>
        <v>1</v>
      </c>
      <c r="P130" s="55">
        <f t="shared" ref="P130:P161" si="97">((R130+T130)/40)/$N130</f>
        <v>1</v>
      </c>
      <c r="Q130">
        <f>_xlfn.XLOOKUP($A:$A,AUTOPREENCHIMENTO!$A:$A,AUTOPREENCHIMENTO!DH:DH)</f>
        <v>1</v>
      </c>
      <c r="R130">
        <f>_xlfn.XLOOKUP($A:$A,AUTOPREENCHIMENTO!$A:$A,AUTOPREENCHIMENTO!DI:DI)</f>
        <v>40</v>
      </c>
      <c r="S130">
        <f>_xlfn.XLOOKUP($A:$A,AUTOPREENCHIMENTO!$A:$A,AUTOPREENCHIMENTO!DJ:DJ)</f>
        <v>0</v>
      </c>
      <c r="T130">
        <f>_xlfn.XLOOKUP($A:$A,AUTOPREENCHIMENTO!$A:$A,AUTOPREENCHIMENTO!DK:DK)</f>
        <v>0</v>
      </c>
      <c r="U130" s="55">
        <f t="shared" ref="U130:U161" si="98">W130/$N130</f>
        <v>1</v>
      </c>
      <c r="V130" s="55">
        <f t="shared" ref="V130:V161" si="99">X130/40/$N130</f>
        <v>1</v>
      </c>
      <c r="W130">
        <f>_xlfn.XLOOKUP($A:$A,AUTOPREENCHIMENTO!$A:$A,AUTOPREENCHIMENTO!DD:DD)</f>
        <v>1</v>
      </c>
      <c r="X130">
        <f>_xlfn.XLOOKUP($A:$A,AUTOPREENCHIMENTO!$A:$A,AUTOPREENCHIMENTO!DE:DE)</f>
        <v>40</v>
      </c>
      <c r="Y130" s="1">
        <f>_xlfn.XLOOKUP(A:A,'COAPS 2020-10'!A:A,'COAPS 2020-10'!AQ:AQ)</f>
        <v>1</v>
      </c>
      <c r="Z130" s="55">
        <f t="shared" ref="Z130:Z161" si="100">IF(Y130=0,0,(AB130/$Y130))</f>
        <v>1</v>
      </c>
      <c r="AA130" s="55">
        <f t="shared" ref="AA130:AA161" si="101">IF(Y130=0,0,(AC130/40/$Y130))</f>
        <v>1</v>
      </c>
      <c r="AB130">
        <f>_xlfn.XLOOKUP($A:$A,AUTOPREENCHIMENTO!$A:$A,AUTOPREENCHIMENTO!DB:DB)</f>
        <v>1</v>
      </c>
      <c r="AC130">
        <f>_xlfn.XLOOKUP($A:$A,AUTOPREENCHIMENTO!$A:$A,AUTOPREENCHIMENTO!DC:DC)</f>
        <v>40</v>
      </c>
      <c r="AD130" s="55">
        <f t="shared" ref="AD130:AD161" si="102">AF130/$N130</f>
        <v>2</v>
      </c>
      <c r="AE130" s="55">
        <f t="shared" ref="AE130:AE161" si="103">AG130/40/$N130</f>
        <v>2</v>
      </c>
      <c r="AF130">
        <f>_xlfn.XLOOKUP($A:$A,AUTOPREENCHIMENTO!$A:$A,AUTOPREENCHIMENTO!DN:DN)</f>
        <v>2</v>
      </c>
      <c r="AG130">
        <f>_xlfn.XLOOKUP($A:$A,AUTOPREENCHIMENTO!$A:$A,AUTOPREENCHIMENTO!DO:DO)</f>
        <v>80</v>
      </c>
      <c r="AH130" s="55">
        <f t="shared" ref="AH130:AH161" si="104">IF(Y130=0,0,(AJ130/$Y130))</f>
        <v>1</v>
      </c>
      <c r="AI130" s="55">
        <f t="shared" ref="AI130:AI161" si="105">IF(Y130=0,0,(AK130/40/$Y130))</f>
        <v>1</v>
      </c>
      <c r="AJ130">
        <f>_xlfn.XLOOKUP($A:$A,AUTOPREENCHIMENTO!$A:$A,AUTOPREENCHIMENTO!DP:DP)</f>
        <v>1</v>
      </c>
      <c r="AK130">
        <f>_xlfn.XLOOKUP($A:$A,AUTOPREENCHIMENTO!$A:$A,AUTOPREENCHIMENTO!DQ:DQ)</f>
        <v>40</v>
      </c>
      <c r="AL130" s="55">
        <f t="shared" ref="AL130:AL161" si="106">AN130/$N130</f>
        <v>1</v>
      </c>
      <c r="AM130" s="55">
        <f t="shared" ref="AM130:AM161" si="107">AO130/40/$N130</f>
        <v>1</v>
      </c>
      <c r="AN130">
        <f>_xlfn.XLOOKUP($A:$A,AUTOPREENCHIMENTO!$A:$A,AUTOPREENCHIMENTO!CT:CT)</f>
        <v>1</v>
      </c>
      <c r="AO130">
        <f>_xlfn.XLOOKUP($A:$A,AUTOPREENCHIMENTO!$A:$A,AUTOPREENCHIMENTO!CU:CU)</f>
        <v>40</v>
      </c>
      <c r="AP130" s="55">
        <f t="shared" ref="AP130:AP161" si="108">COUNTIF(AR130:AY130,"&gt;0")</f>
        <v>0</v>
      </c>
      <c r="AQ130" s="55">
        <f t="shared" ref="AQ130:AQ161" si="109">SUM(AZ130:BG130)</f>
        <v>0</v>
      </c>
      <c r="AR130">
        <f>_xlfn.XLOOKUP($A:$A,AUTOPREENCHIMENTO!$A:$A,AUTOPREENCHIMENTO!DS:DS)</f>
        <v>0</v>
      </c>
      <c r="AS130">
        <f>_xlfn.XLOOKUP($A:$A,AUTOPREENCHIMENTO!$A:$A,AUTOPREENCHIMENTO!DU:DU)</f>
        <v>0</v>
      </c>
      <c r="AT130">
        <f>_xlfn.XLOOKUP($A:$A,AUTOPREENCHIMENTO!$A:$A,AUTOPREENCHIMENTO!DW:DW)</f>
        <v>0</v>
      </c>
      <c r="AU130">
        <f>_xlfn.XLOOKUP($A:$A,AUTOPREENCHIMENTO!$A:$A,AUTOPREENCHIMENTO!DY:DY)</f>
        <v>0</v>
      </c>
      <c r="AV130">
        <f>_xlfn.XLOOKUP($A:$A,AUTOPREENCHIMENTO!$A:$A,AUTOPREENCHIMENTO!EA:EA)</f>
        <v>0</v>
      </c>
      <c r="AW130">
        <f>_xlfn.XLOOKUP($A:$A,AUTOPREENCHIMENTO!$A:$A,AUTOPREENCHIMENTO!EC:EC)</f>
        <v>0</v>
      </c>
      <c r="AX130">
        <f>_xlfn.XLOOKUP($A:$A,AUTOPREENCHIMENTO!$A:$A,AUTOPREENCHIMENTO!EE:EE)</f>
        <v>0</v>
      </c>
      <c r="AY130">
        <f>_xlfn.XLOOKUP($A:$A,AUTOPREENCHIMENTO!$A:$A,AUTOPREENCHIMENTO!EG:EG)</f>
        <v>0</v>
      </c>
      <c r="AZ130">
        <f>_xlfn.XLOOKUP($A:$A,AUTOPREENCHIMENTO!$A:$A,AUTOPREENCHIMENTO!DT:DT)</f>
        <v>0</v>
      </c>
      <c r="BA130">
        <f>_xlfn.XLOOKUP($A:$A,AUTOPREENCHIMENTO!$A:$A,AUTOPREENCHIMENTO!DV:DV)</f>
        <v>0</v>
      </c>
      <c r="BB130">
        <f>_xlfn.XLOOKUP($A:$A,AUTOPREENCHIMENTO!$A:$A,AUTOPREENCHIMENTO!DX:DX)</f>
        <v>0</v>
      </c>
      <c r="BC130">
        <f>_xlfn.XLOOKUP($A:$A,AUTOPREENCHIMENTO!$A:$A,AUTOPREENCHIMENTO!DZ:DZ)</f>
        <v>0</v>
      </c>
      <c r="BD130">
        <f>_xlfn.XLOOKUP($A:$A,AUTOPREENCHIMENTO!$A:$A,AUTOPREENCHIMENTO!EB:EB)</f>
        <v>0</v>
      </c>
      <c r="BE130">
        <f>_xlfn.XLOOKUP($A:$A,AUTOPREENCHIMENTO!$A:$A,AUTOPREENCHIMENTO!ED:ED)</f>
        <v>0</v>
      </c>
      <c r="BF130">
        <f>_xlfn.XLOOKUP($A:$A,AUTOPREENCHIMENTO!$A:$A,AUTOPREENCHIMENTO!EF:EF)</f>
        <v>0</v>
      </c>
      <c r="BG130">
        <f>_xlfn.XLOOKUP($A:$A,AUTOPREENCHIMENTO!$A:$A,AUTOPREENCHIMENTO!EH:EH)</f>
        <v>0</v>
      </c>
    </row>
    <row r="131" spans="1:59" x14ac:dyDescent="0.25">
      <c r="A131" s="2">
        <v>195</v>
      </c>
      <c r="B131" s="1" t="s">
        <v>1702</v>
      </c>
      <c r="C131" s="43" t="s">
        <v>325</v>
      </c>
      <c r="D131" s="1" t="s">
        <v>1725</v>
      </c>
      <c r="E131" s="20" t="str">
        <f>_xlfn.XLOOKUP(A:A,Tipologia!A:A,Tipologia!F:F)</f>
        <v>C</v>
      </c>
      <c r="F131" s="62">
        <f t="shared" si="88"/>
        <v>6</v>
      </c>
      <c r="G131" s="58">
        <f t="shared" si="89"/>
        <v>2</v>
      </c>
      <c r="H131" s="58">
        <f t="shared" si="90"/>
        <v>2</v>
      </c>
      <c r="I131" s="58">
        <f t="shared" si="91"/>
        <v>0</v>
      </c>
      <c r="J131" s="58">
        <f t="shared" si="92"/>
        <v>1.5</v>
      </c>
      <c r="K131" s="58">
        <f t="shared" si="93"/>
        <v>0</v>
      </c>
      <c r="L131" s="58">
        <f t="shared" si="94"/>
        <v>0.5</v>
      </c>
      <c r="M131" s="58">
        <f t="shared" si="95"/>
        <v>0</v>
      </c>
      <c r="N131" s="1">
        <f>_xlfn.XLOOKUP(A:A,'COAPS 2020-10'!A:A,'COAPS 2020-10'!AP:AP)</f>
        <v>1</v>
      </c>
      <c r="O131" s="55">
        <f t="shared" si="96"/>
        <v>1</v>
      </c>
      <c r="P131" s="55">
        <f t="shared" si="97"/>
        <v>1</v>
      </c>
      <c r="Q131">
        <f>_xlfn.XLOOKUP($A:$A,AUTOPREENCHIMENTO!$A:$A,AUTOPREENCHIMENTO!DH:DH)</f>
        <v>1</v>
      </c>
      <c r="R131">
        <f>_xlfn.XLOOKUP($A:$A,AUTOPREENCHIMENTO!$A:$A,AUTOPREENCHIMENTO!DI:DI)</f>
        <v>40</v>
      </c>
      <c r="S131">
        <f>_xlfn.XLOOKUP($A:$A,AUTOPREENCHIMENTO!$A:$A,AUTOPREENCHIMENTO!DJ:DJ)</f>
        <v>0</v>
      </c>
      <c r="T131">
        <f>_xlfn.XLOOKUP($A:$A,AUTOPREENCHIMENTO!$A:$A,AUTOPREENCHIMENTO!DK:DK)</f>
        <v>0</v>
      </c>
      <c r="U131" s="55">
        <f t="shared" si="98"/>
        <v>1</v>
      </c>
      <c r="V131" s="55">
        <f t="shared" si="99"/>
        <v>1</v>
      </c>
      <c r="W131">
        <f>_xlfn.XLOOKUP($A:$A,AUTOPREENCHIMENTO!$A:$A,AUTOPREENCHIMENTO!DD:DD)</f>
        <v>1</v>
      </c>
      <c r="X131">
        <f>_xlfn.XLOOKUP($A:$A,AUTOPREENCHIMENTO!$A:$A,AUTOPREENCHIMENTO!DE:DE)</f>
        <v>40</v>
      </c>
      <c r="Y131" s="1">
        <f>_xlfn.XLOOKUP(A:A,'COAPS 2020-10'!A:A,'COAPS 2020-10'!AQ:AQ)</f>
        <v>0</v>
      </c>
      <c r="Z131" s="55">
        <f t="shared" si="100"/>
        <v>0</v>
      </c>
      <c r="AA131" s="55">
        <f t="shared" si="101"/>
        <v>0</v>
      </c>
      <c r="AB131">
        <f>_xlfn.XLOOKUP($A:$A,AUTOPREENCHIMENTO!$A:$A,AUTOPREENCHIMENTO!DB:DB)</f>
        <v>0</v>
      </c>
      <c r="AC131">
        <f>_xlfn.XLOOKUP($A:$A,AUTOPREENCHIMENTO!$A:$A,AUTOPREENCHIMENTO!DC:DC)</f>
        <v>0</v>
      </c>
      <c r="AD131" s="55">
        <f t="shared" si="102"/>
        <v>1</v>
      </c>
      <c r="AE131" s="55">
        <f t="shared" si="103"/>
        <v>1</v>
      </c>
      <c r="AF131">
        <f>_xlfn.XLOOKUP($A:$A,AUTOPREENCHIMENTO!$A:$A,AUTOPREENCHIMENTO!DN:DN)</f>
        <v>1</v>
      </c>
      <c r="AG131">
        <f>_xlfn.XLOOKUP($A:$A,AUTOPREENCHIMENTO!$A:$A,AUTOPREENCHIMENTO!DO:DO)</f>
        <v>40</v>
      </c>
      <c r="AH131" s="55">
        <f t="shared" si="104"/>
        <v>0</v>
      </c>
      <c r="AI131" s="55">
        <f t="shared" si="105"/>
        <v>0</v>
      </c>
      <c r="AJ131">
        <f>_xlfn.XLOOKUP($A:$A,AUTOPREENCHIMENTO!$A:$A,AUTOPREENCHIMENTO!DP:DP)</f>
        <v>0</v>
      </c>
      <c r="AK131">
        <f>_xlfn.XLOOKUP($A:$A,AUTOPREENCHIMENTO!$A:$A,AUTOPREENCHIMENTO!DQ:DQ)</f>
        <v>0</v>
      </c>
      <c r="AL131" s="55">
        <f t="shared" si="106"/>
        <v>1</v>
      </c>
      <c r="AM131" s="55">
        <f t="shared" si="107"/>
        <v>1</v>
      </c>
      <c r="AN131">
        <f>_xlfn.XLOOKUP($A:$A,AUTOPREENCHIMENTO!$A:$A,AUTOPREENCHIMENTO!CT:CT)</f>
        <v>1</v>
      </c>
      <c r="AO131">
        <f>_xlfn.XLOOKUP($A:$A,AUTOPREENCHIMENTO!$A:$A,AUTOPREENCHIMENTO!CU:CU)</f>
        <v>40</v>
      </c>
      <c r="AP131" s="55">
        <f t="shared" si="108"/>
        <v>0</v>
      </c>
      <c r="AQ131" s="55">
        <f t="shared" si="109"/>
        <v>0</v>
      </c>
      <c r="AR131">
        <f>_xlfn.XLOOKUP($A:$A,AUTOPREENCHIMENTO!$A:$A,AUTOPREENCHIMENTO!DS:DS)</f>
        <v>0</v>
      </c>
      <c r="AS131">
        <f>_xlfn.XLOOKUP($A:$A,AUTOPREENCHIMENTO!$A:$A,AUTOPREENCHIMENTO!DU:DU)</f>
        <v>0</v>
      </c>
      <c r="AT131">
        <f>_xlfn.XLOOKUP($A:$A,AUTOPREENCHIMENTO!$A:$A,AUTOPREENCHIMENTO!DW:DW)</f>
        <v>0</v>
      </c>
      <c r="AU131">
        <f>_xlfn.XLOOKUP($A:$A,AUTOPREENCHIMENTO!$A:$A,AUTOPREENCHIMENTO!DY:DY)</f>
        <v>0</v>
      </c>
      <c r="AV131">
        <f>_xlfn.XLOOKUP($A:$A,AUTOPREENCHIMENTO!$A:$A,AUTOPREENCHIMENTO!EA:EA)</f>
        <v>0</v>
      </c>
      <c r="AW131">
        <f>_xlfn.XLOOKUP($A:$A,AUTOPREENCHIMENTO!$A:$A,AUTOPREENCHIMENTO!EC:EC)</f>
        <v>0</v>
      </c>
      <c r="AX131">
        <f>_xlfn.XLOOKUP($A:$A,AUTOPREENCHIMENTO!$A:$A,AUTOPREENCHIMENTO!EE:EE)</f>
        <v>0</v>
      </c>
      <c r="AY131">
        <f>_xlfn.XLOOKUP($A:$A,AUTOPREENCHIMENTO!$A:$A,AUTOPREENCHIMENTO!EG:EG)</f>
        <v>0</v>
      </c>
      <c r="AZ131">
        <f>_xlfn.XLOOKUP($A:$A,AUTOPREENCHIMENTO!$A:$A,AUTOPREENCHIMENTO!DT:DT)</f>
        <v>0</v>
      </c>
      <c r="BA131">
        <f>_xlfn.XLOOKUP($A:$A,AUTOPREENCHIMENTO!$A:$A,AUTOPREENCHIMENTO!DV:DV)</f>
        <v>0</v>
      </c>
      <c r="BB131">
        <f>_xlfn.XLOOKUP($A:$A,AUTOPREENCHIMENTO!$A:$A,AUTOPREENCHIMENTO!DX:DX)</f>
        <v>0</v>
      </c>
      <c r="BC131">
        <f>_xlfn.XLOOKUP($A:$A,AUTOPREENCHIMENTO!$A:$A,AUTOPREENCHIMENTO!DZ:DZ)</f>
        <v>0</v>
      </c>
      <c r="BD131">
        <f>_xlfn.XLOOKUP($A:$A,AUTOPREENCHIMENTO!$A:$A,AUTOPREENCHIMENTO!EB:EB)</f>
        <v>0</v>
      </c>
      <c r="BE131">
        <f>_xlfn.XLOOKUP($A:$A,AUTOPREENCHIMENTO!$A:$A,AUTOPREENCHIMENTO!ED:ED)</f>
        <v>0</v>
      </c>
      <c r="BF131">
        <f>_xlfn.XLOOKUP($A:$A,AUTOPREENCHIMENTO!$A:$A,AUTOPREENCHIMENTO!EF:EF)</f>
        <v>0</v>
      </c>
      <c r="BG131">
        <f>_xlfn.XLOOKUP($A:$A,AUTOPREENCHIMENTO!$A:$A,AUTOPREENCHIMENTO!EH:EH)</f>
        <v>0</v>
      </c>
    </row>
    <row r="132" spans="1:59" x14ac:dyDescent="0.25">
      <c r="A132" s="2">
        <v>196</v>
      </c>
      <c r="B132" s="1" t="s">
        <v>1622</v>
      </c>
      <c r="C132" s="43" t="s">
        <v>127</v>
      </c>
      <c r="D132" s="1" t="s">
        <v>1659</v>
      </c>
      <c r="E132" s="20" t="str">
        <f>_xlfn.XLOOKUP(A:A,Tipologia!A:A,Tipologia!F:F)</f>
        <v>C</v>
      </c>
      <c r="F132" s="62">
        <f t="shared" si="88"/>
        <v>6.75</v>
      </c>
      <c r="G132" s="58">
        <f t="shared" si="89"/>
        <v>2</v>
      </c>
      <c r="H132" s="58">
        <f t="shared" si="90"/>
        <v>2</v>
      </c>
      <c r="I132" s="58">
        <f t="shared" si="91"/>
        <v>0</v>
      </c>
      <c r="J132" s="58">
        <f t="shared" si="92"/>
        <v>2</v>
      </c>
      <c r="K132" s="58">
        <f t="shared" si="93"/>
        <v>0</v>
      </c>
      <c r="L132" s="58">
        <f t="shared" si="94"/>
        <v>0.75</v>
      </c>
      <c r="M132" s="58">
        <f t="shared" si="95"/>
        <v>0</v>
      </c>
      <c r="N132" s="1">
        <f>_xlfn.XLOOKUP(A:A,'COAPS 2020-10'!A:A,'COAPS 2020-10'!AP:AP)</f>
        <v>1</v>
      </c>
      <c r="O132" s="55">
        <f t="shared" si="96"/>
        <v>1</v>
      </c>
      <c r="P132" s="55">
        <f t="shared" si="97"/>
        <v>1</v>
      </c>
      <c r="Q132">
        <f>_xlfn.XLOOKUP($A:$A,AUTOPREENCHIMENTO!$A:$A,AUTOPREENCHIMENTO!DH:DH)</f>
        <v>1</v>
      </c>
      <c r="R132">
        <f>_xlfn.XLOOKUP($A:$A,AUTOPREENCHIMENTO!$A:$A,AUTOPREENCHIMENTO!DI:DI)</f>
        <v>40</v>
      </c>
      <c r="S132">
        <f>_xlfn.XLOOKUP($A:$A,AUTOPREENCHIMENTO!$A:$A,AUTOPREENCHIMENTO!DJ:DJ)</f>
        <v>0</v>
      </c>
      <c r="T132">
        <f>_xlfn.XLOOKUP($A:$A,AUTOPREENCHIMENTO!$A:$A,AUTOPREENCHIMENTO!DK:DK)</f>
        <v>0</v>
      </c>
      <c r="U132" s="55">
        <f t="shared" si="98"/>
        <v>1</v>
      </c>
      <c r="V132" s="55">
        <f t="shared" si="99"/>
        <v>1</v>
      </c>
      <c r="W132">
        <f>_xlfn.XLOOKUP($A:$A,AUTOPREENCHIMENTO!$A:$A,AUTOPREENCHIMENTO!DD:DD)</f>
        <v>1</v>
      </c>
      <c r="X132">
        <f>_xlfn.XLOOKUP($A:$A,AUTOPREENCHIMENTO!$A:$A,AUTOPREENCHIMENTO!DE:DE)</f>
        <v>40</v>
      </c>
      <c r="Y132" s="1">
        <f>_xlfn.XLOOKUP(A:A,'COAPS 2020-10'!A:A,'COAPS 2020-10'!AQ:AQ)</f>
        <v>0</v>
      </c>
      <c r="Z132" s="55">
        <f t="shared" si="100"/>
        <v>0</v>
      </c>
      <c r="AA132" s="55">
        <f t="shared" si="101"/>
        <v>0</v>
      </c>
      <c r="AB132">
        <f>_xlfn.XLOOKUP($A:$A,AUTOPREENCHIMENTO!$A:$A,AUTOPREENCHIMENTO!DB:DB)</f>
        <v>0</v>
      </c>
      <c r="AC132">
        <f>_xlfn.XLOOKUP($A:$A,AUTOPREENCHIMENTO!$A:$A,AUTOPREENCHIMENTO!DC:DC)</f>
        <v>0</v>
      </c>
      <c r="AD132" s="55">
        <f t="shared" si="102"/>
        <v>2</v>
      </c>
      <c r="AE132" s="55">
        <f t="shared" si="103"/>
        <v>2</v>
      </c>
      <c r="AF132">
        <f>_xlfn.XLOOKUP($A:$A,AUTOPREENCHIMENTO!$A:$A,AUTOPREENCHIMENTO!DN:DN)</f>
        <v>2</v>
      </c>
      <c r="AG132">
        <f>_xlfn.XLOOKUP($A:$A,AUTOPREENCHIMENTO!$A:$A,AUTOPREENCHIMENTO!DO:DO)</f>
        <v>80</v>
      </c>
      <c r="AH132" s="55">
        <f t="shared" si="104"/>
        <v>0</v>
      </c>
      <c r="AI132" s="55">
        <f t="shared" si="105"/>
        <v>0</v>
      </c>
      <c r="AJ132">
        <f>_xlfn.XLOOKUP($A:$A,AUTOPREENCHIMENTO!$A:$A,AUTOPREENCHIMENTO!DP:DP)</f>
        <v>0</v>
      </c>
      <c r="AK132">
        <f>_xlfn.XLOOKUP($A:$A,AUTOPREENCHIMENTO!$A:$A,AUTOPREENCHIMENTO!DQ:DQ)</f>
        <v>0</v>
      </c>
      <c r="AL132" s="55">
        <f t="shared" si="106"/>
        <v>2</v>
      </c>
      <c r="AM132" s="55">
        <f t="shared" si="107"/>
        <v>2</v>
      </c>
      <c r="AN132">
        <f>_xlfn.XLOOKUP($A:$A,AUTOPREENCHIMENTO!$A:$A,AUTOPREENCHIMENTO!CT:CT)</f>
        <v>2</v>
      </c>
      <c r="AO132">
        <f>_xlfn.XLOOKUP($A:$A,AUTOPREENCHIMENTO!$A:$A,AUTOPREENCHIMENTO!CU:CU)</f>
        <v>80</v>
      </c>
      <c r="AP132" s="55">
        <f t="shared" si="108"/>
        <v>0</v>
      </c>
      <c r="AQ132" s="55">
        <f t="shared" si="109"/>
        <v>0</v>
      </c>
      <c r="AR132">
        <f>_xlfn.XLOOKUP($A:$A,AUTOPREENCHIMENTO!$A:$A,AUTOPREENCHIMENTO!DS:DS)</f>
        <v>0</v>
      </c>
      <c r="AS132">
        <f>_xlfn.XLOOKUP($A:$A,AUTOPREENCHIMENTO!$A:$A,AUTOPREENCHIMENTO!DU:DU)</f>
        <v>0</v>
      </c>
      <c r="AT132">
        <f>_xlfn.XLOOKUP($A:$A,AUTOPREENCHIMENTO!$A:$A,AUTOPREENCHIMENTO!DW:DW)</f>
        <v>0</v>
      </c>
      <c r="AU132">
        <f>_xlfn.XLOOKUP($A:$A,AUTOPREENCHIMENTO!$A:$A,AUTOPREENCHIMENTO!DY:DY)</f>
        <v>0</v>
      </c>
      <c r="AV132">
        <f>_xlfn.XLOOKUP($A:$A,AUTOPREENCHIMENTO!$A:$A,AUTOPREENCHIMENTO!EA:EA)</f>
        <v>0</v>
      </c>
      <c r="AW132">
        <f>_xlfn.XLOOKUP($A:$A,AUTOPREENCHIMENTO!$A:$A,AUTOPREENCHIMENTO!EC:EC)</f>
        <v>0</v>
      </c>
      <c r="AX132">
        <f>_xlfn.XLOOKUP($A:$A,AUTOPREENCHIMENTO!$A:$A,AUTOPREENCHIMENTO!EE:EE)</f>
        <v>0</v>
      </c>
      <c r="AY132">
        <f>_xlfn.XLOOKUP($A:$A,AUTOPREENCHIMENTO!$A:$A,AUTOPREENCHIMENTO!EG:EG)</f>
        <v>0</v>
      </c>
      <c r="AZ132">
        <f>_xlfn.XLOOKUP($A:$A,AUTOPREENCHIMENTO!$A:$A,AUTOPREENCHIMENTO!DT:DT)</f>
        <v>0</v>
      </c>
      <c r="BA132">
        <f>_xlfn.XLOOKUP($A:$A,AUTOPREENCHIMENTO!$A:$A,AUTOPREENCHIMENTO!DV:DV)</f>
        <v>0</v>
      </c>
      <c r="BB132">
        <f>_xlfn.XLOOKUP($A:$A,AUTOPREENCHIMENTO!$A:$A,AUTOPREENCHIMENTO!DX:DX)</f>
        <v>0</v>
      </c>
      <c r="BC132">
        <f>_xlfn.XLOOKUP($A:$A,AUTOPREENCHIMENTO!$A:$A,AUTOPREENCHIMENTO!DZ:DZ)</f>
        <v>0</v>
      </c>
      <c r="BD132">
        <f>_xlfn.XLOOKUP($A:$A,AUTOPREENCHIMENTO!$A:$A,AUTOPREENCHIMENTO!EB:EB)</f>
        <v>0</v>
      </c>
      <c r="BE132">
        <f>_xlfn.XLOOKUP($A:$A,AUTOPREENCHIMENTO!$A:$A,AUTOPREENCHIMENTO!ED:ED)</f>
        <v>0</v>
      </c>
      <c r="BF132">
        <f>_xlfn.XLOOKUP($A:$A,AUTOPREENCHIMENTO!$A:$A,AUTOPREENCHIMENTO!EF:EF)</f>
        <v>0</v>
      </c>
      <c r="BG132">
        <f>_xlfn.XLOOKUP($A:$A,AUTOPREENCHIMENTO!$A:$A,AUTOPREENCHIMENTO!EH:EH)</f>
        <v>0</v>
      </c>
    </row>
    <row r="133" spans="1:59" x14ac:dyDescent="0.25">
      <c r="A133" s="2">
        <v>197</v>
      </c>
      <c r="B133" s="1" t="s">
        <v>1702</v>
      </c>
      <c r="C133" s="43" t="s">
        <v>325</v>
      </c>
      <c r="D133" s="1" t="s">
        <v>2127</v>
      </c>
      <c r="E133" s="20" t="str">
        <f>_xlfn.XLOOKUP(A:A,Tipologia!A:A,Tipologia!F:F)</f>
        <v>D</v>
      </c>
      <c r="F133" s="62">
        <f t="shared" si="88"/>
        <v>6</v>
      </c>
      <c r="G133" s="58">
        <f t="shared" si="89"/>
        <v>1.5</v>
      </c>
      <c r="H133" s="58">
        <f t="shared" si="90"/>
        <v>2</v>
      </c>
      <c r="I133" s="58">
        <f t="shared" si="91"/>
        <v>0</v>
      </c>
      <c r="J133" s="58">
        <f t="shared" si="92"/>
        <v>2</v>
      </c>
      <c r="K133" s="58">
        <f t="shared" si="93"/>
        <v>0</v>
      </c>
      <c r="L133" s="58">
        <f t="shared" si="94"/>
        <v>0.5</v>
      </c>
      <c r="M133" s="58">
        <f t="shared" si="95"/>
        <v>0</v>
      </c>
      <c r="N133" s="1">
        <f>_xlfn.XLOOKUP(A:A,'COAPS 2020-10'!A:A,'COAPS 2020-10'!AP:AP)</f>
        <v>3</v>
      </c>
      <c r="O133" s="55">
        <f t="shared" si="96"/>
        <v>1</v>
      </c>
      <c r="P133" s="55">
        <f t="shared" si="97"/>
        <v>0.8666666666666667</v>
      </c>
      <c r="Q133">
        <f>_xlfn.XLOOKUP($A:$A,AUTOPREENCHIMENTO!$A:$A,AUTOPREENCHIMENTO!DH:DH)</f>
        <v>1</v>
      </c>
      <c r="R133">
        <f>_xlfn.XLOOKUP($A:$A,AUTOPREENCHIMENTO!$A:$A,AUTOPREENCHIMENTO!DI:DI)</f>
        <v>40</v>
      </c>
      <c r="S133">
        <f>_xlfn.XLOOKUP($A:$A,AUTOPREENCHIMENTO!$A:$A,AUTOPREENCHIMENTO!DJ:DJ)</f>
        <v>2</v>
      </c>
      <c r="T133">
        <f>_xlfn.XLOOKUP($A:$A,AUTOPREENCHIMENTO!$A:$A,AUTOPREENCHIMENTO!DK:DK)</f>
        <v>64</v>
      </c>
      <c r="U133" s="55">
        <f t="shared" si="98"/>
        <v>1</v>
      </c>
      <c r="V133" s="55">
        <f t="shared" si="99"/>
        <v>1</v>
      </c>
      <c r="W133">
        <f>_xlfn.XLOOKUP($A:$A,AUTOPREENCHIMENTO!$A:$A,AUTOPREENCHIMENTO!DD:DD)</f>
        <v>3</v>
      </c>
      <c r="X133">
        <f>_xlfn.XLOOKUP($A:$A,AUTOPREENCHIMENTO!$A:$A,AUTOPREENCHIMENTO!DE:DE)</f>
        <v>120</v>
      </c>
      <c r="Y133" s="1">
        <f>_xlfn.XLOOKUP(A:A,'COAPS 2020-10'!A:A,'COAPS 2020-10'!AQ:AQ)</f>
        <v>0</v>
      </c>
      <c r="Z133" s="55">
        <f t="shared" si="100"/>
        <v>0</v>
      </c>
      <c r="AA133" s="55">
        <f t="shared" si="101"/>
        <v>0</v>
      </c>
      <c r="AB133">
        <f>_xlfn.XLOOKUP($A:$A,AUTOPREENCHIMENTO!$A:$A,AUTOPREENCHIMENTO!DB:DB)</f>
        <v>0</v>
      </c>
      <c r="AC133">
        <f>_xlfn.XLOOKUP($A:$A,AUTOPREENCHIMENTO!$A:$A,AUTOPREENCHIMENTO!DC:DC)</f>
        <v>0</v>
      </c>
      <c r="AD133" s="55">
        <f t="shared" si="102"/>
        <v>2</v>
      </c>
      <c r="AE133" s="55">
        <f t="shared" si="103"/>
        <v>2</v>
      </c>
      <c r="AF133">
        <f>_xlfn.XLOOKUP($A:$A,AUTOPREENCHIMENTO!$A:$A,AUTOPREENCHIMENTO!DN:DN)</f>
        <v>6</v>
      </c>
      <c r="AG133">
        <f>_xlfn.XLOOKUP($A:$A,AUTOPREENCHIMENTO!$A:$A,AUTOPREENCHIMENTO!DO:DO)</f>
        <v>240</v>
      </c>
      <c r="AH133" s="55">
        <f t="shared" si="104"/>
        <v>0</v>
      </c>
      <c r="AI133" s="55">
        <f t="shared" si="105"/>
        <v>0</v>
      </c>
      <c r="AJ133">
        <f>_xlfn.XLOOKUP($A:$A,AUTOPREENCHIMENTO!$A:$A,AUTOPREENCHIMENTO!DP:DP)</f>
        <v>0</v>
      </c>
      <c r="AK133">
        <f>_xlfn.XLOOKUP($A:$A,AUTOPREENCHIMENTO!$A:$A,AUTOPREENCHIMENTO!DQ:DQ)</f>
        <v>0</v>
      </c>
      <c r="AL133" s="55">
        <f t="shared" si="106"/>
        <v>1.3333333333333333</v>
      </c>
      <c r="AM133" s="55">
        <f t="shared" si="107"/>
        <v>1.3333333333333333</v>
      </c>
      <c r="AN133">
        <f>_xlfn.XLOOKUP($A:$A,AUTOPREENCHIMENTO!$A:$A,AUTOPREENCHIMENTO!CT:CT)</f>
        <v>4</v>
      </c>
      <c r="AO133">
        <f>_xlfn.XLOOKUP($A:$A,AUTOPREENCHIMENTO!$A:$A,AUTOPREENCHIMENTO!CU:CU)</f>
        <v>160</v>
      </c>
      <c r="AP133" s="55">
        <f t="shared" si="108"/>
        <v>0</v>
      </c>
      <c r="AQ133" s="55">
        <f t="shared" si="109"/>
        <v>0</v>
      </c>
      <c r="AR133">
        <f>_xlfn.XLOOKUP($A:$A,AUTOPREENCHIMENTO!$A:$A,AUTOPREENCHIMENTO!DS:DS)</f>
        <v>0</v>
      </c>
      <c r="AS133">
        <f>_xlfn.XLOOKUP($A:$A,AUTOPREENCHIMENTO!$A:$A,AUTOPREENCHIMENTO!DU:DU)</f>
        <v>0</v>
      </c>
      <c r="AT133">
        <f>_xlfn.XLOOKUP($A:$A,AUTOPREENCHIMENTO!$A:$A,AUTOPREENCHIMENTO!DW:DW)</f>
        <v>0</v>
      </c>
      <c r="AU133">
        <f>_xlfn.XLOOKUP($A:$A,AUTOPREENCHIMENTO!$A:$A,AUTOPREENCHIMENTO!DY:DY)</f>
        <v>0</v>
      </c>
      <c r="AV133">
        <f>_xlfn.XLOOKUP($A:$A,AUTOPREENCHIMENTO!$A:$A,AUTOPREENCHIMENTO!EA:EA)</f>
        <v>0</v>
      </c>
      <c r="AW133">
        <f>_xlfn.XLOOKUP($A:$A,AUTOPREENCHIMENTO!$A:$A,AUTOPREENCHIMENTO!EC:EC)</f>
        <v>0</v>
      </c>
      <c r="AX133">
        <f>_xlfn.XLOOKUP($A:$A,AUTOPREENCHIMENTO!$A:$A,AUTOPREENCHIMENTO!EE:EE)</f>
        <v>0</v>
      </c>
      <c r="AY133">
        <f>_xlfn.XLOOKUP($A:$A,AUTOPREENCHIMENTO!$A:$A,AUTOPREENCHIMENTO!EG:EG)</f>
        <v>0</v>
      </c>
      <c r="AZ133">
        <f>_xlfn.XLOOKUP($A:$A,AUTOPREENCHIMENTO!$A:$A,AUTOPREENCHIMENTO!DT:DT)</f>
        <v>0</v>
      </c>
      <c r="BA133">
        <f>_xlfn.XLOOKUP($A:$A,AUTOPREENCHIMENTO!$A:$A,AUTOPREENCHIMENTO!DV:DV)</f>
        <v>0</v>
      </c>
      <c r="BB133">
        <f>_xlfn.XLOOKUP($A:$A,AUTOPREENCHIMENTO!$A:$A,AUTOPREENCHIMENTO!DX:DX)</f>
        <v>0</v>
      </c>
      <c r="BC133">
        <f>_xlfn.XLOOKUP($A:$A,AUTOPREENCHIMENTO!$A:$A,AUTOPREENCHIMENTO!DZ:DZ)</f>
        <v>0</v>
      </c>
      <c r="BD133">
        <f>_xlfn.XLOOKUP($A:$A,AUTOPREENCHIMENTO!$A:$A,AUTOPREENCHIMENTO!EB:EB)</f>
        <v>0</v>
      </c>
      <c r="BE133">
        <f>_xlfn.XLOOKUP($A:$A,AUTOPREENCHIMENTO!$A:$A,AUTOPREENCHIMENTO!ED:ED)</f>
        <v>0</v>
      </c>
      <c r="BF133">
        <f>_xlfn.XLOOKUP($A:$A,AUTOPREENCHIMENTO!$A:$A,AUTOPREENCHIMENTO!EF:EF)</f>
        <v>0</v>
      </c>
      <c r="BG133">
        <f>_xlfn.XLOOKUP($A:$A,AUTOPREENCHIMENTO!$A:$A,AUTOPREENCHIMENTO!EH:EH)</f>
        <v>0</v>
      </c>
    </row>
    <row r="134" spans="1:59" x14ac:dyDescent="0.25">
      <c r="A134" s="2">
        <v>198</v>
      </c>
      <c r="B134" s="1" t="s">
        <v>1929</v>
      </c>
      <c r="C134" s="43" t="s">
        <v>136</v>
      </c>
      <c r="D134" s="1" t="s">
        <v>2118</v>
      </c>
      <c r="E134" s="20" t="str">
        <f>_xlfn.XLOOKUP(A:A,Tipologia!A:A,Tipologia!F:F)</f>
        <v>B</v>
      </c>
      <c r="F134" s="62">
        <f t="shared" si="88"/>
        <v>9</v>
      </c>
      <c r="G134" s="58">
        <f t="shared" si="89"/>
        <v>1.5</v>
      </c>
      <c r="H134" s="58">
        <f t="shared" si="90"/>
        <v>2</v>
      </c>
      <c r="I134" s="58">
        <f t="shared" si="91"/>
        <v>0.75</v>
      </c>
      <c r="J134" s="58">
        <f t="shared" si="92"/>
        <v>2</v>
      </c>
      <c r="K134" s="58">
        <f t="shared" si="93"/>
        <v>1</v>
      </c>
      <c r="L134" s="58">
        <f t="shared" si="94"/>
        <v>0.75</v>
      </c>
      <c r="M134" s="58">
        <f t="shared" si="95"/>
        <v>1</v>
      </c>
      <c r="N134" s="1">
        <f>_xlfn.XLOOKUP(A:A,'COAPS 2020-10'!A:A,'COAPS 2020-10'!AP:AP)</f>
        <v>6</v>
      </c>
      <c r="O134" s="55">
        <f t="shared" si="96"/>
        <v>0.83333333333333337</v>
      </c>
      <c r="P134" s="55">
        <f t="shared" si="97"/>
        <v>0.83333333333333337</v>
      </c>
      <c r="Q134">
        <f>_xlfn.XLOOKUP($A:$A,AUTOPREENCHIMENTO!$A:$A,AUTOPREENCHIMENTO!DH:DH)</f>
        <v>5</v>
      </c>
      <c r="R134">
        <f>_xlfn.XLOOKUP($A:$A,AUTOPREENCHIMENTO!$A:$A,AUTOPREENCHIMENTO!DI:DI)</f>
        <v>200</v>
      </c>
      <c r="S134">
        <f>_xlfn.XLOOKUP($A:$A,AUTOPREENCHIMENTO!$A:$A,AUTOPREENCHIMENTO!DJ:DJ)</f>
        <v>0</v>
      </c>
      <c r="T134">
        <f>_xlfn.XLOOKUP($A:$A,AUTOPREENCHIMENTO!$A:$A,AUTOPREENCHIMENTO!DK:DK)</f>
        <v>0</v>
      </c>
      <c r="U134" s="55">
        <f t="shared" si="98"/>
        <v>1.1666666666666667</v>
      </c>
      <c r="V134" s="55">
        <f t="shared" si="99"/>
        <v>1.1666666666666667</v>
      </c>
      <c r="W134">
        <f>_xlfn.XLOOKUP($A:$A,AUTOPREENCHIMENTO!$A:$A,AUTOPREENCHIMENTO!DD:DD)</f>
        <v>7</v>
      </c>
      <c r="X134">
        <f>_xlfn.XLOOKUP($A:$A,AUTOPREENCHIMENTO!$A:$A,AUTOPREENCHIMENTO!DE:DE)</f>
        <v>280</v>
      </c>
      <c r="Y134" s="1">
        <f>_xlfn.XLOOKUP(A:A,'COAPS 2020-10'!A:A,'COAPS 2020-10'!AQ:AQ)</f>
        <v>4</v>
      </c>
      <c r="Z134" s="55">
        <f t="shared" si="100"/>
        <v>0.5</v>
      </c>
      <c r="AA134" s="55">
        <f t="shared" si="101"/>
        <v>0.5</v>
      </c>
      <c r="AB134">
        <f>_xlfn.XLOOKUP($A:$A,AUTOPREENCHIMENTO!$A:$A,AUTOPREENCHIMENTO!DB:DB)</f>
        <v>2</v>
      </c>
      <c r="AC134">
        <f>_xlfn.XLOOKUP($A:$A,AUTOPREENCHIMENTO!$A:$A,AUTOPREENCHIMENTO!DC:DC)</f>
        <v>80</v>
      </c>
      <c r="AD134" s="55">
        <f t="shared" si="102"/>
        <v>3.3333333333333335</v>
      </c>
      <c r="AE134" s="55">
        <f t="shared" si="103"/>
        <v>3.2083333333333335</v>
      </c>
      <c r="AF134">
        <f>_xlfn.XLOOKUP($A:$A,AUTOPREENCHIMENTO!$A:$A,AUTOPREENCHIMENTO!DN:DN)</f>
        <v>20</v>
      </c>
      <c r="AG134">
        <f>_xlfn.XLOOKUP($A:$A,AUTOPREENCHIMENTO!$A:$A,AUTOPREENCHIMENTO!DO:DO)</f>
        <v>770</v>
      </c>
      <c r="AH134" s="55">
        <f t="shared" si="104"/>
        <v>1.5</v>
      </c>
      <c r="AI134" s="55">
        <f t="shared" si="105"/>
        <v>1.375</v>
      </c>
      <c r="AJ134">
        <f>_xlfn.XLOOKUP($A:$A,AUTOPREENCHIMENTO!$A:$A,AUTOPREENCHIMENTO!DP:DP)</f>
        <v>6</v>
      </c>
      <c r="AK134">
        <f>_xlfn.XLOOKUP($A:$A,AUTOPREENCHIMENTO!$A:$A,AUTOPREENCHIMENTO!DQ:DQ)</f>
        <v>220</v>
      </c>
      <c r="AL134" s="55">
        <f t="shared" si="106"/>
        <v>2.3333333333333335</v>
      </c>
      <c r="AM134" s="55">
        <f t="shared" si="107"/>
        <v>2.3333333333333335</v>
      </c>
      <c r="AN134">
        <f>_xlfn.XLOOKUP($A:$A,AUTOPREENCHIMENTO!$A:$A,AUTOPREENCHIMENTO!CT:CT)</f>
        <v>14</v>
      </c>
      <c r="AO134">
        <f>_xlfn.XLOOKUP($A:$A,AUTOPREENCHIMENTO!$A:$A,AUTOPREENCHIMENTO!CU:CU)</f>
        <v>560</v>
      </c>
      <c r="AP134" s="55">
        <f t="shared" si="108"/>
        <v>5</v>
      </c>
      <c r="AQ134" s="55">
        <f t="shared" si="109"/>
        <v>220</v>
      </c>
      <c r="AR134">
        <f>_xlfn.XLOOKUP($A:$A,AUTOPREENCHIMENTO!$A:$A,AUTOPREENCHIMENTO!DS:DS)</f>
        <v>1</v>
      </c>
      <c r="AS134">
        <f>_xlfn.XLOOKUP($A:$A,AUTOPREENCHIMENTO!$A:$A,AUTOPREENCHIMENTO!DU:DU)</f>
        <v>1</v>
      </c>
      <c r="AT134">
        <f>_xlfn.XLOOKUP($A:$A,AUTOPREENCHIMENTO!$A:$A,AUTOPREENCHIMENTO!DW:DW)</f>
        <v>1</v>
      </c>
      <c r="AU134">
        <f>_xlfn.XLOOKUP($A:$A,AUTOPREENCHIMENTO!$A:$A,AUTOPREENCHIMENTO!DY:DY)</f>
        <v>1</v>
      </c>
      <c r="AV134">
        <f>_xlfn.XLOOKUP($A:$A,AUTOPREENCHIMENTO!$A:$A,AUTOPREENCHIMENTO!EA:EA)</f>
        <v>2</v>
      </c>
      <c r="AW134">
        <f>_xlfn.XLOOKUP($A:$A,AUTOPREENCHIMENTO!$A:$A,AUTOPREENCHIMENTO!EC:EC)</f>
        <v>0</v>
      </c>
      <c r="AX134">
        <f>_xlfn.XLOOKUP($A:$A,AUTOPREENCHIMENTO!$A:$A,AUTOPREENCHIMENTO!EE:EE)</f>
        <v>0</v>
      </c>
      <c r="AY134">
        <f>_xlfn.XLOOKUP($A:$A,AUTOPREENCHIMENTO!$A:$A,AUTOPREENCHIMENTO!EG:EG)</f>
        <v>0</v>
      </c>
      <c r="AZ134">
        <f>_xlfn.XLOOKUP($A:$A,AUTOPREENCHIMENTO!$A:$A,AUTOPREENCHIMENTO!DT:DT)</f>
        <v>40</v>
      </c>
      <c r="BA134">
        <f>_xlfn.XLOOKUP($A:$A,AUTOPREENCHIMENTO!$A:$A,AUTOPREENCHIMENTO!DV:DV)</f>
        <v>40</v>
      </c>
      <c r="BB134">
        <f>_xlfn.XLOOKUP($A:$A,AUTOPREENCHIMENTO!$A:$A,AUTOPREENCHIMENTO!DX:DX)</f>
        <v>40</v>
      </c>
      <c r="BC134">
        <f>_xlfn.XLOOKUP($A:$A,AUTOPREENCHIMENTO!$A:$A,AUTOPREENCHIMENTO!DZ:DZ)</f>
        <v>40</v>
      </c>
      <c r="BD134">
        <f>_xlfn.XLOOKUP($A:$A,AUTOPREENCHIMENTO!$A:$A,AUTOPREENCHIMENTO!EB:EB)</f>
        <v>60</v>
      </c>
      <c r="BE134">
        <f>_xlfn.XLOOKUP($A:$A,AUTOPREENCHIMENTO!$A:$A,AUTOPREENCHIMENTO!ED:ED)</f>
        <v>0</v>
      </c>
      <c r="BF134">
        <f>_xlfn.XLOOKUP($A:$A,AUTOPREENCHIMENTO!$A:$A,AUTOPREENCHIMENTO!EF:EF)</f>
        <v>0</v>
      </c>
      <c r="BG134">
        <f>_xlfn.XLOOKUP($A:$A,AUTOPREENCHIMENTO!$A:$A,AUTOPREENCHIMENTO!EH:EH)</f>
        <v>0</v>
      </c>
    </row>
    <row r="135" spans="1:59" x14ac:dyDescent="0.25">
      <c r="A135" s="2">
        <v>199</v>
      </c>
      <c r="B135" s="1" t="s">
        <v>1794</v>
      </c>
      <c r="C135" s="43" t="s">
        <v>330</v>
      </c>
      <c r="D135" s="1" t="s">
        <v>2128</v>
      </c>
      <c r="E135" s="20" t="str">
        <f>_xlfn.XLOOKUP(A:A,Tipologia!A:A,Tipologia!F:F)</f>
        <v>C</v>
      </c>
      <c r="F135" s="62">
        <f t="shared" si="88"/>
        <v>9.5</v>
      </c>
      <c r="G135" s="58">
        <f t="shared" si="89"/>
        <v>2</v>
      </c>
      <c r="H135" s="58">
        <f t="shared" si="90"/>
        <v>2</v>
      </c>
      <c r="I135" s="58">
        <f t="shared" si="91"/>
        <v>1</v>
      </c>
      <c r="J135" s="58">
        <f t="shared" si="92"/>
        <v>2</v>
      </c>
      <c r="K135" s="58">
        <f t="shared" si="93"/>
        <v>1</v>
      </c>
      <c r="L135" s="58">
        <f t="shared" si="94"/>
        <v>1.5</v>
      </c>
      <c r="M135" s="58">
        <f t="shared" si="95"/>
        <v>0</v>
      </c>
      <c r="N135" s="1">
        <f>_xlfn.XLOOKUP(A:A,'COAPS 2020-10'!A:A,'COAPS 2020-10'!AP:AP)</f>
        <v>1</v>
      </c>
      <c r="O135" s="55">
        <f t="shared" si="96"/>
        <v>1</v>
      </c>
      <c r="P135" s="55">
        <f t="shared" si="97"/>
        <v>1</v>
      </c>
      <c r="Q135">
        <f>_xlfn.XLOOKUP($A:$A,AUTOPREENCHIMENTO!$A:$A,AUTOPREENCHIMENTO!DH:DH)</f>
        <v>1</v>
      </c>
      <c r="R135">
        <f>_xlfn.XLOOKUP($A:$A,AUTOPREENCHIMENTO!$A:$A,AUTOPREENCHIMENTO!DI:DI)</f>
        <v>40</v>
      </c>
      <c r="S135">
        <f>_xlfn.XLOOKUP($A:$A,AUTOPREENCHIMENTO!$A:$A,AUTOPREENCHIMENTO!DJ:DJ)</f>
        <v>0</v>
      </c>
      <c r="T135">
        <f>_xlfn.XLOOKUP($A:$A,AUTOPREENCHIMENTO!$A:$A,AUTOPREENCHIMENTO!DK:DK)</f>
        <v>0</v>
      </c>
      <c r="U135" s="55">
        <f t="shared" si="98"/>
        <v>1</v>
      </c>
      <c r="V135" s="55">
        <f t="shared" si="99"/>
        <v>1</v>
      </c>
      <c r="W135">
        <f>_xlfn.XLOOKUP($A:$A,AUTOPREENCHIMENTO!$A:$A,AUTOPREENCHIMENTO!DD:DD)</f>
        <v>1</v>
      </c>
      <c r="X135">
        <f>_xlfn.XLOOKUP($A:$A,AUTOPREENCHIMENTO!$A:$A,AUTOPREENCHIMENTO!DE:DE)</f>
        <v>40</v>
      </c>
      <c r="Y135" s="1">
        <f>_xlfn.XLOOKUP(A:A,'COAPS 2020-10'!A:A,'COAPS 2020-10'!AQ:AQ)</f>
        <v>1</v>
      </c>
      <c r="Z135" s="55">
        <f t="shared" si="100"/>
        <v>1</v>
      </c>
      <c r="AA135" s="55">
        <f t="shared" si="101"/>
        <v>1</v>
      </c>
      <c r="AB135">
        <f>_xlfn.XLOOKUP($A:$A,AUTOPREENCHIMENTO!$A:$A,AUTOPREENCHIMENTO!DB:DB)</f>
        <v>1</v>
      </c>
      <c r="AC135">
        <f>_xlfn.XLOOKUP($A:$A,AUTOPREENCHIMENTO!$A:$A,AUTOPREENCHIMENTO!DC:DC)</f>
        <v>40</v>
      </c>
      <c r="AD135" s="55">
        <f t="shared" si="102"/>
        <v>2</v>
      </c>
      <c r="AE135" s="55">
        <f t="shared" si="103"/>
        <v>2</v>
      </c>
      <c r="AF135">
        <f>_xlfn.XLOOKUP($A:$A,AUTOPREENCHIMENTO!$A:$A,AUTOPREENCHIMENTO!DN:DN)</f>
        <v>2</v>
      </c>
      <c r="AG135">
        <f>_xlfn.XLOOKUP($A:$A,AUTOPREENCHIMENTO!$A:$A,AUTOPREENCHIMENTO!DO:DO)</f>
        <v>80</v>
      </c>
      <c r="AH135" s="55">
        <f t="shared" si="104"/>
        <v>1</v>
      </c>
      <c r="AI135" s="55">
        <f t="shared" si="105"/>
        <v>1</v>
      </c>
      <c r="AJ135">
        <f>_xlfn.XLOOKUP($A:$A,AUTOPREENCHIMENTO!$A:$A,AUTOPREENCHIMENTO!DP:DP)</f>
        <v>1</v>
      </c>
      <c r="AK135">
        <f>_xlfn.XLOOKUP($A:$A,AUTOPREENCHIMENTO!$A:$A,AUTOPREENCHIMENTO!DQ:DQ)</f>
        <v>40</v>
      </c>
      <c r="AL135" s="55">
        <f t="shared" si="106"/>
        <v>4</v>
      </c>
      <c r="AM135" s="55">
        <f t="shared" si="107"/>
        <v>4</v>
      </c>
      <c r="AN135">
        <f>_xlfn.XLOOKUP($A:$A,AUTOPREENCHIMENTO!$A:$A,AUTOPREENCHIMENTO!CT:CT)</f>
        <v>4</v>
      </c>
      <c r="AO135">
        <f>_xlfn.XLOOKUP($A:$A,AUTOPREENCHIMENTO!$A:$A,AUTOPREENCHIMENTO!CU:CU)</f>
        <v>160</v>
      </c>
      <c r="AP135" s="55">
        <f t="shared" si="108"/>
        <v>0</v>
      </c>
      <c r="AQ135" s="55">
        <f t="shared" si="109"/>
        <v>0</v>
      </c>
      <c r="AR135">
        <f>_xlfn.XLOOKUP($A:$A,AUTOPREENCHIMENTO!$A:$A,AUTOPREENCHIMENTO!DS:DS)</f>
        <v>0</v>
      </c>
      <c r="AS135">
        <f>_xlfn.XLOOKUP($A:$A,AUTOPREENCHIMENTO!$A:$A,AUTOPREENCHIMENTO!DU:DU)</f>
        <v>0</v>
      </c>
      <c r="AT135">
        <f>_xlfn.XLOOKUP($A:$A,AUTOPREENCHIMENTO!$A:$A,AUTOPREENCHIMENTO!DW:DW)</f>
        <v>0</v>
      </c>
      <c r="AU135">
        <f>_xlfn.XLOOKUP($A:$A,AUTOPREENCHIMENTO!$A:$A,AUTOPREENCHIMENTO!DY:DY)</f>
        <v>0</v>
      </c>
      <c r="AV135">
        <f>_xlfn.XLOOKUP($A:$A,AUTOPREENCHIMENTO!$A:$A,AUTOPREENCHIMENTO!EA:EA)</f>
        <v>0</v>
      </c>
      <c r="AW135">
        <f>_xlfn.XLOOKUP($A:$A,AUTOPREENCHIMENTO!$A:$A,AUTOPREENCHIMENTO!EC:EC)</f>
        <v>0</v>
      </c>
      <c r="AX135">
        <f>_xlfn.XLOOKUP($A:$A,AUTOPREENCHIMENTO!$A:$A,AUTOPREENCHIMENTO!EE:EE)</f>
        <v>0</v>
      </c>
      <c r="AY135">
        <f>_xlfn.XLOOKUP($A:$A,AUTOPREENCHIMENTO!$A:$A,AUTOPREENCHIMENTO!EG:EG)</f>
        <v>0</v>
      </c>
      <c r="AZ135">
        <f>_xlfn.XLOOKUP($A:$A,AUTOPREENCHIMENTO!$A:$A,AUTOPREENCHIMENTO!DT:DT)</f>
        <v>0</v>
      </c>
      <c r="BA135">
        <f>_xlfn.XLOOKUP($A:$A,AUTOPREENCHIMENTO!$A:$A,AUTOPREENCHIMENTO!DV:DV)</f>
        <v>0</v>
      </c>
      <c r="BB135">
        <f>_xlfn.XLOOKUP($A:$A,AUTOPREENCHIMENTO!$A:$A,AUTOPREENCHIMENTO!DX:DX)</f>
        <v>0</v>
      </c>
      <c r="BC135">
        <f>_xlfn.XLOOKUP($A:$A,AUTOPREENCHIMENTO!$A:$A,AUTOPREENCHIMENTO!DZ:DZ)</f>
        <v>0</v>
      </c>
      <c r="BD135">
        <f>_xlfn.XLOOKUP($A:$A,AUTOPREENCHIMENTO!$A:$A,AUTOPREENCHIMENTO!EB:EB)</f>
        <v>0</v>
      </c>
      <c r="BE135">
        <f>_xlfn.XLOOKUP($A:$A,AUTOPREENCHIMENTO!$A:$A,AUTOPREENCHIMENTO!ED:ED)</f>
        <v>0</v>
      </c>
      <c r="BF135">
        <f>_xlfn.XLOOKUP($A:$A,AUTOPREENCHIMENTO!$A:$A,AUTOPREENCHIMENTO!EF:EF)</f>
        <v>0</v>
      </c>
      <c r="BG135">
        <f>_xlfn.XLOOKUP($A:$A,AUTOPREENCHIMENTO!$A:$A,AUTOPREENCHIMENTO!EH:EH)</f>
        <v>0</v>
      </c>
    </row>
    <row r="136" spans="1:59" x14ac:dyDescent="0.25">
      <c r="A136" s="2">
        <v>201</v>
      </c>
      <c r="B136" s="1" t="s">
        <v>1622</v>
      </c>
      <c r="C136" s="43" t="s">
        <v>162</v>
      </c>
      <c r="D136" s="1" t="s">
        <v>2137</v>
      </c>
      <c r="E136" s="20" t="str">
        <f>_xlfn.XLOOKUP(A:A,Tipologia!A:A,Tipologia!F:F)</f>
        <v>D</v>
      </c>
      <c r="F136" s="62">
        <f t="shared" si="88"/>
        <v>7</v>
      </c>
      <c r="G136" s="58">
        <f t="shared" si="89"/>
        <v>2</v>
      </c>
      <c r="H136" s="58">
        <f t="shared" si="90"/>
        <v>2</v>
      </c>
      <c r="I136" s="58">
        <f t="shared" si="91"/>
        <v>0</v>
      </c>
      <c r="J136" s="58">
        <f t="shared" si="92"/>
        <v>2</v>
      </c>
      <c r="K136" s="58">
        <f t="shared" si="93"/>
        <v>0</v>
      </c>
      <c r="L136" s="58">
        <f t="shared" si="94"/>
        <v>1</v>
      </c>
      <c r="M136" s="58">
        <f t="shared" si="95"/>
        <v>0</v>
      </c>
      <c r="N136" s="1">
        <f>_xlfn.XLOOKUP(A:A,'COAPS 2020-10'!A:A,'COAPS 2020-10'!AP:AP)</f>
        <v>1</v>
      </c>
      <c r="O136" s="55">
        <f t="shared" si="96"/>
        <v>1</v>
      </c>
      <c r="P136" s="55">
        <f t="shared" si="97"/>
        <v>1</v>
      </c>
      <c r="Q136">
        <f>_xlfn.XLOOKUP($A:$A,AUTOPREENCHIMENTO!$A:$A,AUTOPREENCHIMENTO!DH:DH)</f>
        <v>1</v>
      </c>
      <c r="R136">
        <f>_xlfn.XLOOKUP($A:$A,AUTOPREENCHIMENTO!$A:$A,AUTOPREENCHIMENTO!DI:DI)</f>
        <v>40</v>
      </c>
      <c r="S136">
        <f>_xlfn.XLOOKUP($A:$A,AUTOPREENCHIMENTO!$A:$A,AUTOPREENCHIMENTO!DJ:DJ)</f>
        <v>0</v>
      </c>
      <c r="T136">
        <f>_xlfn.XLOOKUP($A:$A,AUTOPREENCHIMENTO!$A:$A,AUTOPREENCHIMENTO!DK:DK)</f>
        <v>0</v>
      </c>
      <c r="U136" s="55">
        <f t="shared" si="98"/>
        <v>1</v>
      </c>
      <c r="V136" s="55">
        <f t="shared" si="99"/>
        <v>1</v>
      </c>
      <c r="W136">
        <f>_xlfn.XLOOKUP($A:$A,AUTOPREENCHIMENTO!$A:$A,AUTOPREENCHIMENTO!DD:DD)</f>
        <v>1</v>
      </c>
      <c r="X136">
        <f>_xlfn.XLOOKUP($A:$A,AUTOPREENCHIMENTO!$A:$A,AUTOPREENCHIMENTO!DE:DE)</f>
        <v>40</v>
      </c>
      <c r="Y136" s="1">
        <f>_xlfn.XLOOKUP(A:A,'COAPS 2020-10'!A:A,'COAPS 2020-10'!AQ:AQ)</f>
        <v>0</v>
      </c>
      <c r="Z136" s="55">
        <f t="shared" si="100"/>
        <v>0</v>
      </c>
      <c r="AA136" s="55">
        <f t="shared" si="101"/>
        <v>0</v>
      </c>
      <c r="AB136">
        <f>_xlfn.XLOOKUP($A:$A,AUTOPREENCHIMENTO!$A:$A,AUTOPREENCHIMENTO!DB:DB)</f>
        <v>1</v>
      </c>
      <c r="AC136">
        <f>_xlfn.XLOOKUP($A:$A,AUTOPREENCHIMENTO!$A:$A,AUTOPREENCHIMENTO!DC:DC)</f>
        <v>40</v>
      </c>
      <c r="AD136" s="55">
        <f t="shared" si="102"/>
        <v>2</v>
      </c>
      <c r="AE136" s="55">
        <f t="shared" si="103"/>
        <v>2</v>
      </c>
      <c r="AF136">
        <f>_xlfn.XLOOKUP($A:$A,AUTOPREENCHIMENTO!$A:$A,AUTOPREENCHIMENTO!DN:DN)</f>
        <v>2</v>
      </c>
      <c r="AG136">
        <f>_xlfn.XLOOKUP($A:$A,AUTOPREENCHIMENTO!$A:$A,AUTOPREENCHIMENTO!DO:DO)</f>
        <v>80</v>
      </c>
      <c r="AH136" s="55">
        <f t="shared" si="104"/>
        <v>0</v>
      </c>
      <c r="AI136" s="55">
        <f t="shared" si="105"/>
        <v>0</v>
      </c>
      <c r="AJ136">
        <f>_xlfn.XLOOKUP($A:$A,AUTOPREENCHIMENTO!$A:$A,AUTOPREENCHIMENTO!DP:DP)</f>
        <v>1</v>
      </c>
      <c r="AK136">
        <f>_xlfn.XLOOKUP($A:$A,AUTOPREENCHIMENTO!$A:$A,AUTOPREENCHIMENTO!DQ:DQ)</f>
        <v>40</v>
      </c>
      <c r="AL136" s="55">
        <f t="shared" si="106"/>
        <v>3</v>
      </c>
      <c r="AM136" s="55">
        <f t="shared" si="107"/>
        <v>3</v>
      </c>
      <c r="AN136">
        <f>_xlfn.XLOOKUP($A:$A,AUTOPREENCHIMENTO!$A:$A,AUTOPREENCHIMENTO!CT:CT)</f>
        <v>3</v>
      </c>
      <c r="AO136">
        <f>_xlfn.XLOOKUP($A:$A,AUTOPREENCHIMENTO!$A:$A,AUTOPREENCHIMENTO!CU:CU)</f>
        <v>120</v>
      </c>
      <c r="AP136" s="55">
        <f t="shared" si="108"/>
        <v>1</v>
      </c>
      <c r="AQ136" s="55">
        <f t="shared" si="109"/>
        <v>60</v>
      </c>
      <c r="AR136">
        <f>_xlfn.XLOOKUP($A:$A,AUTOPREENCHIMENTO!$A:$A,AUTOPREENCHIMENTO!DS:DS)</f>
        <v>2</v>
      </c>
      <c r="AS136">
        <f>_xlfn.XLOOKUP($A:$A,AUTOPREENCHIMENTO!$A:$A,AUTOPREENCHIMENTO!DU:DU)</f>
        <v>0</v>
      </c>
      <c r="AT136">
        <f>_xlfn.XLOOKUP($A:$A,AUTOPREENCHIMENTO!$A:$A,AUTOPREENCHIMENTO!DW:DW)</f>
        <v>0</v>
      </c>
      <c r="AU136">
        <f>_xlfn.XLOOKUP($A:$A,AUTOPREENCHIMENTO!$A:$A,AUTOPREENCHIMENTO!DY:DY)</f>
        <v>0</v>
      </c>
      <c r="AV136">
        <f>_xlfn.XLOOKUP($A:$A,AUTOPREENCHIMENTO!$A:$A,AUTOPREENCHIMENTO!EA:EA)</f>
        <v>0</v>
      </c>
      <c r="AW136">
        <f>_xlfn.XLOOKUP($A:$A,AUTOPREENCHIMENTO!$A:$A,AUTOPREENCHIMENTO!EC:EC)</f>
        <v>0</v>
      </c>
      <c r="AX136">
        <f>_xlfn.XLOOKUP($A:$A,AUTOPREENCHIMENTO!$A:$A,AUTOPREENCHIMENTO!EE:EE)</f>
        <v>0</v>
      </c>
      <c r="AY136">
        <f>_xlfn.XLOOKUP($A:$A,AUTOPREENCHIMENTO!$A:$A,AUTOPREENCHIMENTO!EG:EG)</f>
        <v>0</v>
      </c>
      <c r="AZ136">
        <f>_xlfn.XLOOKUP($A:$A,AUTOPREENCHIMENTO!$A:$A,AUTOPREENCHIMENTO!DT:DT)</f>
        <v>60</v>
      </c>
      <c r="BA136">
        <f>_xlfn.XLOOKUP($A:$A,AUTOPREENCHIMENTO!$A:$A,AUTOPREENCHIMENTO!DV:DV)</f>
        <v>0</v>
      </c>
      <c r="BB136">
        <f>_xlfn.XLOOKUP($A:$A,AUTOPREENCHIMENTO!$A:$A,AUTOPREENCHIMENTO!DX:DX)</f>
        <v>0</v>
      </c>
      <c r="BC136">
        <f>_xlfn.XLOOKUP($A:$A,AUTOPREENCHIMENTO!$A:$A,AUTOPREENCHIMENTO!DZ:DZ)</f>
        <v>0</v>
      </c>
      <c r="BD136">
        <f>_xlfn.XLOOKUP($A:$A,AUTOPREENCHIMENTO!$A:$A,AUTOPREENCHIMENTO!EB:EB)</f>
        <v>0</v>
      </c>
      <c r="BE136">
        <f>_xlfn.XLOOKUP($A:$A,AUTOPREENCHIMENTO!$A:$A,AUTOPREENCHIMENTO!ED:ED)</f>
        <v>0</v>
      </c>
      <c r="BF136">
        <f>_xlfn.XLOOKUP($A:$A,AUTOPREENCHIMENTO!$A:$A,AUTOPREENCHIMENTO!EF:EF)</f>
        <v>0</v>
      </c>
      <c r="BG136">
        <f>_xlfn.XLOOKUP($A:$A,AUTOPREENCHIMENTO!$A:$A,AUTOPREENCHIMENTO!EH:EH)</f>
        <v>0</v>
      </c>
    </row>
    <row r="137" spans="1:59" x14ac:dyDescent="0.25">
      <c r="A137" s="2">
        <v>202</v>
      </c>
      <c r="B137" s="1" t="s">
        <v>1702</v>
      </c>
      <c r="C137" s="43" t="s">
        <v>325</v>
      </c>
      <c r="D137" s="1" t="s">
        <v>1719</v>
      </c>
      <c r="E137" s="20" t="str">
        <f>_xlfn.XLOOKUP(A:A,Tipologia!A:A,Tipologia!F:F)</f>
        <v>C</v>
      </c>
      <c r="F137" s="62">
        <f t="shared" si="88"/>
        <v>6.75</v>
      </c>
      <c r="G137" s="58">
        <f t="shared" si="89"/>
        <v>2</v>
      </c>
      <c r="H137" s="58">
        <f t="shared" si="90"/>
        <v>2</v>
      </c>
      <c r="I137" s="58">
        <f t="shared" si="91"/>
        <v>0</v>
      </c>
      <c r="J137" s="58">
        <f t="shared" si="92"/>
        <v>2</v>
      </c>
      <c r="K137" s="58">
        <f t="shared" si="93"/>
        <v>0</v>
      </c>
      <c r="L137" s="58">
        <f t="shared" si="94"/>
        <v>0.75</v>
      </c>
      <c r="M137" s="58">
        <f t="shared" si="95"/>
        <v>0</v>
      </c>
      <c r="N137" s="1">
        <f>_xlfn.XLOOKUP(A:A,'COAPS 2020-10'!A:A,'COAPS 2020-10'!AP:AP)</f>
        <v>1</v>
      </c>
      <c r="O137" s="55">
        <f t="shared" si="96"/>
        <v>1</v>
      </c>
      <c r="P137" s="55">
        <f t="shared" si="97"/>
        <v>1</v>
      </c>
      <c r="Q137">
        <f>_xlfn.XLOOKUP($A:$A,AUTOPREENCHIMENTO!$A:$A,AUTOPREENCHIMENTO!DH:DH)</f>
        <v>1</v>
      </c>
      <c r="R137">
        <f>_xlfn.XLOOKUP($A:$A,AUTOPREENCHIMENTO!$A:$A,AUTOPREENCHIMENTO!DI:DI)</f>
        <v>40</v>
      </c>
      <c r="S137">
        <f>_xlfn.XLOOKUP($A:$A,AUTOPREENCHIMENTO!$A:$A,AUTOPREENCHIMENTO!DJ:DJ)</f>
        <v>0</v>
      </c>
      <c r="T137">
        <f>_xlfn.XLOOKUP($A:$A,AUTOPREENCHIMENTO!$A:$A,AUTOPREENCHIMENTO!DK:DK)</f>
        <v>0</v>
      </c>
      <c r="U137" s="55">
        <f t="shared" si="98"/>
        <v>1</v>
      </c>
      <c r="V137" s="55">
        <f t="shared" si="99"/>
        <v>1</v>
      </c>
      <c r="W137">
        <f>_xlfn.XLOOKUP($A:$A,AUTOPREENCHIMENTO!$A:$A,AUTOPREENCHIMENTO!DD:DD)</f>
        <v>1</v>
      </c>
      <c r="X137">
        <f>_xlfn.XLOOKUP($A:$A,AUTOPREENCHIMENTO!$A:$A,AUTOPREENCHIMENTO!DE:DE)</f>
        <v>40</v>
      </c>
      <c r="Y137" s="1">
        <f>_xlfn.XLOOKUP(A:A,'COAPS 2020-10'!A:A,'COAPS 2020-10'!AQ:AQ)</f>
        <v>0</v>
      </c>
      <c r="Z137" s="55">
        <f t="shared" si="100"/>
        <v>0</v>
      </c>
      <c r="AA137" s="55">
        <f t="shared" si="101"/>
        <v>0</v>
      </c>
      <c r="AB137">
        <f>_xlfn.XLOOKUP($A:$A,AUTOPREENCHIMENTO!$A:$A,AUTOPREENCHIMENTO!DB:DB)</f>
        <v>0</v>
      </c>
      <c r="AC137">
        <f>_xlfn.XLOOKUP($A:$A,AUTOPREENCHIMENTO!$A:$A,AUTOPREENCHIMENTO!DC:DC)</f>
        <v>0</v>
      </c>
      <c r="AD137" s="55">
        <f t="shared" si="102"/>
        <v>2</v>
      </c>
      <c r="AE137" s="55">
        <f t="shared" si="103"/>
        <v>2</v>
      </c>
      <c r="AF137">
        <f>_xlfn.XLOOKUP($A:$A,AUTOPREENCHIMENTO!$A:$A,AUTOPREENCHIMENTO!DN:DN)</f>
        <v>2</v>
      </c>
      <c r="AG137">
        <f>_xlfn.XLOOKUP($A:$A,AUTOPREENCHIMENTO!$A:$A,AUTOPREENCHIMENTO!DO:DO)</f>
        <v>80</v>
      </c>
      <c r="AH137" s="55">
        <f t="shared" si="104"/>
        <v>0</v>
      </c>
      <c r="AI137" s="55">
        <f t="shared" si="105"/>
        <v>0</v>
      </c>
      <c r="AJ137">
        <f>_xlfn.XLOOKUP($A:$A,AUTOPREENCHIMENTO!$A:$A,AUTOPREENCHIMENTO!DP:DP)</f>
        <v>0</v>
      </c>
      <c r="AK137">
        <f>_xlfn.XLOOKUP($A:$A,AUTOPREENCHIMENTO!$A:$A,AUTOPREENCHIMENTO!DQ:DQ)</f>
        <v>0</v>
      </c>
      <c r="AL137" s="55">
        <f t="shared" si="106"/>
        <v>2</v>
      </c>
      <c r="AM137" s="55">
        <f t="shared" si="107"/>
        <v>2</v>
      </c>
      <c r="AN137">
        <f>_xlfn.XLOOKUP($A:$A,AUTOPREENCHIMENTO!$A:$A,AUTOPREENCHIMENTO!CT:CT)</f>
        <v>2</v>
      </c>
      <c r="AO137">
        <f>_xlfn.XLOOKUP($A:$A,AUTOPREENCHIMENTO!$A:$A,AUTOPREENCHIMENTO!CU:CU)</f>
        <v>80</v>
      </c>
      <c r="AP137" s="55">
        <f t="shared" si="108"/>
        <v>0</v>
      </c>
      <c r="AQ137" s="55">
        <f t="shared" si="109"/>
        <v>0</v>
      </c>
      <c r="AR137">
        <f>_xlfn.XLOOKUP($A:$A,AUTOPREENCHIMENTO!$A:$A,AUTOPREENCHIMENTO!DS:DS)</f>
        <v>0</v>
      </c>
      <c r="AS137">
        <f>_xlfn.XLOOKUP($A:$A,AUTOPREENCHIMENTO!$A:$A,AUTOPREENCHIMENTO!DU:DU)</f>
        <v>0</v>
      </c>
      <c r="AT137">
        <f>_xlfn.XLOOKUP($A:$A,AUTOPREENCHIMENTO!$A:$A,AUTOPREENCHIMENTO!DW:DW)</f>
        <v>0</v>
      </c>
      <c r="AU137">
        <f>_xlfn.XLOOKUP($A:$A,AUTOPREENCHIMENTO!$A:$A,AUTOPREENCHIMENTO!DY:DY)</f>
        <v>0</v>
      </c>
      <c r="AV137">
        <f>_xlfn.XLOOKUP($A:$A,AUTOPREENCHIMENTO!$A:$A,AUTOPREENCHIMENTO!EA:EA)</f>
        <v>0</v>
      </c>
      <c r="AW137">
        <f>_xlfn.XLOOKUP($A:$A,AUTOPREENCHIMENTO!$A:$A,AUTOPREENCHIMENTO!EC:EC)</f>
        <v>0</v>
      </c>
      <c r="AX137">
        <f>_xlfn.XLOOKUP($A:$A,AUTOPREENCHIMENTO!$A:$A,AUTOPREENCHIMENTO!EE:EE)</f>
        <v>0</v>
      </c>
      <c r="AY137">
        <f>_xlfn.XLOOKUP($A:$A,AUTOPREENCHIMENTO!$A:$A,AUTOPREENCHIMENTO!EG:EG)</f>
        <v>0</v>
      </c>
      <c r="AZ137">
        <f>_xlfn.XLOOKUP($A:$A,AUTOPREENCHIMENTO!$A:$A,AUTOPREENCHIMENTO!DT:DT)</f>
        <v>0</v>
      </c>
      <c r="BA137">
        <f>_xlfn.XLOOKUP($A:$A,AUTOPREENCHIMENTO!$A:$A,AUTOPREENCHIMENTO!DV:DV)</f>
        <v>0</v>
      </c>
      <c r="BB137">
        <f>_xlfn.XLOOKUP($A:$A,AUTOPREENCHIMENTO!$A:$A,AUTOPREENCHIMENTO!DX:DX)</f>
        <v>0</v>
      </c>
      <c r="BC137">
        <f>_xlfn.XLOOKUP($A:$A,AUTOPREENCHIMENTO!$A:$A,AUTOPREENCHIMENTO!DZ:DZ)</f>
        <v>0</v>
      </c>
      <c r="BD137">
        <f>_xlfn.XLOOKUP($A:$A,AUTOPREENCHIMENTO!$A:$A,AUTOPREENCHIMENTO!EB:EB)</f>
        <v>0</v>
      </c>
      <c r="BE137">
        <f>_xlfn.XLOOKUP($A:$A,AUTOPREENCHIMENTO!$A:$A,AUTOPREENCHIMENTO!ED:ED)</f>
        <v>0</v>
      </c>
      <c r="BF137">
        <f>_xlfn.XLOOKUP($A:$A,AUTOPREENCHIMENTO!$A:$A,AUTOPREENCHIMENTO!EF:EF)</f>
        <v>0</v>
      </c>
      <c r="BG137">
        <f>_xlfn.XLOOKUP($A:$A,AUTOPREENCHIMENTO!$A:$A,AUTOPREENCHIMENTO!EH:EH)</f>
        <v>0</v>
      </c>
    </row>
    <row r="138" spans="1:59" x14ac:dyDescent="0.25">
      <c r="A138" s="2">
        <v>203</v>
      </c>
      <c r="B138" s="1" t="s">
        <v>1857</v>
      </c>
      <c r="C138" s="43" t="s">
        <v>157</v>
      </c>
      <c r="D138" s="1" t="s">
        <v>2106</v>
      </c>
      <c r="E138" s="20" t="str">
        <f>_xlfn.XLOOKUP(A:A,Tipologia!A:A,Tipologia!F:F)</f>
        <v>C</v>
      </c>
      <c r="F138" s="62">
        <f t="shared" si="88"/>
        <v>8.25</v>
      </c>
      <c r="G138" s="58">
        <f t="shared" si="89"/>
        <v>2</v>
      </c>
      <c r="H138" s="58">
        <f t="shared" si="90"/>
        <v>2</v>
      </c>
      <c r="I138" s="58">
        <f t="shared" si="91"/>
        <v>0.75</v>
      </c>
      <c r="J138" s="58">
        <f t="shared" si="92"/>
        <v>2</v>
      </c>
      <c r="K138" s="58">
        <f t="shared" si="93"/>
        <v>0.75</v>
      </c>
      <c r="L138" s="58">
        <f t="shared" si="94"/>
        <v>0.75</v>
      </c>
      <c r="M138" s="58">
        <f t="shared" si="95"/>
        <v>0</v>
      </c>
      <c r="N138" s="1">
        <f>_xlfn.XLOOKUP(A:A,'COAPS 2020-10'!A:A,'COAPS 2020-10'!AP:AP)</f>
        <v>4</v>
      </c>
      <c r="O138" s="55">
        <f t="shared" si="96"/>
        <v>1</v>
      </c>
      <c r="P138" s="55">
        <f t="shared" si="97"/>
        <v>1</v>
      </c>
      <c r="Q138">
        <f>_xlfn.XLOOKUP($A:$A,AUTOPREENCHIMENTO!$A:$A,AUTOPREENCHIMENTO!DH:DH)</f>
        <v>4</v>
      </c>
      <c r="R138">
        <f>_xlfn.XLOOKUP($A:$A,AUTOPREENCHIMENTO!$A:$A,AUTOPREENCHIMENTO!DI:DI)</f>
        <v>160</v>
      </c>
      <c r="S138">
        <f>_xlfn.XLOOKUP($A:$A,AUTOPREENCHIMENTO!$A:$A,AUTOPREENCHIMENTO!DJ:DJ)</f>
        <v>0</v>
      </c>
      <c r="T138">
        <f>_xlfn.XLOOKUP($A:$A,AUTOPREENCHIMENTO!$A:$A,AUTOPREENCHIMENTO!DK:DK)</f>
        <v>0</v>
      </c>
      <c r="U138" s="55">
        <f t="shared" si="98"/>
        <v>1</v>
      </c>
      <c r="V138" s="55">
        <f t="shared" si="99"/>
        <v>1</v>
      </c>
      <c r="W138">
        <f>_xlfn.XLOOKUP($A:$A,AUTOPREENCHIMENTO!$A:$A,AUTOPREENCHIMENTO!DD:DD)</f>
        <v>4</v>
      </c>
      <c r="X138">
        <f>_xlfn.XLOOKUP($A:$A,AUTOPREENCHIMENTO!$A:$A,AUTOPREENCHIMENTO!DE:DE)</f>
        <v>160</v>
      </c>
      <c r="Y138" s="1">
        <f>_xlfn.XLOOKUP(A:A,'COAPS 2020-10'!A:A,'COAPS 2020-10'!AQ:AQ)</f>
        <v>4</v>
      </c>
      <c r="Z138" s="55">
        <f t="shared" si="100"/>
        <v>1.25</v>
      </c>
      <c r="AA138" s="55">
        <f t="shared" si="101"/>
        <v>0.75</v>
      </c>
      <c r="AB138">
        <f>_xlfn.XLOOKUP($A:$A,AUTOPREENCHIMENTO!$A:$A,AUTOPREENCHIMENTO!DB:DB)</f>
        <v>5</v>
      </c>
      <c r="AC138">
        <f>_xlfn.XLOOKUP($A:$A,AUTOPREENCHIMENTO!$A:$A,AUTOPREENCHIMENTO!DC:DC)</f>
        <v>120</v>
      </c>
      <c r="AD138" s="55">
        <f t="shared" si="102"/>
        <v>2.5</v>
      </c>
      <c r="AE138" s="55">
        <f t="shared" si="103"/>
        <v>2.5</v>
      </c>
      <c r="AF138">
        <f>_xlfn.XLOOKUP($A:$A,AUTOPREENCHIMENTO!$A:$A,AUTOPREENCHIMENTO!DN:DN)</f>
        <v>10</v>
      </c>
      <c r="AG138">
        <f>_xlfn.XLOOKUP($A:$A,AUTOPREENCHIMENTO!$A:$A,AUTOPREENCHIMENTO!DO:DO)</f>
        <v>400</v>
      </c>
      <c r="AH138" s="55">
        <f t="shared" si="104"/>
        <v>1</v>
      </c>
      <c r="AI138" s="55">
        <f t="shared" si="105"/>
        <v>0.6875</v>
      </c>
      <c r="AJ138">
        <f>_xlfn.XLOOKUP($A:$A,AUTOPREENCHIMENTO!$A:$A,AUTOPREENCHIMENTO!DP:DP)</f>
        <v>4</v>
      </c>
      <c r="AK138">
        <f>_xlfn.XLOOKUP($A:$A,AUTOPREENCHIMENTO!$A:$A,AUTOPREENCHIMENTO!DQ:DQ)</f>
        <v>110</v>
      </c>
      <c r="AL138" s="55">
        <f t="shared" si="106"/>
        <v>2.25</v>
      </c>
      <c r="AM138" s="55">
        <f t="shared" si="107"/>
        <v>2.25</v>
      </c>
      <c r="AN138">
        <f>_xlfn.XLOOKUP($A:$A,AUTOPREENCHIMENTO!$A:$A,AUTOPREENCHIMENTO!CT:CT)</f>
        <v>9</v>
      </c>
      <c r="AO138">
        <f>_xlfn.XLOOKUP($A:$A,AUTOPREENCHIMENTO!$A:$A,AUTOPREENCHIMENTO!CU:CU)</f>
        <v>360</v>
      </c>
      <c r="AP138" s="55">
        <f t="shared" si="108"/>
        <v>2</v>
      </c>
      <c r="AQ138" s="55">
        <f t="shared" si="109"/>
        <v>80</v>
      </c>
      <c r="AR138">
        <f>_xlfn.XLOOKUP($A:$A,AUTOPREENCHIMENTO!$A:$A,AUTOPREENCHIMENTO!DS:DS)</f>
        <v>1</v>
      </c>
      <c r="AS138">
        <f>_xlfn.XLOOKUP($A:$A,AUTOPREENCHIMENTO!$A:$A,AUTOPREENCHIMENTO!DU:DU)</f>
        <v>0</v>
      </c>
      <c r="AT138">
        <f>_xlfn.XLOOKUP($A:$A,AUTOPREENCHIMENTO!$A:$A,AUTOPREENCHIMENTO!DW:DW)</f>
        <v>1</v>
      </c>
      <c r="AU138">
        <f>_xlfn.XLOOKUP($A:$A,AUTOPREENCHIMENTO!$A:$A,AUTOPREENCHIMENTO!DY:DY)</f>
        <v>0</v>
      </c>
      <c r="AV138">
        <f>_xlfn.XLOOKUP($A:$A,AUTOPREENCHIMENTO!$A:$A,AUTOPREENCHIMENTO!EA:EA)</f>
        <v>0</v>
      </c>
      <c r="AW138">
        <f>_xlfn.XLOOKUP($A:$A,AUTOPREENCHIMENTO!$A:$A,AUTOPREENCHIMENTO!EC:EC)</f>
        <v>0</v>
      </c>
      <c r="AX138">
        <f>_xlfn.XLOOKUP($A:$A,AUTOPREENCHIMENTO!$A:$A,AUTOPREENCHIMENTO!EE:EE)</f>
        <v>0</v>
      </c>
      <c r="AY138">
        <f>_xlfn.XLOOKUP($A:$A,AUTOPREENCHIMENTO!$A:$A,AUTOPREENCHIMENTO!EG:EG)</f>
        <v>0</v>
      </c>
      <c r="AZ138">
        <f>_xlfn.XLOOKUP($A:$A,AUTOPREENCHIMENTO!$A:$A,AUTOPREENCHIMENTO!DT:DT)</f>
        <v>40</v>
      </c>
      <c r="BA138">
        <f>_xlfn.XLOOKUP($A:$A,AUTOPREENCHIMENTO!$A:$A,AUTOPREENCHIMENTO!DV:DV)</f>
        <v>0</v>
      </c>
      <c r="BB138">
        <f>_xlfn.XLOOKUP($A:$A,AUTOPREENCHIMENTO!$A:$A,AUTOPREENCHIMENTO!DX:DX)</f>
        <v>40</v>
      </c>
      <c r="BC138">
        <f>_xlfn.XLOOKUP($A:$A,AUTOPREENCHIMENTO!$A:$A,AUTOPREENCHIMENTO!DZ:DZ)</f>
        <v>0</v>
      </c>
      <c r="BD138">
        <f>_xlfn.XLOOKUP($A:$A,AUTOPREENCHIMENTO!$A:$A,AUTOPREENCHIMENTO!EB:EB)</f>
        <v>0</v>
      </c>
      <c r="BE138">
        <f>_xlfn.XLOOKUP($A:$A,AUTOPREENCHIMENTO!$A:$A,AUTOPREENCHIMENTO!ED:ED)</f>
        <v>0</v>
      </c>
      <c r="BF138">
        <f>_xlfn.XLOOKUP($A:$A,AUTOPREENCHIMENTO!$A:$A,AUTOPREENCHIMENTO!EF:EF)</f>
        <v>0</v>
      </c>
      <c r="BG138">
        <f>_xlfn.XLOOKUP($A:$A,AUTOPREENCHIMENTO!$A:$A,AUTOPREENCHIMENTO!EH:EH)</f>
        <v>0</v>
      </c>
    </row>
    <row r="139" spans="1:59" x14ac:dyDescent="0.25">
      <c r="A139" s="2">
        <v>204</v>
      </c>
      <c r="B139" s="1" t="s">
        <v>1568</v>
      </c>
      <c r="C139" s="43" t="s">
        <v>344</v>
      </c>
      <c r="D139" s="1" t="s">
        <v>2060</v>
      </c>
      <c r="E139" s="20" t="str">
        <f>_xlfn.XLOOKUP(A:A,Tipologia!A:A,Tipologia!F:F)</f>
        <v>C</v>
      </c>
      <c r="F139" s="62">
        <f t="shared" si="88"/>
        <v>8.75</v>
      </c>
      <c r="G139" s="58">
        <f t="shared" si="89"/>
        <v>1.5</v>
      </c>
      <c r="H139" s="58">
        <f t="shared" si="90"/>
        <v>2</v>
      </c>
      <c r="I139" s="58">
        <f t="shared" si="91"/>
        <v>1</v>
      </c>
      <c r="J139" s="58">
        <f t="shared" si="92"/>
        <v>1.5</v>
      </c>
      <c r="K139" s="58">
        <f t="shared" si="93"/>
        <v>1</v>
      </c>
      <c r="L139" s="58">
        <f t="shared" si="94"/>
        <v>0.75</v>
      </c>
      <c r="M139" s="58">
        <f t="shared" si="95"/>
        <v>1</v>
      </c>
      <c r="N139" s="1">
        <f>_xlfn.XLOOKUP(A:A,'COAPS 2020-10'!A:A,'COAPS 2020-10'!AP:AP)</f>
        <v>3</v>
      </c>
      <c r="O139" s="55">
        <f t="shared" si="96"/>
        <v>1</v>
      </c>
      <c r="P139" s="55">
        <f t="shared" si="97"/>
        <v>0.93333333333333324</v>
      </c>
      <c r="Q139">
        <f>_xlfn.XLOOKUP($A:$A,AUTOPREENCHIMENTO!$A:$A,AUTOPREENCHIMENTO!DH:DH)</f>
        <v>3</v>
      </c>
      <c r="R139">
        <f>_xlfn.XLOOKUP($A:$A,AUTOPREENCHIMENTO!$A:$A,AUTOPREENCHIMENTO!DI:DI)</f>
        <v>112</v>
      </c>
      <c r="S139">
        <f>_xlfn.XLOOKUP($A:$A,AUTOPREENCHIMENTO!$A:$A,AUTOPREENCHIMENTO!DJ:DJ)</f>
        <v>0</v>
      </c>
      <c r="T139">
        <f>_xlfn.XLOOKUP($A:$A,AUTOPREENCHIMENTO!$A:$A,AUTOPREENCHIMENTO!DK:DK)</f>
        <v>0</v>
      </c>
      <c r="U139" s="55">
        <f t="shared" si="98"/>
        <v>1</v>
      </c>
      <c r="V139" s="55">
        <f t="shared" si="99"/>
        <v>1</v>
      </c>
      <c r="W139">
        <f>_xlfn.XLOOKUP($A:$A,AUTOPREENCHIMENTO!$A:$A,AUTOPREENCHIMENTO!DD:DD)</f>
        <v>3</v>
      </c>
      <c r="X139">
        <f>_xlfn.XLOOKUP($A:$A,AUTOPREENCHIMENTO!$A:$A,AUTOPREENCHIMENTO!DE:DE)</f>
        <v>120</v>
      </c>
      <c r="Y139" s="1">
        <f>_xlfn.XLOOKUP(A:A,'COAPS 2020-10'!A:A,'COAPS 2020-10'!AQ:AQ)</f>
        <v>1</v>
      </c>
      <c r="Z139" s="55">
        <f t="shared" si="100"/>
        <v>1</v>
      </c>
      <c r="AA139" s="55">
        <f t="shared" si="101"/>
        <v>1</v>
      </c>
      <c r="AB139">
        <f>_xlfn.XLOOKUP($A:$A,AUTOPREENCHIMENTO!$A:$A,AUTOPREENCHIMENTO!DB:DB)</f>
        <v>1</v>
      </c>
      <c r="AC139">
        <f>_xlfn.XLOOKUP($A:$A,AUTOPREENCHIMENTO!$A:$A,AUTOPREENCHIMENTO!DC:DC)</f>
        <v>40</v>
      </c>
      <c r="AD139" s="55">
        <f t="shared" si="102"/>
        <v>1.6666666666666667</v>
      </c>
      <c r="AE139" s="55">
        <f t="shared" si="103"/>
        <v>1.6666666666666667</v>
      </c>
      <c r="AF139">
        <f>_xlfn.XLOOKUP($A:$A,AUTOPREENCHIMENTO!$A:$A,AUTOPREENCHIMENTO!DN:DN)</f>
        <v>5</v>
      </c>
      <c r="AG139">
        <f>_xlfn.XLOOKUP($A:$A,AUTOPREENCHIMENTO!$A:$A,AUTOPREENCHIMENTO!DO:DO)</f>
        <v>200</v>
      </c>
      <c r="AH139" s="55">
        <f t="shared" si="104"/>
        <v>1</v>
      </c>
      <c r="AI139" s="55">
        <f t="shared" si="105"/>
        <v>1</v>
      </c>
      <c r="AJ139">
        <f>_xlfn.XLOOKUP($A:$A,AUTOPREENCHIMENTO!$A:$A,AUTOPREENCHIMENTO!DP:DP)</f>
        <v>1</v>
      </c>
      <c r="AK139">
        <f>_xlfn.XLOOKUP($A:$A,AUTOPREENCHIMENTO!$A:$A,AUTOPREENCHIMENTO!DQ:DQ)</f>
        <v>40</v>
      </c>
      <c r="AL139" s="55">
        <f t="shared" si="106"/>
        <v>7</v>
      </c>
      <c r="AM139" s="55">
        <f t="shared" si="107"/>
        <v>2</v>
      </c>
      <c r="AN139">
        <f>_xlfn.XLOOKUP($A:$A,AUTOPREENCHIMENTO!$A:$A,AUTOPREENCHIMENTO!CT:CT)</f>
        <v>21</v>
      </c>
      <c r="AO139">
        <f>_xlfn.XLOOKUP($A:$A,AUTOPREENCHIMENTO!$A:$A,AUTOPREENCHIMENTO!CU:CU)</f>
        <v>240</v>
      </c>
      <c r="AP139" s="55">
        <f t="shared" si="108"/>
        <v>5</v>
      </c>
      <c r="AQ139" s="55">
        <f t="shared" si="109"/>
        <v>220</v>
      </c>
      <c r="AR139">
        <f>_xlfn.XLOOKUP($A:$A,AUTOPREENCHIMENTO!$A:$A,AUTOPREENCHIMENTO!DS:DS)</f>
        <v>1</v>
      </c>
      <c r="AS139">
        <f>_xlfn.XLOOKUP($A:$A,AUTOPREENCHIMENTO!$A:$A,AUTOPREENCHIMENTO!DU:DU)</f>
        <v>1</v>
      </c>
      <c r="AT139">
        <f>_xlfn.XLOOKUP($A:$A,AUTOPREENCHIMENTO!$A:$A,AUTOPREENCHIMENTO!DW:DW)</f>
        <v>1</v>
      </c>
      <c r="AU139">
        <f>_xlfn.XLOOKUP($A:$A,AUTOPREENCHIMENTO!$A:$A,AUTOPREENCHIMENTO!DY:DY)</f>
        <v>0</v>
      </c>
      <c r="AV139">
        <f>_xlfn.XLOOKUP($A:$A,AUTOPREENCHIMENTO!$A:$A,AUTOPREENCHIMENTO!EA:EA)</f>
        <v>2</v>
      </c>
      <c r="AW139">
        <f>_xlfn.XLOOKUP($A:$A,AUTOPREENCHIMENTO!$A:$A,AUTOPREENCHIMENTO!EC:EC)</f>
        <v>1</v>
      </c>
      <c r="AX139">
        <f>_xlfn.XLOOKUP($A:$A,AUTOPREENCHIMENTO!$A:$A,AUTOPREENCHIMENTO!EE:EE)</f>
        <v>0</v>
      </c>
      <c r="AY139">
        <f>_xlfn.XLOOKUP($A:$A,AUTOPREENCHIMENTO!$A:$A,AUTOPREENCHIMENTO!EG:EG)</f>
        <v>0</v>
      </c>
      <c r="AZ139">
        <f>_xlfn.XLOOKUP($A:$A,AUTOPREENCHIMENTO!$A:$A,AUTOPREENCHIMENTO!DT:DT)</f>
        <v>40</v>
      </c>
      <c r="BA139">
        <f>_xlfn.XLOOKUP($A:$A,AUTOPREENCHIMENTO!$A:$A,AUTOPREENCHIMENTO!DV:DV)</f>
        <v>40</v>
      </c>
      <c r="BB139">
        <f>_xlfn.XLOOKUP($A:$A,AUTOPREENCHIMENTO!$A:$A,AUTOPREENCHIMENTO!DX:DX)</f>
        <v>40</v>
      </c>
      <c r="BC139">
        <f>_xlfn.XLOOKUP($A:$A,AUTOPREENCHIMENTO!$A:$A,AUTOPREENCHIMENTO!DZ:DZ)</f>
        <v>0</v>
      </c>
      <c r="BD139">
        <f>_xlfn.XLOOKUP($A:$A,AUTOPREENCHIMENTO!$A:$A,AUTOPREENCHIMENTO!EB:EB)</f>
        <v>60</v>
      </c>
      <c r="BE139">
        <f>_xlfn.XLOOKUP($A:$A,AUTOPREENCHIMENTO!$A:$A,AUTOPREENCHIMENTO!ED:ED)</f>
        <v>40</v>
      </c>
      <c r="BF139">
        <f>_xlfn.XLOOKUP($A:$A,AUTOPREENCHIMENTO!$A:$A,AUTOPREENCHIMENTO!EF:EF)</f>
        <v>0</v>
      </c>
      <c r="BG139">
        <f>_xlfn.XLOOKUP($A:$A,AUTOPREENCHIMENTO!$A:$A,AUTOPREENCHIMENTO!EH:EH)</f>
        <v>0</v>
      </c>
    </row>
    <row r="140" spans="1:59" x14ac:dyDescent="0.25">
      <c r="A140" s="2">
        <v>205</v>
      </c>
      <c r="B140" s="1" t="s">
        <v>1929</v>
      </c>
      <c r="C140" s="43" t="s">
        <v>120</v>
      </c>
      <c r="D140" s="1" t="s">
        <v>2119</v>
      </c>
      <c r="E140" s="20" t="str">
        <f>_xlfn.XLOOKUP(A:A,Tipologia!A:A,Tipologia!F:F)</f>
        <v>C</v>
      </c>
      <c r="F140" s="62">
        <f t="shared" si="88"/>
        <v>4.25</v>
      </c>
      <c r="G140" s="58">
        <f t="shared" si="89"/>
        <v>1.5</v>
      </c>
      <c r="H140" s="58">
        <f t="shared" si="90"/>
        <v>1.5</v>
      </c>
      <c r="I140" s="58">
        <f t="shared" si="91"/>
        <v>0</v>
      </c>
      <c r="J140" s="58">
        <f t="shared" si="92"/>
        <v>1</v>
      </c>
      <c r="K140" s="58">
        <f t="shared" si="93"/>
        <v>0</v>
      </c>
      <c r="L140" s="58">
        <f t="shared" si="94"/>
        <v>0.25</v>
      </c>
      <c r="M140" s="58">
        <f t="shared" si="95"/>
        <v>0</v>
      </c>
      <c r="N140" s="1">
        <f>_xlfn.XLOOKUP(A:A,'COAPS 2020-10'!A:A,'COAPS 2020-10'!AP:AP)</f>
        <v>2</v>
      </c>
      <c r="O140" s="55">
        <f t="shared" si="96"/>
        <v>1</v>
      </c>
      <c r="P140" s="55">
        <f t="shared" si="97"/>
        <v>0.5</v>
      </c>
      <c r="Q140">
        <f>_xlfn.XLOOKUP($A:$A,AUTOPREENCHIMENTO!$A:$A,AUTOPREENCHIMENTO!DH:DH)</f>
        <v>2</v>
      </c>
      <c r="R140">
        <f>_xlfn.XLOOKUP($A:$A,AUTOPREENCHIMENTO!$A:$A,AUTOPREENCHIMENTO!DI:DI)</f>
        <v>40</v>
      </c>
      <c r="S140">
        <f>_xlfn.XLOOKUP($A:$A,AUTOPREENCHIMENTO!$A:$A,AUTOPREENCHIMENTO!DJ:DJ)</f>
        <v>0</v>
      </c>
      <c r="T140">
        <f>_xlfn.XLOOKUP($A:$A,AUTOPREENCHIMENTO!$A:$A,AUTOPREENCHIMENTO!DK:DK)</f>
        <v>0</v>
      </c>
      <c r="U140" s="55">
        <f t="shared" si="98"/>
        <v>1</v>
      </c>
      <c r="V140" s="55">
        <f t="shared" si="99"/>
        <v>0.5</v>
      </c>
      <c r="W140">
        <f>_xlfn.XLOOKUP($A:$A,AUTOPREENCHIMENTO!$A:$A,AUTOPREENCHIMENTO!DD:DD)</f>
        <v>2</v>
      </c>
      <c r="X140">
        <f>_xlfn.XLOOKUP($A:$A,AUTOPREENCHIMENTO!$A:$A,AUTOPREENCHIMENTO!DE:DE)</f>
        <v>40</v>
      </c>
      <c r="Y140" s="1">
        <f>_xlfn.XLOOKUP(A:A,'COAPS 2020-10'!A:A,'COAPS 2020-10'!AQ:AQ)</f>
        <v>1</v>
      </c>
      <c r="Z140" s="55">
        <f t="shared" si="100"/>
        <v>0</v>
      </c>
      <c r="AA140" s="55">
        <f t="shared" si="101"/>
        <v>0</v>
      </c>
      <c r="AB140">
        <f>_xlfn.XLOOKUP($A:$A,AUTOPREENCHIMENTO!$A:$A,AUTOPREENCHIMENTO!DB:DB)</f>
        <v>0</v>
      </c>
      <c r="AC140">
        <f>_xlfn.XLOOKUP($A:$A,AUTOPREENCHIMENTO!$A:$A,AUTOPREENCHIMENTO!DC:DC)</f>
        <v>0</v>
      </c>
      <c r="AD140" s="55">
        <f t="shared" si="102"/>
        <v>2.5</v>
      </c>
      <c r="AE140" s="55">
        <f t="shared" si="103"/>
        <v>0.5</v>
      </c>
      <c r="AF140">
        <f>_xlfn.XLOOKUP($A:$A,AUTOPREENCHIMENTO!$A:$A,AUTOPREENCHIMENTO!DN:DN)</f>
        <v>5</v>
      </c>
      <c r="AG140">
        <f>_xlfn.XLOOKUP($A:$A,AUTOPREENCHIMENTO!$A:$A,AUTOPREENCHIMENTO!DO:DO)</f>
        <v>40</v>
      </c>
      <c r="AH140" s="55">
        <f t="shared" si="104"/>
        <v>0</v>
      </c>
      <c r="AI140" s="55">
        <f t="shared" si="105"/>
        <v>0</v>
      </c>
      <c r="AJ140">
        <f>_xlfn.XLOOKUP($A:$A,AUTOPREENCHIMENTO!$A:$A,AUTOPREENCHIMENTO!DP:DP)</f>
        <v>0</v>
      </c>
      <c r="AK140">
        <f>_xlfn.XLOOKUP($A:$A,AUTOPREENCHIMENTO!$A:$A,AUTOPREENCHIMENTO!DQ:DQ)</f>
        <v>0</v>
      </c>
      <c r="AL140" s="55">
        <f t="shared" si="106"/>
        <v>3.5</v>
      </c>
      <c r="AM140" s="55">
        <f t="shared" si="107"/>
        <v>0.5</v>
      </c>
      <c r="AN140">
        <f>_xlfn.XLOOKUP($A:$A,AUTOPREENCHIMENTO!$A:$A,AUTOPREENCHIMENTO!CT:CT)</f>
        <v>7</v>
      </c>
      <c r="AO140">
        <f>_xlfn.XLOOKUP($A:$A,AUTOPREENCHIMENTO!$A:$A,AUTOPREENCHIMENTO!CU:CU)</f>
        <v>40</v>
      </c>
      <c r="AP140" s="55">
        <f t="shared" si="108"/>
        <v>0</v>
      </c>
      <c r="AQ140" s="55">
        <f t="shared" si="109"/>
        <v>0</v>
      </c>
      <c r="AR140">
        <f>_xlfn.XLOOKUP($A:$A,AUTOPREENCHIMENTO!$A:$A,AUTOPREENCHIMENTO!DS:DS)</f>
        <v>0</v>
      </c>
      <c r="AS140">
        <f>_xlfn.XLOOKUP($A:$A,AUTOPREENCHIMENTO!$A:$A,AUTOPREENCHIMENTO!DU:DU)</f>
        <v>0</v>
      </c>
      <c r="AT140">
        <f>_xlfn.XLOOKUP($A:$A,AUTOPREENCHIMENTO!$A:$A,AUTOPREENCHIMENTO!DW:DW)</f>
        <v>0</v>
      </c>
      <c r="AU140">
        <f>_xlfn.XLOOKUP($A:$A,AUTOPREENCHIMENTO!$A:$A,AUTOPREENCHIMENTO!DY:DY)</f>
        <v>0</v>
      </c>
      <c r="AV140">
        <f>_xlfn.XLOOKUP($A:$A,AUTOPREENCHIMENTO!$A:$A,AUTOPREENCHIMENTO!EA:EA)</f>
        <v>0</v>
      </c>
      <c r="AW140">
        <f>_xlfn.XLOOKUP($A:$A,AUTOPREENCHIMENTO!$A:$A,AUTOPREENCHIMENTO!EC:EC)</f>
        <v>0</v>
      </c>
      <c r="AX140">
        <f>_xlfn.XLOOKUP($A:$A,AUTOPREENCHIMENTO!$A:$A,AUTOPREENCHIMENTO!EE:EE)</f>
        <v>0</v>
      </c>
      <c r="AY140">
        <f>_xlfn.XLOOKUP($A:$A,AUTOPREENCHIMENTO!$A:$A,AUTOPREENCHIMENTO!EG:EG)</f>
        <v>0</v>
      </c>
      <c r="AZ140">
        <f>_xlfn.XLOOKUP($A:$A,AUTOPREENCHIMENTO!$A:$A,AUTOPREENCHIMENTO!DT:DT)</f>
        <v>0</v>
      </c>
      <c r="BA140">
        <f>_xlfn.XLOOKUP($A:$A,AUTOPREENCHIMENTO!$A:$A,AUTOPREENCHIMENTO!DV:DV)</f>
        <v>0</v>
      </c>
      <c r="BB140">
        <f>_xlfn.XLOOKUP($A:$A,AUTOPREENCHIMENTO!$A:$A,AUTOPREENCHIMENTO!DX:DX)</f>
        <v>0</v>
      </c>
      <c r="BC140">
        <f>_xlfn.XLOOKUP($A:$A,AUTOPREENCHIMENTO!$A:$A,AUTOPREENCHIMENTO!DZ:DZ)</f>
        <v>0</v>
      </c>
      <c r="BD140">
        <f>_xlfn.XLOOKUP($A:$A,AUTOPREENCHIMENTO!$A:$A,AUTOPREENCHIMENTO!EB:EB)</f>
        <v>0</v>
      </c>
      <c r="BE140">
        <f>_xlfn.XLOOKUP($A:$A,AUTOPREENCHIMENTO!$A:$A,AUTOPREENCHIMENTO!ED:ED)</f>
        <v>0</v>
      </c>
      <c r="BF140">
        <f>_xlfn.XLOOKUP($A:$A,AUTOPREENCHIMENTO!$A:$A,AUTOPREENCHIMENTO!EF:EF)</f>
        <v>0</v>
      </c>
      <c r="BG140">
        <f>_xlfn.XLOOKUP($A:$A,AUTOPREENCHIMENTO!$A:$A,AUTOPREENCHIMENTO!EH:EH)</f>
        <v>0</v>
      </c>
    </row>
    <row r="141" spans="1:59" x14ac:dyDescent="0.25">
      <c r="A141" s="2">
        <v>206</v>
      </c>
      <c r="B141" s="1" t="s">
        <v>1568</v>
      </c>
      <c r="C141" s="43" t="s">
        <v>664</v>
      </c>
      <c r="D141" s="1" t="s">
        <v>2037</v>
      </c>
      <c r="E141" s="20" t="str">
        <f>_xlfn.XLOOKUP(A:A,Tipologia!A:A,Tipologia!F:F)</f>
        <v>C</v>
      </c>
      <c r="F141" s="62">
        <f t="shared" si="88"/>
        <v>8.25</v>
      </c>
      <c r="G141" s="58">
        <f t="shared" si="89"/>
        <v>2</v>
      </c>
      <c r="H141" s="58">
        <f t="shared" si="90"/>
        <v>2</v>
      </c>
      <c r="I141" s="58">
        <f t="shared" si="91"/>
        <v>1</v>
      </c>
      <c r="J141" s="58">
        <f t="shared" si="92"/>
        <v>1.5</v>
      </c>
      <c r="K141" s="58">
        <f t="shared" si="93"/>
        <v>1</v>
      </c>
      <c r="L141" s="58">
        <f t="shared" si="94"/>
        <v>0.75</v>
      </c>
      <c r="M141" s="58">
        <f t="shared" si="95"/>
        <v>0</v>
      </c>
      <c r="N141" s="1">
        <f>_xlfn.XLOOKUP(A:A,'COAPS 2020-10'!A:A,'COAPS 2020-10'!AP:AP)</f>
        <v>1</v>
      </c>
      <c r="O141" s="55">
        <f t="shared" si="96"/>
        <v>1</v>
      </c>
      <c r="P141" s="55">
        <f t="shared" si="97"/>
        <v>1</v>
      </c>
      <c r="Q141">
        <f>_xlfn.XLOOKUP($A:$A,AUTOPREENCHIMENTO!$A:$A,AUTOPREENCHIMENTO!DH:DH)</f>
        <v>1</v>
      </c>
      <c r="R141">
        <f>_xlfn.XLOOKUP($A:$A,AUTOPREENCHIMENTO!$A:$A,AUTOPREENCHIMENTO!DI:DI)</f>
        <v>40</v>
      </c>
      <c r="S141">
        <f>_xlfn.XLOOKUP($A:$A,AUTOPREENCHIMENTO!$A:$A,AUTOPREENCHIMENTO!DJ:DJ)</f>
        <v>0</v>
      </c>
      <c r="T141">
        <f>_xlfn.XLOOKUP($A:$A,AUTOPREENCHIMENTO!$A:$A,AUTOPREENCHIMENTO!DK:DK)</f>
        <v>0</v>
      </c>
      <c r="U141" s="55">
        <f t="shared" si="98"/>
        <v>1</v>
      </c>
      <c r="V141" s="55">
        <f t="shared" si="99"/>
        <v>1</v>
      </c>
      <c r="W141">
        <f>_xlfn.XLOOKUP($A:$A,AUTOPREENCHIMENTO!$A:$A,AUTOPREENCHIMENTO!DD:DD)</f>
        <v>1</v>
      </c>
      <c r="X141">
        <f>_xlfn.XLOOKUP($A:$A,AUTOPREENCHIMENTO!$A:$A,AUTOPREENCHIMENTO!DE:DE)</f>
        <v>40</v>
      </c>
      <c r="Y141" s="1">
        <f>_xlfn.XLOOKUP(A:A,'COAPS 2020-10'!A:A,'COAPS 2020-10'!AQ:AQ)</f>
        <v>1</v>
      </c>
      <c r="Z141" s="55">
        <f t="shared" si="100"/>
        <v>1</v>
      </c>
      <c r="AA141" s="55">
        <f t="shared" si="101"/>
        <v>1</v>
      </c>
      <c r="AB141">
        <f>_xlfn.XLOOKUP($A:$A,AUTOPREENCHIMENTO!$A:$A,AUTOPREENCHIMENTO!DB:DB)</f>
        <v>1</v>
      </c>
      <c r="AC141">
        <f>_xlfn.XLOOKUP($A:$A,AUTOPREENCHIMENTO!$A:$A,AUTOPREENCHIMENTO!DC:DC)</f>
        <v>40</v>
      </c>
      <c r="AD141" s="55">
        <f t="shared" si="102"/>
        <v>2</v>
      </c>
      <c r="AE141" s="55">
        <f t="shared" si="103"/>
        <v>1.5</v>
      </c>
      <c r="AF141">
        <f>_xlfn.XLOOKUP($A:$A,AUTOPREENCHIMENTO!$A:$A,AUTOPREENCHIMENTO!DN:DN)</f>
        <v>2</v>
      </c>
      <c r="AG141">
        <f>_xlfn.XLOOKUP($A:$A,AUTOPREENCHIMENTO!$A:$A,AUTOPREENCHIMENTO!DO:DO)</f>
        <v>60</v>
      </c>
      <c r="AH141" s="55">
        <f t="shared" si="104"/>
        <v>1</v>
      </c>
      <c r="AI141" s="55">
        <f t="shared" si="105"/>
        <v>1</v>
      </c>
      <c r="AJ141">
        <f>_xlfn.XLOOKUP($A:$A,AUTOPREENCHIMENTO!$A:$A,AUTOPREENCHIMENTO!DP:DP)</f>
        <v>1</v>
      </c>
      <c r="AK141">
        <f>_xlfn.XLOOKUP($A:$A,AUTOPREENCHIMENTO!$A:$A,AUTOPREENCHIMENTO!DQ:DQ)</f>
        <v>40</v>
      </c>
      <c r="AL141" s="55">
        <f t="shared" si="106"/>
        <v>3</v>
      </c>
      <c r="AM141" s="55">
        <f t="shared" si="107"/>
        <v>2.8</v>
      </c>
      <c r="AN141">
        <f>_xlfn.XLOOKUP($A:$A,AUTOPREENCHIMENTO!$A:$A,AUTOPREENCHIMENTO!CT:CT)</f>
        <v>3</v>
      </c>
      <c r="AO141">
        <f>_xlfn.XLOOKUP($A:$A,AUTOPREENCHIMENTO!$A:$A,AUTOPREENCHIMENTO!CU:CU)</f>
        <v>112</v>
      </c>
      <c r="AP141" s="55">
        <f t="shared" si="108"/>
        <v>0</v>
      </c>
      <c r="AQ141" s="55">
        <f t="shared" si="109"/>
        <v>0</v>
      </c>
      <c r="AR141">
        <f>_xlfn.XLOOKUP($A:$A,AUTOPREENCHIMENTO!$A:$A,AUTOPREENCHIMENTO!DS:DS)</f>
        <v>0</v>
      </c>
      <c r="AS141">
        <f>_xlfn.XLOOKUP($A:$A,AUTOPREENCHIMENTO!$A:$A,AUTOPREENCHIMENTO!DU:DU)</f>
        <v>0</v>
      </c>
      <c r="AT141">
        <f>_xlfn.XLOOKUP($A:$A,AUTOPREENCHIMENTO!$A:$A,AUTOPREENCHIMENTO!DW:DW)</f>
        <v>0</v>
      </c>
      <c r="AU141">
        <f>_xlfn.XLOOKUP($A:$A,AUTOPREENCHIMENTO!$A:$A,AUTOPREENCHIMENTO!DY:DY)</f>
        <v>0</v>
      </c>
      <c r="AV141">
        <f>_xlfn.XLOOKUP($A:$A,AUTOPREENCHIMENTO!$A:$A,AUTOPREENCHIMENTO!EA:EA)</f>
        <v>0</v>
      </c>
      <c r="AW141">
        <f>_xlfn.XLOOKUP($A:$A,AUTOPREENCHIMENTO!$A:$A,AUTOPREENCHIMENTO!EC:EC)</f>
        <v>0</v>
      </c>
      <c r="AX141">
        <f>_xlfn.XLOOKUP($A:$A,AUTOPREENCHIMENTO!$A:$A,AUTOPREENCHIMENTO!EE:EE)</f>
        <v>0</v>
      </c>
      <c r="AY141">
        <f>_xlfn.XLOOKUP($A:$A,AUTOPREENCHIMENTO!$A:$A,AUTOPREENCHIMENTO!EG:EG)</f>
        <v>0</v>
      </c>
      <c r="AZ141">
        <f>_xlfn.XLOOKUP($A:$A,AUTOPREENCHIMENTO!$A:$A,AUTOPREENCHIMENTO!DT:DT)</f>
        <v>0</v>
      </c>
      <c r="BA141">
        <f>_xlfn.XLOOKUP($A:$A,AUTOPREENCHIMENTO!$A:$A,AUTOPREENCHIMENTO!DV:DV)</f>
        <v>0</v>
      </c>
      <c r="BB141">
        <f>_xlfn.XLOOKUP($A:$A,AUTOPREENCHIMENTO!$A:$A,AUTOPREENCHIMENTO!DX:DX)</f>
        <v>0</v>
      </c>
      <c r="BC141">
        <f>_xlfn.XLOOKUP($A:$A,AUTOPREENCHIMENTO!$A:$A,AUTOPREENCHIMENTO!DZ:DZ)</f>
        <v>0</v>
      </c>
      <c r="BD141">
        <f>_xlfn.XLOOKUP($A:$A,AUTOPREENCHIMENTO!$A:$A,AUTOPREENCHIMENTO!EB:EB)</f>
        <v>0</v>
      </c>
      <c r="BE141">
        <f>_xlfn.XLOOKUP($A:$A,AUTOPREENCHIMENTO!$A:$A,AUTOPREENCHIMENTO!ED:ED)</f>
        <v>0</v>
      </c>
      <c r="BF141">
        <f>_xlfn.XLOOKUP($A:$A,AUTOPREENCHIMENTO!$A:$A,AUTOPREENCHIMENTO!EF:EF)</f>
        <v>0</v>
      </c>
      <c r="BG141">
        <f>_xlfn.XLOOKUP($A:$A,AUTOPREENCHIMENTO!$A:$A,AUTOPREENCHIMENTO!EH:EH)</f>
        <v>0</v>
      </c>
    </row>
    <row r="142" spans="1:59" x14ac:dyDescent="0.25">
      <c r="A142" s="2">
        <v>207</v>
      </c>
      <c r="B142" s="1" t="s">
        <v>1857</v>
      </c>
      <c r="C142" s="43" t="s">
        <v>390</v>
      </c>
      <c r="D142" s="1" t="s">
        <v>2061</v>
      </c>
      <c r="E142" s="20" t="str">
        <f>_xlfn.XLOOKUP(A:A,Tipologia!A:A,Tipologia!F:F)</f>
        <v>B</v>
      </c>
      <c r="F142" s="62">
        <f t="shared" si="88"/>
        <v>8</v>
      </c>
      <c r="G142" s="58">
        <f t="shared" si="89"/>
        <v>1.5</v>
      </c>
      <c r="H142" s="58">
        <f t="shared" si="90"/>
        <v>2</v>
      </c>
      <c r="I142" s="58">
        <f t="shared" si="91"/>
        <v>1</v>
      </c>
      <c r="J142" s="58">
        <f t="shared" si="92"/>
        <v>2</v>
      </c>
      <c r="K142" s="58">
        <f t="shared" si="93"/>
        <v>0.75</v>
      </c>
      <c r="L142" s="58">
        <f t="shared" si="94"/>
        <v>0.25</v>
      </c>
      <c r="M142" s="58">
        <f t="shared" si="95"/>
        <v>0.5</v>
      </c>
      <c r="N142" s="1">
        <f>_xlfn.XLOOKUP(A:A,'COAPS 2020-10'!A:A,'COAPS 2020-10'!AP:AP)</f>
        <v>8</v>
      </c>
      <c r="O142" s="55">
        <f t="shared" si="96"/>
        <v>0.875</v>
      </c>
      <c r="P142" s="55">
        <f t="shared" si="97"/>
        <v>0.875</v>
      </c>
      <c r="Q142">
        <f>_xlfn.XLOOKUP($A:$A,AUTOPREENCHIMENTO!$A:$A,AUTOPREENCHIMENTO!DH:DH)</f>
        <v>7</v>
      </c>
      <c r="R142">
        <f>_xlfn.XLOOKUP($A:$A,AUTOPREENCHIMENTO!$A:$A,AUTOPREENCHIMENTO!DI:DI)</f>
        <v>280</v>
      </c>
      <c r="S142">
        <f>_xlfn.XLOOKUP($A:$A,AUTOPREENCHIMENTO!$A:$A,AUTOPREENCHIMENTO!DJ:DJ)</f>
        <v>0</v>
      </c>
      <c r="T142">
        <f>_xlfn.XLOOKUP($A:$A,AUTOPREENCHIMENTO!$A:$A,AUTOPREENCHIMENTO!DK:DK)</f>
        <v>0</v>
      </c>
      <c r="U142" s="55">
        <f t="shared" si="98"/>
        <v>1.125</v>
      </c>
      <c r="V142" s="55">
        <f t="shared" si="99"/>
        <v>1.125</v>
      </c>
      <c r="W142">
        <f>_xlfn.XLOOKUP($A:$A,AUTOPREENCHIMENTO!$A:$A,AUTOPREENCHIMENTO!DD:DD)</f>
        <v>9</v>
      </c>
      <c r="X142">
        <f>_xlfn.XLOOKUP($A:$A,AUTOPREENCHIMENTO!$A:$A,AUTOPREENCHIMENTO!DE:DE)</f>
        <v>360</v>
      </c>
      <c r="Y142" s="1">
        <f>_xlfn.XLOOKUP(A:A,'COAPS 2020-10'!A:A,'COAPS 2020-10'!AQ:AQ)</f>
        <v>4</v>
      </c>
      <c r="Z142" s="55">
        <f t="shared" si="100"/>
        <v>1</v>
      </c>
      <c r="AA142" s="55">
        <f t="shared" si="101"/>
        <v>1</v>
      </c>
      <c r="AB142">
        <f>_xlfn.XLOOKUP($A:$A,AUTOPREENCHIMENTO!$A:$A,AUTOPREENCHIMENTO!DB:DB)</f>
        <v>4</v>
      </c>
      <c r="AC142">
        <f>_xlfn.XLOOKUP($A:$A,AUTOPREENCHIMENTO!$A:$A,AUTOPREENCHIMENTO!DC:DC)</f>
        <v>160</v>
      </c>
      <c r="AD142" s="55">
        <f t="shared" si="102"/>
        <v>2.625</v>
      </c>
      <c r="AE142" s="55">
        <f t="shared" si="103"/>
        <v>2.75</v>
      </c>
      <c r="AF142">
        <f>_xlfn.XLOOKUP($A:$A,AUTOPREENCHIMENTO!$A:$A,AUTOPREENCHIMENTO!DN:DN)</f>
        <v>21</v>
      </c>
      <c r="AG142">
        <f>_xlfn.XLOOKUP($A:$A,AUTOPREENCHIMENTO!$A:$A,AUTOPREENCHIMENTO!DO:DO)</f>
        <v>880</v>
      </c>
      <c r="AH142" s="55">
        <f t="shared" si="104"/>
        <v>0.75</v>
      </c>
      <c r="AI142" s="55">
        <f t="shared" si="105"/>
        <v>0.5</v>
      </c>
      <c r="AJ142">
        <f>_xlfn.XLOOKUP($A:$A,AUTOPREENCHIMENTO!$A:$A,AUTOPREENCHIMENTO!DP:DP)</f>
        <v>3</v>
      </c>
      <c r="AK142">
        <f>_xlfn.XLOOKUP($A:$A,AUTOPREENCHIMENTO!$A:$A,AUTOPREENCHIMENTO!DQ:DQ)</f>
        <v>80</v>
      </c>
      <c r="AL142" s="55">
        <f t="shared" si="106"/>
        <v>0.875</v>
      </c>
      <c r="AM142" s="55">
        <f t="shared" si="107"/>
        <v>0.875</v>
      </c>
      <c r="AN142">
        <f>_xlfn.XLOOKUP($A:$A,AUTOPREENCHIMENTO!$A:$A,AUTOPREENCHIMENTO!CT:CT)</f>
        <v>7</v>
      </c>
      <c r="AO142">
        <f>_xlfn.XLOOKUP($A:$A,AUTOPREENCHIMENTO!$A:$A,AUTOPREENCHIMENTO!CU:CU)</f>
        <v>280</v>
      </c>
      <c r="AP142" s="55">
        <f t="shared" si="108"/>
        <v>4</v>
      </c>
      <c r="AQ142" s="55">
        <f t="shared" si="109"/>
        <v>160</v>
      </c>
      <c r="AR142">
        <f>_xlfn.XLOOKUP($A:$A,AUTOPREENCHIMENTO!$A:$A,AUTOPREENCHIMENTO!DS:DS)</f>
        <v>0</v>
      </c>
      <c r="AS142">
        <f>_xlfn.XLOOKUP($A:$A,AUTOPREENCHIMENTO!$A:$A,AUTOPREENCHIMENTO!DU:DU)</f>
        <v>1</v>
      </c>
      <c r="AT142">
        <f>_xlfn.XLOOKUP($A:$A,AUTOPREENCHIMENTO!$A:$A,AUTOPREENCHIMENTO!DW:DW)</f>
        <v>1</v>
      </c>
      <c r="AU142">
        <f>_xlfn.XLOOKUP($A:$A,AUTOPREENCHIMENTO!$A:$A,AUTOPREENCHIMENTO!DY:DY)</f>
        <v>0</v>
      </c>
      <c r="AV142">
        <f>_xlfn.XLOOKUP($A:$A,AUTOPREENCHIMENTO!$A:$A,AUTOPREENCHIMENTO!EA:EA)</f>
        <v>1</v>
      </c>
      <c r="AW142">
        <f>_xlfn.XLOOKUP($A:$A,AUTOPREENCHIMENTO!$A:$A,AUTOPREENCHIMENTO!EC:EC)</f>
        <v>1</v>
      </c>
      <c r="AX142">
        <f>_xlfn.XLOOKUP($A:$A,AUTOPREENCHIMENTO!$A:$A,AUTOPREENCHIMENTO!EE:EE)</f>
        <v>0</v>
      </c>
      <c r="AY142">
        <f>_xlfn.XLOOKUP($A:$A,AUTOPREENCHIMENTO!$A:$A,AUTOPREENCHIMENTO!EG:EG)</f>
        <v>0</v>
      </c>
      <c r="AZ142">
        <f>_xlfn.XLOOKUP($A:$A,AUTOPREENCHIMENTO!$A:$A,AUTOPREENCHIMENTO!DT:DT)</f>
        <v>0</v>
      </c>
      <c r="BA142">
        <f>_xlfn.XLOOKUP($A:$A,AUTOPREENCHIMENTO!$A:$A,AUTOPREENCHIMENTO!DV:DV)</f>
        <v>40</v>
      </c>
      <c r="BB142">
        <f>_xlfn.XLOOKUP($A:$A,AUTOPREENCHIMENTO!$A:$A,AUTOPREENCHIMENTO!DX:DX)</f>
        <v>40</v>
      </c>
      <c r="BC142">
        <f>_xlfn.XLOOKUP($A:$A,AUTOPREENCHIMENTO!$A:$A,AUTOPREENCHIMENTO!DZ:DZ)</f>
        <v>0</v>
      </c>
      <c r="BD142">
        <f>_xlfn.XLOOKUP($A:$A,AUTOPREENCHIMENTO!$A:$A,AUTOPREENCHIMENTO!EB:EB)</f>
        <v>40</v>
      </c>
      <c r="BE142">
        <f>_xlfn.XLOOKUP($A:$A,AUTOPREENCHIMENTO!$A:$A,AUTOPREENCHIMENTO!ED:ED)</f>
        <v>40</v>
      </c>
      <c r="BF142">
        <f>_xlfn.XLOOKUP($A:$A,AUTOPREENCHIMENTO!$A:$A,AUTOPREENCHIMENTO!EF:EF)</f>
        <v>0</v>
      </c>
      <c r="BG142">
        <f>_xlfn.XLOOKUP($A:$A,AUTOPREENCHIMENTO!$A:$A,AUTOPREENCHIMENTO!EH:EH)</f>
        <v>0</v>
      </c>
    </row>
    <row r="143" spans="1:59" x14ac:dyDescent="0.25">
      <c r="A143" s="2">
        <v>211</v>
      </c>
      <c r="B143" s="1" t="s">
        <v>1857</v>
      </c>
      <c r="C143" s="43" t="s">
        <v>157</v>
      </c>
      <c r="D143" s="1" t="s">
        <v>2146</v>
      </c>
      <c r="E143" s="20" t="str">
        <f>_xlfn.XLOOKUP(A:A,Tipologia!A:A,Tipologia!F:F)</f>
        <v>E</v>
      </c>
      <c r="F143" s="62">
        <f t="shared" si="88"/>
        <v>6.25</v>
      </c>
      <c r="G143" s="58">
        <f t="shared" si="89"/>
        <v>1.5</v>
      </c>
      <c r="H143" s="58">
        <f t="shared" si="90"/>
        <v>1.5</v>
      </c>
      <c r="I143" s="58">
        <f t="shared" si="91"/>
        <v>0</v>
      </c>
      <c r="J143" s="58">
        <f t="shared" si="92"/>
        <v>2</v>
      </c>
      <c r="K143" s="58">
        <f t="shared" si="93"/>
        <v>0</v>
      </c>
      <c r="L143" s="58">
        <f t="shared" si="94"/>
        <v>0.75</v>
      </c>
      <c r="M143" s="58">
        <f t="shared" si="95"/>
        <v>0.5</v>
      </c>
      <c r="N143" s="1">
        <f>_xlfn.XLOOKUP(A:A,'COAPS 2020-10'!A:A,'COAPS 2020-10'!AP:AP)</f>
        <v>2</v>
      </c>
      <c r="O143" s="55">
        <f t="shared" si="96"/>
        <v>1</v>
      </c>
      <c r="P143" s="55">
        <f t="shared" si="97"/>
        <v>0.5</v>
      </c>
      <c r="Q143">
        <f>_xlfn.XLOOKUP($A:$A,AUTOPREENCHIMENTO!$A:$A,AUTOPREENCHIMENTO!DH:DH)</f>
        <v>2</v>
      </c>
      <c r="R143">
        <f>_xlfn.XLOOKUP($A:$A,AUTOPREENCHIMENTO!$A:$A,AUTOPREENCHIMENTO!DI:DI)</f>
        <v>40</v>
      </c>
      <c r="S143">
        <f>_xlfn.XLOOKUP($A:$A,AUTOPREENCHIMENTO!$A:$A,AUTOPREENCHIMENTO!DJ:DJ)</f>
        <v>0</v>
      </c>
      <c r="T143">
        <f>_xlfn.XLOOKUP($A:$A,AUTOPREENCHIMENTO!$A:$A,AUTOPREENCHIMENTO!DK:DK)</f>
        <v>0</v>
      </c>
      <c r="U143" s="55">
        <f t="shared" si="98"/>
        <v>1</v>
      </c>
      <c r="V143" s="55">
        <f t="shared" si="99"/>
        <v>0.5</v>
      </c>
      <c r="W143">
        <f>_xlfn.XLOOKUP($A:$A,AUTOPREENCHIMENTO!$A:$A,AUTOPREENCHIMENTO!DD:DD)</f>
        <v>2</v>
      </c>
      <c r="X143">
        <f>_xlfn.XLOOKUP($A:$A,AUTOPREENCHIMENTO!$A:$A,AUTOPREENCHIMENTO!DE:DE)</f>
        <v>40</v>
      </c>
      <c r="Y143" s="1">
        <f>_xlfn.XLOOKUP(A:A,'COAPS 2020-10'!A:A,'COAPS 2020-10'!AQ:AQ)</f>
        <v>0</v>
      </c>
      <c r="Z143" s="55">
        <f t="shared" si="100"/>
        <v>0</v>
      </c>
      <c r="AA143" s="55">
        <f t="shared" si="101"/>
        <v>0</v>
      </c>
      <c r="AB143">
        <f>_xlfn.XLOOKUP($A:$A,AUTOPREENCHIMENTO!$A:$A,AUTOPREENCHIMENTO!DB:DB)</f>
        <v>0</v>
      </c>
      <c r="AC143">
        <f>_xlfn.XLOOKUP($A:$A,AUTOPREENCHIMENTO!$A:$A,AUTOPREENCHIMENTO!DC:DC)</f>
        <v>0</v>
      </c>
      <c r="AD143" s="55">
        <f t="shared" si="102"/>
        <v>2</v>
      </c>
      <c r="AE143" s="55">
        <f t="shared" si="103"/>
        <v>2</v>
      </c>
      <c r="AF143">
        <f>_xlfn.XLOOKUP($A:$A,AUTOPREENCHIMENTO!$A:$A,AUTOPREENCHIMENTO!DN:DN)</f>
        <v>4</v>
      </c>
      <c r="AG143">
        <f>_xlfn.XLOOKUP($A:$A,AUTOPREENCHIMENTO!$A:$A,AUTOPREENCHIMENTO!DO:DO)</f>
        <v>160</v>
      </c>
      <c r="AH143" s="55">
        <f t="shared" si="104"/>
        <v>0</v>
      </c>
      <c r="AI143" s="55">
        <f t="shared" si="105"/>
        <v>0</v>
      </c>
      <c r="AJ143">
        <f>_xlfn.XLOOKUP($A:$A,AUTOPREENCHIMENTO!$A:$A,AUTOPREENCHIMENTO!DP:DP)</f>
        <v>0</v>
      </c>
      <c r="AK143">
        <f>_xlfn.XLOOKUP($A:$A,AUTOPREENCHIMENTO!$A:$A,AUTOPREENCHIMENTO!DQ:DQ)</f>
        <v>0</v>
      </c>
      <c r="AL143" s="55">
        <f t="shared" si="106"/>
        <v>2</v>
      </c>
      <c r="AM143" s="55">
        <f t="shared" si="107"/>
        <v>2</v>
      </c>
      <c r="AN143">
        <f>_xlfn.XLOOKUP($A:$A,AUTOPREENCHIMENTO!$A:$A,AUTOPREENCHIMENTO!CT:CT)</f>
        <v>4</v>
      </c>
      <c r="AO143">
        <f>_xlfn.XLOOKUP($A:$A,AUTOPREENCHIMENTO!$A:$A,AUTOPREENCHIMENTO!CU:CU)</f>
        <v>160</v>
      </c>
      <c r="AP143" s="55">
        <f t="shared" si="108"/>
        <v>3</v>
      </c>
      <c r="AQ143" s="55">
        <f t="shared" si="109"/>
        <v>100</v>
      </c>
      <c r="AR143">
        <f>_xlfn.XLOOKUP($A:$A,AUTOPREENCHIMENTO!$A:$A,AUTOPREENCHIMENTO!DS:DS)</f>
        <v>1</v>
      </c>
      <c r="AS143">
        <f>_xlfn.XLOOKUP($A:$A,AUTOPREENCHIMENTO!$A:$A,AUTOPREENCHIMENTO!DU:DU)</f>
        <v>0</v>
      </c>
      <c r="AT143">
        <f>_xlfn.XLOOKUP($A:$A,AUTOPREENCHIMENTO!$A:$A,AUTOPREENCHIMENTO!DW:DW)</f>
        <v>1</v>
      </c>
      <c r="AU143">
        <f>_xlfn.XLOOKUP($A:$A,AUTOPREENCHIMENTO!$A:$A,AUTOPREENCHIMENTO!DY:DY)</f>
        <v>0</v>
      </c>
      <c r="AV143">
        <f>_xlfn.XLOOKUP($A:$A,AUTOPREENCHIMENTO!$A:$A,AUTOPREENCHIMENTO!EA:EA)</f>
        <v>0</v>
      </c>
      <c r="AW143">
        <f>_xlfn.XLOOKUP($A:$A,AUTOPREENCHIMENTO!$A:$A,AUTOPREENCHIMENTO!EC:EC)</f>
        <v>1</v>
      </c>
      <c r="AX143">
        <f>_xlfn.XLOOKUP($A:$A,AUTOPREENCHIMENTO!$A:$A,AUTOPREENCHIMENTO!EE:EE)</f>
        <v>0</v>
      </c>
      <c r="AY143">
        <f>_xlfn.XLOOKUP($A:$A,AUTOPREENCHIMENTO!$A:$A,AUTOPREENCHIMENTO!EG:EG)</f>
        <v>0</v>
      </c>
      <c r="AZ143">
        <f>_xlfn.XLOOKUP($A:$A,AUTOPREENCHIMENTO!$A:$A,AUTOPREENCHIMENTO!DT:DT)</f>
        <v>40</v>
      </c>
      <c r="BA143">
        <f>_xlfn.XLOOKUP($A:$A,AUTOPREENCHIMENTO!$A:$A,AUTOPREENCHIMENTO!DV:DV)</f>
        <v>0</v>
      </c>
      <c r="BB143">
        <f>_xlfn.XLOOKUP($A:$A,AUTOPREENCHIMENTO!$A:$A,AUTOPREENCHIMENTO!DX:DX)</f>
        <v>40</v>
      </c>
      <c r="BC143">
        <f>_xlfn.XLOOKUP($A:$A,AUTOPREENCHIMENTO!$A:$A,AUTOPREENCHIMENTO!DZ:DZ)</f>
        <v>0</v>
      </c>
      <c r="BD143">
        <f>_xlfn.XLOOKUP($A:$A,AUTOPREENCHIMENTO!$A:$A,AUTOPREENCHIMENTO!EB:EB)</f>
        <v>0</v>
      </c>
      <c r="BE143">
        <f>_xlfn.XLOOKUP($A:$A,AUTOPREENCHIMENTO!$A:$A,AUTOPREENCHIMENTO!ED:ED)</f>
        <v>20</v>
      </c>
      <c r="BF143">
        <f>_xlfn.XLOOKUP($A:$A,AUTOPREENCHIMENTO!$A:$A,AUTOPREENCHIMENTO!EF:EF)</f>
        <v>0</v>
      </c>
      <c r="BG143">
        <f>_xlfn.XLOOKUP($A:$A,AUTOPREENCHIMENTO!$A:$A,AUTOPREENCHIMENTO!EH:EH)</f>
        <v>0</v>
      </c>
    </row>
    <row r="144" spans="1:59" x14ac:dyDescent="0.25">
      <c r="A144" s="2">
        <v>213</v>
      </c>
      <c r="B144" s="1" t="s">
        <v>1523</v>
      </c>
      <c r="C144" s="43" t="s">
        <v>171</v>
      </c>
      <c r="D144" s="1" t="s">
        <v>2040</v>
      </c>
      <c r="E144" s="20" t="str">
        <f>_xlfn.XLOOKUP(A:A,Tipologia!A:A,Tipologia!F:F)</f>
        <v>B</v>
      </c>
      <c r="F144" s="62">
        <f t="shared" si="88"/>
        <v>9.25</v>
      </c>
      <c r="G144" s="58">
        <f t="shared" si="89"/>
        <v>2</v>
      </c>
      <c r="H144" s="58">
        <f t="shared" si="90"/>
        <v>2</v>
      </c>
      <c r="I144" s="58">
        <f t="shared" si="91"/>
        <v>1</v>
      </c>
      <c r="J144" s="58">
        <f t="shared" si="92"/>
        <v>2</v>
      </c>
      <c r="K144" s="58">
        <f t="shared" si="93"/>
        <v>1</v>
      </c>
      <c r="L144" s="58">
        <f t="shared" si="94"/>
        <v>0.25</v>
      </c>
      <c r="M144" s="58">
        <f t="shared" si="95"/>
        <v>1</v>
      </c>
      <c r="N144" s="1">
        <f>_xlfn.XLOOKUP(A:A,'COAPS 2020-10'!A:A,'COAPS 2020-10'!AP:AP)</f>
        <v>5</v>
      </c>
      <c r="O144" s="55">
        <f t="shared" si="96"/>
        <v>8.4</v>
      </c>
      <c r="P144" s="55">
        <f t="shared" si="97"/>
        <v>1.2</v>
      </c>
      <c r="Q144">
        <f>_xlfn.XLOOKUP($A:$A,AUTOPREENCHIMENTO!$A:$A,AUTOPREENCHIMENTO!DH:DH)</f>
        <v>21</v>
      </c>
      <c r="R144">
        <f>_xlfn.XLOOKUP($A:$A,AUTOPREENCHIMENTO!$A:$A,AUTOPREENCHIMENTO!DI:DI)</f>
        <v>200</v>
      </c>
      <c r="S144">
        <f>_xlfn.XLOOKUP($A:$A,AUTOPREENCHIMENTO!$A:$A,AUTOPREENCHIMENTO!DJ:DJ)</f>
        <v>21</v>
      </c>
      <c r="T144">
        <f>_xlfn.XLOOKUP($A:$A,AUTOPREENCHIMENTO!$A:$A,AUTOPREENCHIMENTO!DK:DK)</f>
        <v>40</v>
      </c>
      <c r="U144" s="55">
        <f t="shared" si="98"/>
        <v>4.2</v>
      </c>
      <c r="V144" s="55">
        <f t="shared" si="99"/>
        <v>1.8</v>
      </c>
      <c r="W144">
        <f>_xlfn.XLOOKUP($A:$A,AUTOPREENCHIMENTO!$A:$A,AUTOPREENCHIMENTO!DD:DD)</f>
        <v>21</v>
      </c>
      <c r="X144">
        <f>_xlfn.XLOOKUP($A:$A,AUTOPREENCHIMENTO!$A:$A,AUTOPREENCHIMENTO!DE:DE)</f>
        <v>360</v>
      </c>
      <c r="Y144" s="1">
        <f>_xlfn.XLOOKUP(A:A,'COAPS 2020-10'!A:A,'COAPS 2020-10'!AQ:AQ)</f>
        <v>2</v>
      </c>
      <c r="Z144" s="55">
        <f t="shared" si="100"/>
        <v>10.5</v>
      </c>
      <c r="AA144" s="55">
        <f t="shared" si="101"/>
        <v>1</v>
      </c>
      <c r="AB144">
        <f>_xlfn.XLOOKUP($A:$A,AUTOPREENCHIMENTO!$A:$A,AUTOPREENCHIMENTO!DB:DB)</f>
        <v>21</v>
      </c>
      <c r="AC144">
        <f>_xlfn.XLOOKUP($A:$A,AUTOPREENCHIMENTO!$A:$A,AUTOPREENCHIMENTO!DC:DC)</f>
        <v>80</v>
      </c>
      <c r="AD144" s="55">
        <f t="shared" si="102"/>
        <v>4.2</v>
      </c>
      <c r="AE144" s="55">
        <f t="shared" si="103"/>
        <v>2.4</v>
      </c>
      <c r="AF144">
        <f>_xlfn.XLOOKUP($A:$A,AUTOPREENCHIMENTO!$A:$A,AUTOPREENCHIMENTO!DN:DN)</f>
        <v>21</v>
      </c>
      <c r="AG144">
        <f>_xlfn.XLOOKUP($A:$A,AUTOPREENCHIMENTO!$A:$A,AUTOPREENCHIMENTO!DO:DO)</f>
        <v>480</v>
      </c>
      <c r="AH144" s="55">
        <f t="shared" si="104"/>
        <v>10.5</v>
      </c>
      <c r="AI144" s="55">
        <f t="shared" si="105"/>
        <v>1.25</v>
      </c>
      <c r="AJ144">
        <f>_xlfn.XLOOKUP($A:$A,AUTOPREENCHIMENTO!$A:$A,AUTOPREENCHIMENTO!DP:DP)</f>
        <v>21</v>
      </c>
      <c r="AK144">
        <f>_xlfn.XLOOKUP($A:$A,AUTOPREENCHIMENTO!$A:$A,AUTOPREENCHIMENTO!DQ:DQ)</f>
        <v>100</v>
      </c>
      <c r="AL144" s="55">
        <f t="shared" si="106"/>
        <v>0.2</v>
      </c>
      <c r="AM144" s="55">
        <f t="shared" si="107"/>
        <v>0.2</v>
      </c>
      <c r="AN144">
        <f>_xlfn.XLOOKUP($A:$A,AUTOPREENCHIMENTO!$A:$A,AUTOPREENCHIMENTO!CT:CT)</f>
        <v>1</v>
      </c>
      <c r="AO144">
        <f>_xlfn.XLOOKUP($A:$A,AUTOPREENCHIMENTO!$A:$A,AUTOPREENCHIMENTO!CU:CU)</f>
        <v>40</v>
      </c>
      <c r="AP144" s="55">
        <f t="shared" si="108"/>
        <v>5</v>
      </c>
      <c r="AQ144" s="55">
        <f t="shared" si="109"/>
        <v>240</v>
      </c>
      <c r="AR144">
        <f>_xlfn.XLOOKUP($A:$A,AUTOPREENCHIMENTO!$A:$A,AUTOPREENCHIMENTO!DS:DS)</f>
        <v>21</v>
      </c>
      <c r="AS144">
        <f>_xlfn.XLOOKUP($A:$A,AUTOPREENCHIMENTO!$A:$A,AUTOPREENCHIMENTO!DU:DU)</f>
        <v>21</v>
      </c>
      <c r="AT144">
        <f>_xlfn.XLOOKUP($A:$A,AUTOPREENCHIMENTO!$A:$A,AUTOPREENCHIMENTO!DW:DW)</f>
        <v>21</v>
      </c>
      <c r="AU144">
        <f>_xlfn.XLOOKUP($A:$A,AUTOPREENCHIMENTO!$A:$A,AUTOPREENCHIMENTO!DY:DY)</f>
        <v>0</v>
      </c>
      <c r="AV144">
        <f>_xlfn.XLOOKUP($A:$A,AUTOPREENCHIMENTO!$A:$A,AUTOPREENCHIMENTO!EA:EA)</f>
        <v>21</v>
      </c>
      <c r="AW144">
        <f>_xlfn.XLOOKUP($A:$A,AUTOPREENCHIMENTO!$A:$A,AUTOPREENCHIMENTO!EC:EC)</f>
        <v>21</v>
      </c>
      <c r="AX144">
        <f>_xlfn.XLOOKUP($A:$A,AUTOPREENCHIMENTO!$A:$A,AUTOPREENCHIMENTO!EE:EE)</f>
        <v>0</v>
      </c>
      <c r="AY144">
        <f>_xlfn.XLOOKUP($A:$A,AUTOPREENCHIMENTO!$A:$A,AUTOPREENCHIMENTO!EG:EG)</f>
        <v>0</v>
      </c>
      <c r="AZ144">
        <f>_xlfn.XLOOKUP($A:$A,AUTOPREENCHIMENTO!$A:$A,AUTOPREENCHIMENTO!DT:DT)</f>
        <v>40</v>
      </c>
      <c r="BA144">
        <f>_xlfn.XLOOKUP($A:$A,AUTOPREENCHIMENTO!$A:$A,AUTOPREENCHIMENTO!DV:DV)</f>
        <v>40</v>
      </c>
      <c r="BB144">
        <f>_xlfn.XLOOKUP($A:$A,AUTOPREENCHIMENTO!$A:$A,AUTOPREENCHIMENTO!DX:DX)</f>
        <v>60</v>
      </c>
      <c r="BC144">
        <f>_xlfn.XLOOKUP($A:$A,AUTOPREENCHIMENTO!$A:$A,AUTOPREENCHIMENTO!DZ:DZ)</f>
        <v>0</v>
      </c>
      <c r="BD144">
        <f>_xlfn.XLOOKUP($A:$A,AUTOPREENCHIMENTO!$A:$A,AUTOPREENCHIMENTO!EB:EB)</f>
        <v>40</v>
      </c>
      <c r="BE144">
        <f>_xlfn.XLOOKUP($A:$A,AUTOPREENCHIMENTO!$A:$A,AUTOPREENCHIMENTO!ED:ED)</f>
        <v>60</v>
      </c>
      <c r="BF144">
        <f>_xlfn.XLOOKUP($A:$A,AUTOPREENCHIMENTO!$A:$A,AUTOPREENCHIMENTO!EF:EF)</f>
        <v>0</v>
      </c>
      <c r="BG144">
        <f>_xlfn.XLOOKUP($A:$A,AUTOPREENCHIMENTO!$A:$A,AUTOPREENCHIMENTO!EH:EH)</f>
        <v>0</v>
      </c>
    </row>
    <row r="145" spans="1:59" x14ac:dyDescent="0.25">
      <c r="A145" s="2">
        <v>214</v>
      </c>
      <c r="B145" s="1" t="s">
        <v>1794</v>
      </c>
      <c r="C145" s="43" t="s">
        <v>330</v>
      </c>
      <c r="D145" s="1" t="s">
        <v>2138</v>
      </c>
      <c r="E145" s="20" t="str">
        <f>_xlfn.XLOOKUP(A:A,Tipologia!A:A,Tipologia!F:F)</f>
        <v>C</v>
      </c>
      <c r="F145" s="62">
        <f t="shared" si="88"/>
        <v>9.5</v>
      </c>
      <c r="G145" s="58">
        <f t="shared" si="89"/>
        <v>2</v>
      </c>
      <c r="H145" s="58">
        <f t="shared" si="90"/>
        <v>2</v>
      </c>
      <c r="I145" s="58">
        <f t="shared" si="91"/>
        <v>1</v>
      </c>
      <c r="J145" s="58">
        <f t="shared" si="92"/>
        <v>2</v>
      </c>
      <c r="K145" s="58">
        <f t="shared" si="93"/>
        <v>1</v>
      </c>
      <c r="L145" s="58">
        <f t="shared" si="94"/>
        <v>1.5</v>
      </c>
      <c r="M145" s="58">
        <f t="shared" si="95"/>
        <v>0</v>
      </c>
      <c r="N145" s="1">
        <f>_xlfn.XLOOKUP(A:A,'COAPS 2020-10'!A:A,'COAPS 2020-10'!AP:AP)</f>
        <v>1</v>
      </c>
      <c r="O145" s="55">
        <f t="shared" si="96"/>
        <v>1</v>
      </c>
      <c r="P145" s="55">
        <f t="shared" si="97"/>
        <v>1</v>
      </c>
      <c r="Q145">
        <f>_xlfn.XLOOKUP($A:$A,AUTOPREENCHIMENTO!$A:$A,AUTOPREENCHIMENTO!DH:DH)</f>
        <v>1</v>
      </c>
      <c r="R145">
        <f>_xlfn.XLOOKUP($A:$A,AUTOPREENCHIMENTO!$A:$A,AUTOPREENCHIMENTO!DI:DI)</f>
        <v>40</v>
      </c>
      <c r="S145">
        <f>_xlfn.XLOOKUP($A:$A,AUTOPREENCHIMENTO!$A:$A,AUTOPREENCHIMENTO!DJ:DJ)</f>
        <v>0</v>
      </c>
      <c r="T145">
        <f>_xlfn.XLOOKUP($A:$A,AUTOPREENCHIMENTO!$A:$A,AUTOPREENCHIMENTO!DK:DK)</f>
        <v>0</v>
      </c>
      <c r="U145" s="55">
        <f t="shared" si="98"/>
        <v>1</v>
      </c>
      <c r="V145" s="55">
        <f t="shared" si="99"/>
        <v>1</v>
      </c>
      <c r="W145">
        <f>_xlfn.XLOOKUP($A:$A,AUTOPREENCHIMENTO!$A:$A,AUTOPREENCHIMENTO!DD:DD)</f>
        <v>1</v>
      </c>
      <c r="X145">
        <f>_xlfn.XLOOKUP($A:$A,AUTOPREENCHIMENTO!$A:$A,AUTOPREENCHIMENTO!DE:DE)</f>
        <v>40</v>
      </c>
      <c r="Y145" s="1">
        <f>_xlfn.XLOOKUP(A:A,'COAPS 2020-10'!A:A,'COAPS 2020-10'!AQ:AQ)</f>
        <v>1</v>
      </c>
      <c r="Z145" s="55">
        <f t="shared" si="100"/>
        <v>1</v>
      </c>
      <c r="AA145" s="55">
        <f t="shared" si="101"/>
        <v>1</v>
      </c>
      <c r="AB145">
        <f>_xlfn.XLOOKUP($A:$A,AUTOPREENCHIMENTO!$A:$A,AUTOPREENCHIMENTO!DB:DB)</f>
        <v>1</v>
      </c>
      <c r="AC145">
        <f>_xlfn.XLOOKUP($A:$A,AUTOPREENCHIMENTO!$A:$A,AUTOPREENCHIMENTO!DC:DC)</f>
        <v>40</v>
      </c>
      <c r="AD145" s="55">
        <f t="shared" si="102"/>
        <v>2</v>
      </c>
      <c r="AE145" s="55">
        <f t="shared" si="103"/>
        <v>2</v>
      </c>
      <c r="AF145">
        <f>_xlfn.XLOOKUP($A:$A,AUTOPREENCHIMENTO!$A:$A,AUTOPREENCHIMENTO!DN:DN)</f>
        <v>2</v>
      </c>
      <c r="AG145">
        <f>_xlfn.XLOOKUP($A:$A,AUTOPREENCHIMENTO!$A:$A,AUTOPREENCHIMENTO!DO:DO)</f>
        <v>80</v>
      </c>
      <c r="AH145" s="55">
        <f t="shared" si="104"/>
        <v>1</v>
      </c>
      <c r="AI145" s="55">
        <f t="shared" si="105"/>
        <v>1</v>
      </c>
      <c r="AJ145">
        <f>_xlfn.XLOOKUP($A:$A,AUTOPREENCHIMENTO!$A:$A,AUTOPREENCHIMENTO!DP:DP)</f>
        <v>1</v>
      </c>
      <c r="AK145">
        <f>_xlfn.XLOOKUP($A:$A,AUTOPREENCHIMENTO!$A:$A,AUTOPREENCHIMENTO!DQ:DQ)</f>
        <v>40</v>
      </c>
      <c r="AL145" s="55">
        <f t="shared" si="106"/>
        <v>4</v>
      </c>
      <c r="AM145" s="55">
        <f t="shared" si="107"/>
        <v>4</v>
      </c>
      <c r="AN145">
        <f>_xlfn.XLOOKUP($A:$A,AUTOPREENCHIMENTO!$A:$A,AUTOPREENCHIMENTO!CT:CT)</f>
        <v>4</v>
      </c>
      <c r="AO145">
        <f>_xlfn.XLOOKUP($A:$A,AUTOPREENCHIMENTO!$A:$A,AUTOPREENCHIMENTO!CU:CU)</f>
        <v>160</v>
      </c>
      <c r="AP145" s="55">
        <f t="shared" si="108"/>
        <v>0</v>
      </c>
      <c r="AQ145" s="55">
        <f t="shared" si="109"/>
        <v>0</v>
      </c>
      <c r="AR145">
        <f>_xlfn.XLOOKUP($A:$A,AUTOPREENCHIMENTO!$A:$A,AUTOPREENCHIMENTO!DS:DS)</f>
        <v>0</v>
      </c>
      <c r="AS145">
        <f>_xlfn.XLOOKUP($A:$A,AUTOPREENCHIMENTO!$A:$A,AUTOPREENCHIMENTO!DU:DU)</f>
        <v>0</v>
      </c>
      <c r="AT145">
        <f>_xlfn.XLOOKUP($A:$A,AUTOPREENCHIMENTO!$A:$A,AUTOPREENCHIMENTO!DW:DW)</f>
        <v>0</v>
      </c>
      <c r="AU145">
        <f>_xlfn.XLOOKUP($A:$A,AUTOPREENCHIMENTO!$A:$A,AUTOPREENCHIMENTO!DY:DY)</f>
        <v>0</v>
      </c>
      <c r="AV145">
        <f>_xlfn.XLOOKUP($A:$A,AUTOPREENCHIMENTO!$A:$A,AUTOPREENCHIMENTO!EA:EA)</f>
        <v>0</v>
      </c>
      <c r="AW145">
        <f>_xlfn.XLOOKUP($A:$A,AUTOPREENCHIMENTO!$A:$A,AUTOPREENCHIMENTO!EC:EC)</f>
        <v>0</v>
      </c>
      <c r="AX145">
        <f>_xlfn.XLOOKUP($A:$A,AUTOPREENCHIMENTO!$A:$A,AUTOPREENCHIMENTO!EE:EE)</f>
        <v>0</v>
      </c>
      <c r="AY145">
        <f>_xlfn.XLOOKUP($A:$A,AUTOPREENCHIMENTO!$A:$A,AUTOPREENCHIMENTO!EG:EG)</f>
        <v>0</v>
      </c>
      <c r="AZ145">
        <f>_xlfn.XLOOKUP($A:$A,AUTOPREENCHIMENTO!$A:$A,AUTOPREENCHIMENTO!DT:DT)</f>
        <v>0</v>
      </c>
      <c r="BA145">
        <f>_xlfn.XLOOKUP($A:$A,AUTOPREENCHIMENTO!$A:$A,AUTOPREENCHIMENTO!DV:DV)</f>
        <v>0</v>
      </c>
      <c r="BB145">
        <f>_xlfn.XLOOKUP($A:$A,AUTOPREENCHIMENTO!$A:$A,AUTOPREENCHIMENTO!DX:DX)</f>
        <v>0</v>
      </c>
      <c r="BC145">
        <f>_xlfn.XLOOKUP($A:$A,AUTOPREENCHIMENTO!$A:$A,AUTOPREENCHIMENTO!DZ:DZ)</f>
        <v>0</v>
      </c>
      <c r="BD145">
        <f>_xlfn.XLOOKUP($A:$A,AUTOPREENCHIMENTO!$A:$A,AUTOPREENCHIMENTO!EB:EB)</f>
        <v>0</v>
      </c>
      <c r="BE145">
        <f>_xlfn.XLOOKUP($A:$A,AUTOPREENCHIMENTO!$A:$A,AUTOPREENCHIMENTO!ED:ED)</f>
        <v>0</v>
      </c>
      <c r="BF145">
        <f>_xlfn.XLOOKUP($A:$A,AUTOPREENCHIMENTO!$A:$A,AUTOPREENCHIMENTO!EF:EF)</f>
        <v>0</v>
      </c>
      <c r="BG145">
        <f>_xlfn.XLOOKUP($A:$A,AUTOPREENCHIMENTO!$A:$A,AUTOPREENCHIMENTO!EH:EH)</f>
        <v>0</v>
      </c>
    </row>
    <row r="146" spans="1:59" x14ac:dyDescent="0.25">
      <c r="A146" s="2">
        <v>215</v>
      </c>
      <c r="B146" s="1" t="s">
        <v>1857</v>
      </c>
      <c r="C146" s="43" t="s">
        <v>157</v>
      </c>
      <c r="D146" s="1" t="s">
        <v>2066</v>
      </c>
      <c r="E146" s="20" t="str">
        <f>_xlfn.XLOOKUP(A:A,Tipologia!A:A,Tipologia!F:F)</f>
        <v>SEM INFORMAÇÃO</v>
      </c>
      <c r="F146" s="62" t="e">
        <f t="shared" si="88"/>
        <v>#N/A</v>
      </c>
      <c r="G146" s="58" t="e">
        <f t="shared" si="89"/>
        <v>#N/A</v>
      </c>
      <c r="H146" s="58" t="e">
        <f t="shared" si="90"/>
        <v>#N/A</v>
      </c>
      <c r="I146" s="58" t="e">
        <f t="shared" si="91"/>
        <v>#N/A</v>
      </c>
      <c r="J146" s="58" t="e">
        <f t="shared" si="92"/>
        <v>#N/A</v>
      </c>
      <c r="K146" s="58" t="e">
        <f t="shared" si="93"/>
        <v>#N/A</v>
      </c>
      <c r="L146" s="58" t="e">
        <f t="shared" si="94"/>
        <v>#N/A</v>
      </c>
      <c r="M146" s="58" t="e">
        <f t="shared" si="95"/>
        <v>#N/A</v>
      </c>
      <c r="N146" s="1">
        <f>_xlfn.XLOOKUP(A:A,'COAPS 2020-10'!A:A,'COAPS 2020-10'!AP:AP)</f>
        <v>7</v>
      </c>
      <c r="O146" s="55" t="e">
        <f t="shared" si="96"/>
        <v>#N/A</v>
      </c>
      <c r="P146" s="55" t="e">
        <f t="shared" si="97"/>
        <v>#N/A</v>
      </c>
      <c r="Q146" t="e">
        <f>_xlfn.XLOOKUP($A:$A,AUTOPREENCHIMENTO!$A:$A,AUTOPREENCHIMENTO!DH:DH)</f>
        <v>#N/A</v>
      </c>
      <c r="R146" t="e">
        <f>_xlfn.XLOOKUP($A:$A,AUTOPREENCHIMENTO!$A:$A,AUTOPREENCHIMENTO!DI:DI)</f>
        <v>#N/A</v>
      </c>
      <c r="S146" t="e">
        <f>_xlfn.XLOOKUP($A:$A,AUTOPREENCHIMENTO!$A:$A,AUTOPREENCHIMENTO!DJ:DJ)</f>
        <v>#N/A</v>
      </c>
      <c r="T146" t="e">
        <f>_xlfn.XLOOKUP($A:$A,AUTOPREENCHIMENTO!$A:$A,AUTOPREENCHIMENTO!DK:DK)</f>
        <v>#N/A</v>
      </c>
      <c r="U146" s="55" t="e">
        <f t="shared" si="98"/>
        <v>#N/A</v>
      </c>
      <c r="V146" s="55" t="e">
        <f t="shared" si="99"/>
        <v>#N/A</v>
      </c>
      <c r="W146" t="e">
        <f>_xlfn.XLOOKUP($A:$A,AUTOPREENCHIMENTO!$A:$A,AUTOPREENCHIMENTO!DD:DD)</f>
        <v>#N/A</v>
      </c>
      <c r="X146" t="e">
        <f>_xlfn.XLOOKUP($A:$A,AUTOPREENCHIMENTO!$A:$A,AUTOPREENCHIMENTO!DE:DE)</f>
        <v>#N/A</v>
      </c>
      <c r="Y146" s="1">
        <f>_xlfn.XLOOKUP(A:A,'COAPS 2020-10'!A:A,'COAPS 2020-10'!AQ:AQ)</f>
        <v>7</v>
      </c>
      <c r="Z146" s="55" t="e">
        <f t="shared" si="100"/>
        <v>#N/A</v>
      </c>
      <c r="AA146" s="55" t="e">
        <f t="shared" si="101"/>
        <v>#N/A</v>
      </c>
      <c r="AB146" t="e">
        <f>_xlfn.XLOOKUP($A:$A,AUTOPREENCHIMENTO!$A:$A,AUTOPREENCHIMENTO!DB:DB)</f>
        <v>#N/A</v>
      </c>
      <c r="AC146" t="e">
        <f>_xlfn.XLOOKUP($A:$A,AUTOPREENCHIMENTO!$A:$A,AUTOPREENCHIMENTO!DC:DC)</f>
        <v>#N/A</v>
      </c>
      <c r="AD146" s="55" t="e">
        <f t="shared" si="102"/>
        <v>#N/A</v>
      </c>
      <c r="AE146" s="55" t="e">
        <f t="shared" si="103"/>
        <v>#N/A</v>
      </c>
      <c r="AF146" t="e">
        <f>_xlfn.XLOOKUP($A:$A,AUTOPREENCHIMENTO!$A:$A,AUTOPREENCHIMENTO!DN:DN)</f>
        <v>#N/A</v>
      </c>
      <c r="AG146" t="e">
        <f>_xlfn.XLOOKUP($A:$A,AUTOPREENCHIMENTO!$A:$A,AUTOPREENCHIMENTO!DO:DO)</f>
        <v>#N/A</v>
      </c>
      <c r="AH146" s="55" t="e">
        <f t="shared" si="104"/>
        <v>#N/A</v>
      </c>
      <c r="AI146" s="55" t="e">
        <f t="shared" si="105"/>
        <v>#N/A</v>
      </c>
      <c r="AJ146" t="e">
        <f>_xlfn.XLOOKUP($A:$A,AUTOPREENCHIMENTO!$A:$A,AUTOPREENCHIMENTO!DP:DP)</f>
        <v>#N/A</v>
      </c>
      <c r="AK146" t="e">
        <f>_xlfn.XLOOKUP($A:$A,AUTOPREENCHIMENTO!$A:$A,AUTOPREENCHIMENTO!DQ:DQ)</f>
        <v>#N/A</v>
      </c>
      <c r="AL146" s="55" t="e">
        <f t="shared" si="106"/>
        <v>#N/A</v>
      </c>
      <c r="AM146" s="55" t="e">
        <f t="shared" si="107"/>
        <v>#N/A</v>
      </c>
      <c r="AN146" t="e">
        <f>_xlfn.XLOOKUP($A:$A,AUTOPREENCHIMENTO!$A:$A,AUTOPREENCHIMENTO!CT:CT)</f>
        <v>#N/A</v>
      </c>
      <c r="AO146" t="e">
        <f>_xlfn.XLOOKUP($A:$A,AUTOPREENCHIMENTO!$A:$A,AUTOPREENCHIMENTO!CU:CU)</f>
        <v>#N/A</v>
      </c>
      <c r="AP146" s="55">
        <f t="shared" si="108"/>
        <v>0</v>
      </c>
      <c r="AQ146" s="55" t="e">
        <f t="shared" si="109"/>
        <v>#N/A</v>
      </c>
      <c r="AR146" t="e">
        <f>_xlfn.XLOOKUP($A:$A,AUTOPREENCHIMENTO!$A:$A,AUTOPREENCHIMENTO!DS:DS)</f>
        <v>#N/A</v>
      </c>
      <c r="AS146" t="e">
        <f>_xlfn.XLOOKUP($A:$A,AUTOPREENCHIMENTO!$A:$A,AUTOPREENCHIMENTO!DU:DU)</f>
        <v>#N/A</v>
      </c>
      <c r="AT146" t="e">
        <f>_xlfn.XLOOKUP($A:$A,AUTOPREENCHIMENTO!$A:$A,AUTOPREENCHIMENTO!DW:DW)</f>
        <v>#N/A</v>
      </c>
      <c r="AU146" t="e">
        <f>_xlfn.XLOOKUP($A:$A,AUTOPREENCHIMENTO!$A:$A,AUTOPREENCHIMENTO!DY:DY)</f>
        <v>#N/A</v>
      </c>
      <c r="AV146" t="e">
        <f>_xlfn.XLOOKUP($A:$A,AUTOPREENCHIMENTO!$A:$A,AUTOPREENCHIMENTO!EA:EA)</f>
        <v>#N/A</v>
      </c>
      <c r="AW146" t="e">
        <f>_xlfn.XLOOKUP($A:$A,AUTOPREENCHIMENTO!$A:$A,AUTOPREENCHIMENTO!EC:EC)</f>
        <v>#N/A</v>
      </c>
      <c r="AX146" t="e">
        <f>_xlfn.XLOOKUP($A:$A,AUTOPREENCHIMENTO!$A:$A,AUTOPREENCHIMENTO!EE:EE)</f>
        <v>#N/A</v>
      </c>
      <c r="AY146" t="e">
        <f>_xlfn.XLOOKUP($A:$A,AUTOPREENCHIMENTO!$A:$A,AUTOPREENCHIMENTO!EG:EG)</f>
        <v>#N/A</v>
      </c>
      <c r="AZ146" t="e">
        <f>_xlfn.XLOOKUP($A:$A,AUTOPREENCHIMENTO!$A:$A,AUTOPREENCHIMENTO!DT:DT)</f>
        <v>#N/A</v>
      </c>
      <c r="BA146" t="e">
        <f>_xlfn.XLOOKUP($A:$A,AUTOPREENCHIMENTO!$A:$A,AUTOPREENCHIMENTO!DV:DV)</f>
        <v>#N/A</v>
      </c>
      <c r="BB146" t="e">
        <f>_xlfn.XLOOKUP($A:$A,AUTOPREENCHIMENTO!$A:$A,AUTOPREENCHIMENTO!DX:DX)</f>
        <v>#N/A</v>
      </c>
      <c r="BC146" t="e">
        <f>_xlfn.XLOOKUP($A:$A,AUTOPREENCHIMENTO!$A:$A,AUTOPREENCHIMENTO!DZ:DZ)</f>
        <v>#N/A</v>
      </c>
      <c r="BD146" t="e">
        <f>_xlfn.XLOOKUP($A:$A,AUTOPREENCHIMENTO!$A:$A,AUTOPREENCHIMENTO!EB:EB)</f>
        <v>#N/A</v>
      </c>
      <c r="BE146" t="e">
        <f>_xlfn.XLOOKUP($A:$A,AUTOPREENCHIMENTO!$A:$A,AUTOPREENCHIMENTO!ED:ED)</f>
        <v>#N/A</v>
      </c>
      <c r="BF146" t="e">
        <f>_xlfn.XLOOKUP($A:$A,AUTOPREENCHIMENTO!$A:$A,AUTOPREENCHIMENTO!EF:EF)</f>
        <v>#N/A</v>
      </c>
      <c r="BG146" t="e">
        <f>_xlfn.XLOOKUP($A:$A,AUTOPREENCHIMENTO!$A:$A,AUTOPREENCHIMENTO!EH:EH)</f>
        <v>#N/A</v>
      </c>
    </row>
    <row r="147" spans="1:59" x14ac:dyDescent="0.25">
      <c r="A147" s="2">
        <v>216</v>
      </c>
      <c r="B147" s="1" t="s">
        <v>1622</v>
      </c>
      <c r="C147" s="43" t="s">
        <v>127</v>
      </c>
      <c r="D147" s="1" t="s">
        <v>1667</v>
      </c>
      <c r="E147" s="20" t="str">
        <f>_xlfn.XLOOKUP(A:A,Tipologia!A:A,Tipologia!F:F)</f>
        <v>C</v>
      </c>
      <c r="F147" s="62">
        <f t="shared" si="88"/>
        <v>8</v>
      </c>
      <c r="G147" s="58">
        <f t="shared" si="89"/>
        <v>2</v>
      </c>
      <c r="H147" s="58">
        <f t="shared" si="90"/>
        <v>2</v>
      </c>
      <c r="I147" s="58">
        <f t="shared" si="91"/>
        <v>0</v>
      </c>
      <c r="J147" s="58">
        <f t="shared" si="92"/>
        <v>2</v>
      </c>
      <c r="K147" s="58">
        <f t="shared" si="93"/>
        <v>0</v>
      </c>
      <c r="L147" s="58">
        <f t="shared" si="94"/>
        <v>2</v>
      </c>
      <c r="M147" s="58">
        <f t="shared" si="95"/>
        <v>0</v>
      </c>
      <c r="N147" s="1">
        <f>_xlfn.XLOOKUP(A:A,'COAPS 2020-10'!A:A,'COAPS 2020-10'!AP:AP)</f>
        <v>1</v>
      </c>
      <c r="O147" s="55">
        <f t="shared" si="96"/>
        <v>1</v>
      </c>
      <c r="P147" s="55">
        <f t="shared" si="97"/>
        <v>1</v>
      </c>
      <c r="Q147">
        <f>_xlfn.XLOOKUP($A:$A,AUTOPREENCHIMENTO!$A:$A,AUTOPREENCHIMENTO!DH:DH)</f>
        <v>1</v>
      </c>
      <c r="R147">
        <f>_xlfn.XLOOKUP($A:$A,AUTOPREENCHIMENTO!$A:$A,AUTOPREENCHIMENTO!DI:DI)</f>
        <v>40</v>
      </c>
      <c r="S147">
        <f>_xlfn.XLOOKUP($A:$A,AUTOPREENCHIMENTO!$A:$A,AUTOPREENCHIMENTO!DJ:DJ)</f>
        <v>0</v>
      </c>
      <c r="T147">
        <f>_xlfn.XLOOKUP($A:$A,AUTOPREENCHIMENTO!$A:$A,AUTOPREENCHIMENTO!DK:DK)</f>
        <v>0</v>
      </c>
      <c r="U147" s="55">
        <f t="shared" si="98"/>
        <v>1</v>
      </c>
      <c r="V147" s="55">
        <f t="shared" si="99"/>
        <v>1</v>
      </c>
      <c r="W147">
        <f>_xlfn.XLOOKUP($A:$A,AUTOPREENCHIMENTO!$A:$A,AUTOPREENCHIMENTO!DD:DD)</f>
        <v>1</v>
      </c>
      <c r="X147">
        <f>_xlfn.XLOOKUP($A:$A,AUTOPREENCHIMENTO!$A:$A,AUTOPREENCHIMENTO!DE:DE)</f>
        <v>40</v>
      </c>
      <c r="Y147" s="1">
        <f>_xlfn.XLOOKUP(A:A,'COAPS 2020-10'!A:A,'COAPS 2020-10'!AQ:AQ)</f>
        <v>0</v>
      </c>
      <c r="Z147" s="55">
        <f t="shared" si="100"/>
        <v>0</v>
      </c>
      <c r="AA147" s="55">
        <f t="shared" si="101"/>
        <v>0</v>
      </c>
      <c r="AB147">
        <f>_xlfn.XLOOKUP($A:$A,AUTOPREENCHIMENTO!$A:$A,AUTOPREENCHIMENTO!DB:DB)</f>
        <v>0</v>
      </c>
      <c r="AC147">
        <f>_xlfn.XLOOKUP($A:$A,AUTOPREENCHIMENTO!$A:$A,AUTOPREENCHIMENTO!DC:DC)</f>
        <v>0</v>
      </c>
      <c r="AD147" s="55">
        <f t="shared" si="102"/>
        <v>2</v>
      </c>
      <c r="AE147" s="55">
        <f t="shared" si="103"/>
        <v>2</v>
      </c>
      <c r="AF147">
        <f>_xlfn.XLOOKUP($A:$A,AUTOPREENCHIMENTO!$A:$A,AUTOPREENCHIMENTO!DN:DN)</f>
        <v>2</v>
      </c>
      <c r="AG147">
        <f>_xlfn.XLOOKUP($A:$A,AUTOPREENCHIMENTO!$A:$A,AUTOPREENCHIMENTO!DO:DO)</f>
        <v>80</v>
      </c>
      <c r="AH147" s="55">
        <f t="shared" si="104"/>
        <v>0</v>
      </c>
      <c r="AI147" s="55">
        <f t="shared" si="105"/>
        <v>0</v>
      </c>
      <c r="AJ147">
        <f>_xlfn.XLOOKUP($A:$A,AUTOPREENCHIMENTO!$A:$A,AUTOPREENCHIMENTO!DP:DP)</f>
        <v>0</v>
      </c>
      <c r="AK147">
        <f>_xlfn.XLOOKUP($A:$A,AUTOPREENCHIMENTO!$A:$A,AUTOPREENCHIMENTO!DQ:DQ)</f>
        <v>0</v>
      </c>
      <c r="AL147" s="55">
        <f t="shared" si="106"/>
        <v>6</v>
      </c>
      <c r="AM147" s="55">
        <f t="shared" si="107"/>
        <v>6</v>
      </c>
      <c r="AN147">
        <f>_xlfn.XLOOKUP($A:$A,AUTOPREENCHIMENTO!$A:$A,AUTOPREENCHIMENTO!CT:CT)</f>
        <v>6</v>
      </c>
      <c r="AO147">
        <f>_xlfn.XLOOKUP($A:$A,AUTOPREENCHIMENTO!$A:$A,AUTOPREENCHIMENTO!CU:CU)</f>
        <v>240</v>
      </c>
      <c r="AP147" s="55">
        <f t="shared" si="108"/>
        <v>0</v>
      </c>
      <c r="AQ147" s="55">
        <f t="shared" si="109"/>
        <v>0</v>
      </c>
      <c r="AR147">
        <f>_xlfn.XLOOKUP($A:$A,AUTOPREENCHIMENTO!$A:$A,AUTOPREENCHIMENTO!DS:DS)</f>
        <v>0</v>
      </c>
      <c r="AS147">
        <f>_xlfn.XLOOKUP($A:$A,AUTOPREENCHIMENTO!$A:$A,AUTOPREENCHIMENTO!DU:DU)</f>
        <v>0</v>
      </c>
      <c r="AT147">
        <f>_xlfn.XLOOKUP($A:$A,AUTOPREENCHIMENTO!$A:$A,AUTOPREENCHIMENTO!DW:DW)</f>
        <v>0</v>
      </c>
      <c r="AU147">
        <f>_xlfn.XLOOKUP($A:$A,AUTOPREENCHIMENTO!$A:$A,AUTOPREENCHIMENTO!DY:DY)</f>
        <v>0</v>
      </c>
      <c r="AV147">
        <f>_xlfn.XLOOKUP($A:$A,AUTOPREENCHIMENTO!$A:$A,AUTOPREENCHIMENTO!EA:EA)</f>
        <v>0</v>
      </c>
      <c r="AW147">
        <f>_xlfn.XLOOKUP($A:$A,AUTOPREENCHIMENTO!$A:$A,AUTOPREENCHIMENTO!EC:EC)</f>
        <v>0</v>
      </c>
      <c r="AX147">
        <f>_xlfn.XLOOKUP($A:$A,AUTOPREENCHIMENTO!$A:$A,AUTOPREENCHIMENTO!EE:EE)</f>
        <v>0</v>
      </c>
      <c r="AY147">
        <f>_xlfn.XLOOKUP($A:$A,AUTOPREENCHIMENTO!$A:$A,AUTOPREENCHIMENTO!EG:EG)</f>
        <v>0</v>
      </c>
      <c r="AZ147">
        <f>_xlfn.XLOOKUP($A:$A,AUTOPREENCHIMENTO!$A:$A,AUTOPREENCHIMENTO!DT:DT)</f>
        <v>0</v>
      </c>
      <c r="BA147">
        <f>_xlfn.XLOOKUP($A:$A,AUTOPREENCHIMENTO!$A:$A,AUTOPREENCHIMENTO!DV:DV)</f>
        <v>0</v>
      </c>
      <c r="BB147">
        <f>_xlfn.XLOOKUP($A:$A,AUTOPREENCHIMENTO!$A:$A,AUTOPREENCHIMENTO!DX:DX)</f>
        <v>0</v>
      </c>
      <c r="BC147">
        <f>_xlfn.XLOOKUP($A:$A,AUTOPREENCHIMENTO!$A:$A,AUTOPREENCHIMENTO!DZ:DZ)</f>
        <v>0</v>
      </c>
      <c r="BD147">
        <f>_xlfn.XLOOKUP($A:$A,AUTOPREENCHIMENTO!$A:$A,AUTOPREENCHIMENTO!EB:EB)</f>
        <v>0</v>
      </c>
      <c r="BE147">
        <f>_xlfn.XLOOKUP($A:$A,AUTOPREENCHIMENTO!$A:$A,AUTOPREENCHIMENTO!ED:ED)</f>
        <v>0</v>
      </c>
      <c r="BF147">
        <f>_xlfn.XLOOKUP($A:$A,AUTOPREENCHIMENTO!$A:$A,AUTOPREENCHIMENTO!EF:EF)</f>
        <v>0</v>
      </c>
      <c r="BG147">
        <f>_xlfn.XLOOKUP($A:$A,AUTOPREENCHIMENTO!$A:$A,AUTOPREENCHIMENTO!EH:EH)</f>
        <v>0</v>
      </c>
    </row>
    <row r="148" spans="1:59" x14ac:dyDescent="0.25">
      <c r="A148" s="2">
        <v>217</v>
      </c>
      <c r="B148" s="1" t="s">
        <v>1702</v>
      </c>
      <c r="C148" s="43" t="s">
        <v>325</v>
      </c>
      <c r="D148" s="1" t="s">
        <v>2062</v>
      </c>
      <c r="E148" s="20" t="str">
        <f>_xlfn.XLOOKUP(A:A,Tipologia!A:A,Tipologia!F:F)</f>
        <v>D</v>
      </c>
      <c r="F148" s="62">
        <f t="shared" si="88"/>
        <v>5.5</v>
      </c>
      <c r="G148" s="58">
        <f t="shared" si="89"/>
        <v>1.5</v>
      </c>
      <c r="H148" s="58">
        <f t="shared" si="90"/>
        <v>2</v>
      </c>
      <c r="I148" s="58">
        <f t="shared" si="91"/>
        <v>0</v>
      </c>
      <c r="J148" s="58">
        <f t="shared" si="92"/>
        <v>1.5</v>
      </c>
      <c r="K148" s="58">
        <f t="shared" si="93"/>
        <v>0</v>
      </c>
      <c r="L148" s="58">
        <f t="shared" si="94"/>
        <v>0.5</v>
      </c>
      <c r="M148" s="58">
        <f t="shared" si="95"/>
        <v>0</v>
      </c>
      <c r="N148" s="1">
        <f>_xlfn.XLOOKUP(A:A,'COAPS 2020-10'!A:A,'COAPS 2020-10'!AP:AP)</f>
        <v>4</v>
      </c>
      <c r="O148" s="55">
        <f t="shared" si="96"/>
        <v>0.75</v>
      </c>
      <c r="P148" s="55">
        <f t="shared" si="97"/>
        <v>0.65</v>
      </c>
      <c r="Q148">
        <f>_xlfn.XLOOKUP($A:$A,AUTOPREENCHIMENTO!$A:$A,AUTOPREENCHIMENTO!DH:DH)</f>
        <v>1</v>
      </c>
      <c r="R148">
        <f>_xlfn.XLOOKUP($A:$A,AUTOPREENCHIMENTO!$A:$A,AUTOPREENCHIMENTO!DI:DI)</f>
        <v>40</v>
      </c>
      <c r="S148">
        <f>_xlfn.XLOOKUP($A:$A,AUTOPREENCHIMENTO!$A:$A,AUTOPREENCHIMENTO!DJ:DJ)</f>
        <v>2</v>
      </c>
      <c r="T148">
        <f>_xlfn.XLOOKUP($A:$A,AUTOPREENCHIMENTO!$A:$A,AUTOPREENCHIMENTO!DK:DK)</f>
        <v>64</v>
      </c>
      <c r="U148" s="55">
        <f t="shared" si="98"/>
        <v>1</v>
      </c>
      <c r="V148" s="55">
        <f t="shared" si="99"/>
        <v>1</v>
      </c>
      <c r="W148">
        <f>_xlfn.XLOOKUP($A:$A,AUTOPREENCHIMENTO!$A:$A,AUTOPREENCHIMENTO!DD:DD)</f>
        <v>4</v>
      </c>
      <c r="X148">
        <f>_xlfn.XLOOKUP($A:$A,AUTOPREENCHIMENTO!$A:$A,AUTOPREENCHIMENTO!DE:DE)</f>
        <v>160</v>
      </c>
      <c r="Y148" s="1">
        <f>_xlfn.XLOOKUP(A:A,'COAPS 2020-10'!A:A,'COAPS 2020-10'!AQ:AQ)</f>
        <v>3</v>
      </c>
      <c r="Z148" s="55">
        <f t="shared" si="100"/>
        <v>0</v>
      </c>
      <c r="AA148" s="55">
        <f t="shared" si="101"/>
        <v>0</v>
      </c>
      <c r="AB148">
        <f>_xlfn.XLOOKUP($A:$A,AUTOPREENCHIMENTO!$A:$A,AUTOPREENCHIMENTO!DB:DB)</f>
        <v>0</v>
      </c>
      <c r="AC148">
        <f>_xlfn.XLOOKUP($A:$A,AUTOPREENCHIMENTO!$A:$A,AUTOPREENCHIMENTO!DC:DC)</f>
        <v>0</v>
      </c>
      <c r="AD148" s="55">
        <f t="shared" si="102"/>
        <v>1.5</v>
      </c>
      <c r="AE148" s="55">
        <f t="shared" si="103"/>
        <v>1.5</v>
      </c>
      <c r="AF148">
        <f>_xlfn.XLOOKUP($A:$A,AUTOPREENCHIMENTO!$A:$A,AUTOPREENCHIMENTO!DN:DN)</f>
        <v>6</v>
      </c>
      <c r="AG148">
        <f>_xlfn.XLOOKUP($A:$A,AUTOPREENCHIMENTO!$A:$A,AUTOPREENCHIMENTO!DO:DO)</f>
        <v>240</v>
      </c>
      <c r="AH148" s="55">
        <f t="shared" si="104"/>
        <v>0</v>
      </c>
      <c r="AI148" s="55">
        <f t="shared" si="105"/>
        <v>0</v>
      </c>
      <c r="AJ148">
        <f>_xlfn.XLOOKUP($A:$A,AUTOPREENCHIMENTO!$A:$A,AUTOPREENCHIMENTO!DP:DP)</f>
        <v>0</v>
      </c>
      <c r="AK148">
        <f>_xlfn.XLOOKUP($A:$A,AUTOPREENCHIMENTO!$A:$A,AUTOPREENCHIMENTO!DQ:DQ)</f>
        <v>0</v>
      </c>
      <c r="AL148" s="55">
        <f t="shared" si="106"/>
        <v>1</v>
      </c>
      <c r="AM148" s="55">
        <f t="shared" si="107"/>
        <v>1</v>
      </c>
      <c r="AN148">
        <f>_xlfn.XLOOKUP($A:$A,AUTOPREENCHIMENTO!$A:$A,AUTOPREENCHIMENTO!CT:CT)</f>
        <v>4</v>
      </c>
      <c r="AO148">
        <f>_xlfn.XLOOKUP($A:$A,AUTOPREENCHIMENTO!$A:$A,AUTOPREENCHIMENTO!CU:CU)</f>
        <v>160</v>
      </c>
      <c r="AP148" s="55">
        <f t="shared" si="108"/>
        <v>0</v>
      </c>
      <c r="AQ148" s="55">
        <f t="shared" si="109"/>
        <v>0</v>
      </c>
      <c r="AR148">
        <f>_xlfn.XLOOKUP($A:$A,AUTOPREENCHIMENTO!$A:$A,AUTOPREENCHIMENTO!DS:DS)</f>
        <v>0</v>
      </c>
      <c r="AS148">
        <f>_xlfn.XLOOKUP($A:$A,AUTOPREENCHIMENTO!$A:$A,AUTOPREENCHIMENTO!DU:DU)</f>
        <v>0</v>
      </c>
      <c r="AT148">
        <f>_xlfn.XLOOKUP($A:$A,AUTOPREENCHIMENTO!$A:$A,AUTOPREENCHIMENTO!DW:DW)</f>
        <v>0</v>
      </c>
      <c r="AU148">
        <f>_xlfn.XLOOKUP($A:$A,AUTOPREENCHIMENTO!$A:$A,AUTOPREENCHIMENTO!DY:DY)</f>
        <v>0</v>
      </c>
      <c r="AV148">
        <f>_xlfn.XLOOKUP($A:$A,AUTOPREENCHIMENTO!$A:$A,AUTOPREENCHIMENTO!EA:EA)</f>
        <v>0</v>
      </c>
      <c r="AW148">
        <f>_xlfn.XLOOKUP($A:$A,AUTOPREENCHIMENTO!$A:$A,AUTOPREENCHIMENTO!EC:EC)</f>
        <v>0</v>
      </c>
      <c r="AX148">
        <f>_xlfn.XLOOKUP($A:$A,AUTOPREENCHIMENTO!$A:$A,AUTOPREENCHIMENTO!EE:EE)</f>
        <v>0</v>
      </c>
      <c r="AY148">
        <f>_xlfn.XLOOKUP($A:$A,AUTOPREENCHIMENTO!$A:$A,AUTOPREENCHIMENTO!EG:EG)</f>
        <v>0</v>
      </c>
      <c r="AZ148">
        <f>_xlfn.XLOOKUP($A:$A,AUTOPREENCHIMENTO!$A:$A,AUTOPREENCHIMENTO!DT:DT)</f>
        <v>0</v>
      </c>
      <c r="BA148">
        <f>_xlfn.XLOOKUP($A:$A,AUTOPREENCHIMENTO!$A:$A,AUTOPREENCHIMENTO!DV:DV)</f>
        <v>0</v>
      </c>
      <c r="BB148">
        <f>_xlfn.XLOOKUP($A:$A,AUTOPREENCHIMENTO!$A:$A,AUTOPREENCHIMENTO!DX:DX)</f>
        <v>0</v>
      </c>
      <c r="BC148">
        <f>_xlfn.XLOOKUP($A:$A,AUTOPREENCHIMENTO!$A:$A,AUTOPREENCHIMENTO!DZ:DZ)</f>
        <v>0</v>
      </c>
      <c r="BD148">
        <f>_xlfn.XLOOKUP($A:$A,AUTOPREENCHIMENTO!$A:$A,AUTOPREENCHIMENTO!EB:EB)</f>
        <v>0</v>
      </c>
      <c r="BE148">
        <f>_xlfn.XLOOKUP($A:$A,AUTOPREENCHIMENTO!$A:$A,AUTOPREENCHIMENTO!ED:ED)</f>
        <v>0</v>
      </c>
      <c r="BF148">
        <f>_xlfn.XLOOKUP($A:$A,AUTOPREENCHIMENTO!$A:$A,AUTOPREENCHIMENTO!EF:EF)</f>
        <v>0</v>
      </c>
      <c r="BG148">
        <f>_xlfn.XLOOKUP($A:$A,AUTOPREENCHIMENTO!$A:$A,AUTOPREENCHIMENTO!EH:EH)</f>
        <v>0</v>
      </c>
    </row>
    <row r="149" spans="1:59" x14ac:dyDescent="0.25">
      <c r="A149" s="2">
        <v>218</v>
      </c>
      <c r="B149" s="1" t="s">
        <v>1622</v>
      </c>
      <c r="C149" s="43" t="s">
        <v>127</v>
      </c>
      <c r="D149" s="1" t="s">
        <v>1663</v>
      </c>
      <c r="E149" s="20" t="str">
        <f>_xlfn.XLOOKUP(A:A,Tipologia!A:A,Tipologia!F:F)</f>
        <v>D</v>
      </c>
      <c r="F149" s="62">
        <f t="shared" si="88"/>
        <v>6.75</v>
      </c>
      <c r="G149" s="58">
        <f t="shared" si="89"/>
        <v>2</v>
      </c>
      <c r="H149" s="58">
        <f t="shared" si="90"/>
        <v>2</v>
      </c>
      <c r="I149" s="58">
        <f t="shared" si="91"/>
        <v>0</v>
      </c>
      <c r="J149" s="58">
        <f t="shared" si="92"/>
        <v>2</v>
      </c>
      <c r="K149" s="58">
        <f t="shared" si="93"/>
        <v>0</v>
      </c>
      <c r="L149" s="58">
        <f t="shared" si="94"/>
        <v>0.75</v>
      </c>
      <c r="M149" s="58">
        <f t="shared" si="95"/>
        <v>0</v>
      </c>
      <c r="N149" s="1">
        <f>_xlfn.XLOOKUP(A:A,'COAPS 2020-10'!A:A,'COAPS 2020-10'!AP:AP)</f>
        <v>1</v>
      </c>
      <c r="O149" s="55">
        <f t="shared" si="96"/>
        <v>1</v>
      </c>
      <c r="P149" s="55">
        <f t="shared" si="97"/>
        <v>1</v>
      </c>
      <c r="Q149">
        <f>_xlfn.XLOOKUP($A:$A,AUTOPREENCHIMENTO!$A:$A,AUTOPREENCHIMENTO!DH:DH)</f>
        <v>1</v>
      </c>
      <c r="R149">
        <f>_xlfn.XLOOKUP($A:$A,AUTOPREENCHIMENTO!$A:$A,AUTOPREENCHIMENTO!DI:DI)</f>
        <v>40</v>
      </c>
      <c r="S149">
        <f>_xlfn.XLOOKUP($A:$A,AUTOPREENCHIMENTO!$A:$A,AUTOPREENCHIMENTO!DJ:DJ)</f>
        <v>0</v>
      </c>
      <c r="T149">
        <f>_xlfn.XLOOKUP($A:$A,AUTOPREENCHIMENTO!$A:$A,AUTOPREENCHIMENTO!DK:DK)</f>
        <v>0</v>
      </c>
      <c r="U149" s="55">
        <f t="shared" si="98"/>
        <v>1</v>
      </c>
      <c r="V149" s="55">
        <f t="shared" si="99"/>
        <v>1</v>
      </c>
      <c r="W149">
        <f>_xlfn.XLOOKUP($A:$A,AUTOPREENCHIMENTO!$A:$A,AUTOPREENCHIMENTO!DD:DD)</f>
        <v>1</v>
      </c>
      <c r="X149">
        <f>_xlfn.XLOOKUP($A:$A,AUTOPREENCHIMENTO!$A:$A,AUTOPREENCHIMENTO!DE:DE)</f>
        <v>40</v>
      </c>
      <c r="Y149" s="1">
        <f>_xlfn.XLOOKUP(A:A,'COAPS 2020-10'!A:A,'COAPS 2020-10'!AQ:AQ)</f>
        <v>0</v>
      </c>
      <c r="Z149" s="55">
        <f t="shared" si="100"/>
        <v>0</v>
      </c>
      <c r="AA149" s="55">
        <f t="shared" si="101"/>
        <v>0</v>
      </c>
      <c r="AB149">
        <f>_xlfn.XLOOKUP($A:$A,AUTOPREENCHIMENTO!$A:$A,AUTOPREENCHIMENTO!DB:DB)</f>
        <v>0</v>
      </c>
      <c r="AC149">
        <f>_xlfn.XLOOKUP($A:$A,AUTOPREENCHIMENTO!$A:$A,AUTOPREENCHIMENTO!DC:DC)</f>
        <v>0</v>
      </c>
      <c r="AD149" s="55">
        <f t="shared" si="102"/>
        <v>2</v>
      </c>
      <c r="AE149" s="55">
        <f t="shared" si="103"/>
        <v>2</v>
      </c>
      <c r="AF149">
        <f>_xlfn.XLOOKUP($A:$A,AUTOPREENCHIMENTO!$A:$A,AUTOPREENCHIMENTO!DN:DN)</f>
        <v>2</v>
      </c>
      <c r="AG149">
        <f>_xlfn.XLOOKUP($A:$A,AUTOPREENCHIMENTO!$A:$A,AUTOPREENCHIMENTO!DO:DO)</f>
        <v>80</v>
      </c>
      <c r="AH149" s="55">
        <f t="shared" si="104"/>
        <v>0</v>
      </c>
      <c r="AI149" s="55">
        <f t="shared" si="105"/>
        <v>0</v>
      </c>
      <c r="AJ149">
        <f>_xlfn.XLOOKUP($A:$A,AUTOPREENCHIMENTO!$A:$A,AUTOPREENCHIMENTO!DP:DP)</f>
        <v>0</v>
      </c>
      <c r="AK149">
        <f>_xlfn.XLOOKUP($A:$A,AUTOPREENCHIMENTO!$A:$A,AUTOPREENCHIMENTO!DQ:DQ)</f>
        <v>0</v>
      </c>
      <c r="AL149" s="55">
        <f t="shared" si="106"/>
        <v>2</v>
      </c>
      <c r="AM149" s="55">
        <f t="shared" si="107"/>
        <v>2</v>
      </c>
      <c r="AN149">
        <f>_xlfn.XLOOKUP($A:$A,AUTOPREENCHIMENTO!$A:$A,AUTOPREENCHIMENTO!CT:CT)</f>
        <v>2</v>
      </c>
      <c r="AO149">
        <f>_xlfn.XLOOKUP($A:$A,AUTOPREENCHIMENTO!$A:$A,AUTOPREENCHIMENTO!CU:CU)</f>
        <v>80</v>
      </c>
      <c r="AP149" s="55">
        <f t="shared" si="108"/>
        <v>0</v>
      </c>
      <c r="AQ149" s="55">
        <f t="shared" si="109"/>
        <v>0</v>
      </c>
      <c r="AR149">
        <f>_xlfn.XLOOKUP($A:$A,AUTOPREENCHIMENTO!$A:$A,AUTOPREENCHIMENTO!DS:DS)</f>
        <v>0</v>
      </c>
      <c r="AS149">
        <f>_xlfn.XLOOKUP($A:$A,AUTOPREENCHIMENTO!$A:$A,AUTOPREENCHIMENTO!DU:DU)</f>
        <v>0</v>
      </c>
      <c r="AT149">
        <f>_xlfn.XLOOKUP($A:$A,AUTOPREENCHIMENTO!$A:$A,AUTOPREENCHIMENTO!DW:DW)</f>
        <v>0</v>
      </c>
      <c r="AU149">
        <f>_xlfn.XLOOKUP($A:$A,AUTOPREENCHIMENTO!$A:$A,AUTOPREENCHIMENTO!DY:DY)</f>
        <v>0</v>
      </c>
      <c r="AV149">
        <f>_xlfn.XLOOKUP($A:$A,AUTOPREENCHIMENTO!$A:$A,AUTOPREENCHIMENTO!EA:EA)</f>
        <v>0</v>
      </c>
      <c r="AW149">
        <f>_xlfn.XLOOKUP($A:$A,AUTOPREENCHIMENTO!$A:$A,AUTOPREENCHIMENTO!EC:EC)</f>
        <v>0</v>
      </c>
      <c r="AX149">
        <f>_xlfn.XLOOKUP($A:$A,AUTOPREENCHIMENTO!$A:$A,AUTOPREENCHIMENTO!EE:EE)</f>
        <v>0</v>
      </c>
      <c r="AY149">
        <f>_xlfn.XLOOKUP($A:$A,AUTOPREENCHIMENTO!$A:$A,AUTOPREENCHIMENTO!EG:EG)</f>
        <v>0</v>
      </c>
      <c r="AZ149">
        <f>_xlfn.XLOOKUP($A:$A,AUTOPREENCHIMENTO!$A:$A,AUTOPREENCHIMENTO!DT:DT)</f>
        <v>0</v>
      </c>
      <c r="BA149">
        <f>_xlfn.XLOOKUP($A:$A,AUTOPREENCHIMENTO!$A:$A,AUTOPREENCHIMENTO!DV:DV)</f>
        <v>0</v>
      </c>
      <c r="BB149">
        <f>_xlfn.XLOOKUP($A:$A,AUTOPREENCHIMENTO!$A:$A,AUTOPREENCHIMENTO!DX:DX)</f>
        <v>0</v>
      </c>
      <c r="BC149">
        <f>_xlfn.XLOOKUP($A:$A,AUTOPREENCHIMENTO!$A:$A,AUTOPREENCHIMENTO!DZ:DZ)</f>
        <v>0</v>
      </c>
      <c r="BD149">
        <f>_xlfn.XLOOKUP($A:$A,AUTOPREENCHIMENTO!$A:$A,AUTOPREENCHIMENTO!EB:EB)</f>
        <v>0</v>
      </c>
      <c r="BE149">
        <f>_xlfn.XLOOKUP($A:$A,AUTOPREENCHIMENTO!$A:$A,AUTOPREENCHIMENTO!ED:ED)</f>
        <v>0</v>
      </c>
      <c r="BF149">
        <f>_xlfn.XLOOKUP($A:$A,AUTOPREENCHIMENTO!$A:$A,AUTOPREENCHIMENTO!EF:EF)</f>
        <v>0</v>
      </c>
      <c r="BG149">
        <f>_xlfn.XLOOKUP($A:$A,AUTOPREENCHIMENTO!$A:$A,AUTOPREENCHIMENTO!EH:EH)</f>
        <v>0</v>
      </c>
    </row>
    <row r="150" spans="1:59" x14ac:dyDescent="0.25">
      <c r="A150" s="2">
        <v>219</v>
      </c>
      <c r="B150" s="1" t="s">
        <v>1523</v>
      </c>
      <c r="C150" s="43" t="s">
        <v>1524</v>
      </c>
      <c r="D150" s="1" t="s">
        <v>2081</v>
      </c>
      <c r="E150" s="20" t="str">
        <f>_xlfn.XLOOKUP(A:A,Tipologia!A:A,Tipologia!F:F)</f>
        <v>B</v>
      </c>
      <c r="F150" s="62">
        <f t="shared" si="88"/>
        <v>8.5</v>
      </c>
      <c r="G150" s="58">
        <f t="shared" si="89"/>
        <v>2</v>
      </c>
      <c r="H150" s="58">
        <f t="shared" si="90"/>
        <v>2</v>
      </c>
      <c r="I150" s="58">
        <f t="shared" si="91"/>
        <v>1</v>
      </c>
      <c r="J150" s="58">
        <f t="shared" si="92"/>
        <v>2</v>
      </c>
      <c r="K150" s="58">
        <f t="shared" si="93"/>
        <v>0.75</v>
      </c>
      <c r="L150" s="58">
        <f t="shared" si="94"/>
        <v>0.25</v>
      </c>
      <c r="M150" s="58">
        <f t="shared" si="95"/>
        <v>0.5</v>
      </c>
      <c r="N150" s="1">
        <f>_xlfn.XLOOKUP(A:A,'COAPS 2020-10'!A:A,'COAPS 2020-10'!AP:AP)</f>
        <v>4</v>
      </c>
      <c r="O150" s="55">
        <f t="shared" si="96"/>
        <v>1.5</v>
      </c>
      <c r="P150" s="55">
        <f t="shared" si="97"/>
        <v>1.5</v>
      </c>
      <c r="Q150">
        <f>_xlfn.XLOOKUP($A:$A,AUTOPREENCHIMENTO!$A:$A,AUTOPREENCHIMENTO!DH:DH)</f>
        <v>6</v>
      </c>
      <c r="R150">
        <f>_xlfn.XLOOKUP($A:$A,AUTOPREENCHIMENTO!$A:$A,AUTOPREENCHIMENTO!DI:DI)</f>
        <v>240</v>
      </c>
      <c r="S150">
        <f>_xlfn.XLOOKUP($A:$A,AUTOPREENCHIMENTO!$A:$A,AUTOPREENCHIMENTO!DJ:DJ)</f>
        <v>0</v>
      </c>
      <c r="T150">
        <f>_xlfn.XLOOKUP($A:$A,AUTOPREENCHIMENTO!$A:$A,AUTOPREENCHIMENTO!DK:DK)</f>
        <v>0</v>
      </c>
      <c r="U150" s="55">
        <f t="shared" si="98"/>
        <v>1.5</v>
      </c>
      <c r="V150" s="55">
        <f t="shared" si="99"/>
        <v>1.5</v>
      </c>
      <c r="W150">
        <f>_xlfn.XLOOKUP($A:$A,AUTOPREENCHIMENTO!$A:$A,AUTOPREENCHIMENTO!DD:DD)</f>
        <v>6</v>
      </c>
      <c r="X150">
        <f>_xlfn.XLOOKUP($A:$A,AUTOPREENCHIMENTO!$A:$A,AUTOPREENCHIMENTO!DE:DE)</f>
        <v>240</v>
      </c>
      <c r="Y150" s="1">
        <f>_xlfn.XLOOKUP(A:A,'COAPS 2020-10'!A:A,'COAPS 2020-10'!AQ:AQ)</f>
        <v>3</v>
      </c>
      <c r="Z150" s="55">
        <f t="shared" si="100"/>
        <v>1</v>
      </c>
      <c r="AA150" s="55">
        <f t="shared" si="101"/>
        <v>1</v>
      </c>
      <c r="AB150">
        <f>_xlfn.XLOOKUP($A:$A,AUTOPREENCHIMENTO!$A:$A,AUTOPREENCHIMENTO!DB:DB)</f>
        <v>3</v>
      </c>
      <c r="AC150">
        <f>_xlfn.XLOOKUP($A:$A,AUTOPREENCHIMENTO!$A:$A,AUTOPREENCHIMENTO!DC:DC)</f>
        <v>120</v>
      </c>
      <c r="AD150" s="55">
        <f t="shared" si="102"/>
        <v>2.5</v>
      </c>
      <c r="AE150" s="55">
        <f t="shared" si="103"/>
        <v>2</v>
      </c>
      <c r="AF150">
        <f>_xlfn.XLOOKUP($A:$A,AUTOPREENCHIMENTO!$A:$A,AUTOPREENCHIMENTO!DN:DN)</f>
        <v>10</v>
      </c>
      <c r="AG150">
        <f>_xlfn.XLOOKUP($A:$A,AUTOPREENCHIMENTO!$A:$A,AUTOPREENCHIMENTO!DO:DO)</f>
        <v>320</v>
      </c>
      <c r="AH150" s="55">
        <f t="shared" si="104"/>
        <v>1</v>
      </c>
      <c r="AI150" s="55">
        <f t="shared" si="105"/>
        <v>0.5</v>
      </c>
      <c r="AJ150">
        <f>_xlfn.XLOOKUP($A:$A,AUTOPREENCHIMENTO!$A:$A,AUTOPREENCHIMENTO!DP:DP)</f>
        <v>3</v>
      </c>
      <c r="AK150">
        <f>_xlfn.XLOOKUP($A:$A,AUTOPREENCHIMENTO!$A:$A,AUTOPREENCHIMENTO!DQ:DQ)</f>
        <v>60</v>
      </c>
      <c r="AL150" s="55">
        <f t="shared" si="106"/>
        <v>0.25</v>
      </c>
      <c r="AM150" s="55">
        <f t="shared" si="107"/>
        <v>0.25</v>
      </c>
      <c r="AN150">
        <f>_xlfn.XLOOKUP($A:$A,AUTOPREENCHIMENTO!$A:$A,AUTOPREENCHIMENTO!CT:CT)</f>
        <v>1</v>
      </c>
      <c r="AO150">
        <f>_xlfn.XLOOKUP($A:$A,AUTOPREENCHIMENTO!$A:$A,AUTOPREENCHIMENTO!CU:CU)</f>
        <v>40</v>
      </c>
      <c r="AP150" s="55">
        <f t="shared" si="108"/>
        <v>5</v>
      </c>
      <c r="AQ150" s="55">
        <f t="shared" si="109"/>
        <v>180</v>
      </c>
      <c r="AR150">
        <f>_xlfn.XLOOKUP($A:$A,AUTOPREENCHIMENTO!$A:$A,AUTOPREENCHIMENTO!DS:DS)</f>
        <v>1</v>
      </c>
      <c r="AS150">
        <f>_xlfn.XLOOKUP($A:$A,AUTOPREENCHIMENTO!$A:$A,AUTOPREENCHIMENTO!DU:DU)</f>
        <v>1</v>
      </c>
      <c r="AT150">
        <f>_xlfn.XLOOKUP($A:$A,AUTOPREENCHIMENTO!$A:$A,AUTOPREENCHIMENTO!DW:DW)</f>
        <v>1</v>
      </c>
      <c r="AU150">
        <f>_xlfn.XLOOKUP($A:$A,AUTOPREENCHIMENTO!$A:$A,AUTOPREENCHIMENTO!DY:DY)</f>
        <v>0</v>
      </c>
      <c r="AV150">
        <f>_xlfn.XLOOKUP($A:$A,AUTOPREENCHIMENTO!$A:$A,AUTOPREENCHIMENTO!EA:EA)</f>
        <v>1</v>
      </c>
      <c r="AW150">
        <f>_xlfn.XLOOKUP($A:$A,AUTOPREENCHIMENTO!$A:$A,AUTOPREENCHIMENTO!EC:EC)</f>
        <v>0</v>
      </c>
      <c r="AX150">
        <f>_xlfn.XLOOKUP($A:$A,AUTOPREENCHIMENTO!$A:$A,AUTOPREENCHIMENTO!EE:EE)</f>
        <v>1</v>
      </c>
      <c r="AY150">
        <f>_xlfn.XLOOKUP($A:$A,AUTOPREENCHIMENTO!$A:$A,AUTOPREENCHIMENTO!EG:EG)</f>
        <v>0</v>
      </c>
      <c r="AZ150">
        <f>_xlfn.XLOOKUP($A:$A,AUTOPREENCHIMENTO!$A:$A,AUTOPREENCHIMENTO!DT:DT)</f>
        <v>40</v>
      </c>
      <c r="BA150">
        <f>_xlfn.XLOOKUP($A:$A,AUTOPREENCHIMENTO!$A:$A,AUTOPREENCHIMENTO!DV:DV)</f>
        <v>40</v>
      </c>
      <c r="BB150">
        <f>_xlfn.XLOOKUP($A:$A,AUTOPREENCHIMENTO!$A:$A,AUTOPREENCHIMENTO!DX:DX)</f>
        <v>40</v>
      </c>
      <c r="BC150">
        <f>_xlfn.XLOOKUP($A:$A,AUTOPREENCHIMENTO!$A:$A,AUTOPREENCHIMENTO!DZ:DZ)</f>
        <v>0</v>
      </c>
      <c r="BD150">
        <f>_xlfn.XLOOKUP($A:$A,AUTOPREENCHIMENTO!$A:$A,AUTOPREENCHIMENTO!EB:EB)</f>
        <v>20</v>
      </c>
      <c r="BE150">
        <f>_xlfn.XLOOKUP($A:$A,AUTOPREENCHIMENTO!$A:$A,AUTOPREENCHIMENTO!ED:ED)</f>
        <v>0</v>
      </c>
      <c r="BF150">
        <f>_xlfn.XLOOKUP($A:$A,AUTOPREENCHIMENTO!$A:$A,AUTOPREENCHIMENTO!EF:EF)</f>
        <v>40</v>
      </c>
      <c r="BG150">
        <f>_xlfn.XLOOKUP($A:$A,AUTOPREENCHIMENTO!$A:$A,AUTOPREENCHIMENTO!EH:EH)</f>
        <v>0</v>
      </c>
    </row>
    <row r="151" spans="1:59" x14ac:dyDescent="0.25">
      <c r="A151" s="2">
        <v>222</v>
      </c>
      <c r="B151" s="1" t="s">
        <v>1929</v>
      </c>
      <c r="C151" s="43" t="s">
        <v>136</v>
      </c>
      <c r="D151" s="1" t="s">
        <v>2093</v>
      </c>
      <c r="E151" s="20" t="str">
        <f>_xlfn.XLOOKUP(A:A,Tipologia!A:A,Tipologia!F:F)</f>
        <v>C</v>
      </c>
      <c r="F151" s="62">
        <f t="shared" si="88"/>
        <v>8.5</v>
      </c>
      <c r="G151" s="58">
        <f t="shared" si="89"/>
        <v>2</v>
      </c>
      <c r="H151" s="58">
        <f t="shared" si="90"/>
        <v>2</v>
      </c>
      <c r="I151" s="58">
        <f t="shared" si="91"/>
        <v>1</v>
      </c>
      <c r="J151" s="58">
        <f t="shared" si="92"/>
        <v>2</v>
      </c>
      <c r="K151" s="58">
        <f t="shared" si="93"/>
        <v>0.75</v>
      </c>
      <c r="L151" s="58">
        <f t="shared" si="94"/>
        <v>0.75</v>
      </c>
      <c r="M151" s="58">
        <f t="shared" si="95"/>
        <v>0</v>
      </c>
      <c r="N151" s="1">
        <f>_xlfn.XLOOKUP(A:A,'COAPS 2020-10'!A:A,'COAPS 2020-10'!AP:AP)</f>
        <v>5</v>
      </c>
      <c r="O151" s="55">
        <f t="shared" si="96"/>
        <v>1</v>
      </c>
      <c r="P151" s="55">
        <f t="shared" si="97"/>
        <v>1</v>
      </c>
      <c r="Q151">
        <f>_xlfn.XLOOKUP($A:$A,AUTOPREENCHIMENTO!$A:$A,AUTOPREENCHIMENTO!DH:DH)</f>
        <v>5</v>
      </c>
      <c r="R151">
        <f>_xlfn.XLOOKUP($A:$A,AUTOPREENCHIMENTO!$A:$A,AUTOPREENCHIMENTO!DI:DI)</f>
        <v>200</v>
      </c>
      <c r="S151">
        <f>_xlfn.XLOOKUP($A:$A,AUTOPREENCHIMENTO!$A:$A,AUTOPREENCHIMENTO!DJ:DJ)</f>
        <v>0</v>
      </c>
      <c r="T151">
        <f>_xlfn.XLOOKUP($A:$A,AUTOPREENCHIMENTO!$A:$A,AUTOPREENCHIMENTO!DK:DK)</f>
        <v>0</v>
      </c>
      <c r="U151" s="55">
        <f t="shared" si="98"/>
        <v>1.2</v>
      </c>
      <c r="V151" s="55">
        <f t="shared" si="99"/>
        <v>1.2</v>
      </c>
      <c r="W151">
        <f>_xlfn.XLOOKUP($A:$A,AUTOPREENCHIMENTO!$A:$A,AUTOPREENCHIMENTO!DD:DD)</f>
        <v>6</v>
      </c>
      <c r="X151">
        <f>_xlfn.XLOOKUP($A:$A,AUTOPREENCHIMENTO!$A:$A,AUTOPREENCHIMENTO!DE:DE)</f>
        <v>240</v>
      </c>
      <c r="Y151" s="1">
        <f>_xlfn.XLOOKUP(A:A,'COAPS 2020-10'!A:A,'COAPS 2020-10'!AQ:AQ)</f>
        <v>3</v>
      </c>
      <c r="Z151" s="55">
        <f t="shared" si="100"/>
        <v>1.3333333333333333</v>
      </c>
      <c r="AA151" s="55">
        <f t="shared" si="101"/>
        <v>1</v>
      </c>
      <c r="AB151">
        <f>_xlfn.XLOOKUP($A:$A,AUTOPREENCHIMENTO!$A:$A,AUTOPREENCHIMENTO!DB:DB)</f>
        <v>4</v>
      </c>
      <c r="AC151">
        <f>_xlfn.XLOOKUP($A:$A,AUTOPREENCHIMENTO!$A:$A,AUTOPREENCHIMENTO!DC:DC)</f>
        <v>120</v>
      </c>
      <c r="AD151" s="55">
        <f t="shared" si="102"/>
        <v>3.2</v>
      </c>
      <c r="AE151" s="55">
        <f t="shared" si="103"/>
        <v>3.2</v>
      </c>
      <c r="AF151">
        <f>_xlfn.XLOOKUP($A:$A,AUTOPREENCHIMENTO!$A:$A,AUTOPREENCHIMENTO!DN:DN)</f>
        <v>16</v>
      </c>
      <c r="AG151">
        <f>_xlfn.XLOOKUP($A:$A,AUTOPREENCHIMENTO!$A:$A,AUTOPREENCHIMENTO!DO:DO)</f>
        <v>640</v>
      </c>
      <c r="AH151" s="55">
        <f t="shared" si="104"/>
        <v>1</v>
      </c>
      <c r="AI151" s="55">
        <f t="shared" si="105"/>
        <v>0.83333333333333337</v>
      </c>
      <c r="AJ151">
        <f>_xlfn.XLOOKUP($A:$A,AUTOPREENCHIMENTO!$A:$A,AUTOPREENCHIMENTO!DP:DP)</f>
        <v>3</v>
      </c>
      <c r="AK151">
        <f>_xlfn.XLOOKUP($A:$A,AUTOPREENCHIMENTO!$A:$A,AUTOPREENCHIMENTO!DQ:DQ)</f>
        <v>100</v>
      </c>
      <c r="AL151" s="55">
        <f t="shared" si="106"/>
        <v>2.6</v>
      </c>
      <c r="AM151" s="55">
        <f t="shared" si="107"/>
        <v>2.6</v>
      </c>
      <c r="AN151">
        <f>_xlfn.XLOOKUP($A:$A,AUTOPREENCHIMENTO!$A:$A,AUTOPREENCHIMENTO!CT:CT)</f>
        <v>13</v>
      </c>
      <c r="AO151">
        <f>_xlfn.XLOOKUP($A:$A,AUTOPREENCHIMENTO!$A:$A,AUTOPREENCHIMENTO!CU:CU)</f>
        <v>520</v>
      </c>
      <c r="AP151" s="55">
        <f t="shared" si="108"/>
        <v>0</v>
      </c>
      <c r="AQ151" s="55">
        <f t="shared" si="109"/>
        <v>0</v>
      </c>
      <c r="AR151">
        <f>_xlfn.XLOOKUP($A:$A,AUTOPREENCHIMENTO!$A:$A,AUTOPREENCHIMENTO!DS:DS)</f>
        <v>0</v>
      </c>
      <c r="AS151">
        <f>_xlfn.XLOOKUP($A:$A,AUTOPREENCHIMENTO!$A:$A,AUTOPREENCHIMENTO!DU:DU)</f>
        <v>0</v>
      </c>
      <c r="AT151">
        <f>_xlfn.XLOOKUP($A:$A,AUTOPREENCHIMENTO!$A:$A,AUTOPREENCHIMENTO!DW:DW)</f>
        <v>0</v>
      </c>
      <c r="AU151">
        <f>_xlfn.XLOOKUP($A:$A,AUTOPREENCHIMENTO!$A:$A,AUTOPREENCHIMENTO!DY:DY)</f>
        <v>0</v>
      </c>
      <c r="AV151">
        <f>_xlfn.XLOOKUP($A:$A,AUTOPREENCHIMENTO!$A:$A,AUTOPREENCHIMENTO!EA:EA)</f>
        <v>0</v>
      </c>
      <c r="AW151">
        <f>_xlfn.XLOOKUP($A:$A,AUTOPREENCHIMENTO!$A:$A,AUTOPREENCHIMENTO!EC:EC)</f>
        <v>0</v>
      </c>
      <c r="AX151">
        <f>_xlfn.XLOOKUP($A:$A,AUTOPREENCHIMENTO!$A:$A,AUTOPREENCHIMENTO!EE:EE)</f>
        <v>0</v>
      </c>
      <c r="AY151">
        <f>_xlfn.XLOOKUP($A:$A,AUTOPREENCHIMENTO!$A:$A,AUTOPREENCHIMENTO!EG:EG)</f>
        <v>0</v>
      </c>
      <c r="AZ151">
        <f>_xlfn.XLOOKUP($A:$A,AUTOPREENCHIMENTO!$A:$A,AUTOPREENCHIMENTO!DT:DT)</f>
        <v>0</v>
      </c>
      <c r="BA151">
        <f>_xlfn.XLOOKUP($A:$A,AUTOPREENCHIMENTO!$A:$A,AUTOPREENCHIMENTO!DV:DV)</f>
        <v>0</v>
      </c>
      <c r="BB151">
        <f>_xlfn.XLOOKUP($A:$A,AUTOPREENCHIMENTO!$A:$A,AUTOPREENCHIMENTO!DX:DX)</f>
        <v>0</v>
      </c>
      <c r="BC151">
        <f>_xlfn.XLOOKUP($A:$A,AUTOPREENCHIMENTO!$A:$A,AUTOPREENCHIMENTO!DZ:DZ)</f>
        <v>0</v>
      </c>
      <c r="BD151">
        <f>_xlfn.XLOOKUP($A:$A,AUTOPREENCHIMENTO!$A:$A,AUTOPREENCHIMENTO!EB:EB)</f>
        <v>0</v>
      </c>
      <c r="BE151">
        <f>_xlfn.XLOOKUP($A:$A,AUTOPREENCHIMENTO!$A:$A,AUTOPREENCHIMENTO!ED:ED)</f>
        <v>0</v>
      </c>
      <c r="BF151">
        <f>_xlfn.XLOOKUP($A:$A,AUTOPREENCHIMENTO!$A:$A,AUTOPREENCHIMENTO!EF:EF)</f>
        <v>0</v>
      </c>
      <c r="BG151">
        <f>_xlfn.XLOOKUP($A:$A,AUTOPREENCHIMENTO!$A:$A,AUTOPREENCHIMENTO!EH:EH)</f>
        <v>0</v>
      </c>
    </row>
    <row r="152" spans="1:59" x14ac:dyDescent="0.25">
      <c r="A152" s="2">
        <v>223</v>
      </c>
      <c r="B152" s="1" t="s">
        <v>1523</v>
      </c>
      <c r="C152" s="43" t="s">
        <v>1549</v>
      </c>
      <c r="D152" s="1" t="s">
        <v>2039</v>
      </c>
      <c r="E152" s="20" t="str">
        <f>_xlfn.XLOOKUP(A:A,Tipologia!A:A,Tipologia!F:F)</f>
        <v>C</v>
      </c>
      <c r="F152" s="62">
        <f t="shared" si="88"/>
        <v>8.25</v>
      </c>
      <c r="G152" s="58">
        <f t="shared" si="89"/>
        <v>2</v>
      </c>
      <c r="H152" s="58">
        <f t="shared" si="90"/>
        <v>2</v>
      </c>
      <c r="I152" s="58">
        <f t="shared" si="91"/>
        <v>1</v>
      </c>
      <c r="J152" s="58">
        <f t="shared" si="92"/>
        <v>1.5</v>
      </c>
      <c r="K152" s="58">
        <f t="shared" si="93"/>
        <v>0.75</v>
      </c>
      <c r="L152" s="58">
        <f t="shared" si="94"/>
        <v>0</v>
      </c>
      <c r="M152" s="58">
        <f t="shared" si="95"/>
        <v>1</v>
      </c>
      <c r="N152" s="1">
        <f>_xlfn.XLOOKUP(A:A,'COAPS 2020-10'!A:A,'COAPS 2020-10'!AP:AP)</f>
        <v>7</v>
      </c>
      <c r="O152" s="55">
        <f t="shared" si="96"/>
        <v>1.2857142857142858</v>
      </c>
      <c r="P152" s="55">
        <f t="shared" si="97"/>
        <v>1.2857142857142858</v>
      </c>
      <c r="Q152">
        <f>_xlfn.XLOOKUP($A:$A,AUTOPREENCHIMENTO!$A:$A,AUTOPREENCHIMENTO!DH:DH)</f>
        <v>8</v>
      </c>
      <c r="R152">
        <f>_xlfn.XLOOKUP($A:$A,AUTOPREENCHIMENTO!$A:$A,AUTOPREENCHIMENTO!DI:DI)</f>
        <v>320</v>
      </c>
      <c r="S152">
        <f>_xlfn.XLOOKUP($A:$A,AUTOPREENCHIMENTO!$A:$A,AUTOPREENCHIMENTO!DJ:DJ)</f>
        <v>1</v>
      </c>
      <c r="T152">
        <f>_xlfn.XLOOKUP($A:$A,AUTOPREENCHIMENTO!$A:$A,AUTOPREENCHIMENTO!DK:DK)</f>
        <v>40</v>
      </c>
      <c r="U152" s="55">
        <f t="shared" si="98"/>
        <v>1.1428571428571428</v>
      </c>
      <c r="V152" s="55">
        <f t="shared" si="99"/>
        <v>1.0714285714285714</v>
      </c>
      <c r="W152">
        <f>_xlfn.XLOOKUP($A:$A,AUTOPREENCHIMENTO!$A:$A,AUTOPREENCHIMENTO!DD:DD)</f>
        <v>8</v>
      </c>
      <c r="X152">
        <f>_xlfn.XLOOKUP($A:$A,AUTOPREENCHIMENTO!$A:$A,AUTOPREENCHIMENTO!DE:DE)</f>
        <v>300</v>
      </c>
      <c r="Y152" s="1">
        <f>_xlfn.XLOOKUP(A:A,'COAPS 2020-10'!A:A,'COAPS 2020-10'!AQ:AQ)</f>
        <v>5</v>
      </c>
      <c r="Z152" s="55">
        <f t="shared" si="100"/>
        <v>4.2</v>
      </c>
      <c r="AA152" s="55">
        <f t="shared" si="101"/>
        <v>1.2</v>
      </c>
      <c r="AB152">
        <f>_xlfn.XLOOKUP($A:$A,AUTOPREENCHIMENTO!$A:$A,AUTOPREENCHIMENTO!DB:DB)</f>
        <v>21</v>
      </c>
      <c r="AC152">
        <f>_xlfn.XLOOKUP($A:$A,AUTOPREENCHIMENTO!$A:$A,AUTOPREENCHIMENTO!DC:DC)</f>
        <v>240</v>
      </c>
      <c r="AD152" s="55">
        <f t="shared" si="102"/>
        <v>1.4285714285714286</v>
      </c>
      <c r="AE152" s="55">
        <f t="shared" si="103"/>
        <v>1.4285714285714286</v>
      </c>
      <c r="AF152">
        <f>_xlfn.XLOOKUP($A:$A,AUTOPREENCHIMENTO!$A:$A,AUTOPREENCHIMENTO!DN:DN)</f>
        <v>10</v>
      </c>
      <c r="AG152">
        <f>_xlfn.XLOOKUP($A:$A,AUTOPREENCHIMENTO!$A:$A,AUTOPREENCHIMENTO!DO:DO)</f>
        <v>400</v>
      </c>
      <c r="AH152" s="55">
        <f t="shared" si="104"/>
        <v>0.8</v>
      </c>
      <c r="AI152" s="55">
        <f t="shared" si="105"/>
        <v>0.9</v>
      </c>
      <c r="AJ152">
        <f>_xlfn.XLOOKUP($A:$A,AUTOPREENCHIMENTO!$A:$A,AUTOPREENCHIMENTO!DP:DP)</f>
        <v>4</v>
      </c>
      <c r="AK152">
        <f>_xlfn.XLOOKUP($A:$A,AUTOPREENCHIMENTO!$A:$A,AUTOPREENCHIMENTO!DQ:DQ)</f>
        <v>180</v>
      </c>
      <c r="AL152" s="55">
        <f t="shared" si="106"/>
        <v>0</v>
      </c>
      <c r="AM152" s="55">
        <f t="shared" si="107"/>
        <v>0</v>
      </c>
      <c r="AN152">
        <f>_xlfn.XLOOKUP($A:$A,AUTOPREENCHIMENTO!$A:$A,AUTOPREENCHIMENTO!CT:CT)</f>
        <v>0</v>
      </c>
      <c r="AO152">
        <f>_xlfn.XLOOKUP($A:$A,AUTOPREENCHIMENTO!$A:$A,AUTOPREENCHIMENTO!CU:CU)</f>
        <v>0</v>
      </c>
      <c r="AP152" s="55">
        <f t="shared" si="108"/>
        <v>5</v>
      </c>
      <c r="AQ152" s="55">
        <f t="shared" si="109"/>
        <v>240</v>
      </c>
      <c r="AR152">
        <f>_xlfn.XLOOKUP($A:$A,AUTOPREENCHIMENTO!$A:$A,AUTOPREENCHIMENTO!DS:DS)</f>
        <v>1</v>
      </c>
      <c r="AS152">
        <f>_xlfn.XLOOKUP($A:$A,AUTOPREENCHIMENTO!$A:$A,AUTOPREENCHIMENTO!DU:DU)</f>
        <v>2</v>
      </c>
      <c r="AT152">
        <f>_xlfn.XLOOKUP($A:$A,AUTOPREENCHIMENTO!$A:$A,AUTOPREENCHIMENTO!DW:DW)</f>
        <v>1</v>
      </c>
      <c r="AU152">
        <f>_xlfn.XLOOKUP($A:$A,AUTOPREENCHIMENTO!$A:$A,AUTOPREENCHIMENTO!DY:DY)</f>
        <v>0</v>
      </c>
      <c r="AV152">
        <f>_xlfn.XLOOKUP($A:$A,AUTOPREENCHIMENTO!$A:$A,AUTOPREENCHIMENTO!EA:EA)</f>
        <v>2</v>
      </c>
      <c r="AW152">
        <f>_xlfn.XLOOKUP($A:$A,AUTOPREENCHIMENTO!$A:$A,AUTOPREENCHIMENTO!EC:EC)</f>
        <v>0</v>
      </c>
      <c r="AX152">
        <f>_xlfn.XLOOKUP($A:$A,AUTOPREENCHIMENTO!$A:$A,AUTOPREENCHIMENTO!EE:EE)</f>
        <v>1</v>
      </c>
      <c r="AY152">
        <f>_xlfn.XLOOKUP($A:$A,AUTOPREENCHIMENTO!$A:$A,AUTOPREENCHIMENTO!EG:EG)</f>
        <v>0</v>
      </c>
      <c r="AZ152">
        <f>_xlfn.XLOOKUP($A:$A,AUTOPREENCHIMENTO!$A:$A,AUTOPREENCHIMENTO!DT:DT)</f>
        <v>40</v>
      </c>
      <c r="BA152">
        <f>_xlfn.XLOOKUP($A:$A,AUTOPREENCHIMENTO!$A:$A,AUTOPREENCHIMENTO!DV:DV)</f>
        <v>40</v>
      </c>
      <c r="BB152">
        <f>_xlfn.XLOOKUP($A:$A,AUTOPREENCHIMENTO!$A:$A,AUTOPREENCHIMENTO!DX:DX)</f>
        <v>40</v>
      </c>
      <c r="BC152">
        <f>_xlfn.XLOOKUP($A:$A,AUTOPREENCHIMENTO!$A:$A,AUTOPREENCHIMENTO!DZ:DZ)</f>
        <v>0</v>
      </c>
      <c r="BD152">
        <f>_xlfn.XLOOKUP($A:$A,AUTOPREENCHIMENTO!$A:$A,AUTOPREENCHIMENTO!EB:EB)</f>
        <v>80</v>
      </c>
      <c r="BE152">
        <f>_xlfn.XLOOKUP($A:$A,AUTOPREENCHIMENTO!$A:$A,AUTOPREENCHIMENTO!ED:ED)</f>
        <v>0</v>
      </c>
      <c r="BF152">
        <f>_xlfn.XLOOKUP($A:$A,AUTOPREENCHIMENTO!$A:$A,AUTOPREENCHIMENTO!EF:EF)</f>
        <v>40</v>
      </c>
      <c r="BG152">
        <f>_xlfn.XLOOKUP($A:$A,AUTOPREENCHIMENTO!$A:$A,AUTOPREENCHIMENTO!EH:EH)</f>
        <v>0</v>
      </c>
    </row>
    <row r="153" spans="1:59" x14ac:dyDescent="0.25">
      <c r="A153" s="2">
        <v>225</v>
      </c>
      <c r="B153" s="1" t="s">
        <v>1794</v>
      </c>
      <c r="C153" s="43" t="s">
        <v>231</v>
      </c>
      <c r="D153" s="1" t="s">
        <v>2139</v>
      </c>
      <c r="E153" s="20" t="str">
        <f>_xlfn.XLOOKUP(A:A,Tipologia!A:A,Tipologia!F:F)</f>
        <v>C</v>
      </c>
      <c r="F153" s="62">
        <f t="shared" si="88"/>
        <v>6.25</v>
      </c>
      <c r="G153" s="58">
        <f t="shared" si="89"/>
        <v>1.5</v>
      </c>
      <c r="H153" s="58">
        <f t="shared" si="90"/>
        <v>1.5</v>
      </c>
      <c r="I153" s="58">
        <f t="shared" si="91"/>
        <v>1</v>
      </c>
      <c r="J153" s="58">
        <f t="shared" si="92"/>
        <v>0</v>
      </c>
      <c r="K153" s="58">
        <f t="shared" si="93"/>
        <v>1</v>
      </c>
      <c r="L153" s="58">
        <f t="shared" si="94"/>
        <v>0.75</v>
      </c>
      <c r="M153" s="58">
        <f t="shared" si="95"/>
        <v>0.5</v>
      </c>
      <c r="N153" s="1">
        <f>_xlfn.XLOOKUP(A:A,'COAPS 2020-10'!A:A,'COAPS 2020-10'!AP:AP)</f>
        <v>6</v>
      </c>
      <c r="O153" s="55">
        <f t="shared" si="96"/>
        <v>0.66666666666666663</v>
      </c>
      <c r="P153" s="55">
        <f t="shared" si="97"/>
        <v>0.5</v>
      </c>
      <c r="Q153">
        <f>_xlfn.XLOOKUP($A:$A,AUTOPREENCHIMENTO!$A:$A,AUTOPREENCHIMENTO!DH:DH)</f>
        <v>4</v>
      </c>
      <c r="R153">
        <f>_xlfn.XLOOKUP($A:$A,AUTOPREENCHIMENTO!$A:$A,AUTOPREENCHIMENTO!DI:DI)</f>
        <v>120</v>
      </c>
      <c r="S153">
        <f>_xlfn.XLOOKUP($A:$A,AUTOPREENCHIMENTO!$A:$A,AUTOPREENCHIMENTO!DJ:DJ)</f>
        <v>0</v>
      </c>
      <c r="T153">
        <f>_xlfn.XLOOKUP($A:$A,AUTOPREENCHIMENTO!$A:$A,AUTOPREENCHIMENTO!DK:DK)</f>
        <v>0</v>
      </c>
      <c r="U153" s="55">
        <f t="shared" si="98"/>
        <v>1.5</v>
      </c>
      <c r="V153" s="55">
        <f t="shared" si="99"/>
        <v>0.75</v>
      </c>
      <c r="W153">
        <f>_xlfn.XLOOKUP($A:$A,AUTOPREENCHIMENTO!$A:$A,AUTOPREENCHIMENTO!DD:DD)</f>
        <v>9</v>
      </c>
      <c r="X153">
        <f>_xlfn.XLOOKUP($A:$A,AUTOPREENCHIMENTO!$A:$A,AUTOPREENCHIMENTO!DE:DE)</f>
        <v>180</v>
      </c>
      <c r="Y153" s="1">
        <f>_xlfn.XLOOKUP(A:A,'COAPS 2020-10'!A:A,'COAPS 2020-10'!AQ:AQ)</f>
        <v>4</v>
      </c>
      <c r="Z153" s="55">
        <f t="shared" si="100"/>
        <v>1</v>
      </c>
      <c r="AA153" s="55">
        <f t="shared" si="101"/>
        <v>1.5</v>
      </c>
      <c r="AB153">
        <f>_xlfn.XLOOKUP($A:$A,AUTOPREENCHIMENTO!$A:$A,AUTOPREENCHIMENTO!DB:DB)</f>
        <v>4</v>
      </c>
      <c r="AC153">
        <f>_xlfn.XLOOKUP($A:$A,AUTOPREENCHIMENTO!$A:$A,AUTOPREENCHIMENTO!DC:DC)</f>
        <v>240</v>
      </c>
      <c r="AD153" s="55">
        <f t="shared" si="102"/>
        <v>0</v>
      </c>
      <c r="AE153" s="55">
        <f t="shared" si="103"/>
        <v>0</v>
      </c>
      <c r="AF153">
        <f>_xlfn.XLOOKUP($A:$A,AUTOPREENCHIMENTO!$A:$A,AUTOPREENCHIMENTO!DN:DN)</f>
        <v>0</v>
      </c>
      <c r="AG153">
        <f>_xlfn.XLOOKUP($A:$A,AUTOPREENCHIMENTO!$A:$A,AUTOPREENCHIMENTO!DO:DO)</f>
        <v>0</v>
      </c>
      <c r="AH153" s="55">
        <f t="shared" si="104"/>
        <v>1</v>
      </c>
      <c r="AI153" s="55">
        <f t="shared" si="105"/>
        <v>1</v>
      </c>
      <c r="AJ153">
        <f>_xlfn.XLOOKUP($A:$A,AUTOPREENCHIMENTO!$A:$A,AUTOPREENCHIMENTO!DP:DP)</f>
        <v>4</v>
      </c>
      <c r="AK153">
        <f>_xlfn.XLOOKUP($A:$A,AUTOPREENCHIMENTO!$A:$A,AUTOPREENCHIMENTO!DQ:DQ)</f>
        <v>160</v>
      </c>
      <c r="AL153" s="55">
        <f t="shared" si="106"/>
        <v>2.5</v>
      </c>
      <c r="AM153" s="55">
        <f t="shared" si="107"/>
        <v>2.5</v>
      </c>
      <c r="AN153">
        <f>_xlfn.XLOOKUP($A:$A,AUTOPREENCHIMENTO!$A:$A,AUTOPREENCHIMENTO!CT:CT)</f>
        <v>15</v>
      </c>
      <c r="AO153">
        <f>_xlfn.XLOOKUP($A:$A,AUTOPREENCHIMENTO!$A:$A,AUTOPREENCHIMENTO!CU:CU)</f>
        <v>600</v>
      </c>
      <c r="AP153" s="55">
        <f t="shared" si="108"/>
        <v>4</v>
      </c>
      <c r="AQ153" s="55">
        <f t="shared" si="109"/>
        <v>120</v>
      </c>
      <c r="AR153">
        <f>_xlfn.XLOOKUP($A:$A,AUTOPREENCHIMENTO!$A:$A,AUTOPREENCHIMENTO!DS:DS)</f>
        <v>2</v>
      </c>
      <c r="AS153">
        <f>_xlfn.XLOOKUP($A:$A,AUTOPREENCHIMENTO!$A:$A,AUTOPREENCHIMENTO!DU:DU)</f>
        <v>1</v>
      </c>
      <c r="AT153">
        <f>_xlfn.XLOOKUP($A:$A,AUTOPREENCHIMENTO!$A:$A,AUTOPREENCHIMENTO!DW:DW)</f>
        <v>0</v>
      </c>
      <c r="AU153">
        <f>_xlfn.XLOOKUP($A:$A,AUTOPREENCHIMENTO!$A:$A,AUTOPREENCHIMENTO!DY:DY)</f>
        <v>0</v>
      </c>
      <c r="AV153">
        <f>_xlfn.XLOOKUP($A:$A,AUTOPREENCHIMENTO!$A:$A,AUTOPREENCHIMENTO!EA:EA)</f>
        <v>1</v>
      </c>
      <c r="AW153">
        <f>_xlfn.XLOOKUP($A:$A,AUTOPREENCHIMENTO!$A:$A,AUTOPREENCHIMENTO!EC:EC)</f>
        <v>0</v>
      </c>
      <c r="AX153">
        <f>_xlfn.XLOOKUP($A:$A,AUTOPREENCHIMENTO!$A:$A,AUTOPREENCHIMENTO!EE:EE)</f>
        <v>1</v>
      </c>
      <c r="AY153">
        <f>_xlfn.XLOOKUP($A:$A,AUTOPREENCHIMENTO!$A:$A,AUTOPREENCHIMENTO!EG:EG)</f>
        <v>0</v>
      </c>
      <c r="AZ153">
        <f>_xlfn.XLOOKUP($A:$A,AUTOPREENCHIMENTO!$A:$A,AUTOPREENCHIMENTO!DT:DT)</f>
        <v>40</v>
      </c>
      <c r="BA153">
        <f>_xlfn.XLOOKUP($A:$A,AUTOPREENCHIMENTO!$A:$A,AUTOPREENCHIMENTO!DV:DV)</f>
        <v>40</v>
      </c>
      <c r="BB153">
        <f>_xlfn.XLOOKUP($A:$A,AUTOPREENCHIMENTO!$A:$A,AUTOPREENCHIMENTO!DX:DX)</f>
        <v>0</v>
      </c>
      <c r="BC153">
        <f>_xlfn.XLOOKUP($A:$A,AUTOPREENCHIMENTO!$A:$A,AUTOPREENCHIMENTO!DZ:DZ)</f>
        <v>0</v>
      </c>
      <c r="BD153">
        <f>_xlfn.XLOOKUP($A:$A,AUTOPREENCHIMENTO!$A:$A,AUTOPREENCHIMENTO!EB:EB)</f>
        <v>40</v>
      </c>
      <c r="BE153">
        <f>_xlfn.XLOOKUP($A:$A,AUTOPREENCHIMENTO!$A:$A,AUTOPREENCHIMENTO!ED:ED)</f>
        <v>0</v>
      </c>
      <c r="BF153">
        <f>_xlfn.XLOOKUP($A:$A,AUTOPREENCHIMENTO!$A:$A,AUTOPREENCHIMENTO!EF:EF)</f>
        <v>0</v>
      </c>
      <c r="BG153">
        <f>_xlfn.XLOOKUP($A:$A,AUTOPREENCHIMENTO!$A:$A,AUTOPREENCHIMENTO!EH:EH)</f>
        <v>0</v>
      </c>
    </row>
    <row r="154" spans="1:59" x14ac:dyDescent="0.25">
      <c r="A154" s="2">
        <v>226</v>
      </c>
      <c r="B154" s="1" t="s">
        <v>1857</v>
      </c>
      <c r="C154" s="43" t="s">
        <v>390</v>
      </c>
      <c r="D154" s="1" t="s">
        <v>2109</v>
      </c>
      <c r="E154" s="20" t="str">
        <f>_xlfn.XLOOKUP(A:A,Tipologia!A:A,Tipologia!F:F)</f>
        <v>B</v>
      </c>
      <c r="F154" s="62">
        <f t="shared" si="88"/>
        <v>8.75</v>
      </c>
      <c r="G154" s="58">
        <f t="shared" si="89"/>
        <v>2</v>
      </c>
      <c r="H154" s="58">
        <f t="shared" si="90"/>
        <v>2</v>
      </c>
      <c r="I154" s="58">
        <f t="shared" si="91"/>
        <v>1</v>
      </c>
      <c r="J154" s="58">
        <f t="shared" si="92"/>
        <v>2</v>
      </c>
      <c r="K154" s="58">
        <f t="shared" si="93"/>
        <v>0.75</v>
      </c>
      <c r="L154" s="58">
        <f t="shared" si="94"/>
        <v>0.5</v>
      </c>
      <c r="M154" s="58">
        <f t="shared" si="95"/>
        <v>0.5</v>
      </c>
      <c r="N154" s="1">
        <f>_xlfn.XLOOKUP(A:A,'COAPS 2020-10'!A:A,'COAPS 2020-10'!AP:AP)</f>
        <v>7</v>
      </c>
      <c r="O154" s="55">
        <f t="shared" si="96"/>
        <v>1.1428571428571428</v>
      </c>
      <c r="P154" s="55">
        <f t="shared" si="97"/>
        <v>1.2857142857142858</v>
      </c>
      <c r="Q154">
        <f>_xlfn.XLOOKUP($A:$A,AUTOPREENCHIMENTO!$A:$A,AUTOPREENCHIMENTO!DH:DH)</f>
        <v>8</v>
      </c>
      <c r="R154">
        <f>_xlfn.XLOOKUP($A:$A,AUTOPREENCHIMENTO!$A:$A,AUTOPREENCHIMENTO!DI:DI)</f>
        <v>360</v>
      </c>
      <c r="S154">
        <f>_xlfn.XLOOKUP($A:$A,AUTOPREENCHIMENTO!$A:$A,AUTOPREENCHIMENTO!DJ:DJ)</f>
        <v>0</v>
      </c>
      <c r="T154">
        <f>_xlfn.XLOOKUP($A:$A,AUTOPREENCHIMENTO!$A:$A,AUTOPREENCHIMENTO!DK:DK)</f>
        <v>0</v>
      </c>
      <c r="U154" s="55">
        <f t="shared" si="98"/>
        <v>1.4285714285714286</v>
      </c>
      <c r="V154" s="55">
        <f t="shared" si="99"/>
        <v>1.4285714285714286</v>
      </c>
      <c r="W154">
        <f>_xlfn.XLOOKUP($A:$A,AUTOPREENCHIMENTO!$A:$A,AUTOPREENCHIMENTO!DD:DD)</f>
        <v>10</v>
      </c>
      <c r="X154">
        <f>_xlfn.XLOOKUP($A:$A,AUTOPREENCHIMENTO!$A:$A,AUTOPREENCHIMENTO!DE:DE)</f>
        <v>400</v>
      </c>
      <c r="Y154" s="1">
        <f>_xlfn.XLOOKUP(A:A,'COAPS 2020-10'!A:A,'COAPS 2020-10'!AQ:AQ)</f>
        <v>3</v>
      </c>
      <c r="Z154" s="55">
        <f t="shared" si="100"/>
        <v>1</v>
      </c>
      <c r="AA154" s="55">
        <f t="shared" si="101"/>
        <v>1</v>
      </c>
      <c r="AB154">
        <f>_xlfn.XLOOKUP($A:$A,AUTOPREENCHIMENTO!$A:$A,AUTOPREENCHIMENTO!DB:DB)</f>
        <v>3</v>
      </c>
      <c r="AC154">
        <f>_xlfn.XLOOKUP($A:$A,AUTOPREENCHIMENTO!$A:$A,AUTOPREENCHIMENTO!DC:DC)</f>
        <v>120</v>
      </c>
      <c r="AD154" s="55">
        <f t="shared" si="102"/>
        <v>2.8571428571428572</v>
      </c>
      <c r="AE154" s="55">
        <f t="shared" si="103"/>
        <v>2.8571428571428572</v>
      </c>
      <c r="AF154">
        <f>_xlfn.XLOOKUP($A:$A,AUTOPREENCHIMENTO!$A:$A,AUTOPREENCHIMENTO!DN:DN)</f>
        <v>20</v>
      </c>
      <c r="AG154">
        <f>_xlfn.XLOOKUP($A:$A,AUTOPREENCHIMENTO!$A:$A,AUTOPREENCHIMENTO!DO:DO)</f>
        <v>800</v>
      </c>
      <c r="AH154" s="55">
        <f t="shared" si="104"/>
        <v>1</v>
      </c>
      <c r="AI154" s="55">
        <f t="shared" si="105"/>
        <v>0.83333333333333337</v>
      </c>
      <c r="AJ154">
        <f>_xlfn.XLOOKUP($A:$A,AUTOPREENCHIMENTO!$A:$A,AUTOPREENCHIMENTO!DP:DP)</f>
        <v>3</v>
      </c>
      <c r="AK154">
        <f>_xlfn.XLOOKUP($A:$A,AUTOPREENCHIMENTO!$A:$A,AUTOPREENCHIMENTO!DQ:DQ)</f>
        <v>100</v>
      </c>
      <c r="AL154" s="55">
        <f t="shared" si="106"/>
        <v>1</v>
      </c>
      <c r="AM154" s="55">
        <f t="shared" si="107"/>
        <v>1</v>
      </c>
      <c r="AN154">
        <f>_xlfn.XLOOKUP($A:$A,AUTOPREENCHIMENTO!$A:$A,AUTOPREENCHIMENTO!CT:CT)</f>
        <v>7</v>
      </c>
      <c r="AO154">
        <f>_xlfn.XLOOKUP($A:$A,AUTOPREENCHIMENTO!$A:$A,AUTOPREENCHIMENTO!CU:CU)</f>
        <v>280</v>
      </c>
      <c r="AP154" s="55">
        <f t="shared" si="108"/>
        <v>3</v>
      </c>
      <c r="AQ154" s="55">
        <f t="shared" si="109"/>
        <v>100</v>
      </c>
      <c r="AR154">
        <f>_xlfn.XLOOKUP($A:$A,AUTOPREENCHIMENTO!$A:$A,AUTOPREENCHIMENTO!DS:DS)</f>
        <v>0</v>
      </c>
      <c r="AS154">
        <f>_xlfn.XLOOKUP($A:$A,AUTOPREENCHIMENTO!$A:$A,AUTOPREENCHIMENTO!DU:DU)</f>
        <v>1</v>
      </c>
      <c r="AT154">
        <f>_xlfn.XLOOKUP($A:$A,AUTOPREENCHIMENTO!$A:$A,AUTOPREENCHIMENTO!DW:DW)</f>
        <v>1</v>
      </c>
      <c r="AU154">
        <f>_xlfn.XLOOKUP($A:$A,AUTOPREENCHIMENTO!$A:$A,AUTOPREENCHIMENTO!DY:DY)</f>
        <v>0</v>
      </c>
      <c r="AV154">
        <f>_xlfn.XLOOKUP($A:$A,AUTOPREENCHIMENTO!$A:$A,AUTOPREENCHIMENTO!EA:EA)</f>
        <v>1</v>
      </c>
      <c r="AW154">
        <f>_xlfn.XLOOKUP($A:$A,AUTOPREENCHIMENTO!$A:$A,AUTOPREENCHIMENTO!EC:EC)</f>
        <v>0</v>
      </c>
      <c r="AX154">
        <f>_xlfn.XLOOKUP($A:$A,AUTOPREENCHIMENTO!$A:$A,AUTOPREENCHIMENTO!EE:EE)</f>
        <v>0</v>
      </c>
      <c r="AY154">
        <f>_xlfn.XLOOKUP($A:$A,AUTOPREENCHIMENTO!$A:$A,AUTOPREENCHIMENTO!EG:EG)</f>
        <v>0</v>
      </c>
      <c r="AZ154">
        <f>_xlfn.XLOOKUP($A:$A,AUTOPREENCHIMENTO!$A:$A,AUTOPREENCHIMENTO!DT:DT)</f>
        <v>0</v>
      </c>
      <c r="BA154">
        <f>_xlfn.XLOOKUP($A:$A,AUTOPREENCHIMENTO!$A:$A,AUTOPREENCHIMENTO!DV:DV)</f>
        <v>20</v>
      </c>
      <c r="BB154">
        <f>_xlfn.XLOOKUP($A:$A,AUTOPREENCHIMENTO!$A:$A,AUTOPREENCHIMENTO!DX:DX)</f>
        <v>40</v>
      </c>
      <c r="BC154">
        <f>_xlfn.XLOOKUP($A:$A,AUTOPREENCHIMENTO!$A:$A,AUTOPREENCHIMENTO!DZ:DZ)</f>
        <v>0</v>
      </c>
      <c r="BD154">
        <f>_xlfn.XLOOKUP($A:$A,AUTOPREENCHIMENTO!$A:$A,AUTOPREENCHIMENTO!EB:EB)</f>
        <v>40</v>
      </c>
      <c r="BE154">
        <f>_xlfn.XLOOKUP($A:$A,AUTOPREENCHIMENTO!$A:$A,AUTOPREENCHIMENTO!ED:ED)</f>
        <v>0</v>
      </c>
      <c r="BF154">
        <f>_xlfn.XLOOKUP($A:$A,AUTOPREENCHIMENTO!$A:$A,AUTOPREENCHIMENTO!EF:EF)</f>
        <v>0</v>
      </c>
      <c r="BG154">
        <f>_xlfn.XLOOKUP($A:$A,AUTOPREENCHIMENTO!$A:$A,AUTOPREENCHIMENTO!EH:EH)</f>
        <v>0</v>
      </c>
    </row>
    <row r="155" spans="1:59" x14ac:dyDescent="0.25">
      <c r="A155" s="2">
        <v>227</v>
      </c>
      <c r="B155" s="1" t="s">
        <v>1857</v>
      </c>
      <c r="C155" s="43" t="s">
        <v>291</v>
      </c>
      <c r="D155" s="1" t="s">
        <v>2042</v>
      </c>
      <c r="E155" s="20" t="str">
        <f>_xlfn.XLOOKUP(A:A,Tipologia!A:A,Tipologia!F:F)</f>
        <v>E</v>
      </c>
      <c r="F155" s="62">
        <f t="shared" si="88"/>
        <v>7</v>
      </c>
      <c r="G155" s="58">
        <f t="shared" si="89"/>
        <v>1.5</v>
      </c>
      <c r="H155" s="58">
        <f t="shared" si="90"/>
        <v>2</v>
      </c>
      <c r="I155" s="58">
        <f t="shared" si="91"/>
        <v>0.75</v>
      </c>
      <c r="J155" s="58">
        <f t="shared" si="92"/>
        <v>1.5</v>
      </c>
      <c r="K155" s="58">
        <f t="shared" si="93"/>
        <v>0.75</v>
      </c>
      <c r="L155" s="58">
        <f t="shared" si="94"/>
        <v>0.5</v>
      </c>
      <c r="M155" s="58">
        <f t="shared" si="95"/>
        <v>0</v>
      </c>
      <c r="N155" s="1">
        <f>_xlfn.XLOOKUP(A:A,'COAPS 2020-10'!A:A,'COAPS 2020-10'!AP:AP)</f>
        <v>3</v>
      </c>
      <c r="O155" s="55">
        <f t="shared" si="96"/>
        <v>0.66666666666666663</v>
      </c>
      <c r="P155" s="55">
        <f t="shared" si="97"/>
        <v>0.6</v>
      </c>
      <c r="Q155">
        <f>_xlfn.XLOOKUP($A:$A,AUTOPREENCHIMENTO!$A:$A,AUTOPREENCHIMENTO!DH:DH)</f>
        <v>2</v>
      </c>
      <c r="R155">
        <f>_xlfn.XLOOKUP($A:$A,AUTOPREENCHIMENTO!$A:$A,AUTOPREENCHIMENTO!DI:DI)</f>
        <v>72</v>
      </c>
      <c r="S155">
        <f>_xlfn.XLOOKUP($A:$A,AUTOPREENCHIMENTO!$A:$A,AUTOPREENCHIMENTO!DJ:DJ)</f>
        <v>0</v>
      </c>
      <c r="T155">
        <f>_xlfn.XLOOKUP($A:$A,AUTOPREENCHIMENTO!$A:$A,AUTOPREENCHIMENTO!DK:DK)</f>
        <v>0</v>
      </c>
      <c r="U155" s="55">
        <f t="shared" si="98"/>
        <v>1</v>
      </c>
      <c r="V155" s="55">
        <f t="shared" si="99"/>
        <v>1</v>
      </c>
      <c r="W155">
        <f>_xlfn.XLOOKUP($A:$A,AUTOPREENCHIMENTO!$A:$A,AUTOPREENCHIMENTO!DD:DD)</f>
        <v>3</v>
      </c>
      <c r="X155">
        <f>_xlfn.XLOOKUP($A:$A,AUTOPREENCHIMENTO!$A:$A,AUTOPREENCHIMENTO!DE:DE)</f>
        <v>120</v>
      </c>
      <c r="Y155" s="1">
        <f>_xlfn.XLOOKUP(A:A,'COAPS 2020-10'!A:A,'COAPS 2020-10'!AQ:AQ)</f>
        <v>3</v>
      </c>
      <c r="Z155" s="55">
        <f t="shared" si="100"/>
        <v>1.3333333333333333</v>
      </c>
      <c r="AA155" s="55">
        <f t="shared" si="101"/>
        <v>0.66666666666666663</v>
      </c>
      <c r="AB155">
        <f>_xlfn.XLOOKUP($A:$A,AUTOPREENCHIMENTO!$A:$A,AUTOPREENCHIMENTO!DB:DB)</f>
        <v>4</v>
      </c>
      <c r="AC155">
        <f>_xlfn.XLOOKUP($A:$A,AUTOPREENCHIMENTO!$A:$A,AUTOPREENCHIMENTO!DC:DC)</f>
        <v>80</v>
      </c>
      <c r="AD155" s="55">
        <f t="shared" si="102"/>
        <v>1.6666666666666667</v>
      </c>
      <c r="AE155" s="55">
        <f t="shared" si="103"/>
        <v>1.6666666666666667</v>
      </c>
      <c r="AF155">
        <f>_xlfn.XLOOKUP($A:$A,AUTOPREENCHIMENTO!$A:$A,AUTOPREENCHIMENTO!DN:DN)</f>
        <v>5</v>
      </c>
      <c r="AG155">
        <f>_xlfn.XLOOKUP($A:$A,AUTOPREENCHIMENTO!$A:$A,AUTOPREENCHIMENTO!DO:DO)</f>
        <v>200</v>
      </c>
      <c r="AH155" s="55">
        <f t="shared" si="104"/>
        <v>1</v>
      </c>
      <c r="AI155" s="55">
        <f t="shared" si="105"/>
        <v>0.66666666666666663</v>
      </c>
      <c r="AJ155">
        <f>_xlfn.XLOOKUP($A:$A,AUTOPREENCHIMENTO!$A:$A,AUTOPREENCHIMENTO!DP:DP)</f>
        <v>3</v>
      </c>
      <c r="AK155">
        <f>_xlfn.XLOOKUP($A:$A,AUTOPREENCHIMENTO!$A:$A,AUTOPREENCHIMENTO!DQ:DQ)</f>
        <v>80</v>
      </c>
      <c r="AL155" s="55">
        <f t="shared" si="106"/>
        <v>1.3333333333333333</v>
      </c>
      <c r="AM155" s="55">
        <f t="shared" si="107"/>
        <v>1.3333333333333333</v>
      </c>
      <c r="AN155">
        <f>_xlfn.XLOOKUP($A:$A,AUTOPREENCHIMENTO!$A:$A,AUTOPREENCHIMENTO!CT:CT)</f>
        <v>4</v>
      </c>
      <c r="AO155">
        <f>_xlfn.XLOOKUP($A:$A,AUTOPREENCHIMENTO!$A:$A,AUTOPREENCHIMENTO!CU:CU)</f>
        <v>160</v>
      </c>
      <c r="AP155" s="55">
        <f t="shared" si="108"/>
        <v>0</v>
      </c>
      <c r="AQ155" s="55">
        <f t="shared" si="109"/>
        <v>0</v>
      </c>
      <c r="AR155">
        <f>_xlfn.XLOOKUP($A:$A,AUTOPREENCHIMENTO!$A:$A,AUTOPREENCHIMENTO!DS:DS)</f>
        <v>0</v>
      </c>
      <c r="AS155">
        <f>_xlfn.XLOOKUP($A:$A,AUTOPREENCHIMENTO!$A:$A,AUTOPREENCHIMENTO!DU:DU)</f>
        <v>0</v>
      </c>
      <c r="AT155">
        <f>_xlfn.XLOOKUP($A:$A,AUTOPREENCHIMENTO!$A:$A,AUTOPREENCHIMENTO!DW:DW)</f>
        <v>0</v>
      </c>
      <c r="AU155">
        <f>_xlfn.XLOOKUP($A:$A,AUTOPREENCHIMENTO!$A:$A,AUTOPREENCHIMENTO!DY:DY)</f>
        <v>0</v>
      </c>
      <c r="AV155">
        <f>_xlfn.XLOOKUP($A:$A,AUTOPREENCHIMENTO!$A:$A,AUTOPREENCHIMENTO!EA:EA)</f>
        <v>0</v>
      </c>
      <c r="AW155">
        <f>_xlfn.XLOOKUP($A:$A,AUTOPREENCHIMENTO!$A:$A,AUTOPREENCHIMENTO!EC:EC)</f>
        <v>0</v>
      </c>
      <c r="AX155">
        <f>_xlfn.XLOOKUP($A:$A,AUTOPREENCHIMENTO!$A:$A,AUTOPREENCHIMENTO!EE:EE)</f>
        <v>0</v>
      </c>
      <c r="AY155">
        <f>_xlfn.XLOOKUP($A:$A,AUTOPREENCHIMENTO!$A:$A,AUTOPREENCHIMENTO!EG:EG)</f>
        <v>0</v>
      </c>
      <c r="AZ155">
        <f>_xlfn.XLOOKUP($A:$A,AUTOPREENCHIMENTO!$A:$A,AUTOPREENCHIMENTO!DT:DT)</f>
        <v>0</v>
      </c>
      <c r="BA155">
        <f>_xlfn.XLOOKUP($A:$A,AUTOPREENCHIMENTO!$A:$A,AUTOPREENCHIMENTO!DV:DV)</f>
        <v>0</v>
      </c>
      <c r="BB155">
        <f>_xlfn.XLOOKUP($A:$A,AUTOPREENCHIMENTO!$A:$A,AUTOPREENCHIMENTO!DX:DX)</f>
        <v>0</v>
      </c>
      <c r="BC155">
        <f>_xlfn.XLOOKUP($A:$A,AUTOPREENCHIMENTO!$A:$A,AUTOPREENCHIMENTO!DZ:DZ)</f>
        <v>0</v>
      </c>
      <c r="BD155">
        <f>_xlfn.XLOOKUP($A:$A,AUTOPREENCHIMENTO!$A:$A,AUTOPREENCHIMENTO!EB:EB)</f>
        <v>0</v>
      </c>
      <c r="BE155">
        <f>_xlfn.XLOOKUP($A:$A,AUTOPREENCHIMENTO!$A:$A,AUTOPREENCHIMENTO!ED:ED)</f>
        <v>0</v>
      </c>
      <c r="BF155">
        <f>_xlfn.XLOOKUP($A:$A,AUTOPREENCHIMENTO!$A:$A,AUTOPREENCHIMENTO!EF:EF)</f>
        <v>0</v>
      </c>
      <c r="BG155">
        <f>_xlfn.XLOOKUP($A:$A,AUTOPREENCHIMENTO!$A:$A,AUTOPREENCHIMENTO!EH:EH)</f>
        <v>0</v>
      </c>
    </row>
    <row r="156" spans="1:59" x14ac:dyDescent="0.25">
      <c r="A156" s="2">
        <v>228</v>
      </c>
      <c r="B156" s="1" t="s">
        <v>1523</v>
      </c>
      <c r="C156" s="43" t="s">
        <v>709</v>
      </c>
      <c r="D156" s="1" t="s">
        <v>2041</v>
      </c>
      <c r="E156" s="20" t="str">
        <f>_xlfn.XLOOKUP(A:A,Tipologia!A:A,Tipologia!F:F)</f>
        <v>B</v>
      </c>
      <c r="F156" s="62">
        <f t="shared" si="88"/>
        <v>8</v>
      </c>
      <c r="G156" s="58">
        <f t="shared" si="89"/>
        <v>2</v>
      </c>
      <c r="H156" s="58">
        <f t="shared" si="90"/>
        <v>2</v>
      </c>
      <c r="I156" s="58">
        <f t="shared" si="91"/>
        <v>1</v>
      </c>
      <c r="J156" s="58">
        <f t="shared" si="92"/>
        <v>1.5</v>
      </c>
      <c r="K156" s="58">
        <f t="shared" si="93"/>
        <v>0.75</v>
      </c>
      <c r="L156" s="58">
        <f t="shared" si="94"/>
        <v>0.25</v>
      </c>
      <c r="M156" s="58">
        <f t="shared" si="95"/>
        <v>0.5</v>
      </c>
      <c r="N156" s="1">
        <f>_xlfn.XLOOKUP(A:A,'COAPS 2020-10'!A:A,'COAPS 2020-10'!AP:AP)</f>
        <v>4</v>
      </c>
      <c r="O156" s="55">
        <f t="shared" si="96"/>
        <v>1.5</v>
      </c>
      <c r="P156" s="55">
        <f t="shared" si="97"/>
        <v>1.5</v>
      </c>
      <c r="Q156">
        <f>_xlfn.XLOOKUP($A:$A,AUTOPREENCHIMENTO!$A:$A,AUTOPREENCHIMENTO!DH:DH)</f>
        <v>4</v>
      </c>
      <c r="R156">
        <f>_xlfn.XLOOKUP($A:$A,AUTOPREENCHIMENTO!$A:$A,AUTOPREENCHIMENTO!DI:DI)</f>
        <v>160</v>
      </c>
      <c r="S156">
        <f>_xlfn.XLOOKUP($A:$A,AUTOPREENCHIMENTO!$A:$A,AUTOPREENCHIMENTO!DJ:DJ)</f>
        <v>2</v>
      </c>
      <c r="T156">
        <f>_xlfn.XLOOKUP($A:$A,AUTOPREENCHIMENTO!$A:$A,AUTOPREENCHIMENTO!DK:DK)</f>
        <v>80</v>
      </c>
      <c r="U156" s="55">
        <f t="shared" si="98"/>
        <v>1.75</v>
      </c>
      <c r="V156" s="55">
        <f t="shared" si="99"/>
        <v>1.75</v>
      </c>
      <c r="W156">
        <f>_xlfn.XLOOKUP($A:$A,AUTOPREENCHIMENTO!$A:$A,AUTOPREENCHIMENTO!DD:DD)</f>
        <v>7</v>
      </c>
      <c r="X156">
        <f>_xlfn.XLOOKUP($A:$A,AUTOPREENCHIMENTO!$A:$A,AUTOPREENCHIMENTO!DE:DE)</f>
        <v>280</v>
      </c>
      <c r="Y156" s="1">
        <f>_xlfn.XLOOKUP(A:A,'COAPS 2020-10'!A:A,'COAPS 2020-10'!AQ:AQ)</f>
        <v>2</v>
      </c>
      <c r="Z156" s="55">
        <f t="shared" si="100"/>
        <v>2</v>
      </c>
      <c r="AA156" s="55">
        <f t="shared" si="101"/>
        <v>1.75</v>
      </c>
      <c r="AB156">
        <f>_xlfn.XLOOKUP($A:$A,AUTOPREENCHIMENTO!$A:$A,AUTOPREENCHIMENTO!DB:DB)</f>
        <v>4</v>
      </c>
      <c r="AC156">
        <f>_xlfn.XLOOKUP($A:$A,AUTOPREENCHIMENTO!$A:$A,AUTOPREENCHIMENTO!DC:DC)</f>
        <v>140</v>
      </c>
      <c r="AD156" s="55">
        <f t="shared" si="102"/>
        <v>2</v>
      </c>
      <c r="AE156" s="55">
        <f t="shared" si="103"/>
        <v>1.75</v>
      </c>
      <c r="AF156">
        <f>_xlfn.XLOOKUP($A:$A,AUTOPREENCHIMENTO!$A:$A,AUTOPREENCHIMENTO!DN:DN)</f>
        <v>8</v>
      </c>
      <c r="AG156">
        <f>_xlfn.XLOOKUP($A:$A,AUTOPREENCHIMENTO!$A:$A,AUTOPREENCHIMENTO!DO:DO)</f>
        <v>280</v>
      </c>
      <c r="AH156" s="55">
        <f t="shared" si="104"/>
        <v>1</v>
      </c>
      <c r="AI156" s="55">
        <f t="shared" si="105"/>
        <v>0.75</v>
      </c>
      <c r="AJ156">
        <f>_xlfn.XLOOKUP($A:$A,AUTOPREENCHIMENTO!$A:$A,AUTOPREENCHIMENTO!DP:DP)</f>
        <v>2</v>
      </c>
      <c r="AK156">
        <f>_xlfn.XLOOKUP($A:$A,AUTOPREENCHIMENTO!$A:$A,AUTOPREENCHIMENTO!DQ:DQ)</f>
        <v>60</v>
      </c>
      <c r="AL156" s="55">
        <f t="shared" si="106"/>
        <v>0.25</v>
      </c>
      <c r="AM156" s="55">
        <f t="shared" si="107"/>
        <v>0.25</v>
      </c>
      <c r="AN156">
        <f>_xlfn.XLOOKUP($A:$A,AUTOPREENCHIMENTO!$A:$A,AUTOPREENCHIMENTO!CT:CT)</f>
        <v>1</v>
      </c>
      <c r="AO156">
        <f>_xlfn.XLOOKUP($A:$A,AUTOPREENCHIMENTO!$A:$A,AUTOPREENCHIMENTO!CU:CU)</f>
        <v>40</v>
      </c>
      <c r="AP156" s="55">
        <f t="shared" si="108"/>
        <v>3</v>
      </c>
      <c r="AQ156" s="55">
        <f t="shared" si="109"/>
        <v>80</v>
      </c>
      <c r="AR156">
        <f>_xlfn.XLOOKUP($A:$A,AUTOPREENCHIMENTO!$A:$A,AUTOPREENCHIMENTO!DS:DS)</f>
        <v>1</v>
      </c>
      <c r="AS156">
        <f>_xlfn.XLOOKUP($A:$A,AUTOPREENCHIMENTO!$A:$A,AUTOPREENCHIMENTO!DU:DU)</f>
        <v>0</v>
      </c>
      <c r="AT156">
        <f>_xlfn.XLOOKUP($A:$A,AUTOPREENCHIMENTO!$A:$A,AUTOPREENCHIMENTO!DW:DW)</f>
        <v>1</v>
      </c>
      <c r="AU156">
        <f>_xlfn.XLOOKUP($A:$A,AUTOPREENCHIMENTO!$A:$A,AUTOPREENCHIMENTO!DY:DY)</f>
        <v>0</v>
      </c>
      <c r="AV156">
        <f>_xlfn.XLOOKUP($A:$A,AUTOPREENCHIMENTO!$A:$A,AUTOPREENCHIMENTO!EA:EA)</f>
        <v>1</v>
      </c>
      <c r="AW156">
        <f>_xlfn.XLOOKUP($A:$A,AUTOPREENCHIMENTO!$A:$A,AUTOPREENCHIMENTO!EC:EC)</f>
        <v>0</v>
      </c>
      <c r="AX156">
        <f>_xlfn.XLOOKUP($A:$A,AUTOPREENCHIMENTO!$A:$A,AUTOPREENCHIMENTO!EE:EE)</f>
        <v>0</v>
      </c>
      <c r="AY156">
        <f>_xlfn.XLOOKUP($A:$A,AUTOPREENCHIMENTO!$A:$A,AUTOPREENCHIMENTO!EG:EG)</f>
        <v>0</v>
      </c>
      <c r="AZ156">
        <f>_xlfn.XLOOKUP($A:$A,AUTOPREENCHIMENTO!$A:$A,AUTOPREENCHIMENTO!DT:DT)</f>
        <v>40</v>
      </c>
      <c r="BA156">
        <f>_xlfn.XLOOKUP($A:$A,AUTOPREENCHIMENTO!$A:$A,AUTOPREENCHIMENTO!DV:DV)</f>
        <v>0</v>
      </c>
      <c r="BB156">
        <f>_xlfn.XLOOKUP($A:$A,AUTOPREENCHIMENTO!$A:$A,AUTOPREENCHIMENTO!DX:DX)</f>
        <v>20</v>
      </c>
      <c r="BC156">
        <f>_xlfn.XLOOKUP($A:$A,AUTOPREENCHIMENTO!$A:$A,AUTOPREENCHIMENTO!DZ:DZ)</f>
        <v>0</v>
      </c>
      <c r="BD156">
        <f>_xlfn.XLOOKUP($A:$A,AUTOPREENCHIMENTO!$A:$A,AUTOPREENCHIMENTO!EB:EB)</f>
        <v>20</v>
      </c>
      <c r="BE156">
        <f>_xlfn.XLOOKUP($A:$A,AUTOPREENCHIMENTO!$A:$A,AUTOPREENCHIMENTO!ED:ED)</f>
        <v>0</v>
      </c>
      <c r="BF156">
        <f>_xlfn.XLOOKUP($A:$A,AUTOPREENCHIMENTO!$A:$A,AUTOPREENCHIMENTO!EF:EF)</f>
        <v>0</v>
      </c>
      <c r="BG156">
        <f>_xlfn.XLOOKUP($A:$A,AUTOPREENCHIMENTO!$A:$A,AUTOPREENCHIMENTO!EH:EH)</f>
        <v>0</v>
      </c>
    </row>
    <row r="157" spans="1:59" x14ac:dyDescent="0.25">
      <c r="A157" s="2">
        <v>229</v>
      </c>
      <c r="B157" s="1" t="s">
        <v>1523</v>
      </c>
      <c r="C157" s="43" t="s">
        <v>1524</v>
      </c>
      <c r="D157" s="1" t="s">
        <v>2107</v>
      </c>
      <c r="E157" s="20" t="str">
        <f>_xlfn.XLOOKUP(A:A,Tipologia!A:A,Tipologia!F:F)</f>
        <v>C</v>
      </c>
      <c r="F157" s="62">
        <f t="shared" si="88"/>
        <v>8.5</v>
      </c>
      <c r="G157" s="58">
        <f t="shared" si="89"/>
        <v>2</v>
      </c>
      <c r="H157" s="58">
        <f t="shared" si="90"/>
        <v>2</v>
      </c>
      <c r="I157" s="58">
        <f t="shared" si="91"/>
        <v>1</v>
      </c>
      <c r="J157" s="58">
        <f t="shared" si="92"/>
        <v>2</v>
      </c>
      <c r="K157" s="58">
        <f t="shared" si="93"/>
        <v>1</v>
      </c>
      <c r="L157" s="58">
        <f t="shared" si="94"/>
        <v>0.5</v>
      </c>
      <c r="M157" s="58">
        <f t="shared" si="95"/>
        <v>0</v>
      </c>
      <c r="N157" s="1">
        <f>_xlfn.XLOOKUP(A:A,'COAPS 2020-10'!A:A,'COAPS 2020-10'!AP:AP)</f>
        <v>1</v>
      </c>
      <c r="O157" s="55">
        <f t="shared" si="96"/>
        <v>1</v>
      </c>
      <c r="P157" s="55">
        <f t="shared" si="97"/>
        <v>1</v>
      </c>
      <c r="Q157">
        <f>_xlfn.XLOOKUP($A:$A,AUTOPREENCHIMENTO!$A:$A,AUTOPREENCHIMENTO!DH:DH)</f>
        <v>1</v>
      </c>
      <c r="R157">
        <f>_xlfn.XLOOKUP($A:$A,AUTOPREENCHIMENTO!$A:$A,AUTOPREENCHIMENTO!DI:DI)</f>
        <v>40</v>
      </c>
      <c r="S157">
        <f>_xlfn.XLOOKUP($A:$A,AUTOPREENCHIMENTO!$A:$A,AUTOPREENCHIMENTO!DJ:DJ)</f>
        <v>0</v>
      </c>
      <c r="T157">
        <f>_xlfn.XLOOKUP($A:$A,AUTOPREENCHIMENTO!$A:$A,AUTOPREENCHIMENTO!DK:DK)</f>
        <v>0</v>
      </c>
      <c r="U157" s="55">
        <f t="shared" si="98"/>
        <v>1</v>
      </c>
      <c r="V157" s="55">
        <f t="shared" si="99"/>
        <v>1</v>
      </c>
      <c r="W157">
        <f>_xlfn.XLOOKUP($A:$A,AUTOPREENCHIMENTO!$A:$A,AUTOPREENCHIMENTO!DD:DD)</f>
        <v>1</v>
      </c>
      <c r="X157">
        <f>_xlfn.XLOOKUP($A:$A,AUTOPREENCHIMENTO!$A:$A,AUTOPREENCHIMENTO!DE:DE)</f>
        <v>40</v>
      </c>
      <c r="Y157" s="1">
        <f>_xlfn.XLOOKUP(A:A,'COAPS 2020-10'!A:A,'COAPS 2020-10'!AQ:AQ)</f>
        <v>1</v>
      </c>
      <c r="Z157" s="55">
        <f t="shared" si="100"/>
        <v>1</v>
      </c>
      <c r="AA157" s="55">
        <f t="shared" si="101"/>
        <v>1</v>
      </c>
      <c r="AB157">
        <f>_xlfn.XLOOKUP($A:$A,AUTOPREENCHIMENTO!$A:$A,AUTOPREENCHIMENTO!DB:DB)</f>
        <v>1</v>
      </c>
      <c r="AC157">
        <f>_xlfn.XLOOKUP($A:$A,AUTOPREENCHIMENTO!$A:$A,AUTOPREENCHIMENTO!DC:DC)</f>
        <v>40</v>
      </c>
      <c r="AD157" s="55">
        <f t="shared" si="102"/>
        <v>2</v>
      </c>
      <c r="AE157" s="55">
        <f t="shared" si="103"/>
        <v>2</v>
      </c>
      <c r="AF157">
        <f>_xlfn.XLOOKUP($A:$A,AUTOPREENCHIMENTO!$A:$A,AUTOPREENCHIMENTO!DN:DN)</f>
        <v>2</v>
      </c>
      <c r="AG157">
        <f>_xlfn.XLOOKUP($A:$A,AUTOPREENCHIMENTO!$A:$A,AUTOPREENCHIMENTO!DO:DO)</f>
        <v>80</v>
      </c>
      <c r="AH157" s="55">
        <f t="shared" si="104"/>
        <v>2</v>
      </c>
      <c r="AI157" s="55">
        <f t="shared" si="105"/>
        <v>1</v>
      </c>
      <c r="AJ157">
        <f>_xlfn.XLOOKUP($A:$A,AUTOPREENCHIMENTO!$A:$A,AUTOPREENCHIMENTO!DP:DP)</f>
        <v>2</v>
      </c>
      <c r="AK157">
        <f>_xlfn.XLOOKUP($A:$A,AUTOPREENCHIMENTO!$A:$A,AUTOPREENCHIMENTO!DQ:DQ)</f>
        <v>40</v>
      </c>
      <c r="AL157" s="55">
        <f t="shared" si="106"/>
        <v>1</v>
      </c>
      <c r="AM157" s="55">
        <f t="shared" si="107"/>
        <v>1</v>
      </c>
      <c r="AN157">
        <f>_xlfn.XLOOKUP($A:$A,AUTOPREENCHIMENTO!$A:$A,AUTOPREENCHIMENTO!CT:CT)</f>
        <v>1</v>
      </c>
      <c r="AO157">
        <f>_xlfn.XLOOKUP($A:$A,AUTOPREENCHIMENTO!$A:$A,AUTOPREENCHIMENTO!CU:CU)</f>
        <v>40</v>
      </c>
      <c r="AP157" s="55">
        <f t="shared" si="108"/>
        <v>2</v>
      </c>
      <c r="AQ157" s="55">
        <f t="shared" si="109"/>
        <v>40</v>
      </c>
      <c r="AR157">
        <f>_xlfn.XLOOKUP($A:$A,AUTOPREENCHIMENTO!$A:$A,AUTOPREENCHIMENTO!DS:DS)</f>
        <v>0</v>
      </c>
      <c r="AS157">
        <f>_xlfn.XLOOKUP($A:$A,AUTOPREENCHIMENTO!$A:$A,AUTOPREENCHIMENTO!DU:DU)</f>
        <v>0</v>
      </c>
      <c r="AT157">
        <f>_xlfn.XLOOKUP($A:$A,AUTOPREENCHIMENTO!$A:$A,AUTOPREENCHIMENTO!DW:DW)</f>
        <v>1</v>
      </c>
      <c r="AU157">
        <f>_xlfn.XLOOKUP($A:$A,AUTOPREENCHIMENTO!$A:$A,AUTOPREENCHIMENTO!DY:DY)</f>
        <v>0</v>
      </c>
      <c r="AV157">
        <f>_xlfn.XLOOKUP($A:$A,AUTOPREENCHIMENTO!$A:$A,AUTOPREENCHIMENTO!EA:EA)</f>
        <v>1</v>
      </c>
      <c r="AW157">
        <f>_xlfn.XLOOKUP($A:$A,AUTOPREENCHIMENTO!$A:$A,AUTOPREENCHIMENTO!EC:EC)</f>
        <v>0</v>
      </c>
      <c r="AX157">
        <f>_xlfn.XLOOKUP($A:$A,AUTOPREENCHIMENTO!$A:$A,AUTOPREENCHIMENTO!EE:EE)</f>
        <v>0</v>
      </c>
      <c r="AY157">
        <f>_xlfn.XLOOKUP($A:$A,AUTOPREENCHIMENTO!$A:$A,AUTOPREENCHIMENTO!EG:EG)</f>
        <v>0</v>
      </c>
      <c r="AZ157">
        <f>_xlfn.XLOOKUP($A:$A,AUTOPREENCHIMENTO!$A:$A,AUTOPREENCHIMENTO!DT:DT)</f>
        <v>0</v>
      </c>
      <c r="BA157">
        <f>_xlfn.XLOOKUP($A:$A,AUTOPREENCHIMENTO!$A:$A,AUTOPREENCHIMENTO!DV:DV)</f>
        <v>0</v>
      </c>
      <c r="BB157">
        <f>_xlfn.XLOOKUP($A:$A,AUTOPREENCHIMENTO!$A:$A,AUTOPREENCHIMENTO!DX:DX)</f>
        <v>20</v>
      </c>
      <c r="BC157">
        <f>_xlfn.XLOOKUP($A:$A,AUTOPREENCHIMENTO!$A:$A,AUTOPREENCHIMENTO!DZ:DZ)</f>
        <v>0</v>
      </c>
      <c r="BD157">
        <f>_xlfn.XLOOKUP($A:$A,AUTOPREENCHIMENTO!$A:$A,AUTOPREENCHIMENTO!EB:EB)</f>
        <v>20</v>
      </c>
      <c r="BE157">
        <f>_xlfn.XLOOKUP($A:$A,AUTOPREENCHIMENTO!$A:$A,AUTOPREENCHIMENTO!ED:ED)</f>
        <v>0</v>
      </c>
      <c r="BF157">
        <f>_xlfn.XLOOKUP($A:$A,AUTOPREENCHIMENTO!$A:$A,AUTOPREENCHIMENTO!EF:EF)</f>
        <v>0</v>
      </c>
      <c r="BG157">
        <f>_xlfn.XLOOKUP($A:$A,AUTOPREENCHIMENTO!$A:$A,AUTOPREENCHIMENTO!EH:EH)</f>
        <v>0</v>
      </c>
    </row>
    <row r="158" spans="1:59" x14ac:dyDescent="0.25">
      <c r="A158" s="2">
        <v>230</v>
      </c>
      <c r="B158" s="1" t="s">
        <v>1857</v>
      </c>
      <c r="C158" s="43" t="s">
        <v>291</v>
      </c>
      <c r="D158" s="1" t="s">
        <v>1866</v>
      </c>
      <c r="E158" s="20" t="str">
        <f>_xlfn.XLOOKUP(A:A,Tipologia!A:A,Tipologia!F:F)</f>
        <v>E</v>
      </c>
      <c r="F158" s="62">
        <f t="shared" si="88"/>
        <v>3.75</v>
      </c>
      <c r="G158" s="58">
        <f t="shared" si="89"/>
        <v>1.5</v>
      </c>
      <c r="H158" s="58">
        <f t="shared" si="90"/>
        <v>0</v>
      </c>
      <c r="I158" s="58">
        <f t="shared" si="91"/>
        <v>0</v>
      </c>
      <c r="J158" s="58">
        <f t="shared" si="92"/>
        <v>1.5</v>
      </c>
      <c r="K158" s="58">
        <f t="shared" si="93"/>
        <v>0</v>
      </c>
      <c r="L158" s="58">
        <f t="shared" si="94"/>
        <v>0.75</v>
      </c>
      <c r="M158" s="58">
        <f t="shared" si="95"/>
        <v>0</v>
      </c>
      <c r="N158" s="1">
        <f>_xlfn.XLOOKUP(A:A,'COAPS 2020-10'!A:A,'COAPS 2020-10'!AP:AP)</f>
        <v>2</v>
      </c>
      <c r="O158" s="55">
        <f t="shared" si="96"/>
        <v>0.5</v>
      </c>
      <c r="P158" s="55">
        <f t="shared" si="97"/>
        <v>0.5</v>
      </c>
      <c r="Q158">
        <f>_xlfn.XLOOKUP($A:$A,AUTOPREENCHIMENTO!$A:$A,AUTOPREENCHIMENTO!DH:DH)</f>
        <v>1</v>
      </c>
      <c r="R158">
        <f>_xlfn.XLOOKUP($A:$A,AUTOPREENCHIMENTO!$A:$A,AUTOPREENCHIMENTO!DI:DI)</f>
        <v>40</v>
      </c>
      <c r="S158">
        <f>_xlfn.XLOOKUP($A:$A,AUTOPREENCHIMENTO!$A:$A,AUTOPREENCHIMENTO!DJ:DJ)</f>
        <v>0</v>
      </c>
      <c r="T158">
        <f>_xlfn.XLOOKUP($A:$A,AUTOPREENCHIMENTO!$A:$A,AUTOPREENCHIMENTO!DK:DK)</f>
        <v>0</v>
      </c>
      <c r="U158" s="55">
        <f t="shared" si="98"/>
        <v>0</v>
      </c>
      <c r="V158" s="55">
        <f t="shared" si="99"/>
        <v>0</v>
      </c>
      <c r="W158">
        <f>_xlfn.XLOOKUP($A:$A,AUTOPREENCHIMENTO!$A:$A,AUTOPREENCHIMENTO!DD:DD)</f>
        <v>0</v>
      </c>
      <c r="X158">
        <f>_xlfn.XLOOKUP($A:$A,AUTOPREENCHIMENTO!$A:$A,AUTOPREENCHIMENTO!DE:DE)</f>
        <v>0</v>
      </c>
      <c r="Y158" s="1">
        <f>_xlfn.XLOOKUP(A:A,'COAPS 2020-10'!A:A,'COAPS 2020-10'!AQ:AQ)</f>
        <v>1</v>
      </c>
      <c r="Z158" s="55">
        <f t="shared" si="100"/>
        <v>0</v>
      </c>
      <c r="AA158" s="55">
        <f t="shared" si="101"/>
        <v>0</v>
      </c>
      <c r="AB158">
        <f>_xlfn.XLOOKUP($A:$A,AUTOPREENCHIMENTO!$A:$A,AUTOPREENCHIMENTO!DB:DB)</f>
        <v>0</v>
      </c>
      <c r="AC158">
        <f>_xlfn.XLOOKUP($A:$A,AUTOPREENCHIMENTO!$A:$A,AUTOPREENCHIMENTO!DC:DC)</f>
        <v>0</v>
      </c>
      <c r="AD158" s="55">
        <f t="shared" si="102"/>
        <v>2</v>
      </c>
      <c r="AE158" s="55">
        <f t="shared" si="103"/>
        <v>1.25</v>
      </c>
      <c r="AF158">
        <f>_xlfn.XLOOKUP($A:$A,AUTOPREENCHIMENTO!$A:$A,AUTOPREENCHIMENTO!DN:DN)</f>
        <v>4</v>
      </c>
      <c r="AG158">
        <f>_xlfn.XLOOKUP($A:$A,AUTOPREENCHIMENTO!$A:$A,AUTOPREENCHIMENTO!DO:DO)</f>
        <v>100</v>
      </c>
      <c r="AH158" s="55">
        <f t="shared" si="104"/>
        <v>0</v>
      </c>
      <c r="AI158" s="55">
        <f t="shared" si="105"/>
        <v>0</v>
      </c>
      <c r="AJ158">
        <f>_xlfn.XLOOKUP($A:$A,AUTOPREENCHIMENTO!$A:$A,AUTOPREENCHIMENTO!DP:DP)</f>
        <v>0</v>
      </c>
      <c r="AK158">
        <f>_xlfn.XLOOKUP($A:$A,AUTOPREENCHIMENTO!$A:$A,AUTOPREENCHIMENTO!DQ:DQ)</f>
        <v>0</v>
      </c>
      <c r="AL158" s="55">
        <f t="shared" si="106"/>
        <v>1.5</v>
      </c>
      <c r="AM158" s="55">
        <f t="shared" si="107"/>
        <v>2</v>
      </c>
      <c r="AN158">
        <f>_xlfn.XLOOKUP($A:$A,AUTOPREENCHIMENTO!$A:$A,AUTOPREENCHIMENTO!CT:CT)</f>
        <v>3</v>
      </c>
      <c r="AO158">
        <f>_xlfn.XLOOKUP($A:$A,AUTOPREENCHIMENTO!$A:$A,AUTOPREENCHIMENTO!CU:CU)</f>
        <v>160</v>
      </c>
      <c r="AP158" s="55">
        <f t="shared" si="108"/>
        <v>0</v>
      </c>
      <c r="AQ158" s="55">
        <f t="shared" si="109"/>
        <v>0</v>
      </c>
      <c r="AR158">
        <f>_xlfn.XLOOKUP($A:$A,AUTOPREENCHIMENTO!$A:$A,AUTOPREENCHIMENTO!DS:DS)</f>
        <v>0</v>
      </c>
      <c r="AS158">
        <f>_xlfn.XLOOKUP($A:$A,AUTOPREENCHIMENTO!$A:$A,AUTOPREENCHIMENTO!DU:DU)</f>
        <v>0</v>
      </c>
      <c r="AT158">
        <f>_xlfn.XLOOKUP($A:$A,AUTOPREENCHIMENTO!$A:$A,AUTOPREENCHIMENTO!DW:DW)</f>
        <v>0</v>
      </c>
      <c r="AU158">
        <f>_xlfn.XLOOKUP($A:$A,AUTOPREENCHIMENTO!$A:$A,AUTOPREENCHIMENTO!DY:DY)</f>
        <v>0</v>
      </c>
      <c r="AV158">
        <f>_xlfn.XLOOKUP($A:$A,AUTOPREENCHIMENTO!$A:$A,AUTOPREENCHIMENTO!EA:EA)</f>
        <v>0</v>
      </c>
      <c r="AW158">
        <f>_xlfn.XLOOKUP($A:$A,AUTOPREENCHIMENTO!$A:$A,AUTOPREENCHIMENTO!EC:EC)</f>
        <v>0</v>
      </c>
      <c r="AX158">
        <f>_xlfn.XLOOKUP($A:$A,AUTOPREENCHIMENTO!$A:$A,AUTOPREENCHIMENTO!EE:EE)</f>
        <v>0</v>
      </c>
      <c r="AY158">
        <f>_xlfn.XLOOKUP($A:$A,AUTOPREENCHIMENTO!$A:$A,AUTOPREENCHIMENTO!EG:EG)</f>
        <v>0</v>
      </c>
      <c r="AZ158">
        <f>_xlfn.XLOOKUP($A:$A,AUTOPREENCHIMENTO!$A:$A,AUTOPREENCHIMENTO!DT:DT)</f>
        <v>0</v>
      </c>
      <c r="BA158">
        <f>_xlfn.XLOOKUP($A:$A,AUTOPREENCHIMENTO!$A:$A,AUTOPREENCHIMENTO!DV:DV)</f>
        <v>0</v>
      </c>
      <c r="BB158">
        <f>_xlfn.XLOOKUP($A:$A,AUTOPREENCHIMENTO!$A:$A,AUTOPREENCHIMENTO!DX:DX)</f>
        <v>0</v>
      </c>
      <c r="BC158">
        <f>_xlfn.XLOOKUP($A:$A,AUTOPREENCHIMENTO!$A:$A,AUTOPREENCHIMENTO!DZ:DZ)</f>
        <v>0</v>
      </c>
      <c r="BD158">
        <f>_xlfn.XLOOKUP($A:$A,AUTOPREENCHIMENTO!$A:$A,AUTOPREENCHIMENTO!EB:EB)</f>
        <v>0</v>
      </c>
      <c r="BE158">
        <f>_xlfn.XLOOKUP($A:$A,AUTOPREENCHIMENTO!$A:$A,AUTOPREENCHIMENTO!ED:ED)</f>
        <v>0</v>
      </c>
      <c r="BF158">
        <f>_xlfn.XLOOKUP($A:$A,AUTOPREENCHIMENTO!$A:$A,AUTOPREENCHIMENTO!EF:EF)</f>
        <v>0</v>
      </c>
      <c r="BG158">
        <f>_xlfn.XLOOKUP($A:$A,AUTOPREENCHIMENTO!$A:$A,AUTOPREENCHIMENTO!EH:EH)</f>
        <v>0</v>
      </c>
    </row>
    <row r="159" spans="1:59" x14ac:dyDescent="0.25">
      <c r="A159" s="2">
        <v>231</v>
      </c>
      <c r="B159" s="1" t="s">
        <v>1857</v>
      </c>
      <c r="C159" s="43" t="s">
        <v>291</v>
      </c>
      <c r="D159" s="1" t="s">
        <v>2108</v>
      </c>
      <c r="E159" s="20" t="str">
        <f>_xlfn.XLOOKUP(A:A,Tipologia!A:A,Tipologia!F:F)</f>
        <v>SEM INFORMAÇÃO</v>
      </c>
      <c r="F159" s="62" t="e">
        <f t="shared" si="88"/>
        <v>#N/A</v>
      </c>
      <c r="G159" s="58" t="e">
        <f t="shared" si="89"/>
        <v>#N/A</v>
      </c>
      <c r="H159" s="58" t="e">
        <f t="shared" si="90"/>
        <v>#N/A</v>
      </c>
      <c r="I159" s="58" t="e">
        <f t="shared" si="91"/>
        <v>#N/A</v>
      </c>
      <c r="J159" s="58" t="e">
        <f t="shared" si="92"/>
        <v>#N/A</v>
      </c>
      <c r="K159" s="58" t="e">
        <f t="shared" si="93"/>
        <v>#N/A</v>
      </c>
      <c r="L159" s="58" t="e">
        <f t="shared" si="94"/>
        <v>#N/A</v>
      </c>
      <c r="M159" s="58" t="e">
        <f t="shared" si="95"/>
        <v>#N/A</v>
      </c>
      <c r="N159" s="1">
        <f>_xlfn.XLOOKUP(A:A,'COAPS 2020-10'!A:A,'COAPS 2020-10'!AP:AP)</f>
        <v>5</v>
      </c>
      <c r="O159" s="55" t="e">
        <f t="shared" si="96"/>
        <v>#N/A</v>
      </c>
      <c r="P159" s="55" t="e">
        <f t="shared" si="97"/>
        <v>#N/A</v>
      </c>
      <c r="Q159" t="e">
        <f>_xlfn.XLOOKUP($A:$A,AUTOPREENCHIMENTO!$A:$A,AUTOPREENCHIMENTO!DH:DH)</f>
        <v>#N/A</v>
      </c>
      <c r="R159" t="e">
        <f>_xlfn.XLOOKUP($A:$A,AUTOPREENCHIMENTO!$A:$A,AUTOPREENCHIMENTO!DI:DI)</f>
        <v>#N/A</v>
      </c>
      <c r="S159" t="e">
        <f>_xlfn.XLOOKUP($A:$A,AUTOPREENCHIMENTO!$A:$A,AUTOPREENCHIMENTO!DJ:DJ)</f>
        <v>#N/A</v>
      </c>
      <c r="T159" t="e">
        <f>_xlfn.XLOOKUP($A:$A,AUTOPREENCHIMENTO!$A:$A,AUTOPREENCHIMENTO!DK:DK)</f>
        <v>#N/A</v>
      </c>
      <c r="U159" s="55" t="e">
        <f t="shared" si="98"/>
        <v>#N/A</v>
      </c>
      <c r="V159" s="55" t="e">
        <f t="shared" si="99"/>
        <v>#N/A</v>
      </c>
      <c r="W159" t="e">
        <f>_xlfn.XLOOKUP($A:$A,AUTOPREENCHIMENTO!$A:$A,AUTOPREENCHIMENTO!DD:DD)</f>
        <v>#N/A</v>
      </c>
      <c r="X159" t="e">
        <f>_xlfn.XLOOKUP($A:$A,AUTOPREENCHIMENTO!$A:$A,AUTOPREENCHIMENTO!DE:DE)</f>
        <v>#N/A</v>
      </c>
      <c r="Y159" s="1">
        <f>_xlfn.XLOOKUP(A:A,'COAPS 2020-10'!A:A,'COAPS 2020-10'!AQ:AQ)</f>
        <v>2</v>
      </c>
      <c r="Z159" s="55" t="e">
        <f t="shared" si="100"/>
        <v>#N/A</v>
      </c>
      <c r="AA159" s="55" t="e">
        <f t="shared" si="101"/>
        <v>#N/A</v>
      </c>
      <c r="AB159" t="e">
        <f>_xlfn.XLOOKUP($A:$A,AUTOPREENCHIMENTO!$A:$A,AUTOPREENCHIMENTO!DB:DB)</f>
        <v>#N/A</v>
      </c>
      <c r="AC159" t="e">
        <f>_xlfn.XLOOKUP($A:$A,AUTOPREENCHIMENTO!$A:$A,AUTOPREENCHIMENTO!DC:DC)</f>
        <v>#N/A</v>
      </c>
      <c r="AD159" s="55" t="e">
        <f t="shared" si="102"/>
        <v>#N/A</v>
      </c>
      <c r="AE159" s="55" t="e">
        <f t="shared" si="103"/>
        <v>#N/A</v>
      </c>
      <c r="AF159" t="e">
        <f>_xlfn.XLOOKUP($A:$A,AUTOPREENCHIMENTO!$A:$A,AUTOPREENCHIMENTO!DN:DN)</f>
        <v>#N/A</v>
      </c>
      <c r="AG159" t="e">
        <f>_xlfn.XLOOKUP($A:$A,AUTOPREENCHIMENTO!$A:$A,AUTOPREENCHIMENTO!DO:DO)</f>
        <v>#N/A</v>
      </c>
      <c r="AH159" s="55" t="e">
        <f t="shared" si="104"/>
        <v>#N/A</v>
      </c>
      <c r="AI159" s="55" t="e">
        <f t="shared" si="105"/>
        <v>#N/A</v>
      </c>
      <c r="AJ159" t="e">
        <f>_xlfn.XLOOKUP($A:$A,AUTOPREENCHIMENTO!$A:$A,AUTOPREENCHIMENTO!DP:DP)</f>
        <v>#N/A</v>
      </c>
      <c r="AK159" t="e">
        <f>_xlfn.XLOOKUP($A:$A,AUTOPREENCHIMENTO!$A:$A,AUTOPREENCHIMENTO!DQ:DQ)</f>
        <v>#N/A</v>
      </c>
      <c r="AL159" s="55" t="e">
        <f t="shared" si="106"/>
        <v>#N/A</v>
      </c>
      <c r="AM159" s="55" t="e">
        <f t="shared" si="107"/>
        <v>#N/A</v>
      </c>
      <c r="AN159" t="e">
        <f>_xlfn.XLOOKUP($A:$A,AUTOPREENCHIMENTO!$A:$A,AUTOPREENCHIMENTO!CT:CT)</f>
        <v>#N/A</v>
      </c>
      <c r="AO159" t="e">
        <f>_xlfn.XLOOKUP($A:$A,AUTOPREENCHIMENTO!$A:$A,AUTOPREENCHIMENTO!CU:CU)</f>
        <v>#N/A</v>
      </c>
      <c r="AP159" s="55">
        <f t="shared" si="108"/>
        <v>0</v>
      </c>
      <c r="AQ159" s="55" t="e">
        <f t="shared" si="109"/>
        <v>#N/A</v>
      </c>
      <c r="AR159" t="e">
        <f>_xlfn.XLOOKUP($A:$A,AUTOPREENCHIMENTO!$A:$A,AUTOPREENCHIMENTO!DS:DS)</f>
        <v>#N/A</v>
      </c>
      <c r="AS159" t="e">
        <f>_xlfn.XLOOKUP($A:$A,AUTOPREENCHIMENTO!$A:$A,AUTOPREENCHIMENTO!DU:DU)</f>
        <v>#N/A</v>
      </c>
      <c r="AT159" t="e">
        <f>_xlfn.XLOOKUP($A:$A,AUTOPREENCHIMENTO!$A:$A,AUTOPREENCHIMENTO!DW:DW)</f>
        <v>#N/A</v>
      </c>
      <c r="AU159" t="e">
        <f>_xlfn.XLOOKUP($A:$A,AUTOPREENCHIMENTO!$A:$A,AUTOPREENCHIMENTO!DY:DY)</f>
        <v>#N/A</v>
      </c>
      <c r="AV159" t="e">
        <f>_xlfn.XLOOKUP($A:$A,AUTOPREENCHIMENTO!$A:$A,AUTOPREENCHIMENTO!EA:EA)</f>
        <v>#N/A</v>
      </c>
      <c r="AW159" t="e">
        <f>_xlfn.XLOOKUP($A:$A,AUTOPREENCHIMENTO!$A:$A,AUTOPREENCHIMENTO!EC:EC)</f>
        <v>#N/A</v>
      </c>
      <c r="AX159" t="e">
        <f>_xlfn.XLOOKUP($A:$A,AUTOPREENCHIMENTO!$A:$A,AUTOPREENCHIMENTO!EE:EE)</f>
        <v>#N/A</v>
      </c>
      <c r="AY159" t="e">
        <f>_xlfn.XLOOKUP($A:$A,AUTOPREENCHIMENTO!$A:$A,AUTOPREENCHIMENTO!EG:EG)</f>
        <v>#N/A</v>
      </c>
      <c r="AZ159" t="e">
        <f>_xlfn.XLOOKUP($A:$A,AUTOPREENCHIMENTO!$A:$A,AUTOPREENCHIMENTO!DT:DT)</f>
        <v>#N/A</v>
      </c>
      <c r="BA159" t="e">
        <f>_xlfn.XLOOKUP($A:$A,AUTOPREENCHIMENTO!$A:$A,AUTOPREENCHIMENTO!DV:DV)</f>
        <v>#N/A</v>
      </c>
      <c r="BB159" t="e">
        <f>_xlfn.XLOOKUP($A:$A,AUTOPREENCHIMENTO!$A:$A,AUTOPREENCHIMENTO!DX:DX)</f>
        <v>#N/A</v>
      </c>
      <c r="BC159" t="e">
        <f>_xlfn.XLOOKUP($A:$A,AUTOPREENCHIMENTO!$A:$A,AUTOPREENCHIMENTO!DZ:DZ)</f>
        <v>#N/A</v>
      </c>
      <c r="BD159" t="e">
        <f>_xlfn.XLOOKUP($A:$A,AUTOPREENCHIMENTO!$A:$A,AUTOPREENCHIMENTO!EB:EB)</f>
        <v>#N/A</v>
      </c>
      <c r="BE159" t="e">
        <f>_xlfn.XLOOKUP($A:$A,AUTOPREENCHIMENTO!$A:$A,AUTOPREENCHIMENTO!ED:ED)</f>
        <v>#N/A</v>
      </c>
      <c r="BF159" t="e">
        <f>_xlfn.XLOOKUP($A:$A,AUTOPREENCHIMENTO!$A:$A,AUTOPREENCHIMENTO!EF:EF)</f>
        <v>#N/A</v>
      </c>
      <c r="BG159" t="e">
        <f>_xlfn.XLOOKUP($A:$A,AUTOPREENCHIMENTO!$A:$A,AUTOPREENCHIMENTO!EH:EH)</f>
        <v>#N/A</v>
      </c>
    </row>
    <row r="160" spans="1:59" x14ac:dyDescent="0.25">
      <c r="A160" s="2">
        <v>232</v>
      </c>
      <c r="B160" s="1" t="s">
        <v>1857</v>
      </c>
      <c r="C160" s="43" t="s">
        <v>291</v>
      </c>
      <c r="D160" s="1" t="s">
        <v>2158</v>
      </c>
      <c r="E160" s="20" t="str">
        <f>_xlfn.XLOOKUP(A:A,Tipologia!A:A,Tipologia!F:F)</f>
        <v>SEM INFORMAÇÃO</v>
      </c>
      <c r="F160" s="62" t="e">
        <f t="shared" si="88"/>
        <v>#N/A</v>
      </c>
      <c r="G160" s="58" t="e">
        <f t="shared" si="89"/>
        <v>#N/A</v>
      </c>
      <c r="H160" s="58" t="e">
        <f t="shared" si="90"/>
        <v>#N/A</v>
      </c>
      <c r="I160" s="58" t="e">
        <f t="shared" si="91"/>
        <v>#N/A</v>
      </c>
      <c r="J160" s="58" t="e">
        <f t="shared" si="92"/>
        <v>#N/A</v>
      </c>
      <c r="K160" s="58" t="e">
        <f t="shared" si="93"/>
        <v>#N/A</v>
      </c>
      <c r="L160" s="58" t="e">
        <f t="shared" si="94"/>
        <v>#N/A</v>
      </c>
      <c r="M160" s="58">
        <f t="shared" si="95"/>
        <v>0</v>
      </c>
      <c r="N160" s="1" t="e">
        <f>_xlfn.XLOOKUP(A:A,'COAPS 2020-10'!A:A,'COAPS 2020-10'!AP:AP)</f>
        <v>#N/A</v>
      </c>
      <c r="O160" s="55" t="e">
        <f t="shared" si="96"/>
        <v>#N/A</v>
      </c>
      <c r="P160" s="55" t="e">
        <f t="shared" si="97"/>
        <v>#N/A</v>
      </c>
      <c r="Q160">
        <f>_xlfn.XLOOKUP($A:$A,AUTOPREENCHIMENTO!$A:$A,AUTOPREENCHIMENTO!DH:DH)</f>
        <v>1</v>
      </c>
      <c r="R160">
        <f>_xlfn.XLOOKUP($A:$A,AUTOPREENCHIMENTO!$A:$A,AUTOPREENCHIMENTO!DI:DI)</f>
        <v>30</v>
      </c>
      <c r="S160">
        <f>_xlfn.XLOOKUP($A:$A,AUTOPREENCHIMENTO!$A:$A,AUTOPREENCHIMENTO!DJ:DJ)</f>
        <v>0</v>
      </c>
      <c r="T160">
        <f>_xlfn.XLOOKUP($A:$A,AUTOPREENCHIMENTO!$A:$A,AUTOPREENCHIMENTO!DK:DK)</f>
        <v>0</v>
      </c>
      <c r="U160" s="55" t="e">
        <f t="shared" si="98"/>
        <v>#N/A</v>
      </c>
      <c r="V160" s="55" t="e">
        <f t="shared" si="99"/>
        <v>#N/A</v>
      </c>
      <c r="W160">
        <f>_xlfn.XLOOKUP($A:$A,AUTOPREENCHIMENTO!$A:$A,AUTOPREENCHIMENTO!DD:DD)</f>
        <v>1</v>
      </c>
      <c r="X160">
        <f>_xlfn.XLOOKUP($A:$A,AUTOPREENCHIMENTO!$A:$A,AUTOPREENCHIMENTO!DE:DE)</f>
        <v>40</v>
      </c>
      <c r="Y160" s="1" t="e">
        <f>_xlfn.XLOOKUP(A:A,'COAPS 2020-10'!A:A,'COAPS 2020-10'!AQ:AQ)</f>
        <v>#N/A</v>
      </c>
      <c r="Z160" s="55" t="e">
        <f t="shared" si="100"/>
        <v>#N/A</v>
      </c>
      <c r="AA160" s="55" t="e">
        <f t="shared" si="101"/>
        <v>#N/A</v>
      </c>
      <c r="AB160">
        <f>_xlfn.XLOOKUP($A:$A,AUTOPREENCHIMENTO!$A:$A,AUTOPREENCHIMENTO!DB:DB)</f>
        <v>0</v>
      </c>
      <c r="AC160">
        <f>_xlfn.XLOOKUP($A:$A,AUTOPREENCHIMENTO!$A:$A,AUTOPREENCHIMENTO!DC:DC)</f>
        <v>0</v>
      </c>
      <c r="AD160" s="55" t="e">
        <f t="shared" si="102"/>
        <v>#N/A</v>
      </c>
      <c r="AE160" s="55" t="e">
        <f t="shared" si="103"/>
        <v>#N/A</v>
      </c>
      <c r="AF160">
        <f>_xlfn.XLOOKUP($A:$A,AUTOPREENCHIMENTO!$A:$A,AUTOPREENCHIMENTO!DN:DN)</f>
        <v>2</v>
      </c>
      <c r="AG160">
        <f>_xlfn.XLOOKUP($A:$A,AUTOPREENCHIMENTO!$A:$A,AUTOPREENCHIMENTO!DO:DO)</f>
        <v>80</v>
      </c>
      <c r="AH160" s="55" t="e">
        <f t="shared" si="104"/>
        <v>#N/A</v>
      </c>
      <c r="AI160" s="55" t="e">
        <f t="shared" si="105"/>
        <v>#N/A</v>
      </c>
      <c r="AJ160">
        <f>_xlfn.XLOOKUP($A:$A,AUTOPREENCHIMENTO!$A:$A,AUTOPREENCHIMENTO!DP:DP)</f>
        <v>0</v>
      </c>
      <c r="AK160">
        <f>_xlfn.XLOOKUP($A:$A,AUTOPREENCHIMENTO!$A:$A,AUTOPREENCHIMENTO!DQ:DQ)</f>
        <v>0</v>
      </c>
      <c r="AL160" s="55" t="e">
        <f t="shared" si="106"/>
        <v>#N/A</v>
      </c>
      <c r="AM160" s="55" t="e">
        <f t="shared" si="107"/>
        <v>#N/A</v>
      </c>
      <c r="AN160">
        <f>_xlfn.XLOOKUP($A:$A,AUTOPREENCHIMENTO!$A:$A,AUTOPREENCHIMENTO!CT:CT)</f>
        <v>2</v>
      </c>
      <c r="AO160">
        <f>_xlfn.XLOOKUP($A:$A,AUTOPREENCHIMENTO!$A:$A,AUTOPREENCHIMENTO!CU:CU)</f>
        <v>80</v>
      </c>
      <c r="AP160" s="55">
        <f t="shared" si="108"/>
        <v>0</v>
      </c>
      <c r="AQ160" s="55">
        <f t="shared" si="109"/>
        <v>0</v>
      </c>
      <c r="AR160">
        <f>_xlfn.XLOOKUP($A:$A,AUTOPREENCHIMENTO!$A:$A,AUTOPREENCHIMENTO!DS:DS)</f>
        <v>0</v>
      </c>
      <c r="AS160">
        <f>_xlfn.XLOOKUP($A:$A,AUTOPREENCHIMENTO!$A:$A,AUTOPREENCHIMENTO!DU:DU)</f>
        <v>0</v>
      </c>
      <c r="AT160">
        <f>_xlfn.XLOOKUP($A:$A,AUTOPREENCHIMENTO!$A:$A,AUTOPREENCHIMENTO!DW:DW)</f>
        <v>0</v>
      </c>
      <c r="AU160">
        <f>_xlfn.XLOOKUP($A:$A,AUTOPREENCHIMENTO!$A:$A,AUTOPREENCHIMENTO!DY:DY)</f>
        <v>0</v>
      </c>
      <c r="AV160">
        <f>_xlfn.XLOOKUP($A:$A,AUTOPREENCHIMENTO!$A:$A,AUTOPREENCHIMENTO!EA:EA)</f>
        <v>0</v>
      </c>
      <c r="AW160">
        <f>_xlfn.XLOOKUP($A:$A,AUTOPREENCHIMENTO!$A:$A,AUTOPREENCHIMENTO!EC:EC)</f>
        <v>0</v>
      </c>
      <c r="AX160">
        <f>_xlfn.XLOOKUP($A:$A,AUTOPREENCHIMENTO!$A:$A,AUTOPREENCHIMENTO!EE:EE)</f>
        <v>0</v>
      </c>
      <c r="AY160">
        <f>_xlfn.XLOOKUP($A:$A,AUTOPREENCHIMENTO!$A:$A,AUTOPREENCHIMENTO!EG:EG)</f>
        <v>0</v>
      </c>
      <c r="AZ160">
        <f>_xlfn.XLOOKUP($A:$A,AUTOPREENCHIMENTO!$A:$A,AUTOPREENCHIMENTO!DT:DT)</f>
        <v>0</v>
      </c>
      <c r="BA160">
        <f>_xlfn.XLOOKUP($A:$A,AUTOPREENCHIMENTO!$A:$A,AUTOPREENCHIMENTO!DV:DV)</f>
        <v>0</v>
      </c>
      <c r="BB160">
        <f>_xlfn.XLOOKUP($A:$A,AUTOPREENCHIMENTO!$A:$A,AUTOPREENCHIMENTO!DX:DX)</f>
        <v>0</v>
      </c>
      <c r="BC160">
        <f>_xlfn.XLOOKUP($A:$A,AUTOPREENCHIMENTO!$A:$A,AUTOPREENCHIMENTO!DZ:DZ)</f>
        <v>0</v>
      </c>
      <c r="BD160">
        <f>_xlfn.XLOOKUP($A:$A,AUTOPREENCHIMENTO!$A:$A,AUTOPREENCHIMENTO!EB:EB)</f>
        <v>0</v>
      </c>
      <c r="BE160">
        <f>_xlfn.XLOOKUP($A:$A,AUTOPREENCHIMENTO!$A:$A,AUTOPREENCHIMENTO!ED:ED)</f>
        <v>0</v>
      </c>
      <c r="BF160">
        <f>_xlfn.XLOOKUP($A:$A,AUTOPREENCHIMENTO!$A:$A,AUTOPREENCHIMENTO!EF:EF)</f>
        <v>0</v>
      </c>
      <c r="BG160">
        <f>_xlfn.XLOOKUP($A:$A,AUTOPREENCHIMENTO!$A:$A,AUTOPREENCHIMENTO!EH:EH)</f>
        <v>0</v>
      </c>
    </row>
    <row r="161" spans="1:59" x14ac:dyDescent="0.25">
      <c r="A161" s="2">
        <v>233</v>
      </c>
      <c r="B161" s="1" t="s">
        <v>1857</v>
      </c>
      <c r="C161" s="43" t="s">
        <v>291</v>
      </c>
      <c r="D161" s="1" t="s">
        <v>2129</v>
      </c>
      <c r="E161" s="20" t="str">
        <f>_xlfn.XLOOKUP(A:A,Tipologia!A:A,Tipologia!F:F)</f>
        <v>C</v>
      </c>
      <c r="F161" s="62">
        <f t="shared" si="88"/>
        <v>9</v>
      </c>
      <c r="G161" s="58">
        <f t="shared" si="89"/>
        <v>2</v>
      </c>
      <c r="H161" s="58">
        <f t="shared" si="90"/>
        <v>2</v>
      </c>
      <c r="I161" s="58">
        <f t="shared" si="91"/>
        <v>1</v>
      </c>
      <c r="J161" s="58">
        <f t="shared" si="92"/>
        <v>2</v>
      </c>
      <c r="K161" s="58">
        <f t="shared" si="93"/>
        <v>1</v>
      </c>
      <c r="L161" s="58">
        <f t="shared" si="94"/>
        <v>1</v>
      </c>
      <c r="M161" s="58">
        <f t="shared" si="95"/>
        <v>0</v>
      </c>
      <c r="N161" s="1">
        <f>_xlfn.XLOOKUP(A:A,'COAPS 2020-10'!A:A,'COAPS 2020-10'!AP:AP)</f>
        <v>1</v>
      </c>
      <c r="O161" s="55">
        <f t="shared" si="96"/>
        <v>1</v>
      </c>
      <c r="P161" s="55">
        <f t="shared" si="97"/>
        <v>1</v>
      </c>
      <c r="Q161">
        <f>_xlfn.XLOOKUP($A:$A,AUTOPREENCHIMENTO!$A:$A,AUTOPREENCHIMENTO!DH:DH)</f>
        <v>1</v>
      </c>
      <c r="R161">
        <f>_xlfn.XLOOKUP($A:$A,AUTOPREENCHIMENTO!$A:$A,AUTOPREENCHIMENTO!DI:DI)</f>
        <v>40</v>
      </c>
      <c r="S161">
        <f>_xlfn.XLOOKUP($A:$A,AUTOPREENCHIMENTO!$A:$A,AUTOPREENCHIMENTO!DJ:DJ)</f>
        <v>0</v>
      </c>
      <c r="T161">
        <f>_xlfn.XLOOKUP($A:$A,AUTOPREENCHIMENTO!$A:$A,AUTOPREENCHIMENTO!DK:DK)</f>
        <v>0</v>
      </c>
      <c r="U161" s="55">
        <f t="shared" si="98"/>
        <v>1</v>
      </c>
      <c r="V161" s="55">
        <f t="shared" si="99"/>
        <v>1</v>
      </c>
      <c r="W161">
        <f>_xlfn.XLOOKUP($A:$A,AUTOPREENCHIMENTO!$A:$A,AUTOPREENCHIMENTO!DD:DD)</f>
        <v>1</v>
      </c>
      <c r="X161">
        <f>_xlfn.XLOOKUP($A:$A,AUTOPREENCHIMENTO!$A:$A,AUTOPREENCHIMENTO!DE:DE)</f>
        <v>40</v>
      </c>
      <c r="Y161" s="1">
        <f>_xlfn.XLOOKUP(A:A,'COAPS 2020-10'!A:A,'COAPS 2020-10'!AQ:AQ)</f>
        <v>1</v>
      </c>
      <c r="Z161" s="55">
        <f t="shared" si="100"/>
        <v>1</v>
      </c>
      <c r="AA161" s="55">
        <f t="shared" si="101"/>
        <v>1</v>
      </c>
      <c r="AB161">
        <f>_xlfn.XLOOKUP($A:$A,AUTOPREENCHIMENTO!$A:$A,AUTOPREENCHIMENTO!DB:DB)</f>
        <v>1</v>
      </c>
      <c r="AC161">
        <f>_xlfn.XLOOKUP($A:$A,AUTOPREENCHIMENTO!$A:$A,AUTOPREENCHIMENTO!DC:DC)</f>
        <v>40</v>
      </c>
      <c r="AD161" s="55">
        <f t="shared" si="102"/>
        <v>2</v>
      </c>
      <c r="AE161" s="55">
        <f t="shared" si="103"/>
        <v>2</v>
      </c>
      <c r="AF161">
        <f>_xlfn.XLOOKUP($A:$A,AUTOPREENCHIMENTO!$A:$A,AUTOPREENCHIMENTO!DN:DN)</f>
        <v>2</v>
      </c>
      <c r="AG161">
        <f>_xlfn.XLOOKUP($A:$A,AUTOPREENCHIMENTO!$A:$A,AUTOPREENCHIMENTO!DO:DO)</f>
        <v>80</v>
      </c>
      <c r="AH161" s="55">
        <f t="shared" si="104"/>
        <v>1</v>
      </c>
      <c r="AI161" s="55">
        <f t="shared" si="105"/>
        <v>1</v>
      </c>
      <c r="AJ161">
        <f>_xlfn.XLOOKUP($A:$A,AUTOPREENCHIMENTO!$A:$A,AUTOPREENCHIMENTO!DP:DP)</f>
        <v>1</v>
      </c>
      <c r="AK161">
        <f>_xlfn.XLOOKUP($A:$A,AUTOPREENCHIMENTO!$A:$A,AUTOPREENCHIMENTO!DQ:DQ)</f>
        <v>40</v>
      </c>
      <c r="AL161" s="55">
        <f t="shared" si="106"/>
        <v>3</v>
      </c>
      <c r="AM161" s="55">
        <f t="shared" si="107"/>
        <v>3</v>
      </c>
      <c r="AN161">
        <f>_xlfn.XLOOKUP($A:$A,AUTOPREENCHIMENTO!$A:$A,AUTOPREENCHIMENTO!CT:CT)</f>
        <v>3</v>
      </c>
      <c r="AO161">
        <f>_xlfn.XLOOKUP($A:$A,AUTOPREENCHIMENTO!$A:$A,AUTOPREENCHIMENTO!CU:CU)</f>
        <v>120</v>
      </c>
      <c r="AP161" s="55">
        <f t="shared" si="108"/>
        <v>0</v>
      </c>
      <c r="AQ161" s="55">
        <f t="shared" si="109"/>
        <v>0</v>
      </c>
      <c r="AR161">
        <f>_xlfn.XLOOKUP($A:$A,AUTOPREENCHIMENTO!$A:$A,AUTOPREENCHIMENTO!DS:DS)</f>
        <v>0</v>
      </c>
      <c r="AS161">
        <f>_xlfn.XLOOKUP($A:$A,AUTOPREENCHIMENTO!$A:$A,AUTOPREENCHIMENTO!DU:DU)</f>
        <v>0</v>
      </c>
      <c r="AT161">
        <f>_xlfn.XLOOKUP($A:$A,AUTOPREENCHIMENTO!$A:$A,AUTOPREENCHIMENTO!DW:DW)</f>
        <v>0</v>
      </c>
      <c r="AU161">
        <f>_xlfn.XLOOKUP($A:$A,AUTOPREENCHIMENTO!$A:$A,AUTOPREENCHIMENTO!DY:DY)</f>
        <v>0</v>
      </c>
      <c r="AV161">
        <f>_xlfn.XLOOKUP($A:$A,AUTOPREENCHIMENTO!$A:$A,AUTOPREENCHIMENTO!EA:EA)</f>
        <v>0</v>
      </c>
      <c r="AW161">
        <f>_xlfn.XLOOKUP($A:$A,AUTOPREENCHIMENTO!$A:$A,AUTOPREENCHIMENTO!EC:EC)</f>
        <v>0</v>
      </c>
      <c r="AX161">
        <f>_xlfn.XLOOKUP($A:$A,AUTOPREENCHIMENTO!$A:$A,AUTOPREENCHIMENTO!EE:EE)</f>
        <v>0</v>
      </c>
      <c r="AY161">
        <f>_xlfn.XLOOKUP($A:$A,AUTOPREENCHIMENTO!$A:$A,AUTOPREENCHIMENTO!EG:EG)</f>
        <v>0</v>
      </c>
      <c r="AZ161">
        <f>_xlfn.XLOOKUP($A:$A,AUTOPREENCHIMENTO!$A:$A,AUTOPREENCHIMENTO!DT:DT)</f>
        <v>0</v>
      </c>
      <c r="BA161">
        <f>_xlfn.XLOOKUP($A:$A,AUTOPREENCHIMENTO!$A:$A,AUTOPREENCHIMENTO!DV:DV)</f>
        <v>0</v>
      </c>
      <c r="BB161">
        <f>_xlfn.XLOOKUP($A:$A,AUTOPREENCHIMENTO!$A:$A,AUTOPREENCHIMENTO!DX:DX)</f>
        <v>0</v>
      </c>
      <c r="BC161">
        <f>_xlfn.XLOOKUP($A:$A,AUTOPREENCHIMENTO!$A:$A,AUTOPREENCHIMENTO!DZ:DZ)</f>
        <v>0</v>
      </c>
      <c r="BD161">
        <f>_xlfn.XLOOKUP($A:$A,AUTOPREENCHIMENTO!$A:$A,AUTOPREENCHIMENTO!EB:EB)</f>
        <v>0</v>
      </c>
      <c r="BE161">
        <f>_xlfn.XLOOKUP($A:$A,AUTOPREENCHIMENTO!$A:$A,AUTOPREENCHIMENTO!ED:ED)</f>
        <v>0</v>
      </c>
      <c r="BF161">
        <f>_xlfn.XLOOKUP($A:$A,AUTOPREENCHIMENTO!$A:$A,AUTOPREENCHIMENTO!EF:EF)</f>
        <v>0</v>
      </c>
      <c r="BG161">
        <f>_xlfn.XLOOKUP($A:$A,AUTOPREENCHIMENTO!$A:$A,AUTOPREENCHIMENTO!EH:EH)</f>
        <v>0</v>
      </c>
    </row>
    <row r="162" spans="1:59" x14ac:dyDescent="0.25">
      <c r="A162" s="2">
        <v>234</v>
      </c>
      <c r="B162" s="1" t="s">
        <v>1857</v>
      </c>
      <c r="C162" s="43" t="s">
        <v>291</v>
      </c>
      <c r="D162" s="1" t="s">
        <v>2140</v>
      </c>
      <c r="E162" s="20" t="str">
        <f>_xlfn.XLOOKUP(A:A,Tipologia!A:A,Tipologia!F:F)</f>
        <v>E</v>
      </c>
      <c r="F162" s="62">
        <f t="shared" ref="F162:F175" si="110">SUM(G162:M162)</f>
        <v>6</v>
      </c>
      <c r="G162" s="58">
        <f t="shared" ref="G162:G175" si="111">IF(P162&gt;=1,2,IF(P162&gt;=0.5,1.5,IF(P162&gt;0,1,0)))</f>
        <v>2</v>
      </c>
      <c r="H162" s="58">
        <f t="shared" ref="H162:H175" si="112">IF(V162&gt;=1,2,IF(V162&gt;=0.5,1.5,IF(V162&gt;0,1,0)))</f>
        <v>2</v>
      </c>
      <c r="I162" s="58">
        <f t="shared" ref="I162:I175" si="113">IF(AA162&gt;=1,1,IF(AA162&gt;=0.5,0.75,IF(AA162&gt;0,0.5,0)))</f>
        <v>0</v>
      </c>
      <c r="J162" s="58">
        <f t="shared" ref="J162:J175" si="114">IF(AE162&gt;=2,2,IF(AE162&gt;=1,1.5,IF(AE162&gt;0,1,0)))</f>
        <v>1.5</v>
      </c>
      <c r="K162" s="58">
        <f t="shared" ref="K162:K175" si="115">IF(AI162&gt;=1,1,IF(AI162&gt;=0.5,0.75,IF(AI162&gt;0,0.5,0)))</f>
        <v>0</v>
      </c>
      <c r="L162" s="58">
        <f t="shared" ref="L162:L175" si="116">IF(AM162&gt;=6,2,IF(AM162&gt;=5,1.75,IF(AM162&gt;=4,1.5,IF(AM162&gt;=3,1,IF(AM162&gt;=2,0.75,IF(AM162&gt;=1,0.5,IF(AM162&gt;0,0.25,0)))))))</f>
        <v>0.5</v>
      </c>
      <c r="M162" s="58">
        <f t="shared" ref="M162:M175" si="117">IF(AND(AP162=5,AQ162=200),2,IF(AND(AP162&gt;=5,AQ162&gt;200),1,IF(AND(AP162&gt;=3,OR(AQ162&gt;=120,AQ162&lt;200)),0.5,0)))</f>
        <v>0</v>
      </c>
      <c r="N162" s="1">
        <f>_xlfn.XLOOKUP(A:A,'COAPS 2020-10'!A:A,'COAPS 2020-10'!AP:AP)</f>
        <v>2</v>
      </c>
      <c r="O162" s="55">
        <f t="shared" ref="O162:O175" si="118">(Q162+S162)/$N162</f>
        <v>1</v>
      </c>
      <c r="P162" s="55">
        <f t="shared" ref="P162:P175" si="119">((R162+T162)/40)/$N162</f>
        <v>1</v>
      </c>
      <c r="Q162">
        <f>_xlfn.XLOOKUP($A:$A,AUTOPREENCHIMENTO!$A:$A,AUTOPREENCHIMENTO!DH:DH)</f>
        <v>2</v>
      </c>
      <c r="R162">
        <f>_xlfn.XLOOKUP($A:$A,AUTOPREENCHIMENTO!$A:$A,AUTOPREENCHIMENTO!DI:DI)</f>
        <v>80</v>
      </c>
      <c r="S162">
        <f>_xlfn.XLOOKUP($A:$A,AUTOPREENCHIMENTO!$A:$A,AUTOPREENCHIMENTO!DJ:DJ)</f>
        <v>0</v>
      </c>
      <c r="T162">
        <f>_xlfn.XLOOKUP($A:$A,AUTOPREENCHIMENTO!$A:$A,AUTOPREENCHIMENTO!DK:DK)</f>
        <v>0</v>
      </c>
      <c r="U162" s="55">
        <f t="shared" ref="U162:U175" si="120">W162/$N162</f>
        <v>1</v>
      </c>
      <c r="V162" s="55">
        <f t="shared" ref="V162:V175" si="121">X162/40/$N162</f>
        <v>1</v>
      </c>
      <c r="W162">
        <f>_xlfn.XLOOKUP($A:$A,AUTOPREENCHIMENTO!$A:$A,AUTOPREENCHIMENTO!DD:DD)</f>
        <v>2</v>
      </c>
      <c r="X162">
        <f>_xlfn.XLOOKUP($A:$A,AUTOPREENCHIMENTO!$A:$A,AUTOPREENCHIMENTO!DE:DE)</f>
        <v>80</v>
      </c>
      <c r="Y162" s="1">
        <f>_xlfn.XLOOKUP(A:A,'COAPS 2020-10'!A:A,'COAPS 2020-10'!AQ:AQ)</f>
        <v>0</v>
      </c>
      <c r="Z162" s="55">
        <f t="shared" ref="Z162:Z175" si="122">IF(Y162=0,0,(AB162/$Y162))</f>
        <v>0</v>
      </c>
      <c r="AA162" s="55">
        <f t="shared" ref="AA162:AA175" si="123">IF(Y162=0,0,(AC162/40/$Y162))</f>
        <v>0</v>
      </c>
      <c r="AB162">
        <f>_xlfn.XLOOKUP($A:$A,AUTOPREENCHIMENTO!$A:$A,AUTOPREENCHIMENTO!DB:DB)</f>
        <v>1</v>
      </c>
      <c r="AC162">
        <f>_xlfn.XLOOKUP($A:$A,AUTOPREENCHIMENTO!$A:$A,AUTOPREENCHIMENTO!DC:DC)</f>
        <v>40</v>
      </c>
      <c r="AD162" s="55">
        <f t="shared" ref="AD162:AD175" si="124">AF162/$N162</f>
        <v>2</v>
      </c>
      <c r="AE162" s="55">
        <f t="shared" ref="AE162:AE175" si="125">AG162/40/$N162</f>
        <v>1.5</v>
      </c>
      <c r="AF162">
        <f>_xlfn.XLOOKUP($A:$A,AUTOPREENCHIMENTO!$A:$A,AUTOPREENCHIMENTO!DN:DN)</f>
        <v>4</v>
      </c>
      <c r="AG162">
        <f>_xlfn.XLOOKUP($A:$A,AUTOPREENCHIMENTO!$A:$A,AUTOPREENCHIMENTO!DO:DO)</f>
        <v>120</v>
      </c>
      <c r="AH162" s="55">
        <f t="shared" ref="AH162:AH175" si="126">IF(Y162=0,0,(AJ162/$Y162))</f>
        <v>0</v>
      </c>
      <c r="AI162" s="55">
        <f t="shared" ref="AI162:AI175" si="127">IF(Y162=0,0,(AK162/40/$Y162))</f>
        <v>0</v>
      </c>
      <c r="AJ162">
        <f>_xlfn.XLOOKUP($A:$A,AUTOPREENCHIMENTO!$A:$A,AUTOPREENCHIMENTO!DP:DP)</f>
        <v>1</v>
      </c>
      <c r="AK162">
        <f>_xlfn.XLOOKUP($A:$A,AUTOPREENCHIMENTO!$A:$A,AUTOPREENCHIMENTO!DQ:DQ)</f>
        <v>20</v>
      </c>
      <c r="AL162" s="55">
        <f t="shared" ref="AL162:AL175" si="128">AN162/$N162</f>
        <v>1.5</v>
      </c>
      <c r="AM162" s="55">
        <f t="shared" ref="AM162:AM175" si="129">AO162/40/$N162</f>
        <v>1.5</v>
      </c>
      <c r="AN162">
        <f>_xlfn.XLOOKUP($A:$A,AUTOPREENCHIMENTO!$A:$A,AUTOPREENCHIMENTO!CT:CT)</f>
        <v>3</v>
      </c>
      <c r="AO162">
        <f>_xlfn.XLOOKUP($A:$A,AUTOPREENCHIMENTO!$A:$A,AUTOPREENCHIMENTO!CU:CU)</f>
        <v>120</v>
      </c>
      <c r="AP162" s="55">
        <f t="shared" ref="AP162:AP175" si="130">COUNTIF(AR162:AY162,"&gt;0")</f>
        <v>0</v>
      </c>
      <c r="AQ162" s="55">
        <f t="shared" ref="AQ162:AQ175" si="131">SUM(AZ162:BG162)</f>
        <v>0</v>
      </c>
      <c r="AR162">
        <f>_xlfn.XLOOKUP($A:$A,AUTOPREENCHIMENTO!$A:$A,AUTOPREENCHIMENTO!DS:DS)</f>
        <v>0</v>
      </c>
      <c r="AS162">
        <f>_xlfn.XLOOKUP($A:$A,AUTOPREENCHIMENTO!$A:$A,AUTOPREENCHIMENTO!DU:DU)</f>
        <v>0</v>
      </c>
      <c r="AT162">
        <f>_xlfn.XLOOKUP($A:$A,AUTOPREENCHIMENTO!$A:$A,AUTOPREENCHIMENTO!DW:DW)</f>
        <v>0</v>
      </c>
      <c r="AU162">
        <f>_xlfn.XLOOKUP($A:$A,AUTOPREENCHIMENTO!$A:$A,AUTOPREENCHIMENTO!DY:DY)</f>
        <v>0</v>
      </c>
      <c r="AV162">
        <f>_xlfn.XLOOKUP($A:$A,AUTOPREENCHIMENTO!$A:$A,AUTOPREENCHIMENTO!EA:EA)</f>
        <v>0</v>
      </c>
      <c r="AW162">
        <f>_xlfn.XLOOKUP($A:$A,AUTOPREENCHIMENTO!$A:$A,AUTOPREENCHIMENTO!EC:EC)</f>
        <v>0</v>
      </c>
      <c r="AX162">
        <f>_xlfn.XLOOKUP($A:$A,AUTOPREENCHIMENTO!$A:$A,AUTOPREENCHIMENTO!EE:EE)</f>
        <v>0</v>
      </c>
      <c r="AY162">
        <f>_xlfn.XLOOKUP($A:$A,AUTOPREENCHIMENTO!$A:$A,AUTOPREENCHIMENTO!EG:EG)</f>
        <v>0</v>
      </c>
      <c r="AZ162">
        <f>_xlfn.XLOOKUP($A:$A,AUTOPREENCHIMENTO!$A:$A,AUTOPREENCHIMENTO!DT:DT)</f>
        <v>0</v>
      </c>
      <c r="BA162">
        <f>_xlfn.XLOOKUP($A:$A,AUTOPREENCHIMENTO!$A:$A,AUTOPREENCHIMENTO!DV:DV)</f>
        <v>0</v>
      </c>
      <c r="BB162">
        <f>_xlfn.XLOOKUP($A:$A,AUTOPREENCHIMENTO!$A:$A,AUTOPREENCHIMENTO!DX:DX)</f>
        <v>0</v>
      </c>
      <c r="BC162">
        <f>_xlfn.XLOOKUP($A:$A,AUTOPREENCHIMENTO!$A:$A,AUTOPREENCHIMENTO!DZ:DZ)</f>
        <v>0</v>
      </c>
      <c r="BD162">
        <f>_xlfn.XLOOKUP($A:$A,AUTOPREENCHIMENTO!$A:$A,AUTOPREENCHIMENTO!EB:EB)</f>
        <v>0</v>
      </c>
      <c r="BE162">
        <f>_xlfn.XLOOKUP($A:$A,AUTOPREENCHIMENTO!$A:$A,AUTOPREENCHIMENTO!ED:ED)</f>
        <v>0</v>
      </c>
      <c r="BF162">
        <f>_xlfn.XLOOKUP($A:$A,AUTOPREENCHIMENTO!$A:$A,AUTOPREENCHIMENTO!EF:EF)</f>
        <v>0</v>
      </c>
      <c r="BG162">
        <f>_xlfn.XLOOKUP($A:$A,AUTOPREENCHIMENTO!$A:$A,AUTOPREENCHIMENTO!EH:EH)</f>
        <v>0</v>
      </c>
    </row>
    <row r="163" spans="1:59" x14ac:dyDescent="0.25">
      <c r="A163" s="2">
        <v>235</v>
      </c>
      <c r="B163" s="1" t="s">
        <v>1857</v>
      </c>
      <c r="C163" s="43" t="s">
        <v>291</v>
      </c>
      <c r="D163" s="1" t="s">
        <v>2159</v>
      </c>
      <c r="E163" s="20" t="str">
        <f>_xlfn.XLOOKUP(A:A,Tipologia!A:A,Tipologia!F:F)</f>
        <v>SEM INFORMAÇÃO</v>
      </c>
      <c r="F163" s="62" t="e">
        <f t="shared" si="110"/>
        <v>#N/A</v>
      </c>
      <c r="G163" s="58" t="e">
        <f t="shared" si="111"/>
        <v>#N/A</v>
      </c>
      <c r="H163" s="58" t="e">
        <f t="shared" si="112"/>
        <v>#N/A</v>
      </c>
      <c r="I163" s="58" t="e">
        <f t="shared" si="113"/>
        <v>#N/A</v>
      </c>
      <c r="J163" s="58" t="e">
        <f t="shared" si="114"/>
        <v>#N/A</v>
      </c>
      <c r="K163" s="58" t="e">
        <f t="shared" si="115"/>
        <v>#N/A</v>
      </c>
      <c r="L163" s="58" t="e">
        <f t="shared" si="116"/>
        <v>#N/A</v>
      </c>
      <c r="M163" s="58">
        <f t="shared" si="117"/>
        <v>0</v>
      </c>
      <c r="N163" s="1" t="e">
        <f>_xlfn.XLOOKUP(A:A,'COAPS 2020-10'!A:A,'COAPS 2020-10'!AP:AP)</f>
        <v>#N/A</v>
      </c>
      <c r="O163" s="55" t="e">
        <f t="shared" si="118"/>
        <v>#N/A</v>
      </c>
      <c r="P163" s="55" t="e">
        <f t="shared" si="119"/>
        <v>#N/A</v>
      </c>
      <c r="Q163">
        <f>_xlfn.XLOOKUP($A:$A,AUTOPREENCHIMENTO!$A:$A,AUTOPREENCHIMENTO!DH:DH)</f>
        <v>1</v>
      </c>
      <c r="R163">
        <f>_xlfn.XLOOKUP($A:$A,AUTOPREENCHIMENTO!$A:$A,AUTOPREENCHIMENTO!DI:DI)</f>
        <v>40</v>
      </c>
      <c r="S163">
        <f>_xlfn.XLOOKUP($A:$A,AUTOPREENCHIMENTO!$A:$A,AUTOPREENCHIMENTO!DJ:DJ)</f>
        <v>0</v>
      </c>
      <c r="T163">
        <f>_xlfn.XLOOKUP($A:$A,AUTOPREENCHIMENTO!$A:$A,AUTOPREENCHIMENTO!DK:DK)</f>
        <v>0</v>
      </c>
      <c r="U163" s="55" t="e">
        <f t="shared" si="120"/>
        <v>#N/A</v>
      </c>
      <c r="V163" s="55" t="e">
        <f t="shared" si="121"/>
        <v>#N/A</v>
      </c>
      <c r="W163">
        <f>_xlfn.XLOOKUP($A:$A,AUTOPREENCHIMENTO!$A:$A,AUTOPREENCHIMENTO!DD:DD)</f>
        <v>1</v>
      </c>
      <c r="X163">
        <f>_xlfn.XLOOKUP($A:$A,AUTOPREENCHIMENTO!$A:$A,AUTOPREENCHIMENTO!DE:DE)</f>
        <v>40</v>
      </c>
      <c r="Y163" s="1" t="e">
        <f>_xlfn.XLOOKUP(A:A,'COAPS 2020-10'!A:A,'COAPS 2020-10'!AQ:AQ)</f>
        <v>#N/A</v>
      </c>
      <c r="Z163" s="55" t="e">
        <f t="shared" si="122"/>
        <v>#N/A</v>
      </c>
      <c r="AA163" s="55" t="e">
        <f t="shared" si="123"/>
        <v>#N/A</v>
      </c>
      <c r="AB163">
        <f>_xlfn.XLOOKUP($A:$A,AUTOPREENCHIMENTO!$A:$A,AUTOPREENCHIMENTO!DB:DB)</f>
        <v>0</v>
      </c>
      <c r="AC163">
        <f>_xlfn.XLOOKUP($A:$A,AUTOPREENCHIMENTO!$A:$A,AUTOPREENCHIMENTO!DC:DC)</f>
        <v>0</v>
      </c>
      <c r="AD163" s="55" t="e">
        <f t="shared" si="124"/>
        <v>#N/A</v>
      </c>
      <c r="AE163" s="55" t="e">
        <f t="shared" si="125"/>
        <v>#N/A</v>
      </c>
      <c r="AF163">
        <f>_xlfn.XLOOKUP($A:$A,AUTOPREENCHIMENTO!$A:$A,AUTOPREENCHIMENTO!DN:DN)</f>
        <v>2</v>
      </c>
      <c r="AG163">
        <f>_xlfn.XLOOKUP($A:$A,AUTOPREENCHIMENTO!$A:$A,AUTOPREENCHIMENTO!DO:DO)</f>
        <v>80</v>
      </c>
      <c r="AH163" s="55" t="e">
        <f t="shared" si="126"/>
        <v>#N/A</v>
      </c>
      <c r="AI163" s="55" t="e">
        <f t="shared" si="127"/>
        <v>#N/A</v>
      </c>
      <c r="AJ163">
        <f>_xlfn.XLOOKUP($A:$A,AUTOPREENCHIMENTO!$A:$A,AUTOPREENCHIMENTO!DP:DP)</f>
        <v>0</v>
      </c>
      <c r="AK163">
        <f>_xlfn.XLOOKUP($A:$A,AUTOPREENCHIMENTO!$A:$A,AUTOPREENCHIMENTO!DQ:DQ)</f>
        <v>0</v>
      </c>
      <c r="AL163" s="55" t="e">
        <f t="shared" si="128"/>
        <v>#N/A</v>
      </c>
      <c r="AM163" s="55" t="e">
        <f t="shared" si="129"/>
        <v>#N/A</v>
      </c>
      <c r="AN163">
        <f>_xlfn.XLOOKUP($A:$A,AUTOPREENCHIMENTO!$A:$A,AUTOPREENCHIMENTO!CT:CT)</f>
        <v>2</v>
      </c>
      <c r="AO163">
        <f>_xlfn.XLOOKUP($A:$A,AUTOPREENCHIMENTO!$A:$A,AUTOPREENCHIMENTO!CU:CU)</f>
        <v>80</v>
      </c>
      <c r="AP163" s="55">
        <f t="shared" si="130"/>
        <v>0</v>
      </c>
      <c r="AQ163" s="55">
        <f t="shared" si="131"/>
        <v>0</v>
      </c>
      <c r="AR163">
        <f>_xlfn.XLOOKUP($A:$A,AUTOPREENCHIMENTO!$A:$A,AUTOPREENCHIMENTO!DS:DS)</f>
        <v>0</v>
      </c>
      <c r="AS163">
        <f>_xlfn.XLOOKUP($A:$A,AUTOPREENCHIMENTO!$A:$A,AUTOPREENCHIMENTO!DU:DU)</f>
        <v>0</v>
      </c>
      <c r="AT163">
        <f>_xlfn.XLOOKUP($A:$A,AUTOPREENCHIMENTO!$A:$A,AUTOPREENCHIMENTO!DW:DW)</f>
        <v>0</v>
      </c>
      <c r="AU163">
        <f>_xlfn.XLOOKUP($A:$A,AUTOPREENCHIMENTO!$A:$A,AUTOPREENCHIMENTO!DY:DY)</f>
        <v>0</v>
      </c>
      <c r="AV163">
        <f>_xlfn.XLOOKUP($A:$A,AUTOPREENCHIMENTO!$A:$A,AUTOPREENCHIMENTO!EA:EA)</f>
        <v>0</v>
      </c>
      <c r="AW163">
        <f>_xlfn.XLOOKUP($A:$A,AUTOPREENCHIMENTO!$A:$A,AUTOPREENCHIMENTO!EC:EC)</f>
        <v>0</v>
      </c>
      <c r="AX163">
        <f>_xlfn.XLOOKUP($A:$A,AUTOPREENCHIMENTO!$A:$A,AUTOPREENCHIMENTO!EE:EE)</f>
        <v>0</v>
      </c>
      <c r="AY163">
        <f>_xlfn.XLOOKUP($A:$A,AUTOPREENCHIMENTO!$A:$A,AUTOPREENCHIMENTO!EG:EG)</f>
        <v>0</v>
      </c>
      <c r="AZ163">
        <f>_xlfn.XLOOKUP($A:$A,AUTOPREENCHIMENTO!$A:$A,AUTOPREENCHIMENTO!DT:DT)</f>
        <v>0</v>
      </c>
      <c r="BA163">
        <f>_xlfn.XLOOKUP($A:$A,AUTOPREENCHIMENTO!$A:$A,AUTOPREENCHIMENTO!DV:DV)</f>
        <v>0</v>
      </c>
      <c r="BB163">
        <f>_xlfn.XLOOKUP($A:$A,AUTOPREENCHIMENTO!$A:$A,AUTOPREENCHIMENTO!DX:DX)</f>
        <v>0</v>
      </c>
      <c r="BC163">
        <f>_xlfn.XLOOKUP($A:$A,AUTOPREENCHIMENTO!$A:$A,AUTOPREENCHIMENTO!DZ:DZ)</f>
        <v>0</v>
      </c>
      <c r="BD163">
        <f>_xlfn.XLOOKUP($A:$A,AUTOPREENCHIMENTO!$A:$A,AUTOPREENCHIMENTO!EB:EB)</f>
        <v>0</v>
      </c>
      <c r="BE163">
        <f>_xlfn.XLOOKUP($A:$A,AUTOPREENCHIMENTO!$A:$A,AUTOPREENCHIMENTO!ED:ED)</f>
        <v>0</v>
      </c>
      <c r="BF163">
        <f>_xlfn.XLOOKUP($A:$A,AUTOPREENCHIMENTO!$A:$A,AUTOPREENCHIMENTO!EF:EF)</f>
        <v>0</v>
      </c>
      <c r="BG163">
        <f>_xlfn.XLOOKUP($A:$A,AUTOPREENCHIMENTO!$A:$A,AUTOPREENCHIMENTO!EH:EH)</f>
        <v>0</v>
      </c>
    </row>
    <row r="164" spans="1:59" x14ac:dyDescent="0.25">
      <c r="A164" s="2">
        <v>236</v>
      </c>
      <c r="B164" s="1" t="s">
        <v>1857</v>
      </c>
      <c r="C164" s="43" t="s">
        <v>291</v>
      </c>
      <c r="D164" s="1" t="s">
        <v>1869</v>
      </c>
      <c r="E164" s="20" t="str">
        <f>_xlfn.XLOOKUP(A:A,Tipologia!A:A,Tipologia!F:F)</f>
        <v>E</v>
      </c>
      <c r="F164" s="62">
        <f t="shared" si="110"/>
        <v>6.25</v>
      </c>
      <c r="G164" s="58">
        <f t="shared" si="111"/>
        <v>1.5</v>
      </c>
      <c r="H164" s="58">
        <f t="shared" si="112"/>
        <v>2</v>
      </c>
      <c r="I164" s="58">
        <f t="shared" si="113"/>
        <v>0</v>
      </c>
      <c r="J164" s="58">
        <f t="shared" si="114"/>
        <v>2</v>
      </c>
      <c r="K164" s="58">
        <f t="shared" si="115"/>
        <v>0</v>
      </c>
      <c r="L164" s="58">
        <f t="shared" si="116"/>
        <v>0.75</v>
      </c>
      <c r="M164" s="58">
        <f t="shared" si="117"/>
        <v>0</v>
      </c>
      <c r="N164" s="1">
        <f>_xlfn.XLOOKUP(A:A,'COAPS 2020-10'!A:A,'COAPS 2020-10'!AP:AP)</f>
        <v>2</v>
      </c>
      <c r="O164" s="55">
        <f t="shared" si="118"/>
        <v>1</v>
      </c>
      <c r="P164" s="55">
        <f t="shared" si="119"/>
        <v>0.5</v>
      </c>
      <c r="Q164">
        <f>_xlfn.XLOOKUP($A:$A,AUTOPREENCHIMENTO!$A:$A,AUTOPREENCHIMENTO!DH:DH)</f>
        <v>2</v>
      </c>
      <c r="R164">
        <f>_xlfn.XLOOKUP($A:$A,AUTOPREENCHIMENTO!$A:$A,AUTOPREENCHIMENTO!DI:DI)</f>
        <v>40</v>
      </c>
      <c r="S164">
        <f>_xlfn.XLOOKUP($A:$A,AUTOPREENCHIMENTO!$A:$A,AUTOPREENCHIMENTO!DJ:DJ)</f>
        <v>0</v>
      </c>
      <c r="T164">
        <f>_xlfn.XLOOKUP($A:$A,AUTOPREENCHIMENTO!$A:$A,AUTOPREENCHIMENTO!DK:DK)</f>
        <v>0</v>
      </c>
      <c r="U164" s="55">
        <f t="shared" si="120"/>
        <v>1</v>
      </c>
      <c r="V164" s="55">
        <f t="shared" si="121"/>
        <v>1</v>
      </c>
      <c r="W164">
        <f>_xlfn.XLOOKUP($A:$A,AUTOPREENCHIMENTO!$A:$A,AUTOPREENCHIMENTO!DD:DD)</f>
        <v>2</v>
      </c>
      <c r="X164">
        <f>_xlfn.XLOOKUP($A:$A,AUTOPREENCHIMENTO!$A:$A,AUTOPREENCHIMENTO!DE:DE)</f>
        <v>80</v>
      </c>
      <c r="Y164" s="1">
        <f>_xlfn.XLOOKUP(A:A,'COAPS 2020-10'!A:A,'COAPS 2020-10'!AQ:AQ)</f>
        <v>0</v>
      </c>
      <c r="Z164" s="55">
        <f t="shared" si="122"/>
        <v>0</v>
      </c>
      <c r="AA164" s="55">
        <f t="shared" si="123"/>
        <v>0</v>
      </c>
      <c r="AB164">
        <f>_xlfn.XLOOKUP($A:$A,AUTOPREENCHIMENTO!$A:$A,AUTOPREENCHIMENTO!DB:DB)</f>
        <v>0</v>
      </c>
      <c r="AC164">
        <f>_xlfn.XLOOKUP($A:$A,AUTOPREENCHIMENTO!$A:$A,AUTOPREENCHIMENTO!DC:DC)</f>
        <v>0</v>
      </c>
      <c r="AD164" s="55">
        <f t="shared" si="124"/>
        <v>2</v>
      </c>
      <c r="AE164" s="55">
        <f t="shared" si="125"/>
        <v>2</v>
      </c>
      <c r="AF164">
        <f>_xlfn.XLOOKUP($A:$A,AUTOPREENCHIMENTO!$A:$A,AUTOPREENCHIMENTO!DN:DN)</f>
        <v>4</v>
      </c>
      <c r="AG164">
        <f>_xlfn.XLOOKUP($A:$A,AUTOPREENCHIMENTO!$A:$A,AUTOPREENCHIMENTO!DO:DO)</f>
        <v>160</v>
      </c>
      <c r="AH164" s="55">
        <f t="shared" si="126"/>
        <v>0</v>
      </c>
      <c r="AI164" s="55">
        <f t="shared" si="127"/>
        <v>0</v>
      </c>
      <c r="AJ164">
        <f>_xlfn.XLOOKUP($A:$A,AUTOPREENCHIMENTO!$A:$A,AUTOPREENCHIMENTO!DP:DP)</f>
        <v>0</v>
      </c>
      <c r="AK164">
        <f>_xlfn.XLOOKUP($A:$A,AUTOPREENCHIMENTO!$A:$A,AUTOPREENCHIMENTO!DQ:DQ)</f>
        <v>0</v>
      </c>
      <c r="AL164" s="55">
        <f t="shared" si="128"/>
        <v>2</v>
      </c>
      <c r="AM164" s="55">
        <f t="shared" si="129"/>
        <v>2</v>
      </c>
      <c r="AN164">
        <f>_xlfn.XLOOKUP($A:$A,AUTOPREENCHIMENTO!$A:$A,AUTOPREENCHIMENTO!CT:CT)</f>
        <v>4</v>
      </c>
      <c r="AO164">
        <f>_xlfn.XLOOKUP($A:$A,AUTOPREENCHIMENTO!$A:$A,AUTOPREENCHIMENTO!CU:CU)</f>
        <v>160</v>
      </c>
      <c r="AP164" s="55">
        <f t="shared" si="130"/>
        <v>0</v>
      </c>
      <c r="AQ164" s="55">
        <f t="shared" si="131"/>
        <v>0</v>
      </c>
      <c r="AR164">
        <f>_xlfn.XLOOKUP($A:$A,AUTOPREENCHIMENTO!$A:$A,AUTOPREENCHIMENTO!DS:DS)</f>
        <v>0</v>
      </c>
      <c r="AS164">
        <f>_xlfn.XLOOKUP($A:$A,AUTOPREENCHIMENTO!$A:$A,AUTOPREENCHIMENTO!DU:DU)</f>
        <v>0</v>
      </c>
      <c r="AT164">
        <f>_xlfn.XLOOKUP($A:$A,AUTOPREENCHIMENTO!$A:$A,AUTOPREENCHIMENTO!DW:DW)</f>
        <v>0</v>
      </c>
      <c r="AU164">
        <f>_xlfn.XLOOKUP($A:$A,AUTOPREENCHIMENTO!$A:$A,AUTOPREENCHIMENTO!DY:DY)</f>
        <v>0</v>
      </c>
      <c r="AV164">
        <f>_xlfn.XLOOKUP($A:$A,AUTOPREENCHIMENTO!$A:$A,AUTOPREENCHIMENTO!EA:EA)</f>
        <v>0</v>
      </c>
      <c r="AW164">
        <f>_xlfn.XLOOKUP($A:$A,AUTOPREENCHIMENTO!$A:$A,AUTOPREENCHIMENTO!EC:EC)</f>
        <v>0</v>
      </c>
      <c r="AX164">
        <f>_xlfn.XLOOKUP($A:$A,AUTOPREENCHIMENTO!$A:$A,AUTOPREENCHIMENTO!EE:EE)</f>
        <v>0</v>
      </c>
      <c r="AY164">
        <f>_xlfn.XLOOKUP($A:$A,AUTOPREENCHIMENTO!$A:$A,AUTOPREENCHIMENTO!EG:EG)</f>
        <v>0</v>
      </c>
      <c r="AZ164">
        <f>_xlfn.XLOOKUP($A:$A,AUTOPREENCHIMENTO!$A:$A,AUTOPREENCHIMENTO!DT:DT)</f>
        <v>0</v>
      </c>
      <c r="BA164">
        <f>_xlfn.XLOOKUP($A:$A,AUTOPREENCHIMENTO!$A:$A,AUTOPREENCHIMENTO!DV:DV)</f>
        <v>0</v>
      </c>
      <c r="BB164">
        <f>_xlfn.XLOOKUP($A:$A,AUTOPREENCHIMENTO!$A:$A,AUTOPREENCHIMENTO!DX:DX)</f>
        <v>0</v>
      </c>
      <c r="BC164">
        <f>_xlfn.XLOOKUP($A:$A,AUTOPREENCHIMENTO!$A:$A,AUTOPREENCHIMENTO!DZ:DZ)</f>
        <v>0</v>
      </c>
      <c r="BD164">
        <f>_xlfn.XLOOKUP($A:$A,AUTOPREENCHIMENTO!$A:$A,AUTOPREENCHIMENTO!EB:EB)</f>
        <v>0</v>
      </c>
      <c r="BE164">
        <f>_xlfn.XLOOKUP($A:$A,AUTOPREENCHIMENTO!$A:$A,AUTOPREENCHIMENTO!ED:ED)</f>
        <v>0</v>
      </c>
      <c r="BF164">
        <f>_xlfn.XLOOKUP($A:$A,AUTOPREENCHIMENTO!$A:$A,AUTOPREENCHIMENTO!EF:EF)</f>
        <v>0</v>
      </c>
      <c r="BG164">
        <f>_xlfn.XLOOKUP($A:$A,AUTOPREENCHIMENTO!$A:$A,AUTOPREENCHIMENTO!EH:EH)</f>
        <v>0</v>
      </c>
    </row>
    <row r="165" spans="1:59" x14ac:dyDescent="0.25">
      <c r="A165" s="2">
        <v>237</v>
      </c>
      <c r="B165" s="1" t="s">
        <v>1857</v>
      </c>
      <c r="C165" s="43" t="s">
        <v>291</v>
      </c>
      <c r="D165" s="1" t="s">
        <v>2082</v>
      </c>
      <c r="E165" s="20" t="str">
        <f>_xlfn.XLOOKUP(A:A,Tipologia!A:A,Tipologia!F:F)</f>
        <v>B</v>
      </c>
      <c r="F165" s="62">
        <f t="shared" si="110"/>
        <v>10.25</v>
      </c>
      <c r="G165" s="58">
        <f t="shared" si="111"/>
        <v>1.5</v>
      </c>
      <c r="H165" s="58">
        <f t="shared" si="112"/>
        <v>2</v>
      </c>
      <c r="I165" s="58">
        <f t="shared" si="113"/>
        <v>1</v>
      </c>
      <c r="J165" s="58">
        <f t="shared" si="114"/>
        <v>2</v>
      </c>
      <c r="K165" s="58">
        <f t="shared" si="115"/>
        <v>1</v>
      </c>
      <c r="L165" s="58">
        <f t="shared" si="116"/>
        <v>0.75</v>
      </c>
      <c r="M165" s="58">
        <f t="shared" si="117"/>
        <v>2</v>
      </c>
      <c r="N165" s="1">
        <f>_xlfn.XLOOKUP(A:A,'COAPS 2020-10'!A:A,'COAPS 2020-10'!AP:AP)</f>
        <v>7</v>
      </c>
      <c r="O165" s="55">
        <f t="shared" si="118"/>
        <v>0.5714285714285714</v>
      </c>
      <c r="P165" s="55">
        <f t="shared" si="119"/>
        <v>0.5714285714285714</v>
      </c>
      <c r="Q165">
        <f>_xlfn.XLOOKUP($A:$A,AUTOPREENCHIMENTO!$A:$A,AUTOPREENCHIMENTO!DH:DH)</f>
        <v>4</v>
      </c>
      <c r="R165">
        <f>_xlfn.XLOOKUP($A:$A,AUTOPREENCHIMENTO!$A:$A,AUTOPREENCHIMENTO!DI:DI)</f>
        <v>160</v>
      </c>
      <c r="S165">
        <f>_xlfn.XLOOKUP($A:$A,AUTOPREENCHIMENTO!$A:$A,AUTOPREENCHIMENTO!DJ:DJ)</f>
        <v>0</v>
      </c>
      <c r="T165">
        <f>_xlfn.XLOOKUP($A:$A,AUTOPREENCHIMENTO!$A:$A,AUTOPREENCHIMENTO!DK:DK)</f>
        <v>0</v>
      </c>
      <c r="U165" s="55">
        <f t="shared" si="120"/>
        <v>1.1428571428571428</v>
      </c>
      <c r="V165" s="55">
        <f t="shared" si="121"/>
        <v>1.1428571428571428</v>
      </c>
      <c r="W165">
        <f>_xlfn.XLOOKUP($A:$A,AUTOPREENCHIMENTO!$A:$A,AUTOPREENCHIMENTO!DD:DD)</f>
        <v>8</v>
      </c>
      <c r="X165">
        <f>_xlfn.XLOOKUP($A:$A,AUTOPREENCHIMENTO!$A:$A,AUTOPREENCHIMENTO!DE:DE)</f>
        <v>320</v>
      </c>
      <c r="Y165" s="1">
        <f>_xlfn.XLOOKUP(A:A,'COAPS 2020-10'!A:A,'COAPS 2020-10'!AQ:AQ)</f>
        <v>7</v>
      </c>
      <c r="Z165" s="55">
        <f t="shared" si="122"/>
        <v>1</v>
      </c>
      <c r="AA165" s="55">
        <f t="shared" si="123"/>
        <v>1</v>
      </c>
      <c r="AB165">
        <f>_xlfn.XLOOKUP($A:$A,AUTOPREENCHIMENTO!$A:$A,AUTOPREENCHIMENTO!DB:DB)</f>
        <v>7</v>
      </c>
      <c r="AC165">
        <f>_xlfn.XLOOKUP($A:$A,AUTOPREENCHIMENTO!$A:$A,AUTOPREENCHIMENTO!DC:DC)</f>
        <v>280</v>
      </c>
      <c r="AD165" s="55">
        <f t="shared" si="124"/>
        <v>2.7142857142857144</v>
      </c>
      <c r="AE165" s="55">
        <f t="shared" si="125"/>
        <v>2.2857142857142856</v>
      </c>
      <c r="AF165">
        <f>_xlfn.XLOOKUP($A:$A,AUTOPREENCHIMENTO!$A:$A,AUTOPREENCHIMENTO!DN:DN)</f>
        <v>19</v>
      </c>
      <c r="AG165">
        <f>_xlfn.XLOOKUP($A:$A,AUTOPREENCHIMENTO!$A:$A,AUTOPREENCHIMENTO!DO:DO)</f>
        <v>640</v>
      </c>
      <c r="AH165" s="55">
        <f t="shared" si="126"/>
        <v>1</v>
      </c>
      <c r="AI165" s="55">
        <f t="shared" si="127"/>
        <v>1</v>
      </c>
      <c r="AJ165">
        <f>_xlfn.XLOOKUP($A:$A,AUTOPREENCHIMENTO!$A:$A,AUTOPREENCHIMENTO!DP:DP)</f>
        <v>7</v>
      </c>
      <c r="AK165">
        <f>_xlfn.XLOOKUP($A:$A,AUTOPREENCHIMENTO!$A:$A,AUTOPREENCHIMENTO!DQ:DQ)</f>
        <v>280</v>
      </c>
      <c r="AL165" s="55">
        <f t="shared" si="128"/>
        <v>2.5714285714285716</v>
      </c>
      <c r="AM165" s="55">
        <f t="shared" si="129"/>
        <v>2.5714285714285716</v>
      </c>
      <c r="AN165">
        <f>_xlfn.XLOOKUP($A:$A,AUTOPREENCHIMENTO!$A:$A,AUTOPREENCHIMENTO!CT:CT)</f>
        <v>18</v>
      </c>
      <c r="AO165">
        <f>_xlfn.XLOOKUP($A:$A,AUTOPREENCHIMENTO!$A:$A,AUTOPREENCHIMENTO!CU:CU)</f>
        <v>720</v>
      </c>
      <c r="AP165" s="55">
        <f t="shared" si="130"/>
        <v>5</v>
      </c>
      <c r="AQ165" s="55">
        <f t="shared" si="131"/>
        <v>200</v>
      </c>
      <c r="AR165">
        <f>_xlfn.XLOOKUP($A:$A,AUTOPREENCHIMENTO!$A:$A,AUTOPREENCHIMENTO!DS:DS)</f>
        <v>1</v>
      </c>
      <c r="AS165">
        <f>_xlfn.XLOOKUP($A:$A,AUTOPREENCHIMENTO!$A:$A,AUTOPREENCHIMENTO!DU:DU)</f>
        <v>1</v>
      </c>
      <c r="AT165">
        <f>_xlfn.XLOOKUP($A:$A,AUTOPREENCHIMENTO!$A:$A,AUTOPREENCHIMENTO!DW:DW)</f>
        <v>1</v>
      </c>
      <c r="AU165">
        <f>_xlfn.XLOOKUP($A:$A,AUTOPREENCHIMENTO!$A:$A,AUTOPREENCHIMENTO!DY:DY)</f>
        <v>0</v>
      </c>
      <c r="AV165">
        <f>_xlfn.XLOOKUP($A:$A,AUTOPREENCHIMENTO!$A:$A,AUTOPREENCHIMENTO!EA:EA)</f>
        <v>1</v>
      </c>
      <c r="AW165">
        <f>_xlfn.XLOOKUP($A:$A,AUTOPREENCHIMENTO!$A:$A,AUTOPREENCHIMENTO!EC:EC)</f>
        <v>0</v>
      </c>
      <c r="AX165">
        <f>_xlfn.XLOOKUP($A:$A,AUTOPREENCHIMENTO!$A:$A,AUTOPREENCHIMENTO!EE:EE)</f>
        <v>1</v>
      </c>
      <c r="AY165">
        <f>_xlfn.XLOOKUP($A:$A,AUTOPREENCHIMENTO!$A:$A,AUTOPREENCHIMENTO!EG:EG)</f>
        <v>0</v>
      </c>
      <c r="AZ165">
        <f>_xlfn.XLOOKUP($A:$A,AUTOPREENCHIMENTO!$A:$A,AUTOPREENCHIMENTO!DT:DT)</f>
        <v>40</v>
      </c>
      <c r="BA165">
        <f>_xlfn.XLOOKUP($A:$A,AUTOPREENCHIMENTO!$A:$A,AUTOPREENCHIMENTO!DV:DV)</f>
        <v>40</v>
      </c>
      <c r="BB165">
        <f>_xlfn.XLOOKUP($A:$A,AUTOPREENCHIMENTO!$A:$A,AUTOPREENCHIMENTO!DX:DX)</f>
        <v>40</v>
      </c>
      <c r="BC165">
        <f>_xlfn.XLOOKUP($A:$A,AUTOPREENCHIMENTO!$A:$A,AUTOPREENCHIMENTO!DZ:DZ)</f>
        <v>0</v>
      </c>
      <c r="BD165">
        <f>_xlfn.XLOOKUP($A:$A,AUTOPREENCHIMENTO!$A:$A,AUTOPREENCHIMENTO!EB:EB)</f>
        <v>40</v>
      </c>
      <c r="BE165">
        <f>_xlfn.XLOOKUP($A:$A,AUTOPREENCHIMENTO!$A:$A,AUTOPREENCHIMENTO!ED:ED)</f>
        <v>0</v>
      </c>
      <c r="BF165">
        <f>_xlfn.XLOOKUP($A:$A,AUTOPREENCHIMENTO!$A:$A,AUTOPREENCHIMENTO!EF:EF)</f>
        <v>40</v>
      </c>
      <c r="BG165">
        <f>_xlfn.XLOOKUP($A:$A,AUTOPREENCHIMENTO!$A:$A,AUTOPREENCHIMENTO!EH:EH)</f>
        <v>0</v>
      </c>
    </row>
    <row r="166" spans="1:59" x14ac:dyDescent="0.25">
      <c r="A166" s="2">
        <v>239</v>
      </c>
      <c r="B166" s="1" t="s">
        <v>1857</v>
      </c>
      <c r="C166" s="43" t="s">
        <v>157</v>
      </c>
      <c r="D166" s="1" t="s">
        <v>1895</v>
      </c>
      <c r="E166" s="20" t="str">
        <f>_xlfn.XLOOKUP(A:A,Tipologia!A:A,Tipologia!F:F)</f>
        <v>SEM INFORMAÇÃO</v>
      </c>
      <c r="F166" s="62" t="e">
        <f t="shared" si="110"/>
        <v>#N/A</v>
      </c>
      <c r="G166" s="58" t="e">
        <f t="shared" si="111"/>
        <v>#N/A</v>
      </c>
      <c r="H166" s="58" t="e">
        <f t="shared" si="112"/>
        <v>#N/A</v>
      </c>
      <c r="I166" s="58">
        <f t="shared" si="113"/>
        <v>0</v>
      </c>
      <c r="J166" s="58" t="e">
        <f t="shared" si="114"/>
        <v>#N/A</v>
      </c>
      <c r="K166" s="58">
        <f t="shared" si="115"/>
        <v>0</v>
      </c>
      <c r="L166" s="58" t="e">
        <f t="shared" si="116"/>
        <v>#N/A</v>
      </c>
      <c r="M166" s="58" t="e">
        <f t="shared" si="117"/>
        <v>#N/A</v>
      </c>
      <c r="N166" s="1">
        <f>_xlfn.XLOOKUP(A:A,'COAPS 2020-10'!A:A,'COAPS 2020-10'!AP:AP)</f>
        <v>3</v>
      </c>
      <c r="O166" s="55" t="e">
        <f t="shared" si="118"/>
        <v>#N/A</v>
      </c>
      <c r="P166" s="55" t="e">
        <f t="shared" si="119"/>
        <v>#N/A</v>
      </c>
      <c r="Q166" t="e">
        <f>_xlfn.XLOOKUP($A:$A,AUTOPREENCHIMENTO!$A:$A,AUTOPREENCHIMENTO!DH:DH)</f>
        <v>#N/A</v>
      </c>
      <c r="R166" t="e">
        <f>_xlfn.XLOOKUP($A:$A,AUTOPREENCHIMENTO!$A:$A,AUTOPREENCHIMENTO!DI:DI)</f>
        <v>#N/A</v>
      </c>
      <c r="S166" t="e">
        <f>_xlfn.XLOOKUP($A:$A,AUTOPREENCHIMENTO!$A:$A,AUTOPREENCHIMENTO!DJ:DJ)</f>
        <v>#N/A</v>
      </c>
      <c r="T166" t="e">
        <f>_xlfn.XLOOKUP($A:$A,AUTOPREENCHIMENTO!$A:$A,AUTOPREENCHIMENTO!DK:DK)</f>
        <v>#N/A</v>
      </c>
      <c r="U166" s="55" t="e">
        <f t="shared" si="120"/>
        <v>#N/A</v>
      </c>
      <c r="V166" s="55" t="e">
        <f t="shared" si="121"/>
        <v>#N/A</v>
      </c>
      <c r="W166" t="e">
        <f>_xlfn.XLOOKUP($A:$A,AUTOPREENCHIMENTO!$A:$A,AUTOPREENCHIMENTO!DD:DD)</f>
        <v>#N/A</v>
      </c>
      <c r="X166" t="e">
        <f>_xlfn.XLOOKUP($A:$A,AUTOPREENCHIMENTO!$A:$A,AUTOPREENCHIMENTO!DE:DE)</f>
        <v>#N/A</v>
      </c>
      <c r="Y166" s="1">
        <f>_xlfn.XLOOKUP(A:A,'COAPS 2020-10'!A:A,'COAPS 2020-10'!AQ:AQ)</f>
        <v>0</v>
      </c>
      <c r="Z166" s="55">
        <f t="shared" si="122"/>
        <v>0</v>
      </c>
      <c r="AA166" s="55">
        <f t="shared" si="123"/>
        <v>0</v>
      </c>
      <c r="AB166" t="e">
        <f>_xlfn.XLOOKUP($A:$A,AUTOPREENCHIMENTO!$A:$A,AUTOPREENCHIMENTO!DB:DB)</f>
        <v>#N/A</v>
      </c>
      <c r="AC166" t="e">
        <f>_xlfn.XLOOKUP($A:$A,AUTOPREENCHIMENTO!$A:$A,AUTOPREENCHIMENTO!DC:DC)</f>
        <v>#N/A</v>
      </c>
      <c r="AD166" s="55" t="e">
        <f t="shared" si="124"/>
        <v>#N/A</v>
      </c>
      <c r="AE166" s="55" t="e">
        <f t="shared" si="125"/>
        <v>#N/A</v>
      </c>
      <c r="AF166" t="e">
        <f>_xlfn.XLOOKUP($A:$A,AUTOPREENCHIMENTO!$A:$A,AUTOPREENCHIMENTO!DN:DN)</f>
        <v>#N/A</v>
      </c>
      <c r="AG166" t="e">
        <f>_xlfn.XLOOKUP($A:$A,AUTOPREENCHIMENTO!$A:$A,AUTOPREENCHIMENTO!DO:DO)</f>
        <v>#N/A</v>
      </c>
      <c r="AH166" s="55">
        <f t="shared" si="126"/>
        <v>0</v>
      </c>
      <c r="AI166" s="55">
        <f t="shared" si="127"/>
        <v>0</v>
      </c>
      <c r="AJ166" t="e">
        <f>_xlfn.XLOOKUP($A:$A,AUTOPREENCHIMENTO!$A:$A,AUTOPREENCHIMENTO!DP:DP)</f>
        <v>#N/A</v>
      </c>
      <c r="AK166" t="e">
        <f>_xlfn.XLOOKUP($A:$A,AUTOPREENCHIMENTO!$A:$A,AUTOPREENCHIMENTO!DQ:DQ)</f>
        <v>#N/A</v>
      </c>
      <c r="AL166" s="55" t="e">
        <f t="shared" si="128"/>
        <v>#N/A</v>
      </c>
      <c r="AM166" s="55" t="e">
        <f t="shared" si="129"/>
        <v>#N/A</v>
      </c>
      <c r="AN166" t="e">
        <f>_xlfn.XLOOKUP($A:$A,AUTOPREENCHIMENTO!$A:$A,AUTOPREENCHIMENTO!CT:CT)</f>
        <v>#N/A</v>
      </c>
      <c r="AO166" t="e">
        <f>_xlfn.XLOOKUP($A:$A,AUTOPREENCHIMENTO!$A:$A,AUTOPREENCHIMENTO!CU:CU)</f>
        <v>#N/A</v>
      </c>
      <c r="AP166" s="55">
        <f t="shared" si="130"/>
        <v>0</v>
      </c>
      <c r="AQ166" s="55" t="e">
        <f t="shared" si="131"/>
        <v>#N/A</v>
      </c>
      <c r="AR166" t="e">
        <f>_xlfn.XLOOKUP($A:$A,AUTOPREENCHIMENTO!$A:$A,AUTOPREENCHIMENTO!DS:DS)</f>
        <v>#N/A</v>
      </c>
      <c r="AS166" t="e">
        <f>_xlfn.XLOOKUP($A:$A,AUTOPREENCHIMENTO!$A:$A,AUTOPREENCHIMENTO!DU:DU)</f>
        <v>#N/A</v>
      </c>
      <c r="AT166" t="e">
        <f>_xlfn.XLOOKUP($A:$A,AUTOPREENCHIMENTO!$A:$A,AUTOPREENCHIMENTO!DW:DW)</f>
        <v>#N/A</v>
      </c>
      <c r="AU166" t="e">
        <f>_xlfn.XLOOKUP($A:$A,AUTOPREENCHIMENTO!$A:$A,AUTOPREENCHIMENTO!DY:DY)</f>
        <v>#N/A</v>
      </c>
      <c r="AV166" t="e">
        <f>_xlfn.XLOOKUP($A:$A,AUTOPREENCHIMENTO!$A:$A,AUTOPREENCHIMENTO!EA:EA)</f>
        <v>#N/A</v>
      </c>
      <c r="AW166" t="e">
        <f>_xlfn.XLOOKUP($A:$A,AUTOPREENCHIMENTO!$A:$A,AUTOPREENCHIMENTO!EC:EC)</f>
        <v>#N/A</v>
      </c>
      <c r="AX166" t="e">
        <f>_xlfn.XLOOKUP($A:$A,AUTOPREENCHIMENTO!$A:$A,AUTOPREENCHIMENTO!EE:EE)</f>
        <v>#N/A</v>
      </c>
      <c r="AY166" t="e">
        <f>_xlfn.XLOOKUP($A:$A,AUTOPREENCHIMENTO!$A:$A,AUTOPREENCHIMENTO!EG:EG)</f>
        <v>#N/A</v>
      </c>
      <c r="AZ166" t="e">
        <f>_xlfn.XLOOKUP($A:$A,AUTOPREENCHIMENTO!$A:$A,AUTOPREENCHIMENTO!DT:DT)</f>
        <v>#N/A</v>
      </c>
      <c r="BA166" t="e">
        <f>_xlfn.XLOOKUP($A:$A,AUTOPREENCHIMENTO!$A:$A,AUTOPREENCHIMENTO!DV:DV)</f>
        <v>#N/A</v>
      </c>
      <c r="BB166" t="e">
        <f>_xlfn.XLOOKUP($A:$A,AUTOPREENCHIMENTO!$A:$A,AUTOPREENCHIMENTO!DX:DX)</f>
        <v>#N/A</v>
      </c>
      <c r="BC166" t="e">
        <f>_xlfn.XLOOKUP($A:$A,AUTOPREENCHIMENTO!$A:$A,AUTOPREENCHIMENTO!DZ:DZ)</f>
        <v>#N/A</v>
      </c>
      <c r="BD166" t="e">
        <f>_xlfn.XLOOKUP($A:$A,AUTOPREENCHIMENTO!$A:$A,AUTOPREENCHIMENTO!EB:EB)</f>
        <v>#N/A</v>
      </c>
      <c r="BE166" t="e">
        <f>_xlfn.XLOOKUP($A:$A,AUTOPREENCHIMENTO!$A:$A,AUTOPREENCHIMENTO!ED:ED)</f>
        <v>#N/A</v>
      </c>
      <c r="BF166" t="e">
        <f>_xlfn.XLOOKUP($A:$A,AUTOPREENCHIMENTO!$A:$A,AUTOPREENCHIMENTO!EF:EF)</f>
        <v>#N/A</v>
      </c>
      <c r="BG166" t="e">
        <f>_xlfn.XLOOKUP($A:$A,AUTOPREENCHIMENTO!$A:$A,AUTOPREENCHIMENTO!EH:EH)</f>
        <v>#N/A</v>
      </c>
    </row>
    <row r="167" spans="1:59" x14ac:dyDescent="0.25">
      <c r="A167" s="2">
        <v>501</v>
      </c>
      <c r="B167" s="1" t="s">
        <v>1929</v>
      </c>
      <c r="C167" s="43" t="s">
        <v>136</v>
      </c>
      <c r="D167" s="12" t="s">
        <v>1944</v>
      </c>
      <c r="E167" s="20" t="e">
        <f>_xlfn.XLOOKUP(A:A,Tipologia!A:A,Tipologia!F:F)</f>
        <v>#N/A</v>
      </c>
      <c r="F167" s="62" t="e">
        <f t="shared" si="110"/>
        <v>#N/A</v>
      </c>
      <c r="G167" s="58" t="e">
        <f t="shared" si="111"/>
        <v>#N/A</v>
      </c>
      <c r="H167" s="58" t="e">
        <f t="shared" si="112"/>
        <v>#N/A</v>
      </c>
      <c r="I167" s="58">
        <f t="shared" si="113"/>
        <v>0</v>
      </c>
      <c r="J167" s="58" t="e">
        <f t="shared" si="114"/>
        <v>#N/A</v>
      </c>
      <c r="K167" s="58">
        <f t="shared" si="115"/>
        <v>0</v>
      </c>
      <c r="L167" s="58" t="e">
        <f t="shared" si="116"/>
        <v>#N/A</v>
      </c>
      <c r="M167" s="58" t="e">
        <f t="shared" si="117"/>
        <v>#N/A</v>
      </c>
      <c r="N167" s="1">
        <f>_xlfn.XLOOKUP(A:A,'COAPS 2020-10'!A:A,'COAPS 2020-10'!AP:AP)</f>
        <v>0</v>
      </c>
      <c r="O167" s="55" t="e">
        <f t="shared" si="118"/>
        <v>#N/A</v>
      </c>
      <c r="P167" s="55" t="e">
        <f t="shared" si="119"/>
        <v>#N/A</v>
      </c>
      <c r="Q167" t="e">
        <f>_xlfn.XLOOKUP($A:$A,AUTOPREENCHIMENTO!$A:$A,AUTOPREENCHIMENTO!DH:DH)</f>
        <v>#N/A</v>
      </c>
      <c r="R167" t="e">
        <f>_xlfn.XLOOKUP($A:$A,AUTOPREENCHIMENTO!$A:$A,AUTOPREENCHIMENTO!DI:DI)</f>
        <v>#N/A</v>
      </c>
      <c r="S167" t="e">
        <f>_xlfn.XLOOKUP($A:$A,AUTOPREENCHIMENTO!$A:$A,AUTOPREENCHIMENTO!DJ:DJ)</f>
        <v>#N/A</v>
      </c>
      <c r="T167" t="e">
        <f>_xlfn.XLOOKUP($A:$A,AUTOPREENCHIMENTO!$A:$A,AUTOPREENCHIMENTO!DK:DK)</f>
        <v>#N/A</v>
      </c>
      <c r="U167" s="55" t="e">
        <f t="shared" si="120"/>
        <v>#N/A</v>
      </c>
      <c r="V167" s="55" t="e">
        <f t="shared" si="121"/>
        <v>#N/A</v>
      </c>
      <c r="W167" t="e">
        <f>_xlfn.XLOOKUP($A:$A,AUTOPREENCHIMENTO!$A:$A,AUTOPREENCHIMENTO!DD:DD)</f>
        <v>#N/A</v>
      </c>
      <c r="X167" t="e">
        <f>_xlfn.XLOOKUP($A:$A,AUTOPREENCHIMENTO!$A:$A,AUTOPREENCHIMENTO!DE:DE)</f>
        <v>#N/A</v>
      </c>
      <c r="Y167" s="1">
        <f>_xlfn.XLOOKUP(A:A,'COAPS 2020-10'!A:A,'COAPS 2020-10'!AQ:AQ)</f>
        <v>0</v>
      </c>
      <c r="Z167" s="55">
        <f t="shared" si="122"/>
        <v>0</v>
      </c>
      <c r="AA167" s="55">
        <f t="shared" si="123"/>
        <v>0</v>
      </c>
      <c r="AB167" t="e">
        <f>_xlfn.XLOOKUP($A:$A,AUTOPREENCHIMENTO!$A:$A,AUTOPREENCHIMENTO!DB:DB)</f>
        <v>#N/A</v>
      </c>
      <c r="AC167" t="e">
        <f>_xlfn.XLOOKUP($A:$A,AUTOPREENCHIMENTO!$A:$A,AUTOPREENCHIMENTO!DC:DC)</f>
        <v>#N/A</v>
      </c>
      <c r="AD167" s="55" t="e">
        <f t="shared" si="124"/>
        <v>#N/A</v>
      </c>
      <c r="AE167" s="55" t="e">
        <f t="shared" si="125"/>
        <v>#N/A</v>
      </c>
      <c r="AF167" t="e">
        <f>_xlfn.XLOOKUP($A:$A,AUTOPREENCHIMENTO!$A:$A,AUTOPREENCHIMENTO!DN:DN)</f>
        <v>#N/A</v>
      </c>
      <c r="AG167" t="e">
        <f>_xlfn.XLOOKUP($A:$A,AUTOPREENCHIMENTO!$A:$A,AUTOPREENCHIMENTO!DO:DO)</f>
        <v>#N/A</v>
      </c>
      <c r="AH167" s="55">
        <f t="shared" si="126"/>
        <v>0</v>
      </c>
      <c r="AI167" s="55">
        <f t="shared" si="127"/>
        <v>0</v>
      </c>
      <c r="AJ167" t="e">
        <f>_xlfn.XLOOKUP($A:$A,AUTOPREENCHIMENTO!$A:$A,AUTOPREENCHIMENTO!DP:DP)</f>
        <v>#N/A</v>
      </c>
      <c r="AK167" t="e">
        <f>_xlfn.XLOOKUP($A:$A,AUTOPREENCHIMENTO!$A:$A,AUTOPREENCHIMENTO!DQ:DQ)</f>
        <v>#N/A</v>
      </c>
      <c r="AL167" s="55" t="e">
        <f t="shared" si="128"/>
        <v>#N/A</v>
      </c>
      <c r="AM167" s="55" t="e">
        <f t="shared" si="129"/>
        <v>#N/A</v>
      </c>
      <c r="AN167" t="e">
        <f>_xlfn.XLOOKUP($A:$A,AUTOPREENCHIMENTO!$A:$A,AUTOPREENCHIMENTO!CT:CT)</f>
        <v>#N/A</v>
      </c>
      <c r="AO167" t="e">
        <f>_xlfn.XLOOKUP($A:$A,AUTOPREENCHIMENTO!$A:$A,AUTOPREENCHIMENTO!CU:CU)</f>
        <v>#N/A</v>
      </c>
      <c r="AP167" s="55">
        <f t="shared" si="130"/>
        <v>0</v>
      </c>
      <c r="AQ167" s="55" t="e">
        <f t="shared" si="131"/>
        <v>#N/A</v>
      </c>
      <c r="AR167" t="e">
        <f>_xlfn.XLOOKUP($A:$A,AUTOPREENCHIMENTO!$A:$A,AUTOPREENCHIMENTO!DS:DS)</f>
        <v>#N/A</v>
      </c>
      <c r="AS167" t="e">
        <f>_xlfn.XLOOKUP($A:$A,AUTOPREENCHIMENTO!$A:$A,AUTOPREENCHIMENTO!DU:DU)</f>
        <v>#N/A</v>
      </c>
      <c r="AT167" t="e">
        <f>_xlfn.XLOOKUP($A:$A,AUTOPREENCHIMENTO!$A:$A,AUTOPREENCHIMENTO!DW:DW)</f>
        <v>#N/A</v>
      </c>
      <c r="AU167" t="e">
        <f>_xlfn.XLOOKUP($A:$A,AUTOPREENCHIMENTO!$A:$A,AUTOPREENCHIMENTO!DY:DY)</f>
        <v>#N/A</v>
      </c>
      <c r="AV167" t="e">
        <f>_xlfn.XLOOKUP($A:$A,AUTOPREENCHIMENTO!$A:$A,AUTOPREENCHIMENTO!EA:EA)</f>
        <v>#N/A</v>
      </c>
      <c r="AW167" t="e">
        <f>_xlfn.XLOOKUP($A:$A,AUTOPREENCHIMENTO!$A:$A,AUTOPREENCHIMENTO!EC:EC)</f>
        <v>#N/A</v>
      </c>
      <c r="AX167" t="e">
        <f>_xlfn.XLOOKUP($A:$A,AUTOPREENCHIMENTO!$A:$A,AUTOPREENCHIMENTO!EE:EE)</f>
        <v>#N/A</v>
      </c>
      <c r="AY167" t="e">
        <f>_xlfn.XLOOKUP($A:$A,AUTOPREENCHIMENTO!$A:$A,AUTOPREENCHIMENTO!EG:EG)</f>
        <v>#N/A</v>
      </c>
      <c r="AZ167" t="e">
        <f>_xlfn.XLOOKUP($A:$A,AUTOPREENCHIMENTO!$A:$A,AUTOPREENCHIMENTO!DT:DT)</f>
        <v>#N/A</v>
      </c>
      <c r="BA167" t="e">
        <f>_xlfn.XLOOKUP($A:$A,AUTOPREENCHIMENTO!$A:$A,AUTOPREENCHIMENTO!DV:DV)</f>
        <v>#N/A</v>
      </c>
      <c r="BB167" t="e">
        <f>_xlfn.XLOOKUP($A:$A,AUTOPREENCHIMENTO!$A:$A,AUTOPREENCHIMENTO!DX:DX)</f>
        <v>#N/A</v>
      </c>
      <c r="BC167" t="e">
        <f>_xlfn.XLOOKUP($A:$A,AUTOPREENCHIMENTO!$A:$A,AUTOPREENCHIMENTO!DZ:DZ)</f>
        <v>#N/A</v>
      </c>
      <c r="BD167" t="e">
        <f>_xlfn.XLOOKUP($A:$A,AUTOPREENCHIMENTO!$A:$A,AUTOPREENCHIMENTO!EB:EB)</f>
        <v>#N/A</v>
      </c>
      <c r="BE167" t="e">
        <f>_xlfn.XLOOKUP($A:$A,AUTOPREENCHIMENTO!$A:$A,AUTOPREENCHIMENTO!ED:ED)</f>
        <v>#N/A</v>
      </c>
      <c r="BF167" t="e">
        <f>_xlfn.XLOOKUP($A:$A,AUTOPREENCHIMENTO!$A:$A,AUTOPREENCHIMENTO!EF:EF)</f>
        <v>#N/A</v>
      </c>
      <c r="BG167" t="e">
        <f>_xlfn.XLOOKUP($A:$A,AUTOPREENCHIMENTO!$A:$A,AUTOPREENCHIMENTO!EH:EH)</f>
        <v>#N/A</v>
      </c>
    </row>
    <row r="168" spans="1:59" x14ac:dyDescent="0.25">
      <c r="A168" s="2">
        <v>502</v>
      </c>
      <c r="B168" s="1" t="s">
        <v>1929</v>
      </c>
      <c r="C168" s="43" t="s">
        <v>136</v>
      </c>
      <c r="D168" s="12" t="s">
        <v>1948</v>
      </c>
      <c r="E168" s="20" t="e">
        <f>_xlfn.XLOOKUP(A:A,Tipologia!A:A,Tipologia!F:F)</f>
        <v>#N/A</v>
      </c>
      <c r="F168" s="62" t="e">
        <f t="shared" si="110"/>
        <v>#N/A</v>
      </c>
      <c r="G168" s="58" t="e">
        <f t="shared" si="111"/>
        <v>#N/A</v>
      </c>
      <c r="H168" s="58" t="e">
        <f t="shared" si="112"/>
        <v>#N/A</v>
      </c>
      <c r="I168" s="58" t="e">
        <f t="shared" si="113"/>
        <v>#N/A</v>
      </c>
      <c r="J168" s="58" t="e">
        <f t="shared" si="114"/>
        <v>#N/A</v>
      </c>
      <c r="K168" s="58" t="e">
        <f t="shared" si="115"/>
        <v>#N/A</v>
      </c>
      <c r="L168" s="58" t="e">
        <f t="shared" si="116"/>
        <v>#N/A</v>
      </c>
      <c r="M168" s="58" t="e">
        <f t="shared" si="117"/>
        <v>#N/A</v>
      </c>
      <c r="N168" s="1">
        <f>_xlfn.XLOOKUP(A:A,'COAPS 2020-10'!A:A,'COAPS 2020-10'!AP:AP)</f>
        <v>0</v>
      </c>
      <c r="O168" s="55" t="e">
        <f t="shared" si="118"/>
        <v>#N/A</v>
      </c>
      <c r="P168" s="55" t="e">
        <f t="shared" si="119"/>
        <v>#N/A</v>
      </c>
      <c r="Q168" t="e">
        <f>_xlfn.XLOOKUP($A:$A,AUTOPREENCHIMENTO!$A:$A,AUTOPREENCHIMENTO!DH:DH)</f>
        <v>#N/A</v>
      </c>
      <c r="R168" t="e">
        <f>_xlfn.XLOOKUP($A:$A,AUTOPREENCHIMENTO!$A:$A,AUTOPREENCHIMENTO!DI:DI)</f>
        <v>#N/A</v>
      </c>
      <c r="S168" t="e">
        <f>_xlfn.XLOOKUP($A:$A,AUTOPREENCHIMENTO!$A:$A,AUTOPREENCHIMENTO!DJ:DJ)</f>
        <v>#N/A</v>
      </c>
      <c r="T168" t="e">
        <f>_xlfn.XLOOKUP($A:$A,AUTOPREENCHIMENTO!$A:$A,AUTOPREENCHIMENTO!DK:DK)</f>
        <v>#N/A</v>
      </c>
      <c r="U168" s="55" t="e">
        <f t="shared" si="120"/>
        <v>#N/A</v>
      </c>
      <c r="V168" s="55" t="e">
        <f t="shared" si="121"/>
        <v>#N/A</v>
      </c>
      <c r="W168" t="e">
        <f>_xlfn.XLOOKUP($A:$A,AUTOPREENCHIMENTO!$A:$A,AUTOPREENCHIMENTO!DD:DD)</f>
        <v>#N/A</v>
      </c>
      <c r="X168" t="e">
        <f>_xlfn.XLOOKUP($A:$A,AUTOPREENCHIMENTO!$A:$A,AUTOPREENCHIMENTO!DE:DE)</f>
        <v>#N/A</v>
      </c>
      <c r="Y168" s="1">
        <f>_xlfn.XLOOKUP(A:A,'COAPS 2020-10'!A:A,'COAPS 2020-10'!AQ:AQ)</f>
        <v>1</v>
      </c>
      <c r="Z168" s="55" t="e">
        <f t="shared" si="122"/>
        <v>#N/A</v>
      </c>
      <c r="AA168" s="55" t="e">
        <f t="shared" si="123"/>
        <v>#N/A</v>
      </c>
      <c r="AB168" t="e">
        <f>_xlfn.XLOOKUP($A:$A,AUTOPREENCHIMENTO!$A:$A,AUTOPREENCHIMENTO!DB:DB)</f>
        <v>#N/A</v>
      </c>
      <c r="AC168" t="e">
        <f>_xlfn.XLOOKUP($A:$A,AUTOPREENCHIMENTO!$A:$A,AUTOPREENCHIMENTO!DC:DC)</f>
        <v>#N/A</v>
      </c>
      <c r="AD168" s="55" t="e">
        <f t="shared" si="124"/>
        <v>#N/A</v>
      </c>
      <c r="AE168" s="55" t="e">
        <f t="shared" si="125"/>
        <v>#N/A</v>
      </c>
      <c r="AF168" t="e">
        <f>_xlfn.XLOOKUP($A:$A,AUTOPREENCHIMENTO!$A:$A,AUTOPREENCHIMENTO!DN:DN)</f>
        <v>#N/A</v>
      </c>
      <c r="AG168" t="e">
        <f>_xlfn.XLOOKUP($A:$A,AUTOPREENCHIMENTO!$A:$A,AUTOPREENCHIMENTO!DO:DO)</f>
        <v>#N/A</v>
      </c>
      <c r="AH168" s="55" t="e">
        <f t="shared" si="126"/>
        <v>#N/A</v>
      </c>
      <c r="AI168" s="55" t="e">
        <f t="shared" si="127"/>
        <v>#N/A</v>
      </c>
      <c r="AJ168" t="e">
        <f>_xlfn.XLOOKUP($A:$A,AUTOPREENCHIMENTO!$A:$A,AUTOPREENCHIMENTO!DP:DP)</f>
        <v>#N/A</v>
      </c>
      <c r="AK168" t="e">
        <f>_xlfn.XLOOKUP($A:$A,AUTOPREENCHIMENTO!$A:$A,AUTOPREENCHIMENTO!DQ:DQ)</f>
        <v>#N/A</v>
      </c>
      <c r="AL168" s="55" t="e">
        <f t="shared" si="128"/>
        <v>#N/A</v>
      </c>
      <c r="AM168" s="55" t="e">
        <f t="shared" si="129"/>
        <v>#N/A</v>
      </c>
      <c r="AN168" t="e">
        <f>_xlfn.XLOOKUP($A:$A,AUTOPREENCHIMENTO!$A:$A,AUTOPREENCHIMENTO!CT:CT)</f>
        <v>#N/A</v>
      </c>
      <c r="AO168" t="e">
        <f>_xlfn.XLOOKUP($A:$A,AUTOPREENCHIMENTO!$A:$A,AUTOPREENCHIMENTO!CU:CU)</f>
        <v>#N/A</v>
      </c>
      <c r="AP168" s="55">
        <f t="shared" si="130"/>
        <v>0</v>
      </c>
      <c r="AQ168" s="55" t="e">
        <f t="shared" si="131"/>
        <v>#N/A</v>
      </c>
      <c r="AR168" t="e">
        <f>_xlfn.XLOOKUP($A:$A,AUTOPREENCHIMENTO!$A:$A,AUTOPREENCHIMENTO!DS:DS)</f>
        <v>#N/A</v>
      </c>
      <c r="AS168" t="e">
        <f>_xlfn.XLOOKUP($A:$A,AUTOPREENCHIMENTO!$A:$A,AUTOPREENCHIMENTO!DU:DU)</f>
        <v>#N/A</v>
      </c>
      <c r="AT168" t="e">
        <f>_xlfn.XLOOKUP($A:$A,AUTOPREENCHIMENTO!$A:$A,AUTOPREENCHIMENTO!DW:DW)</f>
        <v>#N/A</v>
      </c>
      <c r="AU168" t="e">
        <f>_xlfn.XLOOKUP($A:$A,AUTOPREENCHIMENTO!$A:$A,AUTOPREENCHIMENTO!DY:DY)</f>
        <v>#N/A</v>
      </c>
      <c r="AV168" t="e">
        <f>_xlfn.XLOOKUP($A:$A,AUTOPREENCHIMENTO!$A:$A,AUTOPREENCHIMENTO!EA:EA)</f>
        <v>#N/A</v>
      </c>
      <c r="AW168" t="e">
        <f>_xlfn.XLOOKUP($A:$A,AUTOPREENCHIMENTO!$A:$A,AUTOPREENCHIMENTO!EC:EC)</f>
        <v>#N/A</v>
      </c>
      <c r="AX168" t="e">
        <f>_xlfn.XLOOKUP($A:$A,AUTOPREENCHIMENTO!$A:$A,AUTOPREENCHIMENTO!EE:EE)</f>
        <v>#N/A</v>
      </c>
      <c r="AY168" t="e">
        <f>_xlfn.XLOOKUP($A:$A,AUTOPREENCHIMENTO!$A:$A,AUTOPREENCHIMENTO!EG:EG)</f>
        <v>#N/A</v>
      </c>
      <c r="AZ168" t="e">
        <f>_xlfn.XLOOKUP($A:$A,AUTOPREENCHIMENTO!$A:$A,AUTOPREENCHIMENTO!DT:DT)</f>
        <v>#N/A</v>
      </c>
      <c r="BA168" t="e">
        <f>_xlfn.XLOOKUP($A:$A,AUTOPREENCHIMENTO!$A:$A,AUTOPREENCHIMENTO!DV:DV)</f>
        <v>#N/A</v>
      </c>
      <c r="BB168" t="e">
        <f>_xlfn.XLOOKUP($A:$A,AUTOPREENCHIMENTO!$A:$A,AUTOPREENCHIMENTO!DX:DX)</f>
        <v>#N/A</v>
      </c>
      <c r="BC168" t="e">
        <f>_xlfn.XLOOKUP($A:$A,AUTOPREENCHIMENTO!$A:$A,AUTOPREENCHIMENTO!DZ:DZ)</f>
        <v>#N/A</v>
      </c>
      <c r="BD168" t="e">
        <f>_xlfn.XLOOKUP($A:$A,AUTOPREENCHIMENTO!$A:$A,AUTOPREENCHIMENTO!EB:EB)</f>
        <v>#N/A</v>
      </c>
      <c r="BE168" t="e">
        <f>_xlfn.XLOOKUP($A:$A,AUTOPREENCHIMENTO!$A:$A,AUTOPREENCHIMENTO!ED:ED)</f>
        <v>#N/A</v>
      </c>
      <c r="BF168" t="e">
        <f>_xlfn.XLOOKUP($A:$A,AUTOPREENCHIMENTO!$A:$A,AUTOPREENCHIMENTO!EF:EF)</f>
        <v>#N/A</v>
      </c>
      <c r="BG168" t="e">
        <f>_xlfn.XLOOKUP($A:$A,AUTOPREENCHIMENTO!$A:$A,AUTOPREENCHIMENTO!EH:EH)</f>
        <v>#N/A</v>
      </c>
    </row>
    <row r="169" spans="1:59" x14ac:dyDescent="0.25">
      <c r="A169" s="2">
        <v>503</v>
      </c>
      <c r="B169" s="1" t="s">
        <v>1929</v>
      </c>
      <c r="C169" s="43" t="s">
        <v>136</v>
      </c>
      <c r="D169" s="12" t="s">
        <v>1951</v>
      </c>
      <c r="E169" s="20" t="e">
        <f>_xlfn.XLOOKUP(A:A,Tipologia!A:A,Tipologia!F:F)</f>
        <v>#N/A</v>
      </c>
      <c r="F169" s="62" t="e">
        <f t="shared" si="110"/>
        <v>#N/A</v>
      </c>
      <c r="G169" s="58" t="e">
        <f t="shared" si="111"/>
        <v>#N/A</v>
      </c>
      <c r="H169" s="58" t="e">
        <f t="shared" si="112"/>
        <v>#N/A</v>
      </c>
      <c r="I169" s="58" t="e">
        <f t="shared" si="113"/>
        <v>#N/A</v>
      </c>
      <c r="J169" s="58" t="e">
        <f t="shared" si="114"/>
        <v>#N/A</v>
      </c>
      <c r="K169" s="58" t="e">
        <f t="shared" si="115"/>
        <v>#N/A</v>
      </c>
      <c r="L169" s="58" t="e">
        <f t="shared" si="116"/>
        <v>#N/A</v>
      </c>
      <c r="M169" s="58" t="e">
        <f t="shared" si="117"/>
        <v>#N/A</v>
      </c>
      <c r="N169" s="1">
        <f>_xlfn.XLOOKUP(A:A,'COAPS 2020-10'!A:A,'COAPS 2020-10'!AP:AP)</f>
        <v>0</v>
      </c>
      <c r="O169" s="55" t="e">
        <f t="shared" si="118"/>
        <v>#N/A</v>
      </c>
      <c r="P169" s="55" t="e">
        <f t="shared" si="119"/>
        <v>#N/A</v>
      </c>
      <c r="Q169" t="e">
        <f>_xlfn.XLOOKUP($A:$A,AUTOPREENCHIMENTO!$A:$A,AUTOPREENCHIMENTO!DH:DH)</f>
        <v>#N/A</v>
      </c>
      <c r="R169" t="e">
        <f>_xlfn.XLOOKUP($A:$A,AUTOPREENCHIMENTO!$A:$A,AUTOPREENCHIMENTO!DI:DI)</f>
        <v>#N/A</v>
      </c>
      <c r="S169" t="e">
        <f>_xlfn.XLOOKUP($A:$A,AUTOPREENCHIMENTO!$A:$A,AUTOPREENCHIMENTO!DJ:DJ)</f>
        <v>#N/A</v>
      </c>
      <c r="T169" t="e">
        <f>_xlfn.XLOOKUP($A:$A,AUTOPREENCHIMENTO!$A:$A,AUTOPREENCHIMENTO!DK:DK)</f>
        <v>#N/A</v>
      </c>
      <c r="U169" s="55" t="e">
        <f t="shared" si="120"/>
        <v>#N/A</v>
      </c>
      <c r="V169" s="55" t="e">
        <f t="shared" si="121"/>
        <v>#N/A</v>
      </c>
      <c r="W169" t="e">
        <f>_xlfn.XLOOKUP($A:$A,AUTOPREENCHIMENTO!$A:$A,AUTOPREENCHIMENTO!DD:DD)</f>
        <v>#N/A</v>
      </c>
      <c r="X169" t="e">
        <f>_xlfn.XLOOKUP($A:$A,AUTOPREENCHIMENTO!$A:$A,AUTOPREENCHIMENTO!DE:DE)</f>
        <v>#N/A</v>
      </c>
      <c r="Y169" s="1">
        <f>_xlfn.XLOOKUP(A:A,'COAPS 2020-10'!A:A,'COAPS 2020-10'!AQ:AQ)</f>
        <v>1</v>
      </c>
      <c r="Z169" s="55" t="e">
        <f t="shared" si="122"/>
        <v>#N/A</v>
      </c>
      <c r="AA169" s="55" t="e">
        <f t="shared" si="123"/>
        <v>#N/A</v>
      </c>
      <c r="AB169" t="e">
        <f>_xlfn.XLOOKUP($A:$A,AUTOPREENCHIMENTO!$A:$A,AUTOPREENCHIMENTO!DB:DB)</f>
        <v>#N/A</v>
      </c>
      <c r="AC169" t="e">
        <f>_xlfn.XLOOKUP($A:$A,AUTOPREENCHIMENTO!$A:$A,AUTOPREENCHIMENTO!DC:DC)</f>
        <v>#N/A</v>
      </c>
      <c r="AD169" s="55" t="e">
        <f t="shared" si="124"/>
        <v>#N/A</v>
      </c>
      <c r="AE169" s="55" t="e">
        <f t="shared" si="125"/>
        <v>#N/A</v>
      </c>
      <c r="AF169" t="e">
        <f>_xlfn.XLOOKUP($A:$A,AUTOPREENCHIMENTO!$A:$A,AUTOPREENCHIMENTO!DN:DN)</f>
        <v>#N/A</v>
      </c>
      <c r="AG169" t="e">
        <f>_xlfn.XLOOKUP($A:$A,AUTOPREENCHIMENTO!$A:$A,AUTOPREENCHIMENTO!DO:DO)</f>
        <v>#N/A</v>
      </c>
      <c r="AH169" s="55" t="e">
        <f t="shared" si="126"/>
        <v>#N/A</v>
      </c>
      <c r="AI169" s="55" t="e">
        <f t="shared" si="127"/>
        <v>#N/A</v>
      </c>
      <c r="AJ169" t="e">
        <f>_xlfn.XLOOKUP($A:$A,AUTOPREENCHIMENTO!$A:$A,AUTOPREENCHIMENTO!DP:DP)</f>
        <v>#N/A</v>
      </c>
      <c r="AK169" t="e">
        <f>_xlfn.XLOOKUP($A:$A,AUTOPREENCHIMENTO!$A:$A,AUTOPREENCHIMENTO!DQ:DQ)</f>
        <v>#N/A</v>
      </c>
      <c r="AL169" s="55" t="e">
        <f t="shared" si="128"/>
        <v>#N/A</v>
      </c>
      <c r="AM169" s="55" t="e">
        <f t="shared" si="129"/>
        <v>#N/A</v>
      </c>
      <c r="AN169" t="e">
        <f>_xlfn.XLOOKUP($A:$A,AUTOPREENCHIMENTO!$A:$A,AUTOPREENCHIMENTO!CT:CT)</f>
        <v>#N/A</v>
      </c>
      <c r="AO169" t="e">
        <f>_xlfn.XLOOKUP($A:$A,AUTOPREENCHIMENTO!$A:$A,AUTOPREENCHIMENTO!CU:CU)</f>
        <v>#N/A</v>
      </c>
      <c r="AP169" s="55">
        <f t="shared" si="130"/>
        <v>0</v>
      </c>
      <c r="AQ169" s="55" t="e">
        <f t="shared" si="131"/>
        <v>#N/A</v>
      </c>
      <c r="AR169" t="e">
        <f>_xlfn.XLOOKUP($A:$A,AUTOPREENCHIMENTO!$A:$A,AUTOPREENCHIMENTO!DS:DS)</f>
        <v>#N/A</v>
      </c>
      <c r="AS169" t="e">
        <f>_xlfn.XLOOKUP($A:$A,AUTOPREENCHIMENTO!$A:$A,AUTOPREENCHIMENTO!DU:DU)</f>
        <v>#N/A</v>
      </c>
      <c r="AT169" t="e">
        <f>_xlfn.XLOOKUP($A:$A,AUTOPREENCHIMENTO!$A:$A,AUTOPREENCHIMENTO!DW:DW)</f>
        <v>#N/A</v>
      </c>
      <c r="AU169" t="e">
        <f>_xlfn.XLOOKUP($A:$A,AUTOPREENCHIMENTO!$A:$A,AUTOPREENCHIMENTO!DY:DY)</f>
        <v>#N/A</v>
      </c>
      <c r="AV169" t="e">
        <f>_xlfn.XLOOKUP($A:$A,AUTOPREENCHIMENTO!$A:$A,AUTOPREENCHIMENTO!EA:EA)</f>
        <v>#N/A</v>
      </c>
      <c r="AW169" t="e">
        <f>_xlfn.XLOOKUP($A:$A,AUTOPREENCHIMENTO!$A:$A,AUTOPREENCHIMENTO!EC:EC)</f>
        <v>#N/A</v>
      </c>
      <c r="AX169" t="e">
        <f>_xlfn.XLOOKUP($A:$A,AUTOPREENCHIMENTO!$A:$A,AUTOPREENCHIMENTO!EE:EE)</f>
        <v>#N/A</v>
      </c>
      <c r="AY169" t="e">
        <f>_xlfn.XLOOKUP($A:$A,AUTOPREENCHIMENTO!$A:$A,AUTOPREENCHIMENTO!EG:EG)</f>
        <v>#N/A</v>
      </c>
      <c r="AZ169" t="e">
        <f>_xlfn.XLOOKUP($A:$A,AUTOPREENCHIMENTO!$A:$A,AUTOPREENCHIMENTO!DT:DT)</f>
        <v>#N/A</v>
      </c>
      <c r="BA169" t="e">
        <f>_xlfn.XLOOKUP($A:$A,AUTOPREENCHIMENTO!$A:$A,AUTOPREENCHIMENTO!DV:DV)</f>
        <v>#N/A</v>
      </c>
      <c r="BB169" t="e">
        <f>_xlfn.XLOOKUP($A:$A,AUTOPREENCHIMENTO!$A:$A,AUTOPREENCHIMENTO!DX:DX)</f>
        <v>#N/A</v>
      </c>
      <c r="BC169" t="e">
        <f>_xlfn.XLOOKUP($A:$A,AUTOPREENCHIMENTO!$A:$A,AUTOPREENCHIMENTO!DZ:DZ)</f>
        <v>#N/A</v>
      </c>
      <c r="BD169" t="e">
        <f>_xlfn.XLOOKUP($A:$A,AUTOPREENCHIMENTO!$A:$A,AUTOPREENCHIMENTO!EB:EB)</f>
        <v>#N/A</v>
      </c>
      <c r="BE169" t="e">
        <f>_xlfn.XLOOKUP($A:$A,AUTOPREENCHIMENTO!$A:$A,AUTOPREENCHIMENTO!ED:ED)</f>
        <v>#N/A</v>
      </c>
      <c r="BF169" t="e">
        <f>_xlfn.XLOOKUP($A:$A,AUTOPREENCHIMENTO!$A:$A,AUTOPREENCHIMENTO!EF:EF)</f>
        <v>#N/A</v>
      </c>
      <c r="BG169" t="e">
        <f>_xlfn.XLOOKUP($A:$A,AUTOPREENCHIMENTO!$A:$A,AUTOPREENCHIMENTO!EH:EH)</f>
        <v>#N/A</v>
      </c>
    </row>
    <row r="170" spans="1:59" x14ac:dyDescent="0.25">
      <c r="A170" s="2">
        <v>504</v>
      </c>
      <c r="B170" s="1" t="s">
        <v>1929</v>
      </c>
      <c r="C170" s="43" t="s">
        <v>120</v>
      </c>
      <c r="D170" s="12" t="s">
        <v>2130</v>
      </c>
      <c r="E170" s="20" t="e">
        <f>_xlfn.XLOOKUP(A:A,Tipologia!A:A,Tipologia!F:F)</f>
        <v>#N/A</v>
      </c>
      <c r="F170" s="62" t="e">
        <f t="shared" si="110"/>
        <v>#N/A</v>
      </c>
      <c r="G170" s="58" t="e">
        <f t="shared" si="111"/>
        <v>#N/A</v>
      </c>
      <c r="H170" s="58" t="e">
        <f t="shared" si="112"/>
        <v>#N/A</v>
      </c>
      <c r="I170" s="58">
        <f t="shared" si="113"/>
        <v>0</v>
      </c>
      <c r="J170" s="58" t="e">
        <f t="shared" si="114"/>
        <v>#N/A</v>
      </c>
      <c r="K170" s="58">
        <f t="shared" si="115"/>
        <v>0</v>
      </c>
      <c r="L170" s="58" t="e">
        <f t="shared" si="116"/>
        <v>#N/A</v>
      </c>
      <c r="M170" s="58" t="e">
        <f t="shared" si="117"/>
        <v>#N/A</v>
      </c>
      <c r="N170" s="1">
        <f>_xlfn.XLOOKUP(A:A,'COAPS 2020-10'!A:A,'COAPS 2020-10'!AP:AP)</f>
        <v>0</v>
      </c>
      <c r="O170" s="55" t="e">
        <f t="shared" si="118"/>
        <v>#N/A</v>
      </c>
      <c r="P170" s="55" t="e">
        <f t="shared" si="119"/>
        <v>#N/A</v>
      </c>
      <c r="Q170" t="e">
        <f>_xlfn.XLOOKUP($A:$A,AUTOPREENCHIMENTO!$A:$A,AUTOPREENCHIMENTO!DH:DH)</f>
        <v>#N/A</v>
      </c>
      <c r="R170" t="e">
        <f>_xlfn.XLOOKUP($A:$A,AUTOPREENCHIMENTO!$A:$A,AUTOPREENCHIMENTO!DI:DI)</f>
        <v>#N/A</v>
      </c>
      <c r="S170" t="e">
        <f>_xlfn.XLOOKUP($A:$A,AUTOPREENCHIMENTO!$A:$A,AUTOPREENCHIMENTO!DJ:DJ)</f>
        <v>#N/A</v>
      </c>
      <c r="T170" t="e">
        <f>_xlfn.XLOOKUP($A:$A,AUTOPREENCHIMENTO!$A:$A,AUTOPREENCHIMENTO!DK:DK)</f>
        <v>#N/A</v>
      </c>
      <c r="U170" s="55" t="e">
        <f t="shared" si="120"/>
        <v>#N/A</v>
      </c>
      <c r="V170" s="55" t="e">
        <f t="shared" si="121"/>
        <v>#N/A</v>
      </c>
      <c r="W170" t="e">
        <f>_xlfn.XLOOKUP($A:$A,AUTOPREENCHIMENTO!$A:$A,AUTOPREENCHIMENTO!DD:DD)</f>
        <v>#N/A</v>
      </c>
      <c r="X170" t="e">
        <f>_xlfn.XLOOKUP($A:$A,AUTOPREENCHIMENTO!$A:$A,AUTOPREENCHIMENTO!DE:DE)</f>
        <v>#N/A</v>
      </c>
      <c r="Y170" s="1">
        <f>_xlfn.XLOOKUP(A:A,'COAPS 2020-10'!A:A,'COAPS 2020-10'!AQ:AQ)</f>
        <v>0</v>
      </c>
      <c r="Z170" s="55">
        <f t="shared" si="122"/>
        <v>0</v>
      </c>
      <c r="AA170" s="55">
        <f t="shared" si="123"/>
        <v>0</v>
      </c>
      <c r="AB170" t="e">
        <f>_xlfn.XLOOKUP($A:$A,AUTOPREENCHIMENTO!$A:$A,AUTOPREENCHIMENTO!DB:DB)</f>
        <v>#N/A</v>
      </c>
      <c r="AC170" t="e">
        <f>_xlfn.XLOOKUP($A:$A,AUTOPREENCHIMENTO!$A:$A,AUTOPREENCHIMENTO!DC:DC)</f>
        <v>#N/A</v>
      </c>
      <c r="AD170" s="55" t="e">
        <f t="shared" si="124"/>
        <v>#N/A</v>
      </c>
      <c r="AE170" s="55" t="e">
        <f t="shared" si="125"/>
        <v>#N/A</v>
      </c>
      <c r="AF170" t="e">
        <f>_xlfn.XLOOKUP($A:$A,AUTOPREENCHIMENTO!$A:$A,AUTOPREENCHIMENTO!DN:DN)</f>
        <v>#N/A</v>
      </c>
      <c r="AG170" t="e">
        <f>_xlfn.XLOOKUP($A:$A,AUTOPREENCHIMENTO!$A:$A,AUTOPREENCHIMENTO!DO:DO)</f>
        <v>#N/A</v>
      </c>
      <c r="AH170" s="55">
        <f t="shared" si="126"/>
        <v>0</v>
      </c>
      <c r="AI170" s="55">
        <f t="shared" si="127"/>
        <v>0</v>
      </c>
      <c r="AJ170" t="e">
        <f>_xlfn.XLOOKUP($A:$A,AUTOPREENCHIMENTO!$A:$A,AUTOPREENCHIMENTO!DP:DP)</f>
        <v>#N/A</v>
      </c>
      <c r="AK170" t="e">
        <f>_xlfn.XLOOKUP($A:$A,AUTOPREENCHIMENTO!$A:$A,AUTOPREENCHIMENTO!DQ:DQ)</f>
        <v>#N/A</v>
      </c>
      <c r="AL170" s="55" t="e">
        <f t="shared" si="128"/>
        <v>#N/A</v>
      </c>
      <c r="AM170" s="55" t="e">
        <f t="shared" si="129"/>
        <v>#N/A</v>
      </c>
      <c r="AN170" t="e">
        <f>_xlfn.XLOOKUP($A:$A,AUTOPREENCHIMENTO!$A:$A,AUTOPREENCHIMENTO!CT:CT)</f>
        <v>#N/A</v>
      </c>
      <c r="AO170" t="e">
        <f>_xlfn.XLOOKUP($A:$A,AUTOPREENCHIMENTO!$A:$A,AUTOPREENCHIMENTO!CU:CU)</f>
        <v>#N/A</v>
      </c>
      <c r="AP170" s="55">
        <f t="shared" si="130"/>
        <v>0</v>
      </c>
      <c r="AQ170" s="55" t="e">
        <f t="shared" si="131"/>
        <v>#N/A</v>
      </c>
      <c r="AR170" t="e">
        <f>_xlfn.XLOOKUP($A:$A,AUTOPREENCHIMENTO!$A:$A,AUTOPREENCHIMENTO!DS:DS)</f>
        <v>#N/A</v>
      </c>
      <c r="AS170" t="e">
        <f>_xlfn.XLOOKUP($A:$A,AUTOPREENCHIMENTO!$A:$A,AUTOPREENCHIMENTO!DU:DU)</f>
        <v>#N/A</v>
      </c>
      <c r="AT170" t="e">
        <f>_xlfn.XLOOKUP($A:$A,AUTOPREENCHIMENTO!$A:$A,AUTOPREENCHIMENTO!DW:DW)</f>
        <v>#N/A</v>
      </c>
      <c r="AU170" t="e">
        <f>_xlfn.XLOOKUP($A:$A,AUTOPREENCHIMENTO!$A:$A,AUTOPREENCHIMENTO!DY:DY)</f>
        <v>#N/A</v>
      </c>
      <c r="AV170" t="e">
        <f>_xlfn.XLOOKUP($A:$A,AUTOPREENCHIMENTO!$A:$A,AUTOPREENCHIMENTO!EA:EA)</f>
        <v>#N/A</v>
      </c>
      <c r="AW170" t="e">
        <f>_xlfn.XLOOKUP($A:$A,AUTOPREENCHIMENTO!$A:$A,AUTOPREENCHIMENTO!EC:EC)</f>
        <v>#N/A</v>
      </c>
      <c r="AX170" t="e">
        <f>_xlfn.XLOOKUP($A:$A,AUTOPREENCHIMENTO!$A:$A,AUTOPREENCHIMENTO!EE:EE)</f>
        <v>#N/A</v>
      </c>
      <c r="AY170" t="e">
        <f>_xlfn.XLOOKUP($A:$A,AUTOPREENCHIMENTO!$A:$A,AUTOPREENCHIMENTO!EG:EG)</f>
        <v>#N/A</v>
      </c>
      <c r="AZ170" t="e">
        <f>_xlfn.XLOOKUP($A:$A,AUTOPREENCHIMENTO!$A:$A,AUTOPREENCHIMENTO!DT:DT)</f>
        <v>#N/A</v>
      </c>
      <c r="BA170" t="e">
        <f>_xlfn.XLOOKUP($A:$A,AUTOPREENCHIMENTO!$A:$A,AUTOPREENCHIMENTO!DV:DV)</f>
        <v>#N/A</v>
      </c>
      <c r="BB170" t="e">
        <f>_xlfn.XLOOKUP($A:$A,AUTOPREENCHIMENTO!$A:$A,AUTOPREENCHIMENTO!DX:DX)</f>
        <v>#N/A</v>
      </c>
      <c r="BC170" t="e">
        <f>_xlfn.XLOOKUP($A:$A,AUTOPREENCHIMENTO!$A:$A,AUTOPREENCHIMENTO!DZ:DZ)</f>
        <v>#N/A</v>
      </c>
      <c r="BD170" t="e">
        <f>_xlfn.XLOOKUP($A:$A,AUTOPREENCHIMENTO!$A:$A,AUTOPREENCHIMENTO!EB:EB)</f>
        <v>#N/A</v>
      </c>
      <c r="BE170" t="e">
        <f>_xlfn.XLOOKUP($A:$A,AUTOPREENCHIMENTO!$A:$A,AUTOPREENCHIMENTO!ED:ED)</f>
        <v>#N/A</v>
      </c>
      <c r="BF170" t="e">
        <f>_xlfn.XLOOKUP($A:$A,AUTOPREENCHIMENTO!$A:$A,AUTOPREENCHIMENTO!EF:EF)</f>
        <v>#N/A</v>
      </c>
      <c r="BG170" t="e">
        <f>_xlfn.XLOOKUP($A:$A,AUTOPREENCHIMENTO!$A:$A,AUTOPREENCHIMENTO!EH:EH)</f>
        <v>#N/A</v>
      </c>
    </row>
    <row r="171" spans="1:59" x14ac:dyDescent="0.25">
      <c r="A171" s="2">
        <v>505</v>
      </c>
      <c r="B171" s="1" t="s">
        <v>1622</v>
      </c>
      <c r="C171" s="43" t="s">
        <v>127</v>
      </c>
      <c r="D171" s="12" t="s">
        <v>1671</v>
      </c>
      <c r="E171" s="20" t="e">
        <f>_xlfn.XLOOKUP(A:A,Tipologia!A:A,Tipologia!F:F)</f>
        <v>#N/A</v>
      </c>
      <c r="F171" s="62" t="e">
        <f t="shared" si="110"/>
        <v>#N/A</v>
      </c>
      <c r="G171" s="58" t="e">
        <f t="shared" si="111"/>
        <v>#N/A</v>
      </c>
      <c r="H171" s="58" t="e">
        <f t="shared" si="112"/>
        <v>#N/A</v>
      </c>
      <c r="I171" s="58" t="e">
        <f t="shared" si="113"/>
        <v>#N/A</v>
      </c>
      <c r="J171" s="58" t="e">
        <f t="shared" si="114"/>
        <v>#N/A</v>
      </c>
      <c r="K171" s="58" t="e">
        <f t="shared" si="115"/>
        <v>#N/A</v>
      </c>
      <c r="L171" s="58" t="e">
        <f t="shared" si="116"/>
        <v>#N/A</v>
      </c>
      <c r="M171" s="58" t="e">
        <f t="shared" si="117"/>
        <v>#N/A</v>
      </c>
      <c r="N171" s="1">
        <f>_xlfn.XLOOKUP(A:A,'COAPS 2020-10'!A:A,'COAPS 2020-10'!AP:AP)</f>
        <v>0</v>
      </c>
      <c r="O171" s="55" t="e">
        <f t="shared" si="118"/>
        <v>#N/A</v>
      </c>
      <c r="P171" s="55" t="e">
        <f t="shared" si="119"/>
        <v>#N/A</v>
      </c>
      <c r="Q171" t="e">
        <f>_xlfn.XLOOKUP($A:$A,AUTOPREENCHIMENTO!$A:$A,AUTOPREENCHIMENTO!DH:DH)</f>
        <v>#N/A</v>
      </c>
      <c r="R171" t="e">
        <f>_xlfn.XLOOKUP($A:$A,AUTOPREENCHIMENTO!$A:$A,AUTOPREENCHIMENTO!DI:DI)</f>
        <v>#N/A</v>
      </c>
      <c r="S171" t="e">
        <f>_xlfn.XLOOKUP($A:$A,AUTOPREENCHIMENTO!$A:$A,AUTOPREENCHIMENTO!DJ:DJ)</f>
        <v>#N/A</v>
      </c>
      <c r="T171" t="e">
        <f>_xlfn.XLOOKUP($A:$A,AUTOPREENCHIMENTO!$A:$A,AUTOPREENCHIMENTO!DK:DK)</f>
        <v>#N/A</v>
      </c>
      <c r="U171" s="55" t="e">
        <f t="shared" si="120"/>
        <v>#N/A</v>
      </c>
      <c r="V171" s="55" t="e">
        <f t="shared" si="121"/>
        <v>#N/A</v>
      </c>
      <c r="W171" t="e">
        <f>_xlfn.XLOOKUP($A:$A,AUTOPREENCHIMENTO!$A:$A,AUTOPREENCHIMENTO!DD:DD)</f>
        <v>#N/A</v>
      </c>
      <c r="X171" t="e">
        <f>_xlfn.XLOOKUP($A:$A,AUTOPREENCHIMENTO!$A:$A,AUTOPREENCHIMENTO!DE:DE)</f>
        <v>#N/A</v>
      </c>
      <c r="Y171" s="1">
        <f>_xlfn.XLOOKUP(A:A,'COAPS 2020-10'!A:A,'COAPS 2020-10'!AQ:AQ)</f>
        <v>2</v>
      </c>
      <c r="Z171" s="55" t="e">
        <f t="shared" si="122"/>
        <v>#N/A</v>
      </c>
      <c r="AA171" s="55" t="e">
        <f t="shared" si="123"/>
        <v>#N/A</v>
      </c>
      <c r="AB171" t="e">
        <f>_xlfn.XLOOKUP($A:$A,AUTOPREENCHIMENTO!$A:$A,AUTOPREENCHIMENTO!DB:DB)</f>
        <v>#N/A</v>
      </c>
      <c r="AC171" t="e">
        <f>_xlfn.XLOOKUP($A:$A,AUTOPREENCHIMENTO!$A:$A,AUTOPREENCHIMENTO!DC:DC)</f>
        <v>#N/A</v>
      </c>
      <c r="AD171" s="55" t="e">
        <f t="shared" si="124"/>
        <v>#N/A</v>
      </c>
      <c r="AE171" s="55" t="e">
        <f t="shared" si="125"/>
        <v>#N/A</v>
      </c>
      <c r="AF171" t="e">
        <f>_xlfn.XLOOKUP($A:$A,AUTOPREENCHIMENTO!$A:$A,AUTOPREENCHIMENTO!DN:DN)</f>
        <v>#N/A</v>
      </c>
      <c r="AG171" t="e">
        <f>_xlfn.XLOOKUP($A:$A,AUTOPREENCHIMENTO!$A:$A,AUTOPREENCHIMENTO!DO:DO)</f>
        <v>#N/A</v>
      </c>
      <c r="AH171" s="55" t="e">
        <f t="shared" si="126"/>
        <v>#N/A</v>
      </c>
      <c r="AI171" s="55" t="e">
        <f t="shared" si="127"/>
        <v>#N/A</v>
      </c>
      <c r="AJ171" t="e">
        <f>_xlfn.XLOOKUP($A:$A,AUTOPREENCHIMENTO!$A:$A,AUTOPREENCHIMENTO!DP:DP)</f>
        <v>#N/A</v>
      </c>
      <c r="AK171" t="e">
        <f>_xlfn.XLOOKUP($A:$A,AUTOPREENCHIMENTO!$A:$A,AUTOPREENCHIMENTO!DQ:DQ)</f>
        <v>#N/A</v>
      </c>
      <c r="AL171" s="55" t="e">
        <f t="shared" si="128"/>
        <v>#N/A</v>
      </c>
      <c r="AM171" s="55" t="e">
        <f t="shared" si="129"/>
        <v>#N/A</v>
      </c>
      <c r="AN171" t="e">
        <f>_xlfn.XLOOKUP($A:$A,AUTOPREENCHIMENTO!$A:$A,AUTOPREENCHIMENTO!CT:CT)</f>
        <v>#N/A</v>
      </c>
      <c r="AO171" t="e">
        <f>_xlfn.XLOOKUP($A:$A,AUTOPREENCHIMENTO!$A:$A,AUTOPREENCHIMENTO!CU:CU)</f>
        <v>#N/A</v>
      </c>
      <c r="AP171" s="55">
        <f t="shared" si="130"/>
        <v>0</v>
      </c>
      <c r="AQ171" s="55" t="e">
        <f t="shared" si="131"/>
        <v>#N/A</v>
      </c>
      <c r="AR171" t="e">
        <f>_xlfn.XLOOKUP($A:$A,AUTOPREENCHIMENTO!$A:$A,AUTOPREENCHIMENTO!DS:DS)</f>
        <v>#N/A</v>
      </c>
      <c r="AS171" t="e">
        <f>_xlfn.XLOOKUP($A:$A,AUTOPREENCHIMENTO!$A:$A,AUTOPREENCHIMENTO!DU:DU)</f>
        <v>#N/A</v>
      </c>
      <c r="AT171" t="e">
        <f>_xlfn.XLOOKUP($A:$A,AUTOPREENCHIMENTO!$A:$A,AUTOPREENCHIMENTO!DW:DW)</f>
        <v>#N/A</v>
      </c>
      <c r="AU171" t="e">
        <f>_xlfn.XLOOKUP($A:$A,AUTOPREENCHIMENTO!$A:$A,AUTOPREENCHIMENTO!DY:DY)</f>
        <v>#N/A</v>
      </c>
      <c r="AV171" t="e">
        <f>_xlfn.XLOOKUP($A:$A,AUTOPREENCHIMENTO!$A:$A,AUTOPREENCHIMENTO!EA:EA)</f>
        <v>#N/A</v>
      </c>
      <c r="AW171" t="e">
        <f>_xlfn.XLOOKUP($A:$A,AUTOPREENCHIMENTO!$A:$A,AUTOPREENCHIMENTO!EC:EC)</f>
        <v>#N/A</v>
      </c>
      <c r="AX171" t="e">
        <f>_xlfn.XLOOKUP($A:$A,AUTOPREENCHIMENTO!$A:$A,AUTOPREENCHIMENTO!EE:EE)</f>
        <v>#N/A</v>
      </c>
      <c r="AY171" t="e">
        <f>_xlfn.XLOOKUP($A:$A,AUTOPREENCHIMENTO!$A:$A,AUTOPREENCHIMENTO!EG:EG)</f>
        <v>#N/A</v>
      </c>
      <c r="AZ171" t="e">
        <f>_xlfn.XLOOKUP($A:$A,AUTOPREENCHIMENTO!$A:$A,AUTOPREENCHIMENTO!DT:DT)</f>
        <v>#N/A</v>
      </c>
      <c r="BA171" t="e">
        <f>_xlfn.XLOOKUP($A:$A,AUTOPREENCHIMENTO!$A:$A,AUTOPREENCHIMENTO!DV:DV)</f>
        <v>#N/A</v>
      </c>
      <c r="BB171" t="e">
        <f>_xlfn.XLOOKUP($A:$A,AUTOPREENCHIMENTO!$A:$A,AUTOPREENCHIMENTO!DX:DX)</f>
        <v>#N/A</v>
      </c>
      <c r="BC171" t="e">
        <f>_xlfn.XLOOKUP($A:$A,AUTOPREENCHIMENTO!$A:$A,AUTOPREENCHIMENTO!DZ:DZ)</f>
        <v>#N/A</v>
      </c>
      <c r="BD171" t="e">
        <f>_xlfn.XLOOKUP($A:$A,AUTOPREENCHIMENTO!$A:$A,AUTOPREENCHIMENTO!EB:EB)</f>
        <v>#N/A</v>
      </c>
      <c r="BE171" t="e">
        <f>_xlfn.XLOOKUP($A:$A,AUTOPREENCHIMENTO!$A:$A,AUTOPREENCHIMENTO!ED:ED)</f>
        <v>#N/A</v>
      </c>
      <c r="BF171" t="e">
        <f>_xlfn.XLOOKUP($A:$A,AUTOPREENCHIMENTO!$A:$A,AUTOPREENCHIMENTO!EF:EF)</f>
        <v>#N/A</v>
      </c>
      <c r="BG171" t="e">
        <f>_xlfn.XLOOKUP($A:$A,AUTOPREENCHIMENTO!$A:$A,AUTOPREENCHIMENTO!EH:EH)</f>
        <v>#N/A</v>
      </c>
    </row>
    <row r="172" spans="1:59" x14ac:dyDescent="0.25">
      <c r="A172" s="2">
        <v>506</v>
      </c>
      <c r="B172" s="1" t="s">
        <v>1622</v>
      </c>
      <c r="C172" s="43" t="s">
        <v>127</v>
      </c>
      <c r="D172" s="12" t="s">
        <v>1674</v>
      </c>
      <c r="E172" s="20" t="e">
        <f>_xlfn.XLOOKUP(A:A,Tipologia!A:A,Tipologia!F:F)</f>
        <v>#N/A</v>
      </c>
      <c r="F172" s="62" t="e">
        <f t="shared" si="110"/>
        <v>#N/A</v>
      </c>
      <c r="G172" s="58" t="e">
        <f t="shared" si="111"/>
        <v>#N/A</v>
      </c>
      <c r="H172" s="58" t="e">
        <f t="shared" si="112"/>
        <v>#N/A</v>
      </c>
      <c r="I172" s="58" t="e">
        <f t="shared" si="113"/>
        <v>#N/A</v>
      </c>
      <c r="J172" s="58" t="e">
        <f t="shared" si="114"/>
        <v>#N/A</v>
      </c>
      <c r="K172" s="58" t="e">
        <f t="shared" si="115"/>
        <v>#N/A</v>
      </c>
      <c r="L172" s="58" t="e">
        <f t="shared" si="116"/>
        <v>#N/A</v>
      </c>
      <c r="M172" s="58" t="e">
        <f t="shared" si="117"/>
        <v>#N/A</v>
      </c>
      <c r="N172" s="1">
        <f>_xlfn.XLOOKUP(A:A,'COAPS 2020-10'!A:A,'COAPS 2020-10'!AP:AP)</f>
        <v>0</v>
      </c>
      <c r="O172" s="55" t="e">
        <f t="shared" si="118"/>
        <v>#N/A</v>
      </c>
      <c r="P172" s="55" t="e">
        <f t="shared" si="119"/>
        <v>#N/A</v>
      </c>
      <c r="Q172" t="e">
        <f>_xlfn.XLOOKUP($A:$A,AUTOPREENCHIMENTO!$A:$A,AUTOPREENCHIMENTO!DH:DH)</f>
        <v>#N/A</v>
      </c>
      <c r="R172" t="e">
        <f>_xlfn.XLOOKUP($A:$A,AUTOPREENCHIMENTO!$A:$A,AUTOPREENCHIMENTO!DI:DI)</f>
        <v>#N/A</v>
      </c>
      <c r="S172" t="e">
        <f>_xlfn.XLOOKUP($A:$A,AUTOPREENCHIMENTO!$A:$A,AUTOPREENCHIMENTO!DJ:DJ)</f>
        <v>#N/A</v>
      </c>
      <c r="T172" t="e">
        <f>_xlfn.XLOOKUP($A:$A,AUTOPREENCHIMENTO!$A:$A,AUTOPREENCHIMENTO!DK:DK)</f>
        <v>#N/A</v>
      </c>
      <c r="U172" s="55" t="e">
        <f t="shared" si="120"/>
        <v>#N/A</v>
      </c>
      <c r="V172" s="55" t="e">
        <f t="shared" si="121"/>
        <v>#N/A</v>
      </c>
      <c r="W172" t="e">
        <f>_xlfn.XLOOKUP($A:$A,AUTOPREENCHIMENTO!$A:$A,AUTOPREENCHIMENTO!DD:DD)</f>
        <v>#N/A</v>
      </c>
      <c r="X172" t="e">
        <f>_xlfn.XLOOKUP($A:$A,AUTOPREENCHIMENTO!$A:$A,AUTOPREENCHIMENTO!DE:DE)</f>
        <v>#N/A</v>
      </c>
      <c r="Y172" s="1">
        <f>_xlfn.XLOOKUP(A:A,'COAPS 2020-10'!A:A,'COAPS 2020-10'!AQ:AQ)</f>
        <v>2</v>
      </c>
      <c r="Z172" s="55" t="e">
        <f t="shared" si="122"/>
        <v>#N/A</v>
      </c>
      <c r="AA172" s="55" t="e">
        <f t="shared" si="123"/>
        <v>#N/A</v>
      </c>
      <c r="AB172" t="e">
        <f>_xlfn.XLOOKUP($A:$A,AUTOPREENCHIMENTO!$A:$A,AUTOPREENCHIMENTO!DB:DB)</f>
        <v>#N/A</v>
      </c>
      <c r="AC172" t="e">
        <f>_xlfn.XLOOKUP($A:$A,AUTOPREENCHIMENTO!$A:$A,AUTOPREENCHIMENTO!DC:DC)</f>
        <v>#N/A</v>
      </c>
      <c r="AD172" s="55" t="e">
        <f t="shared" si="124"/>
        <v>#N/A</v>
      </c>
      <c r="AE172" s="55" t="e">
        <f t="shared" si="125"/>
        <v>#N/A</v>
      </c>
      <c r="AF172" t="e">
        <f>_xlfn.XLOOKUP($A:$A,AUTOPREENCHIMENTO!$A:$A,AUTOPREENCHIMENTO!DN:DN)</f>
        <v>#N/A</v>
      </c>
      <c r="AG172" t="e">
        <f>_xlfn.XLOOKUP($A:$A,AUTOPREENCHIMENTO!$A:$A,AUTOPREENCHIMENTO!DO:DO)</f>
        <v>#N/A</v>
      </c>
      <c r="AH172" s="55" t="e">
        <f t="shared" si="126"/>
        <v>#N/A</v>
      </c>
      <c r="AI172" s="55" t="e">
        <f t="shared" si="127"/>
        <v>#N/A</v>
      </c>
      <c r="AJ172" t="e">
        <f>_xlfn.XLOOKUP($A:$A,AUTOPREENCHIMENTO!$A:$A,AUTOPREENCHIMENTO!DP:DP)</f>
        <v>#N/A</v>
      </c>
      <c r="AK172" t="e">
        <f>_xlfn.XLOOKUP($A:$A,AUTOPREENCHIMENTO!$A:$A,AUTOPREENCHIMENTO!DQ:DQ)</f>
        <v>#N/A</v>
      </c>
      <c r="AL172" s="55" t="e">
        <f t="shared" si="128"/>
        <v>#N/A</v>
      </c>
      <c r="AM172" s="55" t="e">
        <f t="shared" si="129"/>
        <v>#N/A</v>
      </c>
      <c r="AN172" t="e">
        <f>_xlfn.XLOOKUP($A:$A,AUTOPREENCHIMENTO!$A:$A,AUTOPREENCHIMENTO!CT:CT)</f>
        <v>#N/A</v>
      </c>
      <c r="AO172" t="e">
        <f>_xlfn.XLOOKUP($A:$A,AUTOPREENCHIMENTO!$A:$A,AUTOPREENCHIMENTO!CU:CU)</f>
        <v>#N/A</v>
      </c>
      <c r="AP172" s="55">
        <f t="shared" si="130"/>
        <v>0</v>
      </c>
      <c r="AQ172" s="55" t="e">
        <f t="shared" si="131"/>
        <v>#N/A</v>
      </c>
      <c r="AR172" t="e">
        <f>_xlfn.XLOOKUP($A:$A,AUTOPREENCHIMENTO!$A:$A,AUTOPREENCHIMENTO!DS:DS)</f>
        <v>#N/A</v>
      </c>
      <c r="AS172" t="e">
        <f>_xlfn.XLOOKUP($A:$A,AUTOPREENCHIMENTO!$A:$A,AUTOPREENCHIMENTO!DU:DU)</f>
        <v>#N/A</v>
      </c>
      <c r="AT172" t="e">
        <f>_xlfn.XLOOKUP($A:$A,AUTOPREENCHIMENTO!$A:$A,AUTOPREENCHIMENTO!DW:DW)</f>
        <v>#N/A</v>
      </c>
      <c r="AU172" t="e">
        <f>_xlfn.XLOOKUP($A:$A,AUTOPREENCHIMENTO!$A:$A,AUTOPREENCHIMENTO!DY:DY)</f>
        <v>#N/A</v>
      </c>
      <c r="AV172" t="e">
        <f>_xlfn.XLOOKUP($A:$A,AUTOPREENCHIMENTO!$A:$A,AUTOPREENCHIMENTO!EA:EA)</f>
        <v>#N/A</v>
      </c>
      <c r="AW172" t="e">
        <f>_xlfn.XLOOKUP($A:$A,AUTOPREENCHIMENTO!$A:$A,AUTOPREENCHIMENTO!EC:EC)</f>
        <v>#N/A</v>
      </c>
      <c r="AX172" t="e">
        <f>_xlfn.XLOOKUP($A:$A,AUTOPREENCHIMENTO!$A:$A,AUTOPREENCHIMENTO!EE:EE)</f>
        <v>#N/A</v>
      </c>
      <c r="AY172" t="e">
        <f>_xlfn.XLOOKUP($A:$A,AUTOPREENCHIMENTO!$A:$A,AUTOPREENCHIMENTO!EG:EG)</f>
        <v>#N/A</v>
      </c>
      <c r="AZ172" t="e">
        <f>_xlfn.XLOOKUP($A:$A,AUTOPREENCHIMENTO!$A:$A,AUTOPREENCHIMENTO!DT:DT)</f>
        <v>#N/A</v>
      </c>
      <c r="BA172" t="e">
        <f>_xlfn.XLOOKUP($A:$A,AUTOPREENCHIMENTO!$A:$A,AUTOPREENCHIMENTO!DV:DV)</f>
        <v>#N/A</v>
      </c>
      <c r="BB172" t="e">
        <f>_xlfn.XLOOKUP($A:$A,AUTOPREENCHIMENTO!$A:$A,AUTOPREENCHIMENTO!DX:DX)</f>
        <v>#N/A</v>
      </c>
      <c r="BC172" t="e">
        <f>_xlfn.XLOOKUP($A:$A,AUTOPREENCHIMENTO!$A:$A,AUTOPREENCHIMENTO!DZ:DZ)</f>
        <v>#N/A</v>
      </c>
      <c r="BD172" t="e">
        <f>_xlfn.XLOOKUP($A:$A,AUTOPREENCHIMENTO!$A:$A,AUTOPREENCHIMENTO!EB:EB)</f>
        <v>#N/A</v>
      </c>
      <c r="BE172" t="e">
        <f>_xlfn.XLOOKUP($A:$A,AUTOPREENCHIMENTO!$A:$A,AUTOPREENCHIMENTO!ED:ED)</f>
        <v>#N/A</v>
      </c>
      <c r="BF172" t="e">
        <f>_xlfn.XLOOKUP($A:$A,AUTOPREENCHIMENTO!$A:$A,AUTOPREENCHIMENTO!EF:EF)</f>
        <v>#N/A</v>
      </c>
      <c r="BG172" t="e">
        <f>_xlfn.XLOOKUP($A:$A,AUTOPREENCHIMENTO!$A:$A,AUTOPREENCHIMENTO!EH:EH)</f>
        <v>#N/A</v>
      </c>
    </row>
    <row r="173" spans="1:59" x14ac:dyDescent="0.25">
      <c r="A173" s="2">
        <v>507</v>
      </c>
      <c r="B173" s="1" t="s">
        <v>1622</v>
      </c>
      <c r="C173" s="43" t="s">
        <v>127</v>
      </c>
      <c r="D173" s="12" t="s">
        <v>1676</v>
      </c>
      <c r="E173" s="20" t="e">
        <f>_xlfn.XLOOKUP(A:A,Tipologia!A:A,Tipologia!F:F)</f>
        <v>#N/A</v>
      </c>
      <c r="F173" s="62" t="e">
        <f t="shared" si="110"/>
        <v>#N/A</v>
      </c>
      <c r="G173" s="58" t="e">
        <f t="shared" si="111"/>
        <v>#N/A</v>
      </c>
      <c r="H173" s="58" t="e">
        <f t="shared" si="112"/>
        <v>#N/A</v>
      </c>
      <c r="I173" s="58" t="e">
        <f t="shared" si="113"/>
        <v>#N/A</v>
      </c>
      <c r="J173" s="58" t="e">
        <f t="shared" si="114"/>
        <v>#N/A</v>
      </c>
      <c r="K173" s="58" t="e">
        <f t="shared" si="115"/>
        <v>#N/A</v>
      </c>
      <c r="L173" s="58" t="e">
        <f t="shared" si="116"/>
        <v>#N/A</v>
      </c>
      <c r="M173" s="58" t="e">
        <f t="shared" si="117"/>
        <v>#N/A</v>
      </c>
      <c r="N173" s="1">
        <f>_xlfn.XLOOKUP(A:A,'COAPS 2020-10'!A:A,'COAPS 2020-10'!AP:AP)</f>
        <v>0</v>
      </c>
      <c r="O173" s="55" t="e">
        <f t="shared" si="118"/>
        <v>#N/A</v>
      </c>
      <c r="P173" s="55" t="e">
        <f t="shared" si="119"/>
        <v>#N/A</v>
      </c>
      <c r="Q173" t="e">
        <f>_xlfn.XLOOKUP($A:$A,AUTOPREENCHIMENTO!$A:$A,AUTOPREENCHIMENTO!DH:DH)</f>
        <v>#N/A</v>
      </c>
      <c r="R173" t="e">
        <f>_xlfn.XLOOKUP($A:$A,AUTOPREENCHIMENTO!$A:$A,AUTOPREENCHIMENTO!DI:DI)</f>
        <v>#N/A</v>
      </c>
      <c r="S173" t="e">
        <f>_xlfn.XLOOKUP($A:$A,AUTOPREENCHIMENTO!$A:$A,AUTOPREENCHIMENTO!DJ:DJ)</f>
        <v>#N/A</v>
      </c>
      <c r="T173" t="e">
        <f>_xlfn.XLOOKUP($A:$A,AUTOPREENCHIMENTO!$A:$A,AUTOPREENCHIMENTO!DK:DK)</f>
        <v>#N/A</v>
      </c>
      <c r="U173" s="55" t="e">
        <f t="shared" si="120"/>
        <v>#N/A</v>
      </c>
      <c r="V173" s="55" t="e">
        <f t="shared" si="121"/>
        <v>#N/A</v>
      </c>
      <c r="W173" t="e">
        <f>_xlfn.XLOOKUP($A:$A,AUTOPREENCHIMENTO!$A:$A,AUTOPREENCHIMENTO!DD:DD)</f>
        <v>#N/A</v>
      </c>
      <c r="X173" t="e">
        <f>_xlfn.XLOOKUP($A:$A,AUTOPREENCHIMENTO!$A:$A,AUTOPREENCHIMENTO!DE:DE)</f>
        <v>#N/A</v>
      </c>
      <c r="Y173" s="1">
        <f>_xlfn.XLOOKUP(A:A,'COAPS 2020-10'!A:A,'COAPS 2020-10'!AQ:AQ)</f>
        <v>2</v>
      </c>
      <c r="Z173" s="55" t="e">
        <f t="shared" si="122"/>
        <v>#N/A</v>
      </c>
      <c r="AA173" s="55" t="e">
        <f t="shared" si="123"/>
        <v>#N/A</v>
      </c>
      <c r="AB173" t="e">
        <f>_xlfn.XLOOKUP($A:$A,AUTOPREENCHIMENTO!$A:$A,AUTOPREENCHIMENTO!DB:DB)</f>
        <v>#N/A</v>
      </c>
      <c r="AC173" t="e">
        <f>_xlfn.XLOOKUP($A:$A,AUTOPREENCHIMENTO!$A:$A,AUTOPREENCHIMENTO!DC:DC)</f>
        <v>#N/A</v>
      </c>
      <c r="AD173" s="55" t="e">
        <f t="shared" si="124"/>
        <v>#N/A</v>
      </c>
      <c r="AE173" s="55" t="e">
        <f t="shared" si="125"/>
        <v>#N/A</v>
      </c>
      <c r="AF173" t="e">
        <f>_xlfn.XLOOKUP($A:$A,AUTOPREENCHIMENTO!$A:$A,AUTOPREENCHIMENTO!DN:DN)</f>
        <v>#N/A</v>
      </c>
      <c r="AG173" t="e">
        <f>_xlfn.XLOOKUP($A:$A,AUTOPREENCHIMENTO!$A:$A,AUTOPREENCHIMENTO!DO:DO)</f>
        <v>#N/A</v>
      </c>
      <c r="AH173" s="55" t="e">
        <f t="shared" si="126"/>
        <v>#N/A</v>
      </c>
      <c r="AI173" s="55" t="e">
        <f t="shared" si="127"/>
        <v>#N/A</v>
      </c>
      <c r="AJ173" t="e">
        <f>_xlfn.XLOOKUP($A:$A,AUTOPREENCHIMENTO!$A:$A,AUTOPREENCHIMENTO!DP:DP)</f>
        <v>#N/A</v>
      </c>
      <c r="AK173" t="e">
        <f>_xlfn.XLOOKUP($A:$A,AUTOPREENCHIMENTO!$A:$A,AUTOPREENCHIMENTO!DQ:DQ)</f>
        <v>#N/A</v>
      </c>
      <c r="AL173" s="55" t="e">
        <f t="shared" si="128"/>
        <v>#N/A</v>
      </c>
      <c r="AM173" s="55" t="e">
        <f t="shared" si="129"/>
        <v>#N/A</v>
      </c>
      <c r="AN173" t="e">
        <f>_xlfn.XLOOKUP($A:$A,AUTOPREENCHIMENTO!$A:$A,AUTOPREENCHIMENTO!CT:CT)</f>
        <v>#N/A</v>
      </c>
      <c r="AO173" t="e">
        <f>_xlfn.XLOOKUP($A:$A,AUTOPREENCHIMENTO!$A:$A,AUTOPREENCHIMENTO!CU:CU)</f>
        <v>#N/A</v>
      </c>
      <c r="AP173" s="55">
        <f t="shared" si="130"/>
        <v>0</v>
      </c>
      <c r="AQ173" s="55" t="e">
        <f t="shared" si="131"/>
        <v>#N/A</v>
      </c>
      <c r="AR173" t="e">
        <f>_xlfn.XLOOKUP($A:$A,AUTOPREENCHIMENTO!$A:$A,AUTOPREENCHIMENTO!DS:DS)</f>
        <v>#N/A</v>
      </c>
      <c r="AS173" t="e">
        <f>_xlfn.XLOOKUP($A:$A,AUTOPREENCHIMENTO!$A:$A,AUTOPREENCHIMENTO!DU:DU)</f>
        <v>#N/A</v>
      </c>
      <c r="AT173" t="e">
        <f>_xlfn.XLOOKUP($A:$A,AUTOPREENCHIMENTO!$A:$A,AUTOPREENCHIMENTO!DW:DW)</f>
        <v>#N/A</v>
      </c>
      <c r="AU173" t="e">
        <f>_xlfn.XLOOKUP($A:$A,AUTOPREENCHIMENTO!$A:$A,AUTOPREENCHIMENTO!DY:DY)</f>
        <v>#N/A</v>
      </c>
      <c r="AV173" t="e">
        <f>_xlfn.XLOOKUP($A:$A,AUTOPREENCHIMENTO!$A:$A,AUTOPREENCHIMENTO!EA:EA)</f>
        <v>#N/A</v>
      </c>
      <c r="AW173" t="e">
        <f>_xlfn.XLOOKUP($A:$A,AUTOPREENCHIMENTO!$A:$A,AUTOPREENCHIMENTO!EC:EC)</f>
        <v>#N/A</v>
      </c>
      <c r="AX173" t="e">
        <f>_xlfn.XLOOKUP($A:$A,AUTOPREENCHIMENTO!$A:$A,AUTOPREENCHIMENTO!EE:EE)</f>
        <v>#N/A</v>
      </c>
      <c r="AY173" t="e">
        <f>_xlfn.XLOOKUP($A:$A,AUTOPREENCHIMENTO!$A:$A,AUTOPREENCHIMENTO!EG:EG)</f>
        <v>#N/A</v>
      </c>
      <c r="AZ173" t="e">
        <f>_xlfn.XLOOKUP($A:$A,AUTOPREENCHIMENTO!$A:$A,AUTOPREENCHIMENTO!DT:DT)</f>
        <v>#N/A</v>
      </c>
      <c r="BA173" t="e">
        <f>_xlfn.XLOOKUP($A:$A,AUTOPREENCHIMENTO!$A:$A,AUTOPREENCHIMENTO!DV:DV)</f>
        <v>#N/A</v>
      </c>
      <c r="BB173" t="e">
        <f>_xlfn.XLOOKUP($A:$A,AUTOPREENCHIMENTO!$A:$A,AUTOPREENCHIMENTO!DX:DX)</f>
        <v>#N/A</v>
      </c>
      <c r="BC173" t="e">
        <f>_xlfn.XLOOKUP($A:$A,AUTOPREENCHIMENTO!$A:$A,AUTOPREENCHIMENTO!DZ:DZ)</f>
        <v>#N/A</v>
      </c>
      <c r="BD173" t="e">
        <f>_xlfn.XLOOKUP($A:$A,AUTOPREENCHIMENTO!$A:$A,AUTOPREENCHIMENTO!EB:EB)</f>
        <v>#N/A</v>
      </c>
      <c r="BE173" t="e">
        <f>_xlfn.XLOOKUP($A:$A,AUTOPREENCHIMENTO!$A:$A,AUTOPREENCHIMENTO!ED:ED)</f>
        <v>#N/A</v>
      </c>
      <c r="BF173" t="e">
        <f>_xlfn.XLOOKUP($A:$A,AUTOPREENCHIMENTO!$A:$A,AUTOPREENCHIMENTO!EF:EF)</f>
        <v>#N/A</v>
      </c>
      <c r="BG173" t="e">
        <f>_xlfn.XLOOKUP($A:$A,AUTOPREENCHIMENTO!$A:$A,AUTOPREENCHIMENTO!EH:EH)</f>
        <v>#N/A</v>
      </c>
    </row>
    <row r="174" spans="1:59" x14ac:dyDescent="0.25">
      <c r="A174" s="2">
        <v>508</v>
      </c>
      <c r="B174" s="1" t="s">
        <v>1622</v>
      </c>
      <c r="C174" s="43" t="s">
        <v>127</v>
      </c>
      <c r="D174" s="12" t="s">
        <v>1677</v>
      </c>
      <c r="E174" s="20" t="e">
        <f>_xlfn.XLOOKUP(A:A,Tipologia!A:A,Tipologia!F:F)</f>
        <v>#N/A</v>
      </c>
      <c r="F174" s="62" t="e">
        <f t="shared" si="110"/>
        <v>#N/A</v>
      </c>
      <c r="G174" s="58" t="e">
        <f t="shared" si="111"/>
        <v>#N/A</v>
      </c>
      <c r="H174" s="58" t="e">
        <f t="shared" si="112"/>
        <v>#N/A</v>
      </c>
      <c r="I174" s="58" t="e">
        <f t="shared" si="113"/>
        <v>#N/A</v>
      </c>
      <c r="J174" s="58" t="e">
        <f t="shared" si="114"/>
        <v>#N/A</v>
      </c>
      <c r="K174" s="58" t="e">
        <f t="shared" si="115"/>
        <v>#N/A</v>
      </c>
      <c r="L174" s="58" t="e">
        <f t="shared" si="116"/>
        <v>#N/A</v>
      </c>
      <c r="M174" s="58" t="e">
        <f t="shared" si="117"/>
        <v>#N/A</v>
      </c>
      <c r="N174" s="1">
        <f>_xlfn.XLOOKUP(A:A,'COAPS 2020-10'!A:A,'COAPS 2020-10'!AP:AP)</f>
        <v>0</v>
      </c>
      <c r="O174" s="55" t="e">
        <f t="shared" si="118"/>
        <v>#N/A</v>
      </c>
      <c r="P174" s="55" t="e">
        <f t="shared" si="119"/>
        <v>#N/A</v>
      </c>
      <c r="Q174" t="e">
        <f>_xlfn.XLOOKUP($A:$A,AUTOPREENCHIMENTO!$A:$A,AUTOPREENCHIMENTO!DH:DH)</f>
        <v>#N/A</v>
      </c>
      <c r="R174" t="e">
        <f>_xlfn.XLOOKUP($A:$A,AUTOPREENCHIMENTO!$A:$A,AUTOPREENCHIMENTO!DI:DI)</f>
        <v>#N/A</v>
      </c>
      <c r="S174" t="e">
        <f>_xlfn.XLOOKUP($A:$A,AUTOPREENCHIMENTO!$A:$A,AUTOPREENCHIMENTO!DJ:DJ)</f>
        <v>#N/A</v>
      </c>
      <c r="T174" t="e">
        <f>_xlfn.XLOOKUP($A:$A,AUTOPREENCHIMENTO!$A:$A,AUTOPREENCHIMENTO!DK:DK)</f>
        <v>#N/A</v>
      </c>
      <c r="U174" s="55" t="e">
        <f t="shared" si="120"/>
        <v>#N/A</v>
      </c>
      <c r="V174" s="55" t="e">
        <f t="shared" si="121"/>
        <v>#N/A</v>
      </c>
      <c r="W174" t="e">
        <f>_xlfn.XLOOKUP($A:$A,AUTOPREENCHIMENTO!$A:$A,AUTOPREENCHIMENTO!DD:DD)</f>
        <v>#N/A</v>
      </c>
      <c r="X174" t="e">
        <f>_xlfn.XLOOKUP($A:$A,AUTOPREENCHIMENTO!$A:$A,AUTOPREENCHIMENTO!DE:DE)</f>
        <v>#N/A</v>
      </c>
      <c r="Y174" s="1">
        <f>_xlfn.XLOOKUP(A:A,'COAPS 2020-10'!A:A,'COAPS 2020-10'!AQ:AQ)</f>
        <v>2</v>
      </c>
      <c r="Z174" s="55" t="e">
        <f t="shared" si="122"/>
        <v>#N/A</v>
      </c>
      <c r="AA174" s="55" t="e">
        <f t="shared" si="123"/>
        <v>#N/A</v>
      </c>
      <c r="AB174" t="e">
        <f>_xlfn.XLOOKUP($A:$A,AUTOPREENCHIMENTO!$A:$A,AUTOPREENCHIMENTO!DB:DB)</f>
        <v>#N/A</v>
      </c>
      <c r="AC174" t="e">
        <f>_xlfn.XLOOKUP($A:$A,AUTOPREENCHIMENTO!$A:$A,AUTOPREENCHIMENTO!DC:DC)</f>
        <v>#N/A</v>
      </c>
      <c r="AD174" s="55" t="e">
        <f t="shared" si="124"/>
        <v>#N/A</v>
      </c>
      <c r="AE174" s="55" t="e">
        <f t="shared" si="125"/>
        <v>#N/A</v>
      </c>
      <c r="AF174" t="e">
        <f>_xlfn.XLOOKUP($A:$A,AUTOPREENCHIMENTO!$A:$A,AUTOPREENCHIMENTO!DN:DN)</f>
        <v>#N/A</v>
      </c>
      <c r="AG174" t="e">
        <f>_xlfn.XLOOKUP($A:$A,AUTOPREENCHIMENTO!$A:$A,AUTOPREENCHIMENTO!DO:DO)</f>
        <v>#N/A</v>
      </c>
      <c r="AH174" s="55" t="e">
        <f t="shared" si="126"/>
        <v>#N/A</v>
      </c>
      <c r="AI174" s="55" t="e">
        <f t="shared" si="127"/>
        <v>#N/A</v>
      </c>
      <c r="AJ174" t="e">
        <f>_xlfn.XLOOKUP($A:$A,AUTOPREENCHIMENTO!$A:$A,AUTOPREENCHIMENTO!DP:DP)</f>
        <v>#N/A</v>
      </c>
      <c r="AK174" t="e">
        <f>_xlfn.XLOOKUP($A:$A,AUTOPREENCHIMENTO!$A:$A,AUTOPREENCHIMENTO!DQ:DQ)</f>
        <v>#N/A</v>
      </c>
      <c r="AL174" s="55" t="e">
        <f t="shared" si="128"/>
        <v>#N/A</v>
      </c>
      <c r="AM174" s="55" t="e">
        <f t="shared" si="129"/>
        <v>#N/A</v>
      </c>
      <c r="AN174" t="e">
        <f>_xlfn.XLOOKUP($A:$A,AUTOPREENCHIMENTO!$A:$A,AUTOPREENCHIMENTO!CT:CT)</f>
        <v>#N/A</v>
      </c>
      <c r="AO174" t="e">
        <f>_xlfn.XLOOKUP($A:$A,AUTOPREENCHIMENTO!$A:$A,AUTOPREENCHIMENTO!CU:CU)</f>
        <v>#N/A</v>
      </c>
      <c r="AP174" s="55">
        <f t="shared" si="130"/>
        <v>0</v>
      </c>
      <c r="AQ174" s="55" t="e">
        <f t="shared" si="131"/>
        <v>#N/A</v>
      </c>
      <c r="AR174" t="e">
        <f>_xlfn.XLOOKUP($A:$A,AUTOPREENCHIMENTO!$A:$A,AUTOPREENCHIMENTO!DS:DS)</f>
        <v>#N/A</v>
      </c>
      <c r="AS174" t="e">
        <f>_xlfn.XLOOKUP($A:$A,AUTOPREENCHIMENTO!$A:$A,AUTOPREENCHIMENTO!DU:DU)</f>
        <v>#N/A</v>
      </c>
      <c r="AT174" t="e">
        <f>_xlfn.XLOOKUP($A:$A,AUTOPREENCHIMENTO!$A:$A,AUTOPREENCHIMENTO!DW:DW)</f>
        <v>#N/A</v>
      </c>
      <c r="AU174" t="e">
        <f>_xlfn.XLOOKUP($A:$A,AUTOPREENCHIMENTO!$A:$A,AUTOPREENCHIMENTO!DY:DY)</f>
        <v>#N/A</v>
      </c>
      <c r="AV174" t="e">
        <f>_xlfn.XLOOKUP($A:$A,AUTOPREENCHIMENTO!$A:$A,AUTOPREENCHIMENTO!EA:EA)</f>
        <v>#N/A</v>
      </c>
      <c r="AW174" t="e">
        <f>_xlfn.XLOOKUP($A:$A,AUTOPREENCHIMENTO!$A:$A,AUTOPREENCHIMENTO!EC:EC)</f>
        <v>#N/A</v>
      </c>
      <c r="AX174" t="e">
        <f>_xlfn.XLOOKUP($A:$A,AUTOPREENCHIMENTO!$A:$A,AUTOPREENCHIMENTO!EE:EE)</f>
        <v>#N/A</v>
      </c>
      <c r="AY174" t="e">
        <f>_xlfn.XLOOKUP($A:$A,AUTOPREENCHIMENTO!$A:$A,AUTOPREENCHIMENTO!EG:EG)</f>
        <v>#N/A</v>
      </c>
      <c r="AZ174" t="e">
        <f>_xlfn.XLOOKUP($A:$A,AUTOPREENCHIMENTO!$A:$A,AUTOPREENCHIMENTO!DT:DT)</f>
        <v>#N/A</v>
      </c>
      <c r="BA174" t="e">
        <f>_xlfn.XLOOKUP($A:$A,AUTOPREENCHIMENTO!$A:$A,AUTOPREENCHIMENTO!DV:DV)</f>
        <v>#N/A</v>
      </c>
      <c r="BB174" t="e">
        <f>_xlfn.XLOOKUP($A:$A,AUTOPREENCHIMENTO!$A:$A,AUTOPREENCHIMENTO!DX:DX)</f>
        <v>#N/A</v>
      </c>
      <c r="BC174" t="e">
        <f>_xlfn.XLOOKUP($A:$A,AUTOPREENCHIMENTO!$A:$A,AUTOPREENCHIMENTO!DZ:DZ)</f>
        <v>#N/A</v>
      </c>
      <c r="BD174" t="e">
        <f>_xlfn.XLOOKUP($A:$A,AUTOPREENCHIMENTO!$A:$A,AUTOPREENCHIMENTO!EB:EB)</f>
        <v>#N/A</v>
      </c>
      <c r="BE174" t="e">
        <f>_xlfn.XLOOKUP($A:$A,AUTOPREENCHIMENTO!$A:$A,AUTOPREENCHIMENTO!ED:ED)</f>
        <v>#N/A</v>
      </c>
      <c r="BF174" t="e">
        <f>_xlfn.XLOOKUP($A:$A,AUTOPREENCHIMENTO!$A:$A,AUTOPREENCHIMENTO!EF:EF)</f>
        <v>#N/A</v>
      </c>
      <c r="BG174" t="e">
        <f>_xlfn.XLOOKUP($A:$A,AUTOPREENCHIMENTO!$A:$A,AUTOPREENCHIMENTO!EH:EH)</f>
        <v>#N/A</v>
      </c>
    </row>
    <row r="175" spans="1:59" x14ac:dyDescent="0.25">
      <c r="A175" s="2">
        <v>509</v>
      </c>
      <c r="B175" s="1" t="s">
        <v>1568</v>
      </c>
      <c r="C175" s="12" t="s">
        <v>1617</v>
      </c>
      <c r="D175" s="12" t="s">
        <v>2044</v>
      </c>
      <c r="E175" s="20" t="e">
        <f>_xlfn.XLOOKUP(A:A,Tipologia!A:A,Tipologia!F:F)</f>
        <v>#N/A</v>
      </c>
      <c r="F175" s="62" t="e">
        <f t="shared" si="110"/>
        <v>#N/A</v>
      </c>
      <c r="G175" s="58" t="e">
        <f t="shared" si="111"/>
        <v>#N/A</v>
      </c>
      <c r="H175" s="58" t="e">
        <f t="shared" si="112"/>
        <v>#N/A</v>
      </c>
      <c r="I175" s="58" t="e">
        <f t="shared" si="113"/>
        <v>#N/A</v>
      </c>
      <c r="J175" s="58" t="e">
        <f t="shared" si="114"/>
        <v>#N/A</v>
      </c>
      <c r="K175" s="58" t="e">
        <f t="shared" si="115"/>
        <v>#N/A</v>
      </c>
      <c r="L175" s="58" t="e">
        <f t="shared" si="116"/>
        <v>#N/A</v>
      </c>
      <c r="M175" s="58" t="e">
        <f t="shared" si="117"/>
        <v>#N/A</v>
      </c>
      <c r="N175" s="1">
        <f>_xlfn.XLOOKUP(A:A,'COAPS 2020-10'!A:A,'COAPS 2020-10'!AP:AP)</f>
        <v>0</v>
      </c>
      <c r="O175" s="55" t="e">
        <f t="shared" si="118"/>
        <v>#N/A</v>
      </c>
      <c r="P175" s="55" t="e">
        <f t="shared" si="119"/>
        <v>#N/A</v>
      </c>
      <c r="Q175" t="e">
        <f>_xlfn.XLOOKUP($A:$A,AUTOPREENCHIMENTO!$A:$A,AUTOPREENCHIMENTO!DH:DH)</f>
        <v>#N/A</v>
      </c>
      <c r="R175" t="e">
        <f>_xlfn.XLOOKUP($A:$A,AUTOPREENCHIMENTO!$A:$A,AUTOPREENCHIMENTO!DI:DI)</f>
        <v>#N/A</v>
      </c>
      <c r="S175" t="e">
        <f>_xlfn.XLOOKUP($A:$A,AUTOPREENCHIMENTO!$A:$A,AUTOPREENCHIMENTO!DJ:DJ)</f>
        <v>#N/A</v>
      </c>
      <c r="T175" t="e">
        <f>_xlfn.XLOOKUP($A:$A,AUTOPREENCHIMENTO!$A:$A,AUTOPREENCHIMENTO!DK:DK)</f>
        <v>#N/A</v>
      </c>
      <c r="U175" s="55" t="e">
        <f t="shared" si="120"/>
        <v>#N/A</v>
      </c>
      <c r="V175" s="55" t="e">
        <f t="shared" si="121"/>
        <v>#N/A</v>
      </c>
      <c r="W175" t="e">
        <f>_xlfn.XLOOKUP($A:$A,AUTOPREENCHIMENTO!$A:$A,AUTOPREENCHIMENTO!DD:DD)</f>
        <v>#N/A</v>
      </c>
      <c r="X175" t="e">
        <f>_xlfn.XLOOKUP($A:$A,AUTOPREENCHIMENTO!$A:$A,AUTOPREENCHIMENTO!DE:DE)</f>
        <v>#N/A</v>
      </c>
      <c r="Y175" s="1">
        <f>_xlfn.XLOOKUP(A:A,'COAPS 2020-10'!A:A,'COAPS 2020-10'!AQ:AQ)</f>
        <v>1</v>
      </c>
      <c r="Z175" s="55" t="e">
        <f t="shared" si="122"/>
        <v>#N/A</v>
      </c>
      <c r="AA175" s="55" t="e">
        <f t="shared" si="123"/>
        <v>#N/A</v>
      </c>
      <c r="AB175" t="e">
        <f>_xlfn.XLOOKUP($A:$A,AUTOPREENCHIMENTO!$A:$A,AUTOPREENCHIMENTO!DB:DB)</f>
        <v>#N/A</v>
      </c>
      <c r="AC175" t="e">
        <f>_xlfn.XLOOKUP($A:$A,AUTOPREENCHIMENTO!$A:$A,AUTOPREENCHIMENTO!DC:DC)</f>
        <v>#N/A</v>
      </c>
      <c r="AD175" s="55" t="e">
        <f t="shared" si="124"/>
        <v>#N/A</v>
      </c>
      <c r="AE175" s="55" t="e">
        <f t="shared" si="125"/>
        <v>#N/A</v>
      </c>
      <c r="AF175" t="e">
        <f>_xlfn.XLOOKUP($A:$A,AUTOPREENCHIMENTO!$A:$A,AUTOPREENCHIMENTO!DN:DN)</f>
        <v>#N/A</v>
      </c>
      <c r="AG175" t="e">
        <f>_xlfn.XLOOKUP($A:$A,AUTOPREENCHIMENTO!$A:$A,AUTOPREENCHIMENTO!DO:DO)</f>
        <v>#N/A</v>
      </c>
      <c r="AH175" s="55" t="e">
        <f t="shared" si="126"/>
        <v>#N/A</v>
      </c>
      <c r="AI175" s="55" t="e">
        <f t="shared" si="127"/>
        <v>#N/A</v>
      </c>
      <c r="AJ175" t="e">
        <f>_xlfn.XLOOKUP($A:$A,AUTOPREENCHIMENTO!$A:$A,AUTOPREENCHIMENTO!DP:DP)</f>
        <v>#N/A</v>
      </c>
      <c r="AK175" t="e">
        <f>_xlfn.XLOOKUP($A:$A,AUTOPREENCHIMENTO!$A:$A,AUTOPREENCHIMENTO!DQ:DQ)</f>
        <v>#N/A</v>
      </c>
      <c r="AL175" s="55" t="e">
        <f t="shared" si="128"/>
        <v>#N/A</v>
      </c>
      <c r="AM175" s="55" t="e">
        <f t="shared" si="129"/>
        <v>#N/A</v>
      </c>
      <c r="AN175" t="e">
        <f>_xlfn.XLOOKUP($A:$A,AUTOPREENCHIMENTO!$A:$A,AUTOPREENCHIMENTO!CT:CT)</f>
        <v>#N/A</v>
      </c>
      <c r="AO175" t="e">
        <f>_xlfn.XLOOKUP($A:$A,AUTOPREENCHIMENTO!$A:$A,AUTOPREENCHIMENTO!CU:CU)</f>
        <v>#N/A</v>
      </c>
      <c r="AP175" s="55">
        <f t="shared" si="130"/>
        <v>0</v>
      </c>
      <c r="AQ175" s="55" t="e">
        <f t="shared" si="131"/>
        <v>#N/A</v>
      </c>
      <c r="AR175" t="e">
        <f>_xlfn.XLOOKUP($A:$A,AUTOPREENCHIMENTO!$A:$A,AUTOPREENCHIMENTO!DS:DS)</f>
        <v>#N/A</v>
      </c>
      <c r="AS175" t="e">
        <f>_xlfn.XLOOKUP($A:$A,AUTOPREENCHIMENTO!$A:$A,AUTOPREENCHIMENTO!DU:DU)</f>
        <v>#N/A</v>
      </c>
      <c r="AT175" t="e">
        <f>_xlfn.XLOOKUP($A:$A,AUTOPREENCHIMENTO!$A:$A,AUTOPREENCHIMENTO!DW:DW)</f>
        <v>#N/A</v>
      </c>
      <c r="AU175" t="e">
        <f>_xlfn.XLOOKUP($A:$A,AUTOPREENCHIMENTO!$A:$A,AUTOPREENCHIMENTO!DY:DY)</f>
        <v>#N/A</v>
      </c>
      <c r="AV175" t="e">
        <f>_xlfn.XLOOKUP($A:$A,AUTOPREENCHIMENTO!$A:$A,AUTOPREENCHIMENTO!EA:EA)</f>
        <v>#N/A</v>
      </c>
      <c r="AW175" t="e">
        <f>_xlfn.XLOOKUP($A:$A,AUTOPREENCHIMENTO!$A:$A,AUTOPREENCHIMENTO!EC:EC)</f>
        <v>#N/A</v>
      </c>
      <c r="AX175" t="e">
        <f>_xlfn.XLOOKUP($A:$A,AUTOPREENCHIMENTO!$A:$A,AUTOPREENCHIMENTO!EE:EE)</f>
        <v>#N/A</v>
      </c>
      <c r="AY175" t="e">
        <f>_xlfn.XLOOKUP($A:$A,AUTOPREENCHIMENTO!$A:$A,AUTOPREENCHIMENTO!EG:EG)</f>
        <v>#N/A</v>
      </c>
      <c r="AZ175" t="e">
        <f>_xlfn.XLOOKUP($A:$A,AUTOPREENCHIMENTO!$A:$A,AUTOPREENCHIMENTO!DT:DT)</f>
        <v>#N/A</v>
      </c>
      <c r="BA175" t="e">
        <f>_xlfn.XLOOKUP($A:$A,AUTOPREENCHIMENTO!$A:$A,AUTOPREENCHIMENTO!DV:DV)</f>
        <v>#N/A</v>
      </c>
      <c r="BB175" t="e">
        <f>_xlfn.XLOOKUP($A:$A,AUTOPREENCHIMENTO!$A:$A,AUTOPREENCHIMENTO!DX:DX)</f>
        <v>#N/A</v>
      </c>
      <c r="BC175" t="e">
        <f>_xlfn.XLOOKUP($A:$A,AUTOPREENCHIMENTO!$A:$A,AUTOPREENCHIMENTO!DZ:DZ)</f>
        <v>#N/A</v>
      </c>
      <c r="BD175" t="e">
        <f>_xlfn.XLOOKUP($A:$A,AUTOPREENCHIMENTO!$A:$A,AUTOPREENCHIMENTO!EB:EB)</f>
        <v>#N/A</v>
      </c>
      <c r="BE175" t="e">
        <f>_xlfn.XLOOKUP($A:$A,AUTOPREENCHIMENTO!$A:$A,AUTOPREENCHIMENTO!ED:ED)</f>
        <v>#N/A</v>
      </c>
      <c r="BF175" t="e">
        <f>_xlfn.XLOOKUP($A:$A,AUTOPREENCHIMENTO!$A:$A,AUTOPREENCHIMENTO!EF:EF)</f>
        <v>#N/A</v>
      </c>
      <c r="BG175" t="e">
        <f>_xlfn.XLOOKUP($A:$A,AUTOPREENCHIMENTO!$A:$A,AUTOPREENCHIMENTO!EH:EH)</f>
        <v>#N/A</v>
      </c>
    </row>
  </sheetData>
  <sortState xmlns:xlrd2="http://schemas.microsoft.com/office/spreadsheetml/2017/richdata2" ref="A2:BG175">
    <sortCondition ref="A1:A175"/>
  </sortState>
  <conditionalFormatting sqref="E2:E175">
    <cfRule type="cellIs" dxfId="28" priority="1" operator="equal">
      <formula>"E"</formula>
    </cfRule>
    <cfRule type="cellIs" dxfId="27" priority="2" operator="equal">
      <formula>"D"</formula>
    </cfRule>
    <cfRule type="cellIs" dxfId="26" priority="3" operator="equal">
      <formula>"C"</formula>
    </cfRule>
    <cfRule type="cellIs" dxfId="25" priority="4" operator="equal">
      <formula>"B"</formula>
    </cfRule>
    <cfRule type="cellIs" dxfId="24" priority="5" operator="equal">
      <formula>"A"</formula>
    </cfRule>
  </conditionalFormatting>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40343-98C8-4C0C-8F3C-2C14947A4FFB}">
  <dimension ref="A1:Q175"/>
  <sheetViews>
    <sheetView workbookViewId="0">
      <pane xSplit="1" ySplit="1" topLeftCell="B2" activePane="bottomRight" state="frozen"/>
      <selection pane="topRight" activeCell="B1" sqref="B1"/>
      <selection pane="bottomLeft" activeCell="A2" sqref="A2"/>
      <selection pane="bottomRight" activeCell="F2" sqref="F2"/>
    </sheetView>
  </sheetViews>
  <sheetFormatPr defaultRowHeight="15" x14ac:dyDescent="0.25"/>
  <cols>
    <col min="1" max="1" width="8.7109375" customWidth="1"/>
    <col min="2" max="2" width="10.42578125" bestFit="1" customWidth="1"/>
    <col min="3" max="3" width="18.85546875" bestFit="1" customWidth="1"/>
    <col min="4" max="4" width="60.42578125" bestFit="1" customWidth="1"/>
    <col min="5" max="5" width="18.140625" bestFit="1" customWidth="1"/>
    <col min="6" max="6" width="15.28515625" bestFit="1" customWidth="1"/>
    <col min="7" max="7" width="18.42578125" bestFit="1" customWidth="1"/>
    <col min="8" max="8" width="16" bestFit="1" customWidth="1"/>
    <col min="9" max="9" width="11.85546875" bestFit="1" customWidth="1"/>
    <col min="10" max="10" width="14.5703125" bestFit="1" customWidth="1"/>
    <col min="11" max="11" width="20.42578125" customWidth="1"/>
    <col min="12" max="12" width="18.7109375" bestFit="1" customWidth="1"/>
    <col min="13" max="13" width="22.42578125" bestFit="1" customWidth="1"/>
    <col min="14" max="14" width="13.5703125" bestFit="1" customWidth="1"/>
    <col min="15" max="15" width="22.5703125" bestFit="1" customWidth="1"/>
    <col min="16" max="16" width="22.42578125" bestFit="1" customWidth="1"/>
    <col min="17" max="17" width="31.42578125" bestFit="1" customWidth="1"/>
  </cols>
  <sheetData>
    <row r="1" spans="1:17" ht="30" x14ac:dyDescent="0.25">
      <c r="A1" s="42" t="s">
        <v>32</v>
      </c>
      <c r="B1" s="42" t="s">
        <v>35</v>
      </c>
      <c r="C1" s="42" t="s">
        <v>2149</v>
      </c>
      <c r="D1" s="42" t="s">
        <v>34</v>
      </c>
      <c r="E1" s="44" t="s">
        <v>36</v>
      </c>
      <c r="F1" s="56" t="s">
        <v>2223</v>
      </c>
      <c r="G1" s="53" t="s">
        <v>2224</v>
      </c>
      <c r="H1" s="53" t="s">
        <v>2225</v>
      </c>
      <c r="I1" s="53" t="s">
        <v>2230</v>
      </c>
      <c r="J1" s="53" t="s">
        <v>1507</v>
      </c>
      <c r="K1" s="44" t="s">
        <v>2958</v>
      </c>
      <c r="L1" s="44" t="s">
        <v>2226</v>
      </c>
      <c r="M1" s="44" t="s">
        <v>2227</v>
      </c>
      <c r="N1" s="52" t="s">
        <v>2231</v>
      </c>
      <c r="O1" s="44" t="s">
        <v>2228</v>
      </c>
      <c r="P1" s="52" t="s">
        <v>2232</v>
      </c>
      <c r="Q1" s="44" t="s">
        <v>2233</v>
      </c>
    </row>
    <row r="2" spans="1:17" x14ac:dyDescent="0.25">
      <c r="A2" s="2">
        <v>40</v>
      </c>
      <c r="B2" s="1" t="s">
        <v>1622</v>
      </c>
      <c r="C2" s="43" t="s">
        <v>162</v>
      </c>
      <c r="D2" s="1" t="s">
        <v>2045</v>
      </c>
      <c r="E2" s="20" t="str">
        <f>_xlfn.XLOOKUP(A:A,Tipologia!A:A,Tipologia!F:F)</f>
        <v>D</v>
      </c>
      <c r="F2" s="62">
        <f>SUM(G2:J2)</f>
        <v>0.5</v>
      </c>
      <c r="G2" s="58">
        <f>IF(K2=1,0.5,0)</f>
        <v>0.5</v>
      </c>
      <c r="H2" s="58">
        <f>IF(AND(OR(L2="CAUTELA",L2="SIM"),M2="SIM"),3,IF(AND(OR(L2="CAUTELA",L2="SIM"),M2="NÃO"),1,0))</f>
        <v>0</v>
      </c>
      <c r="I2" s="58">
        <f>IF(N2="SIM",2,0)</f>
        <v>0</v>
      </c>
      <c r="J2" s="58">
        <f>IF(P2="SIM",2,0)</f>
        <v>0</v>
      </c>
      <c r="K2" s="1">
        <f>_xlfn.XLOOKUP(A:A,AUTOPREENCHIMENTO!A:A,AUTOPREENCHIMENTO!AJ:AJ)</f>
        <v>1</v>
      </c>
      <c r="L2" s="29" t="str">
        <f>_xlfn.XLOOKUP(A:A,'COAPS 2020-10'!A:A,'COAPS 2020-10'!T:T)</f>
        <v>NÃO</v>
      </c>
      <c r="M2" s="29" t="str">
        <f>_xlfn.XLOOKUP(A:A,'COAPS 2020-10'!A:A,'COAPS 2020-10'!V:V)</f>
        <v>NÃO</v>
      </c>
      <c r="N2" s="57" t="str">
        <f>IF(O2="NÃO","NÃO","SIM")</f>
        <v>NÃO</v>
      </c>
      <c r="O2" s="21" t="str">
        <f>_xlfn.XLOOKUP(A:A,'COAPS 2020-10'!A:A,'COAPS 2020-10'!X:X)</f>
        <v>NÃO</v>
      </c>
      <c r="P2" s="57" t="str">
        <f>IF(Q2="NÃO","NÃO","SIM")</f>
        <v>NÃO</v>
      </c>
      <c r="Q2" s="21" t="str">
        <f>_xlfn.XLOOKUP(A:A,'COAPS 2020-10'!A:A,'COAPS 2020-10'!W:W)</f>
        <v>NÃO</v>
      </c>
    </row>
    <row r="3" spans="1:17" x14ac:dyDescent="0.25">
      <c r="A3" s="2">
        <v>42</v>
      </c>
      <c r="B3" s="1" t="s">
        <v>1622</v>
      </c>
      <c r="C3" s="43" t="s">
        <v>127</v>
      </c>
      <c r="D3" s="1" t="s">
        <v>2084</v>
      </c>
      <c r="E3" s="20" t="str">
        <f>_xlfn.XLOOKUP(A:A,Tipologia!A:A,Tipologia!F:F)</f>
        <v>E</v>
      </c>
      <c r="F3" s="62">
        <f t="shared" ref="F3:F66" si="0">SUM(G3:J3)</f>
        <v>1.5</v>
      </c>
      <c r="G3" s="58">
        <f t="shared" ref="G3:G66" si="1">IF(K3=1,0.5,0)</f>
        <v>0.5</v>
      </c>
      <c r="H3" s="58">
        <f t="shared" ref="H3:H66" si="2">IF(AND(OR(L3="CAUTELA",L3="SIM"),M3="SIM"),3,IF(AND(OR(L3="CAUTELA",L3="SIM"),M3="NÃO"),1,0))</f>
        <v>1</v>
      </c>
      <c r="I3" s="58">
        <f t="shared" ref="I3:I66" si="3">IF(N3="SIM",2,0)</f>
        <v>0</v>
      </c>
      <c r="J3" s="58">
        <f t="shared" ref="J3:J66" si="4">IF(P3="SIM",2,0)</f>
        <v>0</v>
      </c>
      <c r="K3" s="1">
        <f>_xlfn.XLOOKUP(A:A,AUTOPREENCHIMENTO!A:A,AUTOPREENCHIMENTO!AJ:AJ)</f>
        <v>1</v>
      </c>
      <c r="L3" s="29" t="str">
        <f>_xlfn.XLOOKUP(A:A,'COAPS 2020-10'!A:A,'COAPS 2020-10'!T:T)</f>
        <v>CAUTELA</v>
      </c>
      <c r="M3" s="29" t="str">
        <f>_xlfn.XLOOKUP(A:A,'COAPS 2020-10'!A:A,'COAPS 2020-10'!V:V)</f>
        <v>NÃO</v>
      </c>
      <c r="N3" s="57" t="str">
        <f t="shared" ref="N3:N66" si="5">IF(O3="NÃO","NÃO","SIM")</f>
        <v>NÃO</v>
      </c>
      <c r="O3" s="21" t="str">
        <f>_xlfn.XLOOKUP(A:A,'COAPS 2020-10'!A:A,'COAPS 2020-10'!X:X)</f>
        <v>NÃO</v>
      </c>
      <c r="P3" s="57" t="str">
        <f t="shared" ref="P3:P66" si="6">IF(Q3="NÃO","NÃO","SIM")</f>
        <v>NÃO</v>
      </c>
      <c r="Q3" s="21" t="str">
        <f>_xlfn.XLOOKUP(A:A,'COAPS 2020-10'!A:A,'COAPS 2020-10'!W:W)</f>
        <v>NÃO</v>
      </c>
    </row>
    <row r="4" spans="1:17" x14ac:dyDescent="0.25">
      <c r="A4" s="2">
        <v>43</v>
      </c>
      <c r="B4" s="1" t="s">
        <v>1622</v>
      </c>
      <c r="C4" s="43" t="s">
        <v>127</v>
      </c>
      <c r="D4" s="1" t="s">
        <v>2046</v>
      </c>
      <c r="E4" s="20" t="str">
        <f>_xlfn.XLOOKUP(A:A,Tipologia!A:A,Tipologia!F:F)</f>
        <v>D</v>
      </c>
      <c r="F4" s="62">
        <f t="shared" si="0"/>
        <v>3</v>
      </c>
      <c r="G4" s="58">
        <f t="shared" si="1"/>
        <v>0</v>
      </c>
      <c r="H4" s="58">
        <f t="shared" si="2"/>
        <v>1</v>
      </c>
      <c r="I4" s="58">
        <f t="shared" si="3"/>
        <v>2</v>
      </c>
      <c r="J4" s="58">
        <f t="shared" si="4"/>
        <v>0</v>
      </c>
      <c r="K4" s="1">
        <f>_xlfn.XLOOKUP(A:A,AUTOPREENCHIMENTO!A:A,AUTOPREENCHIMENTO!AJ:AJ)</f>
        <v>0</v>
      </c>
      <c r="L4" s="29" t="str">
        <f>_xlfn.XLOOKUP(A:A,'COAPS 2020-10'!A:A,'COAPS 2020-10'!T:T)</f>
        <v>CAUTELA</v>
      </c>
      <c r="M4" s="29" t="str">
        <f>_xlfn.XLOOKUP(A:A,'COAPS 2020-10'!A:A,'COAPS 2020-10'!V:V)</f>
        <v>NÃO</v>
      </c>
      <c r="N4" s="57" t="str">
        <f t="shared" si="5"/>
        <v>SIM</v>
      </c>
      <c r="O4" s="21" t="str">
        <f>_xlfn.XLOOKUP(A:A,'COAPS 2020-10'!A:A,'COAPS 2020-10'!X:X)</f>
        <v>SIM</v>
      </c>
      <c r="P4" s="57" t="str">
        <f t="shared" si="6"/>
        <v>NÃO</v>
      </c>
      <c r="Q4" s="21" t="str">
        <f>_xlfn.XLOOKUP(A:A,'COAPS 2020-10'!A:A,'COAPS 2020-10'!W:W)</f>
        <v>NÃO</v>
      </c>
    </row>
    <row r="5" spans="1:17" x14ac:dyDescent="0.25">
      <c r="A5" s="2">
        <v>44</v>
      </c>
      <c r="B5" s="1" t="s">
        <v>1622</v>
      </c>
      <c r="C5" s="43" t="s">
        <v>127</v>
      </c>
      <c r="D5" s="1" t="s">
        <v>1678</v>
      </c>
      <c r="E5" s="20" t="str">
        <f>_xlfn.XLOOKUP(A:A,Tipologia!A:A,Tipologia!F:F)</f>
        <v>E</v>
      </c>
      <c r="F5" s="62">
        <f t="shared" si="0"/>
        <v>3</v>
      </c>
      <c r="G5" s="58">
        <f t="shared" si="1"/>
        <v>0</v>
      </c>
      <c r="H5" s="58">
        <f t="shared" si="2"/>
        <v>1</v>
      </c>
      <c r="I5" s="58">
        <f t="shared" si="3"/>
        <v>2</v>
      </c>
      <c r="J5" s="58">
        <f t="shared" si="4"/>
        <v>0</v>
      </c>
      <c r="K5" s="1">
        <f>_xlfn.XLOOKUP(A:A,AUTOPREENCHIMENTO!A:A,AUTOPREENCHIMENTO!AJ:AJ)</f>
        <v>0</v>
      </c>
      <c r="L5" s="29" t="str">
        <f>_xlfn.XLOOKUP(A:A,'COAPS 2020-10'!A:A,'COAPS 2020-10'!T:T)</f>
        <v>CAUTELA</v>
      </c>
      <c r="M5" s="29" t="str">
        <f>_xlfn.XLOOKUP(A:A,'COAPS 2020-10'!A:A,'COAPS 2020-10'!V:V)</f>
        <v>NÃO</v>
      </c>
      <c r="N5" s="57" t="str">
        <f t="shared" si="5"/>
        <v>SIM</v>
      </c>
      <c r="O5" s="21" t="str">
        <f>_xlfn.XLOOKUP(A:A,'COAPS 2020-10'!A:A,'COAPS 2020-10'!X:X)</f>
        <v>SIM</v>
      </c>
      <c r="P5" s="57" t="str">
        <f t="shared" si="6"/>
        <v>NÃO</v>
      </c>
      <c r="Q5" s="21" t="str">
        <f>_xlfn.XLOOKUP(A:A,'COAPS 2020-10'!A:A,'COAPS 2020-10'!W:W)</f>
        <v>NÃO</v>
      </c>
    </row>
    <row r="6" spans="1:17" x14ac:dyDescent="0.25">
      <c r="A6" s="2">
        <v>45</v>
      </c>
      <c r="B6" s="1" t="s">
        <v>1568</v>
      </c>
      <c r="C6" s="43" t="s">
        <v>224</v>
      </c>
      <c r="D6" s="1" t="s">
        <v>2047</v>
      </c>
      <c r="E6" s="20" t="str">
        <f>_xlfn.XLOOKUP(A:A,Tipologia!A:A,Tipologia!F:F)</f>
        <v>D</v>
      </c>
      <c r="F6" s="62">
        <f t="shared" si="0"/>
        <v>1</v>
      </c>
      <c r="G6" s="58">
        <f t="shared" si="1"/>
        <v>0</v>
      </c>
      <c r="H6" s="58">
        <f t="shared" si="2"/>
        <v>1</v>
      </c>
      <c r="I6" s="58">
        <f t="shared" si="3"/>
        <v>0</v>
      </c>
      <c r="J6" s="58">
        <f t="shared" si="4"/>
        <v>0</v>
      </c>
      <c r="K6" s="1">
        <f>_xlfn.XLOOKUP(A:A,AUTOPREENCHIMENTO!A:A,AUTOPREENCHIMENTO!AJ:AJ)</f>
        <v>0</v>
      </c>
      <c r="L6" s="29" t="str">
        <f>_xlfn.XLOOKUP(A:A,'COAPS 2020-10'!A:A,'COAPS 2020-10'!T:T)</f>
        <v>SIM</v>
      </c>
      <c r="M6" s="29" t="str">
        <f>_xlfn.XLOOKUP(A:A,'COAPS 2020-10'!A:A,'COAPS 2020-10'!V:V)</f>
        <v>NÃO</v>
      </c>
      <c r="N6" s="57" t="str">
        <f t="shared" si="5"/>
        <v>NÃO</v>
      </c>
      <c r="O6" s="21" t="str">
        <f>_xlfn.XLOOKUP(A:A,'COAPS 2020-10'!A:A,'COAPS 2020-10'!X:X)</f>
        <v>NÃO</v>
      </c>
      <c r="P6" s="57" t="str">
        <f t="shared" si="6"/>
        <v>NÃO</v>
      </c>
      <c r="Q6" s="21" t="str">
        <f>_xlfn.XLOOKUP(A:A,'COAPS 2020-10'!A:A,'COAPS 2020-10'!W:W)</f>
        <v>NÃO</v>
      </c>
    </row>
    <row r="7" spans="1:17" x14ac:dyDescent="0.25">
      <c r="A7" s="2">
        <v>46</v>
      </c>
      <c r="B7" s="1" t="s">
        <v>1794</v>
      </c>
      <c r="C7" s="43" t="s">
        <v>231</v>
      </c>
      <c r="D7" s="1" t="s">
        <v>2008</v>
      </c>
      <c r="E7" s="20" t="str">
        <f>_xlfn.XLOOKUP(A:A,Tipologia!A:A,Tipologia!F:F)</f>
        <v>C</v>
      </c>
      <c r="F7" s="62">
        <f t="shared" si="0"/>
        <v>4.5</v>
      </c>
      <c r="G7" s="58">
        <f t="shared" si="1"/>
        <v>0.5</v>
      </c>
      <c r="H7" s="58">
        <f t="shared" si="2"/>
        <v>0</v>
      </c>
      <c r="I7" s="58">
        <f t="shared" si="3"/>
        <v>2</v>
      </c>
      <c r="J7" s="58">
        <f t="shared" si="4"/>
        <v>2</v>
      </c>
      <c r="K7" s="1">
        <f>_xlfn.XLOOKUP(A:A,AUTOPREENCHIMENTO!A:A,AUTOPREENCHIMENTO!AJ:AJ)</f>
        <v>1</v>
      </c>
      <c r="L7" s="29" t="str">
        <f>_xlfn.XLOOKUP(A:A,'COAPS 2020-10'!A:A,'COAPS 2020-10'!T:T)</f>
        <v>SIM</v>
      </c>
      <c r="M7" s="29" t="str">
        <f>_xlfn.XLOOKUP(A:A,'COAPS 2020-10'!A:A,'COAPS 2020-10'!V:V)</f>
        <v xml:space="preserve"> NÃO</v>
      </c>
      <c r="N7" s="57" t="str">
        <f t="shared" si="5"/>
        <v>SIM</v>
      </c>
      <c r="O7" s="21" t="str">
        <f>_xlfn.XLOOKUP(A:A,'COAPS 2020-10'!A:A,'COAPS 2020-10'!X:X)</f>
        <v>SALA DE VACINA</v>
      </c>
      <c r="P7" s="57" t="str">
        <f t="shared" si="6"/>
        <v>SIM</v>
      </c>
      <c r="Q7" s="21" t="str">
        <f>_xlfn.XLOOKUP(A:A,'COAPS 2020-10'!A:A,'COAPS 2020-10'!W:W)</f>
        <v>POSTO DE COLETA</v>
      </c>
    </row>
    <row r="8" spans="1:17" x14ac:dyDescent="0.25">
      <c r="A8" s="2">
        <v>47</v>
      </c>
      <c r="B8" s="1" t="s">
        <v>1622</v>
      </c>
      <c r="C8" s="43" t="s">
        <v>127</v>
      </c>
      <c r="D8" s="1" t="s">
        <v>2067</v>
      </c>
      <c r="E8" s="20" t="str">
        <f>_xlfn.XLOOKUP(A:A,Tipologia!A:A,Tipologia!F:F)</f>
        <v>D</v>
      </c>
      <c r="F8" s="62">
        <f t="shared" si="0"/>
        <v>3.5</v>
      </c>
      <c r="G8" s="58">
        <f t="shared" si="1"/>
        <v>0.5</v>
      </c>
      <c r="H8" s="58">
        <f t="shared" si="2"/>
        <v>1</v>
      </c>
      <c r="I8" s="58">
        <f t="shared" si="3"/>
        <v>2</v>
      </c>
      <c r="J8" s="58">
        <f t="shared" si="4"/>
        <v>0</v>
      </c>
      <c r="K8" s="1">
        <f>_xlfn.XLOOKUP(A:A,AUTOPREENCHIMENTO!A:A,AUTOPREENCHIMENTO!AJ:AJ)</f>
        <v>1</v>
      </c>
      <c r="L8" s="29" t="str">
        <f>_xlfn.XLOOKUP(A:A,'COAPS 2020-10'!A:A,'COAPS 2020-10'!T:T)</f>
        <v>CAUTELA</v>
      </c>
      <c r="M8" s="29" t="str">
        <f>_xlfn.XLOOKUP(A:A,'COAPS 2020-10'!A:A,'COAPS 2020-10'!V:V)</f>
        <v>NÃO</v>
      </c>
      <c r="N8" s="57" t="str">
        <f t="shared" si="5"/>
        <v>SIM</v>
      </c>
      <c r="O8" s="21" t="str">
        <f>_xlfn.XLOOKUP(A:A,'COAPS 2020-10'!A:A,'COAPS 2020-10'!X:X)</f>
        <v>SIM</v>
      </c>
      <c r="P8" s="57" t="str">
        <f t="shared" si="6"/>
        <v>NÃO</v>
      </c>
      <c r="Q8" s="21" t="str">
        <f>_xlfn.XLOOKUP(A:A,'COAPS 2020-10'!A:A,'COAPS 2020-10'!W:W)</f>
        <v>NÃO</v>
      </c>
    </row>
    <row r="9" spans="1:17" x14ac:dyDescent="0.25">
      <c r="A9" s="2">
        <v>48</v>
      </c>
      <c r="B9" s="1" t="s">
        <v>1794</v>
      </c>
      <c r="C9" s="43" t="s">
        <v>231</v>
      </c>
      <c r="D9" s="1" t="s">
        <v>2015</v>
      </c>
      <c r="E9" s="20" t="str">
        <f>_xlfn.XLOOKUP(A:A,Tipologia!A:A,Tipologia!F:F)</f>
        <v>E</v>
      </c>
      <c r="F9" s="62">
        <f t="shared" si="0"/>
        <v>0</v>
      </c>
      <c r="G9" s="58">
        <f t="shared" si="1"/>
        <v>0</v>
      </c>
      <c r="H9" s="58">
        <f t="shared" si="2"/>
        <v>0</v>
      </c>
      <c r="I9" s="58">
        <f t="shared" si="3"/>
        <v>0</v>
      </c>
      <c r="J9" s="58">
        <f t="shared" si="4"/>
        <v>0</v>
      </c>
      <c r="K9" s="1">
        <f>_xlfn.XLOOKUP(A:A,AUTOPREENCHIMENTO!A:A,AUTOPREENCHIMENTO!AJ:AJ)</f>
        <v>0</v>
      </c>
      <c r="L9" s="29" t="str">
        <f>_xlfn.XLOOKUP(A:A,'COAPS 2020-10'!A:A,'COAPS 2020-10'!T:T)</f>
        <v>NÃO</v>
      </c>
      <c r="M9" s="29" t="str">
        <f>_xlfn.XLOOKUP(A:A,'COAPS 2020-10'!A:A,'COAPS 2020-10'!V:V)</f>
        <v>NÃO</v>
      </c>
      <c r="N9" s="57" t="str">
        <f t="shared" si="5"/>
        <v>NÃO</v>
      </c>
      <c r="O9" s="21" t="str">
        <f>_xlfn.XLOOKUP(A:A,'COAPS 2020-10'!A:A,'COAPS 2020-10'!X:X)</f>
        <v>NÃO</v>
      </c>
      <c r="P9" s="57" t="str">
        <f t="shared" si="6"/>
        <v>NÃO</v>
      </c>
      <c r="Q9" s="21" t="str">
        <f>_xlfn.XLOOKUP(A:A,'COAPS 2020-10'!A:A,'COAPS 2020-10'!W:W)</f>
        <v>NÃO</v>
      </c>
    </row>
    <row r="10" spans="1:17" x14ac:dyDescent="0.25">
      <c r="A10" s="2">
        <v>49</v>
      </c>
      <c r="B10" s="1" t="s">
        <v>1622</v>
      </c>
      <c r="C10" s="43" t="s">
        <v>127</v>
      </c>
      <c r="D10" s="1" t="s">
        <v>2120</v>
      </c>
      <c r="E10" s="20" t="str">
        <f>_xlfn.XLOOKUP(A:A,Tipologia!A:A,Tipologia!F:F)</f>
        <v>D</v>
      </c>
      <c r="F10" s="62">
        <f t="shared" si="0"/>
        <v>3.5</v>
      </c>
      <c r="G10" s="58">
        <f t="shared" si="1"/>
        <v>0.5</v>
      </c>
      <c r="H10" s="58">
        <f t="shared" si="2"/>
        <v>1</v>
      </c>
      <c r="I10" s="58">
        <f t="shared" si="3"/>
        <v>2</v>
      </c>
      <c r="J10" s="58">
        <f t="shared" si="4"/>
        <v>0</v>
      </c>
      <c r="K10" s="1">
        <f>_xlfn.XLOOKUP(A:A,AUTOPREENCHIMENTO!A:A,AUTOPREENCHIMENTO!AJ:AJ)</f>
        <v>1</v>
      </c>
      <c r="L10" s="29" t="str">
        <f>_xlfn.XLOOKUP(A:A,'COAPS 2020-10'!A:A,'COAPS 2020-10'!T:T)</f>
        <v>CAUTELA</v>
      </c>
      <c r="M10" s="29" t="str">
        <f>_xlfn.XLOOKUP(A:A,'COAPS 2020-10'!A:A,'COAPS 2020-10'!V:V)</f>
        <v>NÃO</v>
      </c>
      <c r="N10" s="57" t="str">
        <f t="shared" si="5"/>
        <v>SIM</v>
      </c>
      <c r="O10" s="21" t="str">
        <f>_xlfn.XLOOKUP(A:A,'COAPS 2020-10'!A:A,'COAPS 2020-10'!X:X)</f>
        <v>SIM</v>
      </c>
      <c r="P10" s="57" t="str">
        <f t="shared" si="6"/>
        <v>NÃO</v>
      </c>
      <c r="Q10" s="21" t="str">
        <f>_xlfn.XLOOKUP(A:A,'COAPS 2020-10'!A:A,'COAPS 2020-10'!W:W)</f>
        <v>NÃO</v>
      </c>
    </row>
    <row r="11" spans="1:17" x14ac:dyDescent="0.25">
      <c r="A11" s="2">
        <v>50</v>
      </c>
      <c r="B11" s="1" t="s">
        <v>1622</v>
      </c>
      <c r="C11" s="43" t="s">
        <v>162</v>
      </c>
      <c r="D11" s="1" t="s">
        <v>2068</v>
      </c>
      <c r="E11" s="20" t="str">
        <f>_xlfn.XLOOKUP(A:A,Tipologia!A:A,Tipologia!F:F)</f>
        <v>C</v>
      </c>
      <c r="F11" s="62">
        <f t="shared" si="0"/>
        <v>5</v>
      </c>
      <c r="G11" s="58">
        <f t="shared" si="1"/>
        <v>0</v>
      </c>
      <c r="H11" s="58">
        <f t="shared" si="2"/>
        <v>3</v>
      </c>
      <c r="I11" s="58">
        <f t="shared" si="3"/>
        <v>2</v>
      </c>
      <c r="J11" s="58">
        <f t="shared" si="4"/>
        <v>0</v>
      </c>
      <c r="K11" s="1">
        <f>_xlfn.XLOOKUP(A:A,AUTOPREENCHIMENTO!A:A,AUTOPREENCHIMENTO!AJ:AJ)</f>
        <v>0</v>
      </c>
      <c r="L11" s="29" t="str">
        <f>_xlfn.XLOOKUP(A:A,'COAPS 2020-10'!A:A,'COAPS 2020-10'!T:T)</f>
        <v>SIM</v>
      </c>
      <c r="M11" s="29" t="str">
        <f>_xlfn.XLOOKUP(A:A,'COAPS 2020-10'!A:A,'COAPS 2020-10'!V:V)</f>
        <v>SIM</v>
      </c>
      <c r="N11" s="57" t="str">
        <f t="shared" si="5"/>
        <v>SIM</v>
      </c>
      <c r="O11" s="21" t="str">
        <f>_xlfn.XLOOKUP(A:A,'COAPS 2020-10'!A:A,'COAPS 2020-10'!X:X)</f>
        <v>SIM</v>
      </c>
      <c r="P11" s="57" t="str">
        <f t="shared" si="6"/>
        <v>NÃO</v>
      </c>
      <c r="Q11" s="21" t="str">
        <f>_xlfn.XLOOKUP(A:A,'COAPS 2020-10'!A:A,'COAPS 2020-10'!W:W)</f>
        <v>NÃO</v>
      </c>
    </row>
    <row r="12" spans="1:17" x14ac:dyDescent="0.25">
      <c r="A12" s="2">
        <v>51</v>
      </c>
      <c r="B12" s="1" t="s">
        <v>1929</v>
      </c>
      <c r="C12" s="43" t="s">
        <v>136</v>
      </c>
      <c r="D12" s="1" t="s">
        <v>2069</v>
      </c>
      <c r="E12" s="20" t="str">
        <f>_xlfn.XLOOKUP(A:A,Tipologia!A:A,Tipologia!F:F)</f>
        <v>B</v>
      </c>
      <c r="F12" s="62">
        <f t="shared" si="0"/>
        <v>7.5</v>
      </c>
      <c r="G12" s="58">
        <f t="shared" si="1"/>
        <v>0.5</v>
      </c>
      <c r="H12" s="58">
        <f t="shared" si="2"/>
        <v>3</v>
      </c>
      <c r="I12" s="58">
        <f t="shared" si="3"/>
        <v>2</v>
      </c>
      <c r="J12" s="58">
        <f t="shared" si="4"/>
        <v>2</v>
      </c>
      <c r="K12" s="1">
        <f>_xlfn.XLOOKUP(A:A,AUTOPREENCHIMENTO!A:A,AUTOPREENCHIMENTO!AJ:AJ)</f>
        <v>1</v>
      </c>
      <c r="L12" s="29" t="str">
        <f>_xlfn.XLOOKUP(A:A,'COAPS 2020-10'!A:A,'COAPS 2020-10'!T:T)</f>
        <v>SIM</v>
      </c>
      <c r="M12" s="29" t="str">
        <f>_xlfn.XLOOKUP(A:A,'COAPS 2020-10'!A:A,'COAPS 2020-10'!V:V)</f>
        <v>SIM</v>
      </c>
      <c r="N12" s="57" t="str">
        <f t="shared" si="5"/>
        <v>SIM</v>
      </c>
      <c r="O12" s="21" t="str">
        <f>_xlfn.XLOOKUP(A:A,'COAPS 2020-10'!A:A,'COAPS 2020-10'!X:X)</f>
        <v>SALA DE VACINA</v>
      </c>
      <c r="P12" s="57" t="str">
        <f t="shared" si="6"/>
        <v>SIM</v>
      </c>
      <c r="Q12" s="21" t="str">
        <f>_xlfn.XLOOKUP(A:A,'COAPS 2020-10'!A:A,'COAPS 2020-10'!W:W)</f>
        <v>POSTO DE COLETA</v>
      </c>
    </row>
    <row r="13" spans="1:17" x14ac:dyDescent="0.25">
      <c r="A13" s="2">
        <v>52</v>
      </c>
      <c r="B13" s="1" t="s">
        <v>1857</v>
      </c>
      <c r="C13" s="43" t="s">
        <v>2155</v>
      </c>
      <c r="D13" s="12" t="s">
        <v>2038</v>
      </c>
      <c r="E13" s="20" t="str">
        <f>_xlfn.XLOOKUP(A:A,Tipologia!A:A,Tipologia!F:F)</f>
        <v>SEM INFORMAÇÃO</v>
      </c>
      <c r="F13" s="62" t="e">
        <f t="shared" si="0"/>
        <v>#N/A</v>
      </c>
      <c r="G13" s="58" t="e">
        <f t="shared" si="1"/>
        <v>#N/A</v>
      </c>
      <c r="H13" s="58">
        <f t="shared" si="2"/>
        <v>3</v>
      </c>
      <c r="I13" s="58">
        <f t="shared" si="3"/>
        <v>2</v>
      </c>
      <c r="J13" s="58">
        <f t="shared" si="4"/>
        <v>2</v>
      </c>
      <c r="K13" s="1" t="e">
        <f>_xlfn.XLOOKUP(A:A,AUTOPREENCHIMENTO!A:A,AUTOPREENCHIMENTO!AJ:AJ)</f>
        <v>#N/A</v>
      </c>
      <c r="L13" s="29" t="str">
        <f>_xlfn.XLOOKUP(A:A,'COAPS 2020-10'!A:A,'COAPS 2020-10'!T:T)</f>
        <v>SIM</v>
      </c>
      <c r="M13" s="29" t="str">
        <f>_xlfn.XLOOKUP(A:A,'COAPS 2020-10'!A:A,'COAPS 2020-10'!V:V)</f>
        <v>SIM</v>
      </c>
      <c r="N13" s="57" t="str">
        <f t="shared" si="5"/>
        <v>SIM</v>
      </c>
      <c r="O13" s="21" t="str">
        <f>_xlfn.XLOOKUP(A:A,'COAPS 2020-10'!A:A,'COAPS 2020-10'!X:X)</f>
        <v>SIM</v>
      </c>
      <c r="P13" s="57" t="str">
        <f t="shared" si="6"/>
        <v>SIM</v>
      </c>
      <c r="Q13" s="21" t="str">
        <f>_xlfn.XLOOKUP(A:A,'COAPS 2020-10'!A:A,'COAPS 2020-10'!W:W)</f>
        <v>SIM</v>
      </c>
    </row>
    <row r="14" spans="1:17" x14ac:dyDescent="0.25">
      <c r="A14" s="2">
        <v>53</v>
      </c>
      <c r="B14" s="1" t="s">
        <v>1857</v>
      </c>
      <c r="C14" s="43" t="s">
        <v>157</v>
      </c>
      <c r="D14" s="1" t="s">
        <v>2083</v>
      </c>
      <c r="E14" s="20" t="str">
        <f>_xlfn.XLOOKUP(A:A,Tipologia!A:A,Tipologia!F:F)</f>
        <v>A</v>
      </c>
      <c r="F14" s="62">
        <f t="shared" si="0"/>
        <v>7</v>
      </c>
      <c r="G14" s="58">
        <f t="shared" si="1"/>
        <v>0</v>
      </c>
      <c r="H14" s="58">
        <f t="shared" si="2"/>
        <v>3</v>
      </c>
      <c r="I14" s="58">
        <f t="shared" si="3"/>
        <v>2</v>
      </c>
      <c r="J14" s="58">
        <f t="shared" si="4"/>
        <v>2</v>
      </c>
      <c r="K14" s="1">
        <f>_xlfn.XLOOKUP(A:A,AUTOPREENCHIMENTO!A:A,AUTOPREENCHIMENTO!AJ:AJ)</f>
        <v>0</v>
      </c>
      <c r="L14" s="29" t="str">
        <f>_xlfn.XLOOKUP(A:A,'COAPS 2020-10'!A:A,'COAPS 2020-10'!T:T)</f>
        <v>SIM</v>
      </c>
      <c r="M14" s="29" t="str">
        <f>_xlfn.XLOOKUP(A:A,'COAPS 2020-10'!A:A,'COAPS 2020-10'!V:V)</f>
        <v>SIM</v>
      </c>
      <c r="N14" s="57" t="str">
        <f t="shared" si="5"/>
        <v>SIM</v>
      </c>
      <c r="O14" s="21" t="str">
        <f>_xlfn.XLOOKUP(A:A,'COAPS 2020-10'!A:A,'COAPS 2020-10'!X:X)</f>
        <v>SIM</v>
      </c>
      <c r="P14" s="57" t="str">
        <f t="shared" si="6"/>
        <v>SIM</v>
      </c>
      <c r="Q14" s="21" t="str">
        <f>_xlfn.XLOOKUP(A:A,'COAPS 2020-10'!A:A,'COAPS 2020-10'!W:W)</f>
        <v>SIM</v>
      </c>
    </row>
    <row r="15" spans="1:17" x14ac:dyDescent="0.25">
      <c r="A15" s="2">
        <v>54</v>
      </c>
      <c r="B15" s="1" t="s">
        <v>1622</v>
      </c>
      <c r="C15" s="43" t="s">
        <v>127</v>
      </c>
      <c r="D15" s="1" t="s">
        <v>2095</v>
      </c>
      <c r="E15" s="20" t="str">
        <f>_xlfn.XLOOKUP(A:A,Tipologia!A:A,Tipologia!F:F)</f>
        <v>C</v>
      </c>
      <c r="F15" s="62">
        <f t="shared" si="0"/>
        <v>3.5</v>
      </c>
      <c r="G15" s="58">
        <f t="shared" si="1"/>
        <v>0.5</v>
      </c>
      <c r="H15" s="58">
        <f t="shared" si="2"/>
        <v>1</v>
      </c>
      <c r="I15" s="58">
        <f t="shared" si="3"/>
        <v>2</v>
      </c>
      <c r="J15" s="58">
        <f t="shared" si="4"/>
        <v>0</v>
      </c>
      <c r="K15" s="1">
        <f>_xlfn.XLOOKUP(A:A,AUTOPREENCHIMENTO!A:A,AUTOPREENCHIMENTO!AJ:AJ)</f>
        <v>1</v>
      </c>
      <c r="L15" s="29" t="str">
        <f>_xlfn.XLOOKUP(A:A,'COAPS 2020-10'!A:A,'COAPS 2020-10'!T:T)</f>
        <v>CAUTELA</v>
      </c>
      <c r="M15" s="29" t="str">
        <f>_xlfn.XLOOKUP(A:A,'COAPS 2020-10'!A:A,'COAPS 2020-10'!V:V)</f>
        <v>NÃO</v>
      </c>
      <c r="N15" s="57" t="str">
        <f t="shared" si="5"/>
        <v>SIM</v>
      </c>
      <c r="O15" s="21" t="str">
        <f>_xlfn.XLOOKUP(A:A,'COAPS 2020-10'!A:A,'COAPS 2020-10'!X:X)</f>
        <v>SIM</v>
      </c>
      <c r="P15" s="57" t="str">
        <f t="shared" si="6"/>
        <v>NÃO</v>
      </c>
      <c r="Q15" s="21" t="str">
        <f>_xlfn.XLOOKUP(A:A,'COAPS 2020-10'!A:A,'COAPS 2020-10'!W:W)</f>
        <v>NÃO</v>
      </c>
    </row>
    <row r="16" spans="1:17" x14ac:dyDescent="0.25">
      <c r="A16" s="2">
        <v>56</v>
      </c>
      <c r="B16" s="1" t="s">
        <v>1929</v>
      </c>
      <c r="C16" s="43" t="s">
        <v>120</v>
      </c>
      <c r="D16" s="1" t="s">
        <v>2121</v>
      </c>
      <c r="E16" s="20" t="str">
        <f>_xlfn.XLOOKUP(A:A,Tipologia!A:A,Tipologia!F:F)</f>
        <v>C</v>
      </c>
      <c r="F16" s="62">
        <f t="shared" si="0"/>
        <v>3.5</v>
      </c>
      <c r="G16" s="58">
        <f t="shared" si="1"/>
        <v>0.5</v>
      </c>
      <c r="H16" s="58">
        <f t="shared" si="2"/>
        <v>1</v>
      </c>
      <c r="I16" s="58">
        <f t="shared" si="3"/>
        <v>2</v>
      </c>
      <c r="J16" s="58">
        <f t="shared" si="4"/>
        <v>0</v>
      </c>
      <c r="K16" s="1">
        <f>_xlfn.XLOOKUP(A:A,AUTOPREENCHIMENTO!A:A,AUTOPREENCHIMENTO!AJ:AJ)</f>
        <v>1</v>
      </c>
      <c r="L16" s="29" t="str">
        <f>_xlfn.XLOOKUP(A:A,'COAPS 2020-10'!A:A,'COAPS 2020-10'!T:T)</f>
        <v>SIM</v>
      </c>
      <c r="M16" s="29" t="str">
        <f>_xlfn.XLOOKUP(A:A,'COAPS 2020-10'!A:A,'COAPS 2020-10'!V:V)</f>
        <v>NÃO</v>
      </c>
      <c r="N16" s="57" t="str">
        <f t="shared" si="5"/>
        <v>SIM</v>
      </c>
      <c r="O16" s="21" t="str">
        <f>_xlfn.XLOOKUP(A:A,'COAPS 2020-10'!A:A,'COAPS 2020-10'!X:X)</f>
        <v>VOLANTE</v>
      </c>
      <c r="P16" s="57" t="str">
        <f t="shared" si="6"/>
        <v>NÃO</v>
      </c>
      <c r="Q16" s="21" t="str">
        <f>_xlfn.XLOOKUP(A:A,'COAPS 2020-10'!A:A,'COAPS 2020-10'!W:W)</f>
        <v>NÃO</v>
      </c>
    </row>
    <row r="17" spans="1:17" x14ac:dyDescent="0.25">
      <c r="A17" s="2">
        <v>57</v>
      </c>
      <c r="B17" s="1" t="s">
        <v>1568</v>
      </c>
      <c r="C17" s="43" t="s">
        <v>1569</v>
      </c>
      <c r="D17" s="1" t="s">
        <v>2017</v>
      </c>
      <c r="E17" s="20" t="str">
        <f>_xlfn.XLOOKUP(A:A,Tipologia!A:A,Tipologia!F:F)</f>
        <v>B</v>
      </c>
      <c r="F17" s="62">
        <f t="shared" si="0"/>
        <v>7.5</v>
      </c>
      <c r="G17" s="58">
        <f t="shared" si="1"/>
        <v>0.5</v>
      </c>
      <c r="H17" s="58">
        <f t="shared" si="2"/>
        <v>3</v>
      </c>
      <c r="I17" s="58">
        <f t="shared" si="3"/>
        <v>2</v>
      </c>
      <c r="J17" s="58">
        <f t="shared" si="4"/>
        <v>2</v>
      </c>
      <c r="K17" s="1">
        <f>_xlfn.XLOOKUP(A:A,AUTOPREENCHIMENTO!A:A,AUTOPREENCHIMENTO!AJ:AJ)</f>
        <v>1</v>
      </c>
      <c r="L17" s="29" t="str">
        <f>_xlfn.XLOOKUP(A:A,'COAPS 2020-10'!A:A,'COAPS 2020-10'!T:T)</f>
        <v>SIM</v>
      </c>
      <c r="M17" s="29" t="str">
        <f>_xlfn.XLOOKUP(A:A,'COAPS 2020-10'!A:A,'COAPS 2020-10'!V:V)</f>
        <v>SIM</v>
      </c>
      <c r="N17" s="57" t="str">
        <f t="shared" si="5"/>
        <v>SIM</v>
      </c>
      <c r="O17" s="21" t="str">
        <f>_xlfn.XLOOKUP(A:A,'COAPS 2020-10'!A:A,'COAPS 2020-10'!X:X)</f>
        <v>SALA DE VACINA</v>
      </c>
      <c r="P17" s="57" t="str">
        <f t="shared" si="6"/>
        <v>SIM</v>
      </c>
      <c r="Q17" s="21" t="str">
        <f>_xlfn.XLOOKUP(A:A,'COAPS 2020-10'!A:A,'COAPS 2020-10'!W:W)</f>
        <v>POSTO DE COLETA</v>
      </c>
    </row>
    <row r="18" spans="1:17" x14ac:dyDescent="0.25">
      <c r="A18" s="2">
        <v>58</v>
      </c>
      <c r="B18" s="1" t="s">
        <v>1702</v>
      </c>
      <c r="C18" s="43" t="s">
        <v>271</v>
      </c>
      <c r="D18" s="1" t="s">
        <v>2070</v>
      </c>
      <c r="E18" s="20" t="str">
        <f>_xlfn.XLOOKUP(A:A,Tipologia!A:A,Tipologia!F:F)</f>
        <v>B</v>
      </c>
      <c r="F18" s="62">
        <f t="shared" si="0"/>
        <v>3.5</v>
      </c>
      <c r="G18" s="58">
        <f t="shared" si="1"/>
        <v>0.5</v>
      </c>
      <c r="H18" s="58">
        <f t="shared" si="2"/>
        <v>1</v>
      </c>
      <c r="I18" s="58">
        <f t="shared" si="3"/>
        <v>2</v>
      </c>
      <c r="J18" s="58">
        <f t="shared" si="4"/>
        <v>0</v>
      </c>
      <c r="K18" s="1">
        <f>_xlfn.XLOOKUP(A:A,AUTOPREENCHIMENTO!A:A,AUTOPREENCHIMENTO!AJ:AJ)</f>
        <v>1</v>
      </c>
      <c r="L18" s="29" t="str">
        <f>_xlfn.XLOOKUP(A:A,'COAPS 2020-10'!A:A,'COAPS 2020-10'!T:T)</f>
        <v>CAUTELA</v>
      </c>
      <c r="M18" s="29" t="str">
        <f>_xlfn.XLOOKUP(A:A,'COAPS 2020-10'!A:A,'COAPS 2020-10'!V:V)</f>
        <v>NÃO</v>
      </c>
      <c r="N18" s="57" t="str">
        <f t="shared" si="5"/>
        <v>SIM</v>
      </c>
      <c r="O18" s="21" t="str">
        <f>_xlfn.XLOOKUP(A:A,'COAPS 2020-10'!A:A,'COAPS 2020-10'!X:X)</f>
        <v>SALA DE VACINA</v>
      </c>
      <c r="P18" s="57" t="str">
        <f t="shared" si="6"/>
        <v>NÃO</v>
      </c>
      <c r="Q18" s="21" t="str">
        <f>_xlfn.XLOOKUP(A:A,'COAPS 2020-10'!A:A,'COAPS 2020-10'!W:W)</f>
        <v>NÃO</v>
      </c>
    </row>
    <row r="19" spans="1:17" x14ac:dyDescent="0.25">
      <c r="A19" s="2">
        <v>59</v>
      </c>
      <c r="B19" s="1" t="s">
        <v>1622</v>
      </c>
      <c r="C19" s="43" t="s">
        <v>276</v>
      </c>
      <c r="D19" s="1" t="s">
        <v>2048</v>
      </c>
      <c r="E19" s="20" t="str">
        <f>_xlfn.XLOOKUP(A:A,Tipologia!A:A,Tipologia!F:F)</f>
        <v>C</v>
      </c>
      <c r="F19" s="62">
        <f t="shared" si="0"/>
        <v>1.5</v>
      </c>
      <c r="G19" s="58">
        <f t="shared" si="1"/>
        <v>0.5</v>
      </c>
      <c r="H19" s="58">
        <f t="shared" si="2"/>
        <v>1</v>
      </c>
      <c r="I19" s="58">
        <f t="shared" si="3"/>
        <v>0</v>
      </c>
      <c r="J19" s="58">
        <f t="shared" si="4"/>
        <v>0</v>
      </c>
      <c r="K19" s="1">
        <f>_xlfn.XLOOKUP(A:A,AUTOPREENCHIMENTO!A:A,AUTOPREENCHIMENTO!AJ:AJ)</f>
        <v>1</v>
      </c>
      <c r="L19" s="29" t="str">
        <f>_xlfn.XLOOKUP(A:A,'COAPS 2020-10'!A:A,'COAPS 2020-10'!T:T)</f>
        <v>CAUTELA</v>
      </c>
      <c r="M19" s="29" t="str">
        <f>_xlfn.XLOOKUP(A:A,'COAPS 2020-10'!A:A,'COAPS 2020-10'!V:V)</f>
        <v>NÃO</v>
      </c>
      <c r="N19" s="57" t="str">
        <f t="shared" si="5"/>
        <v>NÃO</v>
      </c>
      <c r="O19" s="21" t="str">
        <f>_xlfn.XLOOKUP(A:A,'COAPS 2020-10'!A:A,'COAPS 2020-10'!X:X)</f>
        <v>NÃO</v>
      </c>
      <c r="P19" s="57" t="str">
        <f t="shared" si="6"/>
        <v>NÃO</v>
      </c>
      <c r="Q19" s="21" t="str">
        <f>_xlfn.XLOOKUP(A:A,'COAPS 2020-10'!A:A,'COAPS 2020-10'!W:W)</f>
        <v>NÃO</v>
      </c>
    </row>
    <row r="20" spans="1:17" x14ac:dyDescent="0.25">
      <c r="A20" s="2">
        <v>60</v>
      </c>
      <c r="B20" s="1" t="s">
        <v>1568</v>
      </c>
      <c r="C20" s="43" t="s">
        <v>281</v>
      </c>
      <c r="D20" s="1" t="s">
        <v>2049</v>
      </c>
      <c r="E20" s="20" t="str">
        <f>_xlfn.XLOOKUP(A:A,Tipologia!A:A,Tipologia!F:F)</f>
        <v>B</v>
      </c>
      <c r="F20" s="62">
        <f t="shared" si="0"/>
        <v>7</v>
      </c>
      <c r="G20" s="58">
        <f t="shared" si="1"/>
        <v>0</v>
      </c>
      <c r="H20" s="58">
        <f t="shared" si="2"/>
        <v>3</v>
      </c>
      <c r="I20" s="58">
        <f t="shared" si="3"/>
        <v>2</v>
      </c>
      <c r="J20" s="58">
        <f t="shared" si="4"/>
        <v>2</v>
      </c>
      <c r="K20" s="1">
        <f>_xlfn.XLOOKUP(A:A,AUTOPREENCHIMENTO!A:A,AUTOPREENCHIMENTO!AJ:AJ)</f>
        <v>0</v>
      </c>
      <c r="L20" s="29" t="str">
        <f>_xlfn.XLOOKUP(A:A,'COAPS 2020-10'!A:A,'COAPS 2020-10'!T:T)</f>
        <v>SIM</v>
      </c>
      <c r="M20" s="29" t="str">
        <f>_xlfn.XLOOKUP(A:A,'COAPS 2020-10'!A:A,'COAPS 2020-10'!V:V)</f>
        <v>SIM</v>
      </c>
      <c r="N20" s="57" t="str">
        <f t="shared" si="5"/>
        <v>SIM</v>
      </c>
      <c r="O20" s="21" t="str">
        <f>_xlfn.XLOOKUP(A:A,'COAPS 2020-10'!A:A,'COAPS 2020-10'!X:X)</f>
        <v>SALA DE VACINA</v>
      </c>
      <c r="P20" s="57" t="str">
        <f t="shared" si="6"/>
        <v>SIM</v>
      </c>
      <c r="Q20" s="21" t="str">
        <f>_xlfn.XLOOKUP(A:A,'COAPS 2020-10'!A:A,'COAPS 2020-10'!W:W)</f>
        <v>POSTO DE COLETA</v>
      </c>
    </row>
    <row r="21" spans="1:17" x14ac:dyDescent="0.25">
      <c r="A21" s="2">
        <v>61</v>
      </c>
      <c r="B21" s="1" t="s">
        <v>1523</v>
      </c>
      <c r="C21" s="43" t="s">
        <v>286</v>
      </c>
      <c r="D21" s="1" t="s">
        <v>2018</v>
      </c>
      <c r="E21" s="20" t="str">
        <f>_xlfn.XLOOKUP(A:A,Tipologia!A:A,Tipologia!F:F)</f>
        <v>B</v>
      </c>
      <c r="F21" s="62">
        <f t="shared" si="0"/>
        <v>5</v>
      </c>
      <c r="G21" s="58">
        <f t="shared" si="1"/>
        <v>0</v>
      </c>
      <c r="H21" s="58">
        <f t="shared" si="2"/>
        <v>1</v>
      </c>
      <c r="I21" s="58">
        <f t="shared" si="3"/>
        <v>2</v>
      </c>
      <c r="J21" s="58">
        <f t="shared" si="4"/>
        <v>2</v>
      </c>
      <c r="K21" s="1">
        <f>_xlfn.XLOOKUP(A:A,AUTOPREENCHIMENTO!A:A,AUTOPREENCHIMENTO!AJ:AJ)</f>
        <v>0</v>
      </c>
      <c r="L21" s="29" t="str">
        <f>_xlfn.XLOOKUP(A:A,'COAPS 2020-10'!A:A,'COAPS 2020-10'!T:T)</f>
        <v>SIM</v>
      </c>
      <c r="M21" s="29" t="str">
        <f>_xlfn.XLOOKUP(A:A,'COAPS 2020-10'!A:A,'COAPS 2020-10'!V:V)</f>
        <v>NÃO</v>
      </c>
      <c r="N21" s="57" t="str">
        <f t="shared" si="5"/>
        <v>SIM</v>
      </c>
      <c r="O21" s="21" t="str">
        <f>_xlfn.XLOOKUP(A:A,'COAPS 2020-10'!A:A,'COAPS 2020-10'!X:X)</f>
        <v>SALA DE VACINA</v>
      </c>
      <c r="P21" s="57" t="str">
        <f t="shared" si="6"/>
        <v>SIM</v>
      </c>
      <c r="Q21" s="21" t="str">
        <f>_xlfn.XLOOKUP(A:A,'COAPS 2020-10'!A:A,'COAPS 2020-10'!W:W)</f>
        <v>POSTO DE COLETA</v>
      </c>
    </row>
    <row r="22" spans="1:17" x14ac:dyDescent="0.25">
      <c r="A22" s="2">
        <v>62</v>
      </c>
      <c r="B22" s="1" t="s">
        <v>1857</v>
      </c>
      <c r="C22" s="43" t="s">
        <v>291</v>
      </c>
      <c r="D22" s="1" t="s">
        <v>2065</v>
      </c>
      <c r="E22" s="20" t="str">
        <f>_xlfn.XLOOKUP(A:A,Tipologia!A:A,Tipologia!F:F)</f>
        <v>B</v>
      </c>
      <c r="F22" s="62">
        <f t="shared" si="0"/>
        <v>7.5</v>
      </c>
      <c r="G22" s="58">
        <f t="shared" si="1"/>
        <v>0.5</v>
      </c>
      <c r="H22" s="58">
        <f t="shared" si="2"/>
        <v>3</v>
      </c>
      <c r="I22" s="58">
        <f t="shared" si="3"/>
        <v>2</v>
      </c>
      <c r="J22" s="58">
        <f t="shared" si="4"/>
        <v>2</v>
      </c>
      <c r="K22" s="1">
        <f>_xlfn.XLOOKUP(A:A,AUTOPREENCHIMENTO!A:A,AUTOPREENCHIMENTO!AJ:AJ)</f>
        <v>1</v>
      </c>
      <c r="L22" s="29" t="str">
        <f>_xlfn.XLOOKUP(A:A,'COAPS 2020-10'!A:A,'COAPS 2020-10'!T:T)</f>
        <v>SIM</v>
      </c>
      <c r="M22" s="29" t="str">
        <f>_xlfn.XLOOKUP(A:A,'COAPS 2020-10'!A:A,'COAPS 2020-10'!V:V)</f>
        <v>SIM</v>
      </c>
      <c r="N22" s="57" t="str">
        <f t="shared" si="5"/>
        <v>SIM</v>
      </c>
      <c r="O22" s="21" t="str">
        <f>_xlfn.XLOOKUP(A:A,'COAPS 2020-10'!A:A,'COAPS 2020-10'!X:X)</f>
        <v>SIM</v>
      </c>
      <c r="P22" s="57" t="str">
        <f t="shared" si="6"/>
        <v>SIM</v>
      </c>
      <c r="Q22" s="21" t="str">
        <f>_xlfn.XLOOKUP(A:A,'COAPS 2020-10'!A:A,'COAPS 2020-10'!W:W)</f>
        <v>SIM</v>
      </c>
    </row>
    <row r="23" spans="1:17" x14ac:dyDescent="0.25">
      <c r="A23" s="2">
        <v>63</v>
      </c>
      <c r="B23" s="1" t="s">
        <v>1794</v>
      </c>
      <c r="C23" s="43" t="s">
        <v>231</v>
      </c>
      <c r="D23" s="1" t="s">
        <v>2009</v>
      </c>
      <c r="E23" s="20" t="str">
        <f>_xlfn.XLOOKUP(A:A,Tipologia!A:A,Tipologia!F:F)</f>
        <v>C</v>
      </c>
      <c r="F23" s="62">
        <f t="shared" si="0"/>
        <v>5</v>
      </c>
      <c r="G23" s="58">
        <f t="shared" si="1"/>
        <v>0</v>
      </c>
      <c r="H23" s="58">
        <f t="shared" si="2"/>
        <v>1</v>
      </c>
      <c r="I23" s="58">
        <f t="shared" si="3"/>
        <v>2</v>
      </c>
      <c r="J23" s="58">
        <f t="shared" si="4"/>
        <v>2</v>
      </c>
      <c r="K23" s="1">
        <f>_xlfn.XLOOKUP(A:A,AUTOPREENCHIMENTO!A:A,AUTOPREENCHIMENTO!AJ:AJ)</f>
        <v>0</v>
      </c>
      <c r="L23" s="29" t="str">
        <f>_xlfn.XLOOKUP(A:A,'COAPS 2020-10'!A:A,'COAPS 2020-10'!T:T)</f>
        <v>SIM</v>
      </c>
      <c r="M23" s="29" t="str">
        <f>_xlfn.XLOOKUP(A:A,'COAPS 2020-10'!A:A,'COAPS 2020-10'!V:V)</f>
        <v>NÃO</v>
      </c>
      <c r="N23" s="57" t="str">
        <f t="shared" si="5"/>
        <v>SIM</v>
      </c>
      <c r="O23" s="21" t="str">
        <f>_xlfn.XLOOKUP(A:A,'COAPS 2020-10'!A:A,'COAPS 2020-10'!X:X)</f>
        <v>SALA DE VACINA</v>
      </c>
      <c r="P23" s="57" t="str">
        <f t="shared" si="6"/>
        <v>SIM</v>
      </c>
      <c r="Q23" s="21" t="str">
        <f>_xlfn.XLOOKUP(A:A,'COAPS 2020-10'!A:A,'COAPS 2020-10'!W:W)</f>
        <v>POSTO DE COLETA</v>
      </c>
    </row>
    <row r="24" spans="1:17" x14ac:dyDescent="0.25">
      <c r="A24" s="2">
        <v>64</v>
      </c>
      <c r="B24" s="1" t="s">
        <v>1929</v>
      </c>
      <c r="C24" s="43" t="s">
        <v>136</v>
      </c>
      <c r="D24" s="1" t="s">
        <v>2096</v>
      </c>
      <c r="E24" s="20" t="str">
        <f>_xlfn.XLOOKUP(A:A,Tipologia!A:A,Tipologia!F:F)</f>
        <v>B</v>
      </c>
      <c r="F24" s="62">
        <f t="shared" si="0"/>
        <v>5.5</v>
      </c>
      <c r="G24" s="58">
        <f t="shared" si="1"/>
        <v>0.5</v>
      </c>
      <c r="H24" s="58">
        <f t="shared" si="2"/>
        <v>1</v>
      </c>
      <c r="I24" s="58">
        <f t="shared" si="3"/>
        <v>2</v>
      </c>
      <c r="J24" s="58">
        <f t="shared" si="4"/>
        <v>2</v>
      </c>
      <c r="K24" s="1">
        <f>_xlfn.XLOOKUP(A:A,AUTOPREENCHIMENTO!A:A,AUTOPREENCHIMENTO!AJ:AJ)</f>
        <v>1</v>
      </c>
      <c r="L24" s="29" t="str">
        <f>_xlfn.XLOOKUP(A:A,'COAPS 2020-10'!A:A,'COAPS 2020-10'!T:T)</f>
        <v>SIM</v>
      </c>
      <c r="M24" s="29" t="str">
        <f>_xlfn.XLOOKUP(A:A,'COAPS 2020-10'!A:A,'COAPS 2020-10'!V:V)</f>
        <v>NÃO</v>
      </c>
      <c r="N24" s="57" t="str">
        <f t="shared" si="5"/>
        <v>SIM</v>
      </c>
      <c r="O24" s="21" t="str">
        <f>_xlfn.XLOOKUP(A:A,'COAPS 2020-10'!A:A,'COAPS 2020-10'!X:X)</f>
        <v>SALA DE VACINA</v>
      </c>
      <c r="P24" s="57" t="str">
        <f t="shared" si="6"/>
        <v>SIM</v>
      </c>
      <c r="Q24" s="21" t="str">
        <f>_xlfn.XLOOKUP(A:A,'COAPS 2020-10'!A:A,'COAPS 2020-10'!W:W)</f>
        <v>POSTO DE COLETA</v>
      </c>
    </row>
    <row r="25" spans="1:17" x14ac:dyDescent="0.25">
      <c r="A25" s="2">
        <v>65</v>
      </c>
      <c r="B25" s="1" t="s">
        <v>1702</v>
      </c>
      <c r="C25" s="43" t="s">
        <v>305</v>
      </c>
      <c r="D25" s="1" t="s">
        <v>2071</v>
      </c>
      <c r="E25" s="20" t="str">
        <f>_xlfn.XLOOKUP(A:A,Tipologia!A:A,Tipologia!F:F)</f>
        <v>B</v>
      </c>
      <c r="F25" s="62">
        <f t="shared" si="0"/>
        <v>5.5</v>
      </c>
      <c r="G25" s="58">
        <f t="shared" si="1"/>
        <v>0.5</v>
      </c>
      <c r="H25" s="58">
        <f t="shared" si="2"/>
        <v>1</v>
      </c>
      <c r="I25" s="58">
        <f t="shared" si="3"/>
        <v>2</v>
      </c>
      <c r="J25" s="58">
        <f t="shared" si="4"/>
        <v>2</v>
      </c>
      <c r="K25" s="1">
        <f>_xlfn.XLOOKUP(A:A,AUTOPREENCHIMENTO!A:A,AUTOPREENCHIMENTO!AJ:AJ)</f>
        <v>1</v>
      </c>
      <c r="L25" s="29" t="str">
        <f>_xlfn.XLOOKUP(A:A,'COAPS 2020-10'!A:A,'COAPS 2020-10'!T:T)</f>
        <v>CAUTELA</v>
      </c>
      <c r="M25" s="29" t="str">
        <f>_xlfn.XLOOKUP(A:A,'COAPS 2020-10'!A:A,'COAPS 2020-10'!V:V)</f>
        <v>NÃO</v>
      </c>
      <c r="N25" s="57" t="str">
        <f t="shared" si="5"/>
        <v>SIM</v>
      </c>
      <c r="O25" s="21" t="str">
        <f>_xlfn.XLOOKUP(A:A,'COAPS 2020-10'!A:A,'COAPS 2020-10'!X:X)</f>
        <v>SALA DE VACINA</v>
      </c>
      <c r="P25" s="57" t="str">
        <f t="shared" si="6"/>
        <v>SIM</v>
      </c>
      <c r="Q25" s="21" t="str">
        <f>_xlfn.XLOOKUP(A:A,'COAPS 2020-10'!A:A,'COAPS 2020-10'!W:W)</f>
        <v>VOLANTE</v>
      </c>
    </row>
    <row r="26" spans="1:17" x14ac:dyDescent="0.25">
      <c r="A26" s="2">
        <v>66</v>
      </c>
      <c r="B26" s="1" t="s">
        <v>1568</v>
      </c>
      <c r="C26" s="43" t="s">
        <v>224</v>
      </c>
      <c r="D26" s="1" t="s">
        <v>2019</v>
      </c>
      <c r="E26" s="20" t="str">
        <f>_xlfn.XLOOKUP(A:A,Tipologia!A:A,Tipologia!F:F)</f>
        <v>B</v>
      </c>
      <c r="F26" s="62">
        <f t="shared" si="0"/>
        <v>7</v>
      </c>
      <c r="G26" s="58">
        <f t="shared" si="1"/>
        <v>0</v>
      </c>
      <c r="H26" s="58">
        <f t="shared" si="2"/>
        <v>3</v>
      </c>
      <c r="I26" s="58">
        <f t="shared" si="3"/>
        <v>2</v>
      </c>
      <c r="J26" s="58">
        <f t="shared" si="4"/>
        <v>2</v>
      </c>
      <c r="K26" s="1">
        <f>_xlfn.XLOOKUP(A:A,AUTOPREENCHIMENTO!A:A,AUTOPREENCHIMENTO!AJ:AJ)</f>
        <v>0</v>
      </c>
      <c r="L26" s="29" t="str">
        <f>_xlfn.XLOOKUP(A:A,'COAPS 2020-10'!A:A,'COAPS 2020-10'!T:T)</f>
        <v>SIM</v>
      </c>
      <c r="M26" s="29" t="str">
        <f>_xlfn.XLOOKUP(A:A,'COAPS 2020-10'!A:A,'COAPS 2020-10'!V:V)</f>
        <v>SIM</v>
      </c>
      <c r="N26" s="57" t="str">
        <f t="shared" si="5"/>
        <v>SIM</v>
      </c>
      <c r="O26" s="21" t="str">
        <f>_xlfn.XLOOKUP(A:A,'COAPS 2020-10'!A:A,'COAPS 2020-10'!X:X)</f>
        <v>SALA DE VACINA</v>
      </c>
      <c r="P26" s="57" t="str">
        <f t="shared" si="6"/>
        <v>SIM</v>
      </c>
      <c r="Q26" s="21" t="str">
        <f>_xlfn.XLOOKUP(A:A,'COAPS 2020-10'!A:A,'COAPS 2020-10'!W:W)</f>
        <v>POSTO DE COLETA</v>
      </c>
    </row>
    <row r="27" spans="1:17" x14ac:dyDescent="0.25">
      <c r="A27" s="2">
        <v>68</v>
      </c>
      <c r="B27" s="1" t="s">
        <v>1568</v>
      </c>
      <c r="C27" s="43" t="s">
        <v>313</v>
      </c>
      <c r="D27" s="1" t="s">
        <v>2020</v>
      </c>
      <c r="E27" s="20" t="str">
        <f>_xlfn.XLOOKUP(A:A,Tipologia!A:A,Tipologia!F:F)</f>
        <v>C</v>
      </c>
      <c r="F27" s="62">
        <f t="shared" si="0"/>
        <v>4.5</v>
      </c>
      <c r="G27" s="58">
        <f t="shared" si="1"/>
        <v>0.5</v>
      </c>
      <c r="H27" s="58">
        <f t="shared" si="2"/>
        <v>0</v>
      </c>
      <c r="I27" s="58">
        <f t="shared" si="3"/>
        <v>2</v>
      </c>
      <c r="J27" s="58">
        <f t="shared" si="4"/>
        <v>2</v>
      </c>
      <c r="K27" s="1">
        <f>_xlfn.XLOOKUP(A:A,AUTOPREENCHIMENTO!A:A,AUTOPREENCHIMENTO!AJ:AJ)</f>
        <v>1</v>
      </c>
      <c r="L27" s="29" t="str">
        <f>_xlfn.XLOOKUP(A:A,'COAPS 2020-10'!A:A,'COAPS 2020-10'!T:T)</f>
        <v>SIM</v>
      </c>
      <c r="M27" s="29" t="str">
        <f>_xlfn.XLOOKUP(A:A,'COAPS 2020-10'!A:A,'COAPS 2020-10'!V:V)</f>
        <v xml:space="preserve"> NÃO</v>
      </c>
      <c r="N27" s="57" t="str">
        <f t="shared" si="5"/>
        <v>SIM</v>
      </c>
      <c r="O27" s="21" t="str">
        <f>_xlfn.XLOOKUP(A:A,'COAPS 2020-10'!A:A,'COAPS 2020-10'!X:X)</f>
        <v>SALA DE VACINA</v>
      </c>
      <c r="P27" s="57" t="str">
        <f t="shared" si="6"/>
        <v>SIM</v>
      </c>
      <c r="Q27" s="21" t="str">
        <f>_xlfn.XLOOKUP(A:A,'COAPS 2020-10'!A:A,'COAPS 2020-10'!W:W)</f>
        <v>POSTO DE COLETA</v>
      </c>
    </row>
    <row r="28" spans="1:17" x14ac:dyDescent="0.25">
      <c r="A28" s="2">
        <v>69</v>
      </c>
      <c r="B28" s="1" t="s">
        <v>1622</v>
      </c>
      <c r="C28" s="43" t="s">
        <v>276</v>
      </c>
      <c r="D28" s="1" t="s">
        <v>2072</v>
      </c>
      <c r="E28" s="20" t="str">
        <f>_xlfn.XLOOKUP(A:A,Tipologia!A:A,Tipologia!F:F)</f>
        <v>C</v>
      </c>
      <c r="F28" s="62">
        <f t="shared" si="0"/>
        <v>1.5</v>
      </c>
      <c r="G28" s="58">
        <f t="shared" si="1"/>
        <v>0.5</v>
      </c>
      <c r="H28" s="58">
        <f t="shared" si="2"/>
        <v>1</v>
      </c>
      <c r="I28" s="58">
        <f t="shared" si="3"/>
        <v>0</v>
      </c>
      <c r="J28" s="58">
        <f t="shared" si="4"/>
        <v>0</v>
      </c>
      <c r="K28" s="1">
        <f>_xlfn.XLOOKUP(A:A,AUTOPREENCHIMENTO!A:A,AUTOPREENCHIMENTO!AJ:AJ)</f>
        <v>1</v>
      </c>
      <c r="L28" s="29" t="str">
        <f>_xlfn.XLOOKUP(A:A,'COAPS 2020-10'!A:A,'COAPS 2020-10'!T:T)</f>
        <v>CAUTELA</v>
      </c>
      <c r="M28" s="29" t="str">
        <f>_xlfn.XLOOKUP(A:A,'COAPS 2020-10'!A:A,'COAPS 2020-10'!V:V)</f>
        <v>NÃO</v>
      </c>
      <c r="N28" s="57" t="str">
        <f t="shared" si="5"/>
        <v>NÃO</v>
      </c>
      <c r="O28" s="21" t="str">
        <f>_xlfn.XLOOKUP(A:A,'COAPS 2020-10'!A:A,'COAPS 2020-10'!X:X)</f>
        <v>NÃO</v>
      </c>
      <c r="P28" s="57" t="str">
        <f t="shared" si="6"/>
        <v>NÃO</v>
      </c>
      <c r="Q28" s="21" t="str">
        <f>_xlfn.XLOOKUP(A:A,'COAPS 2020-10'!A:A,'COAPS 2020-10'!W:W)</f>
        <v>NÃO</v>
      </c>
    </row>
    <row r="29" spans="1:17" x14ac:dyDescent="0.25">
      <c r="A29" s="2">
        <v>70</v>
      </c>
      <c r="B29" s="1" t="s">
        <v>1702</v>
      </c>
      <c r="C29" s="43" t="s">
        <v>305</v>
      </c>
      <c r="D29" s="1" t="s">
        <v>2021</v>
      </c>
      <c r="E29" s="20" t="str">
        <f>_xlfn.XLOOKUP(A:A,Tipologia!A:A,Tipologia!F:F)</f>
        <v>B</v>
      </c>
      <c r="F29" s="62">
        <f t="shared" si="0"/>
        <v>7.5</v>
      </c>
      <c r="G29" s="58">
        <f t="shared" si="1"/>
        <v>0.5</v>
      </c>
      <c r="H29" s="58">
        <f t="shared" si="2"/>
        <v>3</v>
      </c>
      <c r="I29" s="58">
        <f t="shared" si="3"/>
        <v>2</v>
      </c>
      <c r="J29" s="58">
        <f t="shared" si="4"/>
        <v>2</v>
      </c>
      <c r="K29" s="1">
        <f>_xlfn.XLOOKUP(A:A,AUTOPREENCHIMENTO!A:A,AUTOPREENCHIMENTO!AJ:AJ)</f>
        <v>1</v>
      </c>
      <c r="L29" s="29" t="str">
        <f>_xlfn.XLOOKUP(A:A,'COAPS 2020-10'!A:A,'COAPS 2020-10'!T:T)</f>
        <v>SIM</v>
      </c>
      <c r="M29" s="29" t="str">
        <f>_xlfn.XLOOKUP(A:A,'COAPS 2020-10'!A:A,'COAPS 2020-10'!V:V)</f>
        <v>SIM</v>
      </c>
      <c r="N29" s="57" t="str">
        <f t="shared" si="5"/>
        <v>SIM</v>
      </c>
      <c r="O29" s="21" t="str">
        <f>_xlfn.XLOOKUP(A:A,'COAPS 2020-10'!A:A,'COAPS 2020-10'!X:X)</f>
        <v>SALA DE VACINA</v>
      </c>
      <c r="P29" s="57" t="str">
        <f t="shared" si="6"/>
        <v>SIM</v>
      </c>
      <c r="Q29" s="21" t="str">
        <f>_xlfn.XLOOKUP(A:A,'COAPS 2020-10'!A:A,'COAPS 2020-10'!W:W)</f>
        <v>VOLANTE</v>
      </c>
    </row>
    <row r="30" spans="1:17" x14ac:dyDescent="0.25">
      <c r="A30" s="2">
        <v>71</v>
      </c>
      <c r="B30" s="1" t="s">
        <v>1702</v>
      </c>
      <c r="C30" s="43" t="s">
        <v>325</v>
      </c>
      <c r="D30" s="1" t="s">
        <v>2097</v>
      </c>
      <c r="E30" s="20" t="str">
        <f>_xlfn.XLOOKUP(A:A,Tipologia!A:A,Tipologia!F:F)</f>
        <v>B</v>
      </c>
      <c r="F30" s="62">
        <f t="shared" si="0"/>
        <v>7.5</v>
      </c>
      <c r="G30" s="58">
        <f t="shared" si="1"/>
        <v>0.5</v>
      </c>
      <c r="H30" s="58">
        <f t="shared" si="2"/>
        <v>3</v>
      </c>
      <c r="I30" s="58">
        <f t="shared" si="3"/>
        <v>2</v>
      </c>
      <c r="J30" s="58">
        <f t="shared" si="4"/>
        <v>2</v>
      </c>
      <c r="K30" s="1">
        <f>_xlfn.XLOOKUP(A:A,AUTOPREENCHIMENTO!A:A,AUTOPREENCHIMENTO!AJ:AJ)</f>
        <v>1</v>
      </c>
      <c r="L30" s="29" t="str">
        <f>_xlfn.XLOOKUP(A:A,'COAPS 2020-10'!A:A,'COAPS 2020-10'!T:T)</f>
        <v>SIM</v>
      </c>
      <c r="M30" s="29" t="str">
        <f>_xlfn.XLOOKUP(A:A,'COAPS 2020-10'!A:A,'COAPS 2020-10'!V:V)</f>
        <v>SIM</v>
      </c>
      <c r="N30" s="57" t="str">
        <f t="shared" si="5"/>
        <v>SIM</v>
      </c>
      <c r="O30" s="21" t="str">
        <f>_xlfn.XLOOKUP(A:A,'COAPS 2020-10'!A:A,'COAPS 2020-10'!X:X)</f>
        <v>SALA DE VACINA</v>
      </c>
      <c r="P30" s="57" t="str">
        <f t="shared" si="6"/>
        <v>SIM</v>
      </c>
      <c r="Q30" s="21" t="str">
        <f>_xlfn.XLOOKUP(A:A,'COAPS 2020-10'!A:A,'COAPS 2020-10'!W:W)</f>
        <v>SIM</v>
      </c>
    </row>
    <row r="31" spans="1:17" x14ac:dyDescent="0.25">
      <c r="A31" s="2">
        <v>72</v>
      </c>
      <c r="B31" s="1" t="s">
        <v>1794</v>
      </c>
      <c r="C31" s="43" t="s">
        <v>330</v>
      </c>
      <c r="D31" s="1" t="s">
        <v>2022</v>
      </c>
      <c r="E31" s="20" t="str">
        <f>_xlfn.XLOOKUP(A:A,Tipologia!A:A,Tipologia!F:F)</f>
        <v>B</v>
      </c>
      <c r="F31" s="62">
        <f t="shared" si="0"/>
        <v>7</v>
      </c>
      <c r="G31" s="58">
        <f t="shared" si="1"/>
        <v>0</v>
      </c>
      <c r="H31" s="58">
        <f t="shared" si="2"/>
        <v>3</v>
      </c>
      <c r="I31" s="58">
        <f t="shared" si="3"/>
        <v>2</v>
      </c>
      <c r="J31" s="58">
        <f t="shared" si="4"/>
        <v>2</v>
      </c>
      <c r="K31" s="1">
        <f>_xlfn.XLOOKUP(A:A,AUTOPREENCHIMENTO!A:A,AUTOPREENCHIMENTO!AJ:AJ)</f>
        <v>0</v>
      </c>
      <c r="L31" s="29" t="str">
        <f>_xlfn.XLOOKUP(A:A,'COAPS 2020-10'!A:A,'COAPS 2020-10'!T:T)</f>
        <v>SIM</v>
      </c>
      <c r="M31" s="29" t="str">
        <f>_xlfn.XLOOKUP(A:A,'COAPS 2020-10'!A:A,'COAPS 2020-10'!V:V)</f>
        <v>SIM</v>
      </c>
      <c r="N31" s="57" t="str">
        <f t="shared" si="5"/>
        <v>SIM</v>
      </c>
      <c r="O31" s="21" t="str">
        <f>_xlfn.XLOOKUP(A:A,'COAPS 2020-10'!A:A,'COAPS 2020-10'!X:X)</f>
        <v>SIM</v>
      </c>
      <c r="P31" s="57" t="str">
        <f t="shared" si="6"/>
        <v>SIM</v>
      </c>
      <c r="Q31" s="21" t="str">
        <f>_xlfn.XLOOKUP(A:A,'COAPS 2020-10'!A:A,'COAPS 2020-10'!W:W)</f>
        <v>SIM</v>
      </c>
    </row>
    <row r="32" spans="1:17" x14ac:dyDescent="0.25">
      <c r="A32" s="2">
        <v>73</v>
      </c>
      <c r="B32" s="1" t="s">
        <v>1702</v>
      </c>
      <c r="C32" s="43" t="s">
        <v>2151</v>
      </c>
      <c r="D32" s="1" t="s">
        <v>2073</v>
      </c>
      <c r="E32" s="20" t="str">
        <f>_xlfn.XLOOKUP(A:A,Tipologia!A:A,Tipologia!F:F)</f>
        <v>B</v>
      </c>
      <c r="F32" s="62">
        <f t="shared" si="0"/>
        <v>5.5</v>
      </c>
      <c r="G32" s="58">
        <f t="shared" si="1"/>
        <v>0.5</v>
      </c>
      <c r="H32" s="58">
        <f t="shared" si="2"/>
        <v>1</v>
      </c>
      <c r="I32" s="58">
        <f t="shared" si="3"/>
        <v>2</v>
      </c>
      <c r="J32" s="58">
        <f t="shared" si="4"/>
        <v>2</v>
      </c>
      <c r="K32" s="1">
        <f>_xlfn.XLOOKUP(A:A,AUTOPREENCHIMENTO!A:A,AUTOPREENCHIMENTO!AJ:AJ)</f>
        <v>1</v>
      </c>
      <c r="L32" s="29" t="str">
        <f>_xlfn.XLOOKUP(A:A,'COAPS 2020-10'!A:A,'COAPS 2020-10'!T:T)</f>
        <v>SIM</v>
      </c>
      <c r="M32" s="29" t="str">
        <f>_xlfn.XLOOKUP(A:A,'COAPS 2020-10'!A:A,'COAPS 2020-10'!V:V)</f>
        <v>NÃO</v>
      </c>
      <c r="N32" s="57" t="str">
        <f t="shared" si="5"/>
        <v>SIM</v>
      </c>
      <c r="O32" s="21" t="str">
        <f>_xlfn.XLOOKUP(A:A,'COAPS 2020-10'!A:A,'COAPS 2020-10'!X:X)</f>
        <v>SALA DE VACINA</v>
      </c>
      <c r="P32" s="57" t="str">
        <f t="shared" si="6"/>
        <v>SIM</v>
      </c>
      <c r="Q32" s="21" t="str">
        <f>_xlfn.XLOOKUP(A:A,'COAPS 2020-10'!A:A,'COAPS 2020-10'!W:W)</f>
        <v>SIM</v>
      </c>
    </row>
    <row r="33" spans="1:17" x14ac:dyDescent="0.25">
      <c r="A33" s="2">
        <v>74</v>
      </c>
      <c r="B33" s="1" t="s">
        <v>1702</v>
      </c>
      <c r="C33" s="43" t="s">
        <v>325</v>
      </c>
      <c r="D33" s="1" t="s">
        <v>2074</v>
      </c>
      <c r="E33" s="20" t="str">
        <f>_xlfn.XLOOKUP(A:A,Tipologia!A:A,Tipologia!F:F)</f>
        <v>C</v>
      </c>
      <c r="F33" s="62">
        <f t="shared" si="0"/>
        <v>5</v>
      </c>
      <c r="G33" s="58">
        <f t="shared" si="1"/>
        <v>0</v>
      </c>
      <c r="H33" s="58">
        <f t="shared" si="2"/>
        <v>1</v>
      </c>
      <c r="I33" s="58">
        <f t="shared" si="3"/>
        <v>2</v>
      </c>
      <c r="J33" s="58">
        <f t="shared" si="4"/>
        <v>2</v>
      </c>
      <c r="K33" s="1">
        <f>_xlfn.XLOOKUP(A:A,AUTOPREENCHIMENTO!A:A,AUTOPREENCHIMENTO!AJ:AJ)</f>
        <v>0</v>
      </c>
      <c r="L33" s="29" t="str">
        <f>_xlfn.XLOOKUP(A:A,'COAPS 2020-10'!A:A,'COAPS 2020-10'!T:T)</f>
        <v>SIM</v>
      </c>
      <c r="M33" s="29" t="str">
        <f>_xlfn.XLOOKUP(A:A,'COAPS 2020-10'!A:A,'COAPS 2020-10'!V:V)</f>
        <v>NÃO</v>
      </c>
      <c r="N33" s="57" t="str">
        <f t="shared" si="5"/>
        <v>SIM</v>
      </c>
      <c r="O33" s="21" t="str">
        <f>_xlfn.XLOOKUP(A:A,'COAPS 2020-10'!A:A,'COAPS 2020-10'!X:X)</f>
        <v>VOLANTE</v>
      </c>
      <c r="P33" s="57" t="str">
        <f t="shared" si="6"/>
        <v>SIM</v>
      </c>
      <c r="Q33" s="21" t="str">
        <f>_xlfn.XLOOKUP(A:A,'COAPS 2020-10'!A:A,'COAPS 2020-10'!W:W)</f>
        <v>VOLANTE</v>
      </c>
    </row>
    <row r="34" spans="1:17" x14ac:dyDescent="0.25">
      <c r="A34" s="2">
        <v>75</v>
      </c>
      <c r="B34" s="1" t="s">
        <v>1568</v>
      </c>
      <c r="C34" s="43" t="s">
        <v>344</v>
      </c>
      <c r="D34" s="1" t="s">
        <v>2023</v>
      </c>
      <c r="E34" s="20" t="str">
        <f>_xlfn.XLOOKUP(A:A,Tipologia!A:A,Tipologia!F:F)</f>
        <v>B</v>
      </c>
      <c r="F34" s="62">
        <f t="shared" si="0"/>
        <v>7.5</v>
      </c>
      <c r="G34" s="58">
        <f t="shared" si="1"/>
        <v>0.5</v>
      </c>
      <c r="H34" s="58">
        <f t="shared" si="2"/>
        <v>3</v>
      </c>
      <c r="I34" s="58">
        <f t="shared" si="3"/>
        <v>2</v>
      </c>
      <c r="J34" s="58">
        <f t="shared" si="4"/>
        <v>2</v>
      </c>
      <c r="K34" s="1">
        <f>_xlfn.XLOOKUP(A:A,AUTOPREENCHIMENTO!A:A,AUTOPREENCHIMENTO!AJ:AJ)</f>
        <v>1</v>
      </c>
      <c r="L34" s="29" t="str">
        <f>_xlfn.XLOOKUP(A:A,'COAPS 2020-10'!A:A,'COAPS 2020-10'!T:T)</f>
        <v>SIM</v>
      </c>
      <c r="M34" s="29" t="str">
        <f>_xlfn.XLOOKUP(A:A,'COAPS 2020-10'!A:A,'COAPS 2020-10'!V:V)</f>
        <v>SIM</v>
      </c>
      <c r="N34" s="57" t="str">
        <f t="shared" si="5"/>
        <v>SIM</v>
      </c>
      <c r="O34" s="21" t="str">
        <f>_xlfn.XLOOKUP(A:A,'COAPS 2020-10'!A:A,'COAPS 2020-10'!X:X)</f>
        <v>SALA DE VACINA</v>
      </c>
      <c r="P34" s="57" t="str">
        <f t="shared" si="6"/>
        <v>SIM</v>
      </c>
      <c r="Q34" s="21" t="str">
        <f>_xlfn.XLOOKUP(A:A,'COAPS 2020-10'!A:A,'COAPS 2020-10'!W:W)</f>
        <v>POSTO DE COLETA</v>
      </c>
    </row>
    <row r="35" spans="1:17" x14ac:dyDescent="0.25">
      <c r="A35" s="2">
        <v>76</v>
      </c>
      <c r="B35" s="1" t="s">
        <v>1794</v>
      </c>
      <c r="C35" s="43" t="s">
        <v>330</v>
      </c>
      <c r="D35" s="1" t="s">
        <v>2050</v>
      </c>
      <c r="E35" s="20" t="str">
        <f>_xlfn.XLOOKUP(A:A,Tipologia!A:A,Tipologia!F:F)</f>
        <v>B</v>
      </c>
      <c r="F35" s="62">
        <f t="shared" si="0"/>
        <v>7</v>
      </c>
      <c r="G35" s="58">
        <f t="shared" si="1"/>
        <v>0</v>
      </c>
      <c r="H35" s="58">
        <f t="shared" si="2"/>
        <v>3</v>
      </c>
      <c r="I35" s="58">
        <f t="shared" si="3"/>
        <v>2</v>
      </c>
      <c r="J35" s="58">
        <f t="shared" si="4"/>
        <v>2</v>
      </c>
      <c r="K35" s="1">
        <f>_xlfn.XLOOKUP(A:A,AUTOPREENCHIMENTO!A:A,AUTOPREENCHIMENTO!AJ:AJ)</f>
        <v>0</v>
      </c>
      <c r="L35" s="29" t="str">
        <f>_xlfn.XLOOKUP(A:A,'COAPS 2020-10'!A:A,'COAPS 2020-10'!T:T)</f>
        <v>SIM</v>
      </c>
      <c r="M35" s="29" t="str">
        <f>_xlfn.XLOOKUP(A:A,'COAPS 2020-10'!A:A,'COAPS 2020-10'!V:V)</f>
        <v>SIM</v>
      </c>
      <c r="N35" s="57" t="str">
        <f t="shared" si="5"/>
        <v>SIM</v>
      </c>
      <c r="O35" s="21" t="str">
        <f>_xlfn.XLOOKUP(A:A,'COAPS 2020-10'!A:A,'COAPS 2020-10'!X:X)</f>
        <v>SIM</v>
      </c>
      <c r="P35" s="57" t="str">
        <f t="shared" si="6"/>
        <v>SIM</v>
      </c>
      <c r="Q35" s="21" t="str">
        <f>_xlfn.XLOOKUP(A:A,'COAPS 2020-10'!A:A,'COAPS 2020-10'!W:W)</f>
        <v>SIM</v>
      </c>
    </row>
    <row r="36" spans="1:17" x14ac:dyDescent="0.25">
      <c r="A36" s="2">
        <v>77</v>
      </c>
      <c r="B36" s="1" t="s">
        <v>1794</v>
      </c>
      <c r="C36" s="43" t="s">
        <v>231</v>
      </c>
      <c r="D36" s="1" t="s">
        <v>2010</v>
      </c>
      <c r="E36" s="20" t="str">
        <f>_xlfn.XLOOKUP(A:A,Tipologia!A:A,Tipologia!F:F)</f>
        <v>D</v>
      </c>
      <c r="F36" s="62">
        <f t="shared" si="0"/>
        <v>2</v>
      </c>
      <c r="G36" s="58">
        <f t="shared" si="1"/>
        <v>0</v>
      </c>
      <c r="H36" s="58">
        <f t="shared" si="2"/>
        <v>0</v>
      </c>
      <c r="I36" s="58">
        <f t="shared" si="3"/>
        <v>2</v>
      </c>
      <c r="J36" s="58">
        <f t="shared" si="4"/>
        <v>0</v>
      </c>
      <c r="K36" s="1">
        <f>_xlfn.XLOOKUP(A:A,AUTOPREENCHIMENTO!A:A,AUTOPREENCHIMENTO!AJ:AJ)</f>
        <v>0</v>
      </c>
      <c r="L36" s="29" t="str">
        <f>_xlfn.XLOOKUP(A:A,'COAPS 2020-10'!A:A,'COAPS 2020-10'!T:T)</f>
        <v>NÃO</v>
      </c>
      <c r="M36" s="29" t="str">
        <f>_xlfn.XLOOKUP(A:A,'COAPS 2020-10'!A:A,'COAPS 2020-10'!V:V)</f>
        <v>NÃO</v>
      </c>
      <c r="N36" s="57" t="str">
        <f t="shared" si="5"/>
        <v>SIM</v>
      </c>
      <c r="O36" s="21" t="str">
        <f>_xlfn.XLOOKUP(A:A,'COAPS 2020-10'!A:A,'COAPS 2020-10'!X:X)</f>
        <v>VOLANTE</v>
      </c>
      <c r="P36" s="57" t="str">
        <f t="shared" si="6"/>
        <v>NÃO</v>
      </c>
      <c r="Q36" s="21" t="str">
        <f>_xlfn.XLOOKUP(A:A,'COAPS 2020-10'!A:A,'COAPS 2020-10'!W:W)</f>
        <v>NÃO</v>
      </c>
    </row>
    <row r="37" spans="1:17" x14ac:dyDescent="0.25">
      <c r="A37" s="2">
        <v>78</v>
      </c>
      <c r="B37" s="1" t="s">
        <v>1622</v>
      </c>
      <c r="C37" s="43" t="s">
        <v>127</v>
      </c>
      <c r="D37" s="1" t="s">
        <v>2110</v>
      </c>
      <c r="E37" s="20" t="str">
        <f>_xlfn.XLOOKUP(A:A,Tipologia!A:A,Tipologia!F:F)</f>
        <v>D</v>
      </c>
      <c r="F37" s="62">
        <f t="shared" si="0"/>
        <v>3.5</v>
      </c>
      <c r="G37" s="58">
        <f t="shared" si="1"/>
        <v>0.5</v>
      </c>
      <c r="H37" s="58">
        <f t="shared" si="2"/>
        <v>1</v>
      </c>
      <c r="I37" s="58">
        <f t="shared" si="3"/>
        <v>2</v>
      </c>
      <c r="J37" s="58">
        <f t="shared" si="4"/>
        <v>0</v>
      </c>
      <c r="K37" s="1">
        <f>_xlfn.XLOOKUP(A:A,AUTOPREENCHIMENTO!A:A,AUTOPREENCHIMENTO!AJ:AJ)</f>
        <v>1</v>
      </c>
      <c r="L37" s="29" t="str">
        <f>_xlfn.XLOOKUP(A:A,'COAPS 2020-10'!A:A,'COAPS 2020-10'!T:T)</f>
        <v>CAUTELA</v>
      </c>
      <c r="M37" s="29" t="str">
        <f>_xlfn.XLOOKUP(A:A,'COAPS 2020-10'!A:A,'COAPS 2020-10'!V:V)</f>
        <v>NÃO</v>
      </c>
      <c r="N37" s="57" t="str">
        <f t="shared" si="5"/>
        <v>SIM</v>
      </c>
      <c r="O37" s="21" t="str">
        <f>_xlfn.XLOOKUP(A:A,'COAPS 2020-10'!A:A,'COAPS 2020-10'!X:X)</f>
        <v>SIM</v>
      </c>
      <c r="P37" s="57" t="str">
        <f t="shared" si="6"/>
        <v>NÃO</v>
      </c>
      <c r="Q37" s="21" t="str">
        <f>_xlfn.XLOOKUP(A:A,'COAPS 2020-10'!A:A,'COAPS 2020-10'!W:W)</f>
        <v>NÃO</v>
      </c>
    </row>
    <row r="38" spans="1:17" x14ac:dyDescent="0.25">
      <c r="A38" s="2">
        <v>80</v>
      </c>
      <c r="B38" s="1" t="s">
        <v>1568</v>
      </c>
      <c r="C38" s="43" t="s">
        <v>313</v>
      </c>
      <c r="D38" s="1" t="s">
        <v>2075</v>
      </c>
      <c r="E38" s="20" t="str">
        <f>_xlfn.XLOOKUP(A:A,Tipologia!A:A,Tipologia!F:F)</f>
        <v>D</v>
      </c>
      <c r="F38" s="62">
        <f t="shared" si="0"/>
        <v>1</v>
      </c>
      <c r="G38" s="58">
        <f t="shared" si="1"/>
        <v>0</v>
      </c>
      <c r="H38" s="58">
        <f t="shared" si="2"/>
        <v>1</v>
      </c>
      <c r="I38" s="58">
        <f t="shared" si="3"/>
        <v>0</v>
      </c>
      <c r="J38" s="58">
        <f t="shared" si="4"/>
        <v>0</v>
      </c>
      <c r="K38" s="1">
        <f>_xlfn.XLOOKUP(A:A,AUTOPREENCHIMENTO!A:A,AUTOPREENCHIMENTO!AJ:AJ)</f>
        <v>0</v>
      </c>
      <c r="L38" s="29" t="str">
        <f>_xlfn.XLOOKUP(A:A,'COAPS 2020-10'!A:A,'COAPS 2020-10'!T:T)</f>
        <v>SIM</v>
      </c>
      <c r="M38" s="29" t="str">
        <f>_xlfn.XLOOKUP(A:A,'COAPS 2020-10'!A:A,'COAPS 2020-10'!V:V)</f>
        <v>NÃO</v>
      </c>
      <c r="N38" s="57" t="str">
        <f t="shared" si="5"/>
        <v>NÃO</v>
      </c>
      <c r="O38" s="21" t="str">
        <f>_xlfn.XLOOKUP(A:A,'COAPS 2020-10'!A:A,'COAPS 2020-10'!X:X)</f>
        <v>NÃO</v>
      </c>
      <c r="P38" s="57" t="str">
        <f t="shared" si="6"/>
        <v>NÃO</v>
      </c>
      <c r="Q38" s="21" t="str">
        <f>_xlfn.XLOOKUP(A:A,'COAPS 2020-10'!A:A,'COAPS 2020-10'!W:W)</f>
        <v>NÃO</v>
      </c>
    </row>
    <row r="39" spans="1:17" x14ac:dyDescent="0.25">
      <c r="A39" s="2">
        <v>81</v>
      </c>
      <c r="B39" s="1" t="s">
        <v>1857</v>
      </c>
      <c r="C39" s="43" t="s">
        <v>291</v>
      </c>
      <c r="D39" s="1" t="s">
        <v>2085</v>
      </c>
      <c r="E39" s="20" t="str">
        <f>_xlfn.XLOOKUP(A:A,Tipologia!A:A,Tipologia!F:F)</f>
        <v>A</v>
      </c>
      <c r="F39" s="62">
        <f t="shared" si="0"/>
        <v>7.5</v>
      </c>
      <c r="G39" s="58">
        <f t="shared" si="1"/>
        <v>0.5</v>
      </c>
      <c r="H39" s="58">
        <f t="shared" si="2"/>
        <v>3</v>
      </c>
      <c r="I39" s="58">
        <f t="shared" si="3"/>
        <v>2</v>
      </c>
      <c r="J39" s="58">
        <f t="shared" si="4"/>
        <v>2</v>
      </c>
      <c r="K39" s="1">
        <f>_xlfn.XLOOKUP(A:A,AUTOPREENCHIMENTO!A:A,AUTOPREENCHIMENTO!AJ:AJ)</f>
        <v>1</v>
      </c>
      <c r="L39" s="29" t="str">
        <f>_xlfn.XLOOKUP(A:A,'COAPS 2020-10'!A:A,'COAPS 2020-10'!T:T)</f>
        <v>SIM</v>
      </c>
      <c r="M39" s="29" t="str">
        <f>_xlfn.XLOOKUP(A:A,'COAPS 2020-10'!A:A,'COAPS 2020-10'!V:V)</f>
        <v>SIM</v>
      </c>
      <c r="N39" s="57" t="str">
        <f t="shared" si="5"/>
        <v>SIM</v>
      </c>
      <c r="O39" s="21" t="str">
        <f>_xlfn.XLOOKUP(A:A,'COAPS 2020-10'!A:A,'COAPS 2020-10'!X:X)</f>
        <v>SIM</v>
      </c>
      <c r="P39" s="57" t="str">
        <f t="shared" si="6"/>
        <v>SIM</v>
      </c>
      <c r="Q39" s="21" t="str">
        <f>_xlfn.XLOOKUP(A:A,'COAPS 2020-10'!A:A,'COAPS 2020-10'!W:W)</f>
        <v>SIM</v>
      </c>
    </row>
    <row r="40" spans="1:17" x14ac:dyDescent="0.25">
      <c r="A40" s="2">
        <v>82</v>
      </c>
      <c r="B40" s="1" t="s">
        <v>1857</v>
      </c>
      <c r="C40" s="43" t="s">
        <v>2155</v>
      </c>
      <c r="D40" s="1" t="s">
        <v>2064</v>
      </c>
      <c r="E40" s="20" t="str">
        <f>_xlfn.XLOOKUP(A:A,Tipologia!A:A,Tipologia!F:F)</f>
        <v>SEM INFORMAÇÃO</v>
      </c>
      <c r="F40" s="62" t="e">
        <f t="shared" si="0"/>
        <v>#N/A</v>
      </c>
      <c r="G40" s="58" t="e">
        <f t="shared" si="1"/>
        <v>#N/A</v>
      </c>
      <c r="H40" s="58">
        <f t="shared" si="2"/>
        <v>1</v>
      </c>
      <c r="I40" s="58">
        <f t="shared" si="3"/>
        <v>0</v>
      </c>
      <c r="J40" s="58">
        <f t="shared" si="4"/>
        <v>0</v>
      </c>
      <c r="K40" s="1" t="e">
        <f>_xlfn.XLOOKUP(A:A,AUTOPREENCHIMENTO!A:A,AUTOPREENCHIMENTO!AJ:AJ)</f>
        <v>#N/A</v>
      </c>
      <c r="L40" s="29" t="str">
        <f>_xlfn.XLOOKUP(A:A,'COAPS 2020-10'!A:A,'COAPS 2020-10'!T:T)</f>
        <v>CAUTELA</v>
      </c>
      <c r="M40" s="29" t="str">
        <f>_xlfn.XLOOKUP(A:A,'COAPS 2020-10'!A:A,'COAPS 2020-10'!V:V)</f>
        <v>NÃO</v>
      </c>
      <c r="N40" s="57" t="str">
        <f t="shared" si="5"/>
        <v>NÃO</v>
      </c>
      <c r="O40" s="21" t="str">
        <f>_xlfn.XLOOKUP(A:A,'COAPS 2020-10'!A:A,'COAPS 2020-10'!X:X)</f>
        <v>NÃO</v>
      </c>
      <c r="P40" s="57" t="str">
        <f t="shared" si="6"/>
        <v>NÃO</v>
      </c>
      <c r="Q40" s="21" t="str">
        <f>_xlfn.XLOOKUP(A:A,'COAPS 2020-10'!A:A,'COAPS 2020-10'!W:W)</f>
        <v>NÃO</v>
      </c>
    </row>
    <row r="41" spans="1:17" x14ac:dyDescent="0.25">
      <c r="A41" s="2">
        <v>83</v>
      </c>
      <c r="B41" s="1" t="s">
        <v>1622</v>
      </c>
      <c r="C41" s="43" t="s">
        <v>127</v>
      </c>
      <c r="D41" s="1" t="s">
        <v>2024</v>
      </c>
      <c r="E41" s="20" t="str">
        <f>_xlfn.XLOOKUP(A:A,Tipologia!A:A,Tipologia!F:F)</f>
        <v>B</v>
      </c>
      <c r="F41" s="62">
        <f t="shared" si="0"/>
        <v>7.5</v>
      </c>
      <c r="G41" s="58">
        <f t="shared" si="1"/>
        <v>0.5</v>
      </c>
      <c r="H41" s="58">
        <f t="shared" si="2"/>
        <v>3</v>
      </c>
      <c r="I41" s="58">
        <f t="shared" si="3"/>
        <v>2</v>
      </c>
      <c r="J41" s="58">
        <f t="shared" si="4"/>
        <v>2</v>
      </c>
      <c r="K41" s="1">
        <f>_xlfn.XLOOKUP(A:A,AUTOPREENCHIMENTO!A:A,AUTOPREENCHIMENTO!AJ:AJ)</f>
        <v>1</v>
      </c>
      <c r="L41" s="29" t="str">
        <f>_xlfn.XLOOKUP(A:A,'COAPS 2020-10'!A:A,'COAPS 2020-10'!T:T)</f>
        <v>SIM</v>
      </c>
      <c r="M41" s="29" t="str">
        <f>_xlfn.XLOOKUP(A:A,'COAPS 2020-10'!A:A,'COAPS 2020-10'!V:V)</f>
        <v>SIM</v>
      </c>
      <c r="N41" s="57" t="str">
        <f t="shared" si="5"/>
        <v>SIM</v>
      </c>
      <c r="O41" s="21" t="str">
        <f>_xlfn.XLOOKUP(A:A,'COAPS 2020-10'!A:A,'COAPS 2020-10'!X:X)</f>
        <v>SIM</v>
      </c>
      <c r="P41" s="57" t="str">
        <f t="shared" si="6"/>
        <v>SIM</v>
      </c>
      <c r="Q41" s="21" t="str">
        <f>_xlfn.XLOOKUP(A:A,'COAPS 2020-10'!A:A,'COAPS 2020-10'!W:W)</f>
        <v>POSTO DE COLETA</v>
      </c>
    </row>
    <row r="42" spans="1:17" x14ac:dyDescent="0.25">
      <c r="A42" s="2">
        <v>84</v>
      </c>
      <c r="B42" s="1" t="s">
        <v>1929</v>
      </c>
      <c r="C42" s="43" t="s">
        <v>136</v>
      </c>
      <c r="D42" s="1" t="s">
        <v>2122</v>
      </c>
      <c r="E42" s="20" t="str">
        <f>_xlfn.XLOOKUP(A:A,Tipologia!A:A,Tipologia!F:F)</f>
        <v>E</v>
      </c>
      <c r="F42" s="62">
        <f t="shared" si="0"/>
        <v>0</v>
      </c>
      <c r="G42" s="58">
        <f t="shared" si="1"/>
        <v>0</v>
      </c>
      <c r="H42" s="58">
        <f t="shared" si="2"/>
        <v>0</v>
      </c>
      <c r="I42" s="58">
        <f t="shared" si="3"/>
        <v>0</v>
      </c>
      <c r="J42" s="58">
        <f t="shared" si="4"/>
        <v>0</v>
      </c>
      <c r="K42" s="1">
        <f>_xlfn.XLOOKUP(A:A,AUTOPREENCHIMENTO!A:A,AUTOPREENCHIMENTO!AJ:AJ)</f>
        <v>0</v>
      </c>
      <c r="L42" s="29" t="str">
        <f>_xlfn.XLOOKUP(A:A,'COAPS 2020-10'!A:A,'COAPS 2020-10'!T:T)</f>
        <v>NÃO</v>
      </c>
      <c r="M42" s="29" t="str">
        <f>_xlfn.XLOOKUP(A:A,'COAPS 2020-10'!A:A,'COAPS 2020-10'!V:V)</f>
        <v>NÃO</v>
      </c>
      <c r="N42" s="57" t="str">
        <f t="shared" si="5"/>
        <v>NÃO</v>
      </c>
      <c r="O42" s="21" t="str">
        <f>_xlfn.XLOOKUP(A:A,'COAPS 2020-10'!A:A,'COAPS 2020-10'!X:X)</f>
        <v>NÃO</v>
      </c>
      <c r="P42" s="57" t="str">
        <f t="shared" si="6"/>
        <v>NÃO</v>
      </c>
      <c r="Q42" s="21" t="str">
        <f>_xlfn.XLOOKUP(A:A,'COAPS 2020-10'!A:A,'COAPS 2020-10'!W:W)</f>
        <v>NÃO</v>
      </c>
    </row>
    <row r="43" spans="1:17" x14ac:dyDescent="0.25">
      <c r="A43" s="2">
        <v>86</v>
      </c>
      <c r="B43" s="1" t="s">
        <v>1622</v>
      </c>
      <c r="C43" s="43" t="s">
        <v>276</v>
      </c>
      <c r="D43" s="1" t="s">
        <v>2025</v>
      </c>
      <c r="E43" s="20" t="str">
        <f>_xlfn.XLOOKUP(A:A,Tipologia!A:A,Tipologia!F:F)</f>
        <v>B</v>
      </c>
      <c r="F43" s="62">
        <f t="shared" si="0"/>
        <v>7.5</v>
      </c>
      <c r="G43" s="58">
        <f t="shared" si="1"/>
        <v>0.5</v>
      </c>
      <c r="H43" s="58">
        <f t="shared" si="2"/>
        <v>3</v>
      </c>
      <c r="I43" s="58">
        <f t="shared" si="3"/>
        <v>2</v>
      </c>
      <c r="J43" s="58">
        <f t="shared" si="4"/>
        <v>2</v>
      </c>
      <c r="K43" s="1">
        <f>_xlfn.XLOOKUP(A:A,AUTOPREENCHIMENTO!A:A,AUTOPREENCHIMENTO!AJ:AJ)</f>
        <v>1</v>
      </c>
      <c r="L43" s="29" t="str">
        <f>_xlfn.XLOOKUP(A:A,'COAPS 2020-10'!A:A,'COAPS 2020-10'!T:T)</f>
        <v>SIM</v>
      </c>
      <c r="M43" s="29" t="str">
        <f>_xlfn.XLOOKUP(A:A,'COAPS 2020-10'!A:A,'COAPS 2020-10'!V:V)</f>
        <v>SIM</v>
      </c>
      <c r="N43" s="57" t="str">
        <f t="shared" si="5"/>
        <v>SIM</v>
      </c>
      <c r="O43" s="21" t="str">
        <f>_xlfn.XLOOKUP(A:A,'COAPS 2020-10'!A:A,'COAPS 2020-10'!X:X)</f>
        <v>SIM</v>
      </c>
      <c r="P43" s="57" t="str">
        <f t="shared" si="6"/>
        <v>SIM</v>
      </c>
      <c r="Q43" s="21" t="str">
        <f>_xlfn.XLOOKUP(A:A,'COAPS 2020-10'!A:A,'COAPS 2020-10'!W:W)</f>
        <v>POSTO DE COLETA</v>
      </c>
    </row>
    <row r="44" spans="1:17" x14ac:dyDescent="0.25">
      <c r="A44" s="2">
        <v>87</v>
      </c>
      <c r="B44" s="1" t="s">
        <v>1857</v>
      </c>
      <c r="C44" s="43" t="s">
        <v>157</v>
      </c>
      <c r="D44" s="1" t="s">
        <v>1886</v>
      </c>
      <c r="E44" s="20" t="str">
        <f>_xlfn.XLOOKUP(A:A,Tipologia!A:A,Tipologia!F:F)</f>
        <v>E</v>
      </c>
      <c r="F44" s="62">
        <f t="shared" si="0"/>
        <v>1</v>
      </c>
      <c r="G44" s="58">
        <f t="shared" si="1"/>
        <v>0</v>
      </c>
      <c r="H44" s="58">
        <f t="shared" si="2"/>
        <v>1</v>
      </c>
      <c r="I44" s="58">
        <f t="shared" si="3"/>
        <v>0</v>
      </c>
      <c r="J44" s="58">
        <f t="shared" si="4"/>
        <v>0</v>
      </c>
      <c r="K44" s="1">
        <f>_xlfn.XLOOKUP(A:A,AUTOPREENCHIMENTO!A:A,AUTOPREENCHIMENTO!AJ:AJ)</f>
        <v>0</v>
      </c>
      <c r="L44" s="29" t="str">
        <f>_xlfn.XLOOKUP(A:A,'COAPS 2020-10'!A:A,'COAPS 2020-10'!T:T)</f>
        <v>CAUTELA</v>
      </c>
      <c r="M44" s="29" t="str">
        <f>_xlfn.XLOOKUP(A:A,'COAPS 2020-10'!A:A,'COAPS 2020-10'!V:V)</f>
        <v>NÃO</v>
      </c>
      <c r="N44" s="57" t="str">
        <f t="shared" si="5"/>
        <v>NÃO</v>
      </c>
      <c r="O44" s="21" t="str">
        <f>_xlfn.XLOOKUP(A:A,'COAPS 2020-10'!A:A,'COAPS 2020-10'!X:X)</f>
        <v>NÃO</v>
      </c>
      <c r="P44" s="57" t="str">
        <f t="shared" si="6"/>
        <v>NÃO</v>
      </c>
      <c r="Q44" s="21" t="str">
        <f>_xlfn.XLOOKUP(A:A,'COAPS 2020-10'!A:A,'COAPS 2020-10'!W:W)</f>
        <v>NÃO</v>
      </c>
    </row>
    <row r="45" spans="1:17" x14ac:dyDescent="0.25">
      <c r="A45" s="2">
        <v>88</v>
      </c>
      <c r="B45" s="1" t="s">
        <v>1568</v>
      </c>
      <c r="C45" s="43" t="s">
        <v>313</v>
      </c>
      <c r="D45" s="1" t="s">
        <v>2086</v>
      </c>
      <c r="E45" s="20" t="str">
        <f>_xlfn.XLOOKUP(A:A,Tipologia!A:A,Tipologia!F:F)</f>
        <v>C</v>
      </c>
      <c r="F45" s="62">
        <f t="shared" si="0"/>
        <v>0.5</v>
      </c>
      <c r="G45" s="58">
        <f t="shared" si="1"/>
        <v>0.5</v>
      </c>
      <c r="H45" s="58">
        <f t="shared" si="2"/>
        <v>0</v>
      </c>
      <c r="I45" s="58">
        <f t="shared" si="3"/>
        <v>0</v>
      </c>
      <c r="J45" s="58">
        <f t="shared" si="4"/>
        <v>0</v>
      </c>
      <c r="K45" s="1">
        <f>_xlfn.XLOOKUP(A:A,AUTOPREENCHIMENTO!A:A,AUTOPREENCHIMENTO!AJ:AJ)</f>
        <v>1</v>
      </c>
      <c r="L45" s="29" t="str">
        <f>_xlfn.XLOOKUP(A:A,'COAPS 2020-10'!A:A,'COAPS 2020-10'!T:T)</f>
        <v>NÃO</v>
      </c>
      <c r="M45" s="29" t="str">
        <f>_xlfn.XLOOKUP(A:A,'COAPS 2020-10'!A:A,'COAPS 2020-10'!V:V)</f>
        <v>NÃO</v>
      </c>
      <c r="N45" s="57" t="str">
        <f t="shared" si="5"/>
        <v>NÃO</v>
      </c>
      <c r="O45" s="21" t="str">
        <f>_xlfn.XLOOKUP(A:A,'COAPS 2020-10'!A:A,'COAPS 2020-10'!X:X)</f>
        <v>NÃO</v>
      </c>
      <c r="P45" s="57" t="str">
        <f t="shared" si="6"/>
        <v>NÃO</v>
      </c>
      <c r="Q45" s="21" t="str">
        <f>_xlfn.XLOOKUP(A:A,'COAPS 2020-10'!A:A,'COAPS 2020-10'!W:W)</f>
        <v>NÃO</v>
      </c>
    </row>
    <row r="46" spans="1:17" x14ac:dyDescent="0.25">
      <c r="A46" s="2">
        <v>89</v>
      </c>
      <c r="B46" s="1" t="s">
        <v>1857</v>
      </c>
      <c r="C46" s="43" t="s">
        <v>390</v>
      </c>
      <c r="D46" s="1" t="s">
        <v>2111</v>
      </c>
      <c r="E46" s="20" t="str">
        <f>_xlfn.XLOOKUP(A:A,Tipologia!A:A,Tipologia!F:F)</f>
        <v>C</v>
      </c>
      <c r="F46" s="62">
        <f t="shared" si="0"/>
        <v>7.5</v>
      </c>
      <c r="G46" s="58">
        <f t="shared" si="1"/>
        <v>0.5</v>
      </c>
      <c r="H46" s="58">
        <f t="shared" si="2"/>
        <v>3</v>
      </c>
      <c r="I46" s="58">
        <f t="shared" si="3"/>
        <v>2</v>
      </c>
      <c r="J46" s="58">
        <f t="shared" si="4"/>
        <v>2</v>
      </c>
      <c r="K46" s="1">
        <f>_xlfn.XLOOKUP(A:A,AUTOPREENCHIMENTO!A:A,AUTOPREENCHIMENTO!AJ:AJ)</f>
        <v>1</v>
      </c>
      <c r="L46" s="29" t="str">
        <f>_xlfn.XLOOKUP(A:A,'COAPS 2020-10'!A:A,'COAPS 2020-10'!T:T)</f>
        <v>SIM</v>
      </c>
      <c r="M46" s="29" t="str">
        <f>_xlfn.XLOOKUP(A:A,'COAPS 2020-10'!A:A,'COAPS 2020-10'!V:V)</f>
        <v>SIM</v>
      </c>
      <c r="N46" s="57" t="str">
        <f t="shared" si="5"/>
        <v>SIM</v>
      </c>
      <c r="O46" s="21" t="str">
        <f>_xlfn.XLOOKUP(A:A,'COAPS 2020-10'!A:A,'COAPS 2020-10'!X:X)</f>
        <v>SIM</v>
      </c>
      <c r="P46" s="57" t="str">
        <f t="shared" si="6"/>
        <v>SIM</v>
      </c>
      <c r="Q46" s="21" t="str">
        <f>_xlfn.XLOOKUP(A:A,'COAPS 2020-10'!A:A,'COAPS 2020-10'!W:W)</f>
        <v>SIM</v>
      </c>
    </row>
    <row r="47" spans="1:17" x14ac:dyDescent="0.25">
      <c r="A47" s="2">
        <v>90</v>
      </c>
      <c r="B47" s="1" t="s">
        <v>1622</v>
      </c>
      <c r="C47" s="43" t="s">
        <v>162</v>
      </c>
      <c r="D47" s="1" t="s">
        <v>2157</v>
      </c>
      <c r="E47" s="20" t="str">
        <f>_xlfn.XLOOKUP(A:A,Tipologia!A:A,Tipologia!F:F)</f>
        <v>B</v>
      </c>
      <c r="F47" s="62">
        <f t="shared" si="0"/>
        <v>3</v>
      </c>
      <c r="G47" s="58">
        <f t="shared" si="1"/>
        <v>0</v>
      </c>
      <c r="H47" s="58">
        <f t="shared" si="2"/>
        <v>1</v>
      </c>
      <c r="I47" s="58">
        <f t="shared" si="3"/>
        <v>2</v>
      </c>
      <c r="J47" s="58">
        <f t="shared" si="4"/>
        <v>0</v>
      </c>
      <c r="K47" s="1">
        <f>_xlfn.XLOOKUP(A:A,AUTOPREENCHIMENTO!A:A,AUTOPREENCHIMENTO!AJ:AJ)</f>
        <v>0</v>
      </c>
      <c r="L47" s="29" t="str">
        <f>_xlfn.XLOOKUP(A:A,'COAPS 2020-10'!A:A,'COAPS 2020-10'!T:T)</f>
        <v>CAUTELA</v>
      </c>
      <c r="M47" s="29" t="str">
        <f>_xlfn.XLOOKUP(A:A,'COAPS 2020-10'!A:A,'COAPS 2020-10'!V:V)</f>
        <v>NÃO</v>
      </c>
      <c r="N47" s="57" t="str">
        <f t="shared" si="5"/>
        <v>SIM</v>
      </c>
      <c r="O47" s="21" t="str">
        <f>_xlfn.XLOOKUP(A:A,'COAPS 2020-10'!A:A,'COAPS 2020-10'!X:X)</f>
        <v>VOLANTE</v>
      </c>
      <c r="P47" s="57" t="str">
        <f t="shared" si="6"/>
        <v>NÃO</v>
      </c>
      <c r="Q47" s="21" t="str">
        <f>_xlfn.XLOOKUP(A:A,'COAPS 2020-10'!A:A,'COAPS 2020-10'!W:W)</f>
        <v>NÃO</v>
      </c>
    </row>
    <row r="48" spans="1:17" x14ac:dyDescent="0.25">
      <c r="A48" s="2">
        <v>91</v>
      </c>
      <c r="B48" s="1" t="s">
        <v>1568</v>
      </c>
      <c r="C48" s="43" t="s">
        <v>313</v>
      </c>
      <c r="D48" s="1" t="s">
        <v>2098</v>
      </c>
      <c r="E48" s="20" t="str">
        <f>_xlfn.XLOOKUP(A:A,Tipologia!A:A,Tipologia!F:F)</f>
        <v>E</v>
      </c>
      <c r="F48" s="62">
        <f t="shared" si="0"/>
        <v>0</v>
      </c>
      <c r="G48" s="58">
        <f t="shared" si="1"/>
        <v>0</v>
      </c>
      <c r="H48" s="58">
        <f t="shared" si="2"/>
        <v>0</v>
      </c>
      <c r="I48" s="58">
        <f t="shared" si="3"/>
        <v>0</v>
      </c>
      <c r="J48" s="58">
        <f t="shared" si="4"/>
        <v>0</v>
      </c>
      <c r="K48" s="1">
        <f>_xlfn.XLOOKUP(A:A,AUTOPREENCHIMENTO!A:A,AUTOPREENCHIMENTO!AJ:AJ)</f>
        <v>0</v>
      </c>
      <c r="L48" s="29" t="str">
        <f>_xlfn.XLOOKUP(A:A,'COAPS 2020-10'!A:A,'COAPS 2020-10'!T:T)</f>
        <v>NÃO</v>
      </c>
      <c r="M48" s="29" t="str">
        <f>_xlfn.XLOOKUP(A:A,'COAPS 2020-10'!A:A,'COAPS 2020-10'!V:V)</f>
        <v>NÃO</v>
      </c>
      <c r="N48" s="57" t="str">
        <f t="shared" si="5"/>
        <v>NÃO</v>
      </c>
      <c r="O48" s="21" t="str">
        <f>_xlfn.XLOOKUP(A:A,'COAPS 2020-10'!A:A,'COAPS 2020-10'!X:X)</f>
        <v>NÃO</v>
      </c>
      <c r="P48" s="57" t="str">
        <f t="shared" si="6"/>
        <v>NÃO</v>
      </c>
      <c r="Q48" s="21" t="str">
        <f>_xlfn.XLOOKUP(A:A,'COAPS 2020-10'!A:A,'COAPS 2020-10'!W:W)</f>
        <v>NÃO</v>
      </c>
    </row>
    <row r="49" spans="1:17" x14ac:dyDescent="0.25">
      <c r="A49" s="2">
        <v>92</v>
      </c>
      <c r="B49" s="1" t="s">
        <v>1568</v>
      </c>
      <c r="C49" s="43" t="s">
        <v>397</v>
      </c>
      <c r="D49" s="1" t="s">
        <v>2026</v>
      </c>
      <c r="E49" s="20" t="str">
        <f>_xlfn.XLOOKUP(A:A,Tipologia!A:A,Tipologia!F:F)</f>
        <v>B</v>
      </c>
      <c r="F49" s="62">
        <f t="shared" si="0"/>
        <v>7</v>
      </c>
      <c r="G49" s="58">
        <f t="shared" si="1"/>
        <v>0</v>
      </c>
      <c r="H49" s="58">
        <f t="shared" si="2"/>
        <v>3</v>
      </c>
      <c r="I49" s="58">
        <f t="shared" si="3"/>
        <v>2</v>
      </c>
      <c r="J49" s="58">
        <f t="shared" si="4"/>
        <v>2</v>
      </c>
      <c r="K49" s="1">
        <f>_xlfn.XLOOKUP(A:A,AUTOPREENCHIMENTO!A:A,AUTOPREENCHIMENTO!AJ:AJ)</f>
        <v>0</v>
      </c>
      <c r="L49" s="29" t="str">
        <f>_xlfn.XLOOKUP(A:A,'COAPS 2020-10'!A:A,'COAPS 2020-10'!T:T)</f>
        <v>SIM</v>
      </c>
      <c r="M49" s="29" t="str">
        <f>_xlfn.XLOOKUP(A:A,'COAPS 2020-10'!A:A,'COAPS 2020-10'!V:V)</f>
        <v>SIM</v>
      </c>
      <c r="N49" s="57" t="str">
        <f t="shared" si="5"/>
        <v>SIM</v>
      </c>
      <c r="O49" s="21" t="str">
        <f>_xlfn.XLOOKUP(A:A,'COAPS 2020-10'!A:A,'COAPS 2020-10'!X:X)</f>
        <v>SALA DE VACINA</v>
      </c>
      <c r="P49" s="57" t="str">
        <f t="shared" si="6"/>
        <v>SIM</v>
      </c>
      <c r="Q49" s="21" t="str">
        <f>_xlfn.XLOOKUP(A:A,'COAPS 2020-10'!A:A,'COAPS 2020-10'!W:W)</f>
        <v>POSTO DE COLETA</v>
      </c>
    </row>
    <row r="50" spans="1:17" x14ac:dyDescent="0.25">
      <c r="A50" s="2">
        <v>93</v>
      </c>
      <c r="B50" s="1" t="s">
        <v>1702</v>
      </c>
      <c r="C50" s="43" t="s">
        <v>305</v>
      </c>
      <c r="D50" s="1" t="s">
        <v>2051</v>
      </c>
      <c r="E50" s="20" t="str">
        <f>_xlfn.XLOOKUP(A:A,Tipologia!A:A,Tipologia!F:F)</f>
        <v>B</v>
      </c>
      <c r="F50" s="62">
        <f t="shared" si="0"/>
        <v>5.5</v>
      </c>
      <c r="G50" s="58">
        <f t="shared" si="1"/>
        <v>0.5</v>
      </c>
      <c r="H50" s="58">
        <f t="shared" si="2"/>
        <v>1</v>
      </c>
      <c r="I50" s="58">
        <f t="shared" si="3"/>
        <v>2</v>
      </c>
      <c r="J50" s="58">
        <f t="shared" si="4"/>
        <v>2</v>
      </c>
      <c r="K50" s="1">
        <f>_xlfn.XLOOKUP(A:A,AUTOPREENCHIMENTO!A:A,AUTOPREENCHIMENTO!AJ:AJ)</f>
        <v>1</v>
      </c>
      <c r="L50" s="29" t="str">
        <f>_xlfn.XLOOKUP(A:A,'COAPS 2020-10'!A:A,'COAPS 2020-10'!T:T)</f>
        <v>CAUTELA</v>
      </c>
      <c r="M50" s="29" t="str">
        <f>_xlfn.XLOOKUP(A:A,'COAPS 2020-10'!A:A,'COAPS 2020-10'!V:V)</f>
        <v>NÃO</v>
      </c>
      <c r="N50" s="57" t="str">
        <f t="shared" si="5"/>
        <v>SIM</v>
      </c>
      <c r="O50" s="21" t="str">
        <f>_xlfn.XLOOKUP(A:A,'COAPS 2020-10'!A:A,'COAPS 2020-10'!X:X)</f>
        <v>SALA DE VACINA</v>
      </c>
      <c r="P50" s="57" t="str">
        <f t="shared" si="6"/>
        <v>SIM</v>
      </c>
      <c r="Q50" s="21" t="str">
        <f>_xlfn.XLOOKUP(A:A,'COAPS 2020-10'!A:A,'COAPS 2020-10'!W:W)</f>
        <v>VOLANTE</v>
      </c>
    </row>
    <row r="51" spans="1:17" x14ac:dyDescent="0.25">
      <c r="A51" s="2">
        <v>94</v>
      </c>
      <c r="B51" s="1" t="s">
        <v>1702</v>
      </c>
      <c r="C51" s="43" t="s">
        <v>2151</v>
      </c>
      <c r="D51" s="1" t="s">
        <v>2160</v>
      </c>
      <c r="E51" s="20" t="str">
        <f>_xlfn.XLOOKUP(A:A,Tipologia!A:A,Tipologia!F:F)</f>
        <v>C</v>
      </c>
      <c r="F51" s="62">
        <f t="shared" si="0"/>
        <v>7.5</v>
      </c>
      <c r="G51" s="58">
        <f t="shared" si="1"/>
        <v>0.5</v>
      </c>
      <c r="H51" s="58">
        <f t="shared" si="2"/>
        <v>3</v>
      </c>
      <c r="I51" s="58">
        <f t="shared" si="3"/>
        <v>2</v>
      </c>
      <c r="J51" s="58">
        <f t="shared" si="4"/>
        <v>2</v>
      </c>
      <c r="K51" s="1">
        <f>_xlfn.XLOOKUP(A:A,AUTOPREENCHIMENTO!A:A,AUTOPREENCHIMENTO!AJ:AJ)</f>
        <v>1</v>
      </c>
      <c r="L51" s="29" t="str">
        <f>_xlfn.XLOOKUP(A:A,'COAPS 2020-10'!A:A,'COAPS 2020-10'!T:T)</f>
        <v>SIM</v>
      </c>
      <c r="M51" s="29" t="str">
        <f>_xlfn.XLOOKUP(A:A,'COAPS 2020-10'!A:A,'COAPS 2020-10'!V:V)</f>
        <v>SIM</v>
      </c>
      <c r="N51" s="57" t="str">
        <f t="shared" si="5"/>
        <v>SIM</v>
      </c>
      <c r="O51" s="21" t="str">
        <f>_xlfn.XLOOKUP(A:A,'COAPS 2020-10'!A:A,'COAPS 2020-10'!X:X)</f>
        <v>SALA DE VACINA</v>
      </c>
      <c r="P51" s="57" t="str">
        <f t="shared" si="6"/>
        <v>SIM</v>
      </c>
      <c r="Q51" s="21" t="str">
        <f>_xlfn.XLOOKUP(A:A,'COAPS 2020-10'!A:A,'COAPS 2020-10'!W:W)</f>
        <v>SIM</v>
      </c>
    </row>
    <row r="52" spans="1:17" x14ac:dyDescent="0.25">
      <c r="A52" s="2">
        <v>95</v>
      </c>
      <c r="B52" s="1" t="s">
        <v>1857</v>
      </c>
      <c r="C52" s="43" t="s">
        <v>157</v>
      </c>
      <c r="D52" s="1" t="s">
        <v>2087</v>
      </c>
      <c r="E52" s="20" t="str">
        <f>_xlfn.XLOOKUP(A:A,Tipologia!A:A,Tipologia!F:F)</f>
        <v>C</v>
      </c>
      <c r="F52" s="62">
        <f t="shared" si="0"/>
        <v>7.5</v>
      </c>
      <c r="G52" s="58">
        <f t="shared" si="1"/>
        <v>0.5</v>
      </c>
      <c r="H52" s="58">
        <f t="shared" si="2"/>
        <v>3</v>
      </c>
      <c r="I52" s="58">
        <f t="shared" si="3"/>
        <v>2</v>
      </c>
      <c r="J52" s="58">
        <f t="shared" si="4"/>
        <v>2</v>
      </c>
      <c r="K52" s="1">
        <f>_xlfn.XLOOKUP(A:A,AUTOPREENCHIMENTO!A:A,AUTOPREENCHIMENTO!AJ:AJ)</f>
        <v>1</v>
      </c>
      <c r="L52" s="29" t="str">
        <f>_xlfn.XLOOKUP(A:A,'COAPS 2020-10'!A:A,'COAPS 2020-10'!T:T)</f>
        <v>SIM</v>
      </c>
      <c r="M52" s="29" t="str">
        <f>_xlfn.XLOOKUP(A:A,'COAPS 2020-10'!A:A,'COAPS 2020-10'!V:V)</f>
        <v>SIM</v>
      </c>
      <c r="N52" s="57" t="str">
        <f t="shared" si="5"/>
        <v>SIM</v>
      </c>
      <c r="O52" s="21" t="str">
        <f>_xlfn.XLOOKUP(A:A,'COAPS 2020-10'!A:A,'COAPS 2020-10'!X:X)</f>
        <v>SIM</v>
      </c>
      <c r="P52" s="57" t="str">
        <f t="shared" si="6"/>
        <v>SIM</v>
      </c>
      <c r="Q52" s="21" t="str">
        <f>_xlfn.XLOOKUP(A:A,'COAPS 2020-10'!A:A,'COAPS 2020-10'!W:W)</f>
        <v>SIM</v>
      </c>
    </row>
    <row r="53" spans="1:17" x14ac:dyDescent="0.25">
      <c r="A53" s="2">
        <v>98</v>
      </c>
      <c r="B53" s="1" t="s">
        <v>1794</v>
      </c>
      <c r="C53" s="43" t="s">
        <v>231</v>
      </c>
      <c r="D53" s="1" t="s">
        <v>2012</v>
      </c>
      <c r="E53" s="20" t="str">
        <f>_xlfn.XLOOKUP(A:A,Tipologia!A:A,Tipologia!F:F)</f>
        <v>E</v>
      </c>
      <c r="F53" s="62">
        <f t="shared" si="0"/>
        <v>0.5</v>
      </c>
      <c r="G53" s="58">
        <f t="shared" si="1"/>
        <v>0.5</v>
      </c>
      <c r="H53" s="58">
        <f t="shared" si="2"/>
        <v>0</v>
      </c>
      <c r="I53" s="58">
        <f t="shared" si="3"/>
        <v>0</v>
      </c>
      <c r="J53" s="58">
        <f t="shared" si="4"/>
        <v>0</v>
      </c>
      <c r="K53" s="1">
        <f>_xlfn.XLOOKUP(A:A,AUTOPREENCHIMENTO!A:A,AUTOPREENCHIMENTO!AJ:AJ)</f>
        <v>1</v>
      </c>
      <c r="L53" s="29" t="str">
        <f>_xlfn.XLOOKUP(A:A,'COAPS 2020-10'!A:A,'COAPS 2020-10'!T:T)</f>
        <v>NÃO</v>
      </c>
      <c r="M53" s="29" t="str">
        <f>_xlfn.XLOOKUP(A:A,'COAPS 2020-10'!A:A,'COAPS 2020-10'!V:V)</f>
        <v>NÃO</v>
      </c>
      <c r="N53" s="57" t="str">
        <f t="shared" si="5"/>
        <v>NÃO</v>
      </c>
      <c r="O53" s="21" t="str">
        <f>_xlfn.XLOOKUP(A:A,'COAPS 2020-10'!A:A,'COAPS 2020-10'!X:X)</f>
        <v>NÃO</v>
      </c>
      <c r="P53" s="57" t="str">
        <f t="shared" si="6"/>
        <v>NÃO</v>
      </c>
      <c r="Q53" s="21" t="str">
        <f>_xlfn.XLOOKUP(A:A,'COAPS 2020-10'!A:A,'COAPS 2020-10'!W:W)</f>
        <v>NÃO</v>
      </c>
    </row>
    <row r="54" spans="1:17" x14ac:dyDescent="0.25">
      <c r="A54" s="2">
        <v>99</v>
      </c>
      <c r="B54" s="1" t="s">
        <v>1794</v>
      </c>
      <c r="C54" s="43" t="s">
        <v>231</v>
      </c>
      <c r="D54" s="1" t="s">
        <v>2014</v>
      </c>
      <c r="E54" s="20" t="str">
        <f>_xlfn.XLOOKUP(A:A,Tipologia!A:A,Tipologia!F:F)</f>
        <v>B</v>
      </c>
      <c r="F54" s="62">
        <f t="shared" si="0"/>
        <v>5</v>
      </c>
      <c r="G54" s="58">
        <f t="shared" si="1"/>
        <v>0</v>
      </c>
      <c r="H54" s="58">
        <f t="shared" si="2"/>
        <v>1</v>
      </c>
      <c r="I54" s="58">
        <f t="shared" si="3"/>
        <v>2</v>
      </c>
      <c r="J54" s="58">
        <f t="shared" si="4"/>
        <v>2</v>
      </c>
      <c r="K54" s="1">
        <f>_xlfn.XLOOKUP(A:A,AUTOPREENCHIMENTO!A:A,AUTOPREENCHIMENTO!AJ:AJ)</f>
        <v>0</v>
      </c>
      <c r="L54" s="29" t="str">
        <f>_xlfn.XLOOKUP(A:A,'COAPS 2020-10'!A:A,'COAPS 2020-10'!T:T)</f>
        <v>SIM</v>
      </c>
      <c r="M54" s="29" t="str">
        <f>_xlfn.XLOOKUP(A:A,'COAPS 2020-10'!A:A,'COAPS 2020-10'!V:V)</f>
        <v>NÃO</v>
      </c>
      <c r="N54" s="57" t="str">
        <f t="shared" si="5"/>
        <v>SIM</v>
      </c>
      <c r="O54" s="21" t="str">
        <f>_xlfn.XLOOKUP(A:A,'COAPS 2020-10'!A:A,'COAPS 2020-10'!X:X)</f>
        <v>SIM</v>
      </c>
      <c r="P54" s="57" t="str">
        <f t="shared" si="6"/>
        <v>SIM</v>
      </c>
      <c r="Q54" s="21" t="str">
        <f>_xlfn.XLOOKUP(A:A,'COAPS 2020-10'!A:A,'COAPS 2020-10'!W:W)</f>
        <v>SIM</v>
      </c>
    </row>
    <row r="55" spans="1:17" x14ac:dyDescent="0.25">
      <c r="A55" s="2">
        <v>100</v>
      </c>
      <c r="B55" s="1" t="s">
        <v>1794</v>
      </c>
      <c r="C55" s="43" t="s">
        <v>231</v>
      </c>
      <c r="D55" s="1" t="s">
        <v>2076</v>
      </c>
      <c r="E55" s="20" t="str">
        <f>_xlfn.XLOOKUP(A:A,Tipologia!A:A,Tipologia!F:F)</f>
        <v>C</v>
      </c>
      <c r="F55" s="62">
        <f t="shared" si="0"/>
        <v>5.5</v>
      </c>
      <c r="G55" s="58">
        <f t="shared" si="1"/>
        <v>0.5</v>
      </c>
      <c r="H55" s="58">
        <f t="shared" si="2"/>
        <v>1</v>
      </c>
      <c r="I55" s="58">
        <f t="shared" si="3"/>
        <v>2</v>
      </c>
      <c r="J55" s="58">
        <f t="shared" si="4"/>
        <v>2</v>
      </c>
      <c r="K55" s="1">
        <f>_xlfn.XLOOKUP(A:A,AUTOPREENCHIMENTO!A:A,AUTOPREENCHIMENTO!AJ:AJ)</f>
        <v>1</v>
      </c>
      <c r="L55" s="29" t="str">
        <f>_xlfn.XLOOKUP(A:A,'COAPS 2020-10'!A:A,'COAPS 2020-10'!T:T)</f>
        <v>SIM</v>
      </c>
      <c r="M55" s="29" t="str">
        <f>_xlfn.XLOOKUP(A:A,'COAPS 2020-10'!A:A,'COAPS 2020-10'!V:V)</f>
        <v>NÃO</v>
      </c>
      <c r="N55" s="57" t="str">
        <f t="shared" si="5"/>
        <v>SIM</v>
      </c>
      <c r="O55" s="21" t="str">
        <f>_xlfn.XLOOKUP(A:A,'COAPS 2020-10'!A:A,'COAPS 2020-10'!X:X)</f>
        <v>SIM</v>
      </c>
      <c r="P55" s="57" t="str">
        <f t="shared" si="6"/>
        <v>SIM</v>
      </c>
      <c r="Q55" s="21" t="str">
        <f>_xlfn.XLOOKUP(A:A,'COAPS 2020-10'!A:A,'COAPS 2020-10'!W:W)</f>
        <v>SIM</v>
      </c>
    </row>
    <row r="56" spans="1:17" x14ac:dyDescent="0.25">
      <c r="A56" s="2">
        <v>101</v>
      </c>
      <c r="B56" s="1" t="s">
        <v>1794</v>
      </c>
      <c r="C56" s="43" t="s">
        <v>231</v>
      </c>
      <c r="D56" s="1" t="s">
        <v>2099</v>
      </c>
      <c r="E56" s="20" t="str">
        <f>_xlfn.XLOOKUP(A:A,Tipologia!A:A,Tipologia!F:F)</f>
        <v>C</v>
      </c>
      <c r="F56" s="62">
        <f t="shared" si="0"/>
        <v>5.5</v>
      </c>
      <c r="G56" s="58">
        <f t="shared" si="1"/>
        <v>0.5</v>
      </c>
      <c r="H56" s="58">
        <f t="shared" si="2"/>
        <v>1</v>
      </c>
      <c r="I56" s="58">
        <f t="shared" si="3"/>
        <v>2</v>
      </c>
      <c r="J56" s="58">
        <f t="shared" si="4"/>
        <v>2</v>
      </c>
      <c r="K56" s="1">
        <f>_xlfn.XLOOKUP(A:A,AUTOPREENCHIMENTO!A:A,AUTOPREENCHIMENTO!AJ:AJ)</f>
        <v>1</v>
      </c>
      <c r="L56" s="29" t="str">
        <f>_xlfn.XLOOKUP(A:A,'COAPS 2020-10'!A:A,'COAPS 2020-10'!T:T)</f>
        <v>SIM</v>
      </c>
      <c r="M56" s="29" t="str">
        <f>_xlfn.XLOOKUP(A:A,'COAPS 2020-10'!A:A,'COAPS 2020-10'!V:V)</f>
        <v>NÃO</v>
      </c>
      <c r="N56" s="57" t="str">
        <f t="shared" si="5"/>
        <v>SIM</v>
      </c>
      <c r="O56" s="21" t="str">
        <f>_xlfn.XLOOKUP(A:A,'COAPS 2020-10'!A:A,'COAPS 2020-10'!X:X)</f>
        <v>SIM</v>
      </c>
      <c r="P56" s="57" t="str">
        <f t="shared" si="6"/>
        <v>SIM</v>
      </c>
      <c r="Q56" s="21" t="str">
        <f>_xlfn.XLOOKUP(A:A,'COAPS 2020-10'!A:A,'COAPS 2020-10'!W:W)</f>
        <v>SIM</v>
      </c>
    </row>
    <row r="57" spans="1:17" x14ac:dyDescent="0.25">
      <c r="A57" s="2">
        <v>102</v>
      </c>
      <c r="B57" s="1" t="s">
        <v>1794</v>
      </c>
      <c r="C57" s="43" t="s">
        <v>231</v>
      </c>
      <c r="D57" s="1" t="s">
        <v>2123</v>
      </c>
      <c r="E57" s="20" t="str">
        <f>_xlfn.XLOOKUP(A:A,Tipologia!A:A,Tipologia!F:F)</f>
        <v>B</v>
      </c>
      <c r="F57" s="62">
        <f t="shared" si="0"/>
        <v>7</v>
      </c>
      <c r="G57" s="58">
        <f t="shared" si="1"/>
        <v>0</v>
      </c>
      <c r="H57" s="58">
        <f t="shared" si="2"/>
        <v>3</v>
      </c>
      <c r="I57" s="58">
        <f t="shared" si="3"/>
        <v>2</v>
      </c>
      <c r="J57" s="58">
        <f t="shared" si="4"/>
        <v>2</v>
      </c>
      <c r="K57" s="1">
        <f>_xlfn.XLOOKUP(A:A,AUTOPREENCHIMENTO!A:A,AUTOPREENCHIMENTO!AJ:AJ)</f>
        <v>0</v>
      </c>
      <c r="L57" s="29" t="str">
        <f>_xlfn.XLOOKUP(A:A,'COAPS 2020-10'!A:A,'COAPS 2020-10'!T:T)</f>
        <v>SIM</v>
      </c>
      <c r="M57" s="29" t="str">
        <f>_xlfn.XLOOKUP(A:A,'COAPS 2020-10'!A:A,'COAPS 2020-10'!V:V)</f>
        <v>SIM</v>
      </c>
      <c r="N57" s="57" t="str">
        <f t="shared" si="5"/>
        <v>SIM</v>
      </c>
      <c r="O57" s="21" t="str">
        <f>_xlfn.XLOOKUP(A:A,'COAPS 2020-10'!A:A,'COAPS 2020-10'!X:X)</f>
        <v>SIM</v>
      </c>
      <c r="P57" s="57" t="str">
        <f t="shared" si="6"/>
        <v>SIM</v>
      </c>
      <c r="Q57" s="21" t="str">
        <f>_xlfn.XLOOKUP(A:A,'COAPS 2020-10'!A:A,'COAPS 2020-10'!W:W)</f>
        <v>SIM</v>
      </c>
    </row>
    <row r="58" spans="1:17" x14ac:dyDescent="0.25">
      <c r="A58" s="2">
        <v>103</v>
      </c>
      <c r="B58" s="1" t="s">
        <v>1794</v>
      </c>
      <c r="C58" s="43" t="s">
        <v>231</v>
      </c>
      <c r="D58" s="1" t="s">
        <v>2141</v>
      </c>
      <c r="E58" s="20" t="str">
        <f>_xlfn.XLOOKUP(A:A,Tipologia!A:A,Tipologia!F:F)</f>
        <v>C</v>
      </c>
      <c r="F58" s="62">
        <f t="shared" si="0"/>
        <v>5</v>
      </c>
      <c r="G58" s="58">
        <f t="shared" si="1"/>
        <v>0</v>
      </c>
      <c r="H58" s="58">
        <f t="shared" si="2"/>
        <v>1</v>
      </c>
      <c r="I58" s="58">
        <f t="shared" si="3"/>
        <v>2</v>
      </c>
      <c r="J58" s="58">
        <f t="shared" si="4"/>
        <v>2</v>
      </c>
      <c r="K58" s="1">
        <f>_xlfn.XLOOKUP(A:A,AUTOPREENCHIMENTO!A:A,AUTOPREENCHIMENTO!AJ:AJ)</f>
        <v>0</v>
      </c>
      <c r="L58" s="29" t="str">
        <f>_xlfn.XLOOKUP(A:A,'COAPS 2020-10'!A:A,'COAPS 2020-10'!T:T)</f>
        <v>SIM</v>
      </c>
      <c r="M58" s="29" t="str">
        <f>_xlfn.XLOOKUP(A:A,'COAPS 2020-10'!A:A,'COAPS 2020-10'!V:V)</f>
        <v>NÃO</v>
      </c>
      <c r="N58" s="57" t="str">
        <f t="shared" si="5"/>
        <v>SIM</v>
      </c>
      <c r="O58" s="21" t="str">
        <f>_xlfn.XLOOKUP(A:A,'COAPS 2020-10'!A:A,'COAPS 2020-10'!X:X)</f>
        <v>SIM</v>
      </c>
      <c r="P58" s="57" t="str">
        <f t="shared" si="6"/>
        <v>SIM</v>
      </c>
      <c r="Q58" s="21" t="str">
        <f>_xlfn.XLOOKUP(A:A,'COAPS 2020-10'!A:A,'COAPS 2020-10'!W:W)</f>
        <v>SIM</v>
      </c>
    </row>
    <row r="59" spans="1:17" x14ac:dyDescent="0.25">
      <c r="A59" s="2">
        <v>105</v>
      </c>
      <c r="B59" s="1" t="s">
        <v>1929</v>
      </c>
      <c r="C59" s="43" t="s">
        <v>120</v>
      </c>
      <c r="D59" s="1" t="s">
        <v>2027</v>
      </c>
      <c r="E59" s="20" t="str">
        <f>_xlfn.XLOOKUP(A:A,Tipologia!A:A,Tipologia!F:F)</f>
        <v>C</v>
      </c>
      <c r="F59" s="62">
        <f t="shared" si="0"/>
        <v>7.5</v>
      </c>
      <c r="G59" s="58">
        <f t="shared" si="1"/>
        <v>0.5</v>
      </c>
      <c r="H59" s="58">
        <f t="shared" si="2"/>
        <v>3</v>
      </c>
      <c r="I59" s="58">
        <f t="shared" si="3"/>
        <v>2</v>
      </c>
      <c r="J59" s="58">
        <f t="shared" si="4"/>
        <v>2</v>
      </c>
      <c r="K59" s="1">
        <f>_xlfn.XLOOKUP(A:A,AUTOPREENCHIMENTO!A:A,AUTOPREENCHIMENTO!AJ:AJ)</f>
        <v>1</v>
      </c>
      <c r="L59" s="29" t="str">
        <f>_xlfn.XLOOKUP(A:A,'COAPS 2020-10'!A:A,'COAPS 2020-10'!T:T)</f>
        <v>SIM</v>
      </c>
      <c r="M59" s="29" t="str">
        <f>_xlfn.XLOOKUP(A:A,'COAPS 2020-10'!A:A,'COAPS 2020-10'!V:V)</f>
        <v>SIM</v>
      </c>
      <c r="N59" s="57" t="str">
        <f t="shared" si="5"/>
        <v>SIM</v>
      </c>
      <c r="O59" s="21" t="str">
        <f>_xlfn.XLOOKUP(A:A,'COAPS 2020-10'!A:A,'COAPS 2020-10'!X:X)</f>
        <v>SALA DE VACINA</v>
      </c>
      <c r="P59" s="57" t="str">
        <f t="shared" si="6"/>
        <v>SIM</v>
      </c>
      <c r="Q59" s="21" t="str">
        <f>_xlfn.XLOOKUP(A:A,'COAPS 2020-10'!A:A,'COAPS 2020-10'!W:W)</f>
        <v>POSTO DE COLETA</v>
      </c>
    </row>
    <row r="60" spans="1:17" x14ac:dyDescent="0.25">
      <c r="A60" s="2">
        <v>106</v>
      </c>
      <c r="B60" s="1" t="s">
        <v>1857</v>
      </c>
      <c r="C60" s="43" t="s">
        <v>390</v>
      </c>
      <c r="D60" s="1" t="s">
        <v>2028</v>
      </c>
      <c r="E60" s="20" t="str">
        <f>_xlfn.XLOOKUP(A:A,Tipologia!A:A,Tipologia!F:F)</f>
        <v>B</v>
      </c>
      <c r="F60" s="62">
        <f t="shared" si="0"/>
        <v>7.5</v>
      </c>
      <c r="G60" s="58">
        <f t="shared" si="1"/>
        <v>0.5</v>
      </c>
      <c r="H60" s="58">
        <f t="shared" si="2"/>
        <v>3</v>
      </c>
      <c r="I60" s="58">
        <f t="shared" si="3"/>
        <v>2</v>
      </c>
      <c r="J60" s="58">
        <f t="shared" si="4"/>
        <v>2</v>
      </c>
      <c r="K60" s="1">
        <f>_xlfn.XLOOKUP(A:A,AUTOPREENCHIMENTO!A:A,AUTOPREENCHIMENTO!AJ:AJ)</f>
        <v>1</v>
      </c>
      <c r="L60" s="29" t="str">
        <f>_xlfn.XLOOKUP(A:A,'COAPS 2020-10'!A:A,'COAPS 2020-10'!T:T)</f>
        <v>SIM</v>
      </c>
      <c r="M60" s="29" t="str">
        <f>_xlfn.XLOOKUP(A:A,'COAPS 2020-10'!A:A,'COAPS 2020-10'!V:V)</f>
        <v>SIM</v>
      </c>
      <c r="N60" s="57" t="str">
        <f t="shared" si="5"/>
        <v>SIM</v>
      </c>
      <c r="O60" s="21" t="str">
        <f>_xlfn.XLOOKUP(A:A,'COAPS 2020-10'!A:A,'COAPS 2020-10'!X:X)</f>
        <v>SIM</v>
      </c>
      <c r="P60" s="57" t="str">
        <f t="shared" si="6"/>
        <v>SIM</v>
      </c>
      <c r="Q60" s="21" t="str">
        <f>_xlfn.XLOOKUP(A:A,'COAPS 2020-10'!A:A,'COAPS 2020-10'!W:W)</f>
        <v>SIM</v>
      </c>
    </row>
    <row r="61" spans="1:17" x14ac:dyDescent="0.25">
      <c r="A61" s="2">
        <v>107</v>
      </c>
      <c r="B61" s="1" t="s">
        <v>1523</v>
      </c>
      <c r="C61" s="43" t="s">
        <v>171</v>
      </c>
      <c r="D61" s="1" t="s">
        <v>2052</v>
      </c>
      <c r="E61" s="20" t="str">
        <f>_xlfn.XLOOKUP(A:A,Tipologia!A:A,Tipologia!F:F)</f>
        <v>B</v>
      </c>
      <c r="F61" s="62">
        <f t="shared" si="0"/>
        <v>7.5</v>
      </c>
      <c r="G61" s="58">
        <f t="shared" si="1"/>
        <v>0.5</v>
      </c>
      <c r="H61" s="58">
        <f t="shared" si="2"/>
        <v>3</v>
      </c>
      <c r="I61" s="58">
        <f t="shared" si="3"/>
        <v>2</v>
      </c>
      <c r="J61" s="58">
        <f t="shared" si="4"/>
        <v>2</v>
      </c>
      <c r="K61" s="1">
        <f>_xlfn.XLOOKUP(A:A,AUTOPREENCHIMENTO!A:A,AUTOPREENCHIMENTO!AJ:AJ)</f>
        <v>1</v>
      </c>
      <c r="L61" s="29" t="str">
        <f>_xlfn.XLOOKUP(A:A,'COAPS 2020-10'!A:A,'COAPS 2020-10'!T:T)</f>
        <v>SIM</v>
      </c>
      <c r="M61" s="29" t="str">
        <f>_xlfn.XLOOKUP(A:A,'COAPS 2020-10'!A:A,'COAPS 2020-10'!V:V)</f>
        <v>SIM</v>
      </c>
      <c r="N61" s="57" t="str">
        <f t="shared" si="5"/>
        <v>SIM</v>
      </c>
      <c r="O61" s="21" t="str">
        <f>_xlfn.XLOOKUP(A:A,'COAPS 2020-10'!A:A,'COAPS 2020-10'!X:X)</f>
        <v>SALA DE VACINA</v>
      </c>
      <c r="P61" s="57" t="str">
        <f t="shared" si="6"/>
        <v>SIM</v>
      </c>
      <c r="Q61" s="21" t="str">
        <f>_xlfn.XLOOKUP(A:A,'COAPS 2020-10'!A:A,'COAPS 2020-10'!W:W)</f>
        <v>POSTO DE COLETA</v>
      </c>
    </row>
    <row r="62" spans="1:17" x14ac:dyDescent="0.25">
      <c r="A62" s="2">
        <v>108</v>
      </c>
      <c r="B62" s="1" t="s">
        <v>1702</v>
      </c>
      <c r="C62" s="43" t="s">
        <v>271</v>
      </c>
      <c r="D62" s="1" t="s">
        <v>2088</v>
      </c>
      <c r="E62" s="20" t="str">
        <f>_xlfn.XLOOKUP(A:A,Tipologia!A:A,Tipologia!F:F)</f>
        <v>C</v>
      </c>
      <c r="F62" s="62">
        <f t="shared" si="0"/>
        <v>2</v>
      </c>
      <c r="G62" s="58">
        <f t="shared" si="1"/>
        <v>0</v>
      </c>
      <c r="H62" s="58">
        <f t="shared" si="2"/>
        <v>0</v>
      </c>
      <c r="I62" s="58">
        <f t="shared" si="3"/>
        <v>2</v>
      </c>
      <c r="J62" s="58">
        <f t="shared" si="4"/>
        <v>0</v>
      </c>
      <c r="K62" s="1">
        <f>_xlfn.XLOOKUP(A:A,AUTOPREENCHIMENTO!A:A,AUTOPREENCHIMENTO!AJ:AJ)</f>
        <v>0</v>
      </c>
      <c r="L62" s="29" t="str">
        <f>_xlfn.XLOOKUP(A:A,'COAPS 2020-10'!A:A,'COAPS 2020-10'!T:T)</f>
        <v>NÃO</v>
      </c>
      <c r="M62" s="29" t="str">
        <f>_xlfn.XLOOKUP(A:A,'COAPS 2020-10'!A:A,'COAPS 2020-10'!V:V)</f>
        <v>NÃO</v>
      </c>
      <c r="N62" s="57" t="str">
        <f t="shared" si="5"/>
        <v>SIM</v>
      </c>
      <c r="O62" s="21" t="str">
        <f>_xlfn.XLOOKUP(A:A,'COAPS 2020-10'!A:A,'COAPS 2020-10'!X:X)</f>
        <v>SALA DE VACINA</v>
      </c>
      <c r="P62" s="57" t="str">
        <f t="shared" si="6"/>
        <v>NÃO</v>
      </c>
      <c r="Q62" s="21" t="str">
        <f>_xlfn.XLOOKUP(A:A,'COAPS 2020-10'!A:A,'COAPS 2020-10'!W:W)</f>
        <v>NÃO</v>
      </c>
    </row>
    <row r="63" spans="1:17" x14ac:dyDescent="0.25">
      <c r="A63" s="2">
        <v>109</v>
      </c>
      <c r="B63" s="1" t="s">
        <v>1568</v>
      </c>
      <c r="C63" s="43" t="s">
        <v>313</v>
      </c>
      <c r="D63" s="1" t="s">
        <v>2053</v>
      </c>
      <c r="E63" s="20" t="str">
        <f>_xlfn.XLOOKUP(A:A,Tipologia!A:A,Tipologia!F:F)</f>
        <v>E</v>
      </c>
      <c r="F63" s="62">
        <f t="shared" si="0"/>
        <v>0.5</v>
      </c>
      <c r="G63" s="58">
        <f t="shared" si="1"/>
        <v>0.5</v>
      </c>
      <c r="H63" s="58">
        <f t="shared" si="2"/>
        <v>0</v>
      </c>
      <c r="I63" s="58">
        <f t="shared" si="3"/>
        <v>0</v>
      </c>
      <c r="J63" s="58">
        <f t="shared" si="4"/>
        <v>0</v>
      </c>
      <c r="K63" s="1">
        <f>_xlfn.XLOOKUP(A:A,AUTOPREENCHIMENTO!A:A,AUTOPREENCHIMENTO!AJ:AJ)</f>
        <v>1</v>
      </c>
      <c r="L63" s="29" t="str">
        <f>_xlfn.XLOOKUP(A:A,'COAPS 2020-10'!A:A,'COAPS 2020-10'!T:T)</f>
        <v>NÃO</v>
      </c>
      <c r="M63" s="29" t="str">
        <f>_xlfn.XLOOKUP(A:A,'COAPS 2020-10'!A:A,'COAPS 2020-10'!V:V)</f>
        <v>NÃO</v>
      </c>
      <c r="N63" s="57" t="str">
        <f t="shared" si="5"/>
        <v>NÃO</v>
      </c>
      <c r="O63" s="21" t="str">
        <f>_xlfn.XLOOKUP(A:A,'COAPS 2020-10'!A:A,'COAPS 2020-10'!X:X)</f>
        <v>NÃO</v>
      </c>
      <c r="P63" s="57" t="str">
        <f t="shared" si="6"/>
        <v>NÃO</v>
      </c>
      <c r="Q63" s="21" t="str">
        <f>_xlfn.XLOOKUP(A:A,'COAPS 2020-10'!A:A,'COAPS 2020-10'!W:W)</f>
        <v>NÃO</v>
      </c>
    </row>
    <row r="64" spans="1:17" x14ac:dyDescent="0.25">
      <c r="A64" s="2">
        <v>110</v>
      </c>
      <c r="B64" s="1" t="s">
        <v>1929</v>
      </c>
      <c r="C64" s="43" t="s">
        <v>136</v>
      </c>
      <c r="D64" s="1" t="s">
        <v>2131</v>
      </c>
      <c r="E64" s="20" t="str">
        <f>_xlfn.XLOOKUP(A:A,Tipologia!A:A,Tipologia!F:F)</f>
        <v>C</v>
      </c>
      <c r="F64" s="62">
        <f t="shared" si="0"/>
        <v>3.5</v>
      </c>
      <c r="G64" s="58">
        <f t="shared" si="1"/>
        <v>0.5</v>
      </c>
      <c r="H64" s="58">
        <f t="shared" si="2"/>
        <v>1</v>
      </c>
      <c r="I64" s="58">
        <f t="shared" si="3"/>
        <v>2</v>
      </c>
      <c r="J64" s="58">
        <f t="shared" si="4"/>
        <v>0</v>
      </c>
      <c r="K64" s="1">
        <f>_xlfn.XLOOKUP(A:A,AUTOPREENCHIMENTO!A:A,AUTOPREENCHIMENTO!AJ:AJ)</f>
        <v>1</v>
      </c>
      <c r="L64" s="29" t="str">
        <f>_xlfn.XLOOKUP(A:A,'COAPS 2020-10'!A:A,'COAPS 2020-10'!T:T)</f>
        <v>SIM</v>
      </c>
      <c r="M64" s="29" t="str">
        <f>_xlfn.XLOOKUP(A:A,'COAPS 2020-10'!A:A,'COAPS 2020-10'!V:V)</f>
        <v>NÃO</v>
      </c>
      <c r="N64" s="57" t="str">
        <f t="shared" si="5"/>
        <v>SIM</v>
      </c>
      <c r="O64" s="21" t="str">
        <f>_xlfn.XLOOKUP(A:A,'COAPS 2020-10'!A:A,'COAPS 2020-10'!X:X)</f>
        <v>VOLANTE</v>
      </c>
      <c r="P64" s="57" t="str">
        <f t="shared" si="6"/>
        <v>NÃO</v>
      </c>
      <c r="Q64" s="21" t="str">
        <f>_xlfn.XLOOKUP(A:A,'COAPS 2020-10'!A:A,'COAPS 2020-10'!W:W)</f>
        <v>NÃO</v>
      </c>
    </row>
    <row r="65" spans="1:17" x14ac:dyDescent="0.25">
      <c r="A65" s="2">
        <v>112</v>
      </c>
      <c r="B65" s="1" t="s">
        <v>1857</v>
      </c>
      <c r="C65" s="43" t="s">
        <v>390</v>
      </c>
      <c r="D65" s="1" t="s">
        <v>2124</v>
      </c>
      <c r="E65" s="20" t="str">
        <f>_xlfn.XLOOKUP(A:A,Tipologia!A:A,Tipologia!F:F)</f>
        <v>C</v>
      </c>
      <c r="F65" s="62">
        <f t="shared" si="0"/>
        <v>7.5</v>
      </c>
      <c r="G65" s="58">
        <f t="shared" si="1"/>
        <v>0.5</v>
      </c>
      <c r="H65" s="58">
        <f t="shared" si="2"/>
        <v>3</v>
      </c>
      <c r="I65" s="58">
        <f t="shared" si="3"/>
        <v>2</v>
      </c>
      <c r="J65" s="58">
        <f t="shared" si="4"/>
        <v>2</v>
      </c>
      <c r="K65" s="1">
        <f>_xlfn.XLOOKUP(A:A,AUTOPREENCHIMENTO!A:A,AUTOPREENCHIMENTO!AJ:AJ)</f>
        <v>1</v>
      </c>
      <c r="L65" s="29" t="str">
        <f>_xlfn.XLOOKUP(A:A,'COAPS 2020-10'!A:A,'COAPS 2020-10'!T:T)</f>
        <v>SIM</v>
      </c>
      <c r="M65" s="29" t="str">
        <f>_xlfn.XLOOKUP(A:A,'COAPS 2020-10'!A:A,'COAPS 2020-10'!V:V)</f>
        <v>SIM</v>
      </c>
      <c r="N65" s="57" t="str">
        <f t="shared" si="5"/>
        <v>SIM</v>
      </c>
      <c r="O65" s="21" t="str">
        <f>_xlfn.XLOOKUP(A:A,'COAPS 2020-10'!A:A,'COAPS 2020-10'!X:X)</f>
        <v>SIM</v>
      </c>
      <c r="P65" s="57" t="str">
        <f t="shared" si="6"/>
        <v>SIM</v>
      </c>
      <c r="Q65" s="21" t="str">
        <f>_xlfn.XLOOKUP(A:A,'COAPS 2020-10'!A:A,'COAPS 2020-10'!W:W)</f>
        <v>SIM</v>
      </c>
    </row>
    <row r="66" spans="1:17" x14ac:dyDescent="0.25">
      <c r="A66" s="2">
        <v>113</v>
      </c>
      <c r="B66" s="1" t="s">
        <v>1794</v>
      </c>
      <c r="C66" s="43" t="s">
        <v>231</v>
      </c>
      <c r="D66" s="1" t="s">
        <v>2011</v>
      </c>
      <c r="E66" s="20" t="str">
        <f>_xlfn.XLOOKUP(A:A,Tipologia!A:A,Tipologia!F:F)</f>
        <v>C</v>
      </c>
      <c r="F66" s="62">
        <f t="shared" si="0"/>
        <v>1</v>
      </c>
      <c r="G66" s="58">
        <f t="shared" si="1"/>
        <v>0</v>
      </c>
      <c r="H66" s="58">
        <f t="shared" si="2"/>
        <v>1</v>
      </c>
      <c r="I66" s="58">
        <f t="shared" si="3"/>
        <v>0</v>
      </c>
      <c r="J66" s="58">
        <f t="shared" si="4"/>
        <v>0</v>
      </c>
      <c r="K66" s="1">
        <f>_xlfn.XLOOKUP(A:A,AUTOPREENCHIMENTO!A:A,AUTOPREENCHIMENTO!AJ:AJ)</f>
        <v>0</v>
      </c>
      <c r="L66" s="29" t="str">
        <f>_xlfn.XLOOKUP(A:A,'COAPS 2020-10'!A:A,'COAPS 2020-10'!T:T)</f>
        <v>SIM</v>
      </c>
      <c r="M66" s="29" t="str">
        <f>_xlfn.XLOOKUP(A:A,'COAPS 2020-10'!A:A,'COAPS 2020-10'!V:V)</f>
        <v>NÃO</v>
      </c>
      <c r="N66" s="57" t="str">
        <f t="shared" si="5"/>
        <v>NÃO</v>
      </c>
      <c r="O66" s="21" t="str">
        <f>_xlfn.XLOOKUP(A:A,'COAPS 2020-10'!A:A,'COAPS 2020-10'!X:X)</f>
        <v>NÃO</v>
      </c>
      <c r="P66" s="57" t="str">
        <f t="shared" si="6"/>
        <v>NÃO</v>
      </c>
      <c r="Q66" s="21" t="str">
        <f>_xlfn.XLOOKUP(A:A,'COAPS 2020-10'!A:A,'COAPS 2020-10'!W:W)</f>
        <v>NÃO</v>
      </c>
    </row>
    <row r="67" spans="1:17" x14ac:dyDescent="0.25">
      <c r="A67" s="2">
        <v>114</v>
      </c>
      <c r="B67" s="1" t="s">
        <v>1857</v>
      </c>
      <c r="C67" s="43" t="s">
        <v>157</v>
      </c>
      <c r="D67" s="1" t="s">
        <v>2125</v>
      </c>
      <c r="E67" s="20" t="str">
        <f>_xlfn.XLOOKUP(A:A,Tipologia!A:A,Tipologia!F:F)</f>
        <v>C</v>
      </c>
      <c r="F67" s="62">
        <f t="shared" ref="F67:F130" si="7">SUM(G67:J67)</f>
        <v>3</v>
      </c>
      <c r="G67" s="58">
        <f t="shared" ref="G67:G130" si="8">IF(K67=1,0.5,0)</f>
        <v>0</v>
      </c>
      <c r="H67" s="58">
        <f t="shared" ref="H67:H130" si="9">IF(AND(OR(L67="CAUTELA",L67="SIM"),M67="SIM"),3,IF(AND(OR(L67="CAUTELA",L67="SIM"),M67="NÃO"),1,0))</f>
        <v>1</v>
      </c>
      <c r="I67" s="58">
        <f t="shared" ref="I67:I130" si="10">IF(N67="SIM",2,0)</f>
        <v>2</v>
      </c>
      <c r="J67" s="58">
        <f t="shared" ref="J67:J130" si="11">IF(P67="SIM",2,0)</f>
        <v>0</v>
      </c>
      <c r="K67" s="1">
        <f>_xlfn.XLOOKUP(A:A,AUTOPREENCHIMENTO!A:A,AUTOPREENCHIMENTO!AJ:AJ)</f>
        <v>0</v>
      </c>
      <c r="L67" s="29" t="str">
        <f>_xlfn.XLOOKUP(A:A,'COAPS 2020-10'!A:A,'COAPS 2020-10'!T:T)</f>
        <v>SIM</v>
      </c>
      <c r="M67" s="29" t="str">
        <f>_xlfn.XLOOKUP(A:A,'COAPS 2020-10'!A:A,'COAPS 2020-10'!V:V)</f>
        <v>NÃO</v>
      </c>
      <c r="N67" s="57" t="str">
        <f t="shared" ref="N67:N130" si="12">IF(O67="NÃO","NÃO","SIM")</f>
        <v>SIM</v>
      </c>
      <c r="O67" s="21" t="str">
        <f>_xlfn.XLOOKUP(A:A,'COAPS 2020-10'!A:A,'COAPS 2020-10'!X:X)</f>
        <v>SIM</v>
      </c>
      <c r="P67" s="57" t="str">
        <f t="shared" ref="P67:P130" si="13">IF(Q67="NÃO","NÃO","SIM")</f>
        <v>NÃO</v>
      </c>
      <c r="Q67" s="21" t="str">
        <f>_xlfn.XLOOKUP(A:A,'COAPS 2020-10'!A:A,'COAPS 2020-10'!W:W)</f>
        <v>NÃO</v>
      </c>
    </row>
    <row r="68" spans="1:17" x14ac:dyDescent="0.25">
      <c r="A68" s="2">
        <v>115</v>
      </c>
      <c r="B68" s="1" t="s">
        <v>1622</v>
      </c>
      <c r="C68" s="43" t="s">
        <v>162</v>
      </c>
      <c r="D68" s="1" t="s">
        <v>2156</v>
      </c>
      <c r="E68" s="20" t="str">
        <f>_xlfn.XLOOKUP(A:A,Tipologia!A:A,Tipologia!F:F)</f>
        <v>D</v>
      </c>
      <c r="F68" s="62">
        <f t="shared" si="7"/>
        <v>3</v>
      </c>
      <c r="G68" s="58">
        <f t="shared" si="8"/>
        <v>0</v>
      </c>
      <c r="H68" s="58">
        <f t="shared" si="9"/>
        <v>1</v>
      </c>
      <c r="I68" s="58">
        <f t="shared" si="10"/>
        <v>2</v>
      </c>
      <c r="J68" s="58">
        <f t="shared" si="11"/>
        <v>0</v>
      </c>
      <c r="K68" s="1">
        <f>_xlfn.XLOOKUP(A:A,AUTOPREENCHIMENTO!A:A,AUTOPREENCHIMENTO!AJ:AJ)</f>
        <v>0</v>
      </c>
      <c r="L68" s="29" t="str">
        <f>_xlfn.XLOOKUP(A:A,'COAPS 2020-10'!A:A,'COAPS 2020-10'!T:T)</f>
        <v>CAUTELA</v>
      </c>
      <c r="M68" s="29" t="str">
        <f>_xlfn.XLOOKUP(A:A,'COAPS 2020-10'!A:A,'COAPS 2020-10'!V:V)</f>
        <v>NÃO</v>
      </c>
      <c r="N68" s="57" t="str">
        <f t="shared" si="12"/>
        <v>SIM</v>
      </c>
      <c r="O68" s="21" t="str">
        <f>_xlfn.XLOOKUP(A:A,'COAPS 2020-10'!A:A,'COAPS 2020-10'!X:X)</f>
        <v>VOLANTE</v>
      </c>
      <c r="P68" s="57" t="str">
        <f t="shared" si="13"/>
        <v>NÃO</v>
      </c>
      <c r="Q68" s="21" t="str">
        <f>_xlfn.XLOOKUP(A:A,'COAPS 2020-10'!A:A,'COAPS 2020-10'!W:W)</f>
        <v>NÃO</v>
      </c>
    </row>
    <row r="69" spans="1:17" x14ac:dyDescent="0.25">
      <c r="A69" s="2">
        <v>116</v>
      </c>
      <c r="B69" s="1" t="s">
        <v>1622</v>
      </c>
      <c r="C69" s="43" t="s">
        <v>162</v>
      </c>
      <c r="D69" s="1" t="s">
        <v>2100</v>
      </c>
      <c r="E69" s="20" t="str">
        <f>_xlfn.XLOOKUP(A:A,Tipologia!A:A,Tipologia!F:F)</f>
        <v>B</v>
      </c>
      <c r="F69" s="62">
        <f t="shared" si="7"/>
        <v>3.5</v>
      </c>
      <c r="G69" s="58">
        <f t="shared" si="8"/>
        <v>0.5</v>
      </c>
      <c r="H69" s="58">
        <f t="shared" si="9"/>
        <v>1</v>
      </c>
      <c r="I69" s="58">
        <f t="shared" si="10"/>
        <v>2</v>
      </c>
      <c r="J69" s="58">
        <f t="shared" si="11"/>
        <v>0</v>
      </c>
      <c r="K69" s="1">
        <f>_xlfn.XLOOKUP(A:A,AUTOPREENCHIMENTO!A:A,AUTOPREENCHIMENTO!AJ:AJ)</f>
        <v>1</v>
      </c>
      <c r="L69" s="29" t="str">
        <f>_xlfn.XLOOKUP(A:A,'COAPS 2020-10'!A:A,'COAPS 2020-10'!T:T)</f>
        <v>CAUTELA</v>
      </c>
      <c r="M69" s="29" t="str">
        <f>_xlfn.XLOOKUP(A:A,'COAPS 2020-10'!A:A,'COAPS 2020-10'!V:V)</f>
        <v>NÃO</v>
      </c>
      <c r="N69" s="57" t="str">
        <f t="shared" si="12"/>
        <v>SIM</v>
      </c>
      <c r="O69" s="21" t="str">
        <f>_xlfn.XLOOKUP(A:A,'COAPS 2020-10'!A:A,'COAPS 2020-10'!X:X)</f>
        <v>VOLANTE</v>
      </c>
      <c r="P69" s="57" t="str">
        <f t="shared" si="13"/>
        <v>NÃO</v>
      </c>
      <c r="Q69" s="21" t="str">
        <f>_xlfn.XLOOKUP(A:A,'COAPS 2020-10'!A:A,'COAPS 2020-10'!W:W)</f>
        <v>NÃO</v>
      </c>
    </row>
    <row r="70" spans="1:17" x14ac:dyDescent="0.25">
      <c r="A70" s="2">
        <v>117</v>
      </c>
      <c r="B70" s="1" t="s">
        <v>1929</v>
      </c>
      <c r="C70" s="43" t="s">
        <v>120</v>
      </c>
      <c r="D70" s="1" t="s">
        <v>2054</v>
      </c>
      <c r="E70" s="20" t="str">
        <f>_xlfn.XLOOKUP(A:A,Tipologia!A:A,Tipologia!F:F)</f>
        <v>B</v>
      </c>
      <c r="F70" s="62">
        <f t="shared" si="7"/>
        <v>7.5</v>
      </c>
      <c r="G70" s="58">
        <f t="shared" si="8"/>
        <v>0.5</v>
      </c>
      <c r="H70" s="58">
        <f t="shared" si="9"/>
        <v>3</v>
      </c>
      <c r="I70" s="58">
        <f t="shared" si="10"/>
        <v>2</v>
      </c>
      <c r="J70" s="58">
        <f t="shared" si="11"/>
        <v>2</v>
      </c>
      <c r="K70" s="1">
        <f>_xlfn.XLOOKUP(A:A,AUTOPREENCHIMENTO!A:A,AUTOPREENCHIMENTO!AJ:AJ)</f>
        <v>1</v>
      </c>
      <c r="L70" s="29" t="str">
        <f>_xlfn.XLOOKUP(A:A,'COAPS 2020-10'!A:A,'COAPS 2020-10'!T:T)</f>
        <v>SIM</v>
      </c>
      <c r="M70" s="29" t="str">
        <f>_xlfn.XLOOKUP(A:A,'COAPS 2020-10'!A:A,'COAPS 2020-10'!V:V)</f>
        <v>SIM</v>
      </c>
      <c r="N70" s="57" t="str">
        <f t="shared" si="12"/>
        <v>SIM</v>
      </c>
      <c r="O70" s="21" t="str">
        <f>_xlfn.XLOOKUP(A:A,'COAPS 2020-10'!A:A,'COAPS 2020-10'!X:X)</f>
        <v>SALA DE VACINA</v>
      </c>
      <c r="P70" s="57" t="str">
        <f t="shared" si="13"/>
        <v>SIM</v>
      </c>
      <c r="Q70" s="21" t="str">
        <f>_xlfn.XLOOKUP(A:A,'COAPS 2020-10'!A:A,'COAPS 2020-10'!W:W)</f>
        <v>POSTO DE COLETA</v>
      </c>
    </row>
    <row r="71" spans="1:17" x14ac:dyDescent="0.25">
      <c r="A71" s="2">
        <v>118</v>
      </c>
      <c r="B71" s="1" t="s">
        <v>1794</v>
      </c>
      <c r="C71" s="43" t="s">
        <v>231</v>
      </c>
      <c r="D71" s="1" t="s">
        <v>2029</v>
      </c>
      <c r="E71" s="20" t="str">
        <f>_xlfn.XLOOKUP(A:A,Tipologia!A:A,Tipologia!F:F)</f>
        <v>D</v>
      </c>
      <c r="F71" s="62">
        <f t="shared" si="7"/>
        <v>2</v>
      </c>
      <c r="G71" s="58">
        <f t="shared" si="8"/>
        <v>0</v>
      </c>
      <c r="H71" s="58">
        <f t="shared" si="9"/>
        <v>0</v>
      </c>
      <c r="I71" s="58">
        <f t="shared" si="10"/>
        <v>2</v>
      </c>
      <c r="J71" s="58">
        <f t="shared" si="11"/>
        <v>0</v>
      </c>
      <c r="K71" s="1">
        <f>_xlfn.XLOOKUP(A:A,AUTOPREENCHIMENTO!A:A,AUTOPREENCHIMENTO!AJ:AJ)</f>
        <v>0</v>
      </c>
      <c r="L71" s="29" t="str">
        <f>_xlfn.XLOOKUP(A:A,'COAPS 2020-10'!A:A,'COAPS 2020-10'!T:T)</f>
        <v>NÃO</v>
      </c>
      <c r="M71" s="29" t="str">
        <f>_xlfn.XLOOKUP(A:A,'COAPS 2020-10'!A:A,'COAPS 2020-10'!V:V)</f>
        <v>NÃO</v>
      </c>
      <c r="N71" s="57" t="str">
        <f t="shared" si="12"/>
        <v>SIM</v>
      </c>
      <c r="O71" s="21" t="str">
        <f>_xlfn.XLOOKUP(A:A,'COAPS 2020-10'!A:A,'COAPS 2020-10'!X:X)</f>
        <v>SIM</v>
      </c>
      <c r="P71" s="57" t="str">
        <f t="shared" si="13"/>
        <v>NÃO</v>
      </c>
      <c r="Q71" s="21" t="str">
        <f>_xlfn.XLOOKUP(A:A,'COAPS 2020-10'!A:A,'COAPS 2020-10'!W:W)</f>
        <v>NÃO</v>
      </c>
    </row>
    <row r="72" spans="1:17" x14ac:dyDescent="0.25">
      <c r="A72" s="2">
        <v>119</v>
      </c>
      <c r="B72" s="1" t="s">
        <v>1857</v>
      </c>
      <c r="C72" s="43" t="s">
        <v>157</v>
      </c>
      <c r="D72" s="1" t="s">
        <v>2132</v>
      </c>
      <c r="E72" s="20" t="str">
        <f>_xlfn.XLOOKUP(A:A,Tipologia!A:A,Tipologia!F:F)</f>
        <v>E</v>
      </c>
      <c r="F72" s="62">
        <f t="shared" si="7"/>
        <v>0</v>
      </c>
      <c r="G72" s="58">
        <f t="shared" si="8"/>
        <v>0</v>
      </c>
      <c r="H72" s="58">
        <f t="shared" si="9"/>
        <v>0</v>
      </c>
      <c r="I72" s="58">
        <f t="shared" si="10"/>
        <v>0</v>
      </c>
      <c r="J72" s="58">
        <f t="shared" si="11"/>
        <v>0</v>
      </c>
      <c r="K72" s="1">
        <f>_xlfn.XLOOKUP(A:A,AUTOPREENCHIMENTO!A:A,AUTOPREENCHIMENTO!AJ:AJ)</f>
        <v>0</v>
      </c>
      <c r="L72" s="29" t="str">
        <f>_xlfn.XLOOKUP(A:A,'COAPS 2020-10'!A:A,'COAPS 2020-10'!T:T)</f>
        <v>NÃO</v>
      </c>
      <c r="M72" s="29" t="str">
        <f>_xlfn.XLOOKUP(A:A,'COAPS 2020-10'!A:A,'COAPS 2020-10'!V:V)</f>
        <v>NÃO</v>
      </c>
      <c r="N72" s="57" t="str">
        <f t="shared" si="12"/>
        <v>NÃO</v>
      </c>
      <c r="O72" s="21" t="str">
        <f>_xlfn.XLOOKUP(A:A,'COAPS 2020-10'!A:A,'COAPS 2020-10'!X:X)</f>
        <v>NÃO</v>
      </c>
      <c r="P72" s="57" t="str">
        <f t="shared" si="13"/>
        <v>NÃO</v>
      </c>
      <c r="Q72" s="21" t="str">
        <f>_xlfn.XLOOKUP(A:A,'COAPS 2020-10'!A:A,'COAPS 2020-10'!W:W)</f>
        <v>NÃO</v>
      </c>
    </row>
    <row r="73" spans="1:17" x14ac:dyDescent="0.25">
      <c r="A73" s="2">
        <v>120</v>
      </c>
      <c r="B73" s="1" t="s">
        <v>1702</v>
      </c>
      <c r="C73" s="43" t="s">
        <v>271</v>
      </c>
      <c r="D73" s="1" t="s">
        <v>2055</v>
      </c>
      <c r="E73" s="20" t="str">
        <f>_xlfn.XLOOKUP(A:A,Tipologia!A:A,Tipologia!F:F)</f>
        <v>C</v>
      </c>
      <c r="F73" s="62">
        <f t="shared" si="7"/>
        <v>7.5</v>
      </c>
      <c r="G73" s="58">
        <f t="shared" si="8"/>
        <v>0.5</v>
      </c>
      <c r="H73" s="58">
        <f t="shared" si="9"/>
        <v>3</v>
      </c>
      <c r="I73" s="58">
        <f t="shared" si="10"/>
        <v>2</v>
      </c>
      <c r="J73" s="58">
        <f t="shared" si="11"/>
        <v>2</v>
      </c>
      <c r="K73" s="1">
        <f>_xlfn.XLOOKUP(A:A,AUTOPREENCHIMENTO!A:A,AUTOPREENCHIMENTO!AJ:AJ)</f>
        <v>1</v>
      </c>
      <c r="L73" s="29" t="str">
        <f>_xlfn.XLOOKUP(A:A,'COAPS 2020-10'!A:A,'COAPS 2020-10'!T:T)</f>
        <v>SIM</v>
      </c>
      <c r="M73" s="29" t="str">
        <f>_xlfn.XLOOKUP(A:A,'COAPS 2020-10'!A:A,'COAPS 2020-10'!V:V)</f>
        <v>SIM</v>
      </c>
      <c r="N73" s="57" t="str">
        <f t="shared" si="12"/>
        <v>SIM</v>
      </c>
      <c r="O73" s="21" t="str">
        <f>_xlfn.XLOOKUP(A:A,'COAPS 2020-10'!A:A,'COAPS 2020-10'!X:X)</f>
        <v>SALA DE VACINA</v>
      </c>
      <c r="P73" s="57" t="str">
        <f t="shared" si="13"/>
        <v>SIM</v>
      </c>
      <c r="Q73" s="21" t="str">
        <f>_xlfn.XLOOKUP(A:A,'COAPS 2020-10'!A:A,'COAPS 2020-10'!W:W)</f>
        <v>SIM</v>
      </c>
    </row>
    <row r="74" spans="1:17" x14ac:dyDescent="0.25">
      <c r="A74" s="2">
        <v>122</v>
      </c>
      <c r="B74" s="1" t="s">
        <v>1523</v>
      </c>
      <c r="C74" s="43" t="s">
        <v>1524</v>
      </c>
      <c r="D74" s="1" t="s">
        <v>2063</v>
      </c>
      <c r="E74" s="20" t="str">
        <f>_xlfn.XLOOKUP(A:A,Tipologia!A:A,Tipologia!F:F)</f>
        <v>A</v>
      </c>
      <c r="F74" s="62">
        <f t="shared" si="7"/>
        <v>7.5</v>
      </c>
      <c r="G74" s="58">
        <f t="shared" si="8"/>
        <v>0.5</v>
      </c>
      <c r="H74" s="58">
        <f t="shared" si="9"/>
        <v>3</v>
      </c>
      <c r="I74" s="58">
        <f t="shared" si="10"/>
        <v>2</v>
      </c>
      <c r="J74" s="58">
        <f t="shared" si="11"/>
        <v>2</v>
      </c>
      <c r="K74" s="1">
        <f>_xlfn.XLOOKUP(A:A,AUTOPREENCHIMENTO!A:A,AUTOPREENCHIMENTO!AJ:AJ)</f>
        <v>1</v>
      </c>
      <c r="L74" s="29" t="str">
        <f>_xlfn.XLOOKUP(A:A,'COAPS 2020-10'!A:A,'COAPS 2020-10'!T:T)</f>
        <v>SIM</v>
      </c>
      <c r="M74" s="29" t="str">
        <f>_xlfn.XLOOKUP(A:A,'COAPS 2020-10'!A:A,'COAPS 2020-10'!V:V)</f>
        <v>SIM</v>
      </c>
      <c r="N74" s="57" t="str">
        <f t="shared" si="12"/>
        <v>SIM</v>
      </c>
      <c r="O74" s="21" t="str">
        <f>_xlfn.XLOOKUP(A:A,'COAPS 2020-10'!A:A,'COAPS 2020-10'!X:X)</f>
        <v>SALA DE VACINA</v>
      </c>
      <c r="P74" s="57" t="str">
        <f t="shared" si="13"/>
        <v>SIM</v>
      </c>
      <c r="Q74" s="21" t="str">
        <f>_xlfn.XLOOKUP(A:A,'COAPS 2020-10'!A:A,'COAPS 2020-10'!W:W)</f>
        <v>POSTO DE COLETA</v>
      </c>
    </row>
    <row r="75" spans="1:17" x14ac:dyDescent="0.25">
      <c r="A75" s="2">
        <v>123</v>
      </c>
      <c r="B75" s="1" t="s">
        <v>1622</v>
      </c>
      <c r="C75" s="43" t="s">
        <v>127</v>
      </c>
      <c r="D75" s="1" t="s">
        <v>2133</v>
      </c>
      <c r="E75" s="20" t="str">
        <f>_xlfn.XLOOKUP(A:A,Tipologia!A:A,Tipologia!F:F)</f>
        <v>E</v>
      </c>
      <c r="F75" s="62">
        <f t="shared" si="7"/>
        <v>3.5</v>
      </c>
      <c r="G75" s="58">
        <f t="shared" si="8"/>
        <v>0.5</v>
      </c>
      <c r="H75" s="58">
        <f t="shared" si="9"/>
        <v>1</v>
      </c>
      <c r="I75" s="58">
        <f t="shared" si="10"/>
        <v>2</v>
      </c>
      <c r="J75" s="58">
        <f t="shared" si="11"/>
        <v>0</v>
      </c>
      <c r="K75" s="1">
        <f>_xlfn.XLOOKUP(A:A,AUTOPREENCHIMENTO!A:A,AUTOPREENCHIMENTO!AJ:AJ)</f>
        <v>1</v>
      </c>
      <c r="L75" s="29" t="str">
        <f>_xlfn.XLOOKUP(A:A,'COAPS 2020-10'!A:A,'COAPS 2020-10'!T:T)</f>
        <v>CAUTELA</v>
      </c>
      <c r="M75" s="29" t="str">
        <f>_xlfn.XLOOKUP(A:A,'COAPS 2020-10'!A:A,'COAPS 2020-10'!V:V)</f>
        <v>NÃO</v>
      </c>
      <c r="N75" s="57" t="str">
        <f t="shared" si="12"/>
        <v>SIM</v>
      </c>
      <c r="O75" s="21" t="str">
        <f>_xlfn.XLOOKUP(A:A,'COAPS 2020-10'!A:A,'COAPS 2020-10'!X:X)</f>
        <v>SIM</v>
      </c>
      <c r="P75" s="57" t="str">
        <f t="shared" si="13"/>
        <v>NÃO</v>
      </c>
      <c r="Q75" s="21" t="str">
        <f>_xlfn.XLOOKUP(A:A,'COAPS 2020-10'!A:A,'COAPS 2020-10'!W:W)</f>
        <v>NÃO</v>
      </c>
    </row>
    <row r="76" spans="1:17" x14ac:dyDescent="0.25">
      <c r="A76" s="2">
        <v>124</v>
      </c>
      <c r="B76" s="1" t="s">
        <v>1622</v>
      </c>
      <c r="C76" s="43" t="s">
        <v>162</v>
      </c>
      <c r="D76" s="1" t="s">
        <v>2030</v>
      </c>
      <c r="E76" s="20" t="str">
        <f>_xlfn.XLOOKUP(A:A,Tipologia!A:A,Tipologia!F:F)</f>
        <v>C</v>
      </c>
      <c r="F76" s="62">
        <f t="shared" si="7"/>
        <v>7.5</v>
      </c>
      <c r="G76" s="58">
        <f t="shared" si="8"/>
        <v>0.5</v>
      </c>
      <c r="H76" s="58">
        <f t="shared" si="9"/>
        <v>3</v>
      </c>
      <c r="I76" s="58">
        <f t="shared" si="10"/>
        <v>2</v>
      </c>
      <c r="J76" s="58">
        <f t="shared" si="11"/>
        <v>2</v>
      </c>
      <c r="K76" s="1">
        <f>_xlfn.XLOOKUP(A:A,AUTOPREENCHIMENTO!A:A,AUTOPREENCHIMENTO!AJ:AJ)</f>
        <v>1</v>
      </c>
      <c r="L76" s="29" t="str">
        <f>_xlfn.XLOOKUP(A:A,'COAPS 2020-10'!A:A,'COAPS 2020-10'!T:T)</f>
        <v>SIM</v>
      </c>
      <c r="M76" s="29" t="str">
        <f>_xlfn.XLOOKUP(A:A,'COAPS 2020-10'!A:A,'COAPS 2020-10'!V:V)</f>
        <v>SIM</v>
      </c>
      <c r="N76" s="57" t="str">
        <f t="shared" si="12"/>
        <v>SIM</v>
      </c>
      <c r="O76" s="21" t="str">
        <f>_xlfn.XLOOKUP(A:A,'COAPS 2020-10'!A:A,'COAPS 2020-10'!X:X)</f>
        <v>SIM</v>
      </c>
      <c r="P76" s="57" t="str">
        <f t="shared" si="13"/>
        <v>SIM</v>
      </c>
      <c r="Q76" s="21" t="str">
        <f>_xlfn.XLOOKUP(A:A,'COAPS 2020-10'!A:A,'COAPS 2020-10'!W:W)</f>
        <v>POSTO DE COLETA</v>
      </c>
    </row>
    <row r="77" spans="1:17" x14ac:dyDescent="0.25">
      <c r="A77" s="2">
        <v>125</v>
      </c>
      <c r="B77" s="1" t="s">
        <v>1929</v>
      </c>
      <c r="C77" s="43" t="s">
        <v>120</v>
      </c>
      <c r="D77" s="1" t="s">
        <v>2101</v>
      </c>
      <c r="E77" s="20" t="str">
        <f>_xlfn.XLOOKUP(A:A,Tipologia!A:A,Tipologia!F:F)</f>
        <v>D</v>
      </c>
      <c r="F77" s="62">
        <f t="shared" si="7"/>
        <v>3.5</v>
      </c>
      <c r="G77" s="58">
        <f t="shared" si="8"/>
        <v>0.5</v>
      </c>
      <c r="H77" s="58">
        <f t="shared" si="9"/>
        <v>1</v>
      </c>
      <c r="I77" s="58">
        <f t="shared" si="10"/>
        <v>2</v>
      </c>
      <c r="J77" s="58">
        <f t="shared" si="11"/>
        <v>0</v>
      </c>
      <c r="K77" s="1">
        <f>_xlfn.XLOOKUP(A:A,AUTOPREENCHIMENTO!A:A,AUTOPREENCHIMENTO!AJ:AJ)</f>
        <v>1</v>
      </c>
      <c r="L77" s="29" t="str">
        <f>_xlfn.XLOOKUP(A:A,'COAPS 2020-10'!A:A,'COAPS 2020-10'!T:T)</f>
        <v>SIM</v>
      </c>
      <c r="M77" s="29" t="str">
        <f>_xlfn.XLOOKUP(A:A,'COAPS 2020-10'!A:A,'COAPS 2020-10'!V:V)</f>
        <v>NÃO</v>
      </c>
      <c r="N77" s="57" t="str">
        <f t="shared" si="12"/>
        <v>SIM</v>
      </c>
      <c r="O77" s="21" t="str">
        <f>_xlfn.XLOOKUP(A:A,'COAPS 2020-10'!A:A,'COAPS 2020-10'!X:X)</f>
        <v>VOLANTE</v>
      </c>
      <c r="P77" s="57" t="str">
        <f t="shared" si="13"/>
        <v>NÃO</v>
      </c>
      <c r="Q77" s="21" t="str">
        <f>_xlfn.XLOOKUP(A:A,'COAPS 2020-10'!A:A,'COAPS 2020-10'!W:W)</f>
        <v>NÃO</v>
      </c>
    </row>
    <row r="78" spans="1:17" x14ac:dyDescent="0.25">
      <c r="A78" s="2">
        <v>128</v>
      </c>
      <c r="B78" s="1" t="s">
        <v>1702</v>
      </c>
      <c r="C78" s="43" t="s">
        <v>325</v>
      </c>
      <c r="D78" s="1" t="s">
        <v>2031</v>
      </c>
      <c r="E78" s="20" t="str">
        <f>_xlfn.XLOOKUP(A:A,Tipologia!A:A,Tipologia!F:F)</f>
        <v>D</v>
      </c>
      <c r="F78" s="62">
        <f t="shared" si="7"/>
        <v>3</v>
      </c>
      <c r="G78" s="58">
        <f t="shared" si="8"/>
        <v>0</v>
      </c>
      <c r="H78" s="58">
        <f t="shared" si="9"/>
        <v>1</v>
      </c>
      <c r="I78" s="58">
        <f t="shared" si="10"/>
        <v>2</v>
      </c>
      <c r="J78" s="58">
        <f t="shared" si="11"/>
        <v>0</v>
      </c>
      <c r="K78" s="1">
        <f>_xlfn.XLOOKUP(A:A,AUTOPREENCHIMENTO!A:A,AUTOPREENCHIMENTO!AJ:AJ)</f>
        <v>0</v>
      </c>
      <c r="L78" s="29" t="str">
        <f>_xlfn.XLOOKUP(A:A,'COAPS 2020-10'!A:A,'COAPS 2020-10'!T:T)</f>
        <v>SIM</v>
      </c>
      <c r="M78" s="29" t="str">
        <f>_xlfn.XLOOKUP(A:A,'COAPS 2020-10'!A:A,'COAPS 2020-10'!V:V)</f>
        <v>NÃO</v>
      </c>
      <c r="N78" s="57" t="str">
        <f t="shared" si="12"/>
        <v>SIM</v>
      </c>
      <c r="O78" s="21" t="str">
        <f>_xlfn.XLOOKUP(A:A,'COAPS 2020-10'!A:A,'COAPS 2020-10'!X:X)</f>
        <v>SALA DE VACINA</v>
      </c>
      <c r="P78" s="57" t="str">
        <f t="shared" si="13"/>
        <v>NÃO</v>
      </c>
      <c r="Q78" s="21" t="str">
        <f>_xlfn.XLOOKUP(A:A,'COAPS 2020-10'!A:A,'COAPS 2020-10'!W:W)</f>
        <v>NÃO</v>
      </c>
    </row>
    <row r="79" spans="1:17" x14ac:dyDescent="0.25">
      <c r="A79" s="2">
        <v>130</v>
      </c>
      <c r="B79" s="1" t="s">
        <v>1702</v>
      </c>
      <c r="C79" s="43" t="s">
        <v>325</v>
      </c>
      <c r="D79" s="1" t="s">
        <v>1734</v>
      </c>
      <c r="E79" s="20" t="str">
        <f>_xlfn.XLOOKUP(A:A,Tipologia!A:A,Tipologia!F:F)</f>
        <v>B</v>
      </c>
      <c r="F79" s="62">
        <f t="shared" si="7"/>
        <v>5.5</v>
      </c>
      <c r="G79" s="58">
        <f t="shared" si="8"/>
        <v>0.5</v>
      </c>
      <c r="H79" s="58">
        <f t="shared" si="9"/>
        <v>1</v>
      </c>
      <c r="I79" s="58">
        <f t="shared" si="10"/>
        <v>2</v>
      </c>
      <c r="J79" s="58">
        <f t="shared" si="11"/>
        <v>2</v>
      </c>
      <c r="K79" s="1">
        <f>_xlfn.XLOOKUP(A:A,AUTOPREENCHIMENTO!A:A,AUTOPREENCHIMENTO!AJ:AJ)</f>
        <v>1</v>
      </c>
      <c r="L79" s="29" t="str">
        <f>_xlfn.XLOOKUP(A:A,'COAPS 2020-10'!A:A,'COAPS 2020-10'!T:T)</f>
        <v>CAUTELA</v>
      </c>
      <c r="M79" s="29" t="str">
        <f>_xlfn.XLOOKUP(A:A,'COAPS 2020-10'!A:A,'COAPS 2020-10'!V:V)</f>
        <v>NÃO</v>
      </c>
      <c r="N79" s="57" t="str">
        <f t="shared" si="12"/>
        <v>SIM</v>
      </c>
      <c r="O79" s="21" t="str">
        <f>_xlfn.XLOOKUP(A:A,'COAPS 2020-10'!A:A,'COAPS 2020-10'!X:X)</f>
        <v>VOLANTE</v>
      </c>
      <c r="P79" s="57" t="str">
        <f t="shared" si="13"/>
        <v>SIM</v>
      </c>
      <c r="Q79" s="21" t="str">
        <f>_xlfn.XLOOKUP(A:A,'COAPS 2020-10'!A:A,'COAPS 2020-10'!W:W)</f>
        <v>VOLANTE</v>
      </c>
    </row>
    <row r="80" spans="1:17" x14ac:dyDescent="0.25">
      <c r="A80" s="2">
        <v>131</v>
      </c>
      <c r="B80" s="1" t="s">
        <v>1568</v>
      </c>
      <c r="C80" s="43" t="s">
        <v>397</v>
      </c>
      <c r="D80" s="1" t="s">
        <v>2056</v>
      </c>
      <c r="E80" s="20" t="str">
        <f>_xlfn.XLOOKUP(A:A,Tipologia!A:A,Tipologia!F:F)</f>
        <v>E</v>
      </c>
      <c r="F80" s="62">
        <f t="shared" si="7"/>
        <v>0</v>
      </c>
      <c r="G80" s="58">
        <f t="shared" si="8"/>
        <v>0</v>
      </c>
      <c r="H80" s="58">
        <f t="shared" si="9"/>
        <v>0</v>
      </c>
      <c r="I80" s="58">
        <f t="shared" si="10"/>
        <v>0</v>
      </c>
      <c r="J80" s="58">
        <f t="shared" si="11"/>
        <v>0</v>
      </c>
      <c r="K80" s="1">
        <f>_xlfn.XLOOKUP(A:A,AUTOPREENCHIMENTO!A:A,AUTOPREENCHIMENTO!AJ:AJ)</f>
        <v>0</v>
      </c>
      <c r="L80" s="29" t="str">
        <f>_xlfn.XLOOKUP(A:A,'COAPS 2020-10'!A:A,'COAPS 2020-10'!T:T)</f>
        <v>NÃO</v>
      </c>
      <c r="M80" s="29" t="str">
        <f>_xlfn.XLOOKUP(A:A,'COAPS 2020-10'!A:A,'COAPS 2020-10'!V:V)</f>
        <v>NÃO</v>
      </c>
      <c r="N80" s="57" t="str">
        <f t="shared" si="12"/>
        <v>NÃO</v>
      </c>
      <c r="O80" s="21" t="str">
        <f>_xlfn.XLOOKUP(A:A,'COAPS 2020-10'!A:A,'COAPS 2020-10'!X:X)</f>
        <v>NÃO</v>
      </c>
      <c r="P80" s="57" t="str">
        <f t="shared" si="13"/>
        <v>NÃO</v>
      </c>
      <c r="Q80" s="21" t="str">
        <f>_xlfn.XLOOKUP(A:A,'COAPS 2020-10'!A:A,'COAPS 2020-10'!W:W)</f>
        <v>NÃO</v>
      </c>
    </row>
    <row r="81" spans="1:17" x14ac:dyDescent="0.25">
      <c r="A81" s="2">
        <v>132</v>
      </c>
      <c r="B81" s="1" t="s">
        <v>1702</v>
      </c>
      <c r="C81" s="43" t="s">
        <v>271</v>
      </c>
      <c r="D81" s="1" t="s">
        <v>2102</v>
      </c>
      <c r="E81" s="20" t="str">
        <f>_xlfn.XLOOKUP(A:A,Tipologia!A:A,Tipologia!F:F)</f>
        <v>D</v>
      </c>
      <c r="F81" s="62">
        <f t="shared" si="7"/>
        <v>2.5</v>
      </c>
      <c r="G81" s="58">
        <f t="shared" si="8"/>
        <v>0.5</v>
      </c>
      <c r="H81" s="58">
        <f t="shared" si="9"/>
        <v>0</v>
      </c>
      <c r="I81" s="58">
        <f t="shared" si="10"/>
        <v>2</v>
      </c>
      <c r="J81" s="58">
        <f t="shared" si="11"/>
        <v>0</v>
      </c>
      <c r="K81" s="1">
        <f>_xlfn.XLOOKUP(A:A,AUTOPREENCHIMENTO!A:A,AUTOPREENCHIMENTO!AJ:AJ)</f>
        <v>1</v>
      </c>
      <c r="L81" s="29" t="str">
        <f>_xlfn.XLOOKUP(A:A,'COAPS 2020-10'!A:A,'COAPS 2020-10'!T:T)</f>
        <v>NÃO</v>
      </c>
      <c r="M81" s="29" t="str">
        <f>_xlfn.XLOOKUP(A:A,'COAPS 2020-10'!A:A,'COAPS 2020-10'!V:V)</f>
        <v>NÃO</v>
      </c>
      <c r="N81" s="57" t="str">
        <f t="shared" si="12"/>
        <v>SIM</v>
      </c>
      <c r="O81" s="21" t="str">
        <f>_xlfn.XLOOKUP(A:A,'COAPS 2020-10'!A:A,'COAPS 2020-10'!X:X)</f>
        <v>SALA DE VACINA</v>
      </c>
      <c r="P81" s="57" t="str">
        <f t="shared" si="13"/>
        <v>NÃO</v>
      </c>
      <c r="Q81" s="21" t="str">
        <f>_xlfn.XLOOKUP(A:A,'COAPS 2020-10'!A:A,'COAPS 2020-10'!W:W)</f>
        <v>NÃO</v>
      </c>
    </row>
    <row r="82" spans="1:17" x14ac:dyDescent="0.25">
      <c r="A82" s="2">
        <v>133</v>
      </c>
      <c r="B82" s="1" t="s">
        <v>1929</v>
      </c>
      <c r="C82" s="43" t="s">
        <v>120</v>
      </c>
      <c r="D82" s="1" t="s">
        <v>2134</v>
      </c>
      <c r="E82" s="20" t="str">
        <f>_xlfn.XLOOKUP(A:A,Tipologia!A:A,Tipologia!F:F)</f>
        <v>E</v>
      </c>
      <c r="F82" s="62">
        <f t="shared" si="7"/>
        <v>2.5</v>
      </c>
      <c r="G82" s="58">
        <f t="shared" si="8"/>
        <v>0.5</v>
      </c>
      <c r="H82" s="58">
        <f t="shared" si="9"/>
        <v>0</v>
      </c>
      <c r="I82" s="58">
        <f t="shared" si="10"/>
        <v>2</v>
      </c>
      <c r="J82" s="58">
        <f t="shared" si="11"/>
        <v>0</v>
      </c>
      <c r="K82" s="1">
        <f>_xlfn.XLOOKUP(A:A,AUTOPREENCHIMENTO!A:A,AUTOPREENCHIMENTO!AJ:AJ)</f>
        <v>1</v>
      </c>
      <c r="L82" s="29" t="str">
        <f>_xlfn.XLOOKUP(A:A,'COAPS 2020-10'!A:A,'COAPS 2020-10'!T:T)</f>
        <v>NÃO</v>
      </c>
      <c r="M82" s="29" t="str">
        <f>_xlfn.XLOOKUP(A:A,'COAPS 2020-10'!A:A,'COAPS 2020-10'!V:V)</f>
        <v>NÃO</v>
      </c>
      <c r="N82" s="57" t="str">
        <f t="shared" si="12"/>
        <v>SIM</v>
      </c>
      <c r="O82" s="21" t="str">
        <f>_xlfn.XLOOKUP(A:A,'COAPS 2020-10'!A:A,'COAPS 2020-10'!X:X)</f>
        <v>VOLANTE</v>
      </c>
      <c r="P82" s="57" t="str">
        <f t="shared" si="13"/>
        <v>NÃO</v>
      </c>
      <c r="Q82" s="21" t="str">
        <f>_xlfn.XLOOKUP(A:A,'COAPS 2020-10'!A:A,'COAPS 2020-10'!W:W)</f>
        <v>NÃO</v>
      </c>
    </row>
    <row r="83" spans="1:17" x14ac:dyDescent="0.25">
      <c r="A83" s="2">
        <v>134</v>
      </c>
      <c r="B83" s="1" t="s">
        <v>1794</v>
      </c>
      <c r="C83" s="43" t="s">
        <v>231</v>
      </c>
      <c r="D83" s="1" t="s">
        <v>2013</v>
      </c>
      <c r="E83" s="20" t="str">
        <f>_xlfn.XLOOKUP(A:A,Tipologia!A:A,Tipologia!F:F)</f>
        <v>B</v>
      </c>
      <c r="F83" s="62">
        <f t="shared" si="7"/>
        <v>5</v>
      </c>
      <c r="G83" s="58">
        <f t="shared" si="8"/>
        <v>0</v>
      </c>
      <c r="H83" s="58">
        <f t="shared" si="9"/>
        <v>1</v>
      </c>
      <c r="I83" s="58">
        <f t="shared" si="10"/>
        <v>2</v>
      </c>
      <c r="J83" s="58">
        <f t="shared" si="11"/>
        <v>2</v>
      </c>
      <c r="K83" s="1">
        <f>_xlfn.XLOOKUP(A:A,AUTOPREENCHIMENTO!A:A,AUTOPREENCHIMENTO!AJ:AJ)</f>
        <v>0</v>
      </c>
      <c r="L83" s="29" t="str">
        <f>_xlfn.XLOOKUP(A:A,'COAPS 2020-10'!A:A,'COAPS 2020-10'!T:T)</f>
        <v>SIM</v>
      </c>
      <c r="M83" s="29" t="str">
        <f>_xlfn.XLOOKUP(A:A,'COAPS 2020-10'!A:A,'COAPS 2020-10'!V:V)</f>
        <v>NÃO</v>
      </c>
      <c r="N83" s="57" t="str">
        <f t="shared" si="12"/>
        <v>SIM</v>
      </c>
      <c r="O83" s="21" t="str">
        <f>_xlfn.XLOOKUP(A:A,'COAPS 2020-10'!A:A,'COAPS 2020-10'!X:X)</f>
        <v>SIM</v>
      </c>
      <c r="P83" s="57" t="str">
        <f t="shared" si="13"/>
        <v>SIM</v>
      </c>
      <c r="Q83" s="21" t="str">
        <f>_xlfn.XLOOKUP(A:A,'COAPS 2020-10'!A:A,'COAPS 2020-10'!W:W)</f>
        <v>SIM</v>
      </c>
    </row>
    <row r="84" spans="1:17" x14ac:dyDescent="0.25">
      <c r="A84" s="2">
        <v>136</v>
      </c>
      <c r="B84" s="1" t="s">
        <v>1702</v>
      </c>
      <c r="C84" s="43" t="s">
        <v>325</v>
      </c>
      <c r="D84" s="1" t="s">
        <v>2112</v>
      </c>
      <c r="E84" s="20" t="str">
        <f>_xlfn.XLOOKUP(A:A,Tipologia!A:A,Tipologia!F:F)</f>
        <v>E</v>
      </c>
      <c r="F84" s="62">
        <f t="shared" si="7"/>
        <v>0.5</v>
      </c>
      <c r="G84" s="58">
        <f t="shared" si="8"/>
        <v>0.5</v>
      </c>
      <c r="H84" s="58">
        <f t="shared" si="9"/>
        <v>0</v>
      </c>
      <c r="I84" s="58">
        <f t="shared" si="10"/>
        <v>0</v>
      </c>
      <c r="J84" s="58">
        <f t="shared" si="11"/>
        <v>0</v>
      </c>
      <c r="K84" s="1">
        <f>_xlfn.XLOOKUP(A:A,AUTOPREENCHIMENTO!A:A,AUTOPREENCHIMENTO!AJ:AJ)</f>
        <v>1</v>
      </c>
      <c r="L84" s="29" t="str">
        <f>_xlfn.XLOOKUP(A:A,'COAPS 2020-10'!A:A,'COAPS 2020-10'!T:T)</f>
        <v>NÃO</v>
      </c>
      <c r="M84" s="29" t="str">
        <f>_xlfn.XLOOKUP(A:A,'COAPS 2020-10'!A:A,'COAPS 2020-10'!V:V)</f>
        <v>NÃO</v>
      </c>
      <c r="N84" s="57" t="str">
        <f t="shared" si="12"/>
        <v>NÃO</v>
      </c>
      <c r="O84" s="21" t="str">
        <f>_xlfn.XLOOKUP(A:A,'COAPS 2020-10'!A:A,'COAPS 2020-10'!X:X)</f>
        <v>NÃO</v>
      </c>
      <c r="P84" s="57" t="str">
        <f t="shared" si="13"/>
        <v>NÃO</v>
      </c>
      <c r="Q84" s="21" t="str">
        <f>_xlfn.XLOOKUP(A:A,'COAPS 2020-10'!A:A,'COAPS 2020-10'!W:W)</f>
        <v>NÃO</v>
      </c>
    </row>
    <row r="85" spans="1:17" x14ac:dyDescent="0.25">
      <c r="A85" s="2">
        <v>137</v>
      </c>
      <c r="B85" s="1" t="s">
        <v>1523</v>
      </c>
      <c r="C85" s="43" t="s">
        <v>1524</v>
      </c>
      <c r="D85" s="1" t="s">
        <v>2032</v>
      </c>
      <c r="E85" s="20" t="str">
        <f>_xlfn.XLOOKUP(A:A,Tipologia!A:A,Tipologia!F:F)</f>
        <v>C</v>
      </c>
      <c r="F85" s="62">
        <f t="shared" si="7"/>
        <v>7.5</v>
      </c>
      <c r="G85" s="58">
        <f t="shared" si="8"/>
        <v>0.5</v>
      </c>
      <c r="H85" s="58">
        <f t="shared" si="9"/>
        <v>3</v>
      </c>
      <c r="I85" s="58">
        <f t="shared" si="10"/>
        <v>2</v>
      </c>
      <c r="J85" s="58">
        <f t="shared" si="11"/>
        <v>2</v>
      </c>
      <c r="K85" s="1">
        <f>_xlfn.XLOOKUP(A:A,AUTOPREENCHIMENTO!A:A,AUTOPREENCHIMENTO!AJ:AJ)</f>
        <v>1</v>
      </c>
      <c r="L85" s="29" t="str">
        <f>_xlfn.XLOOKUP(A:A,'COAPS 2020-10'!A:A,'COAPS 2020-10'!T:T)</f>
        <v>SIM</v>
      </c>
      <c r="M85" s="29" t="str">
        <f>_xlfn.XLOOKUP(A:A,'COAPS 2020-10'!A:A,'COAPS 2020-10'!V:V)</f>
        <v>SIM</v>
      </c>
      <c r="N85" s="57" t="str">
        <f t="shared" si="12"/>
        <v>SIM</v>
      </c>
      <c r="O85" s="21" t="str">
        <f>_xlfn.XLOOKUP(A:A,'COAPS 2020-10'!A:A,'COAPS 2020-10'!X:X)</f>
        <v>SALA DE VACINA</v>
      </c>
      <c r="P85" s="57" t="str">
        <f t="shared" si="13"/>
        <v>SIM</v>
      </c>
      <c r="Q85" s="21" t="str">
        <f>_xlfn.XLOOKUP(A:A,'COAPS 2020-10'!A:A,'COAPS 2020-10'!W:W)</f>
        <v>POSTO DE COLETA</v>
      </c>
    </row>
    <row r="86" spans="1:17" x14ac:dyDescent="0.25">
      <c r="A86" s="2">
        <v>138</v>
      </c>
      <c r="B86" s="1" t="s">
        <v>1702</v>
      </c>
      <c r="C86" s="43" t="s">
        <v>325</v>
      </c>
      <c r="D86" s="1" t="s">
        <v>1747</v>
      </c>
      <c r="E86" s="20" t="str">
        <f>_xlfn.XLOOKUP(A:A,Tipologia!A:A,Tipologia!F:F)</f>
        <v>B</v>
      </c>
      <c r="F86" s="62">
        <f t="shared" si="7"/>
        <v>7</v>
      </c>
      <c r="G86" s="58">
        <f t="shared" si="8"/>
        <v>0</v>
      </c>
      <c r="H86" s="58">
        <f t="shared" si="9"/>
        <v>3</v>
      </c>
      <c r="I86" s="58">
        <f t="shared" si="10"/>
        <v>2</v>
      </c>
      <c r="J86" s="58">
        <f t="shared" si="11"/>
        <v>2</v>
      </c>
      <c r="K86" s="1">
        <f>_xlfn.XLOOKUP(A:A,AUTOPREENCHIMENTO!A:A,AUTOPREENCHIMENTO!AJ:AJ)</f>
        <v>0</v>
      </c>
      <c r="L86" s="29" t="str">
        <f>_xlfn.XLOOKUP(A:A,'COAPS 2020-10'!A:A,'COAPS 2020-10'!T:T)</f>
        <v>SIM</v>
      </c>
      <c r="M86" s="29" t="str">
        <f>_xlfn.XLOOKUP(A:A,'COAPS 2020-10'!A:A,'COAPS 2020-10'!V:V)</f>
        <v>SIM</v>
      </c>
      <c r="N86" s="57" t="str">
        <f t="shared" si="12"/>
        <v>SIM</v>
      </c>
      <c r="O86" s="21" t="str">
        <f>_xlfn.XLOOKUP(A:A,'COAPS 2020-10'!A:A,'COAPS 2020-10'!X:X)</f>
        <v>SALA DE VACINA</v>
      </c>
      <c r="P86" s="57" t="str">
        <f t="shared" si="13"/>
        <v>SIM</v>
      </c>
      <c r="Q86" s="21" t="str">
        <f>_xlfn.XLOOKUP(A:A,'COAPS 2020-10'!A:A,'COAPS 2020-10'!W:W)</f>
        <v>SIM</v>
      </c>
    </row>
    <row r="87" spans="1:17" x14ac:dyDescent="0.25">
      <c r="A87" s="2">
        <v>139</v>
      </c>
      <c r="B87" s="1" t="s">
        <v>1702</v>
      </c>
      <c r="C87" s="43" t="s">
        <v>2151</v>
      </c>
      <c r="D87" s="1" t="s">
        <v>2089</v>
      </c>
      <c r="E87" s="20" t="str">
        <f>_xlfn.XLOOKUP(A:A,Tipologia!A:A,Tipologia!F:F)</f>
        <v>B</v>
      </c>
      <c r="F87" s="62">
        <f t="shared" si="7"/>
        <v>5.5</v>
      </c>
      <c r="G87" s="58">
        <f t="shared" si="8"/>
        <v>0.5</v>
      </c>
      <c r="H87" s="58">
        <f t="shared" si="9"/>
        <v>1</v>
      </c>
      <c r="I87" s="58">
        <f t="shared" si="10"/>
        <v>2</v>
      </c>
      <c r="J87" s="58">
        <f t="shared" si="11"/>
        <v>2</v>
      </c>
      <c r="K87" s="1">
        <f>_xlfn.XLOOKUP(A:A,AUTOPREENCHIMENTO!A:A,AUTOPREENCHIMENTO!AJ:AJ)</f>
        <v>1</v>
      </c>
      <c r="L87" s="29" t="str">
        <f>_xlfn.XLOOKUP(A:A,'COAPS 2020-10'!A:A,'COAPS 2020-10'!T:T)</f>
        <v>CAUTELA</v>
      </c>
      <c r="M87" s="29" t="str">
        <f>_xlfn.XLOOKUP(A:A,'COAPS 2020-10'!A:A,'COAPS 2020-10'!V:V)</f>
        <v>NÃO</v>
      </c>
      <c r="N87" s="57" t="str">
        <f t="shared" si="12"/>
        <v>SIM</v>
      </c>
      <c r="O87" s="21" t="str">
        <f>_xlfn.XLOOKUP(A:A,'COAPS 2020-10'!A:A,'COAPS 2020-10'!X:X)</f>
        <v>VOLANTE</v>
      </c>
      <c r="P87" s="57" t="str">
        <f t="shared" si="13"/>
        <v>SIM</v>
      </c>
      <c r="Q87" s="21" t="str">
        <f>_xlfn.XLOOKUP(A:A,'COAPS 2020-10'!A:A,'COAPS 2020-10'!W:W)</f>
        <v>VOLANTE</v>
      </c>
    </row>
    <row r="88" spans="1:17" x14ac:dyDescent="0.25">
      <c r="A88" s="2">
        <v>140</v>
      </c>
      <c r="B88" s="1" t="s">
        <v>1929</v>
      </c>
      <c r="C88" s="43" t="s">
        <v>136</v>
      </c>
      <c r="D88" s="1" t="s">
        <v>2033</v>
      </c>
      <c r="E88" s="20" t="str">
        <f>_xlfn.XLOOKUP(A:A,Tipologia!A:A,Tipologia!F:F)</f>
        <v>B</v>
      </c>
      <c r="F88" s="62">
        <f t="shared" si="7"/>
        <v>5</v>
      </c>
      <c r="G88" s="58">
        <f t="shared" si="8"/>
        <v>0</v>
      </c>
      <c r="H88" s="58">
        <f t="shared" si="9"/>
        <v>1</v>
      </c>
      <c r="I88" s="58">
        <f t="shared" si="10"/>
        <v>2</v>
      </c>
      <c r="J88" s="58">
        <f t="shared" si="11"/>
        <v>2</v>
      </c>
      <c r="K88" s="1">
        <f>_xlfn.XLOOKUP(A:A,AUTOPREENCHIMENTO!A:A,AUTOPREENCHIMENTO!AJ:AJ)</f>
        <v>0</v>
      </c>
      <c r="L88" s="29" t="str">
        <f>_xlfn.XLOOKUP(A:A,'COAPS 2020-10'!A:A,'COAPS 2020-10'!T:T)</f>
        <v>SIM</v>
      </c>
      <c r="M88" s="29" t="str">
        <f>_xlfn.XLOOKUP(A:A,'COAPS 2020-10'!A:A,'COAPS 2020-10'!V:V)</f>
        <v>NÃO</v>
      </c>
      <c r="N88" s="57" t="str">
        <f t="shared" si="12"/>
        <v>SIM</v>
      </c>
      <c r="O88" s="21" t="str">
        <f>_xlfn.XLOOKUP(A:A,'COAPS 2020-10'!A:A,'COAPS 2020-10'!X:X)</f>
        <v>SALA DE VACINA</v>
      </c>
      <c r="P88" s="57" t="str">
        <f t="shared" si="13"/>
        <v>SIM</v>
      </c>
      <c r="Q88" s="21" t="str">
        <f>_xlfn.XLOOKUP(A:A,'COAPS 2020-10'!A:A,'COAPS 2020-10'!W:W)</f>
        <v>POSTO DE COLETA</v>
      </c>
    </row>
    <row r="89" spans="1:17" x14ac:dyDescent="0.25">
      <c r="A89" s="2">
        <v>141</v>
      </c>
      <c r="B89" s="1" t="s">
        <v>1929</v>
      </c>
      <c r="C89" s="43" t="s">
        <v>136</v>
      </c>
      <c r="D89" s="1" t="s">
        <v>2142</v>
      </c>
      <c r="E89" s="20" t="str">
        <f>_xlfn.XLOOKUP(A:A,Tipologia!A:A,Tipologia!F:F)</f>
        <v>B</v>
      </c>
      <c r="F89" s="62">
        <f t="shared" si="7"/>
        <v>5</v>
      </c>
      <c r="G89" s="58">
        <f t="shared" si="8"/>
        <v>0</v>
      </c>
      <c r="H89" s="58">
        <f t="shared" si="9"/>
        <v>1</v>
      </c>
      <c r="I89" s="58">
        <f t="shared" si="10"/>
        <v>2</v>
      </c>
      <c r="J89" s="58">
        <f t="shared" si="11"/>
        <v>2</v>
      </c>
      <c r="K89" s="1">
        <f>_xlfn.XLOOKUP(A:A,AUTOPREENCHIMENTO!A:A,AUTOPREENCHIMENTO!AJ:AJ)</f>
        <v>0</v>
      </c>
      <c r="L89" s="29" t="str">
        <f>_xlfn.XLOOKUP(A:A,'COAPS 2020-10'!A:A,'COAPS 2020-10'!T:T)</f>
        <v>SIM</v>
      </c>
      <c r="M89" s="29" t="str">
        <f>_xlfn.XLOOKUP(A:A,'COAPS 2020-10'!A:A,'COAPS 2020-10'!V:V)</f>
        <v>NÃO</v>
      </c>
      <c r="N89" s="57" t="str">
        <f t="shared" si="12"/>
        <v>SIM</v>
      </c>
      <c r="O89" s="21" t="str">
        <f>_xlfn.XLOOKUP(A:A,'COAPS 2020-10'!A:A,'COAPS 2020-10'!X:X)</f>
        <v>VOLANTE</v>
      </c>
      <c r="P89" s="57" t="str">
        <f t="shared" si="13"/>
        <v>SIM</v>
      </c>
      <c r="Q89" s="21" t="str">
        <f>_xlfn.XLOOKUP(A:A,'COAPS 2020-10'!A:A,'COAPS 2020-10'!W:W)</f>
        <v>VOLANTE</v>
      </c>
    </row>
    <row r="90" spans="1:17" x14ac:dyDescent="0.25">
      <c r="A90" s="2">
        <v>142</v>
      </c>
      <c r="B90" s="1" t="s">
        <v>1929</v>
      </c>
      <c r="C90" s="43" t="s">
        <v>136</v>
      </c>
      <c r="D90" s="1" t="s">
        <v>1939</v>
      </c>
      <c r="E90" s="20" t="str">
        <f>_xlfn.XLOOKUP(A:A,Tipologia!A:A,Tipologia!F:F)</f>
        <v>C</v>
      </c>
      <c r="F90" s="62">
        <f t="shared" si="7"/>
        <v>5</v>
      </c>
      <c r="G90" s="58">
        <f t="shared" si="8"/>
        <v>0</v>
      </c>
      <c r="H90" s="58">
        <f t="shared" si="9"/>
        <v>1</v>
      </c>
      <c r="I90" s="58">
        <f t="shared" si="10"/>
        <v>2</v>
      </c>
      <c r="J90" s="58">
        <f t="shared" si="11"/>
        <v>2</v>
      </c>
      <c r="K90" s="1">
        <f>_xlfn.XLOOKUP(A:A,AUTOPREENCHIMENTO!A:A,AUTOPREENCHIMENTO!AJ:AJ)</f>
        <v>0</v>
      </c>
      <c r="L90" s="29" t="str">
        <f>_xlfn.XLOOKUP(A:A,'COAPS 2020-10'!A:A,'COAPS 2020-10'!T:T)</f>
        <v>SIM</v>
      </c>
      <c r="M90" s="29" t="str">
        <f>_xlfn.XLOOKUP(A:A,'COAPS 2020-10'!A:A,'COAPS 2020-10'!V:V)</f>
        <v>NÃO</v>
      </c>
      <c r="N90" s="57" t="str">
        <f t="shared" si="12"/>
        <v>SIM</v>
      </c>
      <c r="O90" s="21" t="str">
        <f>_xlfn.XLOOKUP(A:A,'COAPS 2020-10'!A:A,'COAPS 2020-10'!X:X)</f>
        <v>VOLANTE</v>
      </c>
      <c r="P90" s="57" t="str">
        <f t="shared" si="13"/>
        <v>SIM</v>
      </c>
      <c r="Q90" s="21" t="str">
        <f>_xlfn.XLOOKUP(A:A,'COAPS 2020-10'!A:A,'COAPS 2020-10'!W:W)</f>
        <v>VOLANTE</v>
      </c>
    </row>
    <row r="91" spans="1:17" x14ac:dyDescent="0.25">
      <c r="A91" s="2">
        <v>143</v>
      </c>
      <c r="B91" s="1" t="s">
        <v>1794</v>
      </c>
      <c r="C91" s="43" t="s">
        <v>231</v>
      </c>
      <c r="D91" s="1" t="s">
        <v>2057</v>
      </c>
      <c r="E91" s="20" t="str">
        <f>_xlfn.XLOOKUP(A:A,Tipologia!A:A,Tipologia!F:F)</f>
        <v>B</v>
      </c>
      <c r="F91" s="62">
        <f t="shared" si="7"/>
        <v>7</v>
      </c>
      <c r="G91" s="58">
        <f t="shared" si="8"/>
        <v>0</v>
      </c>
      <c r="H91" s="58">
        <f t="shared" si="9"/>
        <v>3</v>
      </c>
      <c r="I91" s="58">
        <f t="shared" si="10"/>
        <v>2</v>
      </c>
      <c r="J91" s="58">
        <f t="shared" si="11"/>
        <v>2</v>
      </c>
      <c r="K91" s="1">
        <f>_xlfn.XLOOKUP(A:A,AUTOPREENCHIMENTO!A:A,AUTOPREENCHIMENTO!AJ:AJ)</f>
        <v>0</v>
      </c>
      <c r="L91" s="29" t="str">
        <f>_xlfn.XLOOKUP(A:A,'COAPS 2020-10'!A:A,'COAPS 2020-10'!T:T)</f>
        <v>SIM</v>
      </c>
      <c r="M91" s="29" t="str">
        <f>_xlfn.XLOOKUP(A:A,'COAPS 2020-10'!A:A,'COAPS 2020-10'!V:V)</f>
        <v>SIM</v>
      </c>
      <c r="N91" s="57" t="str">
        <f t="shared" si="12"/>
        <v>SIM</v>
      </c>
      <c r="O91" s="21" t="str">
        <f>_xlfn.XLOOKUP(A:A,'COAPS 2020-10'!A:A,'COAPS 2020-10'!X:X)</f>
        <v>SIM</v>
      </c>
      <c r="P91" s="57" t="str">
        <f t="shared" si="13"/>
        <v>SIM</v>
      </c>
      <c r="Q91" s="21" t="str">
        <f>_xlfn.XLOOKUP(A:A,'COAPS 2020-10'!A:A,'COAPS 2020-10'!W:W)</f>
        <v>SIM</v>
      </c>
    </row>
    <row r="92" spans="1:17" x14ac:dyDescent="0.25">
      <c r="A92" s="2">
        <v>144</v>
      </c>
      <c r="B92" s="1" t="s">
        <v>1794</v>
      </c>
      <c r="C92" s="43" t="s">
        <v>231</v>
      </c>
      <c r="D92" s="1" t="s">
        <v>2007</v>
      </c>
      <c r="E92" s="20" t="str">
        <f>_xlfn.XLOOKUP(A:A,Tipologia!A:A,Tipologia!F:F)</f>
        <v>C</v>
      </c>
      <c r="F92" s="62">
        <f t="shared" si="7"/>
        <v>7.5</v>
      </c>
      <c r="G92" s="58">
        <f t="shared" si="8"/>
        <v>0.5</v>
      </c>
      <c r="H92" s="58">
        <f t="shared" si="9"/>
        <v>3</v>
      </c>
      <c r="I92" s="58">
        <f t="shared" si="10"/>
        <v>2</v>
      </c>
      <c r="J92" s="58">
        <f t="shared" si="11"/>
        <v>2</v>
      </c>
      <c r="K92" s="1">
        <f>_xlfn.XLOOKUP(A:A,AUTOPREENCHIMENTO!A:A,AUTOPREENCHIMENTO!AJ:AJ)</f>
        <v>1</v>
      </c>
      <c r="L92" s="29" t="str">
        <f>_xlfn.XLOOKUP(A:A,'COAPS 2020-10'!A:A,'COAPS 2020-10'!T:T)</f>
        <v>SIM</v>
      </c>
      <c r="M92" s="29" t="str">
        <f>_xlfn.XLOOKUP(A:A,'COAPS 2020-10'!A:A,'COAPS 2020-10'!V:V)</f>
        <v>SIM</v>
      </c>
      <c r="N92" s="57" t="str">
        <f t="shared" si="12"/>
        <v>SIM</v>
      </c>
      <c r="O92" s="21" t="str">
        <f>_xlfn.XLOOKUP(A:A,'COAPS 2020-10'!A:A,'COAPS 2020-10'!X:X)</f>
        <v>SALA DE VACINA</v>
      </c>
      <c r="P92" s="57" t="str">
        <f t="shared" si="13"/>
        <v>SIM</v>
      </c>
      <c r="Q92" s="21" t="str">
        <f>_xlfn.XLOOKUP(A:A,'COAPS 2020-10'!A:A,'COAPS 2020-10'!W:W)</f>
        <v>POSTO DE COLETA</v>
      </c>
    </row>
    <row r="93" spans="1:17" x14ac:dyDescent="0.25">
      <c r="A93" s="2">
        <v>145</v>
      </c>
      <c r="B93" s="1" t="s">
        <v>1857</v>
      </c>
      <c r="C93" s="43" t="s">
        <v>157</v>
      </c>
      <c r="D93" s="1" t="s">
        <v>1889</v>
      </c>
      <c r="E93" s="20" t="str">
        <f>_xlfn.XLOOKUP(A:A,Tipologia!A:A,Tipologia!F:F)</f>
        <v>SEM INFORMAÇÃO</v>
      </c>
      <c r="F93" s="62" t="e">
        <f t="shared" si="7"/>
        <v>#N/A</v>
      </c>
      <c r="G93" s="58" t="e">
        <f t="shared" si="8"/>
        <v>#N/A</v>
      </c>
      <c r="H93" s="58">
        <f t="shared" si="9"/>
        <v>1</v>
      </c>
      <c r="I93" s="58">
        <f t="shared" si="10"/>
        <v>0</v>
      </c>
      <c r="J93" s="58">
        <f t="shared" si="11"/>
        <v>0</v>
      </c>
      <c r="K93" s="1" t="e">
        <f>_xlfn.XLOOKUP(A:A,AUTOPREENCHIMENTO!A:A,AUTOPREENCHIMENTO!AJ:AJ)</f>
        <v>#N/A</v>
      </c>
      <c r="L93" s="29" t="str">
        <f>_xlfn.XLOOKUP(A:A,'COAPS 2020-10'!A:A,'COAPS 2020-10'!T:T)</f>
        <v>SIM</v>
      </c>
      <c r="M93" s="29" t="str">
        <f>_xlfn.XLOOKUP(A:A,'COAPS 2020-10'!A:A,'COAPS 2020-10'!V:V)</f>
        <v>NÃO</v>
      </c>
      <c r="N93" s="57" t="str">
        <f t="shared" si="12"/>
        <v>NÃO</v>
      </c>
      <c r="O93" s="21" t="str">
        <f>_xlfn.XLOOKUP(A:A,'COAPS 2020-10'!A:A,'COAPS 2020-10'!X:X)</f>
        <v>NÃO</v>
      </c>
      <c r="P93" s="57" t="str">
        <f t="shared" si="13"/>
        <v>NÃO</v>
      </c>
      <c r="Q93" s="21" t="str">
        <f>_xlfn.XLOOKUP(A:A,'COAPS 2020-10'!A:A,'COAPS 2020-10'!W:W)</f>
        <v>NÃO</v>
      </c>
    </row>
    <row r="94" spans="1:17" x14ac:dyDescent="0.25">
      <c r="A94" s="2">
        <v>146</v>
      </c>
      <c r="B94" s="1" t="s">
        <v>1702</v>
      </c>
      <c r="C94" s="43" t="s">
        <v>325</v>
      </c>
      <c r="D94" s="1" t="s">
        <v>1722</v>
      </c>
      <c r="E94" s="20" t="str">
        <f>_xlfn.XLOOKUP(A:A,Tipologia!A:A,Tipologia!F:F)</f>
        <v>D</v>
      </c>
      <c r="F94" s="62">
        <f t="shared" si="7"/>
        <v>5</v>
      </c>
      <c r="G94" s="58">
        <f t="shared" si="8"/>
        <v>0</v>
      </c>
      <c r="H94" s="58">
        <f t="shared" si="9"/>
        <v>1</v>
      </c>
      <c r="I94" s="58">
        <f t="shared" si="10"/>
        <v>2</v>
      </c>
      <c r="J94" s="58">
        <f t="shared" si="11"/>
        <v>2</v>
      </c>
      <c r="K94" s="1">
        <f>_xlfn.XLOOKUP(A:A,AUTOPREENCHIMENTO!A:A,AUTOPREENCHIMENTO!AJ:AJ)</f>
        <v>0</v>
      </c>
      <c r="L94" s="29" t="str">
        <f>_xlfn.XLOOKUP(A:A,'COAPS 2020-10'!A:A,'COAPS 2020-10'!T:T)</f>
        <v>CAUTELA</v>
      </c>
      <c r="M94" s="29" t="str">
        <f>_xlfn.XLOOKUP(A:A,'COAPS 2020-10'!A:A,'COAPS 2020-10'!V:V)</f>
        <v>NÃO</v>
      </c>
      <c r="N94" s="57" t="str">
        <f t="shared" si="12"/>
        <v>SIM</v>
      </c>
      <c r="O94" s="21" t="str">
        <f>_xlfn.XLOOKUP(A:A,'COAPS 2020-10'!A:A,'COAPS 2020-10'!X:X)</f>
        <v>VOLANTE</v>
      </c>
      <c r="P94" s="57" t="str">
        <f t="shared" si="13"/>
        <v>SIM</v>
      </c>
      <c r="Q94" s="21" t="str">
        <f>_xlfn.XLOOKUP(A:A,'COAPS 2020-10'!A:A,'COAPS 2020-10'!W:W)</f>
        <v>VOLANTE</v>
      </c>
    </row>
    <row r="95" spans="1:17" x14ac:dyDescent="0.25">
      <c r="A95" s="2">
        <v>148</v>
      </c>
      <c r="B95" s="1" t="s">
        <v>1794</v>
      </c>
      <c r="C95" s="43" t="s">
        <v>330</v>
      </c>
      <c r="D95" s="1" t="s">
        <v>2090</v>
      </c>
      <c r="E95" s="20" t="str">
        <f>_xlfn.XLOOKUP(A:A,Tipologia!A:A,Tipologia!F:F)</f>
        <v>D</v>
      </c>
      <c r="F95" s="62">
        <f t="shared" si="7"/>
        <v>5.5</v>
      </c>
      <c r="G95" s="58">
        <f t="shared" si="8"/>
        <v>0.5</v>
      </c>
      <c r="H95" s="58">
        <f t="shared" si="9"/>
        <v>1</v>
      </c>
      <c r="I95" s="58">
        <f t="shared" si="10"/>
        <v>2</v>
      </c>
      <c r="J95" s="58">
        <f t="shared" si="11"/>
        <v>2</v>
      </c>
      <c r="K95" s="1">
        <f>_xlfn.XLOOKUP(A:A,AUTOPREENCHIMENTO!A:A,AUTOPREENCHIMENTO!AJ:AJ)</f>
        <v>1</v>
      </c>
      <c r="L95" s="29" t="str">
        <f>_xlfn.XLOOKUP(A:A,'COAPS 2020-10'!A:A,'COAPS 2020-10'!T:T)</f>
        <v>SIM</v>
      </c>
      <c r="M95" s="29" t="str">
        <f>_xlfn.XLOOKUP(A:A,'COAPS 2020-10'!A:A,'COAPS 2020-10'!V:V)</f>
        <v>NÃO</v>
      </c>
      <c r="N95" s="57" t="str">
        <f t="shared" si="12"/>
        <v>SIM</v>
      </c>
      <c r="O95" s="21" t="str">
        <f>_xlfn.XLOOKUP(A:A,'COAPS 2020-10'!A:A,'COAPS 2020-10'!X:X)</f>
        <v>VOLANTE</v>
      </c>
      <c r="P95" s="57" t="str">
        <f t="shared" si="13"/>
        <v>SIM</v>
      </c>
      <c r="Q95" s="21" t="str">
        <f>_xlfn.XLOOKUP(A:A,'COAPS 2020-10'!A:A,'COAPS 2020-10'!W:W)</f>
        <v>VOLANTE</v>
      </c>
    </row>
    <row r="96" spans="1:17" x14ac:dyDescent="0.25">
      <c r="A96" s="2">
        <v>151</v>
      </c>
      <c r="B96" s="1" t="s">
        <v>1702</v>
      </c>
      <c r="C96" s="43" t="s">
        <v>325</v>
      </c>
      <c r="D96" s="1" t="s">
        <v>2091</v>
      </c>
      <c r="E96" s="20" t="str">
        <f>_xlfn.XLOOKUP(A:A,Tipologia!A:A,Tipologia!F:F)</f>
        <v>B</v>
      </c>
      <c r="F96" s="62">
        <f t="shared" si="7"/>
        <v>7.5</v>
      </c>
      <c r="G96" s="58">
        <f t="shared" si="8"/>
        <v>0.5</v>
      </c>
      <c r="H96" s="58">
        <f t="shared" si="9"/>
        <v>3</v>
      </c>
      <c r="I96" s="58">
        <f t="shared" si="10"/>
        <v>2</v>
      </c>
      <c r="J96" s="58">
        <f t="shared" si="11"/>
        <v>2</v>
      </c>
      <c r="K96" s="1">
        <f>_xlfn.XLOOKUP(A:A,AUTOPREENCHIMENTO!A:A,AUTOPREENCHIMENTO!AJ:AJ)</f>
        <v>1</v>
      </c>
      <c r="L96" s="29" t="str">
        <f>_xlfn.XLOOKUP(A:A,'COAPS 2020-10'!A:A,'COAPS 2020-10'!T:T)</f>
        <v>SIM</v>
      </c>
      <c r="M96" s="29" t="str">
        <f>_xlfn.XLOOKUP(A:A,'COAPS 2020-10'!A:A,'COAPS 2020-10'!V:V)</f>
        <v>SIM</v>
      </c>
      <c r="N96" s="57" t="str">
        <f t="shared" si="12"/>
        <v>SIM</v>
      </c>
      <c r="O96" s="21" t="str">
        <f>_xlfn.XLOOKUP(A:A,'COAPS 2020-10'!A:A,'COAPS 2020-10'!X:X)</f>
        <v>SALA DE VACINA</v>
      </c>
      <c r="P96" s="57" t="str">
        <f t="shared" si="13"/>
        <v>SIM</v>
      </c>
      <c r="Q96" s="21" t="str">
        <f>_xlfn.XLOOKUP(A:A,'COAPS 2020-10'!A:A,'COAPS 2020-10'!W:W)</f>
        <v>SIM</v>
      </c>
    </row>
    <row r="97" spans="1:17" x14ac:dyDescent="0.25">
      <c r="A97" s="2">
        <v>152</v>
      </c>
      <c r="B97" s="1" t="s">
        <v>1622</v>
      </c>
      <c r="C97" s="43" t="s">
        <v>162</v>
      </c>
      <c r="D97" s="1" t="s">
        <v>2126</v>
      </c>
      <c r="E97" s="20" t="str">
        <f>_xlfn.XLOOKUP(A:A,Tipologia!A:A,Tipologia!F:F)</f>
        <v>B</v>
      </c>
      <c r="F97" s="62">
        <f t="shared" si="7"/>
        <v>5.5</v>
      </c>
      <c r="G97" s="58">
        <f t="shared" si="8"/>
        <v>0.5</v>
      </c>
      <c r="H97" s="58">
        <f t="shared" si="9"/>
        <v>1</v>
      </c>
      <c r="I97" s="58">
        <f t="shared" si="10"/>
        <v>2</v>
      </c>
      <c r="J97" s="58">
        <f t="shared" si="11"/>
        <v>2</v>
      </c>
      <c r="K97" s="1">
        <f>_xlfn.XLOOKUP(A:A,AUTOPREENCHIMENTO!A:A,AUTOPREENCHIMENTO!AJ:AJ)</f>
        <v>1</v>
      </c>
      <c r="L97" s="29" t="str">
        <f>_xlfn.XLOOKUP(A:A,'COAPS 2020-10'!A:A,'COAPS 2020-10'!T:T)</f>
        <v>CAUTELA</v>
      </c>
      <c r="M97" s="29" t="str">
        <f>_xlfn.XLOOKUP(A:A,'COAPS 2020-10'!A:A,'COAPS 2020-10'!V:V)</f>
        <v>NÃO</v>
      </c>
      <c r="N97" s="57" t="str">
        <f t="shared" si="12"/>
        <v>SIM</v>
      </c>
      <c r="O97" s="21" t="str">
        <f>_xlfn.XLOOKUP(A:A,'COAPS 2020-10'!A:A,'COAPS 2020-10'!X:X)</f>
        <v>VOLANTE</v>
      </c>
      <c r="P97" s="57" t="str">
        <f t="shared" si="13"/>
        <v>SIM</v>
      </c>
      <c r="Q97" s="21" t="str">
        <f>_xlfn.XLOOKUP(A:A,'COAPS 2020-10'!A:A,'COAPS 2020-10'!W:W)</f>
        <v>POSTO DE COLETA</v>
      </c>
    </row>
    <row r="98" spans="1:17" x14ac:dyDescent="0.25">
      <c r="A98" s="2">
        <v>154</v>
      </c>
      <c r="B98" s="1" t="s">
        <v>1568</v>
      </c>
      <c r="C98" s="43" t="s">
        <v>281</v>
      </c>
      <c r="D98" s="1" t="s">
        <v>2034</v>
      </c>
      <c r="E98" s="20" t="str">
        <f>_xlfn.XLOOKUP(A:A,Tipologia!A:A,Tipologia!F:F)</f>
        <v>D</v>
      </c>
      <c r="F98" s="62">
        <f t="shared" si="7"/>
        <v>4.5</v>
      </c>
      <c r="G98" s="58">
        <f t="shared" si="8"/>
        <v>0.5</v>
      </c>
      <c r="H98" s="58">
        <f t="shared" si="9"/>
        <v>0</v>
      </c>
      <c r="I98" s="58">
        <f t="shared" si="10"/>
        <v>2</v>
      </c>
      <c r="J98" s="58">
        <f t="shared" si="11"/>
        <v>2</v>
      </c>
      <c r="K98" s="1">
        <f>_xlfn.XLOOKUP(A:A,AUTOPREENCHIMENTO!A:A,AUTOPREENCHIMENTO!AJ:AJ)</f>
        <v>1</v>
      </c>
      <c r="L98" s="29" t="str">
        <f>_xlfn.XLOOKUP(A:A,'COAPS 2020-10'!A:A,'COAPS 2020-10'!T:T)</f>
        <v>SIM</v>
      </c>
      <c r="M98" s="29" t="str">
        <f>_xlfn.XLOOKUP(A:A,'COAPS 2020-10'!A:A,'COAPS 2020-10'!V:V)</f>
        <v xml:space="preserve"> NÃO</v>
      </c>
      <c r="N98" s="57" t="str">
        <f t="shared" si="12"/>
        <v>SIM</v>
      </c>
      <c r="O98" s="21" t="str">
        <f>_xlfn.XLOOKUP(A:A,'COAPS 2020-10'!A:A,'COAPS 2020-10'!X:X)</f>
        <v>SALA DE VACINA</v>
      </c>
      <c r="P98" s="57" t="str">
        <f t="shared" si="13"/>
        <v>SIM</v>
      </c>
      <c r="Q98" s="21" t="str">
        <f>_xlfn.XLOOKUP(A:A,'COAPS 2020-10'!A:A,'COAPS 2020-10'!W:W)</f>
        <v>POSTO DE COLETA</v>
      </c>
    </row>
    <row r="99" spans="1:17" x14ac:dyDescent="0.25">
      <c r="A99" s="2">
        <v>155</v>
      </c>
      <c r="B99" s="1" t="s">
        <v>1568</v>
      </c>
      <c r="C99" s="43" t="s">
        <v>281</v>
      </c>
      <c r="D99" s="1" t="s">
        <v>2092</v>
      </c>
      <c r="E99" s="20" t="str">
        <f>_xlfn.XLOOKUP(A:A,Tipologia!A:A,Tipologia!F:F)</f>
        <v>B</v>
      </c>
      <c r="F99" s="62">
        <f t="shared" si="7"/>
        <v>3</v>
      </c>
      <c r="G99" s="58">
        <f t="shared" si="8"/>
        <v>0</v>
      </c>
      <c r="H99" s="58">
        <f t="shared" si="9"/>
        <v>1</v>
      </c>
      <c r="I99" s="58">
        <f t="shared" si="10"/>
        <v>2</v>
      </c>
      <c r="J99" s="58">
        <f t="shared" si="11"/>
        <v>0</v>
      </c>
      <c r="K99" s="1">
        <f>_xlfn.XLOOKUP(A:A,AUTOPREENCHIMENTO!A:A,AUTOPREENCHIMENTO!AJ:AJ)</f>
        <v>0</v>
      </c>
      <c r="L99" s="29" t="str">
        <f>_xlfn.XLOOKUP(A:A,'COAPS 2020-10'!A:A,'COAPS 2020-10'!T:T)</f>
        <v>SIM</v>
      </c>
      <c r="M99" s="29" t="str">
        <f>_xlfn.XLOOKUP(A:A,'COAPS 2020-10'!A:A,'COAPS 2020-10'!V:V)</f>
        <v>NÃO</v>
      </c>
      <c r="N99" s="57" t="str">
        <f t="shared" si="12"/>
        <v>SIM</v>
      </c>
      <c r="O99" s="21" t="str">
        <f>_xlfn.XLOOKUP(A:A,'COAPS 2020-10'!A:A,'COAPS 2020-10'!X:X)</f>
        <v>SALA DE VACINA</v>
      </c>
      <c r="P99" s="57" t="str">
        <f t="shared" si="13"/>
        <v>NÃO</v>
      </c>
      <c r="Q99" s="21" t="str">
        <f>_xlfn.XLOOKUP(A:A,'COAPS 2020-10'!A:A,'COAPS 2020-10'!W:W)</f>
        <v>NÃO</v>
      </c>
    </row>
    <row r="100" spans="1:17" x14ac:dyDescent="0.25">
      <c r="A100" s="2">
        <v>156</v>
      </c>
      <c r="B100" s="1" t="s">
        <v>1794</v>
      </c>
      <c r="C100" s="43" t="s">
        <v>231</v>
      </c>
      <c r="D100" s="1" t="s">
        <v>2113</v>
      </c>
      <c r="E100" s="20" t="str">
        <f>_xlfn.XLOOKUP(A:A,Tipologia!A:A,Tipologia!F:F)</f>
        <v>B</v>
      </c>
      <c r="F100" s="62">
        <f t="shared" si="7"/>
        <v>7</v>
      </c>
      <c r="G100" s="58">
        <f t="shared" si="8"/>
        <v>0</v>
      </c>
      <c r="H100" s="58">
        <f t="shared" si="9"/>
        <v>3</v>
      </c>
      <c r="I100" s="58">
        <f t="shared" si="10"/>
        <v>2</v>
      </c>
      <c r="J100" s="58">
        <f t="shared" si="11"/>
        <v>2</v>
      </c>
      <c r="K100" s="1">
        <f>_xlfn.XLOOKUP(A:A,AUTOPREENCHIMENTO!A:A,AUTOPREENCHIMENTO!AJ:AJ)</f>
        <v>0</v>
      </c>
      <c r="L100" s="29" t="str">
        <f>_xlfn.XLOOKUP(A:A,'COAPS 2020-10'!A:A,'COAPS 2020-10'!T:T)</f>
        <v>SIM</v>
      </c>
      <c r="M100" s="29" t="str">
        <f>_xlfn.XLOOKUP(A:A,'COAPS 2020-10'!A:A,'COAPS 2020-10'!V:V)</f>
        <v>SIM</v>
      </c>
      <c r="N100" s="57" t="str">
        <f t="shared" si="12"/>
        <v>SIM</v>
      </c>
      <c r="O100" s="21" t="str">
        <f>_xlfn.XLOOKUP(A:A,'COAPS 2020-10'!A:A,'COAPS 2020-10'!X:X)</f>
        <v>SIM</v>
      </c>
      <c r="P100" s="57" t="str">
        <f t="shared" si="13"/>
        <v>SIM</v>
      </c>
      <c r="Q100" s="21" t="str">
        <f>_xlfn.XLOOKUP(A:A,'COAPS 2020-10'!A:A,'COAPS 2020-10'!W:W)</f>
        <v>SIM</v>
      </c>
    </row>
    <row r="101" spans="1:17" x14ac:dyDescent="0.25">
      <c r="A101" s="2">
        <v>158</v>
      </c>
      <c r="B101" s="1" t="s">
        <v>1857</v>
      </c>
      <c r="C101" s="43" t="s">
        <v>157</v>
      </c>
      <c r="D101" s="1" t="s">
        <v>2114</v>
      </c>
      <c r="E101" s="20" t="str">
        <f>_xlfn.XLOOKUP(A:A,Tipologia!A:A,Tipologia!F:F)</f>
        <v>D</v>
      </c>
      <c r="F101" s="62">
        <f t="shared" si="7"/>
        <v>1.5</v>
      </c>
      <c r="G101" s="58">
        <f t="shared" si="8"/>
        <v>0.5</v>
      </c>
      <c r="H101" s="58">
        <f t="shared" si="9"/>
        <v>1</v>
      </c>
      <c r="I101" s="58">
        <f t="shared" si="10"/>
        <v>0</v>
      </c>
      <c r="J101" s="58">
        <f t="shared" si="11"/>
        <v>0</v>
      </c>
      <c r="K101" s="1">
        <f>_xlfn.XLOOKUP(A:A,AUTOPREENCHIMENTO!A:A,AUTOPREENCHIMENTO!AJ:AJ)</f>
        <v>1</v>
      </c>
      <c r="L101" s="29" t="str">
        <f>_xlfn.XLOOKUP(A:A,'COAPS 2020-10'!A:A,'COAPS 2020-10'!T:T)</f>
        <v>SIM</v>
      </c>
      <c r="M101" s="29" t="str">
        <f>_xlfn.XLOOKUP(A:A,'COAPS 2020-10'!A:A,'COAPS 2020-10'!V:V)</f>
        <v>NÃO</v>
      </c>
      <c r="N101" s="57" t="str">
        <f t="shared" si="12"/>
        <v>NÃO</v>
      </c>
      <c r="O101" s="21" t="str">
        <f>_xlfn.XLOOKUP(A:A,'COAPS 2020-10'!A:A,'COAPS 2020-10'!X:X)</f>
        <v>NÃO</v>
      </c>
      <c r="P101" s="57" t="str">
        <f t="shared" si="13"/>
        <v>NÃO</v>
      </c>
      <c r="Q101" s="21" t="str">
        <f>_xlfn.XLOOKUP(A:A,'COAPS 2020-10'!A:A,'COAPS 2020-10'!W:W)</f>
        <v>NÃO</v>
      </c>
    </row>
    <row r="102" spans="1:17" x14ac:dyDescent="0.25">
      <c r="A102" s="2">
        <v>160</v>
      </c>
      <c r="B102" s="1" t="s">
        <v>1794</v>
      </c>
      <c r="C102" s="43" t="s">
        <v>231</v>
      </c>
      <c r="D102" s="1" t="s">
        <v>2094</v>
      </c>
      <c r="E102" s="20" t="str">
        <f>_xlfn.XLOOKUP(A:A,Tipologia!A:A,Tipologia!F:F)</f>
        <v>E</v>
      </c>
      <c r="F102" s="62">
        <f t="shared" si="7"/>
        <v>1</v>
      </c>
      <c r="G102" s="58">
        <f t="shared" si="8"/>
        <v>0</v>
      </c>
      <c r="H102" s="58">
        <f t="shared" si="9"/>
        <v>1</v>
      </c>
      <c r="I102" s="58">
        <f t="shared" si="10"/>
        <v>0</v>
      </c>
      <c r="J102" s="58">
        <f t="shared" si="11"/>
        <v>0</v>
      </c>
      <c r="K102" s="1">
        <f>_xlfn.XLOOKUP(A:A,AUTOPREENCHIMENTO!A:A,AUTOPREENCHIMENTO!AJ:AJ)</f>
        <v>0</v>
      </c>
      <c r="L102" s="29" t="str">
        <f>_xlfn.XLOOKUP(A:A,'COAPS 2020-10'!A:A,'COAPS 2020-10'!T:T)</f>
        <v>SIM</v>
      </c>
      <c r="M102" s="29" t="str">
        <f>_xlfn.XLOOKUP(A:A,'COAPS 2020-10'!A:A,'COAPS 2020-10'!V:V)</f>
        <v>NÃO</v>
      </c>
      <c r="N102" s="57" t="str">
        <f t="shared" si="12"/>
        <v>NÃO</v>
      </c>
      <c r="O102" s="21" t="str">
        <f>_xlfn.XLOOKUP(A:A,'COAPS 2020-10'!A:A,'COAPS 2020-10'!X:X)</f>
        <v>NÃO</v>
      </c>
      <c r="P102" s="57" t="str">
        <f t="shared" si="13"/>
        <v>NÃO</v>
      </c>
      <c r="Q102" s="21" t="str">
        <f>_xlfn.XLOOKUP(A:A,'COAPS 2020-10'!A:A,'COAPS 2020-10'!W:W)</f>
        <v>NÃO</v>
      </c>
    </row>
    <row r="103" spans="1:17" x14ac:dyDescent="0.25">
      <c r="A103" s="2">
        <v>161</v>
      </c>
      <c r="B103" s="1" t="s">
        <v>1857</v>
      </c>
      <c r="C103" s="43" t="s">
        <v>157</v>
      </c>
      <c r="D103" s="1" t="s">
        <v>2043</v>
      </c>
      <c r="E103" s="20" t="str">
        <f>_xlfn.XLOOKUP(A:A,Tipologia!A:A,Tipologia!F:F)</f>
        <v>E</v>
      </c>
      <c r="F103" s="62">
        <f t="shared" si="7"/>
        <v>0.5</v>
      </c>
      <c r="G103" s="58">
        <f t="shared" si="8"/>
        <v>0.5</v>
      </c>
      <c r="H103" s="58">
        <f t="shared" si="9"/>
        <v>0</v>
      </c>
      <c r="I103" s="58">
        <f t="shared" si="10"/>
        <v>0</v>
      </c>
      <c r="J103" s="58">
        <f t="shared" si="11"/>
        <v>0</v>
      </c>
      <c r="K103" s="1">
        <f>_xlfn.XLOOKUP(A:A,AUTOPREENCHIMENTO!A:A,AUTOPREENCHIMENTO!AJ:AJ)</f>
        <v>1</v>
      </c>
      <c r="L103" s="29" t="str">
        <f>_xlfn.XLOOKUP(A:A,'COAPS 2020-10'!A:A,'COAPS 2020-10'!T:T)</f>
        <v>NÃO</v>
      </c>
      <c r="M103" s="29" t="str">
        <f>_xlfn.XLOOKUP(A:A,'COAPS 2020-10'!A:A,'COAPS 2020-10'!V:V)</f>
        <v>NÃO</v>
      </c>
      <c r="N103" s="57" t="str">
        <f t="shared" si="12"/>
        <v>NÃO</v>
      </c>
      <c r="O103" s="21" t="str">
        <f>_xlfn.XLOOKUP(A:A,'COAPS 2020-10'!A:A,'COAPS 2020-10'!X:X)</f>
        <v>NÃO</v>
      </c>
      <c r="P103" s="57" t="str">
        <f t="shared" si="13"/>
        <v>NÃO</v>
      </c>
      <c r="Q103" s="21" t="str">
        <f>_xlfn.XLOOKUP(A:A,'COAPS 2020-10'!A:A,'COAPS 2020-10'!W:W)</f>
        <v>NÃO</v>
      </c>
    </row>
    <row r="104" spans="1:17" x14ac:dyDescent="0.25">
      <c r="A104" s="2">
        <v>162</v>
      </c>
      <c r="B104" s="1" t="s">
        <v>1702</v>
      </c>
      <c r="C104" s="43" t="s">
        <v>325</v>
      </c>
      <c r="D104" s="1" t="s">
        <v>1740</v>
      </c>
      <c r="E104" s="20" t="str">
        <f>_xlfn.XLOOKUP(A:A,Tipologia!A:A,Tipologia!F:F)</f>
        <v>C</v>
      </c>
      <c r="F104" s="62">
        <f t="shared" si="7"/>
        <v>5.5</v>
      </c>
      <c r="G104" s="58">
        <f t="shared" si="8"/>
        <v>0.5</v>
      </c>
      <c r="H104" s="58">
        <f t="shared" si="9"/>
        <v>1</v>
      </c>
      <c r="I104" s="58">
        <f t="shared" si="10"/>
        <v>2</v>
      </c>
      <c r="J104" s="58">
        <f t="shared" si="11"/>
        <v>2</v>
      </c>
      <c r="K104" s="1">
        <f>_xlfn.XLOOKUP(A:A,AUTOPREENCHIMENTO!A:A,AUTOPREENCHIMENTO!AJ:AJ)</f>
        <v>1</v>
      </c>
      <c r="L104" s="29" t="str">
        <f>_xlfn.XLOOKUP(A:A,'COAPS 2020-10'!A:A,'COAPS 2020-10'!T:T)</f>
        <v>CAUTELA</v>
      </c>
      <c r="M104" s="29" t="str">
        <f>_xlfn.XLOOKUP(A:A,'COAPS 2020-10'!A:A,'COAPS 2020-10'!V:V)</f>
        <v>NÃO</v>
      </c>
      <c r="N104" s="57" t="str">
        <f t="shared" si="12"/>
        <v>SIM</v>
      </c>
      <c r="O104" s="21" t="str">
        <f>_xlfn.XLOOKUP(A:A,'COAPS 2020-10'!A:A,'COAPS 2020-10'!X:X)</f>
        <v>VOLANTE</v>
      </c>
      <c r="P104" s="57" t="str">
        <f t="shared" si="13"/>
        <v>SIM</v>
      </c>
      <c r="Q104" s="21" t="str">
        <f>_xlfn.XLOOKUP(A:A,'COAPS 2020-10'!A:A,'COAPS 2020-10'!W:W)</f>
        <v>VOLANTE</v>
      </c>
    </row>
    <row r="105" spans="1:17" x14ac:dyDescent="0.25">
      <c r="A105" s="2">
        <v>163</v>
      </c>
      <c r="B105" s="1" t="s">
        <v>1702</v>
      </c>
      <c r="C105" s="43" t="s">
        <v>325</v>
      </c>
      <c r="D105" s="1" t="s">
        <v>1712</v>
      </c>
      <c r="E105" s="20" t="str">
        <f>_xlfn.XLOOKUP(A:A,Tipologia!A:A,Tipologia!F:F)</f>
        <v>C</v>
      </c>
      <c r="F105" s="62">
        <f t="shared" si="7"/>
        <v>5</v>
      </c>
      <c r="G105" s="58">
        <f t="shared" si="8"/>
        <v>0</v>
      </c>
      <c r="H105" s="58">
        <f t="shared" si="9"/>
        <v>1</v>
      </c>
      <c r="I105" s="58">
        <f t="shared" si="10"/>
        <v>2</v>
      </c>
      <c r="J105" s="58">
        <f t="shared" si="11"/>
        <v>2</v>
      </c>
      <c r="K105" s="1">
        <f>_xlfn.XLOOKUP(A:A,AUTOPREENCHIMENTO!A:A,AUTOPREENCHIMENTO!AJ:AJ)</f>
        <v>0</v>
      </c>
      <c r="L105" s="29" t="str">
        <f>_xlfn.XLOOKUP(A:A,'COAPS 2020-10'!A:A,'COAPS 2020-10'!T:T)</f>
        <v>CAUTELA</v>
      </c>
      <c r="M105" s="29" t="str">
        <f>_xlfn.XLOOKUP(A:A,'COAPS 2020-10'!A:A,'COAPS 2020-10'!V:V)</f>
        <v>NÃO</v>
      </c>
      <c r="N105" s="57" t="str">
        <f t="shared" si="12"/>
        <v>SIM</v>
      </c>
      <c r="O105" s="21" t="str">
        <f>_xlfn.XLOOKUP(A:A,'COAPS 2020-10'!A:A,'COAPS 2020-10'!X:X)</f>
        <v>VOLANTE</v>
      </c>
      <c r="P105" s="57" t="str">
        <f t="shared" si="13"/>
        <v>SIM</v>
      </c>
      <c r="Q105" s="21" t="str">
        <f>_xlfn.XLOOKUP(A:A,'COAPS 2020-10'!A:A,'COAPS 2020-10'!W:W)</f>
        <v>VOLANTE</v>
      </c>
    </row>
    <row r="106" spans="1:17" x14ac:dyDescent="0.25">
      <c r="A106" s="2">
        <v>164</v>
      </c>
      <c r="B106" s="1" t="s">
        <v>1857</v>
      </c>
      <c r="C106" s="43" t="s">
        <v>390</v>
      </c>
      <c r="D106" s="1" t="s">
        <v>2135</v>
      </c>
      <c r="E106" s="20" t="str">
        <f>_xlfn.XLOOKUP(A:A,Tipologia!A:A,Tipologia!F:F)</f>
        <v>B</v>
      </c>
      <c r="F106" s="62">
        <f t="shared" si="7"/>
        <v>5</v>
      </c>
      <c r="G106" s="58">
        <f t="shared" si="8"/>
        <v>0</v>
      </c>
      <c r="H106" s="58">
        <f t="shared" si="9"/>
        <v>1</v>
      </c>
      <c r="I106" s="58">
        <f t="shared" si="10"/>
        <v>2</v>
      </c>
      <c r="J106" s="58">
        <f t="shared" si="11"/>
        <v>2</v>
      </c>
      <c r="K106" s="1">
        <f>_xlfn.XLOOKUP(A:A,AUTOPREENCHIMENTO!A:A,AUTOPREENCHIMENTO!AJ:AJ)</f>
        <v>0</v>
      </c>
      <c r="L106" s="29" t="str">
        <f>_xlfn.XLOOKUP(A:A,'COAPS 2020-10'!A:A,'COAPS 2020-10'!T:T)</f>
        <v>SIM</v>
      </c>
      <c r="M106" s="29" t="str">
        <f>_xlfn.XLOOKUP(A:A,'COAPS 2020-10'!A:A,'COAPS 2020-10'!V:V)</f>
        <v>NÃO</v>
      </c>
      <c r="N106" s="57" t="str">
        <f t="shared" si="12"/>
        <v>SIM</v>
      </c>
      <c r="O106" s="21" t="str">
        <f>_xlfn.XLOOKUP(A:A,'COAPS 2020-10'!A:A,'COAPS 2020-10'!X:X)</f>
        <v>SIM</v>
      </c>
      <c r="P106" s="57" t="str">
        <f t="shared" si="13"/>
        <v>SIM</v>
      </c>
      <c r="Q106" s="21" t="str">
        <f>_xlfn.XLOOKUP(A:A,'COAPS 2020-10'!A:A,'COAPS 2020-10'!W:W)</f>
        <v>SIM</v>
      </c>
    </row>
    <row r="107" spans="1:17" x14ac:dyDescent="0.25">
      <c r="A107" s="2">
        <v>165</v>
      </c>
      <c r="B107" s="1" t="s">
        <v>1794</v>
      </c>
      <c r="C107" s="43" t="s">
        <v>330</v>
      </c>
      <c r="D107" s="1" t="s">
        <v>2077</v>
      </c>
      <c r="E107" s="20" t="str">
        <f>_xlfn.XLOOKUP(A:A,Tipologia!A:A,Tipologia!F:F)</f>
        <v>D</v>
      </c>
      <c r="F107" s="62">
        <f t="shared" si="7"/>
        <v>5.5</v>
      </c>
      <c r="G107" s="58">
        <f t="shared" si="8"/>
        <v>0.5</v>
      </c>
      <c r="H107" s="58">
        <f t="shared" si="9"/>
        <v>1</v>
      </c>
      <c r="I107" s="58">
        <f t="shared" si="10"/>
        <v>2</v>
      </c>
      <c r="J107" s="58">
        <f t="shared" si="11"/>
        <v>2</v>
      </c>
      <c r="K107" s="1">
        <f>_xlfn.XLOOKUP(A:A,AUTOPREENCHIMENTO!A:A,AUTOPREENCHIMENTO!AJ:AJ)</f>
        <v>1</v>
      </c>
      <c r="L107" s="29" t="str">
        <f>_xlfn.XLOOKUP(A:A,'COAPS 2020-10'!A:A,'COAPS 2020-10'!T:T)</f>
        <v>SIM</v>
      </c>
      <c r="M107" s="29" t="str">
        <f>_xlfn.XLOOKUP(A:A,'COAPS 2020-10'!A:A,'COAPS 2020-10'!V:V)</f>
        <v>NÃO</v>
      </c>
      <c r="N107" s="57" t="str">
        <f t="shared" si="12"/>
        <v>SIM</v>
      </c>
      <c r="O107" s="21" t="str">
        <f>_xlfn.XLOOKUP(A:A,'COAPS 2020-10'!A:A,'COAPS 2020-10'!X:X)</f>
        <v>VOLANTE</v>
      </c>
      <c r="P107" s="57" t="str">
        <f t="shared" si="13"/>
        <v>SIM</v>
      </c>
      <c r="Q107" s="21" t="str">
        <f>_xlfn.XLOOKUP(A:A,'COAPS 2020-10'!A:A,'COAPS 2020-10'!W:W)</f>
        <v>VOLANTE</v>
      </c>
    </row>
    <row r="108" spans="1:17" x14ac:dyDescent="0.25">
      <c r="A108" s="2">
        <v>166</v>
      </c>
      <c r="B108" s="1" t="s">
        <v>1929</v>
      </c>
      <c r="C108" s="43" t="s">
        <v>136</v>
      </c>
      <c r="D108" s="1" t="s">
        <v>2058</v>
      </c>
      <c r="E108" s="20" t="str">
        <f>_xlfn.XLOOKUP(A:A,Tipologia!A:A,Tipologia!F:F)</f>
        <v>B</v>
      </c>
      <c r="F108" s="62">
        <f t="shared" si="7"/>
        <v>7.5</v>
      </c>
      <c r="G108" s="58">
        <f t="shared" si="8"/>
        <v>0.5</v>
      </c>
      <c r="H108" s="58">
        <f t="shared" si="9"/>
        <v>3</v>
      </c>
      <c r="I108" s="58">
        <f t="shared" si="10"/>
        <v>2</v>
      </c>
      <c r="J108" s="58">
        <f t="shared" si="11"/>
        <v>2</v>
      </c>
      <c r="K108" s="1">
        <f>_xlfn.XLOOKUP(A:A,AUTOPREENCHIMENTO!A:A,AUTOPREENCHIMENTO!AJ:AJ)</f>
        <v>1</v>
      </c>
      <c r="L108" s="29" t="str">
        <f>_xlfn.XLOOKUP(A:A,'COAPS 2020-10'!A:A,'COAPS 2020-10'!T:T)</f>
        <v>SIM</v>
      </c>
      <c r="M108" s="29" t="str">
        <f>_xlfn.XLOOKUP(A:A,'COAPS 2020-10'!A:A,'COAPS 2020-10'!V:V)</f>
        <v>SIM</v>
      </c>
      <c r="N108" s="57" t="str">
        <f t="shared" si="12"/>
        <v>SIM</v>
      </c>
      <c r="O108" s="21" t="str">
        <f>_xlfn.XLOOKUP(A:A,'COAPS 2020-10'!A:A,'COAPS 2020-10'!X:X)</f>
        <v>SALA DE VACINA</v>
      </c>
      <c r="P108" s="57" t="str">
        <f t="shared" si="13"/>
        <v>SIM</v>
      </c>
      <c r="Q108" s="21" t="str">
        <f>_xlfn.XLOOKUP(A:A,'COAPS 2020-10'!A:A,'COAPS 2020-10'!W:W)</f>
        <v>POSTO DE COLETA</v>
      </c>
    </row>
    <row r="109" spans="1:17" x14ac:dyDescent="0.25">
      <c r="A109" s="2">
        <v>168</v>
      </c>
      <c r="B109" s="1" t="s">
        <v>1857</v>
      </c>
      <c r="C109" s="43" t="s">
        <v>572</v>
      </c>
      <c r="D109" s="1" t="s">
        <v>2035</v>
      </c>
      <c r="E109" s="20" t="str">
        <f>_xlfn.XLOOKUP(A:A,Tipologia!A:A,Tipologia!F:F)</f>
        <v>B</v>
      </c>
      <c r="F109" s="62">
        <f t="shared" si="7"/>
        <v>7.5</v>
      </c>
      <c r="G109" s="58">
        <f t="shared" si="8"/>
        <v>0.5</v>
      </c>
      <c r="H109" s="58">
        <f t="shared" si="9"/>
        <v>3</v>
      </c>
      <c r="I109" s="58">
        <f t="shared" si="10"/>
        <v>2</v>
      </c>
      <c r="J109" s="58">
        <f t="shared" si="11"/>
        <v>2</v>
      </c>
      <c r="K109" s="1">
        <f>_xlfn.XLOOKUP(A:A,AUTOPREENCHIMENTO!A:A,AUTOPREENCHIMENTO!AJ:AJ)</f>
        <v>1</v>
      </c>
      <c r="L109" s="29" t="str">
        <f>_xlfn.XLOOKUP(A:A,'COAPS 2020-10'!A:A,'COAPS 2020-10'!T:T)</f>
        <v>SIM</v>
      </c>
      <c r="M109" s="29" t="str">
        <f>_xlfn.XLOOKUP(A:A,'COAPS 2020-10'!A:A,'COAPS 2020-10'!V:V)</f>
        <v>SIM</v>
      </c>
      <c r="N109" s="57" t="str">
        <f t="shared" si="12"/>
        <v>SIM</v>
      </c>
      <c r="O109" s="21" t="str">
        <f>_xlfn.XLOOKUP(A:A,'COAPS 2020-10'!A:A,'COAPS 2020-10'!X:X)</f>
        <v>SIM</v>
      </c>
      <c r="P109" s="57" t="str">
        <f t="shared" si="13"/>
        <v>SIM</v>
      </c>
      <c r="Q109" s="21" t="str">
        <f>_xlfn.XLOOKUP(A:A,'COAPS 2020-10'!A:A,'COAPS 2020-10'!W:W)</f>
        <v>SIM</v>
      </c>
    </row>
    <row r="110" spans="1:17" x14ac:dyDescent="0.25">
      <c r="A110" s="2">
        <v>170</v>
      </c>
      <c r="B110" s="1" t="s">
        <v>1857</v>
      </c>
      <c r="C110" s="43" t="s">
        <v>157</v>
      </c>
      <c r="D110" s="1" t="s">
        <v>1892</v>
      </c>
      <c r="E110" s="20" t="str">
        <f>_xlfn.XLOOKUP(A:A,Tipologia!A:A,Tipologia!F:F)</f>
        <v>B</v>
      </c>
      <c r="F110" s="62">
        <f t="shared" si="7"/>
        <v>7</v>
      </c>
      <c r="G110" s="58">
        <f t="shared" si="8"/>
        <v>0</v>
      </c>
      <c r="H110" s="58">
        <f t="shared" si="9"/>
        <v>3</v>
      </c>
      <c r="I110" s="58">
        <f t="shared" si="10"/>
        <v>2</v>
      </c>
      <c r="J110" s="58">
        <f t="shared" si="11"/>
        <v>2</v>
      </c>
      <c r="K110" s="1">
        <f>_xlfn.XLOOKUP(A:A,AUTOPREENCHIMENTO!A:A,AUTOPREENCHIMENTO!AJ:AJ)</f>
        <v>0</v>
      </c>
      <c r="L110" s="29" t="str">
        <f>_xlfn.XLOOKUP(A:A,'COAPS 2020-10'!A:A,'COAPS 2020-10'!T:T)</f>
        <v>SIM</v>
      </c>
      <c r="M110" s="29" t="str">
        <f>_xlfn.XLOOKUP(A:A,'COAPS 2020-10'!A:A,'COAPS 2020-10'!V:V)</f>
        <v>SIM</v>
      </c>
      <c r="N110" s="57" t="str">
        <f t="shared" si="12"/>
        <v>SIM</v>
      </c>
      <c r="O110" s="21" t="str">
        <f>_xlfn.XLOOKUP(A:A,'COAPS 2020-10'!A:A,'COAPS 2020-10'!X:X)</f>
        <v>SIM</v>
      </c>
      <c r="P110" s="57" t="str">
        <f t="shared" si="13"/>
        <v>SIM</v>
      </c>
      <c r="Q110" s="21" t="str">
        <f>_xlfn.XLOOKUP(A:A,'COAPS 2020-10'!A:A,'COAPS 2020-10'!W:W)</f>
        <v>SIM</v>
      </c>
    </row>
    <row r="111" spans="1:17" x14ac:dyDescent="0.25">
      <c r="A111" s="2">
        <v>171</v>
      </c>
      <c r="B111" s="1" t="s">
        <v>1794</v>
      </c>
      <c r="C111" s="43" t="s">
        <v>330</v>
      </c>
      <c r="D111" s="1" t="s">
        <v>2103</v>
      </c>
      <c r="E111" s="20" t="str">
        <f>_xlfn.XLOOKUP(A:A,Tipologia!A:A,Tipologia!F:F)</f>
        <v>D</v>
      </c>
      <c r="F111" s="62">
        <f t="shared" si="7"/>
        <v>5.5</v>
      </c>
      <c r="G111" s="58">
        <f t="shared" si="8"/>
        <v>0.5</v>
      </c>
      <c r="H111" s="58">
        <f t="shared" si="9"/>
        <v>1</v>
      </c>
      <c r="I111" s="58">
        <f t="shared" si="10"/>
        <v>2</v>
      </c>
      <c r="J111" s="58">
        <f t="shared" si="11"/>
        <v>2</v>
      </c>
      <c r="K111" s="1">
        <f>_xlfn.XLOOKUP(A:A,AUTOPREENCHIMENTO!A:A,AUTOPREENCHIMENTO!AJ:AJ)</f>
        <v>1</v>
      </c>
      <c r="L111" s="29" t="str">
        <f>_xlfn.XLOOKUP(A:A,'COAPS 2020-10'!A:A,'COAPS 2020-10'!T:T)</f>
        <v>SIM</v>
      </c>
      <c r="M111" s="29" t="str">
        <f>_xlfn.XLOOKUP(A:A,'COAPS 2020-10'!A:A,'COAPS 2020-10'!V:V)</f>
        <v>NÃO</v>
      </c>
      <c r="N111" s="57" t="str">
        <f t="shared" si="12"/>
        <v>SIM</v>
      </c>
      <c r="O111" s="21" t="str">
        <f>_xlfn.XLOOKUP(A:A,'COAPS 2020-10'!A:A,'COAPS 2020-10'!X:X)</f>
        <v>VOLANTE</v>
      </c>
      <c r="P111" s="57" t="str">
        <f t="shared" si="13"/>
        <v>SIM</v>
      </c>
      <c r="Q111" s="21" t="str">
        <f>_xlfn.XLOOKUP(A:A,'COAPS 2020-10'!A:A,'COAPS 2020-10'!W:W)</f>
        <v>VOLANTE</v>
      </c>
    </row>
    <row r="112" spans="1:17" x14ac:dyDescent="0.25">
      <c r="A112" s="2">
        <v>172</v>
      </c>
      <c r="B112" s="1" t="s">
        <v>1929</v>
      </c>
      <c r="C112" s="43" t="s">
        <v>120</v>
      </c>
      <c r="D112" s="1" t="s">
        <v>2078</v>
      </c>
      <c r="E112" s="20" t="str">
        <f>_xlfn.XLOOKUP(A:A,Tipologia!A:A,Tipologia!F:F)</f>
        <v>C</v>
      </c>
      <c r="F112" s="62">
        <f t="shared" si="7"/>
        <v>3.5</v>
      </c>
      <c r="G112" s="58">
        <f t="shared" si="8"/>
        <v>0.5</v>
      </c>
      <c r="H112" s="58">
        <f t="shared" si="9"/>
        <v>1</v>
      </c>
      <c r="I112" s="58">
        <f t="shared" si="10"/>
        <v>2</v>
      </c>
      <c r="J112" s="58">
        <f t="shared" si="11"/>
        <v>0</v>
      </c>
      <c r="K112" s="1">
        <f>_xlfn.XLOOKUP(A:A,AUTOPREENCHIMENTO!A:A,AUTOPREENCHIMENTO!AJ:AJ)</f>
        <v>1</v>
      </c>
      <c r="L112" s="29" t="str">
        <f>_xlfn.XLOOKUP(A:A,'COAPS 2020-10'!A:A,'COAPS 2020-10'!T:T)</f>
        <v>SIM</v>
      </c>
      <c r="M112" s="29" t="str">
        <f>_xlfn.XLOOKUP(A:A,'COAPS 2020-10'!A:A,'COAPS 2020-10'!V:V)</f>
        <v>NÃO</v>
      </c>
      <c r="N112" s="57" t="str">
        <f t="shared" si="12"/>
        <v>SIM</v>
      </c>
      <c r="O112" s="21" t="str">
        <f>_xlfn.XLOOKUP(A:A,'COAPS 2020-10'!A:A,'COAPS 2020-10'!X:X)</f>
        <v>VOLANTE</v>
      </c>
      <c r="P112" s="57" t="str">
        <f t="shared" si="13"/>
        <v>NÃO</v>
      </c>
      <c r="Q112" s="21" t="str">
        <f>_xlfn.XLOOKUP(A:A,'COAPS 2020-10'!A:A,'COAPS 2020-10'!W:W)</f>
        <v>NÃO</v>
      </c>
    </row>
    <row r="113" spans="1:17" x14ac:dyDescent="0.25">
      <c r="A113" s="2">
        <v>173</v>
      </c>
      <c r="B113" s="1" t="s">
        <v>1702</v>
      </c>
      <c r="C113" s="43" t="s">
        <v>271</v>
      </c>
      <c r="D113" s="1" t="s">
        <v>2115</v>
      </c>
      <c r="E113" s="20" t="str">
        <f>_xlfn.XLOOKUP(A:A,Tipologia!A:A,Tipologia!F:F)</f>
        <v>D</v>
      </c>
      <c r="F113" s="62">
        <f t="shared" si="7"/>
        <v>2</v>
      </c>
      <c r="G113" s="58">
        <f t="shared" si="8"/>
        <v>0</v>
      </c>
      <c r="H113" s="58">
        <f t="shared" si="9"/>
        <v>0</v>
      </c>
      <c r="I113" s="58">
        <f t="shared" si="10"/>
        <v>2</v>
      </c>
      <c r="J113" s="58">
        <f t="shared" si="11"/>
        <v>0</v>
      </c>
      <c r="K113" s="1">
        <f>_xlfn.XLOOKUP(A:A,AUTOPREENCHIMENTO!A:A,AUTOPREENCHIMENTO!AJ:AJ)</f>
        <v>0</v>
      </c>
      <c r="L113" s="29" t="str">
        <f>_xlfn.XLOOKUP(A:A,'COAPS 2020-10'!A:A,'COAPS 2020-10'!T:T)</f>
        <v>NÃO</v>
      </c>
      <c r="M113" s="29" t="str">
        <f>_xlfn.XLOOKUP(A:A,'COAPS 2020-10'!A:A,'COAPS 2020-10'!V:V)</f>
        <v>NÃO</v>
      </c>
      <c r="N113" s="57" t="str">
        <f t="shared" si="12"/>
        <v>SIM</v>
      </c>
      <c r="O113" s="21" t="str">
        <f>_xlfn.XLOOKUP(A:A,'COAPS 2020-10'!A:A,'COAPS 2020-10'!X:X)</f>
        <v>SALA DE VACINA</v>
      </c>
      <c r="P113" s="57" t="str">
        <f t="shared" si="13"/>
        <v>NÃO</v>
      </c>
      <c r="Q113" s="21" t="str">
        <f>_xlfn.XLOOKUP(A:A,'COAPS 2020-10'!A:A,'COAPS 2020-10'!W:W)</f>
        <v>NÃO</v>
      </c>
    </row>
    <row r="114" spans="1:17" x14ac:dyDescent="0.25">
      <c r="A114" s="2">
        <v>174</v>
      </c>
      <c r="B114" s="1" t="s">
        <v>1794</v>
      </c>
      <c r="C114" s="43" t="s">
        <v>330</v>
      </c>
      <c r="D114" s="1" t="s">
        <v>2116</v>
      </c>
      <c r="E114" s="20" t="str">
        <f>_xlfn.XLOOKUP(A:A,Tipologia!A:A,Tipologia!F:F)</f>
        <v>D</v>
      </c>
      <c r="F114" s="62">
        <f t="shared" si="7"/>
        <v>5.5</v>
      </c>
      <c r="G114" s="58">
        <f t="shared" si="8"/>
        <v>0.5</v>
      </c>
      <c r="H114" s="58">
        <f t="shared" si="9"/>
        <v>1</v>
      </c>
      <c r="I114" s="58">
        <f t="shared" si="10"/>
        <v>2</v>
      </c>
      <c r="J114" s="58">
        <f t="shared" si="11"/>
        <v>2</v>
      </c>
      <c r="K114" s="1">
        <f>_xlfn.XLOOKUP(A:A,AUTOPREENCHIMENTO!A:A,AUTOPREENCHIMENTO!AJ:AJ)</f>
        <v>1</v>
      </c>
      <c r="L114" s="29" t="str">
        <f>_xlfn.XLOOKUP(A:A,'COAPS 2020-10'!A:A,'COAPS 2020-10'!T:T)</f>
        <v>SIM</v>
      </c>
      <c r="M114" s="29" t="str">
        <f>_xlfn.XLOOKUP(A:A,'COAPS 2020-10'!A:A,'COAPS 2020-10'!V:V)</f>
        <v>NÃO</v>
      </c>
      <c r="N114" s="57" t="str">
        <f t="shared" si="12"/>
        <v>SIM</v>
      </c>
      <c r="O114" s="21" t="str">
        <f>_xlfn.XLOOKUP(A:A,'COAPS 2020-10'!A:A,'COAPS 2020-10'!X:X)</f>
        <v>VOLANTE</v>
      </c>
      <c r="P114" s="57" t="str">
        <f t="shared" si="13"/>
        <v>SIM</v>
      </c>
      <c r="Q114" s="21" t="str">
        <f>_xlfn.XLOOKUP(A:A,'COAPS 2020-10'!A:A,'COAPS 2020-10'!W:W)</f>
        <v>VOLANTE</v>
      </c>
    </row>
    <row r="115" spans="1:17" x14ac:dyDescent="0.25">
      <c r="A115" s="2">
        <v>176</v>
      </c>
      <c r="B115" s="1" t="s">
        <v>1702</v>
      </c>
      <c r="C115" s="43" t="s">
        <v>325</v>
      </c>
      <c r="D115" s="1" t="s">
        <v>2136</v>
      </c>
      <c r="E115" s="20" t="str">
        <f>_xlfn.XLOOKUP(A:A,Tipologia!A:A,Tipologia!F:F)</f>
        <v>C</v>
      </c>
      <c r="F115" s="62">
        <f t="shared" si="7"/>
        <v>4.5</v>
      </c>
      <c r="G115" s="58">
        <f t="shared" si="8"/>
        <v>0.5</v>
      </c>
      <c r="H115" s="58">
        <f t="shared" si="9"/>
        <v>0</v>
      </c>
      <c r="I115" s="58">
        <f t="shared" si="10"/>
        <v>2</v>
      </c>
      <c r="J115" s="58">
        <f t="shared" si="11"/>
        <v>2</v>
      </c>
      <c r="K115" s="1">
        <f>_xlfn.XLOOKUP(A:A,AUTOPREENCHIMENTO!A:A,AUTOPREENCHIMENTO!AJ:AJ)</f>
        <v>1</v>
      </c>
      <c r="L115" s="29" t="str">
        <f>_xlfn.XLOOKUP(A:A,'COAPS 2020-10'!A:A,'COAPS 2020-10'!T:T)</f>
        <v>NÃO</v>
      </c>
      <c r="M115" s="29" t="str">
        <f>_xlfn.XLOOKUP(A:A,'COAPS 2020-10'!A:A,'COAPS 2020-10'!V:V)</f>
        <v>NÃO</v>
      </c>
      <c r="N115" s="57" t="str">
        <f t="shared" si="12"/>
        <v>SIM</v>
      </c>
      <c r="O115" s="21" t="str">
        <f>_xlfn.XLOOKUP(A:A,'COAPS 2020-10'!A:A,'COAPS 2020-10'!X:X)</f>
        <v>VOLANTE</v>
      </c>
      <c r="P115" s="57" t="str">
        <f t="shared" si="13"/>
        <v>SIM</v>
      </c>
      <c r="Q115" s="21" t="str">
        <f>_xlfn.XLOOKUP(A:A,'COAPS 2020-10'!A:A,'COAPS 2020-10'!W:W)</f>
        <v>VOLANTE</v>
      </c>
    </row>
    <row r="116" spans="1:17" x14ac:dyDescent="0.25">
      <c r="A116" s="2">
        <v>178</v>
      </c>
      <c r="B116" s="1" t="s">
        <v>1702</v>
      </c>
      <c r="C116" s="43" t="s">
        <v>325</v>
      </c>
      <c r="D116" s="1" t="s">
        <v>2143</v>
      </c>
      <c r="E116" s="20" t="str">
        <f>_xlfn.XLOOKUP(A:A,Tipologia!A:A,Tipologia!F:F)</f>
        <v>B</v>
      </c>
      <c r="F116" s="62">
        <f t="shared" si="7"/>
        <v>5.5</v>
      </c>
      <c r="G116" s="58">
        <f t="shared" si="8"/>
        <v>0.5</v>
      </c>
      <c r="H116" s="58">
        <f t="shared" si="9"/>
        <v>1</v>
      </c>
      <c r="I116" s="58">
        <f t="shared" si="10"/>
        <v>2</v>
      </c>
      <c r="J116" s="58">
        <f t="shared" si="11"/>
        <v>2</v>
      </c>
      <c r="K116" s="1">
        <f>_xlfn.XLOOKUP(A:A,AUTOPREENCHIMENTO!A:A,AUTOPREENCHIMENTO!AJ:AJ)</f>
        <v>1</v>
      </c>
      <c r="L116" s="29" t="str">
        <f>_xlfn.XLOOKUP(A:A,'COAPS 2020-10'!A:A,'COAPS 2020-10'!T:T)</f>
        <v>CAUTELA</v>
      </c>
      <c r="M116" s="29" t="str">
        <f>_xlfn.XLOOKUP(A:A,'COAPS 2020-10'!A:A,'COAPS 2020-10'!V:V)</f>
        <v>NÃO</v>
      </c>
      <c r="N116" s="57" t="str">
        <f t="shared" si="12"/>
        <v>SIM</v>
      </c>
      <c r="O116" s="21" t="str">
        <f>_xlfn.XLOOKUP(A:A,'COAPS 2020-10'!A:A,'COAPS 2020-10'!X:X)</f>
        <v>VOLANTE</v>
      </c>
      <c r="P116" s="57" t="str">
        <f t="shared" si="13"/>
        <v>SIM</v>
      </c>
      <c r="Q116" s="21" t="str">
        <f>_xlfn.XLOOKUP(A:A,'COAPS 2020-10'!A:A,'COAPS 2020-10'!W:W)</f>
        <v>VOLANTE</v>
      </c>
    </row>
    <row r="117" spans="1:17" x14ac:dyDescent="0.25">
      <c r="A117" s="2">
        <v>179</v>
      </c>
      <c r="B117" s="1" t="s">
        <v>1702</v>
      </c>
      <c r="C117" s="43" t="s">
        <v>325</v>
      </c>
      <c r="D117" s="1" t="s">
        <v>1728</v>
      </c>
      <c r="E117" s="20" t="str">
        <f>_xlfn.XLOOKUP(A:A,Tipologia!A:A,Tipologia!F:F)</f>
        <v>D</v>
      </c>
      <c r="F117" s="62">
        <f t="shared" si="7"/>
        <v>5</v>
      </c>
      <c r="G117" s="58">
        <f t="shared" si="8"/>
        <v>0</v>
      </c>
      <c r="H117" s="58">
        <f t="shared" si="9"/>
        <v>1</v>
      </c>
      <c r="I117" s="58">
        <f t="shared" si="10"/>
        <v>2</v>
      </c>
      <c r="J117" s="58">
        <f t="shared" si="11"/>
        <v>2</v>
      </c>
      <c r="K117" s="1">
        <f>_xlfn.XLOOKUP(A:A,AUTOPREENCHIMENTO!A:A,AUTOPREENCHIMENTO!AJ:AJ)</f>
        <v>0</v>
      </c>
      <c r="L117" s="29" t="str">
        <f>_xlfn.XLOOKUP(A:A,'COAPS 2020-10'!A:A,'COAPS 2020-10'!T:T)</f>
        <v>SIM</v>
      </c>
      <c r="M117" s="29" t="str">
        <f>_xlfn.XLOOKUP(A:A,'COAPS 2020-10'!A:A,'COAPS 2020-10'!V:V)</f>
        <v>NÃO</v>
      </c>
      <c r="N117" s="57" t="str">
        <f t="shared" si="12"/>
        <v>SIM</v>
      </c>
      <c r="O117" s="21" t="str">
        <f>_xlfn.XLOOKUP(A:A,'COAPS 2020-10'!A:A,'COAPS 2020-10'!X:X)</f>
        <v>VOLANTE</v>
      </c>
      <c r="P117" s="57" t="str">
        <f t="shared" si="13"/>
        <v>SIM</v>
      </c>
      <c r="Q117" s="21" t="str">
        <f>_xlfn.XLOOKUP(A:A,'COAPS 2020-10'!A:A,'COAPS 2020-10'!W:W)</f>
        <v>VOLANTE</v>
      </c>
    </row>
    <row r="118" spans="1:17" x14ac:dyDescent="0.25">
      <c r="A118" s="2">
        <v>180</v>
      </c>
      <c r="B118" s="1" t="s">
        <v>1857</v>
      </c>
      <c r="C118" s="43" t="s">
        <v>390</v>
      </c>
      <c r="D118" s="1" t="s">
        <v>2079</v>
      </c>
      <c r="E118" s="20" t="str">
        <f>_xlfn.XLOOKUP(A:A,Tipologia!A:A,Tipologia!F:F)</f>
        <v>B</v>
      </c>
      <c r="F118" s="62">
        <f t="shared" si="7"/>
        <v>7</v>
      </c>
      <c r="G118" s="58">
        <f t="shared" si="8"/>
        <v>0</v>
      </c>
      <c r="H118" s="58">
        <f t="shared" si="9"/>
        <v>3</v>
      </c>
      <c r="I118" s="58">
        <f t="shared" si="10"/>
        <v>2</v>
      </c>
      <c r="J118" s="58">
        <f t="shared" si="11"/>
        <v>2</v>
      </c>
      <c r="K118" s="1">
        <f>_xlfn.XLOOKUP(A:A,AUTOPREENCHIMENTO!A:A,AUTOPREENCHIMENTO!AJ:AJ)</f>
        <v>0</v>
      </c>
      <c r="L118" s="29" t="str">
        <f>_xlfn.XLOOKUP(A:A,'COAPS 2020-10'!A:A,'COAPS 2020-10'!T:T)</f>
        <v>SIM</v>
      </c>
      <c r="M118" s="29" t="str">
        <f>_xlfn.XLOOKUP(A:A,'COAPS 2020-10'!A:A,'COAPS 2020-10'!V:V)</f>
        <v>SIM</v>
      </c>
      <c r="N118" s="57" t="str">
        <f t="shared" si="12"/>
        <v>SIM</v>
      </c>
      <c r="O118" s="21" t="str">
        <f>_xlfn.XLOOKUP(A:A,'COAPS 2020-10'!A:A,'COAPS 2020-10'!X:X)</f>
        <v>SIM</v>
      </c>
      <c r="P118" s="57" t="str">
        <f t="shared" si="13"/>
        <v>SIM</v>
      </c>
      <c r="Q118" s="21" t="str">
        <f>_xlfn.XLOOKUP(A:A,'COAPS 2020-10'!A:A,'COAPS 2020-10'!W:W)</f>
        <v>SIM</v>
      </c>
    </row>
    <row r="119" spans="1:17" x14ac:dyDescent="0.25">
      <c r="A119" s="2">
        <v>181</v>
      </c>
      <c r="B119" s="1" t="s">
        <v>1702</v>
      </c>
      <c r="C119" s="43" t="s">
        <v>271</v>
      </c>
      <c r="D119" s="1" t="s">
        <v>2036</v>
      </c>
      <c r="E119" s="20" t="str">
        <f>_xlfn.XLOOKUP(A:A,Tipologia!A:A,Tipologia!F:F)</f>
        <v>D</v>
      </c>
      <c r="F119" s="62">
        <f t="shared" si="7"/>
        <v>5.5</v>
      </c>
      <c r="G119" s="58">
        <f t="shared" si="8"/>
        <v>0.5</v>
      </c>
      <c r="H119" s="58">
        <f t="shared" si="9"/>
        <v>1</v>
      </c>
      <c r="I119" s="58">
        <f t="shared" si="10"/>
        <v>2</v>
      </c>
      <c r="J119" s="58">
        <f t="shared" si="11"/>
        <v>2</v>
      </c>
      <c r="K119" s="1">
        <f>_xlfn.XLOOKUP(A:A,AUTOPREENCHIMENTO!A:A,AUTOPREENCHIMENTO!AJ:AJ)</f>
        <v>1</v>
      </c>
      <c r="L119" s="29" t="str">
        <f>_xlfn.XLOOKUP(A:A,'COAPS 2020-10'!A:A,'COAPS 2020-10'!T:T)</f>
        <v>SIM</v>
      </c>
      <c r="M119" s="29" t="str">
        <f>_xlfn.XLOOKUP(A:A,'COAPS 2020-10'!A:A,'COAPS 2020-10'!V:V)</f>
        <v>NÃO</v>
      </c>
      <c r="N119" s="57" t="str">
        <f t="shared" si="12"/>
        <v>SIM</v>
      </c>
      <c r="O119" s="21" t="str">
        <f>_xlfn.XLOOKUP(A:A,'COAPS 2020-10'!A:A,'COAPS 2020-10'!X:X)</f>
        <v>SALA DE VACINA</v>
      </c>
      <c r="P119" s="57" t="str">
        <f t="shared" si="13"/>
        <v>SIM</v>
      </c>
      <c r="Q119" s="21" t="str">
        <f>_xlfn.XLOOKUP(A:A,'COAPS 2020-10'!A:A,'COAPS 2020-10'!W:W)</f>
        <v>SIM</v>
      </c>
    </row>
    <row r="120" spans="1:17" x14ac:dyDescent="0.25">
      <c r="A120" s="2">
        <v>182</v>
      </c>
      <c r="B120" s="1" t="s">
        <v>1702</v>
      </c>
      <c r="C120" s="43" t="s">
        <v>325</v>
      </c>
      <c r="D120" s="1" t="s">
        <v>1731</v>
      </c>
      <c r="E120" s="20" t="str">
        <f>_xlfn.XLOOKUP(A:A,Tipologia!A:A,Tipologia!F:F)</f>
        <v>D</v>
      </c>
      <c r="F120" s="62">
        <f t="shared" si="7"/>
        <v>5</v>
      </c>
      <c r="G120" s="58">
        <f t="shared" si="8"/>
        <v>0</v>
      </c>
      <c r="H120" s="58">
        <f t="shared" si="9"/>
        <v>1</v>
      </c>
      <c r="I120" s="58">
        <f t="shared" si="10"/>
        <v>2</v>
      </c>
      <c r="J120" s="58">
        <f t="shared" si="11"/>
        <v>2</v>
      </c>
      <c r="K120" s="1">
        <f>_xlfn.XLOOKUP(A:A,AUTOPREENCHIMENTO!A:A,AUTOPREENCHIMENTO!AJ:AJ)</f>
        <v>0</v>
      </c>
      <c r="L120" s="29" t="str">
        <f>_xlfn.XLOOKUP(A:A,'COAPS 2020-10'!A:A,'COAPS 2020-10'!T:T)</f>
        <v>CAUTELA</v>
      </c>
      <c r="M120" s="29" t="str">
        <f>_xlfn.XLOOKUP(A:A,'COAPS 2020-10'!A:A,'COAPS 2020-10'!V:V)</f>
        <v>NÃO</v>
      </c>
      <c r="N120" s="57" t="str">
        <f t="shared" si="12"/>
        <v>SIM</v>
      </c>
      <c r="O120" s="21" t="str">
        <f>_xlfn.XLOOKUP(A:A,'COAPS 2020-10'!A:A,'COAPS 2020-10'!X:X)</f>
        <v>VOLANTE</v>
      </c>
      <c r="P120" s="57" t="str">
        <f t="shared" si="13"/>
        <v>SIM</v>
      </c>
      <c r="Q120" s="21" t="str">
        <f>_xlfn.XLOOKUP(A:A,'COAPS 2020-10'!A:A,'COAPS 2020-10'!W:W)</f>
        <v>VOLANTE</v>
      </c>
    </row>
    <row r="121" spans="1:17" x14ac:dyDescent="0.25">
      <c r="A121" s="2">
        <v>183</v>
      </c>
      <c r="B121" s="1" t="s">
        <v>1702</v>
      </c>
      <c r="C121" s="43" t="s">
        <v>325</v>
      </c>
      <c r="D121" s="1" t="s">
        <v>1737</v>
      </c>
      <c r="E121" s="20" t="str">
        <f>_xlfn.XLOOKUP(A:A,Tipologia!A:A,Tipologia!F:F)</f>
        <v>D</v>
      </c>
      <c r="F121" s="62">
        <f t="shared" si="7"/>
        <v>4.5</v>
      </c>
      <c r="G121" s="58">
        <f t="shared" si="8"/>
        <v>0.5</v>
      </c>
      <c r="H121" s="58">
        <f t="shared" si="9"/>
        <v>0</v>
      </c>
      <c r="I121" s="58">
        <f t="shared" si="10"/>
        <v>2</v>
      </c>
      <c r="J121" s="58">
        <f t="shared" si="11"/>
        <v>2</v>
      </c>
      <c r="K121" s="1">
        <f>_xlfn.XLOOKUP(A:A,AUTOPREENCHIMENTO!A:A,AUTOPREENCHIMENTO!AJ:AJ)</f>
        <v>1</v>
      </c>
      <c r="L121" s="29" t="str">
        <f>_xlfn.XLOOKUP(A:A,'COAPS 2020-10'!A:A,'COAPS 2020-10'!T:T)</f>
        <v>NÃO</v>
      </c>
      <c r="M121" s="29" t="str">
        <f>_xlfn.XLOOKUP(A:A,'COAPS 2020-10'!A:A,'COAPS 2020-10'!V:V)</f>
        <v>NÃO</v>
      </c>
      <c r="N121" s="57" t="str">
        <f t="shared" si="12"/>
        <v>SIM</v>
      </c>
      <c r="O121" s="21" t="str">
        <f>_xlfn.XLOOKUP(A:A,'COAPS 2020-10'!A:A,'COAPS 2020-10'!X:X)</f>
        <v>VOLANTE</v>
      </c>
      <c r="P121" s="57" t="str">
        <f t="shared" si="13"/>
        <v>SIM</v>
      </c>
      <c r="Q121" s="21" t="str">
        <f>_xlfn.XLOOKUP(A:A,'COAPS 2020-10'!A:A,'COAPS 2020-10'!W:W)</f>
        <v>VOLANTE</v>
      </c>
    </row>
    <row r="122" spans="1:17" x14ac:dyDescent="0.25">
      <c r="A122" s="2">
        <v>184</v>
      </c>
      <c r="B122" s="1" t="s">
        <v>1568</v>
      </c>
      <c r="C122" s="43" t="s">
        <v>281</v>
      </c>
      <c r="D122" s="1" t="s">
        <v>2080</v>
      </c>
      <c r="E122" s="20" t="str">
        <f>_xlfn.XLOOKUP(A:A,Tipologia!A:A,Tipologia!F:F)</f>
        <v>B</v>
      </c>
      <c r="F122" s="62">
        <f t="shared" si="7"/>
        <v>7.5</v>
      </c>
      <c r="G122" s="58">
        <f t="shared" si="8"/>
        <v>0.5</v>
      </c>
      <c r="H122" s="58">
        <f t="shared" si="9"/>
        <v>3</v>
      </c>
      <c r="I122" s="58">
        <f t="shared" si="10"/>
        <v>2</v>
      </c>
      <c r="J122" s="58">
        <f t="shared" si="11"/>
        <v>2</v>
      </c>
      <c r="K122" s="1">
        <f>_xlfn.XLOOKUP(A:A,AUTOPREENCHIMENTO!A:A,AUTOPREENCHIMENTO!AJ:AJ)</f>
        <v>1</v>
      </c>
      <c r="L122" s="29" t="str">
        <f>_xlfn.XLOOKUP(A:A,'COAPS 2020-10'!A:A,'COAPS 2020-10'!T:T)</f>
        <v>SIM</v>
      </c>
      <c r="M122" s="29" t="str">
        <f>_xlfn.XLOOKUP(A:A,'COAPS 2020-10'!A:A,'COAPS 2020-10'!V:V)</f>
        <v>SIM</v>
      </c>
      <c r="N122" s="57" t="str">
        <f t="shared" si="12"/>
        <v>SIM</v>
      </c>
      <c r="O122" s="21" t="str">
        <f>_xlfn.XLOOKUP(A:A,'COAPS 2020-10'!A:A,'COAPS 2020-10'!X:X)</f>
        <v>SALA DE VACINA</v>
      </c>
      <c r="P122" s="57" t="str">
        <f t="shared" si="13"/>
        <v>SIM</v>
      </c>
      <c r="Q122" s="21" t="str">
        <f>_xlfn.XLOOKUP(A:A,'COAPS 2020-10'!A:A,'COAPS 2020-10'!W:W)</f>
        <v>POSTO DE COLETA</v>
      </c>
    </row>
    <row r="123" spans="1:17" x14ac:dyDescent="0.25">
      <c r="A123" s="2">
        <v>185</v>
      </c>
      <c r="B123" s="1" t="s">
        <v>1702</v>
      </c>
      <c r="C123" s="43" t="s">
        <v>2151</v>
      </c>
      <c r="D123" s="1" t="s">
        <v>2104</v>
      </c>
      <c r="E123" s="20" t="str">
        <f>_xlfn.XLOOKUP(A:A,Tipologia!A:A,Tipologia!F:F)</f>
        <v>B</v>
      </c>
      <c r="F123" s="62">
        <f t="shared" si="7"/>
        <v>5.5</v>
      </c>
      <c r="G123" s="58">
        <f t="shared" si="8"/>
        <v>0.5</v>
      </c>
      <c r="H123" s="58">
        <f t="shared" si="9"/>
        <v>1</v>
      </c>
      <c r="I123" s="58">
        <f t="shared" si="10"/>
        <v>2</v>
      </c>
      <c r="J123" s="58">
        <f t="shared" si="11"/>
        <v>2</v>
      </c>
      <c r="K123" s="1">
        <f>_xlfn.XLOOKUP(A:A,AUTOPREENCHIMENTO!A:A,AUTOPREENCHIMENTO!AJ:AJ)</f>
        <v>1</v>
      </c>
      <c r="L123" s="29" t="str">
        <f>_xlfn.XLOOKUP(A:A,'COAPS 2020-10'!A:A,'COAPS 2020-10'!T:T)</f>
        <v>CAUTELA</v>
      </c>
      <c r="M123" s="29" t="str">
        <f>_xlfn.XLOOKUP(A:A,'COAPS 2020-10'!A:A,'COAPS 2020-10'!V:V)</f>
        <v>NÃO</v>
      </c>
      <c r="N123" s="57" t="str">
        <f t="shared" si="12"/>
        <v>SIM</v>
      </c>
      <c r="O123" s="21" t="str">
        <f>_xlfn.XLOOKUP(A:A,'COAPS 2020-10'!A:A,'COAPS 2020-10'!X:X)</f>
        <v>SALA DE VACINA</v>
      </c>
      <c r="P123" s="57" t="str">
        <f t="shared" si="13"/>
        <v>SIM</v>
      </c>
      <c r="Q123" s="21" t="str">
        <f>_xlfn.XLOOKUP(A:A,'COAPS 2020-10'!A:A,'COAPS 2020-10'!W:W)</f>
        <v>VOLANTE</v>
      </c>
    </row>
    <row r="124" spans="1:17" x14ac:dyDescent="0.25">
      <c r="A124" s="2">
        <v>186</v>
      </c>
      <c r="B124" s="1" t="s">
        <v>1622</v>
      </c>
      <c r="C124" s="43" t="s">
        <v>127</v>
      </c>
      <c r="D124" s="1" t="s">
        <v>2144</v>
      </c>
      <c r="E124" s="20" t="str">
        <f>_xlfn.XLOOKUP(A:A,Tipologia!A:A,Tipologia!F:F)</f>
        <v>B</v>
      </c>
      <c r="F124" s="62">
        <f t="shared" si="7"/>
        <v>5.5</v>
      </c>
      <c r="G124" s="58">
        <f t="shared" si="8"/>
        <v>0.5</v>
      </c>
      <c r="H124" s="58">
        <f t="shared" si="9"/>
        <v>3</v>
      </c>
      <c r="I124" s="58">
        <f t="shared" si="10"/>
        <v>2</v>
      </c>
      <c r="J124" s="58">
        <f t="shared" si="11"/>
        <v>0</v>
      </c>
      <c r="K124" s="1">
        <f>_xlfn.XLOOKUP(A:A,AUTOPREENCHIMENTO!A:A,AUTOPREENCHIMENTO!AJ:AJ)</f>
        <v>1</v>
      </c>
      <c r="L124" s="29" t="str">
        <f>_xlfn.XLOOKUP(A:A,'COAPS 2020-10'!A:A,'COAPS 2020-10'!T:T)</f>
        <v>SIM</v>
      </c>
      <c r="M124" s="29" t="str">
        <f>_xlfn.XLOOKUP(A:A,'COAPS 2020-10'!A:A,'COAPS 2020-10'!V:V)</f>
        <v>SIM</v>
      </c>
      <c r="N124" s="57" t="str">
        <f t="shared" si="12"/>
        <v>SIM</v>
      </c>
      <c r="O124" s="21" t="str">
        <f>_xlfn.XLOOKUP(A:A,'COAPS 2020-10'!A:A,'COAPS 2020-10'!X:X)</f>
        <v>SIM</v>
      </c>
      <c r="P124" s="57" t="str">
        <f t="shared" si="13"/>
        <v>NÃO</v>
      </c>
      <c r="Q124" s="21" t="str">
        <f>_xlfn.XLOOKUP(A:A,'COAPS 2020-10'!A:A,'COAPS 2020-10'!W:W)</f>
        <v>NÃO</v>
      </c>
    </row>
    <row r="125" spans="1:17" x14ac:dyDescent="0.25">
      <c r="A125" s="2">
        <v>187</v>
      </c>
      <c r="B125" s="1" t="s">
        <v>1794</v>
      </c>
      <c r="C125" s="43" t="s">
        <v>330</v>
      </c>
      <c r="D125" s="1" t="s">
        <v>2145</v>
      </c>
      <c r="E125" s="20" t="str">
        <f>_xlfn.XLOOKUP(A:A,Tipologia!A:A,Tipologia!F:F)</f>
        <v>D</v>
      </c>
      <c r="F125" s="62">
        <f t="shared" si="7"/>
        <v>5</v>
      </c>
      <c r="G125" s="58">
        <f t="shared" si="8"/>
        <v>0</v>
      </c>
      <c r="H125" s="58">
        <f t="shared" si="9"/>
        <v>1</v>
      </c>
      <c r="I125" s="58">
        <f t="shared" si="10"/>
        <v>2</v>
      </c>
      <c r="J125" s="58">
        <f t="shared" si="11"/>
        <v>2</v>
      </c>
      <c r="K125" s="1">
        <f>_xlfn.XLOOKUP(A:A,AUTOPREENCHIMENTO!A:A,AUTOPREENCHIMENTO!AJ:AJ)</f>
        <v>0</v>
      </c>
      <c r="L125" s="29" t="str">
        <f>_xlfn.XLOOKUP(A:A,'COAPS 2020-10'!A:A,'COAPS 2020-10'!T:T)</f>
        <v>SIM</v>
      </c>
      <c r="M125" s="29" t="str">
        <f>_xlfn.XLOOKUP(A:A,'COAPS 2020-10'!A:A,'COAPS 2020-10'!V:V)</f>
        <v>NÃO</v>
      </c>
      <c r="N125" s="57" t="str">
        <f t="shared" si="12"/>
        <v>SIM</v>
      </c>
      <c r="O125" s="21" t="str">
        <f>_xlfn.XLOOKUP(A:A,'COAPS 2020-10'!A:A,'COAPS 2020-10'!X:X)</f>
        <v>VOLANTE</v>
      </c>
      <c r="P125" s="57" t="str">
        <f t="shared" si="13"/>
        <v>SIM</v>
      </c>
      <c r="Q125" s="21" t="str">
        <f>_xlfn.XLOOKUP(A:A,'COAPS 2020-10'!A:A,'COAPS 2020-10'!W:W)</f>
        <v>VOLANTE</v>
      </c>
    </row>
    <row r="126" spans="1:17" x14ac:dyDescent="0.25">
      <c r="A126" s="2">
        <v>188</v>
      </c>
      <c r="B126" s="1" t="s">
        <v>1929</v>
      </c>
      <c r="C126" s="43" t="s">
        <v>136</v>
      </c>
      <c r="D126" s="1" t="s">
        <v>1935</v>
      </c>
      <c r="E126" s="20" t="str">
        <f>_xlfn.XLOOKUP(A:A,Tipologia!A:A,Tipologia!F:F)</f>
        <v>C</v>
      </c>
      <c r="F126" s="62">
        <f t="shared" si="7"/>
        <v>1</v>
      </c>
      <c r="G126" s="58">
        <f t="shared" si="8"/>
        <v>0</v>
      </c>
      <c r="H126" s="58">
        <f t="shared" si="9"/>
        <v>1</v>
      </c>
      <c r="I126" s="58">
        <f t="shared" si="10"/>
        <v>0</v>
      </c>
      <c r="J126" s="58">
        <f t="shared" si="11"/>
        <v>0</v>
      </c>
      <c r="K126" s="1">
        <f>_xlfn.XLOOKUP(A:A,AUTOPREENCHIMENTO!A:A,AUTOPREENCHIMENTO!AJ:AJ)</f>
        <v>0</v>
      </c>
      <c r="L126" s="29" t="str">
        <f>_xlfn.XLOOKUP(A:A,'COAPS 2020-10'!A:A,'COAPS 2020-10'!T:T)</f>
        <v>SIM</v>
      </c>
      <c r="M126" s="29" t="str">
        <f>_xlfn.XLOOKUP(A:A,'COAPS 2020-10'!A:A,'COAPS 2020-10'!V:V)</f>
        <v>NÃO</v>
      </c>
      <c r="N126" s="57" t="str">
        <f t="shared" si="12"/>
        <v>NÃO</v>
      </c>
      <c r="O126" s="21" t="str">
        <f>_xlfn.XLOOKUP(A:A,'COAPS 2020-10'!A:A,'COAPS 2020-10'!X:X)</f>
        <v>NÃO</v>
      </c>
      <c r="P126" s="57" t="str">
        <f t="shared" si="13"/>
        <v>NÃO</v>
      </c>
      <c r="Q126" s="21" t="str">
        <f>_xlfn.XLOOKUP(A:A,'COAPS 2020-10'!A:A,'COAPS 2020-10'!W:W)</f>
        <v>NÃO</v>
      </c>
    </row>
    <row r="127" spans="1:17" x14ac:dyDescent="0.25">
      <c r="A127" s="2">
        <v>189</v>
      </c>
      <c r="B127" s="1" t="s">
        <v>1568</v>
      </c>
      <c r="C127" s="43" t="s">
        <v>281</v>
      </c>
      <c r="D127" s="1" t="s">
        <v>2105</v>
      </c>
      <c r="E127" s="20" t="str">
        <f>_xlfn.XLOOKUP(A:A,Tipologia!A:A,Tipologia!F:F)</f>
        <v>E</v>
      </c>
      <c r="F127" s="62">
        <f t="shared" si="7"/>
        <v>0.5</v>
      </c>
      <c r="G127" s="58">
        <f t="shared" si="8"/>
        <v>0.5</v>
      </c>
      <c r="H127" s="58">
        <f t="shared" si="9"/>
        <v>0</v>
      </c>
      <c r="I127" s="58">
        <f t="shared" si="10"/>
        <v>0</v>
      </c>
      <c r="J127" s="58">
        <f t="shared" si="11"/>
        <v>0</v>
      </c>
      <c r="K127" s="1">
        <f>_xlfn.XLOOKUP(A:A,AUTOPREENCHIMENTO!A:A,AUTOPREENCHIMENTO!AJ:AJ)</f>
        <v>1</v>
      </c>
      <c r="L127" s="29" t="str">
        <f>_xlfn.XLOOKUP(A:A,'COAPS 2020-10'!A:A,'COAPS 2020-10'!T:T)</f>
        <v>NÃO</v>
      </c>
      <c r="M127" s="29" t="str">
        <f>_xlfn.XLOOKUP(A:A,'COAPS 2020-10'!A:A,'COAPS 2020-10'!V:V)</f>
        <v>NÃO</v>
      </c>
      <c r="N127" s="57" t="str">
        <f t="shared" si="12"/>
        <v>NÃO</v>
      </c>
      <c r="O127" s="21" t="str">
        <f>_xlfn.XLOOKUP(A:A,'COAPS 2020-10'!A:A,'COAPS 2020-10'!X:X)</f>
        <v>NÃO</v>
      </c>
      <c r="P127" s="57" t="str">
        <f t="shared" si="13"/>
        <v>NÃO</v>
      </c>
      <c r="Q127" s="21" t="str">
        <f>_xlfn.XLOOKUP(A:A,'COAPS 2020-10'!A:A,'COAPS 2020-10'!W:W)</f>
        <v>NÃO</v>
      </c>
    </row>
    <row r="128" spans="1:17" x14ac:dyDescent="0.25">
      <c r="A128" s="2">
        <v>192</v>
      </c>
      <c r="B128" s="1" t="s">
        <v>1702</v>
      </c>
      <c r="C128" s="43" t="s">
        <v>2151</v>
      </c>
      <c r="D128" s="1" t="s">
        <v>2059</v>
      </c>
      <c r="E128" s="20" t="str">
        <f>_xlfn.XLOOKUP(A:A,Tipologia!A:A,Tipologia!F:F)</f>
        <v>C</v>
      </c>
      <c r="F128" s="62">
        <f t="shared" si="7"/>
        <v>7</v>
      </c>
      <c r="G128" s="58">
        <f t="shared" si="8"/>
        <v>0</v>
      </c>
      <c r="H128" s="58">
        <f t="shared" si="9"/>
        <v>3</v>
      </c>
      <c r="I128" s="58">
        <f t="shared" si="10"/>
        <v>2</v>
      </c>
      <c r="J128" s="58">
        <f t="shared" si="11"/>
        <v>2</v>
      </c>
      <c r="K128" s="1">
        <f>_xlfn.XLOOKUP(A:A,AUTOPREENCHIMENTO!A:A,AUTOPREENCHIMENTO!AJ:AJ)</f>
        <v>0</v>
      </c>
      <c r="L128" s="29" t="str">
        <f>_xlfn.XLOOKUP(A:A,'COAPS 2020-10'!A:A,'COAPS 2020-10'!T:T)</f>
        <v>SIM</v>
      </c>
      <c r="M128" s="29" t="str">
        <f>_xlfn.XLOOKUP(A:A,'COAPS 2020-10'!A:A,'COAPS 2020-10'!V:V)</f>
        <v>SIM</v>
      </c>
      <c r="N128" s="57" t="str">
        <f t="shared" si="12"/>
        <v>SIM</v>
      </c>
      <c r="O128" s="21" t="str">
        <f>_xlfn.XLOOKUP(A:A,'COAPS 2020-10'!A:A,'COAPS 2020-10'!X:X)</f>
        <v>SALA DE VACINA</v>
      </c>
      <c r="P128" s="57" t="str">
        <f t="shared" si="13"/>
        <v>SIM</v>
      </c>
      <c r="Q128" s="21" t="str">
        <f>_xlfn.XLOOKUP(A:A,'COAPS 2020-10'!A:A,'COAPS 2020-10'!W:W)</f>
        <v>SIM</v>
      </c>
    </row>
    <row r="129" spans="1:17" x14ac:dyDescent="0.25">
      <c r="A129" s="2">
        <v>193</v>
      </c>
      <c r="B129" s="1" t="s">
        <v>1702</v>
      </c>
      <c r="C129" s="43" t="s">
        <v>325</v>
      </c>
      <c r="D129" s="1" t="s">
        <v>1715</v>
      </c>
      <c r="E129" s="20" t="str">
        <f>_xlfn.XLOOKUP(A:A,Tipologia!A:A,Tipologia!F:F)</f>
        <v>C</v>
      </c>
      <c r="F129" s="62">
        <f t="shared" si="7"/>
        <v>5.5</v>
      </c>
      <c r="G129" s="58">
        <f t="shared" si="8"/>
        <v>0.5</v>
      </c>
      <c r="H129" s="58">
        <f t="shared" si="9"/>
        <v>1</v>
      </c>
      <c r="I129" s="58">
        <f t="shared" si="10"/>
        <v>2</v>
      </c>
      <c r="J129" s="58">
        <f t="shared" si="11"/>
        <v>2</v>
      </c>
      <c r="K129" s="1">
        <f>_xlfn.XLOOKUP(A:A,AUTOPREENCHIMENTO!A:A,AUTOPREENCHIMENTO!AJ:AJ)</f>
        <v>1</v>
      </c>
      <c r="L129" s="29" t="str">
        <f>_xlfn.XLOOKUP(A:A,'COAPS 2020-10'!A:A,'COAPS 2020-10'!T:T)</f>
        <v>CAUTELA</v>
      </c>
      <c r="M129" s="29" t="str">
        <f>_xlfn.XLOOKUP(A:A,'COAPS 2020-10'!A:A,'COAPS 2020-10'!V:V)</f>
        <v>NÃO</v>
      </c>
      <c r="N129" s="57" t="str">
        <f t="shared" si="12"/>
        <v>SIM</v>
      </c>
      <c r="O129" s="21" t="str">
        <f>_xlfn.XLOOKUP(A:A,'COAPS 2020-10'!A:A,'COAPS 2020-10'!X:X)</f>
        <v>VOLANTE</v>
      </c>
      <c r="P129" s="57" t="str">
        <f t="shared" si="13"/>
        <v>SIM</v>
      </c>
      <c r="Q129" s="21" t="str">
        <f>_xlfn.XLOOKUP(A:A,'COAPS 2020-10'!A:A,'COAPS 2020-10'!W:W)</f>
        <v>VOLANTE</v>
      </c>
    </row>
    <row r="130" spans="1:17" x14ac:dyDescent="0.25">
      <c r="A130" s="2">
        <v>194</v>
      </c>
      <c r="B130" s="1" t="s">
        <v>1702</v>
      </c>
      <c r="C130" s="43" t="s">
        <v>2151</v>
      </c>
      <c r="D130" s="1" t="s">
        <v>2117</v>
      </c>
      <c r="E130" s="20" t="str">
        <f>_xlfn.XLOOKUP(A:A,Tipologia!A:A,Tipologia!F:F)</f>
        <v>B</v>
      </c>
      <c r="F130" s="62">
        <f t="shared" si="7"/>
        <v>5.5</v>
      </c>
      <c r="G130" s="58">
        <f t="shared" si="8"/>
        <v>0.5</v>
      </c>
      <c r="H130" s="58">
        <f t="shared" si="9"/>
        <v>1</v>
      </c>
      <c r="I130" s="58">
        <f t="shared" si="10"/>
        <v>2</v>
      </c>
      <c r="J130" s="58">
        <f t="shared" si="11"/>
        <v>2</v>
      </c>
      <c r="K130" s="1">
        <f>_xlfn.XLOOKUP(A:A,AUTOPREENCHIMENTO!A:A,AUTOPREENCHIMENTO!AJ:AJ)</f>
        <v>1</v>
      </c>
      <c r="L130" s="29" t="str">
        <f>_xlfn.XLOOKUP(A:A,'COAPS 2020-10'!A:A,'COAPS 2020-10'!T:T)</f>
        <v>CAUTELA</v>
      </c>
      <c r="M130" s="29" t="str">
        <f>_xlfn.XLOOKUP(A:A,'COAPS 2020-10'!A:A,'COAPS 2020-10'!V:V)</f>
        <v>NÃO</v>
      </c>
      <c r="N130" s="57" t="str">
        <f t="shared" si="12"/>
        <v>SIM</v>
      </c>
      <c r="O130" s="21" t="str">
        <f>_xlfn.XLOOKUP(A:A,'COAPS 2020-10'!A:A,'COAPS 2020-10'!X:X)</f>
        <v>SALA DE VACINA</v>
      </c>
      <c r="P130" s="57" t="str">
        <f t="shared" si="13"/>
        <v>SIM</v>
      </c>
      <c r="Q130" s="21" t="str">
        <f>_xlfn.XLOOKUP(A:A,'COAPS 2020-10'!A:A,'COAPS 2020-10'!W:W)</f>
        <v>VOLANTE</v>
      </c>
    </row>
    <row r="131" spans="1:17" x14ac:dyDescent="0.25">
      <c r="A131" s="2">
        <v>195</v>
      </c>
      <c r="B131" s="1" t="s">
        <v>1702</v>
      </c>
      <c r="C131" s="43" t="s">
        <v>325</v>
      </c>
      <c r="D131" s="1" t="s">
        <v>1725</v>
      </c>
      <c r="E131" s="20" t="str">
        <f>_xlfn.XLOOKUP(A:A,Tipologia!A:A,Tipologia!F:F)</f>
        <v>C</v>
      </c>
      <c r="F131" s="62">
        <f t="shared" ref="F131:F175" si="14">SUM(G131:J131)</f>
        <v>5</v>
      </c>
      <c r="G131" s="58">
        <f t="shared" ref="G131:G175" si="15">IF(K131=1,0.5,0)</f>
        <v>0</v>
      </c>
      <c r="H131" s="58">
        <f t="shared" ref="H131:H175" si="16">IF(AND(OR(L131="CAUTELA",L131="SIM"),M131="SIM"),3,IF(AND(OR(L131="CAUTELA",L131="SIM"),M131="NÃO"),1,0))</f>
        <v>1</v>
      </c>
      <c r="I131" s="58">
        <f t="shared" ref="I131:I175" si="17">IF(N131="SIM",2,0)</f>
        <v>2</v>
      </c>
      <c r="J131" s="58">
        <f t="shared" ref="J131:J175" si="18">IF(P131="SIM",2,0)</f>
        <v>2</v>
      </c>
      <c r="K131" s="1">
        <f>_xlfn.XLOOKUP(A:A,AUTOPREENCHIMENTO!A:A,AUTOPREENCHIMENTO!AJ:AJ)</f>
        <v>0</v>
      </c>
      <c r="L131" s="29" t="str">
        <f>_xlfn.XLOOKUP(A:A,'COAPS 2020-10'!A:A,'COAPS 2020-10'!T:T)</f>
        <v>SIM</v>
      </c>
      <c r="M131" s="29" t="str">
        <f>_xlfn.XLOOKUP(A:A,'COAPS 2020-10'!A:A,'COAPS 2020-10'!V:V)</f>
        <v>NÃO</v>
      </c>
      <c r="N131" s="57" t="str">
        <f t="shared" ref="N131:N175" si="19">IF(O131="NÃO","NÃO","SIM")</f>
        <v>SIM</v>
      </c>
      <c r="O131" s="21" t="str">
        <f>_xlfn.XLOOKUP(A:A,'COAPS 2020-10'!A:A,'COAPS 2020-10'!X:X)</f>
        <v>VOLANTE</v>
      </c>
      <c r="P131" s="57" t="str">
        <f t="shared" ref="P131:P175" si="20">IF(Q131="NÃO","NÃO","SIM")</f>
        <v>SIM</v>
      </c>
      <c r="Q131" s="21" t="str">
        <f>_xlfn.XLOOKUP(A:A,'COAPS 2020-10'!A:A,'COAPS 2020-10'!W:W)</f>
        <v>VOLANTE</v>
      </c>
    </row>
    <row r="132" spans="1:17" x14ac:dyDescent="0.25">
      <c r="A132" s="2">
        <v>196</v>
      </c>
      <c r="B132" s="1" t="s">
        <v>1622</v>
      </c>
      <c r="C132" s="43" t="s">
        <v>127</v>
      </c>
      <c r="D132" s="1" t="s">
        <v>1659</v>
      </c>
      <c r="E132" s="20" t="str">
        <f>_xlfn.XLOOKUP(A:A,Tipologia!A:A,Tipologia!F:F)</f>
        <v>C</v>
      </c>
      <c r="F132" s="62">
        <f t="shared" si="14"/>
        <v>3.5</v>
      </c>
      <c r="G132" s="58">
        <f t="shared" si="15"/>
        <v>0.5</v>
      </c>
      <c r="H132" s="58">
        <f t="shared" si="16"/>
        <v>1</v>
      </c>
      <c r="I132" s="58">
        <f t="shared" si="17"/>
        <v>2</v>
      </c>
      <c r="J132" s="58">
        <f t="shared" si="18"/>
        <v>0</v>
      </c>
      <c r="K132" s="1">
        <f>_xlfn.XLOOKUP(A:A,AUTOPREENCHIMENTO!A:A,AUTOPREENCHIMENTO!AJ:AJ)</f>
        <v>1</v>
      </c>
      <c r="L132" s="29" t="str">
        <f>_xlfn.XLOOKUP(A:A,'COAPS 2020-10'!A:A,'COAPS 2020-10'!T:T)</f>
        <v>CAUTELA</v>
      </c>
      <c r="M132" s="29" t="str">
        <f>_xlfn.XLOOKUP(A:A,'COAPS 2020-10'!A:A,'COAPS 2020-10'!V:V)</f>
        <v>NÃO</v>
      </c>
      <c r="N132" s="57" t="str">
        <f t="shared" si="19"/>
        <v>SIM</v>
      </c>
      <c r="O132" s="21" t="str">
        <f>_xlfn.XLOOKUP(A:A,'COAPS 2020-10'!A:A,'COAPS 2020-10'!X:X)</f>
        <v>SIM</v>
      </c>
      <c r="P132" s="57" t="str">
        <f t="shared" si="20"/>
        <v>NÃO</v>
      </c>
      <c r="Q132" s="21" t="str">
        <f>_xlfn.XLOOKUP(A:A,'COAPS 2020-10'!A:A,'COAPS 2020-10'!W:W)</f>
        <v>NÃO</v>
      </c>
    </row>
    <row r="133" spans="1:17" x14ac:dyDescent="0.25">
      <c r="A133" s="2">
        <v>197</v>
      </c>
      <c r="B133" s="1" t="s">
        <v>1702</v>
      </c>
      <c r="C133" s="43" t="s">
        <v>325</v>
      </c>
      <c r="D133" s="1" t="s">
        <v>2127</v>
      </c>
      <c r="E133" s="20" t="str">
        <f>_xlfn.XLOOKUP(A:A,Tipologia!A:A,Tipologia!F:F)</f>
        <v>D</v>
      </c>
      <c r="F133" s="62">
        <f t="shared" si="14"/>
        <v>3</v>
      </c>
      <c r="G133" s="58">
        <f t="shared" si="15"/>
        <v>0</v>
      </c>
      <c r="H133" s="58">
        <f t="shared" si="16"/>
        <v>1</v>
      </c>
      <c r="I133" s="58">
        <f t="shared" si="17"/>
        <v>2</v>
      </c>
      <c r="J133" s="58">
        <f t="shared" si="18"/>
        <v>0</v>
      </c>
      <c r="K133" s="1">
        <f>_xlfn.XLOOKUP(A:A,AUTOPREENCHIMENTO!A:A,AUTOPREENCHIMENTO!AJ:AJ)</f>
        <v>0</v>
      </c>
      <c r="L133" s="29" t="str">
        <f>_xlfn.XLOOKUP(A:A,'COAPS 2020-10'!A:A,'COAPS 2020-10'!T:T)</f>
        <v>SIM</v>
      </c>
      <c r="M133" s="29" t="str">
        <f>_xlfn.XLOOKUP(A:A,'COAPS 2020-10'!A:A,'COAPS 2020-10'!V:V)</f>
        <v>NÃO</v>
      </c>
      <c r="N133" s="57" t="str">
        <f t="shared" si="19"/>
        <v>SIM</v>
      </c>
      <c r="O133" s="21" t="str">
        <f>_xlfn.XLOOKUP(A:A,'COAPS 2020-10'!A:A,'COAPS 2020-10'!X:X)</f>
        <v>SALA DE VACINA</v>
      </c>
      <c r="P133" s="57" t="str">
        <f t="shared" si="20"/>
        <v>NÃO</v>
      </c>
      <c r="Q133" s="21" t="str">
        <f>_xlfn.XLOOKUP(A:A,'COAPS 2020-10'!A:A,'COAPS 2020-10'!W:W)</f>
        <v>NÃO</v>
      </c>
    </row>
    <row r="134" spans="1:17" x14ac:dyDescent="0.25">
      <c r="A134" s="2">
        <v>198</v>
      </c>
      <c r="B134" s="1" t="s">
        <v>1929</v>
      </c>
      <c r="C134" s="43" t="s">
        <v>136</v>
      </c>
      <c r="D134" s="1" t="s">
        <v>2118</v>
      </c>
      <c r="E134" s="20" t="str">
        <f>_xlfn.XLOOKUP(A:A,Tipologia!A:A,Tipologia!F:F)</f>
        <v>B</v>
      </c>
      <c r="F134" s="62">
        <f t="shared" si="14"/>
        <v>7.5</v>
      </c>
      <c r="G134" s="58">
        <f t="shared" si="15"/>
        <v>0.5</v>
      </c>
      <c r="H134" s="58">
        <f t="shared" si="16"/>
        <v>3</v>
      </c>
      <c r="I134" s="58">
        <f t="shared" si="17"/>
        <v>2</v>
      </c>
      <c r="J134" s="58">
        <f t="shared" si="18"/>
        <v>2</v>
      </c>
      <c r="K134" s="1">
        <f>_xlfn.XLOOKUP(A:A,AUTOPREENCHIMENTO!A:A,AUTOPREENCHIMENTO!AJ:AJ)</f>
        <v>1</v>
      </c>
      <c r="L134" s="29" t="str">
        <f>_xlfn.XLOOKUP(A:A,'COAPS 2020-10'!A:A,'COAPS 2020-10'!T:T)</f>
        <v>SIM</v>
      </c>
      <c r="M134" s="29" t="str">
        <f>_xlfn.XLOOKUP(A:A,'COAPS 2020-10'!A:A,'COAPS 2020-10'!V:V)</f>
        <v>SIM</v>
      </c>
      <c r="N134" s="57" t="str">
        <f t="shared" si="19"/>
        <v>SIM</v>
      </c>
      <c r="O134" s="21" t="str">
        <f>_xlfn.XLOOKUP(A:A,'COAPS 2020-10'!A:A,'COAPS 2020-10'!X:X)</f>
        <v>SALA DE VACINA</v>
      </c>
      <c r="P134" s="57" t="str">
        <f t="shared" si="20"/>
        <v>SIM</v>
      </c>
      <c r="Q134" s="21" t="str">
        <f>_xlfn.XLOOKUP(A:A,'COAPS 2020-10'!A:A,'COAPS 2020-10'!W:W)</f>
        <v>POSTO DE COLETA</v>
      </c>
    </row>
    <row r="135" spans="1:17" x14ac:dyDescent="0.25">
      <c r="A135" s="2">
        <v>199</v>
      </c>
      <c r="B135" s="1" t="s">
        <v>1794</v>
      </c>
      <c r="C135" s="43" t="s">
        <v>330</v>
      </c>
      <c r="D135" s="1" t="s">
        <v>2128</v>
      </c>
      <c r="E135" s="20" t="str">
        <f>_xlfn.XLOOKUP(A:A,Tipologia!A:A,Tipologia!F:F)</f>
        <v>C</v>
      </c>
      <c r="F135" s="62">
        <f t="shared" si="14"/>
        <v>5</v>
      </c>
      <c r="G135" s="58">
        <f t="shared" si="15"/>
        <v>0</v>
      </c>
      <c r="H135" s="58">
        <f t="shared" si="16"/>
        <v>1</v>
      </c>
      <c r="I135" s="58">
        <f t="shared" si="17"/>
        <v>2</v>
      </c>
      <c r="J135" s="58">
        <f t="shared" si="18"/>
        <v>2</v>
      </c>
      <c r="K135" s="1">
        <f>_xlfn.XLOOKUP(A:A,AUTOPREENCHIMENTO!A:A,AUTOPREENCHIMENTO!AJ:AJ)</f>
        <v>0</v>
      </c>
      <c r="L135" s="29" t="str">
        <f>_xlfn.XLOOKUP(A:A,'COAPS 2020-10'!A:A,'COAPS 2020-10'!T:T)</f>
        <v>SIM</v>
      </c>
      <c r="M135" s="29" t="str">
        <f>_xlfn.XLOOKUP(A:A,'COAPS 2020-10'!A:A,'COAPS 2020-10'!V:V)</f>
        <v>NÃO</v>
      </c>
      <c r="N135" s="57" t="str">
        <f t="shared" si="19"/>
        <v>SIM</v>
      </c>
      <c r="O135" s="21" t="str">
        <f>_xlfn.XLOOKUP(A:A,'COAPS 2020-10'!A:A,'COAPS 2020-10'!X:X)</f>
        <v>VOLANTE</v>
      </c>
      <c r="P135" s="57" t="str">
        <f t="shared" si="20"/>
        <v>SIM</v>
      </c>
      <c r="Q135" s="21" t="str">
        <f>_xlfn.XLOOKUP(A:A,'COAPS 2020-10'!A:A,'COAPS 2020-10'!W:W)</f>
        <v>VOLANTE</v>
      </c>
    </row>
    <row r="136" spans="1:17" x14ac:dyDescent="0.25">
      <c r="A136" s="2">
        <v>201</v>
      </c>
      <c r="B136" s="1" t="s">
        <v>1622</v>
      </c>
      <c r="C136" s="43" t="s">
        <v>162</v>
      </c>
      <c r="D136" s="1" t="s">
        <v>2137</v>
      </c>
      <c r="E136" s="20" t="str">
        <f>_xlfn.XLOOKUP(A:A,Tipologia!A:A,Tipologia!F:F)</f>
        <v>D</v>
      </c>
      <c r="F136" s="62">
        <f t="shared" si="14"/>
        <v>5.5</v>
      </c>
      <c r="G136" s="58">
        <f t="shared" si="15"/>
        <v>0.5</v>
      </c>
      <c r="H136" s="58">
        <f t="shared" si="16"/>
        <v>1</v>
      </c>
      <c r="I136" s="58">
        <f t="shared" si="17"/>
        <v>2</v>
      </c>
      <c r="J136" s="58">
        <f t="shared" si="18"/>
        <v>2</v>
      </c>
      <c r="K136" s="1">
        <f>_xlfn.XLOOKUP(A:A,AUTOPREENCHIMENTO!A:A,AUTOPREENCHIMENTO!AJ:AJ)</f>
        <v>1</v>
      </c>
      <c r="L136" s="29" t="str">
        <f>_xlfn.XLOOKUP(A:A,'COAPS 2020-10'!A:A,'COAPS 2020-10'!T:T)</f>
        <v>CAUTELA</v>
      </c>
      <c r="M136" s="29" t="str">
        <f>_xlfn.XLOOKUP(A:A,'COAPS 2020-10'!A:A,'COAPS 2020-10'!V:V)</f>
        <v>NÃO</v>
      </c>
      <c r="N136" s="57" t="str">
        <f t="shared" si="19"/>
        <v>SIM</v>
      </c>
      <c r="O136" s="21" t="str">
        <f>_xlfn.XLOOKUP(A:A,'COAPS 2020-10'!A:A,'COAPS 2020-10'!X:X)</f>
        <v>VOLANTE</v>
      </c>
      <c r="P136" s="57" t="str">
        <f t="shared" si="20"/>
        <v>SIM</v>
      </c>
      <c r="Q136" s="21" t="str">
        <f>_xlfn.XLOOKUP(A:A,'COAPS 2020-10'!A:A,'COAPS 2020-10'!W:W)</f>
        <v>POSTO DE COLETA</v>
      </c>
    </row>
    <row r="137" spans="1:17" x14ac:dyDescent="0.25">
      <c r="A137" s="2">
        <v>202</v>
      </c>
      <c r="B137" s="1" t="s">
        <v>1702</v>
      </c>
      <c r="C137" s="43" t="s">
        <v>325</v>
      </c>
      <c r="D137" s="1" t="s">
        <v>1719</v>
      </c>
      <c r="E137" s="20" t="str">
        <f>_xlfn.XLOOKUP(A:A,Tipologia!A:A,Tipologia!F:F)</f>
        <v>C</v>
      </c>
      <c r="F137" s="62">
        <f t="shared" si="14"/>
        <v>5.5</v>
      </c>
      <c r="G137" s="58">
        <f t="shared" si="15"/>
        <v>0.5</v>
      </c>
      <c r="H137" s="58">
        <f t="shared" si="16"/>
        <v>1</v>
      </c>
      <c r="I137" s="58">
        <f t="shared" si="17"/>
        <v>2</v>
      </c>
      <c r="J137" s="58">
        <f t="shared" si="18"/>
        <v>2</v>
      </c>
      <c r="K137" s="1">
        <f>_xlfn.XLOOKUP(A:A,AUTOPREENCHIMENTO!A:A,AUTOPREENCHIMENTO!AJ:AJ)</f>
        <v>1</v>
      </c>
      <c r="L137" s="29" t="str">
        <f>_xlfn.XLOOKUP(A:A,'COAPS 2020-10'!A:A,'COAPS 2020-10'!T:T)</f>
        <v>CAUTELA</v>
      </c>
      <c r="M137" s="29" t="str">
        <f>_xlfn.XLOOKUP(A:A,'COAPS 2020-10'!A:A,'COAPS 2020-10'!V:V)</f>
        <v>NÃO</v>
      </c>
      <c r="N137" s="57" t="str">
        <f t="shared" si="19"/>
        <v>SIM</v>
      </c>
      <c r="O137" s="21" t="str">
        <f>_xlfn.XLOOKUP(A:A,'COAPS 2020-10'!A:A,'COAPS 2020-10'!X:X)</f>
        <v>VOLANTE</v>
      </c>
      <c r="P137" s="57" t="str">
        <f t="shared" si="20"/>
        <v>SIM</v>
      </c>
      <c r="Q137" s="21" t="str">
        <f>_xlfn.XLOOKUP(A:A,'COAPS 2020-10'!A:A,'COAPS 2020-10'!W:W)</f>
        <v>VOLANTE</v>
      </c>
    </row>
    <row r="138" spans="1:17" x14ac:dyDescent="0.25">
      <c r="A138" s="2">
        <v>203</v>
      </c>
      <c r="B138" s="1" t="s">
        <v>1857</v>
      </c>
      <c r="C138" s="43" t="s">
        <v>157</v>
      </c>
      <c r="D138" s="1" t="s">
        <v>2106</v>
      </c>
      <c r="E138" s="20" t="str">
        <f>_xlfn.XLOOKUP(A:A,Tipologia!A:A,Tipologia!F:F)</f>
        <v>C</v>
      </c>
      <c r="F138" s="62">
        <f t="shared" si="14"/>
        <v>1.5</v>
      </c>
      <c r="G138" s="58">
        <f t="shared" si="15"/>
        <v>0.5</v>
      </c>
      <c r="H138" s="58">
        <f t="shared" si="16"/>
        <v>1</v>
      </c>
      <c r="I138" s="58">
        <f t="shared" si="17"/>
        <v>0</v>
      </c>
      <c r="J138" s="58">
        <f t="shared" si="18"/>
        <v>0</v>
      </c>
      <c r="K138" s="1">
        <f>_xlfn.XLOOKUP(A:A,AUTOPREENCHIMENTO!A:A,AUTOPREENCHIMENTO!AJ:AJ)</f>
        <v>1</v>
      </c>
      <c r="L138" s="29" t="str">
        <f>_xlfn.XLOOKUP(A:A,'COAPS 2020-10'!A:A,'COAPS 2020-10'!T:T)</f>
        <v>SIM</v>
      </c>
      <c r="M138" s="29" t="str">
        <f>_xlfn.XLOOKUP(A:A,'COAPS 2020-10'!A:A,'COAPS 2020-10'!V:V)</f>
        <v>NÃO</v>
      </c>
      <c r="N138" s="57" t="str">
        <f t="shared" si="19"/>
        <v>NÃO</v>
      </c>
      <c r="O138" s="21" t="str">
        <f>_xlfn.XLOOKUP(A:A,'COAPS 2020-10'!A:A,'COAPS 2020-10'!X:X)</f>
        <v>NÃO</v>
      </c>
      <c r="P138" s="57" t="str">
        <f t="shared" si="20"/>
        <v>NÃO</v>
      </c>
      <c r="Q138" s="21" t="str">
        <f>_xlfn.XLOOKUP(A:A,'COAPS 2020-10'!A:A,'COAPS 2020-10'!W:W)</f>
        <v>NÃO</v>
      </c>
    </row>
    <row r="139" spans="1:17" x14ac:dyDescent="0.25">
      <c r="A139" s="2">
        <v>204</v>
      </c>
      <c r="B139" s="1" t="s">
        <v>1568</v>
      </c>
      <c r="C139" s="43" t="s">
        <v>344</v>
      </c>
      <c r="D139" s="1" t="s">
        <v>2060</v>
      </c>
      <c r="E139" s="20" t="str">
        <f>_xlfn.XLOOKUP(A:A,Tipologia!A:A,Tipologia!F:F)</f>
        <v>C</v>
      </c>
      <c r="F139" s="62">
        <f t="shared" si="14"/>
        <v>3.5</v>
      </c>
      <c r="G139" s="58">
        <f t="shared" si="15"/>
        <v>0.5</v>
      </c>
      <c r="H139" s="58">
        <f t="shared" si="16"/>
        <v>1</v>
      </c>
      <c r="I139" s="58">
        <f t="shared" si="17"/>
        <v>0</v>
      </c>
      <c r="J139" s="58">
        <f t="shared" si="18"/>
        <v>2</v>
      </c>
      <c r="K139" s="1">
        <f>_xlfn.XLOOKUP(A:A,AUTOPREENCHIMENTO!A:A,AUTOPREENCHIMENTO!AJ:AJ)</f>
        <v>1</v>
      </c>
      <c r="L139" s="29" t="str">
        <f>_xlfn.XLOOKUP(A:A,'COAPS 2020-10'!A:A,'COAPS 2020-10'!T:T)</f>
        <v>SIM</v>
      </c>
      <c r="M139" s="29" t="str">
        <f>_xlfn.XLOOKUP(A:A,'COAPS 2020-10'!A:A,'COAPS 2020-10'!V:V)</f>
        <v>NÃO</v>
      </c>
      <c r="N139" s="57" t="str">
        <f t="shared" si="19"/>
        <v>NÃO</v>
      </c>
      <c r="O139" s="21" t="str">
        <f>_xlfn.XLOOKUP(A:A,'COAPS 2020-10'!A:A,'COAPS 2020-10'!X:X)</f>
        <v>NÃO</v>
      </c>
      <c r="P139" s="57" t="str">
        <f t="shared" si="20"/>
        <v>SIM</v>
      </c>
      <c r="Q139" s="21" t="str">
        <f>_xlfn.XLOOKUP(A:A,'COAPS 2020-10'!A:A,'COAPS 2020-10'!W:W)</f>
        <v>POSTO DE COLETA</v>
      </c>
    </row>
    <row r="140" spans="1:17" x14ac:dyDescent="0.25">
      <c r="A140" s="2">
        <v>205</v>
      </c>
      <c r="B140" s="1" t="s">
        <v>1929</v>
      </c>
      <c r="C140" s="43" t="s">
        <v>120</v>
      </c>
      <c r="D140" s="1" t="s">
        <v>2119</v>
      </c>
      <c r="E140" s="20" t="str">
        <f>_xlfn.XLOOKUP(A:A,Tipologia!A:A,Tipologia!F:F)</f>
        <v>C</v>
      </c>
      <c r="F140" s="62">
        <f t="shared" si="14"/>
        <v>3.5</v>
      </c>
      <c r="G140" s="58">
        <f t="shared" si="15"/>
        <v>0.5</v>
      </c>
      <c r="H140" s="58">
        <f t="shared" si="16"/>
        <v>1</v>
      </c>
      <c r="I140" s="58">
        <f t="shared" si="17"/>
        <v>2</v>
      </c>
      <c r="J140" s="58">
        <f t="shared" si="18"/>
        <v>0</v>
      </c>
      <c r="K140" s="1">
        <f>_xlfn.XLOOKUP(A:A,AUTOPREENCHIMENTO!A:A,AUTOPREENCHIMENTO!AJ:AJ)</f>
        <v>1</v>
      </c>
      <c r="L140" s="29" t="str">
        <f>_xlfn.XLOOKUP(A:A,'COAPS 2020-10'!A:A,'COAPS 2020-10'!T:T)</f>
        <v>SIM</v>
      </c>
      <c r="M140" s="29" t="str">
        <f>_xlfn.XLOOKUP(A:A,'COAPS 2020-10'!A:A,'COAPS 2020-10'!V:V)</f>
        <v>NÃO</v>
      </c>
      <c r="N140" s="57" t="str">
        <f t="shared" si="19"/>
        <v>SIM</v>
      </c>
      <c r="O140" s="21" t="str">
        <f>_xlfn.XLOOKUP(A:A,'COAPS 2020-10'!A:A,'COAPS 2020-10'!X:X)</f>
        <v>VOLANTE</v>
      </c>
      <c r="P140" s="57" t="str">
        <f t="shared" si="20"/>
        <v>NÃO</v>
      </c>
      <c r="Q140" s="21" t="str">
        <f>_xlfn.XLOOKUP(A:A,'COAPS 2020-10'!A:A,'COAPS 2020-10'!W:W)</f>
        <v>NÃO</v>
      </c>
    </row>
    <row r="141" spans="1:17" x14ac:dyDescent="0.25">
      <c r="A141" s="2">
        <v>206</v>
      </c>
      <c r="B141" s="1" t="s">
        <v>1568</v>
      </c>
      <c r="C141" s="43" t="s">
        <v>664</v>
      </c>
      <c r="D141" s="1" t="s">
        <v>2037</v>
      </c>
      <c r="E141" s="20" t="str">
        <f>_xlfn.XLOOKUP(A:A,Tipologia!A:A,Tipologia!F:F)</f>
        <v>C</v>
      </c>
      <c r="F141" s="62">
        <f t="shared" si="14"/>
        <v>3.5</v>
      </c>
      <c r="G141" s="58">
        <f t="shared" si="15"/>
        <v>0.5</v>
      </c>
      <c r="H141" s="58">
        <f t="shared" si="16"/>
        <v>1</v>
      </c>
      <c r="I141" s="58">
        <f t="shared" si="17"/>
        <v>0</v>
      </c>
      <c r="J141" s="58">
        <f t="shared" si="18"/>
        <v>2</v>
      </c>
      <c r="K141" s="1">
        <f>_xlfn.XLOOKUP(A:A,AUTOPREENCHIMENTO!A:A,AUTOPREENCHIMENTO!AJ:AJ)</f>
        <v>1</v>
      </c>
      <c r="L141" s="29" t="str">
        <f>_xlfn.XLOOKUP(A:A,'COAPS 2020-10'!A:A,'COAPS 2020-10'!T:T)</f>
        <v>CAUTELA</v>
      </c>
      <c r="M141" s="29" t="str">
        <f>_xlfn.XLOOKUP(A:A,'COAPS 2020-10'!A:A,'COAPS 2020-10'!V:V)</f>
        <v>NÃO</v>
      </c>
      <c r="N141" s="57" t="str">
        <f t="shared" si="19"/>
        <v>NÃO</v>
      </c>
      <c r="O141" s="21" t="str">
        <f>_xlfn.XLOOKUP(A:A,'COAPS 2020-10'!A:A,'COAPS 2020-10'!X:X)</f>
        <v>NÃO</v>
      </c>
      <c r="P141" s="57" t="str">
        <f t="shared" si="20"/>
        <v>SIM</v>
      </c>
      <c r="Q141" s="21" t="str">
        <f>_xlfn.XLOOKUP(A:A,'COAPS 2020-10'!A:A,'COAPS 2020-10'!W:W)</f>
        <v>VOLANTE</v>
      </c>
    </row>
    <row r="142" spans="1:17" x14ac:dyDescent="0.25">
      <c r="A142" s="2">
        <v>207</v>
      </c>
      <c r="B142" s="1" t="s">
        <v>1857</v>
      </c>
      <c r="C142" s="43" t="s">
        <v>390</v>
      </c>
      <c r="D142" s="1" t="s">
        <v>2061</v>
      </c>
      <c r="E142" s="20" t="str">
        <f>_xlfn.XLOOKUP(A:A,Tipologia!A:A,Tipologia!F:F)</f>
        <v>B</v>
      </c>
      <c r="F142" s="62">
        <f t="shared" si="14"/>
        <v>7</v>
      </c>
      <c r="G142" s="58">
        <f t="shared" si="15"/>
        <v>0</v>
      </c>
      <c r="H142" s="58">
        <f t="shared" si="16"/>
        <v>3</v>
      </c>
      <c r="I142" s="58">
        <f t="shared" si="17"/>
        <v>2</v>
      </c>
      <c r="J142" s="58">
        <f t="shared" si="18"/>
        <v>2</v>
      </c>
      <c r="K142" s="1">
        <f>_xlfn.XLOOKUP(A:A,AUTOPREENCHIMENTO!A:A,AUTOPREENCHIMENTO!AJ:AJ)</f>
        <v>0</v>
      </c>
      <c r="L142" s="29" t="str">
        <f>_xlfn.XLOOKUP(A:A,'COAPS 2020-10'!A:A,'COAPS 2020-10'!T:T)</f>
        <v>SIM</v>
      </c>
      <c r="M142" s="29" t="str">
        <f>_xlfn.XLOOKUP(A:A,'COAPS 2020-10'!A:A,'COAPS 2020-10'!V:V)</f>
        <v>SIM</v>
      </c>
      <c r="N142" s="57" t="str">
        <f t="shared" si="19"/>
        <v>SIM</v>
      </c>
      <c r="O142" s="21" t="str">
        <f>_xlfn.XLOOKUP(A:A,'COAPS 2020-10'!A:A,'COAPS 2020-10'!X:X)</f>
        <v>SIM</v>
      </c>
      <c r="P142" s="57" t="str">
        <f t="shared" si="20"/>
        <v>SIM</v>
      </c>
      <c r="Q142" s="21" t="str">
        <f>_xlfn.XLOOKUP(A:A,'COAPS 2020-10'!A:A,'COAPS 2020-10'!W:W)</f>
        <v>SIM</v>
      </c>
    </row>
    <row r="143" spans="1:17" x14ac:dyDescent="0.25">
      <c r="A143" s="2">
        <v>211</v>
      </c>
      <c r="B143" s="1" t="s">
        <v>1857</v>
      </c>
      <c r="C143" s="43" t="s">
        <v>157</v>
      </c>
      <c r="D143" s="1" t="s">
        <v>2146</v>
      </c>
      <c r="E143" s="20" t="str">
        <f>_xlfn.XLOOKUP(A:A,Tipologia!A:A,Tipologia!F:F)</f>
        <v>E</v>
      </c>
      <c r="F143" s="62">
        <f t="shared" si="14"/>
        <v>0</v>
      </c>
      <c r="G143" s="58">
        <f t="shared" si="15"/>
        <v>0</v>
      </c>
      <c r="H143" s="58">
        <f t="shared" si="16"/>
        <v>0</v>
      </c>
      <c r="I143" s="58">
        <f t="shared" si="17"/>
        <v>0</v>
      </c>
      <c r="J143" s="58">
        <f t="shared" si="18"/>
        <v>0</v>
      </c>
      <c r="K143" s="1">
        <f>_xlfn.XLOOKUP(A:A,AUTOPREENCHIMENTO!A:A,AUTOPREENCHIMENTO!AJ:AJ)</f>
        <v>0</v>
      </c>
      <c r="L143" s="29" t="str">
        <f>_xlfn.XLOOKUP(A:A,'COAPS 2020-10'!A:A,'COAPS 2020-10'!T:T)</f>
        <v>NÃO</v>
      </c>
      <c r="M143" s="29" t="str">
        <f>_xlfn.XLOOKUP(A:A,'COAPS 2020-10'!A:A,'COAPS 2020-10'!V:V)</f>
        <v>NÃO</v>
      </c>
      <c r="N143" s="57" t="str">
        <f t="shared" si="19"/>
        <v>NÃO</v>
      </c>
      <c r="O143" s="21" t="str">
        <f>_xlfn.XLOOKUP(A:A,'COAPS 2020-10'!A:A,'COAPS 2020-10'!X:X)</f>
        <v>NÃO</v>
      </c>
      <c r="P143" s="57" t="str">
        <f t="shared" si="20"/>
        <v>NÃO</v>
      </c>
      <c r="Q143" s="21" t="str">
        <f>_xlfn.XLOOKUP(A:A,'COAPS 2020-10'!A:A,'COAPS 2020-10'!W:W)</f>
        <v>NÃO</v>
      </c>
    </row>
    <row r="144" spans="1:17" x14ac:dyDescent="0.25">
      <c r="A144" s="2">
        <v>213</v>
      </c>
      <c r="B144" s="1" t="s">
        <v>1523</v>
      </c>
      <c r="C144" s="43" t="s">
        <v>171</v>
      </c>
      <c r="D144" s="1" t="s">
        <v>2040</v>
      </c>
      <c r="E144" s="20" t="str">
        <f>_xlfn.XLOOKUP(A:A,Tipologia!A:A,Tipologia!F:F)</f>
        <v>B</v>
      </c>
      <c r="F144" s="62">
        <f t="shared" si="14"/>
        <v>7.5</v>
      </c>
      <c r="G144" s="58">
        <f t="shared" si="15"/>
        <v>0.5</v>
      </c>
      <c r="H144" s="58">
        <f t="shared" si="16"/>
        <v>3</v>
      </c>
      <c r="I144" s="58">
        <f t="shared" si="17"/>
        <v>2</v>
      </c>
      <c r="J144" s="58">
        <f t="shared" si="18"/>
        <v>2</v>
      </c>
      <c r="K144" s="1">
        <f>_xlfn.XLOOKUP(A:A,AUTOPREENCHIMENTO!A:A,AUTOPREENCHIMENTO!AJ:AJ)</f>
        <v>1</v>
      </c>
      <c r="L144" s="29" t="str">
        <f>_xlfn.XLOOKUP(A:A,'COAPS 2020-10'!A:A,'COAPS 2020-10'!T:T)</f>
        <v>SIM</v>
      </c>
      <c r="M144" s="29" t="str">
        <f>_xlfn.XLOOKUP(A:A,'COAPS 2020-10'!A:A,'COAPS 2020-10'!V:V)</f>
        <v>SIM</v>
      </c>
      <c r="N144" s="57" t="str">
        <f t="shared" si="19"/>
        <v>SIM</v>
      </c>
      <c r="O144" s="21" t="str">
        <f>_xlfn.XLOOKUP(A:A,'COAPS 2020-10'!A:A,'COAPS 2020-10'!X:X)</f>
        <v>SALA DE VACINA</v>
      </c>
      <c r="P144" s="57" t="str">
        <f t="shared" si="20"/>
        <v>SIM</v>
      </c>
      <c r="Q144" s="21" t="str">
        <f>_xlfn.XLOOKUP(A:A,'COAPS 2020-10'!A:A,'COAPS 2020-10'!W:W)</f>
        <v>POSTO DE COLETA</v>
      </c>
    </row>
    <row r="145" spans="1:17" x14ac:dyDescent="0.25">
      <c r="A145" s="2">
        <v>214</v>
      </c>
      <c r="B145" s="1" t="s">
        <v>1794</v>
      </c>
      <c r="C145" s="43" t="s">
        <v>330</v>
      </c>
      <c r="D145" s="1" t="s">
        <v>2138</v>
      </c>
      <c r="E145" s="20" t="str">
        <f>_xlfn.XLOOKUP(A:A,Tipologia!A:A,Tipologia!F:F)</f>
        <v>C</v>
      </c>
      <c r="F145" s="62">
        <f t="shared" si="14"/>
        <v>5</v>
      </c>
      <c r="G145" s="58">
        <f t="shared" si="15"/>
        <v>0</v>
      </c>
      <c r="H145" s="58">
        <f t="shared" si="16"/>
        <v>1</v>
      </c>
      <c r="I145" s="58">
        <f t="shared" si="17"/>
        <v>2</v>
      </c>
      <c r="J145" s="58">
        <f t="shared" si="18"/>
        <v>2</v>
      </c>
      <c r="K145" s="1">
        <f>_xlfn.XLOOKUP(A:A,AUTOPREENCHIMENTO!A:A,AUTOPREENCHIMENTO!AJ:AJ)</f>
        <v>0</v>
      </c>
      <c r="L145" s="29" t="str">
        <f>_xlfn.XLOOKUP(A:A,'COAPS 2020-10'!A:A,'COAPS 2020-10'!T:T)</f>
        <v>SIM</v>
      </c>
      <c r="M145" s="29" t="str">
        <f>_xlfn.XLOOKUP(A:A,'COAPS 2020-10'!A:A,'COAPS 2020-10'!V:V)</f>
        <v>NÃO</v>
      </c>
      <c r="N145" s="57" t="str">
        <f t="shared" si="19"/>
        <v>SIM</v>
      </c>
      <c r="O145" s="21" t="str">
        <f>_xlfn.XLOOKUP(A:A,'COAPS 2020-10'!A:A,'COAPS 2020-10'!X:X)</f>
        <v>VOLANTE</v>
      </c>
      <c r="P145" s="57" t="str">
        <f t="shared" si="20"/>
        <v>SIM</v>
      </c>
      <c r="Q145" s="21" t="str">
        <f>_xlfn.XLOOKUP(A:A,'COAPS 2020-10'!A:A,'COAPS 2020-10'!W:W)</f>
        <v>VOLANTE</v>
      </c>
    </row>
    <row r="146" spans="1:17" x14ac:dyDescent="0.25">
      <c r="A146" s="2">
        <v>215</v>
      </c>
      <c r="B146" s="1" t="s">
        <v>1857</v>
      </c>
      <c r="C146" s="43" t="s">
        <v>157</v>
      </c>
      <c r="D146" s="1" t="s">
        <v>2066</v>
      </c>
      <c r="E146" s="20" t="str">
        <f>_xlfn.XLOOKUP(A:A,Tipologia!A:A,Tipologia!F:F)</f>
        <v>SEM INFORMAÇÃO</v>
      </c>
      <c r="F146" s="62" t="e">
        <f t="shared" si="14"/>
        <v>#N/A</v>
      </c>
      <c r="G146" s="58" t="e">
        <f t="shared" si="15"/>
        <v>#N/A</v>
      </c>
      <c r="H146" s="58">
        <f t="shared" si="16"/>
        <v>3</v>
      </c>
      <c r="I146" s="58">
        <f t="shared" si="17"/>
        <v>2</v>
      </c>
      <c r="J146" s="58">
        <f t="shared" si="18"/>
        <v>2</v>
      </c>
      <c r="K146" s="1" t="e">
        <f>_xlfn.XLOOKUP(A:A,AUTOPREENCHIMENTO!A:A,AUTOPREENCHIMENTO!AJ:AJ)</f>
        <v>#N/A</v>
      </c>
      <c r="L146" s="29" t="str">
        <f>_xlfn.XLOOKUP(A:A,'COAPS 2020-10'!A:A,'COAPS 2020-10'!T:T)</f>
        <v>SIM</v>
      </c>
      <c r="M146" s="29" t="str">
        <f>_xlfn.XLOOKUP(A:A,'COAPS 2020-10'!A:A,'COAPS 2020-10'!V:V)</f>
        <v>SIM</v>
      </c>
      <c r="N146" s="57" t="str">
        <f t="shared" si="19"/>
        <v>SIM</v>
      </c>
      <c r="O146" s="21" t="str">
        <f>_xlfn.XLOOKUP(A:A,'COAPS 2020-10'!A:A,'COAPS 2020-10'!X:X)</f>
        <v>SIM</v>
      </c>
      <c r="P146" s="57" t="str">
        <f t="shared" si="20"/>
        <v>SIM</v>
      </c>
      <c r="Q146" s="21" t="str">
        <f>_xlfn.XLOOKUP(A:A,'COAPS 2020-10'!A:A,'COAPS 2020-10'!W:W)</f>
        <v>SIM</v>
      </c>
    </row>
    <row r="147" spans="1:17" x14ac:dyDescent="0.25">
      <c r="A147" s="2">
        <v>216</v>
      </c>
      <c r="B147" s="1" t="s">
        <v>1622</v>
      </c>
      <c r="C147" s="43" t="s">
        <v>127</v>
      </c>
      <c r="D147" s="1" t="s">
        <v>1667</v>
      </c>
      <c r="E147" s="20" t="str">
        <f>_xlfn.XLOOKUP(A:A,Tipologia!A:A,Tipologia!F:F)</f>
        <v>C</v>
      </c>
      <c r="F147" s="62">
        <f t="shared" si="14"/>
        <v>3.5</v>
      </c>
      <c r="G147" s="58">
        <f t="shared" si="15"/>
        <v>0.5</v>
      </c>
      <c r="H147" s="58">
        <f t="shared" si="16"/>
        <v>1</v>
      </c>
      <c r="I147" s="58">
        <f t="shared" si="17"/>
        <v>2</v>
      </c>
      <c r="J147" s="58">
        <f t="shared" si="18"/>
        <v>0</v>
      </c>
      <c r="K147" s="1">
        <f>_xlfn.XLOOKUP(A:A,AUTOPREENCHIMENTO!A:A,AUTOPREENCHIMENTO!AJ:AJ)</f>
        <v>1</v>
      </c>
      <c r="L147" s="29" t="str">
        <f>_xlfn.XLOOKUP(A:A,'COAPS 2020-10'!A:A,'COAPS 2020-10'!T:T)</f>
        <v>CAUTELA</v>
      </c>
      <c r="M147" s="29" t="str">
        <f>_xlfn.XLOOKUP(A:A,'COAPS 2020-10'!A:A,'COAPS 2020-10'!V:V)</f>
        <v>NÃO</v>
      </c>
      <c r="N147" s="57" t="str">
        <f t="shared" si="19"/>
        <v>SIM</v>
      </c>
      <c r="O147" s="21" t="str">
        <f>_xlfn.XLOOKUP(A:A,'COAPS 2020-10'!A:A,'COAPS 2020-10'!X:X)</f>
        <v>SIM</v>
      </c>
      <c r="P147" s="57" t="str">
        <f t="shared" si="20"/>
        <v>NÃO</v>
      </c>
      <c r="Q147" s="21" t="str">
        <f>_xlfn.XLOOKUP(A:A,'COAPS 2020-10'!A:A,'COAPS 2020-10'!W:W)</f>
        <v>NÃO</v>
      </c>
    </row>
    <row r="148" spans="1:17" x14ac:dyDescent="0.25">
      <c r="A148" s="2">
        <v>217</v>
      </c>
      <c r="B148" s="1" t="s">
        <v>1702</v>
      </c>
      <c r="C148" s="43" t="s">
        <v>325</v>
      </c>
      <c r="D148" s="1" t="s">
        <v>2062</v>
      </c>
      <c r="E148" s="20" t="str">
        <f>_xlfn.XLOOKUP(A:A,Tipologia!A:A,Tipologia!F:F)</f>
        <v>D</v>
      </c>
      <c r="F148" s="62">
        <f t="shared" si="14"/>
        <v>2.5</v>
      </c>
      <c r="G148" s="58">
        <f t="shared" si="15"/>
        <v>0.5</v>
      </c>
      <c r="H148" s="58">
        <f t="shared" si="16"/>
        <v>0</v>
      </c>
      <c r="I148" s="58">
        <f t="shared" si="17"/>
        <v>2</v>
      </c>
      <c r="J148" s="58">
        <f t="shared" si="18"/>
        <v>0</v>
      </c>
      <c r="K148" s="1">
        <f>_xlfn.XLOOKUP(A:A,AUTOPREENCHIMENTO!A:A,AUTOPREENCHIMENTO!AJ:AJ)</f>
        <v>1</v>
      </c>
      <c r="L148" s="29" t="str">
        <f>_xlfn.XLOOKUP(A:A,'COAPS 2020-10'!A:A,'COAPS 2020-10'!T:T)</f>
        <v>NÃO</v>
      </c>
      <c r="M148" s="29" t="str">
        <f>_xlfn.XLOOKUP(A:A,'COAPS 2020-10'!A:A,'COAPS 2020-10'!V:V)</f>
        <v>NÃO</v>
      </c>
      <c r="N148" s="57" t="str">
        <f t="shared" si="19"/>
        <v>SIM</v>
      </c>
      <c r="O148" s="21" t="str">
        <f>_xlfn.XLOOKUP(A:A,'COAPS 2020-10'!A:A,'COAPS 2020-10'!X:X)</f>
        <v>SALA DE VACINA</v>
      </c>
      <c r="P148" s="57" t="str">
        <f t="shared" si="20"/>
        <v>NÃO</v>
      </c>
      <c r="Q148" s="21" t="str">
        <f>_xlfn.XLOOKUP(A:A,'COAPS 2020-10'!A:A,'COAPS 2020-10'!W:W)</f>
        <v>NÃO</v>
      </c>
    </row>
    <row r="149" spans="1:17" x14ac:dyDescent="0.25">
      <c r="A149" s="2">
        <v>218</v>
      </c>
      <c r="B149" s="1" t="s">
        <v>1622</v>
      </c>
      <c r="C149" s="43" t="s">
        <v>127</v>
      </c>
      <c r="D149" s="1" t="s">
        <v>1663</v>
      </c>
      <c r="E149" s="20" t="str">
        <f>_xlfn.XLOOKUP(A:A,Tipologia!A:A,Tipologia!F:F)</f>
        <v>D</v>
      </c>
      <c r="F149" s="62">
        <f t="shared" si="14"/>
        <v>3.5</v>
      </c>
      <c r="G149" s="58">
        <f t="shared" si="15"/>
        <v>0.5</v>
      </c>
      <c r="H149" s="58">
        <f t="shared" si="16"/>
        <v>1</v>
      </c>
      <c r="I149" s="58">
        <f t="shared" si="17"/>
        <v>2</v>
      </c>
      <c r="J149" s="58">
        <f t="shared" si="18"/>
        <v>0</v>
      </c>
      <c r="K149" s="1">
        <f>_xlfn.XLOOKUP(A:A,AUTOPREENCHIMENTO!A:A,AUTOPREENCHIMENTO!AJ:AJ)</f>
        <v>1</v>
      </c>
      <c r="L149" s="29" t="str">
        <f>_xlfn.XLOOKUP(A:A,'COAPS 2020-10'!A:A,'COAPS 2020-10'!T:T)</f>
        <v>CAUTELA</v>
      </c>
      <c r="M149" s="29" t="str">
        <f>_xlfn.XLOOKUP(A:A,'COAPS 2020-10'!A:A,'COAPS 2020-10'!V:V)</f>
        <v>NÃO</v>
      </c>
      <c r="N149" s="57" t="str">
        <f t="shared" si="19"/>
        <v>SIM</v>
      </c>
      <c r="O149" s="21" t="str">
        <f>_xlfn.XLOOKUP(A:A,'COAPS 2020-10'!A:A,'COAPS 2020-10'!X:X)</f>
        <v>SIM</v>
      </c>
      <c r="P149" s="57" t="str">
        <f t="shared" si="20"/>
        <v>NÃO</v>
      </c>
      <c r="Q149" s="21" t="str">
        <f>_xlfn.XLOOKUP(A:A,'COAPS 2020-10'!A:A,'COAPS 2020-10'!W:W)</f>
        <v>NÃO</v>
      </c>
    </row>
    <row r="150" spans="1:17" x14ac:dyDescent="0.25">
      <c r="A150" s="2">
        <v>219</v>
      </c>
      <c r="B150" s="1" t="s">
        <v>1523</v>
      </c>
      <c r="C150" s="43" t="s">
        <v>1524</v>
      </c>
      <c r="D150" s="1" t="s">
        <v>2081</v>
      </c>
      <c r="E150" s="20" t="str">
        <f>_xlfn.XLOOKUP(A:A,Tipologia!A:A,Tipologia!F:F)</f>
        <v>B</v>
      </c>
      <c r="F150" s="62">
        <f t="shared" si="14"/>
        <v>7</v>
      </c>
      <c r="G150" s="58">
        <f t="shared" si="15"/>
        <v>0</v>
      </c>
      <c r="H150" s="58">
        <f t="shared" si="16"/>
        <v>3</v>
      </c>
      <c r="I150" s="58">
        <f t="shared" si="17"/>
        <v>2</v>
      </c>
      <c r="J150" s="58">
        <f t="shared" si="18"/>
        <v>2</v>
      </c>
      <c r="K150" s="1">
        <f>_xlfn.XLOOKUP(A:A,AUTOPREENCHIMENTO!A:A,AUTOPREENCHIMENTO!AJ:AJ)</f>
        <v>0</v>
      </c>
      <c r="L150" s="29" t="str">
        <f>_xlfn.XLOOKUP(A:A,'COAPS 2020-10'!A:A,'COAPS 2020-10'!T:T)</f>
        <v>SIM</v>
      </c>
      <c r="M150" s="29" t="str">
        <f>_xlfn.XLOOKUP(A:A,'COAPS 2020-10'!A:A,'COAPS 2020-10'!V:V)</f>
        <v>SIM</v>
      </c>
      <c r="N150" s="57" t="str">
        <f t="shared" si="19"/>
        <v>SIM</v>
      </c>
      <c r="O150" s="21" t="str">
        <f>_xlfn.XLOOKUP(A:A,'COAPS 2020-10'!A:A,'COAPS 2020-10'!X:X)</f>
        <v>SALA DE VACINA</v>
      </c>
      <c r="P150" s="57" t="str">
        <f t="shared" si="20"/>
        <v>SIM</v>
      </c>
      <c r="Q150" s="21" t="str">
        <f>_xlfn.XLOOKUP(A:A,'COAPS 2020-10'!A:A,'COAPS 2020-10'!W:W)</f>
        <v>POSTO DE COLETA</v>
      </c>
    </row>
    <row r="151" spans="1:17" x14ac:dyDescent="0.25">
      <c r="A151" s="2">
        <v>222</v>
      </c>
      <c r="B151" s="1" t="s">
        <v>1929</v>
      </c>
      <c r="C151" s="43" t="s">
        <v>136</v>
      </c>
      <c r="D151" s="1" t="s">
        <v>2093</v>
      </c>
      <c r="E151" s="20" t="str">
        <f>_xlfn.XLOOKUP(A:A,Tipologia!A:A,Tipologia!F:F)</f>
        <v>C</v>
      </c>
      <c r="F151" s="62">
        <f t="shared" si="14"/>
        <v>5</v>
      </c>
      <c r="G151" s="58">
        <f t="shared" si="15"/>
        <v>0</v>
      </c>
      <c r="H151" s="58">
        <f t="shared" si="16"/>
        <v>1</v>
      </c>
      <c r="I151" s="58">
        <f t="shared" si="17"/>
        <v>2</v>
      </c>
      <c r="J151" s="58">
        <f t="shared" si="18"/>
        <v>2</v>
      </c>
      <c r="K151" s="1">
        <f>_xlfn.XLOOKUP(A:A,AUTOPREENCHIMENTO!A:A,AUTOPREENCHIMENTO!AJ:AJ)</f>
        <v>0</v>
      </c>
      <c r="L151" s="29" t="str">
        <f>_xlfn.XLOOKUP(A:A,'COAPS 2020-10'!A:A,'COAPS 2020-10'!T:T)</f>
        <v>SIM</v>
      </c>
      <c r="M151" s="29" t="str">
        <f>_xlfn.XLOOKUP(A:A,'COAPS 2020-10'!A:A,'COAPS 2020-10'!V:V)</f>
        <v>NÃO</v>
      </c>
      <c r="N151" s="57" t="str">
        <f t="shared" si="19"/>
        <v>SIM</v>
      </c>
      <c r="O151" s="21" t="str">
        <f>_xlfn.XLOOKUP(A:A,'COAPS 2020-10'!A:A,'COAPS 2020-10'!X:X)</f>
        <v>SALA DE VACINA</v>
      </c>
      <c r="P151" s="57" t="str">
        <f t="shared" si="20"/>
        <v>SIM</v>
      </c>
      <c r="Q151" s="21" t="str">
        <f>_xlfn.XLOOKUP(A:A,'COAPS 2020-10'!A:A,'COAPS 2020-10'!W:W)</f>
        <v>POSTO DE COLETA</v>
      </c>
    </row>
    <row r="152" spans="1:17" x14ac:dyDescent="0.25">
      <c r="A152" s="2">
        <v>223</v>
      </c>
      <c r="B152" s="1" t="s">
        <v>1523</v>
      </c>
      <c r="C152" s="43" t="s">
        <v>1549</v>
      </c>
      <c r="D152" s="1" t="s">
        <v>2039</v>
      </c>
      <c r="E152" s="20" t="str">
        <f>_xlfn.XLOOKUP(A:A,Tipologia!A:A,Tipologia!F:F)</f>
        <v>C</v>
      </c>
      <c r="F152" s="62">
        <f t="shared" si="14"/>
        <v>5.5</v>
      </c>
      <c r="G152" s="58">
        <f t="shared" si="15"/>
        <v>0.5</v>
      </c>
      <c r="H152" s="58">
        <f t="shared" si="16"/>
        <v>3</v>
      </c>
      <c r="I152" s="58">
        <f t="shared" si="17"/>
        <v>2</v>
      </c>
      <c r="J152" s="58">
        <f t="shared" si="18"/>
        <v>0</v>
      </c>
      <c r="K152" s="1">
        <f>_xlfn.XLOOKUP(A:A,AUTOPREENCHIMENTO!A:A,AUTOPREENCHIMENTO!AJ:AJ)</f>
        <v>1</v>
      </c>
      <c r="L152" s="29" t="str">
        <f>_xlfn.XLOOKUP(A:A,'COAPS 2020-10'!A:A,'COAPS 2020-10'!T:T)</f>
        <v>SIM</v>
      </c>
      <c r="M152" s="29" t="str">
        <f>_xlfn.XLOOKUP(A:A,'COAPS 2020-10'!A:A,'COAPS 2020-10'!V:V)</f>
        <v>SIM</v>
      </c>
      <c r="N152" s="57" t="str">
        <f t="shared" si="19"/>
        <v>SIM</v>
      </c>
      <c r="O152" s="21" t="str">
        <f>_xlfn.XLOOKUP(A:A,'COAPS 2020-10'!A:A,'COAPS 2020-10'!X:X)</f>
        <v>SALA DE VACINA</v>
      </c>
      <c r="P152" s="57" t="str">
        <f t="shared" si="20"/>
        <v>NÃO</v>
      </c>
      <c r="Q152" s="21" t="str">
        <f>_xlfn.XLOOKUP(A:A,'COAPS 2020-10'!A:A,'COAPS 2020-10'!W:W)</f>
        <v>NÃO</v>
      </c>
    </row>
    <row r="153" spans="1:17" x14ac:dyDescent="0.25">
      <c r="A153" s="2">
        <v>225</v>
      </c>
      <c r="B153" s="1" t="s">
        <v>1794</v>
      </c>
      <c r="C153" s="43" t="s">
        <v>231</v>
      </c>
      <c r="D153" s="1" t="s">
        <v>2139</v>
      </c>
      <c r="E153" s="20" t="str">
        <f>_xlfn.XLOOKUP(A:A,Tipologia!A:A,Tipologia!F:F)</f>
        <v>C</v>
      </c>
      <c r="F153" s="62">
        <f t="shared" si="14"/>
        <v>7.5</v>
      </c>
      <c r="G153" s="58">
        <f t="shared" si="15"/>
        <v>0.5</v>
      </c>
      <c r="H153" s="58">
        <f t="shared" si="16"/>
        <v>3</v>
      </c>
      <c r="I153" s="58">
        <f t="shared" si="17"/>
        <v>2</v>
      </c>
      <c r="J153" s="58">
        <f t="shared" si="18"/>
        <v>2</v>
      </c>
      <c r="K153" s="1">
        <f>_xlfn.XLOOKUP(A:A,AUTOPREENCHIMENTO!A:A,AUTOPREENCHIMENTO!AJ:AJ)</f>
        <v>1</v>
      </c>
      <c r="L153" s="29" t="str">
        <f>_xlfn.XLOOKUP(A:A,'COAPS 2020-10'!A:A,'COAPS 2020-10'!T:T)</f>
        <v>SIM</v>
      </c>
      <c r="M153" s="29" t="str">
        <f>_xlfn.XLOOKUP(A:A,'COAPS 2020-10'!A:A,'COAPS 2020-10'!V:V)</f>
        <v>SIM</v>
      </c>
      <c r="N153" s="57" t="str">
        <f t="shared" si="19"/>
        <v>SIM</v>
      </c>
      <c r="O153" s="21" t="str">
        <f>_xlfn.XLOOKUP(A:A,'COAPS 2020-10'!A:A,'COAPS 2020-10'!X:X)</f>
        <v>SIM</v>
      </c>
      <c r="P153" s="57" t="str">
        <f t="shared" si="20"/>
        <v>SIM</v>
      </c>
      <c r="Q153" s="21" t="str">
        <f>_xlfn.XLOOKUP(A:A,'COAPS 2020-10'!A:A,'COAPS 2020-10'!W:W)</f>
        <v>SIM</v>
      </c>
    </row>
    <row r="154" spans="1:17" x14ac:dyDescent="0.25">
      <c r="A154" s="2">
        <v>226</v>
      </c>
      <c r="B154" s="1" t="s">
        <v>1857</v>
      </c>
      <c r="C154" s="43" t="s">
        <v>390</v>
      </c>
      <c r="D154" s="1" t="s">
        <v>2109</v>
      </c>
      <c r="E154" s="20" t="str">
        <f>_xlfn.XLOOKUP(A:A,Tipologia!A:A,Tipologia!F:F)</f>
        <v>B</v>
      </c>
      <c r="F154" s="62">
        <f t="shared" si="14"/>
        <v>7</v>
      </c>
      <c r="G154" s="58">
        <f t="shared" si="15"/>
        <v>0</v>
      </c>
      <c r="H154" s="58">
        <f t="shared" si="16"/>
        <v>3</v>
      </c>
      <c r="I154" s="58">
        <f t="shared" si="17"/>
        <v>2</v>
      </c>
      <c r="J154" s="58">
        <f t="shared" si="18"/>
        <v>2</v>
      </c>
      <c r="K154" s="1">
        <f>_xlfn.XLOOKUP(A:A,AUTOPREENCHIMENTO!A:A,AUTOPREENCHIMENTO!AJ:AJ)</f>
        <v>0</v>
      </c>
      <c r="L154" s="29" t="str">
        <f>_xlfn.XLOOKUP(A:A,'COAPS 2020-10'!A:A,'COAPS 2020-10'!T:T)</f>
        <v>SIM</v>
      </c>
      <c r="M154" s="29" t="str">
        <f>_xlfn.XLOOKUP(A:A,'COAPS 2020-10'!A:A,'COAPS 2020-10'!V:V)</f>
        <v>SIM</v>
      </c>
      <c r="N154" s="57" t="str">
        <f t="shared" si="19"/>
        <v>SIM</v>
      </c>
      <c r="O154" s="21" t="str">
        <f>_xlfn.XLOOKUP(A:A,'COAPS 2020-10'!A:A,'COAPS 2020-10'!X:X)</f>
        <v>SIM</v>
      </c>
      <c r="P154" s="57" t="str">
        <f t="shared" si="20"/>
        <v>SIM</v>
      </c>
      <c r="Q154" s="21" t="str">
        <f>_xlfn.XLOOKUP(A:A,'COAPS 2020-10'!A:A,'COAPS 2020-10'!W:W)</f>
        <v>SIM</v>
      </c>
    </row>
    <row r="155" spans="1:17" x14ac:dyDescent="0.25">
      <c r="A155" s="2">
        <v>227</v>
      </c>
      <c r="B155" s="1" t="s">
        <v>1857</v>
      </c>
      <c r="C155" s="43" t="s">
        <v>291</v>
      </c>
      <c r="D155" s="1" t="s">
        <v>2042</v>
      </c>
      <c r="E155" s="20" t="str">
        <f>_xlfn.XLOOKUP(A:A,Tipologia!A:A,Tipologia!F:F)</f>
        <v>E</v>
      </c>
      <c r="F155" s="62">
        <f t="shared" si="14"/>
        <v>0</v>
      </c>
      <c r="G155" s="58">
        <f t="shared" si="15"/>
        <v>0</v>
      </c>
      <c r="H155" s="58">
        <f t="shared" si="16"/>
        <v>0</v>
      </c>
      <c r="I155" s="58">
        <f t="shared" si="17"/>
        <v>0</v>
      </c>
      <c r="J155" s="58">
        <f t="shared" si="18"/>
        <v>0</v>
      </c>
      <c r="K155" s="1">
        <f>_xlfn.XLOOKUP(A:A,AUTOPREENCHIMENTO!A:A,AUTOPREENCHIMENTO!AJ:AJ)</f>
        <v>0</v>
      </c>
      <c r="L155" s="29" t="str">
        <f>_xlfn.XLOOKUP(A:A,'COAPS 2020-10'!A:A,'COAPS 2020-10'!T:T)</f>
        <v>NÃO</v>
      </c>
      <c r="M155" s="29" t="str">
        <f>_xlfn.XLOOKUP(A:A,'COAPS 2020-10'!A:A,'COAPS 2020-10'!V:V)</f>
        <v>NÃO</v>
      </c>
      <c r="N155" s="57" t="str">
        <f t="shared" si="19"/>
        <v>NÃO</v>
      </c>
      <c r="O155" s="21" t="str">
        <f>_xlfn.XLOOKUP(A:A,'COAPS 2020-10'!A:A,'COAPS 2020-10'!X:X)</f>
        <v>NÃO</v>
      </c>
      <c r="P155" s="57" t="str">
        <f t="shared" si="20"/>
        <v>NÃO</v>
      </c>
      <c r="Q155" s="21" t="str">
        <f>_xlfn.XLOOKUP(A:A,'COAPS 2020-10'!A:A,'COAPS 2020-10'!W:W)</f>
        <v>NÃO</v>
      </c>
    </row>
    <row r="156" spans="1:17" x14ac:dyDescent="0.25">
      <c r="A156" s="2">
        <v>228</v>
      </c>
      <c r="B156" s="1" t="s">
        <v>1523</v>
      </c>
      <c r="C156" s="43" t="s">
        <v>709</v>
      </c>
      <c r="D156" s="1" t="s">
        <v>2041</v>
      </c>
      <c r="E156" s="20" t="str">
        <f>_xlfn.XLOOKUP(A:A,Tipologia!A:A,Tipologia!F:F)</f>
        <v>B</v>
      </c>
      <c r="F156" s="62">
        <f t="shared" si="14"/>
        <v>7.5</v>
      </c>
      <c r="G156" s="58">
        <f t="shared" si="15"/>
        <v>0.5</v>
      </c>
      <c r="H156" s="58">
        <f t="shared" si="16"/>
        <v>3</v>
      </c>
      <c r="I156" s="58">
        <f t="shared" si="17"/>
        <v>2</v>
      </c>
      <c r="J156" s="58">
        <f t="shared" si="18"/>
        <v>2</v>
      </c>
      <c r="K156" s="1">
        <f>_xlfn.XLOOKUP(A:A,AUTOPREENCHIMENTO!A:A,AUTOPREENCHIMENTO!AJ:AJ)</f>
        <v>1</v>
      </c>
      <c r="L156" s="29" t="str">
        <f>_xlfn.XLOOKUP(A:A,'COAPS 2020-10'!A:A,'COAPS 2020-10'!T:T)</f>
        <v>SIM</v>
      </c>
      <c r="M156" s="29" t="str">
        <f>_xlfn.XLOOKUP(A:A,'COAPS 2020-10'!A:A,'COAPS 2020-10'!V:V)</f>
        <v>SIM</v>
      </c>
      <c r="N156" s="57" t="str">
        <f t="shared" si="19"/>
        <v>SIM</v>
      </c>
      <c r="O156" s="21" t="str">
        <f>_xlfn.XLOOKUP(A:A,'COAPS 2020-10'!A:A,'COAPS 2020-10'!X:X)</f>
        <v>SALA DE VACINA</v>
      </c>
      <c r="P156" s="57" t="str">
        <f t="shared" si="20"/>
        <v>SIM</v>
      </c>
      <c r="Q156" s="21" t="str">
        <f>_xlfn.XLOOKUP(A:A,'COAPS 2020-10'!A:A,'COAPS 2020-10'!W:W)</f>
        <v>POSTO DE COLETA</v>
      </c>
    </row>
    <row r="157" spans="1:17" x14ac:dyDescent="0.25">
      <c r="A157" s="2">
        <v>229</v>
      </c>
      <c r="B157" s="1" t="s">
        <v>1523</v>
      </c>
      <c r="C157" s="43" t="s">
        <v>1524</v>
      </c>
      <c r="D157" s="1" t="s">
        <v>2107</v>
      </c>
      <c r="E157" s="20" t="str">
        <f>_xlfn.XLOOKUP(A:A,Tipologia!A:A,Tipologia!F:F)</f>
        <v>C</v>
      </c>
      <c r="F157" s="62">
        <f t="shared" si="14"/>
        <v>3</v>
      </c>
      <c r="G157" s="58">
        <f t="shared" si="15"/>
        <v>0</v>
      </c>
      <c r="H157" s="58">
        <f t="shared" si="16"/>
        <v>1</v>
      </c>
      <c r="I157" s="58">
        <f t="shared" si="17"/>
        <v>2</v>
      </c>
      <c r="J157" s="58">
        <f t="shared" si="18"/>
        <v>0</v>
      </c>
      <c r="K157" s="1">
        <f>_xlfn.XLOOKUP(A:A,AUTOPREENCHIMENTO!A:A,AUTOPREENCHIMENTO!AJ:AJ)</f>
        <v>0</v>
      </c>
      <c r="L157" s="29" t="str">
        <f>_xlfn.XLOOKUP(A:A,'COAPS 2020-10'!A:A,'COAPS 2020-10'!T:T)</f>
        <v>SIM</v>
      </c>
      <c r="M157" s="29" t="str">
        <f>_xlfn.XLOOKUP(A:A,'COAPS 2020-10'!A:A,'COAPS 2020-10'!V:V)</f>
        <v>NÃO</v>
      </c>
      <c r="N157" s="57" t="str">
        <f t="shared" si="19"/>
        <v>SIM</v>
      </c>
      <c r="O157" s="21" t="str">
        <f>_xlfn.XLOOKUP(A:A,'COAPS 2020-10'!A:A,'COAPS 2020-10'!X:X)</f>
        <v>VOLANTE</v>
      </c>
      <c r="P157" s="57" t="str">
        <f t="shared" si="20"/>
        <v>NÃO</v>
      </c>
      <c r="Q157" s="21" t="str">
        <f>_xlfn.XLOOKUP(A:A,'COAPS 2020-10'!A:A,'COAPS 2020-10'!W:W)</f>
        <v>NÃO</v>
      </c>
    </row>
    <row r="158" spans="1:17" x14ac:dyDescent="0.25">
      <c r="A158" s="2">
        <v>230</v>
      </c>
      <c r="B158" s="1" t="s">
        <v>1857</v>
      </c>
      <c r="C158" s="43" t="s">
        <v>291</v>
      </c>
      <c r="D158" s="1" t="s">
        <v>1866</v>
      </c>
      <c r="E158" s="20" t="str">
        <f>_xlfn.XLOOKUP(A:A,Tipologia!A:A,Tipologia!F:F)</f>
        <v>E</v>
      </c>
      <c r="F158" s="62">
        <f t="shared" si="14"/>
        <v>1</v>
      </c>
      <c r="G158" s="58">
        <f t="shared" si="15"/>
        <v>0</v>
      </c>
      <c r="H158" s="58">
        <f t="shared" si="16"/>
        <v>1</v>
      </c>
      <c r="I158" s="58">
        <f t="shared" si="17"/>
        <v>0</v>
      </c>
      <c r="J158" s="58">
        <f t="shared" si="18"/>
        <v>0</v>
      </c>
      <c r="K158" s="1">
        <f>_xlfn.XLOOKUP(A:A,AUTOPREENCHIMENTO!A:A,AUTOPREENCHIMENTO!AJ:AJ)</f>
        <v>0</v>
      </c>
      <c r="L158" s="29" t="str">
        <f>_xlfn.XLOOKUP(A:A,'COAPS 2020-10'!A:A,'COAPS 2020-10'!T:T)</f>
        <v>CAUTELA</v>
      </c>
      <c r="M158" s="29" t="str">
        <f>_xlfn.XLOOKUP(A:A,'COAPS 2020-10'!A:A,'COAPS 2020-10'!V:V)</f>
        <v>NÃO</v>
      </c>
      <c r="N158" s="57" t="str">
        <f t="shared" si="19"/>
        <v>NÃO</v>
      </c>
      <c r="O158" s="21" t="str">
        <f>_xlfn.XLOOKUP(A:A,'COAPS 2020-10'!A:A,'COAPS 2020-10'!X:X)</f>
        <v>NÃO</v>
      </c>
      <c r="P158" s="57" t="str">
        <f t="shared" si="20"/>
        <v>NÃO</v>
      </c>
      <c r="Q158" s="21" t="str">
        <f>_xlfn.XLOOKUP(A:A,'COAPS 2020-10'!A:A,'COAPS 2020-10'!W:W)</f>
        <v>NÃO</v>
      </c>
    </row>
    <row r="159" spans="1:17" x14ac:dyDescent="0.25">
      <c r="A159" s="2">
        <v>231</v>
      </c>
      <c r="B159" s="1" t="s">
        <v>1857</v>
      </c>
      <c r="C159" s="43" t="s">
        <v>291</v>
      </c>
      <c r="D159" s="1" t="s">
        <v>2108</v>
      </c>
      <c r="E159" s="20" t="str">
        <f>_xlfn.XLOOKUP(A:A,Tipologia!A:A,Tipologia!F:F)</f>
        <v>SEM INFORMAÇÃO</v>
      </c>
      <c r="F159" s="62" t="e">
        <f t="shared" si="14"/>
        <v>#N/A</v>
      </c>
      <c r="G159" s="58" t="e">
        <f t="shared" si="15"/>
        <v>#N/A</v>
      </c>
      <c r="H159" s="58">
        <f t="shared" si="16"/>
        <v>1</v>
      </c>
      <c r="I159" s="58">
        <f t="shared" si="17"/>
        <v>0</v>
      </c>
      <c r="J159" s="58">
        <f t="shared" si="18"/>
        <v>2</v>
      </c>
      <c r="K159" s="1" t="e">
        <f>_xlfn.XLOOKUP(A:A,AUTOPREENCHIMENTO!A:A,AUTOPREENCHIMENTO!AJ:AJ)</f>
        <v>#N/A</v>
      </c>
      <c r="L159" s="29" t="str">
        <f>_xlfn.XLOOKUP(A:A,'COAPS 2020-10'!A:A,'COAPS 2020-10'!T:T)</f>
        <v>SIM</v>
      </c>
      <c r="M159" s="29" t="str">
        <f>_xlfn.XLOOKUP(A:A,'COAPS 2020-10'!A:A,'COAPS 2020-10'!V:V)</f>
        <v>NÃO</v>
      </c>
      <c r="N159" s="57" t="str">
        <f t="shared" si="19"/>
        <v>NÃO</v>
      </c>
      <c r="O159" s="21" t="str">
        <f>_xlfn.XLOOKUP(A:A,'COAPS 2020-10'!A:A,'COAPS 2020-10'!X:X)</f>
        <v>NÃO</v>
      </c>
      <c r="P159" s="57" t="str">
        <f t="shared" si="20"/>
        <v>SIM</v>
      </c>
      <c r="Q159" s="21" t="str">
        <f>_xlfn.XLOOKUP(A:A,'COAPS 2020-10'!A:A,'COAPS 2020-10'!W:W)</f>
        <v>SIM</v>
      </c>
    </row>
    <row r="160" spans="1:17" x14ac:dyDescent="0.25">
      <c r="A160" s="2">
        <v>232</v>
      </c>
      <c r="B160" s="1" t="s">
        <v>1857</v>
      </c>
      <c r="C160" s="43" t="s">
        <v>291</v>
      </c>
      <c r="D160" s="1" t="s">
        <v>2158</v>
      </c>
      <c r="E160" s="20" t="str">
        <f>_xlfn.XLOOKUP(A:A,Tipologia!A:A,Tipologia!F:F)</f>
        <v>SEM INFORMAÇÃO</v>
      </c>
      <c r="F160" s="62" t="e">
        <f t="shared" si="14"/>
        <v>#N/A</v>
      </c>
      <c r="G160" s="58">
        <f t="shared" si="15"/>
        <v>0</v>
      </c>
      <c r="H160" s="58" t="e">
        <f t="shared" si="16"/>
        <v>#N/A</v>
      </c>
      <c r="I160" s="58" t="e">
        <f t="shared" si="17"/>
        <v>#N/A</v>
      </c>
      <c r="J160" s="58" t="e">
        <f t="shared" si="18"/>
        <v>#N/A</v>
      </c>
      <c r="K160" s="1">
        <f>_xlfn.XLOOKUP(A:A,AUTOPREENCHIMENTO!A:A,AUTOPREENCHIMENTO!AJ:AJ)</f>
        <v>0</v>
      </c>
      <c r="L160" s="29" t="e">
        <f>_xlfn.XLOOKUP(A:A,'COAPS 2020-10'!A:A,'COAPS 2020-10'!T:T)</f>
        <v>#N/A</v>
      </c>
      <c r="M160" s="29" t="e">
        <f>_xlfn.XLOOKUP(A:A,'COAPS 2020-10'!A:A,'COAPS 2020-10'!V:V)</f>
        <v>#N/A</v>
      </c>
      <c r="N160" s="57" t="e">
        <f t="shared" si="19"/>
        <v>#N/A</v>
      </c>
      <c r="O160" s="21" t="e">
        <f>_xlfn.XLOOKUP(A:A,'COAPS 2020-10'!A:A,'COAPS 2020-10'!X:X)</f>
        <v>#N/A</v>
      </c>
      <c r="P160" s="57" t="e">
        <f t="shared" si="20"/>
        <v>#N/A</v>
      </c>
      <c r="Q160" s="21" t="e">
        <f>_xlfn.XLOOKUP(A:A,'COAPS 2020-10'!A:A,'COAPS 2020-10'!W:W)</f>
        <v>#N/A</v>
      </c>
    </row>
    <row r="161" spans="1:17" x14ac:dyDescent="0.25">
      <c r="A161" s="2">
        <v>233</v>
      </c>
      <c r="B161" s="1" t="s">
        <v>1857</v>
      </c>
      <c r="C161" s="43" t="s">
        <v>291</v>
      </c>
      <c r="D161" s="1" t="s">
        <v>2129</v>
      </c>
      <c r="E161" s="20" t="str">
        <f>_xlfn.XLOOKUP(A:A,Tipologia!A:A,Tipologia!F:F)</f>
        <v>C</v>
      </c>
      <c r="F161" s="62">
        <f t="shared" si="14"/>
        <v>3</v>
      </c>
      <c r="G161" s="58">
        <f t="shared" si="15"/>
        <v>0</v>
      </c>
      <c r="H161" s="58">
        <f t="shared" si="16"/>
        <v>1</v>
      </c>
      <c r="I161" s="58">
        <f t="shared" si="17"/>
        <v>2</v>
      </c>
      <c r="J161" s="58">
        <f t="shared" si="18"/>
        <v>0</v>
      </c>
      <c r="K161" s="1">
        <f>_xlfn.XLOOKUP(A:A,AUTOPREENCHIMENTO!A:A,AUTOPREENCHIMENTO!AJ:AJ)</f>
        <v>0</v>
      </c>
      <c r="L161" s="29" t="str">
        <f>_xlfn.XLOOKUP(A:A,'COAPS 2020-10'!A:A,'COAPS 2020-10'!T:T)</f>
        <v>CAUTELA</v>
      </c>
      <c r="M161" s="29" t="str">
        <f>_xlfn.XLOOKUP(A:A,'COAPS 2020-10'!A:A,'COAPS 2020-10'!V:V)</f>
        <v>NÃO</v>
      </c>
      <c r="N161" s="57" t="str">
        <f t="shared" si="19"/>
        <v>SIM</v>
      </c>
      <c r="O161" s="21" t="str">
        <f>_xlfn.XLOOKUP(A:A,'COAPS 2020-10'!A:A,'COAPS 2020-10'!X:X)</f>
        <v>VOLANTE</v>
      </c>
      <c r="P161" s="57" t="str">
        <f t="shared" si="20"/>
        <v>NÃO</v>
      </c>
      <c r="Q161" s="21" t="str">
        <f>_xlfn.XLOOKUP(A:A,'COAPS 2020-10'!A:A,'COAPS 2020-10'!W:W)</f>
        <v>NÃO</v>
      </c>
    </row>
    <row r="162" spans="1:17" x14ac:dyDescent="0.25">
      <c r="A162" s="2">
        <v>234</v>
      </c>
      <c r="B162" s="1" t="s">
        <v>1857</v>
      </c>
      <c r="C162" s="43" t="s">
        <v>291</v>
      </c>
      <c r="D162" s="1" t="s">
        <v>2140</v>
      </c>
      <c r="E162" s="20" t="str">
        <f>_xlfn.XLOOKUP(A:A,Tipologia!A:A,Tipologia!F:F)</f>
        <v>E</v>
      </c>
      <c r="F162" s="62">
        <f t="shared" si="14"/>
        <v>3</v>
      </c>
      <c r="G162" s="58">
        <f t="shared" si="15"/>
        <v>0</v>
      </c>
      <c r="H162" s="58">
        <f t="shared" si="16"/>
        <v>1</v>
      </c>
      <c r="I162" s="58">
        <f t="shared" si="17"/>
        <v>2</v>
      </c>
      <c r="J162" s="58">
        <f t="shared" si="18"/>
        <v>0</v>
      </c>
      <c r="K162" s="1">
        <f>_xlfn.XLOOKUP(A:A,AUTOPREENCHIMENTO!A:A,AUTOPREENCHIMENTO!AJ:AJ)</f>
        <v>0</v>
      </c>
      <c r="L162" s="29" t="str">
        <f>_xlfn.XLOOKUP(A:A,'COAPS 2020-10'!A:A,'COAPS 2020-10'!T:T)</f>
        <v>CAUTELA</v>
      </c>
      <c r="M162" s="29" t="str">
        <f>_xlfn.XLOOKUP(A:A,'COAPS 2020-10'!A:A,'COAPS 2020-10'!V:V)</f>
        <v>NÃO</v>
      </c>
      <c r="N162" s="57" t="str">
        <f t="shared" si="19"/>
        <v>SIM</v>
      </c>
      <c r="O162" s="21" t="str">
        <f>_xlfn.XLOOKUP(A:A,'COAPS 2020-10'!A:A,'COAPS 2020-10'!X:X)</f>
        <v>VOLANTE</v>
      </c>
      <c r="P162" s="57" t="str">
        <f t="shared" si="20"/>
        <v>NÃO</v>
      </c>
      <c r="Q162" s="21" t="str">
        <f>_xlfn.XLOOKUP(A:A,'COAPS 2020-10'!A:A,'COAPS 2020-10'!W:W)</f>
        <v>NÃO</v>
      </c>
    </row>
    <row r="163" spans="1:17" x14ac:dyDescent="0.25">
      <c r="A163" s="2">
        <v>235</v>
      </c>
      <c r="B163" s="1" t="s">
        <v>1857</v>
      </c>
      <c r="C163" s="43" t="s">
        <v>291</v>
      </c>
      <c r="D163" s="1" t="s">
        <v>2159</v>
      </c>
      <c r="E163" s="20" t="str">
        <f>_xlfn.XLOOKUP(A:A,Tipologia!A:A,Tipologia!F:F)</f>
        <v>SEM INFORMAÇÃO</v>
      </c>
      <c r="F163" s="62" t="e">
        <f t="shared" si="14"/>
        <v>#N/A</v>
      </c>
      <c r="G163" s="58">
        <f t="shared" si="15"/>
        <v>0</v>
      </c>
      <c r="H163" s="58" t="e">
        <f t="shared" si="16"/>
        <v>#N/A</v>
      </c>
      <c r="I163" s="58" t="e">
        <f t="shared" si="17"/>
        <v>#N/A</v>
      </c>
      <c r="J163" s="58" t="e">
        <f t="shared" si="18"/>
        <v>#N/A</v>
      </c>
      <c r="K163" s="1">
        <f>_xlfn.XLOOKUP(A:A,AUTOPREENCHIMENTO!A:A,AUTOPREENCHIMENTO!AJ:AJ)</f>
        <v>0</v>
      </c>
      <c r="L163" s="29" t="e">
        <f>_xlfn.XLOOKUP(A:A,'COAPS 2020-10'!A:A,'COAPS 2020-10'!T:T)</f>
        <v>#N/A</v>
      </c>
      <c r="M163" s="29" t="e">
        <f>_xlfn.XLOOKUP(A:A,'COAPS 2020-10'!A:A,'COAPS 2020-10'!V:V)</f>
        <v>#N/A</v>
      </c>
      <c r="N163" s="57" t="e">
        <f t="shared" si="19"/>
        <v>#N/A</v>
      </c>
      <c r="O163" s="21" t="e">
        <f>_xlfn.XLOOKUP(A:A,'COAPS 2020-10'!A:A,'COAPS 2020-10'!X:X)</f>
        <v>#N/A</v>
      </c>
      <c r="P163" s="57" t="e">
        <f t="shared" si="20"/>
        <v>#N/A</v>
      </c>
      <c r="Q163" s="21" t="e">
        <f>_xlfn.XLOOKUP(A:A,'COAPS 2020-10'!A:A,'COAPS 2020-10'!W:W)</f>
        <v>#N/A</v>
      </c>
    </row>
    <row r="164" spans="1:17" x14ac:dyDescent="0.25">
      <c r="A164" s="2">
        <v>236</v>
      </c>
      <c r="B164" s="1" t="s">
        <v>1857</v>
      </c>
      <c r="C164" s="43" t="s">
        <v>291</v>
      </c>
      <c r="D164" s="1" t="s">
        <v>1869</v>
      </c>
      <c r="E164" s="20" t="str">
        <f>_xlfn.XLOOKUP(A:A,Tipologia!A:A,Tipologia!F:F)</f>
        <v>E</v>
      </c>
      <c r="F164" s="62">
        <f t="shared" si="14"/>
        <v>0</v>
      </c>
      <c r="G164" s="58">
        <f t="shared" si="15"/>
        <v>0</v>
      </c>
      <c r="H164" s="58">
        <f t="shared" si="16"/>
        <v>0</v>
      </c>
      <c r="I164" s="58">
        <f t="shared" si="17"/>
        <v>0</v>
      </c>
      <c r="J164" s="58">
        <f t="shared" si="18"/>
        <v>0</v>
      </c>
      <c r="K164" s="1">
        <f>_xlfn.XLOOKUP(A:A,AUTOPREENCHIMENTO!A:A,AUTOPREENCHIMENTO!AJ:AJ)</f>
        <v>0</v>
      </c>
      <c r="L164" s="29" t="str">
        <f>_xlfn.XLOOKUP(A:A,'COAPS 2020-10'!A:A,'COAPS 2020-10'!T:T)</f>
        <v>NÃO</v>
      </c>
      <c r="M164" s="29" t="str">
        <f>_xlfn.XLOOKUP(A:A,'COAPS 2020-10'!A:A,'COAPS 2020-10'!V:V)</f>
        <v>NÃO</v>
      </c>
      <c r="N164" s="57" t="str">
        <f t="shared" si="19"/>
        <v>NÃO</v>
      </c>
      <c r="O164" s="21" t="str">
        <f>_xlfn.XLOOKUP(A:A,'COAPS 2020-10'!A:A,'COAPS 2020-10'!X:X)</f>
        <v>NÃO</v>
      </c>
      <c r="P164" s="57" t="str">
        <f t="shared" si="20"/>
        <v>NÃO</v>
      </c>
      <c r="Q164" s="21" t="str">
        <f>_xlfn.XLOOKUP(A:A,'COAPS 2020-10'!A:A,'COAPS 2020-10'!W:W)</f>
        <v>NÃO</v>
      </c>
    </row>
    <row r="165" spans="1:17" x14ac:dyDescent="0.25">
      <c r="A165" s="2">
        <v>237</v>
      </c>
      <c r="B165" s="1" t="s">
        <v>1857</v>
      </c>
      <c r="C165" s="43" t="s">
        <v>291</v>
      </c>
      <c r="D165" s="1" t="s">
        <v>2082</v>
      </c>
      <c r="E165" s="20" t="str">
        <f>_xlfn.XLOOKUP(A:A,Tipologia!A:A,Tipologia!F:F)</f>
        <v>B</v>
      </c>
      <c r="F165" s="62">
        <f t="shared" si="14"/>
        <v>7.5</v>
      </c>
      <c r="G165" s="58">
        <f t="shared" si="15"/>
        <v>0.5</v>
      </c>
      <c r="H165" s="58">
        <f t="shared" si="16"/>
        <v>3</v>
      </c>
      <c r="I165" s="58">
        <f t="shared" si="17"/>
        <v>2</v>
      </c>
      <c r="J165" s="58">
        <f t="shared" si="18"/>
        <v>2</v>
      </c>
      <c r="K165" s="1">
        <f>_xlfn.XLOOKUP(A:A,AUTOPREENCHIMENTO!A:A,AUTOPREENCHIMENTO!AJ:AJ)</f>
        <v>1</v>
      </c>
      <c r="L165" s="29" t="str">
        <f>_xlfn.XLOOKUP(A:A,'COAPS 2020-10'!A:A,'COAPS 2020-10'!T:T)</f>
        <v>SIM</v>
      </c>
      <c r="M165" s="29" t="str">
        <f>_xlfn.XLOOKUP(A:A,'COAPS 2020-10'!A:A,'COAPS 2020-10'!V:V)</f>
        <v>SIM</v>
      </c>
      <c r="N165" s="57" t="str">
        <f t="shared" si="19"/>
        <v>SIM</v>
      </c>
      <c r="O165" s="21" t="str">
        <f>_xlfn.XLOOKUP(A:A,'COAPS 2020-10'!A:A,'COAPS 2020-10'!X:X)</f>
        <v>SIM</v>
      </c>
      <c r="P165" s="57" t="str">
        <f t="shared" si="20"/>
        <v>SIM</v>
      </c>
      <c r="Q165" s="21" t="str">
        <f>_xlfn.XLOOKUP(A:A,'COAPS 2020-10'!A:A,'COAPS 2020-10'!W:W)</f>
        <v>SIM</v>
      </c>
    </row>
    <row r="166" spans="1:17" x14ac:dyDescent="0.25">
      <c r="A166" s="2">
        <v>239</v>
      </c>
      <c r="B166" s="1" t="s">
        <v>1857</v>
      </c>
      <c r="C166" s="43" t="s">
        <v>157</v>
      </c>
      <c r="D166" s="1" t="s">
        <v>1895</v>
      </c>
      <c r="E166" s="20" t="str">
        <f>_xlfn.XLOOKUP(A:A,Tipologia!A:A,Tipologia!F:F)</f>
        <v>SEM INFORMAÇÃO</v>
      </c>
      <c r="F166" s="62" t="e">
        <f t="shared" si="14"/>
        <v>#N/A</v>
      </c>
      <c r="G166" s="58" t="e">
        <f t="shared" si="15"/>
        <v>#N/A</v>
      </c>
      <c r="H166" s="58">
        <f t="shared" si="16"/>
        <v>0</v>
      </c>
      <c r="I166" s="58">
        <f t="shared" si="17"/>
        <v>0</v>
      </c>
      <c r="J166" s="58">
        <f t="shared" si="18"/>
        <v>0</v>
      </c>
      <c r="K166" s="1" t="e">
        <f>_xlfn.XLOOKUP(A:A,AUTOPREENCHIMENTO!A:A,AUTOPREENCHIMENTO!AJ:AJ)</f>
        <v>#N/A</v>
      </c>
      <c r="L166" s="29" t="str">
        <f>_xlfn.XLOOKUP(A:A,'COAPS 2020-10'!A:A,'COAPS 2020-10'!T:T)</f>
        <v>NÃO</v>
      </c>
      <c r="M166" s="29" t="str">
        <f>_xlfn.XLOOKUP(A:A,'COAPS 2020-10'!A:A,'COAPS 2020-10'!V:V)</f>
        <v>NÃO</v>
      </c>
      <c r="N166" s="57" t="str">
        <f t="shared" si="19"/>
        <v>NÃO</v>
      </c>
      <c r="O166" s="21" t="str">
        <f>_xlfn.XLOOKUP(A:A,'COAPS 2020-10'!A:A,'COAPS 2020-10'!X:X)</f>
        <v>NÃO</v>
      </c>
      <c r="P166" s="57" t="str">
        <f t="shared" si="20"/>
        <v>NÃO</v>
      </c>
      <c r="Q166" s="21" t="str">
        <f>_xlfn.XLOOKUP(A:A,'COAPS 2020-10'!A:A,'COAPS 2020-10'!W:W)</f>
        <v>NÃO</v>
      </c>
    </row>
    <row r="167" spans="1:17" x14ac:dyDescent="0.25">
      <c r="A167" s="2">
        <v>501</v>
      </c>
      <c r="B167" s="1" t="s">
        <v>1929</v>
      </c>
      <c r="C167" s="43" t="s">
        <v>136</v>
      </c>
      <c r="D167" s="12" t="s">
        <v>1944</v>
      </c>
      <c r="E167" s="20" t="e">
        <f>_xlfn.XLOOKUP(A:A,Tipologia!A:A,Tipologia!F:F)</f>
        <v>#N/A</v>
      </c>
      <c r="F167" s="62" t="e">
        <f t="shared" si="14"/>
        <v>#N/A</v>
      </c>
      <c r="G167" s="58" t="e">
        <f t="shared" si="15"/>
        <v>#N/A</v>
      </c>
      <c r="H167" s="58">
        <f t="shared" si="16"/>
        <v>1</v>
      </c>
      <c r="I167" s="58">
        <f t="shared" si="17"/>
        <v>0</v>
      </c>
      <c r="J167" s="58">
        <f t="shared" si="18"/>
        <v>0</v>
      </c>
      <c r="K167" s="1" t="e">
        <f>_xlfn.XLOOKUP(A:A,AUTOPREENCHIMENTO!A:A,AUTOPREENCHIMENTO!AJ:AJ)</f>
        <v>#N/A</v>
      </c>
      <c r="L167" s="29" t="str">
        <f>_xlfn.XLOOKUP(A:A,'COAPS 2020-10'!A:A,'COAPS 2020-10'!T:T)</f>
        <v>CAUTELA</v>
      </c>
      <c r="M167" s="29" t="str">
        <f>_xlfn.XLOOKUP(A:A,'COAPS 2020-10'!A:A,'COAPS 2020-10'!V:V)</f>
        <v>NÃO</v>
      </c>
      <c r="N167" s="57" t="str">
        <f t="shared" si="19"/>
        <v>NÃO</v>
      </c>
      <c r="O167" s="21" t="str">
        <f>_xlfn.XLOOKUP(A:A,'COAPS 2020-10'!A:A,'COAPS 2020-10'!X:X)</f>
        <v>NÃO</v>
      </c>
      <c r="P167" s="57" t="str">
        <f t="shared" si="20"/>
        <v>NÃO</v>
      </c>
      <c r="Q167" s="21" t="str">
        <f>_xlfn.XLOOKUP(A:A,'COAPS 2020-10'!A:A,'COAPS 2020-10'!W:W)</f>
        <v>NÃO</v>
      </c>
    </row>
    <row r="168" spans="1:17" x14ac:dyDescent="0.25">
      <c r="A168" s="2">
        <v>502</v>
      </c>
      <c r="B168" s="1" t="s">
        <v>1929</v>
      </c>
      <c r="C168" s="43" t="s">
        <v>136</v>
      </c>
      <c r="D168" s="12" t="s">
        <v>1948</v>
      </c>
      <c r="E168" s="20" t="e">
        <f>_xlfn.XLOOKUP(A:A,Tipologia!A:A,Tipologia!F:F)</f>
        <v>#N/A</v>
      </c>
      <c r="F168" s="62" t="e">
        <f t="shared" si="14"/>
        <v>#N/A</v>
      </c>
      <c r="G168" s="58" t="e">
        <f t="shared" si="15"/>
        <v>#N/A</v>
      </c>
      <c r="H168" s="58">
        <f t="shared" si="16"/>
        <v>0</v>
      </c>
      <c r="I168" s="58">
        <f t="shared" si="17"/>
        <v>2</v>
      </c>
      <c r="J168" s="58">
        <f t="shared" si="18"/>
        <v>2</v>
      </c>
      <c r="K168" s="1" t="e">
        <f>_xlfn.XLOOKUP(A:A,AUTOPREENCHIMENTO!A:A,AUTOPREENCHIMENTO!AJ:AJ)</f>
        <v>#N/A</v>
      </c>
      <c r="L168" s="29" t="str">
        <f>_xlfn.XLOOKUP(A:A,'COAPS 2020-10'!A:A,'COAPS 2020-10'!T:T)</f>
        <v>N/A PRISIONAL</v>
      </c>
      <c r="M168" s="29" t="str">
        <f>_xlfn.XLOOKUP(A:A,'COAPS 2020-10'!A:A,'COAPS 2020-10'!V:V)</f>
        <v>N/A PRISIONAL</v>
      </c>
      <c r="N168" s="57" t="str">
        <f t="shared" si="19"/>
        <v>SIM</v>
      </c>
      <c r="O168" s="21" t="str">
        <f>_xlfn.XLOOKUP(A:A,'COAPS 2020-10'!A:A,'COAPS 2020-10'!X:X)</f>
        <v>N/A PRISIONAL</v>
      </c>
      <c r="P168" s="57" t="str">
        <f t="shared" si="20"/>
        <v>SIM</v>
      </c>
      <c r="Q168" s="21" t="str">
        <f>_xlfn.XLOOKUP(A:A,'COAPS 2020-10'!A:A,'COAPS 2020-10'!W:W)</f>
        <v>N/A PRISIONAL</v>
      </c>
    </row>
    <row r="169" spans="1:17" x14ac:dyDescent="0.25">
      <c r="A169" s="2">
        <v>503</v>
      </c>
      <c r="B169" s="1" t="s">
        <v>1929</v>
      </c>
      <c r="C169" s="43" t="s">
        <v>136</v>
      </c>
      <c r="D169" s="12" t="s">
        <v>1951</v>
      </c>
      <c r="E169" s="20" t="e">
        <f>_xlfn.XLOOKUP(A:A,Tipologia!A:A,Tipologia!F:F)</f>
        <v>#N/A</v>
      </c>
      <c r="F169" s="62" t="e">
        <f t="shared" si="14"/>
        <v>#N/A</v>
      </c>
      <c r="G169" s="58" t="e">
        <f t="shared" si="15"/>
        <v>#N/A</v>
      </c>
      <c r="H169" s="58">
        <f t="shared" si="16"/>
        <v>0</v>
      </c>
      <c r="I169" s="58">
        <f t="shared" si="17"/>
        <v>2</v>
      </c>
      <c r="J169" s="58">
        <f t="shared" si="18"/>
        <v>2</v>
      </c>
      <c r="K169" s="1" t="e">
        <f>_xlfn.XLOOKUP(A:A,AUTOPREENCHIMENTO!A:A,AUTOPREENCHIMENTO!AJ:AJ)</f>
        <v>#N/A</v>
      </c>
      <c r="L169" s="29" t="str">
        <f>_xlfn.XLOOKUP(A:A,'COAPS 2020-10'!A:A,'COAPS 2020-10'!T:T)</f>
        <v>N/A PRISIONAL</v>
      </c>
      <c r="M169" s="29" t="str">
        <f>_xlfn.XLOOKUP(A:A,'COAPS 2020-10'!A:A,'COAPS 2020-10'!V:V)</f>
        <v>N/A PRISIONAL</v>
      </c>
      <c r="N169" s="57" t="str">
        <f t="shared" si="19"/>
        <v>SIM</v>
      </c>
      <c r="O169" s="21" t="str">
        <f>_xlfn.XLOOKUP(A:A,'COAPS 2020-10'!A:A,'COAPS 2020-10'!X:X)</f>
        <v>N/A PRISIONAL</v>
      </c>
      <c r="P169" s="57" t="str">
        <f t="shared" si="20"/>
        <v>SIM</v>
      </c>
      <c r="Q169" s="21" t="str">
        <f>_xlfn.XLOOKUP(A:A,'COAPS 2020-10'!A:A,'COAPS 2020-10'!W:W)</f>
        <v>N/A PRISIONAL</v>
      </c>
    </row>
    <row r="170" spans="1:17" x14ac:dyDescent="0.25">
      <c r="A170" s="2">
        <v>504</v>
      </c>
      <c r="B170" s="1" t="s">
        <v>1929</v>
      </c>
      <c r="C170" s="43" t="s">
        <v>120</v>
      </c>
      <c r="D170" s="12" t="s">
        <v>2130</v>
      </c>
      <c r="E170" s="20" t="e">
        <f>_xlfn.XLOOKUP(A:A,Tipologia!A:A,Tipologia!F:F)</f>
        <v>#N/A</v>
      </c>
      <c r="F170" s="62" t="e">
        <f t="shared" si="14"/>
        <v>#N/A</v>
      </c>
      <c r="G170" s="58" t="e">
        <f t="shared" si="15"/>
        <v>#N/A</v>
      </c>
      <c r="H170" s="58">
        <f t="shared" si="16"/>
        <v>1</v>
      </c>
      <c r="I170" s="58">
        <f t="shared" si="17"/>
        <v>2</v>
      </c>
      <c r="J170" s="58">
        <f t="shared" si="18"/>
        <v>0</v>
      </c>
      <c r="K170" s="1" t="e">
        <f>_xlfn.XLOOKUP(A:A,AUTOPREENCHIMENTO!A:A,AUTOPREENCHIMENTO!AJ:AJ)</f>
        <v>#N/A</v>
      </c>
      <c r="L170" s="29" t="str">
        <f>_xlfn.XLOOKUP(A:A,'COAPS 2020-10'!A:A,'COAPS 2020-10'!T:T)</f>
        <v>SIM</v>
      </c>
      <c r="M170" s="29" t="str">
        <f>_xlfn.XLOOKUP(A:A,'COAPS 2020-10'!A:A,'COAPS 2020-10'!V:V)</f>
        <v>NÃO</v>
      </c>
      <c r="N170" s="57" t="str">
        <f t="shared" si="19"/>
        <v>SIM</v>
      </c>
      <c r="O170" s="21" t="str">
        <f>_xlfn.XLOOKUP(A:A,'COAPS 2020-10'!A:A,'COAPS 2020-10'!X:X)</f>
        <v>VOLANTE</v>
      </c>
      <c r="P170" s="57" t="str">
        <f t="shared" si="20"/>
        <v>NÃO</v>
      </c>
      <c r="Q170" s="21" t="str">
        <f>_xlfn.XLOOKUP(A:A,'COAPS 2020-10'!A:A,'COAPS 2020-10'!W:W)</f>
        <v>NÃO</v>
      </c>
    </row>
    <row r="171" spans="1:17" x14ac:dyDescent="0.25">
      <c r="A171" s="2">
        <v>505</v>
      </c>
      <c r="B171" s="1" t="s">
        <v>1622</v>
      </c>
      <c r="C171" s="43" t="s">
        <v>127</v>
      </c>
      <c r="D171" s="12" t="s">
        <v>1671</v>
      </c>
      <c r="E171" s="20" t="e">
        <f>_xlfn.XLOOKUP(A:A,Tipologia!A:A,Tipologia!F:F)</f>
        <v>#N/A</v>
      </c>
      <c r="F171" s="62" t="e">
        <f t="shared" si="14"/>
        <v>#N/A</v>
      </c>
      <c r="G171" s="58" t="e">
        <f t="shared" si="15"/>
        <v>#N/A</v>
      </c>
      <c r="H171" s="58">
        <f t="shared" si="16"/>
        <v>0</v>
      </c>
      <c r="I171" s="58">
        <f t="shared" si="17"/>
        <v>2</v>
      </c>
      <c r="J171" s="58">
        <f t="shared" si="18"/>
        <v>2</v>
      </c>
      <c r="K171" s="1" t="e">
        <f>_xlfn.XLOOKUP(A:A,AUTOPREENCHIMENTO!A:A,AUTOPREENCHIMENTO!AJ:AJ)</f>
        <v>#N/A</v>
      </c>
      <c r="L171" s="29" t="str">
        <f>_xlfn.XLOOKUP(A:A,'COAPS 2020-10'!A:A,'COAPS 2020-10'!T:T)</f>
        <v>CAUTELA</v>
      </c>
      <c r="M171" s="29" t="str">
        <f>_xlfn.XLOOKUP(A:A,'COAPS 2020-10'!A:A,'COAPS 2020-10'!V:V)</f>
        <v>N/A PRISIONAL</v>
      </c>
      <c r="N171" s="57" t="str">
        <f t="shared" si="19"/>
        <v>SIM</v>
      </c>
      <c r="O171" s="21" t="str">
        <f>_xlfn.XLOOKUP(A:A,'COAPS 2020-10'!A:A,'COAPS 2020-10'!X:X)</f>
        <v>SIM</v>
      </c>
      <c r="P171" s="57" t="str">
        <f t="shared" si="20"/>
        <v>SIM</v>
      </c>
      <c r="Q171" s="21" t="str">
        <f>_xlfn.XLOOKUP(A:A,'COAPS 2020-10'!A:A,'COAPS 2020-10'!W:W)</f>
        <v>POSTO DE COLETA</v>
      </c>
    </row>
    <row r="172" spans="1:17" x14ac:dyDescent="0.25">
      <c r="A172" s="2">
        <v>506</v>
      </c>
      <c r="B172" s="1" t="s">
        <v>1622</v>
      </c>
      <c r="C172" s="43" t="s">
        <v>127</v>
      </c>
      <c r="D172" s="12" t="s">
        <v>1674</v>
      </c>
      <c r="E172" s="20" t="e">
        <f>_xlfn.XLOOKUP(A:A,Tipologia!A:A,Tipologia!F:F)</f>
        <v>#N/A</v>
      </c>
      <c r="F172" s="62" t="e">
        <f t="shared" si="14"/>
        <v>#N/A</v>
      </c>
      <c r="G172" s="58" t="e">
        <f t="shared" si="15"/>
        <v>#N/A</v>
      </c>
      <c r="H172" s="58">
        <f t="shared" si="16"/>
        <v>0</v>
      </c>
      <c r="I172" s="58">
        <f t="shared" si="17"/>
        <v>2</v>
      </c>
      <c r="J172" s="58">
        <f t="shared" si="18"/>
        <v>2</v>
      </c>
      <c r="K172" s="1" t="e">
        <f>_xlfn.XLOOKUP(A:A,AUTOPREENCHIMENTO!A:A,AUTOPREENCHIMENTO!AJ:AJ)</f>
        <v>#N/A</v>
      </c>
      <c r="L172" s="29" t="str">
        <f>_xlfn.XLOOKUP(A:A,'COAPS 2020-10'!A:A,'COAPS 2020-10'!T:T)</f>
        <v>CAUTELA</v>
      </c>
      <c r="M172" s="29" t="str">
        <f>_xlfn.XLOOKUP(A:A,'COAPS 2020-10'!A:A,'COAPS 2020-10'!V:V)</f>
        <v>N/A PRISIONAL</v>
      </c>
      <c r="N172" s="57" t="str">
        <f t="shared" si="19"/>
        <v>SIM</v>
      </c>
      <c r="O172" s="21" t="str">
        <f>_xlfn.XLOOKUP(A:A,'COAPS 2020-10'!A:A,'COAPS 2020-10'!X:X)</f>
        <v>SIM</v>
      </c>
      <c r="P172" s="57" t="str">
        <f t="shared" si="20"/>
        <v>SIM</v>
      </c>
      <c r="Q172" s="21" t="str">
        <f>_xlfn.XLOOKUP(A:A,'COAPS 2020-10'!A:A,'COAPS 2020-10'!W:W)</f>
        <v>POSTO DE COLETA</v>
      </c>
    </row>
    <row r="173" spans="1:17" x14ac:dyDescent="0.25">
      <c r="A173" s="2">
        <v>507</v>
      </c>
      <c r="B173" s="1" t="s">
        <v>1622</v>
      </c>
      <c r="C173" s="43" t="s">
        <v>127</v>
      </c>
      <c r="D173" s="12" t="s">
        <v>1676</v>
      </c>
      <c r="E173" s="20" t="e">
        <f>_xlfn.XLOOKUP(A:A,Tipologia!A:A,Tipologia!F:F)</f>
        <v>#N/A</v>
      </c>
      <c r="F173" s="62" t="e">
        <f t="shared" si="14"/>
        <v>#N/A</v>
      </c>
      <c r="G173" s="58" t="e">
        <f t="shared" si="15"/>
        <v>#N/A</v>
      </c>
      <c r="H173" s="58">
        <f t="shared" si="16"/>
        <v>0</v>
      </c>
      <c r="I173" s="58">
        <f t="shared" si="17"/>
        <v>2</v>
      </c>
      <c r="J173" s="58">
        <f t="shared" si="18"/>
        <v>2</v>
      </c>
      <c r="K173" s="1" t="e">
        <f>_xlfn.XLOOKUP(A:A,AUTOPREENCHIMENTO!A:A,AUTOPREENCHIMENTO!AJ:AJ)</f>
        <v>#N/A</v>
      </c>
      <c r="L173" s="29" t="str">
        <f>_xlfn.XLOOKUP(A:A,'COAPS 2020-10'!A:A,'COAPS 2020-10'!T:T)</f>
        <v>CAUTELA</v>
      </c>
      <c r="M173" s="29" t="str">
        <f>_xlfn.XLOOKUP(A:A,'COAPS 2020-10'!A:A,'COAPS 2020-10'!V:V)</f>
        <v>N/A PRISIONAL</v>
      </c>
      <c r="N173" s="57" t="str">
        <f t="shared" si="19"/>
        <v>SIM</v>
      </c>
      <c r="O173" s="21" t="str">
        <f>_xlfn.XLOOKUP(A:A,'COAPS 2020-10'!A:A,'COAPS 2020-10'!X:X)</f>
        <v>SIM</v>
      </c>
      <c r="P173" s="57" t="str">
        <f t="shared" si="20"/>
        <v>SIM</v>
      </c>
      <c r="Q173" s="21" t="str">
        <f>_xlfn.XLOOKUP(A:A,'COAPS 2020-10'!A:A,'COAPS 2020-10'!W:W)</f>
        <v>POSTO DE COLETA</v>
      </c>
    </row>
    <row r="174" spans="1:17" x14ac:dyDescent="0.25">
      <c r="A174" s="2">
        <v>508</v>
      </c>
      <c r="B174" s="1" t="s">
        <v>1622</v>
      </c>
      <c r="C174" s="43" t="s">
        <v>127</v>
      </c>
      <c r="D174" s="12" t="s">
        <v>1677</v>
      </c>
      <c r="E174" s="20" t="e">
        <f>_xlfn.XLOOKUP(A:A,Tipologia!A:A,Tipologia!F:F)</f>
        <v>#N/A</v>
      </c>
      <c r="F174" s="62" t="e">
        <f t="shared" si="14"/>
        <v>#N/A</v>
      </c>
      <c r="G174" s="58" t="e">
        <f t="shared" si="15"/>
        <v>#N/A</v>
      </c>
      <c r="H174" s="58">
        <f t="shared" si="16"/>
        <v>0</v>
      </c>
      <c r="I174" s="58">
        <f t="shared" si="17"/>
        <v>2</v>
      </c>
      <c r="J174" s="58">
        <f t="shared" si="18"/>
        <v>2</v>
      </c>
      <c r="K174" s="1" t="e">
        <f>_xlfn.XLOOKUP(A:A,AUTOPREENCHIMENTO!A:A,AUTOPREENCHIMENTO!AJ:AJ)</f>
        <v>#N/A</v>
      </c>
      <c r="L174" s="29" t="str">
        <f>_xlfn.XLOOKUP(A:A,'COAPS 2020-10'!A:A,'COAPS 2020-10'!T:T)</f>
        <v>CAUTELA</v>
      </c>
      <c r="M174" s="29" t="str">
        <f>_xlfn.XLOOKUP(A:A,'COAPS 2020-10'!A:A,'COAPS 2020-10'!V:V)</f>
        <v>N/A PRISIONAL</v>
      </c>
      <c r="N174" s="57" t="str">
        <f t="shared" si="19"/>
        <v>SIM</v>
      </c>
      <c r="O174" s="21" t="str">
        <f>_xlfn.XLOOKUP(A:A,'COAPS 2020-10'!A:A,'COAPS 2020-10'!X:X)</f>
        <v>SIM</v>
      </c>
      <c r="P174" s="57" t="str">
        <f t="shared" si="20"/>
        <v>SIM</v>
      </c>
      <c r="Q174" s="21" t="str">
        <f>_xlfn.XLOOKUP(A:A,'COAPS 2020-10'!A:A,'COAPS 2020-10'!W:W)</f>
        <v>POSTO DE COLETA</v>
      </c>
    </row>
    <row r="175" spans="1:17" x14ac:dyDescent="0.25">
      <c r="A175" s="2">
        <v>509</v>
      </c>
      <c r="B175" s="1" t="s">
        <v>1568</v>
      </c>
      <c r="C175" s="12" t="s">
        <v>1617</v>
      </c>
      <c r="D175" s="12" t="s">
        <v>2044</v>
      </c>
      <c r="E175" s="20" t="e">
        <f>_xlfn.XLOOKUP(A:A,Tipologia!A:A,Tipologia!F:F)</f>
        <v>#N/A</v>
      </c>
      <c r="F175" s="62" t="e">
        <f t="shared" si="14"/>
        <v>#N/A</v>
      </c>
      <c r="G175" s="58" t="e">
        <f t="shared" si="15"/>
        <v>#N/A</v>
      </c>
      <c r="H175" s="58">
        <f t="shared" si="16"/>
        <v>3</v>
      </c>
      <c r="I175" s="58">
        <f t="shared" si="17"/>
        <v>2</v>
      </c>
      <c r="J175" s="58">
        <f t="shared" si="18"/>
        <v>2</v>
      </c>
      <c r="K175" s="1" t="e">
        <f>_xlfn.XLOOKUP(A:A,AUTOPREENCHIMENTO!A:A,AUTOPREENCHIMENTO!AJ:AJ)</f>
        <v>#N/A</v>
      </c>
      <c r="L175" s="29" t="str">
        <f>_xlfn.XLOOKUP(A:A,'COAPS 2020-10'!A:A,'COAPS 2020-10'!T:T)</f>
        <v>SIM</v>
      </c>
      <c r="M175" s="29" t="str">
        <f>_xlfn.XLOOKUP(A:A,'COAPS 2020-10'!A:A,'COAPS 2020-10'!V:V)</f>
        <v>SIM</v>
      </c>
      <c r="N175" s="57" t="str">
        <f t="shared" si="19"/>
        <v>SIM</v>
      </c>
      <c r="O175" s="21" t="str">
        <f>_xlfn.XLOOKUP(A:A,'COAPS 2020-10'!A:A,'COAPS 2020-10'!X:X)</f>
        <v>N/A PRISIONAL</v>
      </c>
      <c r="P175" s="57" t="str">
        <f t="shared" si="20"/>
        <v>SIM</v>
      </c>
      <c r="Q175" s="21" t="str">
        <f>_xlfn.XLOOKUP(A:A,'COAPS 2020-10'!A:A,'COAPS 2020-10'!W:W)</f>
        <v>VOLANTE</v>
      </c>
    </row>
  </sheetData>
  <sortState xmlns:xlrd2="http://schemas.microsoft.com/office/spreadsheetml/2017/richdata2" ref="A2:O166">
    <sortCondition ref="A1:A166"/>
  </sortState>
  <conditionalFormatting sqref="E2:E175">
    <cfRule type="cellIs" dxfId="23" priority="1" operator="equal">
      <formula>"E"</formula>
    </cfRule>
    <cfRule type="cellIs" dxfId="22" priority="2" operator="equal">
      <formula>"D"</formula>
    </cfRule>
    <cfRule type="cellIs" dxfId="21" priority="3" operator="equal">
      <formula>"C"</formula>
    </cfRule>
    <cfRule type="cellIs" dxfId="20" priority="4" operator="equal">
      <formula>"B"</formula>
    </cfRule>
    <cfRule type="cellIs" dxfId="19" priority="5" operator="equal">
      <formula>"A"</formula>
    </cfRule>
  </conditionalFormatting>
  <pageMargins left="0.511811024" right="0.511811024" top="0.78740157499999996" bottom="0.78740157499999996" header="0.31496062000000002" footer="0.31496062000000002"/>
  <ignoredErrors>
    <ignoredError sqref="O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7A3DC-61D5-4E17-A52B-52AF7A8906EA}">
  <dimension ref="A1:AZ17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5" x14ac:dyDescent="0.25"/>
  <cols>
    <col min="1" max="1" width="8.7109375" style="1" customWidth="1"/>
    <col min="2" max="2" width="10.42578125" style="1" bestFit="1" customWidth="1"/>
    <col min="3" max="3" width="18.85546875" style="1" bestFit="1" customWidth="1"/>
    <col min="4" max="4" width="60.42578125" style="1" bestFit="1" customWidth="1"/>
    <col min="5" max="5" width="18.140625" style="1" bestFit="1" customWidth="1"/>
    <col min="6" max="6" width="17.28515625" style="1" bestFit="1" customWidth="1"/>
    <col min="7" max="7" width="13.85546875" style="1" bestFit="1" customWidth="1"/>
    <col min="8" max="8" width="11.42578125" style="1" bestFit="1" customWidth="1"/>
    <col min="9" max="9" width="15.42578125" style="1" bestFit="1" customWidth="1"/>
    <col min="10" max="10" width="26.140625" style="1" bestFit="1" customWidth="1"/>
    <col min="11" max="11" width="10.42578125" style="1" bestFit="1" customWidth="1"/>
    <col min="12" max="12" width="22" style="1" bestFit="1" customWidth="1"/>
    <col min="13" max="13" width="9.85546875" style="1" bestFit="1" customWidth="1"/>
    <col min="14" max="14" width="11.7109375" style="1" customWidth="1"/>
    <col min="15" max="16" width="25.5703125" style="1" bestFit="1" customWidth="1"/>
    <col min="17" max="17" width="22.140625" style="1" bestFit="1" customWidth="1"/>
    <col min="18" max="18" width="15.5703125" style="1" bestFit="1" customWidth="1"/>
    <col min="19" max="19" width="12.85546875" style="1" bestFit="1" customWidth="1"/>
    <col min="20" max="20" width="14.42578125" style="1" bestFit="1" customWidth="1"/>
    <col min="21" max="21" width="10.28515625" bestFit="1" customWidth="1"/>
    <col min="22" max="22" width="15" bestFit="1" customWidth="1"/>
    <col min="23" max="23" width="8.5703125" bestFit="1" customWidth="1"/>
    <col min="24" max="24" width="14.42578125" style="1" bestFit="1" customWidth="1"/>
    <col min="25" max="25" width="14.5703125" bestFit="1" customWidth="1"/>
    <col min="26" max="26" width="18.28515625" style="1" bestFit="1" customWidth="1"/>
    <col min="27" max="27" width="26" style="1" bestFit="1" customWidth="1"/>
    <col min="28" max="28" width="18.28515625" style="1" customWidth="1"/>
    <col min="29" max="29" width="28.5703125" style="1" bestFit="1" customWidth="1"/>
    <col min="30" max="30" width="42.5703125" style="1" bestFit="1" customWidth="1"/>
    <col min="31" max="31" width="23.140625" style="1" customWidth="1"/>
    <col min="32" max="32" width="36.5703125" style="1" bestFit="1" customWidth="1"/>
    <col min="33" max="33" width="19.42578125" style="1" bestFit="1" customWidth="1"/>
    <col min="34" max="34" width="20.140625" style="1" customWidth="1"/>
    <col min="35" max="35" width="34" style="1" bestFit="1" customWidth="1"/>
    <col min="36" max="36" width="33" style="1" bestFit="1" customWidth="1"/>
    <col min="37" max="37" width="32.28515625" style="1" bestFit="1" customWidth="1"/>
    <col min="38" max="38" width="24.85546875" style="1" bestFit="1" customWidth="1"/>
    <col min="39" max="39" width="17.7109375" style="1" bestFit="1" customWidth="1"/>
    <col min="40" max="40" width="18.42578125" style="1" bestFit="1" customWidth="1"/>
    <col min="41" max="41" width="17.5703125" style="1" bestFit="1" customWidth="1"/>
    <col min="42" max="42" width="12.85546875" style="1" customWidth="1"/>
    <col min="43" max="46" width="24.7109375" style="1" customWidth="1"/>
    <col min="47" max="47" width="30.42578125" style="1" bestFit="1" customWidth="1"/>
    <col min="48" max="48" width="26.28515625" style="1" bestFit="1" customWidth="1"/>
    <col min="49" max="49" width="31" style="1" bestFit="1" customWidth="1"/>
    <col min="50" max="50" width="23.85546875" style="1" bestFit="1" customWidth="1"/>
    <col min="51" max="51" width="27.42578125" style="1" customWidth="1"/>
    <col min="52" max="52" width="14.7109375" style="1" bestFit="1" customWidth="1"/>
    <col min="53" max="16384" width="9.140625" style="1"/>
  </cols>
  <sheetData>
    <row r="1" spans="1:52" ht="30" x14ac:dyDescent="0.25">
      <c r="A1" s="42" t="s">
        <v>32</v>
      </c>
      <c r="B1" s="42" t="s">
        <v>35</v>
      </c>
      <c r="C1" s="42" t="s">
        <v>2149</v>
      </c>
      <c r="D1" s="42" t="s">
        <v>34</v>
      </c>
      <c r="E1" s="44" t="s">
        <v>36</v>
      </c>
      <c r="F1" s="56" t="s">
        <v>2235</v>
      </c>
      <c r="G1" s="53" t="s">
        <v>2236</v>
      </c>
      <c r="H1" s="53" t="s">
        <v>2237</v>
      </c>
      <c r="I1" s="53" t="s">
        <v>2238</v>
      </c>
      <c r="J1" s="53" t="s">
        <v>2239</v>
      </c>
      <c r="K1" s="53" t="s">
        <v>1504</v>
      </c>
      <c r="L1" s="53" t="s">
        <v>2240</v>
      </c>
      <c r="M1" s="53" t="s">
        <v>2241</v>
      </c>
      <c r="N1" s="53" t="s">
        <v>2248</v>
      </c>
      <c r="O1" s="53" t="s">
        <v>2242</v>
      </c>
      <c r="P1" s="53" t="s">
        <v>2249</v>
      </c>
      <c r="Q1" s="53" t="s">
        <v>2243</v>
      </c>
      <c r="R1" s="53" t="s">
        <v>2269</v>
      </c>
      <c r="S1" s="53" t="s">
        <v>2244</v>
      </c>
      <c r="T1" s="53" t="s">
        <v>2245</v>
      </c>
      <c r="U1" s="53" t="s">
        <v>2246</v>
      </c>
      <c r="V1" s="53" t="s">
        <v>2247</v>
      </c>
      <c r="W1" s="53" t="s">
        <v>1532</v>
      </c>
      <c r="X1" s="53" t="s">
        <v>2280</v>
      </c>
      <c r="Y1" s="53" t="s">
        <v>2250</v>
      </c>
      <c r="Z1" s="44" t="s">
        <v>2166</v>
      </c>
      <c r="AA1" s="44" t="s">
        <v>2253</v>
      </c>
      <c r="AB1" s="52" t="s">
        <v>2257</v>
      </c>
      <c r="AC1" s="44" t="s">
        <v>2256</v>
      </c>
      <c r="AD1" s="44" t="s">
        <v>2258</v>
      </c>
      <c r="AE1" s="44" t="s">
        <v>2226</v>
      </c>
      <c r="AF1" s="44" t="s">
        <v>2259</v>
      </c>
      <c r="AG1" s="44" t="s">
        <v>2260</v>
      </c>
      <c r="AH1" s="44" t="s">
        <v>2261</v>
      </c>
      <c r="AI1" s="44" t="s">
        <v>2262</v>
      </c>
      <c r="AJ1" s="44" t="s">
        <v>2263</v>
      </c>
      <c r="AK1" s="44" t="s">
        <v>2264</v>
      </c>
      <c r="AL1" s="44" t="s">
        <v>2265</v>
      </c>
      <c r="AM1" s="44" t="s">
        <v>2266</v>
      </c>
      <c r="AN1" s="44" t="s">
        <v>2267</v>
      </c>
      <c r="AO1" s="44" t="s">
        <v>2268</v>
      </c>
      <c r="AP1" s="52" t="s">
        <v>2274</v>
      </c>
      <c r="AQ1" s="44" t="s">
        <v>2270</v>
      </c>
      <c r="AR1" s="44" t="s">
        <v>2271</v>
      </c>
      <c r="AS1" s="44" t="s">
        <v>2272</v>
      </c>
      <c r="AT1" s="44" t="s">
        <v>2273</v>
      </c>
      <c r="AU1" s="44" t="s">
        <v>2275</v>
      </c>
      <c r="AV1" s="44" t="s">
        <v>2276</v>
      </c>
      <c r="AW1" s="44" t="s">
        <v>2277</v>
      </c>
      <c r="AX1" s="44" t="s">
        <v>2278</v>
      </c>
      <c r="AY1" s="44" t="s">
        <v>2279</v>
      </c>
      <c r="AZ1" s="44" t="s">
        <v>2281</v>
      </c>
    </row>
    <row r="2" spans="1:52" x14ac:dyDescent="0.25">
      <c r="A2" s="2">
        <v>40</v>
      </c>
      <c r="B2" s="1" t="s">
        <v>1622</v>
      </c>
      <c r="C2" s="43" t="s">
        <v>162</v>
      </c>
      <c r="D2" s="1" t="s">
        <v>2045</v>
      </c>
      <c r="E2" s="20" t="str">
        <f>_xlfn.XLOOKUP(A:A,Tipologia!A:A,Tipologia!F:F)</f>
        <v>D</v>
      </c>
      <c r="F2" s="63">
        <f t="shared" ref="F2:F33" si="0">SUM(G2:Y2)</f>
        <v>16.5</v>
      </c>
      <c r="G2" s="65">
        <f t="shared" ref="G2:G33" si="1">IF(OR(AA2="PRÓPRIO",AA2="CESSÃO",AA2="COMODATO"),1,0)</f>
        <v>1</v>
      </c>
      <c r="H2" s="65">
        <f t="shared" ref="H2:H33" si="2">IF(Z2&lt;=4,3,IF(Z2&lt;=7,1,0))</f>
        <v>3</v>
      </c>
      <c r="I2" s="65">
        <f t="shared" ref="I2:I33" si="3">IF(AB2&gt;=1.5,2,IF(AB2&gt;=1,1,0))</f>
        <v>2</v>
      </c>
      <c r="J2" s="65">
        <f t="shared" ref="J2:J33" si="4">IF(AD2="SIM",1,0)</f>
        <v>1</v>
      </c>
      <c r="K2" s="65">
        <f t="shared" ref="K2:K33" si="5">IF(AE2="SIM",1,IF(AE2="CAUTELA",0.5,0))</f>
        <v>0</v>
      </c>
      <c r="L2" s="65">
        <f t="shared" ref="L2:L33" si="6">AF2</f>
        <v>1</v>
      </c>
      <c r="M2" s="65">
        <f t="shared" ref="M2:M33" si="7">IF(AG2=1,0.5,0)</f>
        <v>0.5</v>
      </c>
      <c r="N2" s="65">
        <f t="shared" ref="N2:N33" si="8">IF(AH2=1,0.5,0)</f>
        <v>0.5</v>
      </c>
      <c r="O2" s="65">
        <f t="shared" ref="O2:O33" si="9">IF(AI2=1,0.5,0)</f>
        <v>0.5</v>
      </c>
      <c r="P2" s="65">
        <f t="shared" ref="P2:P33" si="10">IF(AJ2=1,0.5,0)</f>
        <v>0.5</v>
      </c>
      <c r="Q2" s="65">
        <f t="shared" ref="Q2:Q33" si="11">IF(OR(AK2=1,AL2=1),1,0)</f>
        <v>1</v>
      </c>
      <c r="R2" s="65">
        <f t="shared" ref="R2:R33" si="12">IF(AND(OR(AM2=1,AN2=1),AO2=1),1,IF(OR(AM2=1,AN2=1,AO2=1),0.5,0))</f>
        <v>1</v>
      </c>
      <c r="S2" s="65">
        <f t="shared" ref="S2:S33" si="13">IF(AP2=4,1,IF(AP2=5,0.75,IF(AP2=6,0.5,IF(AP2=7,0.25,0))))</f>
        <v>0.5</v>
      </c>
      <c r="T2" s="65">
        <f t="shared" ref="T2:T33" si="14">IF(AU2=0,0,1)</f>
        <v>1</v>
      </c>
      <c r="U2" s="65">
        <f t="shared" ref="U2:U33" si="15">IF(AV2="NÃO",0,1)</f>
        <v>1</v>
      </c>
      <c r="V2" s="65">
        <f t="shared" ref="V2:V33" si="16">IF(AW2="NÃO",0,1)</f>
        <v>1</v>
      </c>
      <c r="W2" s="65">
        <f t="shared" ref="W2:W33" si="17">IF(AX2="SIM",1,0)</f>
        <v>0</v>
      </c>
      <c r="X2" s="65">
        <f t="shared" ref="X2:X33" si="18">AY2</f>
        <v>0</v>
      </c>
      <c r="Y2" s="65">
        <f t="shared" ref="Y2:Y33" si="19">IF(AZ2=1,1,0)</f>
        <v>1</v>
      </c>
      <c r="Z2" s="66">
        <f>_xlfn.XLOOKUP(A:A,'COAPS 2020-10'!A:A,'COAPS 2020-10'!AP:AP)</f>
        <v>2</v>
      </c>
      <c r="AA2" s="67" t="str">
        <f>_xlfn.XLOOKUP(A:A,'COAPS 2020-10'!A:A,'COAPS 2020-10'!M:M)</f>
        <v>COMODATO</v>
      </c>
      <c r="AB2" s="51">
        <f t="shared" ref="AB2:AB33" si="20">AC2/Z2</f>
        <v>3</v>
      </c>
      <c r="AC2" s="1">
        <f>_xlfn.XLOOKUP(A:A,'COAPS 2020-10'!A:A,'COAPS 2020-10'!N:N)</f>
        <v>6</v>
      </c>
      <c r="AD2" s="2" t="str">
        <f>_xlfn.XLOOKUP(A:A,'COAPS 2020-10'!A:A,'COAPS 2020-10'!AF:AF)</f>
        <v>SIM</v>
      </c>
      <c r="AE2" s="67" t="str">
        <f>_xlfn.XLOOKUP(A:A,'COAPS 2020-10'!A:A,'COAPS 2020-10'!T:T)</f>
        <v>NÃO</v>
      </c>
      <c r="AF2" s="1">
        <f>_xlfn.XLOOKUP(A:A,TELEFONE!A:A,TELEFONE!KD:KD)</f>
        <v>1</v>
      </c>
      <c r="AG2" s="1">
        <f>_xlfn.XLOOKUP($A:$A,AUTOPREENCHIMENTO!$A:$A,AUTOPREENCHIMENTO!LT:LT)</f>
        <v>1</v>
      </c>
      <c r="AH2" s="1">
        <f>_xlfn.XLOOKUP($A:$A,AUTOPREENCHIMENTO!$A:$A,AUTOPREENCHIMENTO!LU:LU)</f>
        <v>1</v>
      </c>
      <c r="AI2" s="1">
        <f>_xlfn.XLOOKUP($A:$A,AUTOPREENCHIMENTO!$A:$A,AUTOPREENCHIMENTO!MN:MN)</f>
        <v>1</v>
      </c>
      <c r="AJ2" s="1">
        <f>_xlfn.XLOOKUP($A:$A,AUTOPREENCHIMENTO!$A:$A,AUTOPREENCHIMENTO!MO:MO)</f>
        <v>1</v>
      </c>
      <c r="AK2" s="66">
        <f>_xlfn.XLOOKUP($A:$A,AUTOPREENCHIMENTO!$A:$A,AUTOPREENCHIMENTO!LY:LY)</f>
        <v>1</v>
      </c>
      <c r="AL2" s="66">
        <f>_xlfn.XLOOKUP($A:$A,AUTOPREENCHIMENTO!$A:$A,AUTOPREENCHIMENTO!LZ:LZ)</f>
        <v>1</v>
      </c>
      <c r="AM2" s="1">
        <f>_xlfn.XLOOKUP(A:A,TELEFONE!A:A,TELEFONE!JN:JN)</f>
        <v>1</v>
      </c>
      <c r="AN2" s="1">
        <f>_xlfn.XLOOKUP(A:A,TELEFONE!A:A,TELEFONE!JO:JO)</f>
        <v>1</v>
      </c>
      <c r="AO2" s="1">
        <f>_xlfn.XLOOKUP(A:A,TELEFONE!A:A,TELEFONE!JR:JR)</f>
        <v>1</v>
      </c>
      <c r="AP2" s="51">
        <f t="shared" ref="AP2:AP33" si="21">SUM(AQ2:AT2)</f>
        <v>6</v>
      </c>
      <c r="AQ2" s="1">
        <f>_xlfn.XLOOKUP($A:$A,TELEFONE!$A:$A,TELEFONE!JH:JH)</f>
        <v>1</v>
      </c>
      <c r="AR2" s="1">
        <f>_xlfn.XLOOKUP($A:$A,TELEFONE!$A:$A,TELEFONE!JI:JI)</f>
        <v>2</v>
      </c>
      <c r="AS2" s="1">
        <f>_xlfn.XLOOKUP($A:$A,TELEFONE!$A:$A,TELEFONE!JJ:JJ)</f>
        <v>1</v>
      </c>
      <c r="AT2" s="1">
        <f>_xlfn.XLOOKUP($A:$A,TELEFONE!$A:$A,TELEFONE!JK:JK)</f>
        <v>2</v>
      </c>
      <c r="AU2" s="2">
        <f>_xlfn.XLOOKUP($A:$A,'COAPS 2020-10'!$A:$A,'COAPS 2020-10'!O:O)</f>
        <v>1</v>
      </c>
      <c r="AV2" s="2" t="str">
        <f>_xlfn.XLOOKUP($A:$A,'COAPS 2020-10'!$A:$A,'COAPS 2020-10'!P:P)</f>
        <v>COMPARTILHADA</v>
      </c>
      <c r="AW2" s="2" t="str">
        <f>_xlfn.XLOOKUP($A:$A,'COAPS 2020-10'!$A:$A,'COAPS 2020-10'!Q:Q)</f>
        <v>COMPARTILHADA</v>
      </c>
      <c r="AX2" s="2" t="str">
        <f>_xlfn.XLOOKUP($A:$A,'COAPS 2020-10'!$A:$A,'COAPS 2020-10'!R:R)</f>
        <v>NÃO</v>
      </c>
      <c r="AY2" s="1">
        <f>_xlfn.XLOOKUP(A:A,AUTOPREENCHIMENTO!A:A,AUTOPREENCHIMENTO!MA:MA)</f>
        <v>0</v>
      </c>
      <c r="AZ2" s="1">
        <f>_xlfn.XLOOKUP(A:A,AUTOPREENCHIMENTO!A:A,AUTOPREENCHIMENTO!PH:PH)</f>
        <v>1</v>
      </c>
    </row>
    <row r="3" spans="1:52" x14ac:dyDescent="0.25">
      <c r="A3" s="2">
        <v>42</v>
      </c>
      <c r="B3" s="1" t="s">
        <v>1622</v>
      </c>
      <c r="C3" s="43" t="s">
        <v>127</v>
      </c>
      <c r="D3" s="1" t="s">
        <v>2084</v>
      </c>
      <c r="E3" s="20" t="str">
        <f>_xlfn.XLOOKUP(A:A,Tipologia!A:A,Tipologia!F:F)</f>
        <v>E</v>
      </c>
      <c r="F3" s="63">
        <f t="shared" si="0"/>
        <v>11.25</v>
      </c>
      <c r="G3" s="65">
        <f t="shared" si="1"/>
        <v>1</v>
      </c>
      <c r="H3" s="65">
        <f t="shared" si="2"/>
        <v>3</v>
      </c>
      <c r="I3" s="65">
        <f t="shared" si="3"/>
        <v>2</v>
      </c>
      <c r="J3" s="65">
        <f t="shared" si="4"/>
        <v>0</v>
      </c>
      <c r="K3" s="65">
        <f t="shared" si="5"/>
        <v>0.5</v>
      </c>
      <c r="L3" s="65">
        <f t="shared" si="6"/>
        <v>1</v>
      </c>
      <c r="M3" s="65">
        <f t="shared" si="7"/>
        <v>0.5</v>
      </c>
      <c r="N3" s="65">
        <f t="shared" si="8"/>
        <v>0.5</v>
      </c>
      <c r="O3" s="65">
        <f t="shared" si="9"/>
        <v>0.5</v>
      </c>
      <c r="P3" s="65">
        <f t="shared" si="10"/>
        <v>0</v>
      </c>
      <c r="Q3" s="65">
        <f t="shared" si="11"/>
        <v>1</v>
      </c>
      <c r="R3" s="65">
        <f t="shared" si="12"/>
        <v>0</v>
      </c>
      <c r="S3" s="65">
        <f t="shared" si="13"/>
        <v>0.25</v>
      </c>
      <c r="T3" s="65">
        <f t="shared" si="14"/>
        <v>0</v>
      </c>
      <c r="U3" s="65">
        <f t="shared" si="15"/>
        <v>0</v>
      </c>
      <c r="V3" s="65">
        <f t="shared" si="16"/>
        <v>0</v>
      </c>
      <c r="W3" s="65">
        <f t="shared" si="17"/>
        <v>0</v>
      </c>
      <c r="X3" s="65">
        <f t="shared" si="18"/>
        <v>0</v>
      </c>
      <c r="Y3" s="65">
        <f t="shared" si="19"/>
        <v>1</v>
      </c>
      <c r="Z3" s="66">
        <f>_xlfn.XLOOKUP(A:A,'COAPS 2020-10'!A:A,'COAPS 2020-10'!AP:AP)</f>
        <v>1</v>
      </c>
      <c r="AA3" s="67" t="str">
        <f>_xlfn.XLOOKUP(A:A,'COAPS 2020-10'!A:A,'COAPS 2020-10'!M:M)</f>
        <v>COMODATO</v>
      </c>
      <c r="AB3" s="51">
        <f t="shared" si="20"/>
        <v>3</v>
      </c>
      <c r="AC3" s="1">
        <f>_xlfn.XLOOKUP(A:A,'COAPS 2020-10'!A:A,'COAPS 2020-10'!N:N)</f>
        <v>3</v>
      </c>
      <c r="AD3" s="2" t="str">
        <f>_xlfn.XLOOKUP(A:A,'COAPS 2020-10'!A:A,'COAPS 2020-10'!AF:AF)</f>
        <v>NÃO</v>
      </c>
      <c r="AE3" s="67" t="str">
        <f>_xlfn.XLOOKUP(A:A,'COAPS 2020-10'!A:A,'COAPS 2020-10'!T:T)</f>
        <v>CAUTELA</v>
      </c>
      <c r="AF3" s="1">
        <f>_xlfn.XLOOKUP(A:A,TELEFONE!A:A,TELEFONE!KD:KD)</f>
        <v>1</v>
      </c>
      <c r="AG3" s="1">
        <f>_xlfn.XLOOKUP($A:$A,AUTOPREENCHIMENTO!$A:$A,AUTOPREENCHIMENTO!LT:LT)</f>
        <v>1</v>
      </c>
      <c r="AH3" s="1">
        <f>_xlfn.XLOOKUP($A:$A,AUTOPREENCHIMENTO!$A:$A,AUTOPREENCHIMENTO!LU:LU)</f>
        <v>1</v>
      </c>
      <c r="AI3" s="1">
        <f>_xlfn.XLOOKUP($A:$A,AUTOPREENCHIMENTO!$A:$A,AUTOPREENCHIMENTO!MN:MN)</f>
        <v>1</v>
      </c>
      <c r="AJ3" s="1">
        <f>_xlfn.XLOOKUP($A:$A,AUTOPREENCHIMENTO!$A:$A,AUTOPREENCHIMENTO!MO:MO)</f>
        <v>0</v>
      </c>
      <c r="AK3" s="66">
        <f>_xlfn.XLOOKUP($A:$A,AUTOPREENCHIMENTO!$A:$A,AUTOPREENCHIMENTO!LY:LY)</f>
        <v>1</v>
      </c>
      <c r="AL3" s="66">
        <f>_xlfn.XLOOKUP($A:$A,AUTOPREENCHIMENTO!$A:$A,AUTOPREENCHIMENTO!LZ:LZ)</f>
        <v>1</v>
      </c>
      <c r="AM3" s="1">
        <f>_xlfn.XLOOKUP(A:A,TELEFONE!A:A,TELEFONE!JN:JN)</f>
        <v>2</v>
      </c>
      <c r="AN3" s="1">
        <f>_xlfn.XLOOKUP(A:A,TELEFONE!A:A,TELEFONE!JO:JO)</f>
        <v>2</v>
      </c>
      <c r="AO3" s="1">
        <f>_xlfn.XLOOKUP(A:A,TELEFONE!A:A,TELEFONE!JR:JR)</f>
        <v>0</v>
      </c>
      <c r="AP3" s="51">
        <f t="shared" si="21"/>
        <v>7</v>
      </c>
      <c r="AQ3" s="1">
        <f>_xlfn.XLOOKUP($A:$A,TELEFONE!$A:$A,TELEFONE!JH:JH)</f>
        <v>2</v>
      </c>
      <c r="AR3" s="1">
        <f>_xlfn.XLOOKUP($A:$A,TELEFONE!$A:$A,TELEFONE!JI:JI)</f>
        <v>2</v>
      </c>
      <c r="AS3" s="1">
        <f>_xlfn.XLOOKUP($A:$A,TELEFONE!$A:$A,TELEFONE!JJ:JJ)</f>
        <v>1</v>
      </c>
      <c r="AT3" s="1">
        <f>_xlfn.XLOOKUP($A:$A,TELEFONE!$A:$A,TELEFONE!JK:JK)</f>
        <v>2</v>
      </c>
      <c r="AU3" s="2">
        <f>_xlfn.XLOOKUP($A:$A,'COAPS 2020-10'!$A:$A,'COAPS 2020-10'!O:O)</f>
        <v>0</v>
      </c>
      <c r="AV3" s="2" t="str">
        <f>_xlfn.XLOOKUP($A:$A,'COAPS 2020-10'!$A:$A,'COAPS 2020-10'!P:P)</f>
        <v>NÃO</v>
      </c>
      <c r="AW3" s="2" t="str">
        <f>_xlfn.XLOOKUP($A:$A,'COAPS 2020-10'!$A:$A,'COAPS 2020-10'!Q:Q)</f>
        <v>NÃO</v>
      </c>
      <c r="AX3" s="2" t="str">
        <f>_xlfn.XLOOKUP($A:$A,'COAPS 2020-10'!$A:$A,'COAPS 2020-10'!R:R)</f>
        <v>NÃO</v>
      </c>
      <c r="AY3" s="1">
        <f>_xlfn.XLOOKUP(A:A,AUTOPREENCHIMENTO!A:A,AUTOPREENCHIMENTO!MA:MA)</f>
        <v>0</v>
      </c>
      <c r="AZ3" s="1">
        <f>_xlfn.XLOOKUP(A:A,AUTOPREENCHIMENTO!A:A,AUTOPREENCHIMENTO!PH:PH)</f>
        <v>1</v>
      </c>
    </row>
    <row r="4" spans="1:52" x14ac:dyDescent="0.25">
      <c r="A4" s="2">
        <v>43</v>
      </c>
      <c r="B4" s="1" t="s">
        <v>1622</v>
      </c>
      <c r="C4" s="43" t="s">
        <v>127</v>
      </c>
      <c r="D4" s="1" t="s">
        <v>2046</v>
      </c>
      <c r="E4" s="20" t="str">
        <f>_xlfn.XLOOKUP(A:A,Tipologia!A:A,Tipologia!F:F)</f>
        <v>D</v>
      </c>
      <c r="F4" s="63">
        <f t="shared" si="0"/>
        <v>15.25</v>
      </c>
      <c r="G4" s="65">
        <f t="shared" si="1"/>
        <v>1</v>
      </c>
      <c r="H4" s="65">
        <f t="shared" si="2"/>
        <v>3</v>
      </c>
      <c r="I4" s="65">
        <f t="shared" si="3"/>
        <v>2</v>
      </c>
      <c r="J4" s="65">
        <f t="shared" si="4"/>
        <v>0</v>
      </c>
      <c r="K4" s="65">
        <f t="shared" si="5"/>
        <v>0.5</v>
      </c>
      <c r="L4" s="65">
        <f t="shared" si="6"/>
        <v>0</v>
      </c>
      <c r="M4" s="65">
        <f t="shared" si="7"/>
        <v>0.5</v>
      </c>
      <c r="N4" s="65">
        <f t="shared" si="8"/>
        <v>0.5</v>
      </c>
      <c r="O4" s="65">
        <f t="shared" si="9"/>
        <v>0.5</v>
      </c>
      <c r="P4" s="65">
        <f t="shared" si="10"/>
        <v>0</v>
      </c>
      <c r="Q4" s="65">
        <f t="shared" si="11"/>
        <v>1</v>
      </c>
      <c r="R4" s="65">
        <f t="shared" si="12"/>
        <v>1</v>
      </c>
      <c r="S4" s="65">
        <f t="shared" si="13"/>
        <v>0.25</v>
      </c>
      <c r="T4" s="65">
        <f t="shared" si="14"/>
        <v>1</v>
      </c>
      <c r="U4" s="65">
        <f t="shared" si="15"/>
        <v>1</v>
      </c>
      <c r="V4" s="65">
        <f t="shared" si="16"/>
        <v>1</v>
      </c>
      <c r="W4" s="65">
        <f t="shared" si="17"/>
        <v>0</v>
      </c>
      <c r="X4" s="65">
        <f t="shared" si="18"/>
        <v>1</v>
      </c>
      <c r="Y4" s="65">
        <f t="shared" si="19"/>
        <v>1</v>
      </c>
      <c r="Z4" s="66">
        <f>_xlfn.XLOOKUP(A:A,'COAPS 2020-10'!A:A,'COAPS 2020-10'!AP:AP)</f>
        <v>2</v>
      </c>
      <c r="AA4" s="67" t="str">
        <f>_xlfn.XLOOKUP(A:A,'COAPS 2020-10'!A:A,'COAPS 2020-10'!M:M)</f>
        <v>COMODATO</v>
      </c>
      <c r="AB4" s="51">
        <f t="shared" si="20"/>
        <v>2</v>
      </c>
      <c r="AC4" s="1">
        <f>_xlfn.XLOOKUP(A:A,'COAPS 2020-10'!A:A,'COAPS 2020-10'!N:N)</f>
        <v>4</v>
      </c>
      <c r="AD4" s="2" t="str">
        <f>_xlfn.XLOOKUP(A:A,'COAPS 2020-10'!A:A,'COAPS 2020-10'!AF:AF)</f>
        <v>NÃO</v>
      </c>
      <c r="AE4" s="67" t="str">
        <f>_xlfn.XLOOKUP(A:A,'COAPS 2020-10'!A:A,'COAPS 2020-10'!T:T)</f>
        <v>CAUTELA</v>
      </c>
      <c r="AF4" s="1">
        <f>_xlfn.XLOOKUP(A:A,TELEFONE!A:A,TELEFONE!KD:KD)</f>
        <v>0</v>
      </c>
      <c r="AG4" s="1">
        <f>_xlfn.XLOOKUP($A:$A,AUTOPREENCHIMENTO!$A:$A,AUTOPREENCHIMENTO!LT:LT)</f>
        <v>1</v>
      </c>
      <c r="AH4" s="1">
        <f>_xlfn.XLOOKUP($A:$A,AUTOPREENCHIMENTO!$A:$A,AUTOPREENCHIMENTO!LU:LU)</f>
        <v>1</v>
      </c>
      <c r="AI4" s="1">
        <f>_xlfn.XLOOKUP($A:$A,AUTOPREENCHIMENTO!$A:$A,AUTOPREENCHIMENTO!MN:MN)</f>
        <v>1</v>
      </c>
      <c r="AJ4" s="1">
        <f>_xlfn.XLOOKUP($A:$A,AUTOPREENCHIMENTO!$A:$A,AUTOPREENCHIMENTO!MO:MO)</f>
        <v>0</v>
      </c>
      <c r="AK4" s="66">
        <f>_xlfn.XLOOKUP($A:$A,AUTOPREENCHIMENTO!$A:$A,AUTOPREENCHIMENTO!LY:LY)</f>
        <v>1</v>
      </c>
      <c r="AL4" s="66">
        <f>_xlfn.XLOOKUP($A:$A,AUTOPREENCHIMENTO!$A:$A,AUTOPREENCHIMENTO!LZ:LZ)</f>
        <v>0</v>
      </c>
      <c r="AM4" s="1">
        <f>_xlfn.XLOOKUP(A:A,TELEFONE!A:A,TELEFONE!JN:JN)</f>
        <v>1</v>
      </c>
      <c r="AN4" s="1">
        <f>_xlfn.XLOOKUP(A:A,TELEFONE!A:A,TELEFONE!JO:JO)</f>
        <v>2</v>
      </c>
      <c r="AO4" s="1">
        <f>_xlfn.XLOOKUP(A:A,TELEFONE!A:A,TELEFONE!JR:JR)</f>
        <v>1</v>
      </c>
      <c r="AP4" s="51">
        <f t="shared" si="21"/>
        <v>7</v>
      </c>
      <c r="AQ4" s="1">
        <f>_xlfn.XLOOKUP($A:$A,TELEFONE!$A:$A,TELEFONE!JH:JH)</f>
        <v>2</v>
      </c>
      <c r="AR4" s="1">
        <f>_xlfn.XLOOKUP($A:$A,TELEFONE!$A:$A,TELEFONE!JI:JI)</f>
        <v>1</v>
      </c>
      <c r="AS4" s="1">
        <f>_xlfn.XLOOKUP($A:$A,TELEFONE!$A:$A,TELEFONE!JJ:JJ)</f>
        <v>2</v>
      </c>
      <c r="AT4" s="1">
        <f>_xlfn.XLOOKUP($A:$A,TELEFONE!$A:$A,TELEFONE!JK:JK)</f>
        <v>2</v>
      </c>
      <c r="AU4" s="2">
        <f>_xlfn.XLOOKUP($A:$A,'COAPS 2020-10'!$A:$A,'COAPS 2020-10'!O:O)</f>
        <v>1</v>
      </c>
      <c r="AV4" s="2" t="str">
        <f>_xlfn.XLOOKUP($A:$A,'COAPS 2020-10'!$A:$A,'COAPS 2020-10'!P:P)</f>
        <v>COMPARTILHADA</v>
      </c>
      <c r="AW4" s="2" t="str">
        <f>_xlfn.XLOOKUP($A:$A,'COAPS 2020-10'!$A:$A,'COAPS 2020-10'!Q:Q)</f>
        <v>COMPARTILHADA</v>
      </c>
      <c r="AX4" s="2" t="str">
        <f>_xlfn.XLOOKUP($A:$A,'COAPS 2020-10'!$A:$A,'COAPS 2020-10'!R:R)</f>
        <v>COMPARTILHADA</v>
      </c>
      <c r="AY4" s="1">
        <f>_xlfn.XLOOKUP(A:A,AUTOPREENCHIMENTO!A:A,AUTOPREENCHIMENTO!MA:MA)</f>
        <v>1</v>
      </c>
      <c r="AZ4" s="1">
        <f>_xlfn.XLOOKUP(A:A,AUTOPREENCHIMENTO!A:A,AUTOPREENCHIMENTO!PH:PH)</f>
        <v>1</v>
      </c>
    </row>
    <row r="5" spans="1:52" x14ac:dyDescent="0.25">
      <c r="A5" s="2">
        <v>44</v>
      </c>
      <c r="B5" s="1" t="s">
        <v>1622</v>
      </c>
      <c r="C5" s="43" t="s">
        <v>127</v>
      </c>
      <c r="D5" s="1" t="s">
        <v>1678</v>
      </c>
      <c r="E5" s="20" t="str">
        <f>_xlfn.XLOOKUP(A:A,Tipologia!A:A,Tipologia!F:F)</f>
        <v>E</v>
      </c>
      <c r="F5" s="63">
        <f t="shared" si="0"/>
        <v>12.5</v>
      </c>
      <c r="G5" s="65">
        <f t="shared" si="1"/>
        <v>0</v>
      </c>
      <c r="H5" s="65">
        <f t="shared" si="2"/>
        <v>3</v>
      </c>
      <c r="I5" s="65">
        <f t="shared" si="3"/>
        <v>2</v>
      </c>
      <c r="J5" s="65">
        <f t="shared" si="4"/>
        <v>0</v>
      </c>
      <c r="K5" s="65">
        <f t="shared" si="5"/>
        <v>0.5</v>
      </c>
      <c r="L5" s="65">
        <f t="shared" si="6"/>
        <v>0</v>
      </c>
      <c r="M5" s="65">
        <f t="shared" si="7"/>
        <v>0.5</v>
      </c>
      <c r="N5" s="65">
        <f t="shared" si="8"/>
        <v>0.5</v>
      </c>
      <c r="O5" s="65">
        <f t="shared" si="9"/>
        <v>0</v>
      </c>
      <c r="P5" s="65">
        <f t="shared" si="10"/>
        <v>0</v>
      </c>
      <c r="Q5" s="65">
        <f t="shared" si="11"/>
        <v>1</v>
      </c>
      <c r="R5" s="65">
        <f t="shared" si="12"/>
        <v>0</v>
      </c>
      <c r="S5" s="65">
        <f t="shared" si="13"/>
        <v>0</v>
      </c>
      <c r="T5" s="65">
        <f t="shared" si="14"/>
        <v>1</v>
      </c>
      <c r="U5" s="65">
        <f t="shared" si="15"/>
        <v>1</v>
      </c>
      <c r="V5" s="65">
        <f t="shared" si="16"/>
        <v>1</v>
      </c>
      <c r="W5" s="65">
        <f t="shared" si="17"/>
        <v>0</v>
      </c>
      <c r="X5" s="65">
        <f t="shared" si="18"/>
        <v>1</v>
      </c>
      <c r="Y5" s="65">
        <f t="shared" si="19"/>
        <v>1</v>
      </c>
      <c r="Z5" s="66">
        <f>_xlfn.XLOOKUP(A:A,'COAPS 2020-10'!A:A,'COAPS 2020-10'!AP:AP)</f>
        <v>1</v>
      </c>
      <c r="AA5" s="67" t="str">
        <f>_xlfn.XLOOKUP(A:A,'COAPS 2020-10'!A:A,'COAPS 2020-10'!M:M)</f>
        <v>ALUGADO</v>
      </c>
      <c r="AB5" s="51">
        <f t="shared" si="20"/>
        <v>2</v>
      </c>
      <c r="AC5" s="1">
        <f>_xlfn.XLOOKUP(A:A,'COAPS 2020-10'!A:A,'COAPS 2020-10'!N:N)</f>
        <v>2</v>
      </c>
      <c r="AD5" s="2" t="str">
        <f>_xlfn.XLOOKUP(A:A,'COAPS 2020-10'!A:A,'COAPS 2020-10'!AF:AF)</f>
        <v>NÃO</v>
      </c>
      <c r="AE5" s="67" t="str">
        <f>_xlfn.XLOOKUP(A:A,'COAPS 2020-10'!A:A,'COAPS 2020-10'!T:T)</f>
        <v>CAUTELA</v>
      </c>
      <c r="AF5" s="1">
        <f>_xlfn.XLOOKUP(A:A,TELEFONE!A:A,TELEFONE!KD:KD)</f>
        <v>0</v>
      </c>
      <c r="AG5" s="1">
        <f>_xlfn.XLOOKUP($A:$A,AUTOPREENCHIMENTO!$A:$A,AUTOPREENCHIMENTO!LT:LT)</f>
        <v>1</v>
      </c>
      <c r="AH5" s="1">
        <f>_xlfn.XLOOKUP($A:$A,AUTOPREENCHIMENTO!$A:$A,AUTOPREENCHIMENTO!LU:LU)</f>
        <v>1</v>
      </c>
      <c r="AI5" s="1">
        <f>_xlfn.XLOOKUP($A:$A,AUTOPREENCHIMENTO!$A:$A,AUTOPREENCHIMENTO!MN:MN)</f>
        <v>0</v>
      </c>
      <c r="AJ5" s="1">
        <f>_xlfn.XLOOKUP($A:$A,AUTOPREENCHIMENTO!$A:$A,AUTOPREENCHIMENTO!MO:MO)</f>
        <v>0</v>
      </c>
      <c r="AK5" s="66">
        <f>_xlfn.XLOOKUP($A:$A,AUTOPREENCHIMENTO!$A:$A,AUTOPREENCHIMENTO!LY:LY)</f>
        <v>1</v>
      </c>
      <c r="AL5" s="66">
        <f>_xlfn.XLOOKUP($A:$A,AUTOPREENCHIMENTO!$A:$A,AUTOPREENCHIMENTO!LZ:LZ)</f>
        <v>1</v>
      </c>
      <c r="AM5" s="1">
        <f>_xlfn.XLOOKUP(A:A,TELEFONE!A:A,TELEFONE!JN:JN)</f>
        <v>2</v>
      </c>
      <c r="AN5" s="1">
        <f>_xlfn.XLOOKUP(A:A,TELEFONE!A:A,TELEFONE!JO:JO)</f>
        <v>2</v>
      </c>
      <c r="AO5" s="1">
        <f>_xlfn.XLOOKUP(A:A,TELEFONE!A:A,TELEFONE!JR:JR)</f>
        <v>0</v>
      </c>
      <c r="AP5" s="51">
        <f t="shared" si="21"/>
        <v>8</v>
      </c>
      <c r="AQ5" s="1">
        <f>_xlfn.XLOOKUP($A:$A,TELEFONE!$A:$A,TELEFONE!JH:JH)</f>
        <v>2</v>
      </c>
      <c r="AR5" s="1">
        <f>_xlfn.XLOOKUP($A:$A,TELEFONE!$A:$A,TELEFONE!JI:JI)</f>
        <v>2</v>
      </c>
      <c r="AS5" s="1">
        <f>_xlfn.XLOOKUP($A:$A,TELEFONE!$A:$A,TELEFONE!JJ:JJ)</f>
        <v>2</v>
      </c>
      <c r="AT5" s="1">
        <f>_xlfn.XLOOKUP($A:$A,TELEFONE!$A:$A,TELEFONE!JK:JK)</f>
        <v>2</v>
      </c>
      <c r="AU5" s="2">
        <f>_xlfn.XLOOKUP($A:$A,'COAPS 2020-10'!$A:$A,'COAPS 2020-10'!O:O)</f>
        <v>1</v>
      </c>
      <c r="AV5" s="2" t="str">
        <f>_xlfn.XLOOKUP($A:$A,'COAPS 2020-10'!$A:$A,'COAPS 2020-10'!P:P)</f>
        <v>COMPARTILHADA</v>
      </c>
      <c r="AW5" s="2" t="str">
        <f>_xlfn.XLOOKUP($A:$A,'COAPS 2020-10'!$A:$A,'COAPS 2020-10'!Q:Q)</f>
        <v>COMPARTILHADA</v>
      </c>
      <c r="AX5" s="2" t="str">
        <f>_xlfn.XLOOKUP($A:$A,'COAPS 2020-10'!$A:$A,'COAPS 2020-10'!R:R)</f>
        <v>COMPARTILHADA</v>
      </c>
      <c r="AY5" s="1">
        <f>_xlfn.XLOOKUP(A:A,AUTOPREENCHIMENTO!A:A,AUTOPREENCHIMENTO!MA:MA)</f>
        <v>1</v>
      </c>
      <c r="AZ5" s="1">
        <f>_xlfn.XLOOKUP(A:A,AUTOPREENCHIMENTO!A:A,AUTOPREENCHIMENTO!PH:PH)</f>
        <v>1</v>
      </c>
    </row>
    <row r="6" spans="1:52" x14ac:dyDescent="0.25">
      <c r="A6" s="2">
        <v>45</v>
      </c>
      <c r="B6" s="1" t="s">
        <v>1568</v>
      </c>
      <c r="C6" s="43" t="s">
        <v>224</v>
      </c>
      <c r="D6" s="1" t="s">
        <v>2047</v>
      </c>
      <c r="E6" s="20" t="str">
        <f>_xlfn.XLOOKUP(A:A,Tipologia!A:A,Tipologia!F:F)</f>
        <v>D</v>
      </c>
      <c r="F6" s="63">
        <f t="shared" si="0"/>
        <v>15.75</v>
      </c>
      <c r="G6" s="65">
        <f t="shared" si="1"/>
        <v>1</v>
      </c>
      <c r="H6" s="65">
        <f t="shared" si="2"/>
        <v>3</v>
      </c>
      <c r="I6" s="65">
        <f t="shared" si="3"/>
        <v>1</v>
      </c>
      <c r="J6" s="65">
        <f t="shared" si="4"/>
        <v>1</v>
      </c>
      <c r="K6" s="65">
        <f t="shared" si="5"/>
        <v>1</v>
      </c>
      <c r="L6" s="65">
        <f t="shared" si="6"/>
        <v>1</v>
      </c>
      <c r="M6" s="65">
        <f t="shared" si="7"/>
        <v>0.5</v>
      </c>
      <c r="N6" s="65">
        <f t="shared" si="8"/>
        <v>0.5</v>
      </c>
      <c r="O6" s="65">
        <f t="shared" si="9"/>
        <v>0.5</v>
      </c>
      <c r="P6" s="65">
        <f t="shared" si="10"/>
        <v>0.5</v>
      </c>
      <c r="Q6" s="65">
        <f t="shared" si="11"/>
        <v>1</v>
      </c>
      <c r="R6" s="65">
        <f t="shared" si="12"/>
        <v>1</v>
      </c>
      <c r="S6" s="65">
        <f t="shared" si="13"/>
        <v>0.75</v>
      </c>
      <c r="T6" s="65">
        <f t="shared" si="14"/>
        <v>1</v>
      </c>
      <c r="U6" s="65">
        <f t="shared" si="15"/>
        <v>0</v>
      </c>
      <c r="V6" s="65">
        <f t="shared" si="16"/>
        <v>0</v>
      </c>
      <c r="W6" s="65">
        <f t="shared" si="17"/>
        <v>0</v>
      </c>
      <c r="X6" s="65">
        <f t="shared" si="18"/>
        <v>1</v>
      </c>
      <c r="Y6" s="65">
        <f t="shared" si="19"/>
        <v>1</v>
      </c>
      <c r="Z6" s="66">
        <f>_xlfn.XLOOKUP(A:A,'COAPS 2020-10'!A:A,'COAPS 2020-10'!AP:AP)</f>
        <v>3</v>
      </c>
      <c r="AA6" s="67" t="str">
        <f>_xlfn.XLOOKUP(A:A,'COAPS 2020-10'!A:A,'COAPS 2020-10'!M:M)</f>
        <v>PRÓPRIO</v>
      </c>
      <c r="AB6" s="51">
        <f t="shared" si="20"/>
        <v>1</v>
      </c>
      <c r="AC6" s="1">
        <f>_xlfn.XLOOKUP(A:A,'COAPS 2020-10'!A:A,'COAPS 2020-10'!N:N)</f>
        <v>3</v>
      </c>
      <c r="AD6" s="2" t="str">
        <f>_xlfn.XLOOKUP(A:A,'COAPS 2020-10'!A:A,'COAPS 2020-10'!AF:AF)</f>
        <v>SIM</v>
      </c>
      <c r="AE6" s="67" t="str">
        <f>_xlfn.XLOOKUP(A:A,'COAPS 2020-10'!A:A,'COAPS 2020-10'!T:T)</f>
        <v>SIM</v>
      </c>
      <c r="AF6" s="1">
        <f>_xlfn.XLOOKUP(A:A,TELEFONE!A:A,TELEFONE!KD:KD)</f>
        <v>1</v>
      </c>
      <c r="AG6" s="1">
        <f>_xlfn.XLOOKUP($A:$A,AUTOPREENCHIMENTO!$A:$A,AUTOPREENCHIMENTO!LT:LT)</f>
        <v>1</v>
      </c>
      <c r="AH6" s="1">
        <f>_xlfn.XLOOKUP($A:$A,AUTOPREENCHIMENTO!$A:$A,AUTOPREENCHIMENTO!LU:LU)</f>
        <v>1</v>
      </c>
      <c r="AI6" s="1">
        <f>_xlfn.XLOOKUP($A:$A,AUTOPREENCHIMENTO!$A:$A,AUTOPREENCHIMENTO!MN:MN)</f>
        <v>1</v>
      </c>
      <c r="AJ6" s="1">
        <f>_xlfn.XLOOKUP($A:$A,AUTOPREENCHIMENTO!$A:$A,AUTOPREENCHIMENTO!MO:MO)</f>
        <v>1</v>
      </c>
      <c r="AK6" s="66">
        <f>_xlfn.XLOOKUP($A:$A,AUTOPREENCHIMENTO!$A:$A,AUTOPREENCHIMENTO!LY:LY)</f>
        <v>1</v>
      </c>
      <c r="AL6" s="66">
        <f>_xlfn.XLOOKUP($A:$A,AUTOPREENCHIMENTO!$A:$A,AUTOPREENCHIMENTO!LZ:LZ)</f>
        <v>1</v>
      </c>
      <c r="AM6" s="1">
        <f>_xlfn.XLOOKUP(A:A,TELEFONE!A:A,TELEFONE!JN:JN)</f>
        <v>1</v>
      </c>
      <c r="AN6" s="1">
        <f>_xlfn.XLOOKUP(A:A,TELEFONE!A:A,TELEFONE!JO:JO)</f>
        <v>1</v>
      </c>
      <c r="AO6" s="1">
        <f>_xlfn.XLOOKUP(A:A,TELEFONE!A:A,TELEFONE!JR:JR)</f>
        <v>1</v>
      </c>
      <c r="AP6" s="51">
        <f t="shared" si="21"/>
        <v>5</v>
      </c>
      <c r="AQ6" s="1">
        <f>_xlfn.XLOOKUP($A:$A,TELEFONE!$A:$A,TELEFONE!JH:JH)</f>
        <v>1</v>
      </c>
      <c r="AR6" s="1">
        <f>_xlfn.XLOOKUP($A:$A,TELEFONE!$A:$A,TELEFONE!JI:JI)</f>
        <v>1</v>
      </c>
      <c r="AS6" s="1">
        <f>_xlfn.XLOOKUP($A:$A,TELEFONE!$A:$A,TELEFONE!JJ:JJ)</f>
        <v>1</v>
      </c>
      <c r="AT6" s="1">
        <f>_xlfn.XLOOKUP($A:$A,TELEFONE!$A:$A,TELEFONE!JK:JK)</f>
        <v>2</v>
      </c>
      <c r="AU6" s="2">
        <f>_xlfn.XLOOKUP($A:$A,'COAPS 2020-10'!$A:$A,'COAPS 2020-10'!O:O)</f>
        <v>3</v>
      </c>
      <c r="AV6" s="2" t="str">
        <f>_xlfn.XLOOKUP($A:$A,'COAPS 2020-10'!$A:$A,'COAPS 2020-10'!P:P)</f>
        <v>NÃO</v>
      </c>
      <c r="AW6" s="2" t="str">
        <f>_xlfn.XLOOKUP($A:$A,'COAPS 2020-10'!$A:$A,'COAPS 2020-10'!Q:Q)</f>
        <v>NÃO</v>
      </c>
      <c r="AX6" s="2" t="str">
        <f>_xlfn.XLOOKUP($A:$A,'COAPS 2020-10'!$A:$A,'COAPS 2020-10'!R:R)</f>
        <v>NÃO</v>
      </c>
      <c r="AY6" s="1">
        <f>_xlfn.XLOOKUP(A:A,AUTOPREENCHIMENTO!A:A,AUTOPREENCHIMENTO!MA:MA)</f>
        <v>1</v>
      </c>
      <c r="AZ6" s="1">
        <f>_xlfn.XLOOKUP(A:A,AUTOPREENCHIMENTO!A:A,AUTOPREENCHIMENTO!PH:PH)</f>
        <v>1</v>
      </c>
    </row>
    <row r="7" spans="1:52" x14ac:dyDescent="0.25">
      <c r="A7" s="2">
        <v>46</v>
      </c>
      <c r="B7" s="1" t="s">
        <v>1794</v>
      </c>
      <c r="C7" s="43" t="s">
        <v>231</v>
      </c>
      <c r="D7" s="1" t="s">
        <v>2008</v>
      </c>
      <c r="E7" s="20" t="str">
        <f>_xlfn.XLOOKUP(A:A,Tipologia!A:A,Tipologia!F:F)</f>
        <v>C</v>
      </c>
      <c r="F7" s="63">
        <f t="shared" si="0"/>
        <v>17</v>
      </c>
      <c r="G7" s="65">
        <f t="shared" si="1"/>
        <v>1</v>
      </c>
      <c r="H7" s="65">
        <f t="shared" si="2"/>
        <v>1</v>
      </c>
      <c r="I7" s="65">
        <f t="shared" si="3"/>
        <v>2</v>
      </c>
      <c r="J7" s="65">
        <f t="shared" si="4"/>
        <v>1</v>
      </c>
      <c r="K7" s="65">
        <f t="shared" si="5"/>
        <v>1</v>
      </c>
      <c r="L7" s="65">
        <f t="shared" si="6"/>
        <v>0</v>
      </c>
      <c r="M7" s="65">
        <f t="shared" si="7"/>
        <v>0.5</v>
      </c>
      <c r="N7" s="65">
        <f t="shared" si="8"/>
        <v>0.5</v>
      </c>
      <c r="O7" s="65">
        <f t="shared" si="9"/>
        <v>0.5</v>
      </c>
      <c r="P7" s="65">
        <f t="shared" si="10"/>
        <v>0.5</v>
      </c>
      <c r="Q7" s="65">
        <f t="shared" si="11"/>
        <v>1</v>
      </c>
      <c r="R7" s="65">
        <f t="shared" si="12"/>
        <v>1</v>
      </c>
      <c r="S7" s="65">
        <f t="shared" si="13"/>
        <v>1</v>
      </c>
      <c r="T7" s="65">
        <f t="shared" si="14"/>
        <v>1</v>
      </c>
      <c r="U7" s="65">
        <f t="shared" si="15"/>
        <v>1</v>
      </c>
      <c r="V7" s="65">
        <f t="shared" si="16"/>
        <v>1</v>
      </c>
      <c r="W7" s="65">
        <f t="shared" si="17"/>
        <v>1</v>
      </c>
      <c r="X7" s="65">
        <f t="shared" si="18"/>
        <v>1</v>
      </c>
      <c r="Y7" s="65">
        <f t="shared" si="19"/>
        <v>1</v>
      </c>
      <c r="Z7" s="66">
        <f>_xlfn.XLOOKUP(A:A,'COAPS 2020-10'!A:A,'COAPS 2020-10'!AP:AP)</f>
        <v>6</v>
      </c>
      <c r="AA7" s="67" t="str">
        <f>_xlfn.XLOOKUP(A:A,'COAPS 2020-10'!A:A,'COAPS 2020-10'!M:M)</f>
        <v>PRÓPRIO</v>
      </c>
      <c r="AB7" s="51">
        <f t="shared" si="20"/>
        <v>2.3333333333333335</v>
      </c>
      <c r="AC7" s="1">
        <f>_xlfn.XLOOKUP(A:A,'COAPS 2020-10'!A:A,'COAPS 2020-10'!N:N)</f>
        <v>14</v>
      </c>
      <c r="AD7" s="2" t="str">
        <f>_xlfn.XLOOKUP(A:A,'COAPS 2020-10'!A:A,'COAPS 2020-10'!AF:AF)</f>
        <v>SIM</v>
      </c>
      <c r="AE7" s="67" t="str">
        <f>_xlfn.XLOOKUP(A:A,'COAPS 2020-10'!A:A,'COAPS 2020-10'!T:T)</f>
        <v>SIM</v>
      </c>
      <c r="AF7" s="1">
        <f>_xlfn.XLOOKUP(A:A,TELEFONE!A:A,TELEFONE!KD:KD)</f>
        <v>0</v>
      </c>
      <c r="AG7" s="1">
        <f>_xlfn.XLOOKUP($A:$A,AUTOPREENCHIMENTO!$A:$A,AUTOPREENCHIMENTO!LT:LT)</f>
        <v>1</v>
      </c>
      <c r="AH7" s="1">
        <f>_xlfn.XLOOKUP($A:$A,AUTOPREENCHIMENTO!$A:$A,AUTOPREENCHIMENTO!LU:LU)</f>
        <v>1</v>
      </c>
      <c r="AI7" s="1">
        <f>_xlfn.XLOOKUP($A:$A,AUTOPREENCHIMENTO!$A:$A,AUTOPREENCHIMENTO!MN:MN)</f>
        <v>1</v>
      </c>
      <c r="AJ7" s="1">
        <f>_xlfn.XLOOKUP($A:$A,AUTOPREENCHIMENTO!$A:$A,AUTOPREENCHIMENTO!MO:MO)</f>
        <v>1</v>
      </c>
      <c r="AK7" s="66">
        <f>_xlfn.XLOOKUP($A:$A,AUTOPREENCHIMENTO!$A:$A,AUTOPREENCHIMENTO!LY:LY)</f>
        <v>1</v>
      </c>
      <c r="AL7" s="66">
        <f>_xlfn.XLOOKUP($A:$A,AUTOPREENCHIMENTO!$A:$A,AUTOPREENCHIMENTO!LZ:LZ)</f>
        <v>1</v>
      </c>
      <c r="AM7" s="1">
        <f>_xlfn.XLOOKUP(A:A,TELEFONE!A:A,TELEFONE!JN:JN)</f>
        <v>1</v>
      </c>
      <c r="AN7" s="1">
        <f>_xlfn.XLOOKUP(A:A,TELEFONE!A:A,TELEFONE!JO:JO)</f>
        <v>1</v>
      </c>
      <c r="AO7" s="1">
        <f>_xlfn.XLOOKUP(A:A,TELEFONE!A:A,TELEFONE!JR:JR)</f>
        <v>1</v>
      </c>
      <c r="AP7" s="51">
        <f t="shared" si="21"/>
        <v>4</v>
      </c>
      <c r="AQ7" s="1">
        <f>_xlfn.XLOOKUP($A:$A,TELEFONE!$A:$A,TELEFONE!JH:JH)</f>
        <v>1</v>
      </c>
      <c r="AR7" s="1">
        <f>_xlfn.XLOOKUP($A:$A,TELEFONE!$A:$A,TELEFONE!JI:JI)</f>
        <v>1</v>
      </c>
      <c r="AS7" s="1">
        <f>_xlfn.XLOOKUP($A:$A,TELEFONE!$A:$A,TELEFONE!JJ:JJ)</f>
        <v>1</v>
      </c>
      <c r="AT7" s="1">
        <f>_xlfn.XLOOKUP($A:$A,TELEFONE!$A:$A,TELEFONE!JK:JK)</f>
        <v>1</v>
      </c>
      <c r="AU7" s="2">
        <f>_xlfn.XLOOKUP($A:$A,'COAPS 2020-10'!$A:$A,'COAPS 2020-10'!O:O)</f>
        <v>4</v>
      </c>
      <c r="AV7" s="2" t="str">
        <f>_xlfn.XLOOKUP($A:$A,'COAPS 2020-10'!$A:$A,'COAPS 2020-10'!P:P)</f>
        <v>SIM</v>
      </c>
      <c r="AW7" s="2" t="str">
        <f>_xlfn.XLOOKUP($A:$A,'COAPS 2020-10'!$A:$A,'COAPS 2020-10'!Q:Q)</f>
        <v>SIM</v>
      </c>
      <c r="AX7" s="2" t="str">
        <f>_xlfn.XLOOKUP($A:$A,'COAPS 2020-10'!$A:$A,'COAPS 2020-10'!R:R)</f>
        <v>SIM</v>
      </c>
      <c r="AY7" s="1">
        <f>_xlfn.XLOOKUP(A:A,AUTOPREENCHIMENTO!A:A,AUTOPREENCHIMENTO!MA:MA)</f>
        <v>1</v>
      </c>
      <c r="AZ7" s="1">
        <f>_xlfn.XLOOKUP(A:A,AUTOPREENCHIMENTO!A:A,AUTOPREENCHIMENTO!PH:PH)</f>
        <v>1</v>
      </c>
    </row>
    <row r="8" spans="1:52" x14ac:dyDescent="0.25">
      <c r="A8" s="2">
        <v>47</v>
      </c>
      <c r="B8" s="1" t="s">
        <v>1622</v>
      </c>
      <c r="C8" s="43" t="s">
        <v>127</v>
      </c>
      <c r="D8" s="1" t="s">
        <v>2067</v>
      </c>
      <c r="E8" s="20" t="str">
        <f>_xlfn.XLOOKUP(A:A,Tipologia!A:A,Tipologia!F:F)</f>
        <v>D</v>
      </c>
      <c r="F8" s="63">
        <f t="shared" si="0"/>
        <v>17.25</v>
      </c>
      <c r="G8" s="65">
        <f t="shared" si="1"/>
        <v>1</v>
      </c>
      <c r="H8" s="65">
        <f t="shared" si="2"/>
        <v>3</v>
      </c>
      <c r="I8" s="65">
        <f t="shared" si="3"/>
        <v>2</v>
      </c>
      <c r="J8" s="65">
        <f t="shared" si="4"/>
        <v>1</v>
      </c>
      <c r="K8" s="65">
        <f t="shared" si="5"/>
        <v>0.5</v>
      </c>
      <c r="L8" s="65">
        <f t="shared" si="6"/>
        <v>1</v>
      </c>
      <c r="M8" s="65">
        <f t="shared" si="7"/>
        <v>0.5</v>
      </c>
      <c r="N8" s="65">
        <f t="shared" si="8"/>
        <v>0.5</v>
      </c>
      <c r="O8" s="65">
        <f t="shared" si="9"/>
        <v>0.5</v>
      </c>
      <c r="P8" s="65">
        <f t="shared" si="10"/>
        <v>0</v>
      </c>
      <c r="Q8" s="65">
        <f t="shared" si="11"/>
        <v>1</v>
      </c>
      <c r="R8" s="65">
        <f t="shared" si="12"/>
        <v>1</v>
      </c>
      <c r="S8" s="65">
        <f t="shared" si="13"/>
        <v>0.25</v>
      </c>
      <c r="T8" s="65">
        <f t="shared" si="14"/>
        <v>1</v>
      </c>
      <c r="U8" s="65">
        <f t="shared" si="15"/>
        <v>1</v>
      </c>
      <c r="V8" s="65">
        <f t="shared" si="16"/>
        <v>1</v>
      </c>
      <c r="W8" s="65">
        <f t="shared" si="17"/>
        <v>0</v>
      </c>
      <c r="X8" s="65">
        <f t="shared" si="18"/>
        <v>1</v>
      </c>
      <c r="Y8" s="65">
        <f t="shared" si="19"/>
        <v>1</v>
      </c>
      <c r="Z8" s="66">
        <f>_xlfn.XLOOKUP(A:A,'COAPS 2020-10'!A:A,'COAPS 2020-10'!AP:AP)</f>
        <v>2</v>
      </c>
      <c r="AA8" s="67" t="str">
        <f>_xlfn.XLOOKUP(A:A,'COAPS 2020-10'!A:A,'COAPS 2020-10'!M:M)</f>
        <v>PRÓPRIO</v>
      </c>
      <c r="AB8" s="51">
        <f t="shared" si="20"/>
        <v>2</v>
      </c>
      <c r="AC8" s="1">
        <f>_xlfn.XLOOKUP(A:A,'COAPS 2020-10'!A:A,'COAPS 2020-10'!N:N)</f>
        <v>4</v>
      </c>
      <c r="AD8" s="2" t="str">
        <f>_xlfn.XLOOKUP(A:A,'COAPS 2020-10'!A:A,'COAPS 2020-10'!AF:AF)</f>
        <v>SIM</v>
      </c>
      <c r="AE8" s="67" t="str">
        <f>_xlfn.XLOOKUP(A:A,'COAPS 2020-10'!A:A,'COAPS 2020-10'!T:T)</f>
        <v>CAUTELA</v>
      </c>
      <c r="AF8" s="1">
        <f>_xlfn.XLOOKUP(A:A,TELEFONE!A:A,TELEFONE!KD:KD)</f>
        <v>1</v>
      </c>
      <c r="AG8" s="1">
        <f>_xlfn.XLOOKUP($A:$A,AUTOPREENCHIMENTO!$A:$A,AUTOPREENCHIMENTO!LT:LT)</f>
        <v>1</v>
      </c>
      <c r="AH8" s="1">
        <f>_xlfn.XLOOKUP($A:$A,AUTOPREENCHIMENTO!$A:$A,AUTOPREENCHIMENTO!LU:LU)</f>
        <v>1</v>
      </c>
      <c r="AI8" s="1">
        <f>_xlfn.XLOOKUP($A:$A,AUTOPREENCHIMENTO!$A:$A,AUTOPREENCHIMENTO!MN:MN)</f>
        <v>1</v>
      </c>
      <c r="AJ8" s="1">
        <f>_xlfn.XLOOKUP($A:$A,AUTOPREENCHIMENTO!$A:$A,AUTOPREENCHIMENTO!MO:MO)</f>
        <v>0</v>
      </c>
      <c r="AK8" s="66">
        <f>_xlfn.XLOOKUP($A:$A,AUTOPREENCHIMENTO!$A:$A,AUTOPREENCHIMENTO!LY:LY)</f>
        <v>1</v>
      </c>
      <c r="AL8" s="66">
        <f>_xlfn.XLOOKUP($A:$A,AUTOPREENCHIMENTO!$A:$A,AUTOPREENCHIMENTO!LZ:LZ)</f>
        <v>0</v>
      </c>
      <c r="AM8" s="1">
        <f>_xlfn.XLOOKUP(A:A,TELEFONE!A:A,TELEFONE!JN:JN)</f>
        <v>1</v>
      </c>
      <c r="AN8" s="1">
        <f>_xlfn.XLOOKUP(A:A,TELEFONE!A:A,TELEFONE!JO:JO)</f>
        <v>1</v>
      </c>
      <c r="AO8" s="1">
        <f>_xlfn.XLOOKUP(A:A,TELEFONE!A:A,TELEFONE!JR:JR)</f>
        <v>1</v>
      </c>
      <c r="AP8" s="51">
        <f t="shared" si="21"/>
        <v>7</v>
      </c>
      <c r="AQ8" s="1">
        <f>_xlfn.XLOOKUP($A:$A,TELEFONE!$A:$A,TELEFONE!JH:JH)</f>
        <v>2</v>
      </c>
      <c r="AR8" s="1">
        <f>_xlfn.XLOOKUP($A:$A,TELEFONE!$A:$A,TELEFONE!JI:JI)</f>
        <v>2</v>
      </c>
      <c r="AS8" s="1">
        <f>_xlfn.XLOOKUP($A:$A,TELEFONE!$A:$A,TELEFONE!JJ:JJ)</f>
        <v>1</v>
      </c>
      <c r="AT8" s="1">
        <f>_xlfn.XLOOKUP($A:$A,TELEFONE!$A:$A,TELEFONE!JK:JK)</f>
        <v>2</v>
      </c>
      <c r="AU8" s="2">
        <f>_xlfn.XLOOKUP($A:$A,'COAPS 2020-10'!$A:$A,'COAPS 2020-10'!O:O)</f>
        <v>1</v>
      </c>
      <c r="AV8" s="2" t="str">
        <f>_xlfn.XLOOKUP($A:$A,'COAPS 2020-10'!$A:$A,'COAPS 2020-10'!P:P)</f>
        <v>COMPARTILHADA</v>
      </c>
      <c r="AW8" s="2" t="str">
        <f>_xlfn.XLOOKUP($A:$A,'COAPS 2020-10'!$A:$A,'COAPS 2020-10'!Q:Q)</f>
        <v>COMPARTILHADA</v>
      </c>
      <c r="AX8" s="2" t="str">
        <f>_xlfn.XLOOKUP($A:$A,'COAPS 2020-10'!$A:$A,'COAPS 2020-10'!R:R)</f>
        <v>COMPARTILHADA</v>
      </c>
      <c r="AY8" s="1">
        <f>_xlfn.XLOOKUP(A:A,AUTOPREENCHIMENTO!A:A,AUTOPREENCHIMENTO!MA:MA)</f>
        <v>1</v>
      </c>
      <c r="AZ8" s="1">
        <f>_xlfn.XLOOKUP(A:A,AUTOPREENCHIMENTO!A:A,AUTOPREENCHIMENTO!PH:PH)</f>
        <v>1</v>
      </c>
    </row>
    <row r="9" spans="1:52" x14ac:dyDescent="0.25">
      <c r="A9" s="2">
        <v>48</v>
      </c>
      <c r="B9" s="1" t="s">
        <v>1794</v>
      </c>
      <c r="C9" s="43" t="s">
        <v>231</v>
      </c>
      <c r="D9" s="1" t="s">
        <v>2015</v>
      </c>
      <c r="E9" s="20" t="str">
        <f>_xlfn.XLOOKUP(A:A,Tipologia!A:A,Tipologia!F:F)</f>
        <v>E</v>
      </c>
      <c r="F9" s="63">
        <f t="shared" si="0"/>
        <v>15</v>
      </c>
      <c r="G9" s="65">
        <f t="shared" si="1"/>
        <v>1</v>
      </c>
      <c r="H9" s="65">
        <f t="shared" si="2"/>
        <v>3</v>
      </c>
      <c r="I9" s="65">
        <f t="shared" si="3"/>
        <v>2</v>
      </c>
      <c r="J9" s="65">
        <f t="shared" si="4"/>
        <v>1</v>
      </c>
      <c r="K9" s="65">
        <f t="shared" si="5"/>
        <v>0</v>
      </c>
      <c r="L9" s="65">
        <f t="shared" si="6"/>
        <v>1</v>
      </c>
      <c r="M9" s="65">
        <f t="shared" si="7"/>
        <v>0.5</v>
      </c>
      <c r="N9" s="65">
        <f t="shared" si="8"/>
        <v>0.5</v>
      </c>
      <c r="O9" s="65">
        <f t="shared" si="9"/>
        <v>0.5</v>
      </c>
      <c r="P9" s="65">
        <f t="shared" si="10"/>
        <v>0</v>
      </c>
      <c r="Q9" s="65">
        <f t="shared" si="11"/>
        <v>1</v>
      </c>
      <c r="R9" s="65">
        <f t="shared" si="12"/>
        <v>0.5</v>
      </c>
      <c r="S9" s="65">
        <f t="shared" si="13"/>
        <v>1</v>
      </c>
      <c r="T9" s="65">
        <f t="shared" si="14"/>
        <v>0</v>
      </c>
      <c r="U9" s="65">
        <f t="shared" si="15"/>
        <v>1</v>
      </c>
      <c r="V9" s="65">
        <f t="shared" si="16"/>
        <v>1</v>
      </c>
      <c r="W9" s="65">
        <f t="shared" si="17"/>
        <v>0</v>
      </c>
      <c r="X9" s="65">
        <f t="shared" si="18"/>
        <v>0</v>
      </c>
      <c r="Y9" s="65">
        <f t="shared" si="19"/>
        <v>1</v>
      </c>
      <c r="Z9" s="66">
        <f>_xlfn.XLOOKUP(A:A,'COAPS 2020-10'!A:A,'COAPS 2020-10'!AP:AP)</f>
        <v>1</v>
      </c>
      <c r="AA9" s="67" t="str">
        <f>_xlfn.XLOOKUP(A:A,'COAPS 2020-10'!A:A,'COAPS 2020-10'!M:M)</f>
        <v>COMODATO</v>
      </c>
      <c r="AB9" s="51">
        <f t="shared" si="20"/>
        <v>3</v>
      </c>
      <c r="AC9" s="1">
        <f>_xlfn.XLOOKUP(A:A,'COAPS 2020-10'!A:A,'COAPS 2020-10'!N:N)</f>
        <v>3</v>
      </c>
      <c r="AD9" s="2" t="str">
        <f>_xlfn.XLOOKUP(A:A,'COAPS 2020-10'!A:A,'COAPS 2020-10'!AF:AF)</f>
        <v>SIM</v>
      </c>
      <c r="AE9" s="67" t="str">
        <f>_xlfn.XLOOKUP(A:A,'COAPS 2020-10'!A:A,'COAPS 2020-10'!T:T)</f>
        <v>NÃO</v>
      </c>
      <c r="AF9" s="1">
        <f>_xlfn.XLOOKUP(A:A,TELEFONE!A:A,TELEFONE!KD:KD)</f>
        <v>1</v>
      </c>
      <c r="AG9" s="1">
        <f>_xlfn.XLOOKUP($A:$A,AUTOPREENCHIMENTO!$A:$A,AUTOPREENCHIMENTO!LT:LT)</f>
        <v>1</v>
      </c>
      <c r="AH9" s="1">
        <f>_xlfn.XLOOKUP($A:$A,AUTOPREENCHIMENTO!$A:$A,AUTOPREENCHIMENTO!LU:LU)</f>
        <v>1</v>
      </c>
      <c r="AI9" s="1">
        <f>_xlfn.XLOOKUP($A:$A,AUTOPREENCHIMENTO!$A:$A,AUTOPREENCHIMENTO!MN:MN)</f>
        <v>1</v>
      </c>
      <c r="AJ9" s="1">
        <f>_xlfn.XLOOKUP($A:$A,AUTOPREENCHIMENTO!$A:$A,AUTOPREENCHIMENTO!MO:MO)</f>
        <v>0</v>
      </c>
      <c r="AK9" s="66">
        <f>_xlfn.XLOOKUP($A:$A,AUTOPREENCHIMENTO!$A:$A,AUTOPREENCHIMENTO!LY:LY)</f>
        <v>1</v>
      </c>
      <c r="AL9" s="66">
        <f>_xlfn.XLOOKUP($A:$A,AUTOPREENCHIMENTO!$A:$A,AUTOPREENCHIMENTO!LZ:LZ)</f>
        <v>1</v>
      </c>
      <c r="AM9" s="1">
        <f>_xlfn.XLOOKUP(A:A,TELEFONE!A:A,TELEFONE!JN:JN)</f>
        <v>1</v>
      </c>
      <c r="AN9" s="1">
        <f>_xlfn.XLOOKUP(A:A,TELEFONE!A:A,TELEFONE!JO:JO)</f>
        <v>2</v>
      </c>
      <c r="AO9" s="1">
        <f>_xlfn.XLOOKUP(A:A,TELEFONE!A:A,TELEFONE!JR:JR)</f>
        <v>0</v>
      </c>
      <c r="AP9" s="51">
        <f t="shared" si="21"/>
        <v>4</v>
      </c>
      <c r="AQ9" s="1">
        <f>_xlfn.XLOOKUP($A:$A,TELEFONE!$A:$A,TELEFONE!JH:JH)</f>
        <v>1</v>
      </c>
      <c r="AR9" s="1">
        <f>_xlfn.XLOOKUP($A:$A,TELEFONE!$A:$A,TELEFONE!JI:JI)</f>
        <v>1</v>
      </c>
      <c r="AS9" s="1">
        <f>_xlfn.XLOOKUP($A:$A,TELEFONE!$A:$A,TELEFONE!JJ:JJ)</f>
        <v>1</v>
      </c>
      <c r="AT9" s="1">
        <f>_xlfn.XLOOKUP($A:$A,TELEFONE!$A:$A,TELEFONE!JK:JK)</f>
        <v>1</v>
      </c>
      <c r="AU9" s="2">
        <f>_xlfn.XLOOKUP($A:$A,'COAPS 2020-10'!$A:$A,'COAPS 2020-10'!O:O)</f>
        <v>0</v>
      </c>
      <c r="AV9" s="2" t="str">
        <f>_xlfn.XLOOKUP($A:$A,'COAPS 2020-10'!$A:$A,'COAPS 2020-10'!P:P)</f>
        <v>COMPARTILHADA</v>
      </c>
      <c r="AW9" s="2" t="str">
        <f>_xlfn.XLOOKUP($A:$A,'COAPS 2020-10'!$A:$A,'COAPS 2020-10'!Q:Q)</f>
        <v>SIM</v>
      </c>
      <c r="AX9" s="2" t="str">
        <f>_xlfn.XLOOKUP($A:$A,'COAPS 2020-10'!$A:$A,'COAPS 2020-10'!R:R)</f>
        <v>NÃO</v>
      </c>
      <c r="AY9" s="1">
        <f>_xlfn.XLOOKUP(A:A,AUTOPREENCHIMENTO!A:A,AUTOPREENCHIMENTO!MA:MA)</f>
        <v>0</v>
      </c>
      <c r="AZ9" s="1">
        <f>_xlfn.XLOOKUP(A:A,AUTOPREENCHIMENTO!A:A,AUTOPREENCHIMENTO!PH:PH)</f>
        <v>1</v>
      </c>
    </row>
    <row r="10" spans="1:52" x14ac:dyDescent="0.25">
      <c r="A10" s="2">
        <v>49</v>
      </c>
      <c r="B10" s="1" t="s">
        <v>1622</v>
      </c>
      <c r="C10" s="43" t="s">
        <v>127</v>
      </c>
      <c r="D10" s="1" t="s">
        <v>2120</v>
      </c>
      <c r="E10" s="20" t="str">
        <f>_xlfn.XLOOKUP(A:A,Tipologia!A:A,Tipologia!F:F)</f>
        <v>D</v>
      </c>
      <c r="F10" s="63">
        <f t="shared" si="0"/>
        <v>12.5</v>
      </c>
      <c r="G10" s="65">
        <f t="shared" si="1"/>
        <v>0</v>
      </c>
      <c r="H10" s="65">
        <f t="shared" si="2"/>
        <v>3</v>
      </c>
      <c r="I10" s="65">
        <f t="shared" si="3"/>
        <v>2</v>
      </c>
      <c r="J10" s="65">
        <f t="shared" si="4"/>
        <v>0</v>
      </c>
      <c r="K10" s="65">
        <f t="shared" si="5"/>
        <v>0.5</v>
      </c>
      <c r="L10" s="65">
        <f t="shared" si="6"/>
        <v>0</v>
      </c>
      <c r="M10" s="65">
        <f t="shared" si="7"/>
        <v>0.5</v>
      </c>
      <c r="N10" s="65">
        <f t="shared" si="8"/>
        <v>0.5</v>
      </c>
      <c r="O10" s="65">
        <f t="shared" si="9"/>
        <v>0.5</v>
      </c>
      <c r="P10" s="65">
        <f t="shared" si="10"/>
        <v>0</v>
      </c>
      <c r="Q10" s="65">
        <f t="shared" si="11"/>
        <v>1</v>
      </c>
      <c r="R10" s="65">
        <f t="shared" si="12"/>
        <v>0.5</v>
      </c>
      <c r="S10" s="65">
        <f t="shared" si="13"/>
        <v>0</v>
      </c>
      <c r="T10" s="65">
        <f t="shared" si="14"/>
        <v>1</v>
      </c>
      <c r="U10" s="65">
        <f t="shared" si="15"/>
        <v>1</v>
      </c>
      <c r="V10" s="65">
        <f t="shared" si="16"/>
        <v>1</v>
      </c>
      <c r="W10" s="65">
        <f t="shared" si="17"/>
        <v>0</v>
      </c>
      <c r="X10" s="65">
        <f t="shared" si="18"/>
        <v>0</v>
      </c>
      <c r="Y10" s="65">
        <f t="shared" si="19"/>
        <v>1</v>
      </c>
      <c r="Z10" s="66">
        <f>_xlfn.XLOOKUP(A:A,'COAPS 2020-10'!A:A,'COAPS 2020-10'!AP:AP)</f>
        <v>1</v>
      </c>
      <c r="AA10" s="67" t="str">
        <f>_xlfn.XLOOKUP(A:A,'COAPS 2020-10'!A:A,'COAPS 2020-10'!M:M)</f>
        <v>ALUGADO</v>
      </c>
      <c r="AB10" s="51">
        <f t="shared" si="20"/>
        <v>2</v>
      </c>
      <c r="AC10" s="1">
        <f>_xlfn.XLOOKUP(A:A,'COAPS 2020-10'!A:A,'COAPS 2020-10'!N:N)</f>
        <v>2</v>
      </c>
      <c r="AD10" s="2" t="str">
        <f>_xlfn.XLOOKUP(A:A,'COAPS 2020-10'!A:A,'COAPS 2020-10'!AF:AF)</f>
        <v>NÃO</v>
      </c>
      <c r="AE10" s="67" t="str">
        <f>_xlfn.XLOOKUP(A:A,'COAPS 2020-10'!A:A,'COAPS 2020-10'!T:T)</f>
        <v>CAUTELA</v>
      </c>
      <c r="AF10" s="1">
        <f>_xlfn.XLOOKUP(A:A,TELEFONE!A:A,TELEFONE!KD:KD)</f>
        <v>0</v>
      </c>
      <c r="AG10" s="1">
        <f>_xlfn.XLOOKUP($A:$A,AUTOPREENCHIMENTO!$A:$A,AUTOPREENCHIMENTO!LT:LT)</f>
        <v>1</v>
      </c>
      <c r="AH10" s="1">
        <f>_xlfn.XLOOKUP($A:$A,AUTOPREENCHIMENTO!$A:$A,AUTOPREENCHIMENTO!LU:LU)</f>
        <v>1</v>
      </c>
      <c r="AI10" s="1">
        <f>_xlfn.XLOOKUP($A:$A,AUTOPREENCHIMENTO!$A:$A,AUTOPREENCHIMENTO!MN:MN)</f>
        <v>1</v>
      </c>
      <c r="AJ10" s="1">
        <f>_xlfn.XLOOKUP($A:$A,AUTOPREENCHIMENTO!$A:$A,AUTOPREENCHIMENTO!MO:MO)</f>
        <v>0</v>
      </c>
      <c r="AK10" s="66">
        <f>_xlfn.XLOOKUP($A:$A,AUTOPREENCHIMENTO!$A:$A,AUTOPREENCHIMENTO!LY:LY)</f>
        <v>1</v>
      </c>
      <c r="AL10" s="66">
        <f>_xlfn.XLOOKUP($A:$A,AUTOPREENCHIMENTO!$A:$A,AUTOPREENCHIMENTO!LZ:LZ)</f>
        <v>1</v>
      </c>
      <c r="AM10" s="1">
        <f>_xlfn.XLOOKUP(A:A,TELEFONE!A:A,TELEFONE!JN:JN)</f>
        <v>1</v>
      </c>
      <c r="AN10" s="1">
        <f>_xlfn.XLOOKUP(A:A,TELEFONE!A:A,TELEFONE!JO:JO)</f>
        <v>2</v>
      </c>
      <c r="AO10" s="1">
        <f>_xlfn.XLOOKUP(A:A,TELEFONE!A:A,TELEFONE!JR:JR)</f>
        <v>0</v>
      </c>
      <c r="AP10" s="51">
        <f t="shared" si="21"/>
        <v>8</v>
      </c>
      <c r="AQ10" s="1">
        <f>_xlfn.XLOOKUP($A:$A,TELEFONE!$A:$A,TELEFONE!JH:JH)</f>
        <v>2</v>
      </c>
      <c r="AR10" s="1">
        <f>_xlfn.XLOOKUP($A:$A,TELEFONE!$A:$A,TELEFONE!JI:JI)</f>
        <v>2</v>
      </c>
      <c r="AS10" s="1">
        <f>_xlfn.XLOOKUP($A:$A,TELEFONE!$A:$A,TELEFONE!JJ:JJ)</f>
        <v>2</v>
      </c>
      <c r="AT10" s="1">
        <f>_xlfn.XLOOKUP($A:$A,TELEFONE!$A:$A,TELEFONE!JK:JK)</f>
        <v>2</v>
      </c>
      <c r="AU10" s="2">
        <f>_xlfn.XLOOKUP($A:$A,'COAPS 2020-10'!$A:$A,'COAPS 2020-10'!O:O)</f>
        <v>1</v>
      </c>
      <c r="AV10" s="2" t="str">
        <f>_xlfn.XLOOKUP($A:$A,'COAPS 2020-10'!$A:$A,'COAPS 2020-10'!P:P)</f>
        <v>COMPARTILHADA</v>
      </c>
      <c r="AW10" s="2" t="str">
        <f>_xlfn.XLOOKUP($A:$A,'COAPS 2020-10'!$A:$A,'COAPS 2020-10'!Q:Q)</f>
        <v>COMPARTILHADA</v>
      </c>
      <c r="AX10" s="2" t="str">
        <f>_xlfn.XLOOKUP($A:$A,'COAPS 2020-10'!$A:$A,'COAPS 2020-10'!R:R)</f>
        <v>COMPARTILHADA</v>
      </c>
      <c r="AY10" s="1">
        <f>_xlfn.XLOOKUP(A:A,AUTOPREENCHIMENTO!A:A,AUTOPREENCHIMENTO!MA:MA)</f>
        <v>0</v>
      </c>
      <c r="AZ10" s="1">
        <f>_xlfn.XLOOKUP(A:A,AUTOPREENCHIMENTO!A:A,AUTOPREENCHIMENTO!PH:PH)</f>
        <v>1</v>
      </c>
    </row>
    <row r="11" spans="1:52" x14ac:dyDescent="0.25">
      <c r="A11" s="2">
        <v>50</v>
      </c>
      <c r="B11" s="1" t="s">
        <v>1622</v>
      </c>
      <c r="C11" s="43" t="s">
        <v>162</v>
      </c>
      <c r="D11" s="1" t="s">
        <v>2068</v>
      </c>
      <c r="E11" s="20" t="str">
        <f>_xlfn.XLOOKUP(A:A,Tipologia!A:A,Tipologia!F:F)</f>
        <v>C</v>
      </c>
      <c r="F11" s="63">
        <f t="shared" si="0"/>
        <v>17.25</v>
      </c>
      <c r="G11" s="65">
        <f t="shared" si="1"/>
        <v>1</v>
      </c>
      <c r="H11" s="65">
        <f t="shared" si="2"/>
        <v>1</v>
      </c>
      <c r="I11" s="65">
        <f t="shared" si="3"/>
        <v>2</v>
      </c>
      <c r="J11" s="65">
        <f t="shared" si="4"/>
        <v>1</v>
      </c>
      <c r="K11" s="65">
        <f t="shared" si="5"/>
        <v>1</v>
      </c>
      <c r="L11" s="65">
        <f t="shared" si="6"/>
        <v>1</v>
      </c>
      <c r="M11" s="65">
        <f t="shared" si="7"/>
        <v>0.5</v>
      </c>
      <c r="N11" s="65">
        <f t="shared" si="8"/>
        <v>0.5</v>
      </c>
      <c r="O11" s="65">
        <f t="shared" si="9"/>
        <v>0.5</v>
      </c>
      <c r="P11" s="65">
        <f t="shared" si="10"/>
        <v>0.5</v>
      </c>
      <c r="Q11" s="65">
        <f t="shared" si="11"/>
        <v>1</v>
      </c>
      <c r="R11" s="65">
        <f t="shared" si="12"/>
        <v>1</v>
      </c>
      <c r="S11" s="65">
        <f t="shared" si="13"/>
        <v>0.25</v>
      </c>
      <c r="T11" s="65">
        <f t="shared" si="14"/>
        <v>1</v>
      </c>
      <c r="U11" s="65">
        <f t="shared" si="15"/>
        <v>1</v>
      </c>
      <c r="V11" s="65">
        <f t="shared" si="16"/>
        <v>1</v>
      </c>
      <c r="W11" s="65">
        <f t="shared" si="17"/>
        <v>1</v>
      </c>
      <c r="X11" s="65">
        <f t="shared" si="18"/>
        <v>1</v>
      </c>
      <c r="Y11" s="65">
        <f t="shared" si="19"/>
        <v>1</v>
      </c>
      <c r="Z11" s="66">
        <f>_xlfn.XLOOKUP(A:A,'COAPS 2020-10'!A:A,'COAPS 2020-10'!AP:AP)</f>
        <v>6</v>
      </c>
      <c r="AA11" s="67" t="str">
        <f>_xlfn.XLOOKUP(A:A,'COAPS 2020-10'!A:A,'COAPS 2020-10'!M:M)</f>
        <v>COMODATO</v>
      </c>
      <c r="AB11" s="51">
        <f t="shared" si="20"/>
        <v>1.8333333333333333</v>
      </c>
      <c r="AC11" s="1">
        <f>_xlfn.XLOOKUP(A:A,'COAPS 2020-10'!A:A,'COAPS 2020-10'!N:N)</f>
        <v>11</v>
      </c>
      <c r="AD11" s="2" t="str">
        <f>_xlfn.XLOOKUP(A:A,'COAPS 2020-10'!A:A,'COAPS 2020-10'!AF:AF)</f>
        <v>SIM</v>
      </c>
      <c r="AE11" s="67" t="str">
        <f>_xlfn.XLOOKUP(A:A,'COAPS 2020-10'!A:A,'COAPS 2020-10'!T:T)</f>
        <v>SIM</v>
      </c>
      <c r="AF11" s="1">
        <f>_xlfn.XLOOKUP(A:A,TELEFONE!A:A,TELEFONE!KD:KD)</f>
        <v>1</v>
      </c>
      <c r="AG11" s="1">
        <f>_xlfn.XLOOKUP($A:$A,AUTOPREENCHIMENTO!$A:$A,AUTOPREENCHIMENTO!LT:LT)</f>
        <v>1</v>
      </c>
      <c r="AH11" s="1">
        <f>_xlfn.XLOOKUP($A:$A,AUTOPREENCHIMENTO!$A:$A,AUTOPREENCHIMENTO!LU:LU)</f>
        <v>1</v>
      </c>
      <c r="AI11" s="1">
        <f>_xlfn.XLOOKUP($A:$A,AUTOPREENCHIMENTO!$A:$A,AUTOPREENCHIMENTO!MN:MN)</f>
        <v>1</v>
      </c>
      <c r="AJ11" s="1">
        <f>_xlfn.XLOOKUP($A:$A,AUTOPREENCHIMENTO!$A:$A,AUTOPREENCHIMENTO!MO:MO)</f>
        <v>1</v>
      </c>
      <c r="AK11" s="66">
        <f>_xlfn.XLOOKUP($A:$A,AUTOPREENCHIMENTO!$A:$A,AUTOPREENCHIMENTO!LY:LY)</f>
        <v>1</v>
      </c>
      <c r="AL11" s="66">
        <f>_xlfn.XLOOKUP($A:$A,AUTOPREENCHIMENTO!$A:$A,AUTOPREENCHIMENTO!LZ:LZ)</f>
        <v>0</v>
      </c>
      <c r="AM11" s="1">
        <f>_xlfn.XLOOKUP(A:A,TELEFONE!A:A,TELEFONE!JN:JN)</f>
        <v>1</v>
      </c>
      <c r="AN11" s="1">
        <f>_xlfn.XLOOKUP(A:A,TELEFONE!A:A,TELEFONE!JO:JO)</f>
        <v>2</v>
      </c>
      <c r="AO11" s="1">
        <f>_xlfn.XLOOKUP(A:A,TELEFONE!A:A,TELEFONE!JR:JR)</f>
        <v>1</v>
      </c>
      <c r="AP11" s="51">
        <f t="shared" si="21"/>
        <v>7</v>
      </c>
      <c r="AQ11" s="1">
        <f>_xlfn.XLOOKUP($A:$A,TELEFONE!$A:$A,TELEFONE!JH:JH)</f>
        <v>2</v>
      </c>
      <c r="AR11" s="1">
        <f>_xlfn.XLOOKUP($A:$A,TELEFONE!$A:$A,TELEFONE!JI:JI)</f>
        <v>1</v>
      </c>
      <c r="AS11" s="1">
        <f>_xlfn.XLOOKUP($A:$A,TELEFONE!$A:$A,TELEFONE!JJ:JJ)</f>
        <v>2</v>
      </c>
      <c r="AT11" s="1">
        <f>_xlfn.XLOOKUP($A:$A,TELEFONE!$A:$A,TELEFONE!JK:JK)</f>
        <v>2</v>
      </c>
      <c r="AU11" s="2">
        <f>_xlfn.XLOOKUP($A:$A,'COAPS 2020-10'!$A:$A,'COAPS 2020-10'!O:O)</f>
        <v>2</v>
      </c>
      <c r="AV11" s="2" t="str">
        <f>_xlfn.XLOOKUP($A:$A,'COAPS 2020-10'!$A:$A,'COAPS 2020-10'!P:P)</f>
        <v>SIM</v>
      </c>
      <c r="AW11" s="2" t="str">
        <f>_xlfn.XLOOKUP($A:$A,'COAPS 2020-10'!$A:$A,'COAPS 2020-10'!Q:Q)</f>
        <v>SIM</v>
      </c>
      <c r="AX11" s="2" t="str">
        <f>_xlfn.XLOOKUP($A:$A,'COAPS 2020-10'!$A:$A,'COAPS 2020-10'!R:R)</f>
        <v>SIM</v>
      </c>
      <c r="AY11" s="1">
        <f>_xlfn.XLOOKUP(A:A,AUTOPREENCHIMENTO!A:A,AUTOPREENCHIMENTO!MA:MA)</f>
        <v>1</v>
      </c>
      <c r="AZ11" s="1">
        <f>_xlfn.XLOOKUP(A:A,AUTOPREENCHIMENTO!A:A,AUTOPREENCHIMENTO!PH:PH)</f>
        <v>1</v>
      </c>
    </row>
    <row r="12" spans="1:52" x14ac:dyDescent="0.25">
      <c r="A12" s="2">
        <v>51</v>
      </c>
      <c r="B12" s="1" t="s">
        <v>1929</v>
      </c>
      <c r="C12" s="43" t="s">
        <v>136</v>
      </c>
      <c r="D12" s="1" t="s">
        <v>2069</v>
      </c>
      <c r="E12" s="20" t="str">
        <f>_xlfn.XLOOKUP(A:A,Tipologia!A:A,Tipologia!F:F)</f>
        <v>B</v>
      </c>
      <c r="F12" s="63">
        <f t="shared" si="0"/>
        <v>15.5</v>
      </c>
      <c r="G12" s="65">
        <f t="shared" si="1"/>
        <v>1</v>
      </c>
      <c r="H12" s="65">
        <f t="shared" si="2"/>
        <v>1</v>
      </c>
      <c r="I12" s="65">
        <f t="shared" si="3"/>
        <v>2</v>
      </c>
      <c r="J12" s="65">
        <f t="shared" si="4"/>
        <v>1</v>
      </c>
      <c r="K12" s="65">
        <f t="shared" si="5"/>
        <v>1</v>
      </c>
      <c r="L12" s="65">
        <f t="shared" si="6"/>
        <v>1</v>
      </c>
      <c r="M12" s="65">
        <f t="shared" si="7"/>
        <v>0.5</v>
      </c>
      <c r="N12" s="65">
        <f t="shared" si="8"/>
        <v>0.5</v>
      </c>
      <c r="O12" s="65">
        <f t="shared" si="9"/>
        <v>0.5</v>
      </c>
      <c r="P12" s="65">
        <f t="shared" si="10"/>
        <v>0.5</v>
      </c>
      <c r="Q12" s="65">
        <f t="shared" si="11"/>
        <v>1</v>
      </c>
      <c r="R12" s="65">
        <f t="shared" si="12"/>
        <v>1</v>
      </c>
      <c r="S12" s="65">
        <f t="shared" si="13"/>
        <v>0.5</v>
      </c>
      <c r="T12" s="65">
        <f t="shared" si="14"/>
        <v>1</v>
      </c>
      <c r="U12" s="65">
        <f t="shared" si="15"/>
        <v>1</v>
      </c>
      <c r="V12" s="65">
        <f t="shared" si="16"/>
        <v>1</v>
      </c>
      <c r="W12" s="65">
        <f t="shared" si="17"/>
        <v>1</v>
      </c>
      <c r="X12" s="65">
        <f t="shared" si="18"/>
        <v>0</v>
      </c>
      <c r="Y12" s="65">
        <f t="shared" si="19"/>
        <v>0</v>
      </c>
      <c r="Z12" s="66">
        <f>_xlfn.XLOOKUP(A:A,'COAPS 2020-10'!A:A,'COAPS 2020-10'!AP:AP)</f>
        <v>6</v>
      </c>
      <c r="AA12" s="67" t="str">
        <f>_xlfn.XLOOKUP(A:A,'COAPS 2020-10'!A:A,'COAPS 2020-10'!M:M)</f>
        <v>PRÓPRIO</v>
      </c>
      <c r="AB12" s="51">
        <f t="shared" si="20"/>
        <v>1.6666666666666667</v>
      </c>
      <c r="AC12" s="1">
        <f>_xlfn.XLOOKUP(A:A,'COAPS 2020-10'!A:A,'COAPS 2020-10'!N:N)</f>
        <v>10</v>
      </c>
      <c r="AD12" s="2" t="str">
        <f>_xlfn.XLOOKUP(A:A,'COAPS 2020-10'!A:A,'COAPS 2020-10'!AF:AF)</f>
        <v>SIM</v>
      </c>
      <c r="AE12" s="67" t="str">
        <f>_xlfn.XLOOKUP(A:A,'COAPS 2020-10'!A:A,'COAPS 2020-10'!T:T)</f>
        <v>SIM</v>
      </c>
      <c r="AF12" s="1">
        <f>_xlfn.XLOOKUP(A:A,TELEFONE!A:A,TELEFONE!KD:KD)</f>
        <v>1</v>
      </c>
      <c r="AG12" s="1">
        <f>_xlfn.XLOOKUP($A:$A,AUTOPREENCHIMENTO!$A:$A,AUTOPREENCHIMENTO!LT:LT)</f>
        <v>1</v>
      </c>
      <c r="AH12" s="1">
        <f>_xlfn.XLOOKUP($A:$A,AUTOPREENCHIMENTO!$A:$A,AUTOPREENCHIMENTO!LU:LU)</f>
        <v>1</v>
      </c>
      <c r="AI12" s="1">
        <f>_xlfn.XLOOKUP($A:$A,AUTOPREENCHIMENTO!$A:$A,AUTOPREENCHIMENTO!MN:MN)</f>
        <v>1</v>
      </c>
      <c r="AJ12" s="1">
        <f>_xlfn.XLOOKUP($A:$A,AUTOPREENCHIMENTO!$A:$A,AUTOPREENCHIMENTO!MO:MO)</f>
        <v>1</v>
      </c>
      <c r="AK12" s="66">
        <f>_xlfn.XLOOKUP($A:$A,AUTOPREENCHIMENTO!$A:$A,AUTOPREENCHIMENTO!LY:LY)</f>
        <v>1</v>
      </c>
      <c r="AL12" s="66">
        <f>_xlfn.XLOOKUP($A:$A,AUTOPREENCHIMENTO!$A:$A,AUTOPREENCHIMENTO!LZ:LZ)</f>
        <v>1</v>
      </c>
      <c r="AM12" s="1">
        <f>_xlfn.XLOOKUP(A:A,TELEFONE!A:A,TELEFONE!JN:JN)</f>
        <v>1</v>
      </c>
      <c r="AN12" s="1">
        <f>_xlfn.XLOOKUP(A:A,TELEFONE!A:A,TELEFONE!JO:JO)</f>
        <v>1</v>
      </c>
      <c r="AO12" s="1">
        <f>_xlfn.XLOOKUP(A:A,TELEFONE!A:A,TELEFONE!JR:JR)</f>
        <v>1</v>
      </c>
      <c r="AP12" s="51">
        <f t="shared" si="21"/>
        <v>6</v>
      </c>
      <c r="AQ12" s="1">
        <f>_xlfn.XLOOKUP($A:$A,TELEFONE!$A:$A,TELEFONE!JH:JH)</f>
        <v>1</v>
      </c>
      <c r="AR12" s="1">
        <f>_xlfn.XLOOKUP($A:$A,TELEFONE!$A:$A,TELEFONE!JI:JI)</f>
        <v>2</v>
      </c>
      <c r="AS12" s="1">
        <f>_xlfn.XLOOKUP($A:$A,TELEFONE!$A:$A,TELEFONE!JJ:JJ)</f>
        <v>1</v>
      </c>
      <c r="AT12" s="1">
        <f>_xlfn.XLOOKUP($A:$A,TELEFONE!$A:$A,TELEFONE!JK:JK)</f>
        <v>2</v>
      </c>
      <c r="AU12" s="2">
        <f>_xlfn.XLOOKUP($A:$A,'COAPS 2020-10'!$A:$A,'COAPS 2020-10'!O:O)</f>
        <v>5</v>
      </c>
      <c r="AV12" s="2" t="str">
        <f>_xlfn.XLOOKUP($A:$A,'COAPS 2020-10'!$A:$A,'COAPS 2020-10'!P:P)</f>
        <v>SIM</v>
      </c>
      <c r="AW12" s="2" t="str">
        <f>_xlfn.XLOOKUP($A:$A,'COAPS 2020-10'!$A:$A,'COAPS 2020-10'!Q:Q)</f>
        <v>COMPARTILHADA</v>
      </c>
      <c r="AX12" s="2" t="str">
        <f>_xlfn.XLOOKUP($A:$A,'COAPS 2020-10'!$A:$A,'COAPS 2020-10'!R:R)</f>
        <v>SIM</v>
      </c>
      <c r="AY12" s="1">
        <f>_xlfn.XLOOKUP(A:A,AUTOPREENCHIMENTO!A:A,AUTOPREENCHIMENTO!MA:MA)</f>
        <v>0</v>
      </c>
      <c r="AZ12" s="1">
        <f>_xlfn.XLOOKUP(A:A,AUTOPREENCHIMENTO!A:A,AUTOPREENCHIMENTO!PH:PH)</f>
        <v>3</v>
      </c>
    </row>
    <row r="13" spans="1:52" x14ac:dyDescent="0.25">
      <c r="A13" s="2">
        <v>52</v>
      </c>
      <c r="B13" s="1" t="s">
        <v>1857</v>
      </c>
      <c r="C13" s="43" t="s">
        <v>2155</v>
      </c>
      <c r="D13" s="12" t="s">
        <v>2038</v>
      </c>
      <c r="E13" s="20" t="str">
        <f>_xlfn.XLOOKUP(A:A,Tipologia!A:A,Tipologia!F:F)</f>
        <v>SEM INFORMAÇÃO</v>
      </c>
      <c r="F13" s="63" t="e">
        <f t="shared" si="0"/>
        <v>#N/A</v>
      </c>
      <c r="G13" s="65">
        <f t="shared" si="1"/>
        <v>1</v>
      </c>
      <c r="H13" s="65">
        <f t="shared" si="2"/>
        <v>1</v>
      </c>
      <c r="I13" s="65">
        <f t="shared" si="3"/>
        <v>2</v>
      </c>
      <c r="J13" s="65">
        <f t="shared" si="4"/>
        <v>1</v>
      </c>
      <c r="K13" s="65">
        <f t="shared" si="5"/>
        <v>1</v>
      </c>
      <c r="L13" s="65">
        <f t="shared" si="6"/>
        <v>1</v>
      </c>
      <c r="M13" s="65" t="e">
        <f t="shared" si="7"/>
        <v>#N/A</v>
      </c>
      <c r="N13" s="65" t="e">
        <f t="shared" si="8"/>
        <v>#N/A</v>
      </c>
      <c r="O13" s="65" t="e">
        <f t="shared" si="9"/>
        <v>#N/A</v>
      </c>
      <c r="P13" s="65" t="e">
        <f t="shared" si="10"/>
        <v>#N/A</v>
      </c>
      <c r="Q13" s="65" t="e">
        <f t="shared" si="11"/>
        <v>#N/A</v>
      </c>
      <c r="R13" s="65">
        <f t="shared" si="12"/>
        <v>1</v>
      </c>
      <c r="S13" s="65">
        <f t="shared" si="13"/>
        <v>1</v>
      </c>
      <c r="T13" s="65">
        <f t="shared" si="14"/>
        <v>1</v>
      </c>
      <c r="U13" s="65">
        <f t="shared" si="15"/>
        <v>1</v>
      </c>
      <c r="V13" s="65">
        <f t="shared" si="16"/>
        <v>1</v>
      </c>
      <c r="W13" s="65">
        <f t="shared" si="17"/>
        <v>1</v>
      </c>
      <c r="X13" s="65" t="e">
        <f t="shared" si="18"/>
        <v>#N/A</v>
      </c>
      <c r="Y13" s="65" t="e">
        <f t="shared" si="19"/>
        <v>#N/A</v>
      </c>
      <c r="Z13" s="66">
        <f>_xlfn.XLOOKUP(A:A,'COAPS 2020-10'!A:A,'COAPS 2020-10'!AP:AP)</f>
        <v>6</v>
      </c>
      <c r="AA13" s="67" t="str">
        <f>_xlfn.XLOOKUP(A:A,'COAPS 2020-10'!A:A,'COAPS 2020-10'!M:M)</f>
        <v>PRÓPRIO</v>
      </c>
      <c r="AB13" s="51">
        <f t="shared" si="20"/>
        <v>2.6666666666666665</v>
      </c>
      <c r="AC13" s="1">
        <f>_xlfn.XLOOKUP(A:A,'COAPS 2020-10'!A:A,'COAPS 2020-10'!N:N)</f>
        <v>16</v>
      </c>
      <c r="AD13" s="2" t="str">
        <f>_xlfn.XLOOKUP(A:A,'COAPS 2020-10'!A:A,'COAPS 2020-10'!AF:AF)</f>
        <v>SIM</v>
      </c>
      <c r="AE13" s="67" t="str">
        <f>_xlfn.XLOOKUP(A:A,'COAPS 2020-10'!A:A,'COAPS 2020-10'!T:T)</f>
        <v>SIM</v>
      </c>
      <c r="AF13" s="1">
        <f>_xlfn.XLOOKUP(A:A,TELEFONE!A:A,TELEFONE!KD:KD)</f>
        <v>1</v>
      </c>
      <c r="AG13" s="1" t="e">
        <f>_xlfn.XLOOKUP($A:$A,AUTOPREENCHIMENTO!$A:$A,AUTOPREENCHIMENTO!LT:LT)</f>
        <v>#N/A</v>
      </c>
      <c r="AH13" s="1" t="e">
        <f>_xlfn.XLOOKUP($A:$A,AUTOPREENCHIMENTO!$A:$A,AUTOPREENCHIMENTO!LU:LU)</f>
        <v>#N/A</v>
      </c>
      <c r="AI13" s="1" t="e">
        <f>_xlfn.XLOOKUP($A:$A,AUTOPREENCHIMENTO!$A:$A,AUTOPREENCHIMENTO!MN:MN)</f>
        <v>#N/A</v>
      </c>
      <c r="AJ13" s="1" t="e">
        <f>_xlfn.XLOOKUP($A:$A,AUTOPREENCHIMENTO!$A:$A,AUTOPREENCHIMENTO!MO:MO)</f>
        <v>#N/A</v>
      </c>
      <c r="AK13" s="66" t="e">
        <f>_xlfn.XLOOKUP($A:$A,AUTOPREENCHIMENTO!$A:$A,AUTOPREENCHIMENTO!LY:LY)</f>
        <v>#N/A</v>
      </c>
      <c r="AL13" s="66" t="e">
        <f>_xlfn.XLOOKUP($A:$A,AUTOPREENCHIMENTO!$A:$A,AUTOPREENCHIMENTO!LZ:LZ)</f>
        <v>#N/A</v>
      </c>
      <c r="AM13" s="1">
        <f>_xlfn.XLOOKUP(A:A,TELEFONE!A:A,TELEFONE!JN:JN)</f>
        <v>1</v>
      </c>
      <c r="AN13" s="1">
        <f>_xlfn.XLOOKUP(A:A,TELEFONE!A:A,TELEFONE!JO:JO)</f>
        <v>1</v>
      </c>
      <c r="AO13" s="1">
        <f>_xlfn.XLOOKUP(A:A,TELEFONE!A:A,TELEFONE!JR:JR)</f>
        <v>1</v>
      </c>
      <c r="AP13" s="51">
        <f t="shared" si="21"/>
        <v>4</v>
      </c>
      <c r="AQ13" s="1">
        <f>_xlfn.XLOOKUP($A:$A,TELEFONE!$A:$A,TELEFONE!JH:JH)</f>
        <v>1</v>
      </c>
      <c r="AR13" s="1">
        <f>_xlfn.XLOOKUP($A:$A,TELEFONE!$A:$A,TELEFONE!JI:JI)</f>
        <v>1</v>
      </c>
      <c r="AS13" s="1">
        <f>_xlfn.XLOOKUP($A:$A,TELEFONE!$A:$A,TELEFONE!JJ:JJ)</f>
        <v>1</v>
      </c>
      <c r="AT13" s="1">
        <f>_xlfn.XLOOKUP($A:$A,TELEFONE!$A:$A,TELEFONE!JK:JK)</f>
        <v>1</v>
      </c>
      <c r="AU13" s="2">
        <f>_xlfn.XLOOKUP($A:$A,'COAPS 2020-10'!$A:$A,'COAPS 2020-10'!O:O)</f>
        <v>4</v>
      </c>
      <c r="AV13" s="2" t="str">
        <f>_xlfn.XLOOKUP($A:$A,'COAPS 2020-10'!$A:$A,'COAPS 2020-10'!P:P)</f>
        <v>SIM</v>
      </c>
      <c r="AW13" s="2" t="str">
        <f>_xlfn.XLOOKUP($A:$A,'COAPS 2020-10'!$A:$A,'COAPS 2020-10'!Q:Q)</f>
        <v>SIM</v>
      </c>
      <c r="AX13" s="2" t="str">
        <f>_xlfn.XLOOKUP($A:$A,'COAPS 2020-10'!$A:$A,'COAPS 2020-10'!R:R)</f>
        <v>SIM</v>
      </c>
      <c r="AY13" s="1" t="e">
        <f>_xlfn.XLOOKUP(A:A,AUTOPREENCHIMENTO!A:A,AUTOPREENCHIMENTO!MA:MA)</f>
        <v>#N/A</v>
      </c>
      <c r="AZ13" s="1" t="e">
        <f>_xlfn.XLOOKUP(A:A,AUTOPREENCHIMENTO!A:A,AUTOPREENCHIMENTO!PH:PH)</f>
        <v>#N/A</v>
      </c>
    </row>
    <row r="14" spans="1:52" x14ac:dyDescent="0.25">
      <c r="A14" s="2">
        <v>53</v>
      </c>
      <c r="B14" s="1" t="s">
        <v>1857</v>
      </c>
      <c r="C14" s="43" t="s">
        <v>157</v>
      </c>
      <c r="D14" s="1" t="s">
        <v>2083</v>
      </c>
      <c r="E14" s="20" t="str">
        <f>_xlfn.XLOOKUP(A:A,Tipologia!A:A,Tipologia!F:F)</f>
        <v>A</v>
      </c>
      <c r="F14" s="63">
        <f t="shared" si="0"/>
        <v>18.5</v>
      </c>
      <c r="G14" s="65">
        <f t="shared" si="1"/>
        <v>1</v>
      </c>
      <c r="H14" s="65">
        <f t="shared" si="2"/>
        <v>3</v>
      </c>
      <c r="I14" s="65">
        <f t="shared" si="3"/>
        <v>2</v>
      </c>
      <c r="J14" s="65">
        <f t="shared" si="4"/>
        <v>1</v>
      </c>
      <c r="K14" s="65">
        <f t="shared" si="5"/>
        <v>1</v>
      </c>
      <c r="L14" s="65">
        <f t="shared" si="6"/>
        <v>1</v>
      </c>
      <c r="M14" s="65">
        <f t="shared" si="7"/>
        <v>0.5</v>
      </c>
      <c r="N14" s="65">
        <f t="shared" si="8"/>
        <v>0.5</v>
      </c>
      <c r="O14" s="65">
        <f t="shared" si="9"/>
        <v>0.5</v>
      </c>
      <c r="P14" s="65">
        <f t="shared" si="10"/>
        <v>0.5</v>
      </c>
      <c r="Q14" s="65">
        <f t="shared" si="11"/>
        <v>1</v>
      </c>
      <c r="R14" s="65">
        <f t="shared" si="12"/>
        <v>1</v>
      </c>
      <c r="S14" s="65">
        <f t="shared" si="13"/>
        <v>0.5</v>
      </c>
      <c r="T14" s="65">
        <f t="shared" si="14"/>
        <v>1</v>
      </c>
      <c r="U14" s="65">
        <f t="shared" si="15"/>
        <v>1</v>
      </c>
      <c r="V14" s="65">
        <f t="shared" si="16"/>
        <v>1</v>
      </c>
      <c r="W14" s="65">
        <f t="shared" si="17"/>
        <v>1</v>
      </c>
      <c r="X14" s="65">
        <f t="shared" si="18"/>
        <v>0</v>
      </c>
      <c r="Y14" s="65">
        <f t="shared" si="19"/>
        <v>1</v>
      </c>
      <c r="Z14" s="66">
        <f>_xlfn.XLOOKUP(A:A,'COAPS 2020-10'!A:A,'COAPS 2020-10'!AP:AP)</f>
        <v>3</v>
      </c>
      <c r="AA14" s="67" t="str">
        <f>_xlfn.XLOOKUP(A:A,'COAPS 2020-10'!A:A,'COAPS 2020-10'!M:M)</f>
        <v>PRÓPRIO</v>
      </c>
      <c r="AB14" s="51">
        <f t="shared" si="20"/>
        <v>6.333333333333333</v>
      </c>
      <c r="AC14" s="1">
        <f>_xlfn.XLOOKUP(A:A,'COAPS 2020-10'!A:A,'COAPS 2020-10'!N:N)</f>
        <v>19</v>
      </c>
      <c r="AD14" s="2" t="str">
        <f>_xlfn.XLOOKUP(A:A,'COAPS 2020-10'!A:A,'COAPS 2020-10'!AF:AF)</f>
        <v>SIM</v>
      </c>
      <c r="AE14" s="67" t="str">
        <f>_xlfn.XLOOKUP(A:A,'COAPS 2020-10'!A:A,'COAPS 2020-10'!T:T)</f>
        <v>SIM</v>
      </c>
      <c r="AF14" s="1">
        <f>_xlfn.XLOOKUP(A:A,TELEFONE!A:A,TELEFONE!KD:KD)</f>
        <v>1</v>
      </c>
      <c r="AG14" s="1">
        <f>_xlfn.XLOOKUP($A:$A,AUTOPREENCHIMENTO!$A:$A,AUTOPREENCHIMENTO!LT:LT)</f>
        <v>1</v>
      </c>
      <c r="AH14" s="1">
        <f>_xlfn.XLOOKUP($A:$A,AUTOPREENCHIMENTO!$A:$A,AUTOPREENCHIMENTO!LU:LU)</f>
        <v>1</v>
      </c>
      <c r="AI14" s="1">
        <f>_xlfn.XLOOKUP($A:$A,AUTOPREENCHIMENTO!$A:$A,AUTOPREENCHIMENTO!MN:MN)</f>
        <v>1</v>
      </c>
      <c r="AJ14" s="1">
        <f>_xlfn.XLOOKUP($A:$A,AUTOPREENCHIMENTO!$A:$A,AUTOPREENCHIMENTO!MO:MO)</f>
        <v>1</v>
      </c>
      <c r="AK14" s="66">
        <f>_xlfn.XLOOKUP($A:$A,AUTOPREENCHIMENTO!$A:$A,AUTOPREENCHIMENTO!LY:LY)</f>
        <v>1</v>
      </c>
      <c r="AL14" s="66">
        <f>_xlfn.XLOOKUP($A:$A,AUTOPREENCHIMENTO!$A:$A,AUTOPREENCHIMENTO!LZ:LZ)</f>
        <v>0</v>
      </c>
      <c r="AM14" s="1">
        <f>_xlfn.XLOOKUP(A:A,TELEFONE!A:A,TELEFONE!JN:JN)</f>
        <v>1</v>
      </c>
      <c r="AN14" s="1">
        <f>_xlfn.XLOOKUP(A:A,TELEFONE!A:A,TELEFONE!JO:JO)</f>
        <v>1</v>
      </c>
      <c r="AO14" s="1">
        <f>_xlfn.XLOOKUP(A:A,TELEFONE!A:A,TELEFONE!JR:JR)</f>
        <v>1</v>
      </c>
      <c r="AP14" s="51">
        <f t="shared" si="21"/>
        <v>6</v>
      </c>
      <c r="AQ14" s="1">
        <f>_xlfn.XLOOKUP($A:$A,TELEFONE!$A:$A,TELEFONE!JH:JH)</f>
        <v>1</v>
      </c>
      <c r="AR14" s="1">
        <f>_xlfn.XLOOKUP($A:$A,TELEFONE!$A:$A,TELEFONE!JI:JI)</f>
        <v>1</v>
      </c>
      <c r="AS14" s="1">
        <f>_xlfn.XLOOKUP($A:$A,TELEFONE!$A:$A,TELEFONE!JJ:JJ)</f>
        <v>2</v>
      </c>
      <c r="AT14" s="1">
        <f>_xlfn.XLOOKUP($A:$A,TELEFONE!$A:$A,TELEFONE!JK:JK)</f>
        <v>2</v>
      </c>
      <c r="AU14" s="2">
        <f>_xlfn.XLOOKUP($A:$A,'COAPS 2020-10'!$A:$A,'COAPS 2020-10'!O:O)</f>
        <v>1</v>
      </c>
      <c r="AV14" s="2" t="str">
        <f>_xlfn.XLOOKUP($A:$A,'COAPS 2020-10'!$A:$A,'COAPS 2020-10'!P:P)</f>
        <v>SIM</v>
      </c>
      <c r="AW14" s="2" t="str">
        <f>_xlfn.XLOOKUP($A:$A,'COAPS 2020-10'!$A:$A,'COAPS 2020-10'!Q:Q)</f>
        <v>SIM</v>
      </c>
      <c r="AX14" s="2" t="str">
        <f>_xlfn.XLOOKUP($A:$A,'COAPS 2020-10'!$A:$A,'COAPS 2020-10'!R:R)</f>
        <v>SIM</v>
      </c>
      <c r="AY14" s="1">
        <f>_xlfn.XLOOKUP(A:A,AUTOPREENCHIMENTO!A:A,AUTOPREENCHIMENTO!MA:MA)</f>
        <v>0</v>
      </c>
      <c r="AZ14" s="1">
        <f>_xlfn.XLOOKUP(A:A,AUTOPREENCHIMENTO!A:A,AUTOPREENCHIMENTO!PH:PH)</f>
        <v>1</v>
      </c>
    </row>
    <row r="15" spans="1:52" x14ac:dyDescent="0.25">
      <c r="A15" s="2">
        <v>54</v>
      </c>
      <c r="B15" s="1" t="s">
        <v>1622</v>
      </c>
      <c r="C15" s="43" t="s">
        <v>127</v>
      </c>
      <c r="D15" s="1" t="s">
        <v>2095</v>
      </c>
      <c r="E15" s="20" t="str">
        <f>_xlfn.XLOOKUP(A:A,Tipologia!A:A,Tipologia!F:F)</f>
        <v>C</v>
      </c>
      <c r="F15" s="63">
        <f t="shared" si="0"/>
        <v>16.5</v>
      </c>
      <c r="G15" s="65">
        <f t="shared" si="1"/>
        <v>1</v>
      </c>
      <c r="H15" s="65">
        <f t="shared" si="2"/>
        <v>3</v>
      </c>
      <c r="I15" s="65">
        <f t="shared" si="3"/>
        <v>2</v>
      </c>
      <c r="J15" s="65">
        <f t="shared" si="4"/>
        <v>1</v>
      </c>
      <c r="K15" s="65">
        <f t="shared" si="5"/>
        <v>0.5</v>
      </c>
      <c r="L15" s="65">
        <f t="shared" si="6"/>
        <v>1</v>
      </c>
      <c r="M15" s="65">
        <f t="shared" si="7"/>
        <v>0.5</v>
      </c>
      <c r="N15" s="65">
        <f t="shared" si="8"/>
        <v>0.5</v>
      </c>
      <c r="O15" s="65">
        <f t="shared" si="9"/>
        <v>0.5</v>
      </c>
      <c r="P15" s="65">
        <f t="shared" si="10"/>
        <v>0</v>
      </c>
      <c r="Q15" s="65">
        <f t="shared" si="11"/>
        <v>1</v>
      </c>
      <c r="R15" s="65">
        <f t="shared" si="12"/>
        <v>1</v>
      </c>
      <c r="S15" s="65">
        <f t="shared" si="13"/>
        <v>0.5</v>
      </c>
      <c r="T15" s="65">
        <f t="shared" si="14"/>
        <v>1</v>
      </c>
      <c r="U15" s="65">
        <f t="shared" si="15"/>
        <v>1</v>
      </c>
      <c r="V15" s="65">
        <f t="shared" si="16"/>
        <v>1</v>
      </c>
      <c r="W15" s="65">
        <f t="shared" si="17"/>
        <v>0</v>
      </c>
      <c r="X15" s="65">
        <f t="shared" si="18"/>
        <v>0</v>
      </c>
      <c r="Y15" s="65">
        <f t="shared" si="19"/>
        <v>1</v>
      </c>
      <c r="Z15" s="66">
        <f>_xlfn.XLOOKUP(A:A,'COAPS 2020-10'!A:A,'COAPS 2020-10'!AP:AP)</f>
        <v>1</v>
      </c>
      <c r="AA15" s="67" t="str">
        <f>_xlfn.XLOOKUP(A:A,'COAPS 2020-10'!A:A,'COAPS 2020-10'!M:M)</f>
        <v>PRÓPRIO</v>
      </c>
      <c r="AB15" s="51">
        <f t="shared" si="20"/>
        <v>2</v>
      </c>
      <c r="AC15" s="1">
        <f>_xlfn.XLOOKUP(A:A,'COAPS 2020-10'!A:A,'COAPS 2020-10'!N:N)</f>
        <v>2</v>
      </c>
      <c r="AD15" s="2" t="str">
        <f>_xlfn.XLOOKUP(A:A,'COAPS 2020-10'!A:A,'COAPS 2020-10'!AF:AF)</f>
        <v>SIM</v>
      </c>
      <c r="AE15" s="67" t="str">
        <f>_xlfn.XLOOKUP(A:A,'COAPS 2020-10'!A:A,'COAPS 2020-10'!T:T)</f>
        <v>CAUTELA</v>
      </c>
      <c r="AF15" s="1">
        <f>_xlfn.XLOOKUP(A:A,TELEFONE!A:A,TELEFONE!KD:KD)</f>
        <v>1</v>
      </c>
      <c r="AG15" s="1">
        <f>_xlfn.XLOOKUP($A:$A,AUTOPREENCHIMENTO!$A:$A,AUTOPREENCHIMENTO!LT:LT)</f>
        <v>1</v>
      </c>
      <c r="AH15" s="1">
        <f>_xlfn.XLOOKUP($A:$A,AUTOPREENCHIMENTO!$A:$A,AUTOPREENCHIMENTO!LU:LU)</f>
        <v>1</v>
      </c>
      <c r="AI15" s="1">
        <f>_xlfn.XLOOKUP($A:$A,AUTOPREENCHIMENTO!$A:$A,AUTOPREENCHIMENTO!MN:MN)</f>
        <v>1</v>
      </c>
      <c r="AJ15" s="1">
        <f>_xlfn.XLOOKUP($A:$A,AUTOPREENCHIMENTO!$A:$A,AUTOPREENCHIMENTO!MO:MO)</f>
        <v>0</v>
      </c>
      <c r="AK15" s="66">
        <f>_xlfn.XLOOKUP($A:$A,AUTOPREENCHIMENTO!$A:$A,AUTOPREENCHIMENTO!LY:LY)</f>
        <v>1</v>
      </c>
      <c r="AL15" s="66">
        <f>_xlfn.XLOOKUP($A:$A,AUTOPREENCHIMENTO!$A:$A,AUTOPREENCHIMENTO!LZ:LZ)</f>
        <v>1</v>
      </c>
      <c r="AM15" s="1">
        <f>_xlfn.XLOOKUP(A:A,TELEFONE!A:A,TELEFONE!JN:JN)</f>
        <v>1</v>
      </c>
      <c r="AN15" s="1">
        <f>_xlfn.XLOOKUP(A:A,TELEFONE!A:A,TELEFONE!JO:JO)</f>
        <v>1</v>
      </c>
      <c r="AO15" s="1">
        <f>_xlfn.XLOOKUP(A:A,TELEFONE!A:A,TELEFONE!JR:JR)</f>
        <v>1</v>
      </c>
      <c r="AP15" s="51">
        <f t="shared" si="21"/>
        <v>6</v>
      </c>
      <c r="AQ15" s="1">
        <f>_xlfn.XLOOKUP($A:$A,TELEFONE!$A:$A,TELEFONE!JH:JH)</f>
        <v>1</v>
      </c>
      <c r="AR15" s="1">
        <f>_xlfn.XLOOKUP($A:$A,TELEFONE!$A:$A,TELEFONE!JI:JI)</f>
        <v>2</v>
      </c>
      <c r="AS15" s="1">
        <f>_xlfn.XLOOKUP($A:$A,TELEFONE!$A:$A,TELEFONE!JJ:JJ)</f>
        <v>1</v>
      </c>
      <c r="AT15" s="1">
        <f>_xlfn.XLOOKUP($A:$A,TELEFONE!$A:$A,TELEFONE!JK:JK)</f>
        <v>2</v>
      </c>
      <c r="AU15" s="2">
        <f>_xlfn.XLOOKUP($A:$A,'COAPS 2020-10'!$A:$A,'COAPS 2020-10'!O:O)</f>
        <v>1</v>
      </c>
      <c r="AV15" s="2" t="str">
        <f>_xlfn.XLOOKUP($A:$A,'COAPS 2020-10'!$A:$A,'COAPS 2020-10'!P:P)</f>
        <v>COMPARTILHADA</v>
      </c>
      <c r="AW15" s="2" t="str">
        <f>_xlfn.XLOOKUP($A:$A,'COAPS 2020-10'!$A:$A,'COAPS 2020-10'!Q:Q)</f>
        <v>COMPARTILHADA</v>
      </c>
      <c r="AX15" s="2" t="str">
        <f>_xlfn.XLOOKUP($A:$A,'COAPS 2020-10'!$A:$A,'COAPS 2020-10'!R:R)</f>
        <v>COMPARTILHADA</v>
      </c>
      <c r="AY15" s="1">
        <f>_xlfn.XLOOKUP(A:A,AUTOPREENCHIMENTO!A:A,AUTOPREENCHIMENTO!MA:MA)</f>
        <v>0</v>
      </c>
      <c r="AZ15" s="1">
        <f>_xlfn.XLOOKUP(A:A,AUTOPREENCHIMENTO!A:A,AUTOPREENCHIMENTO!PH:PH)</f>
        <v>1</v>
      </c>
    </row>
    <row r="16" spans="1:52" x14ac:dyDescent="0.25">
      <c r="A16" s="2">
        <v>56</v>
      </c>
      <c r="B16" s="1" t="s">
        <v>1929</v>
      </c>
      <c r="C16" s="43" t="s">
        <v>120</v>
      </c>
      <c r="D16" s="1" t="s">
        <v>2121</v>
      </c>
      <c r="E16" s="20" t="str">
        <f>_xlfn.XLOOKUP(A:A,Tipologia!A:A,Tipologia!F:F)</f>
        <v>C</v>
      </c>
      <c r="F16" s="63">
        <f t="shared" si="0"/>
        <v>16</v>
      </c>
      <c r="G16" s="65">
        <f t="shared" si="1"/>
        <v>1</v>
      </c>
      <c r="H16" s="65">
        <f t="shared" si="2"/>
        <v>3</v>
      </c>
      <c r="I16" s="65">
        <f t="shared" si="3"/>
        <v>1</v>
      </c>
      <c r="J16" s="65">
        <f t="shared" si="4"/>
        <v>0</v>
      </c>
      <c r="K16" s="65">
        <f t="shared" si="5"/>
        <v>1</v>
      </c>
      <c r="L16" s="65">
        <f t="shared" si="6"/>
        <v>1</v>
      </c>
      <c r="M16" s="65">
        <f t="shared" si="7"/>
        <v>0.5</v>
      </c>
      <c r="N16" s="65">
        <f t="shared" si="8"/>
        <v>0.5</v>
      </c>
      <c r="O16" s="65">
        <f t="shared" si="9"/>
        <v>0.5</v>
      </c>
      <c r="P16" s="65">
        <f t="shared" si="10"/>
        <v>0.5</v>
      </c>
      <c r="Q16" s="65">
        <f t="shared" si="11"/>
        <v>1</v>
      </c>
      <c r="R16" s="65">
        <f t="shared" si="12"/>
        <v>1</v>
      </c>
      <c r="S16" s="65">
        <f t="shared" si="13"/>
        <v>0</v>
      </c>
      <c r="T16" s="65">
        <f t="shared" si="14"/>
        <v>1</v>
      </c>
      <c r="U16" s="65">
        <f t="shared" si="15"/>
        <v>1</v>
      </c>
      <c r="V16" s="65">
        <f t="shared" si="16"/>
        <v>1</v>
      </c>
      <c r="W16" s="65">
        <f t="shared" si="17"/>
        <v>1</v>
      </c>
      <c r="X16" s="65">
        <f t="shared" si="18"/>
        <v>0</v>
      </c>
      <c r="Y16" s="65">
        <f t="shared" si="19"/>
        <v>1</v>
      </c>
      <c r="Z16" s="66">
        <f>_xlfn.XLOOKUP(A:A,'COAPS 2020-10'!A:A,'COAPS 2020-10'!AP:AP)</f>
        <v>2</v>
      </c>
      <c r="AA16" s="67" t="str">
        <f>_xlfn.XLOOKUP(A:A,'COAPS 2020-10'!A:A,'COAPS 2020-10'!M:M)</f>
        <v>COMODATO</v>
      </c>
      <c r="AB16" s="51">
        <f t="shared" si="20"/>
        <v>1</v>
      </c>
      <c r="AC16" s="1">
        <f>_xlfn.XLOOKUP(A:A,'COAPS 2020-10'!A:A,'COAPS 2020-10'!N:N)</f>
        <v>2</v>
      </c>
      <c r="AD16" s="2" t="str">
        <f>_xlfn.XLOOKUP(A:A,'COAPS 2020-10'!A:A,'COAPS 2020-10'!AF:AF)</f>
        <v>NÃO</v>
      </c>
      <c r="AE16" s="67" t="str">
        <f>_xlfn.XLOOKUP(A:A,'COAPS 2020-10'!A:A,'COAPS 2020-10'!T:T)</f>
        <v>SIM</v>
      </c>
      <c r="AF16" s="1">
        <f>_xlfn.XLOOKUP(A:A,TELEFONE!A:A,TELEFONE!KD:KD)</f>
        <v>1</v>
      </c>
      <c r="AG16" s="1">
        <f>_xlfn.XLOOKUP($A:$A,AUTOPREENCHIMENTO!$A:$A,AUTOPREENCHIMENTO!LT:LT)</f>
        <v>1</v>
      </c>
      <c r="AH16" s="1">
        <f>_xlfn.XLOOKUP($A:$A,AUTOPREENCHIMENTO!$A:$A,AUTOPREENCHIMENTO!LU:LU)</f>
        <v>1</v>
      </c>
      <c r="AI16" s="1">
        <f>_xlfn.XLOOKUP($A:$A,AUTOPREENCHIMENTO!$A:$A,AUTOPREENCHIMENTO!MN:MN)</f>
        <v>1</v>
      </c>
      <c r="AJ16" s="1">
        <f>_xlfn.XLOOKUP($A:$A,AUTOPREENCHIMENTO!$A:$A,AUTOPREENCHIMENTO!MO:MO)</f>
        <v>1</v>
      </c>
      <c r="AK16" s="66">
        <f>_xlfn.XLOOKUP($A:$A,AUTOPREENCHIMENTO!$A:$A,AUTOPREENCHIMENTO!LY:LY)</f>
        <v>1</v>
      </c>
      <c r="AL16" s="66">
        <f>_xlfn.XLOOKUP($A:$A,AUTOPREENCHIMENTO!$A:$A,AUTOPREENCHIMENTO!LZ:LZ)</f>
        <v>1</v>
      </c>
      <c r="AM16" s="1">
        <f>_xlfn.XLOOKUP(A:A,TELEFONE!A:A,TELEFONE!JN:JN)</f>
        <v>1</v>
      </c>
      <c r="AN16" s="1">
        <f>_xlfn.XLOOKUP(A:A,TELEFONE!A:A,TELEFONE!JO:JO)</f>
        <v>1</v>
      </c>
      <c r="AO16" s="1">
        <f>_xlfn.XLOOKUP(A:A,TELEFONE!A:A,TELEFONE!JR:JR)</f>
        <v>1</v>
      </c>
      <c r="AP16" s="51">
        <f t="shared" si="21"/>
        <v>8</v>
      </c>
      <c r="AQ16" s="1">
        <f>_xlfn.XLOOKUP($A:$A,TELEFONE!$A:$A,TELEFONE!JH:JH)</f>
        <v>2</v>
      </c>
      <c r="AR16" s="1">
        <f>_xlfn.XLOOKUP($A:$A,TELEFONE!$A:$A,TELEFONE!JI:JI)</f>
        <v>2</v>
      </c>
      <c r="AS16" s="1">
        <f>_xlfn.XLOOKUP($A:$A,TELEFONE!$A:$A,TELEFONE!JJ:JJ)</f>
        <v>2</v>
      </c>
      <c r="AT16" s="1">
        <f>_xlfn.XLOOKUP($A:$A,TELEFONE!$A:$A,TELEFONE!JK:JK)</f>
        <v>2</v>
      </c>
      <c r="AU16" s="2">
        <f>_xlfn.XLOOKUP($A:$A,'COAPS 2020-10'!$A:$A,'COAPS 2020-10'!O:O)</f>
        <v>1</v>
      </c>
      <c r="AV16" s="2" t="str">
        <f>_xlfn.XLOOKUP($A:$A,'COAPS 2020-10'!$A:$A,'COAPS 2020-10'!P:P)</f>
        <v>COMPARTILHADA</v>
      </c>
      <c r="AW16" s="2" t="str">
        <f>_xlfn.XLOOKUP($A:$A,'COAPS 2020-10'!$A:$A,'COAPS 2020-10'!Q:Q)</f>
        <v>COMPARTILHADA</v>
      </c>
      <c r="AX16" s="2" t="str">
        <f>_xlfn.XLOOKUP($A:$A,'COAPS 2020-10'!$A:$A,'COAPS 2020-10'!R:R)</f>
        <v>SIM</v>
      </c>
      <c r="AY16" s="1">
        <f>_xlfn.XLOOKUP(A:A,AUTOPREENCHIMENTO!A:A,AUTOPREENCHIMENTO!MA:MA)</f>
        <v>0</v>
      </c>
      <c r="AZ16" s="1">
        <f>_xlfn.XLOOKUP(A:A,AUTOPREENCHIMENTO!A:A,AUTOPREENCHIMENTO!PH:PH)</f>
        <v>1</v>
      </c>
    </row>
    <row r="17" spans="1:52" x14ac:dyDescent="0.25">
      <c r="A17" s="2">
        <v>57</v>
      </c>
      <c r="B17" s="1" t="s">
        <v>1568</v>
      </c>
      <c r="C17" s="43" t="s">
        <v>1569</v>
      </c>
      <c r="D17" s="1" t="s">
        <v>2017</v>
      </c>
      <c r="E17" s="20" t="str">
        <f>_xlfn.XLOOKUP(A:A,Tipologia!A:A,Tipologia!F:F)</f>
        <v>B</v>
      </c>
      <c r="F17" s="63">
        <f t="shared" si="0"/>
        <v>15.25</v>
      </c>
      <c r="G17" s="65">
        <f t="shared" si="1"/>
        <v>1</v>
      </c>
      <c r="H17" s="65">
        <f t="shared" si="2"/>
        <v>1</v>
      </c>
      <c r="I17" s="65">
        <f t="shared" si="3"/>
        <v>1</v>
      </c>
      <c r="J17" s="65">
        <f t="shared" si="4"/>
        <v>1</v>
      </c>
      <c r="K17" s="65">
        <f t="shared" si="5"/>
        <v>1</v>
      </c>
      <c r="L17" s="65">
        <f t="shared" si="6"/>
        <v>1</v>
      </c>
      <c r="M17" s="65">
        <f t="shared" si="7"/>
        <v>0.5</v>
      </c>
      <c r="N17" s="65">
        <f t="shared" si="8"/>
        <v>0.5</v>
      </c>
      <c r="O17" s="65">
        <f t="shared" si="9"/>
        <v>0.5</v>
      </c>
      <c r="P17" s="65">
        <f t="shared" si="10"/>
        <v>0.5</v>
      </c>
      <c r="Q17" s="65">
        <f t="shared" si="11"/>
        <v>1</v>
      </c>
      <c r="R17" s="65">
        <f t="shared" si="12"/>
        <v>1</v>
      </c>
      <c r="S17" s="65">
        <f t="shared" si="13"/>
        <v>0.25</v>
      </c>
      <c r="T17" s="65">
        <f t="shared" si="14"/>
        <v>1</v>
      </c>
      <c r="U17" s="65">
        <f t="shared" si="15"/>
        <v>1</v>
      </c>
      <c r="V17" s="65">
        <f t="shared" si="16"/>
        <v>1</v>
      </c>
      <c r="W17" s="65">
        <f t="shared" si="17"/>
        <v>1</v>
      </c>
      <c r="X17" s="65">
        <f t="shared" si="18"/>
        <v>0</v>
      </c>
      <c r="Y17" s="65">
        <f t="shared" si="19"/>
        <v>1</v>
      </c>
      <c r="Z17" s="66">
        <f>_xlfn.XLOOKUP(A:A,'COAPS 2020-10'!A:A,'COAPS 2020-10'!AP:AP)</f>
        <v>5</v>
      </c>
      <c r="AA17" s="67" t="str">
        <f>_xlfn.XLOOKUP(A:A,'COAPS 2020-10'!A:A,'COAPS 2020-10'!M:M)</f>
        <v>PRÓPRIO</v>
      </c>
      <c r="AB17" s="51">
        <f t="shared" si="20"/>
        <v>1.4</v>
      </c>
      <c r="AC17" s="1">
        <f>_xlfn.XLOOKUP(A:A,'COAPS 2020-10'!A:A,'COAPS 2020-10'!N:N)</f>
        <v>7</v>
      </c>
      <c r="AD17" s="2" t="str">
        <f>_xlfn.XLOOKUP(A:A,'COAPS 2020-10'!A:A,'COAPS 2020-10'!AF:AF)</f>
        <v>SIM</v>
      </c>
      <c r="AE17" s="67" t="str">
        <f>_xlfn.XLOOKUP(A:A,'COAPS 2020-10'!A:A,'COAPS 2020-10'!T:T)</f>
        <v>SIM</v>
      </c>
      <c r="AF17" s="1">
        <f>_xlfn.XLOOKUP(A:A,TELEFONE!A:A,TELEFONE!KD:KD)</f>
        <v>1</v>
      </c>
      <c r="AG17" s="1">
        <f>_xlfn.XLOOKUP($A:$A,AUTOPREENCHIMENTO!$A:$A,AUTOPREENCHIMENTO!LT:LT)</f>
        <v>1</v>
      </c>
      <c r="AH17" s="1">
        <f>_xlfn.XLOOKUP($A:$A,AUTOPREENCHIMENTO!$A:$A,AUTOPREENCHIMENTO!LU:LU)</f>
        <v>1</v>
      </c>
      <c r="AI17" s="1">
        <f>_xlfn.XLOOKUP($A:$A,AUTOPREENCHIMENTO!$A:$A,AUTOPREENCHIMENTO!MN:MN)</f>
        <v>1</v>
      </c>
      <c r="AJ17" s="1">
        <f>_xlfn.XLOOKUP($A:$A,AUTOPREENCHIMENTO!$A:$A,AUTOPREENCHIMENTO!MO:MO)</f>
        <v>1</v>
      </c>
      <c r="AK17" s="66">
        <f>_xlfn.XLOOKUP($A:$A,AUTOPREENCHIMENTO!$A:$A,AUTOPREENCHIMENTO!LY:LY)</f>
        <v>1</v>
      </c>
      <c r="AL17" s="66">
        <f>_xlfn.XLOOKUP($A:$A,AUTOPREENCHIMENTO!$A:$A,AUTOPREENCHIMENTO!LZ:LZ)</f>
        <v>1</v>
      </c>
      <c r="AM17" s="1">
        <f>_xlfn.XLOOKUP(A:A,TELEFONE!A:A,TELEFONE!JN:JN)</f>
        <v>1</v>
      </c>
      <c r="AN17" s="1">
        <f>_xlfn.XLOOKUP(A:A,TELEFONE!A:A,TELEFONE!JO:JO)</f>
        <v>1</v>
      </c>
      <c r="AO17" s="1">
        <f>_xlfn.XLOOKUP(A:A,TELEFONE!A:A,TELEFONE!JR:JR)</f>
        <v>1</v>
      </c>
      <c r="AP17" s="51">
        <f t="shared" si="21"/>
        <v>7</v>
      </c>
      <c r="AQ17" s="1">
        <f>_xlfn.XLOOKUP($A:$A,TELEFONE!$A:$A,TELEFONE!JH:JH)</f>
        <v>2</v>
      </c>
      <c r="AR17" s="1">
        <f>_xlfn.XLOOKUP($A:$A,TELEFONE!$A:$A,TELEFONE!JI:JI)</f>
        <v>2</v>
      </c>
      <c r="AS17" s="1">
        <f>_xlfn.XLOOKUP($A:$A,TELEFONE!$A:$A,TELEFONE!JJ:JJ)</f>
        <v>1</v>
      </c>
      <c r="AT17" s="1">
        <f>_xlfn.XLOOKUP($A:$A,TELEFONE!$A:$A,TELEFONE!JK:JK)</f>
        <v>2</v>
      </c>
      <c r="AU17" s="2">
        <f>_xlfn.XLOOKUP($A:$A,'COAPS 2020-10'!$A:$A,'COAPS 2020-10'!O:O)</f>
        <v>2</v>
      </c>
      <c r="AV17" s="2" t="str">
        <f>_xlfn.XLOOKUP($A:$A,'COAPS 2020-10'!$A:$A,'COAPS 2020-10'!P:P)</f>
        <v>SIM</v>
      </c>
      <c r="AW17" s="2" t="str">
        <f>_xlfn.XLOOKUP($A:$A,'COAPS 2020-10'!$A:$A,'COAPS 2020-10'!Q:Q)</f>
        <v>SIM</v>
      </c>
      <c r="AX17" s="2" t="str">
        <f>_xlfn.XLOOKUP($A:$A,'COAPS 2020-10'!$A:$A,'COAPS 2020-10'!R:R)</f>
        <v>SIM</v>
      </c>
      <c r="AY17" s="1">
        <f>_xlfn.XLOOKUP(A:A,AUTOPREENCHIMENTO!A:A,AUTOPREENCHIMENTO!MA:MA)</f>
        <v>0</v>
      </c>
      <c r="AZ17" s="1">
        <f>_xlfn.XLOOKUP(A:A,AUTOPREENCHIMENTO!A:A,AUTOPREENCHIMENTO!PH:PH)</f>
        <v>1</v>
      </c>
    </row>
    <row r="18" spans="1:52" x14ac:dyDescent="0.25">
      <c r="A18" s="2">
        <v>58</v>
      </c>
      <c r="B18" s="1" t="s">
        <v>1702</v>
      </c>
      <c r="C18" s="43" t="s">
        <v>271</v>
      </c>
      <c r="D18" s="1" t="s">
        <v>2070</v>
      </c>
      <c r="E18" s="20" t="str">
        <f>_xlfn.XLOOKUP(A:A,Tipologia!A:A,Tipologia!F:F)</f>
        <v>B</v>
      </c>
      <c r="F18" s="63">
        <f t="shared" si="0"/>
        <v>17.75</v>
      </c>
      <c r="G18" s="65">
        <f t="shared" si="1"/>
        <v>0</v>
      </c>
      <c r="H18" s="65">
        <f t="shared" si="2"/>
        <v>3</v>
      </c>
      <c r="I18" s="65">
        <f t="shared" si="3"/>
        <v>2</v>
      </c>
      <c r="J18" s="65">
        <f t="shared" si="4"/>
        <v>1</v>
      </c>
      <c r="K18" s="65">
        <f t="shared" si="5"/>
        <v>0.5</v>
      </c>
      <c r="L18" s="65">
        <f t="shared" si="6"/>
        <v>1</v>
      </c>
      <c r="M18" s="65">
        <f t="shared" si="7"/>
        <v>0.5</v>
      </c>
      <c r="N18" s="65">
        <f t="shared" si="8"/>
        <v>0.5</v>
      </c>
      <c r="O18" s="65">
        <f t="shared" si="9"/>
        <v>0.5</v>
      </c>
      <c r="P18" s="65">
        <f t="shared" si="10"/>
        <v>0.5</v>
      </c>
      <c r="Q18" s="65">
        <f t="shared" si="11"/>
        <v>1</v>
      </c>
      <c r="R18" s="65">
        <f t="shared" si="12"/>
        <v>1</v>
      </c>
      <c r="S18" s="65">
        <f t="shared" si="13"/>
        <v>0.25</v>
      </c>
      <c r="T18" s="65">
        <f t="shared" si="14"/>
        <v>1</v>
      </c>
      <c r="U18" s="65">
        <f t="shared" si="15"/>
        <v>1</v>
      </c>
      <c r="V18" s="65">
        <f t="shared" si="16"/>
        <v>1</v>
      </c>
      <c r="W18" s="65">
        <f t="shared" si="17"/>
        <v>1</v>
      </c>
      <c r="X18" s="65">
        <f t="shared" si="18"/>
        <v>1</v>
      </c>
      <c r="Y18" s="65">
        <f t="shared" si="19"/>
        <v>1</v>
      </c>
      <c r="Z18" s="66">
        <f>_xlfn.XLOOKUP(A:A,'COAPS 2020-10'!A:A,'COAPS 2020-10'!AP:AP)</f>
        <v>1</v>
      </c>
      <c r="AA18" s="67" t="str">
        <f>_xlfn.XLOOKUP(A:A,'COAPS 2020-10'!A:A,'COAPS 2020-10'!M:M)</f>
        <v>ALUGADO</v>
      </c>
      <c r="AB18" s="51">
        <f t="shared" si="20"/>
        <v>4</v>
      </c>
      <c r="AC18" s="1">
        <f>_xlfn.XLOOKUP(A:A,'COAPS 2020-10'!A:A,'COAPS 2020-10'!N:N)</f>
        <v>4</v>
      </c>
      <c r="AD18" s="2" t="str">
        <f>_xlfn.XLOOKUP(A:A,'COAPS 2020-10'!A:A,'COAPS 2020-10'!AF:AF)</f>
        <v>SIM</v>
      </c>
      <c r="AE18" s="67" t="str">
        <f>_xlfn.XLOOKUP(A:A,'COAPS 2020-10'!A:A,'COAPS 2020-10'!T:T)</f>
        <v>CAUTELA</v>
      </c>
      <c r="AF18" s="1">
        <f>_xlfn.XLOOKUP(A:A,TELEFONE!A:A,TELEFONE!KD:KD)</f>
        <v>1</v>
      </c>
      <c r="AG18" s="1">
        <f>_xlfn.XLOOKUP($A:$A,AUTOPREENCHIMENTO!$A:$A,AUTOPREENCHIMENTO!LT:LT)</f>
        <v>1</v>
      </c>
      <c r="AH18" s="1">
        <f>_xlfn.XLOOKUP($A:$A,AUTOPREENCHIMENTO!$A:$A,AUTOPREENCHIMENTO!LU:LU)</f>
        <v>1</v>
      </c>
      <c r="AI18" s="1">
        <f>_xlfn.XLOOKUP($A:$A,AUTOPREENCHIMENTO!$A:$A,AUTOPREENCHIMENTO!MN:MN)</f>
        <v>1</v>
      </c>
      <c r="AJ18" s="1">
        <f>_xlfn.XLOOKUP($A:$A,AUTOPREENCHIMENTO!$A:$A,AUTOPREENCHIMENTO!MO:MO)</f>
        <v>1</v>
      </c>
      <c r="AK18" s="66">
        <f>_xlfn.XLOOKUP($A:$A,AUTOPREENCHIMENTO!$A:$A,AUTOPREENCHIMENTO!LY:LY)</f>
        <v>1</v>
      </c>
      <c r="AL18" s="66">
        <f>_xlfn.XLOOKUP($A:$A,AUTOPREENCHIMENTO!$A:$A,AUTOPREENCHIMENTO!LZ:LZ)</f>
        <v>1</v>
      </c>
      <c r="AM18" s="1">
        <f>_xlfn.XLOOKUP(A:A,TELEFONE!A:A,TELEFONE!JN:JN)</f>
        <v>1</v>
      </c>
      <c r="AN18" s="1">
        <f>_xlfn.XLOOKUP(A:A,TELEFONE!A:A,TELEFONE!JO:JO)</f>
        <v>1</v>
      </c>
      <c r="AO18" s="1">
        <f>_xlfn.XLOOKUP(A:A,TELEFONE!A:A,TELEFONE!JR:JR)</f>
        <v>1</v>
      </c>
      <c r="AP18" s="51">
        <f t="shared" si="21"/>
        <v>7</v>
      </c>
      <c r="AQ18" s="1">
        <f>_xlfn.XLOOKUP($A:$A,TELEFONE!$A:$A,TELEFONE!JH:JH)</f>
        <v>2</v>
      </c>
      <c r="AR18" s="1">
        <f>_xlfn.XLOOKUP($A:$A,TELEFONE!$A:$A,TELEFONE!JI:JI)</f>
        <v>2</v>
      </c>
      <c r="AS18" s="1">
        <f>_xlfn.XLOOKUP($A:$A,TELEFONE!$A:$A,TELEFONE!JJ:JJ)</f>
        <v>1</v>
      </c>
      <c r="AT18" s="1">
        <f>_xlfn.XLOOKUP($A:$A,TELEFONE!$A:$A,TELEFONE!JK:JK)</f>
        <v>2</v>
      </c>
      <c r="AU18" s="2">
        <f>_xlfn.XLOOKUP($A:$A,'COAPS 2020-10'!$A:$A,'COAPS 2020-10'!O:O)</f>
        <v>1</v>
      </c>
      <c r="AV18" s="2" t="str">
        <f>_xlfn.XLOOKUP($A:$A,'COAPS 2020-10'!$A:$A,'COAPS 2020-10'!P:P)</f>
        <v>SIM</v>
      </c>
      <c r="AW18" s="2" t="str">
        <f>_xlfn.XLOOKUP($A:$A,'COAPS 2020-10'!$A:$A,'COAPS 2020-10'!Q:Q)</f>
        <v>SIM</v>
      </c>
      <c r="AX18" s="2" t="str">
        <f>_xlfn.XLOOKUP($A:$A,'COAPS 2020-10'!$A:$A,'COAPS 2020-10'!R:R)</f>
        <v>SIM</v>
      </c>
      <c r="AY18" s="1">
        <f>_xlfn.XLOOKUP(A:A,AUTOPREENCHIMENTO!A:A,AUTOPREENCHIMENTO!MA:MA)</f>
        <v>1</v>
      </c>
      <c r="AZ18" s="1">
        <f>_xlfn.XLOOKUP(A:A,AUTOPREENCHIMENTO!A:A,AUTOPREENCHIMENTO!PH:PH)</f>
        <v>1</v>
      </c>
    </row>
    <row r="19" spans="1:52" x14ac:dyDescent="0.25">
      <c r="A19" s="2">
        <v>59</v>
      </c>
      <c r="B19" s="1" t="s">
        <v>1622</v>
      </c>
      <c r="C19" s="43" t="s">
        <v>276</v>
      </c>
      <c r="D19" s="1" t="s">
        <v>2048</v>
      </c>
      <c r="E19" s="20" t="str">
        <f>_xlfn.XLOOKUP(A:A,Tipologia!A:A,Tipologia!F:F)</f>
        <v>C</v>
      </c>
      <c r="F19" s="63">
        <f t="shared" si="0"/>
        <v>16</v>
      </c>
      <c r="G19" s="65">
        <f t="shared" si="1"/>
        <v>1</v>
      </c>
      <c r="H19" s="65">
        <f t="shared" si="2"/>
        <v>3</v>
      </c>
      <c r="I19" s="65">
        <f t="shared" si="3"/>
        <v>2</v>
      </c>
      <c r="J19" s="65">
        <f t="shared" si="4"/>
        <v>1</v>
      </c>
      <c r="K19" s="65">
        <f t="shared" si="5"/>
        <v>0.5</v>
      </c>
      <c r="L19" s="65">
        <f t="shared" si="6"/>
        <v>1</v>
      </c>
      <c r="M19" s="65">
        <f t="shared" si="7"/>
        <v>0</v>
      </c>
      <c r="N19" s="65">
        <f t="shared" si="8"/>
        <v>0.5</v>
      </c>
      <c r="O19" s="65">
        <f t="shared" si="9"/>
        <v>0.5</v>
      </c>
      <c r="P19" s="65">
        <f t="shared" si="10"/>
        <v>0.5</v>
      </c>
      <c r="Q19" s="65">
        <f t="shared" si="11"/>
        <v>1</v>
      </c>
      <c r="R19" s="65">
        <f t="shared" si="12"/>
        <v>1</v>
      </c>
      <c r="S19" s="65">
        <f t="shared" si="13"/>
        <v>0</v>
      </c>
      <c r="T19" s="65">
        <f t="shared" si="14"/>
        <v>1</v>
      </c>
      <c r="U19" s="65">
        <f t="shared" si="15"/>
        <v>1</v>
      </c>
      <c r="V19" s="65">
        <f t="shared" si="16"/>
        <v>1</v>
      </c>
      <c r="W19" s="65">
        <f t="shared" si="17"/>
        <v>0</v>
      </c>
      <c r="X19" s="65">
        <f t="shared" si="18"/>
        <v>1</v>
      </c>
      <c r="Y19" s="65">
        <f t="shared" si="19"/>
        <v>0</v>
      </c>
      <c r="Z19" s="66">
        <f>_xlfn.XLOOKUP(A:A,'COAPS 2020-10'!A:A,'COAPS 2020-10'!AP:AP)</f>
        <v>2</v>
      </c>
      <c r="AA19" s="67" t="str">
        <f>_xlfn.XLOOKUP(A:A,'COAPS 2020-10'!A:A,'COAPS 2020-10'!M:M)</f>
        <v>COMODATO</v>
      </c>
      <c r="AB19" s="51">
        <f t="shared" si="20"/>
        <v>1.5</v>
      </c>
      <c r="AC19" s="1">
        <f>_xlfn.XLOOKUP(A:A,'COAPS 2020-10'!A:A,'COAPS 2020-10'!N:N)</f>
        <v>3</v>
      </c>
      <c r="AD19" s="2" t="str">
        <f>_xlfn.XLOOKUP(A:A,'COAPS 2020-10'!A:A,'COAPS 2020-10'!AF:AF)</f>
        <v>SIM</v>
      </c>
      <c r="AE19" s="67" t="str">
        <f>_xlfn.XLOOKUP(A:A,'COAPS 2020-10'!A:A,'COAPS 2020-10'!T:T)</f>
        <v>CAUTELA</v>
      </c>
      <c r="AF19" s="1">
        <f>_xlfn.XLOOKUP(A:A,TELEFONE!A:A,TELEFONE!KD:KD)</f>
        <v>1</v>
      </c>
      <c r="AG19" s="1">
        <f>_xlfn.XLOOKUP($A:$A,AUTOPREENCHIMENTO!$A:$A,AUTOPREENCHIMENTO!LT:LT)</f>
        <v>0</v>
      </c>
      <c r="AH19" s="1">
        <f>_xlfn.XLOOKUP($A:$A,AUTOPREENCHIMENTO!$A:$A,AUTOPREENCHIMENTO!LU:LU)</f>
        <v>1</v>
      </c>
      <c r="AI19" s="1">
        <f>_xlfn.XLOOKUP($A:$A,AUTOPREENCHIMENTO!$A:$A,AUTOPREENCHIMENTO!MN:MN)</f>
        <v>1</v>
      </c>
      <c r="AJ19" s="1">
        <f>_xlfn.XLOOKUP($A:$A,AUTOPREENCHIMENTO!$A:$A,AUTOPREENCHIMENTO!MO:MO)</f>
        <v>1</v>
      </c>
      <c r="AK19" s="66">
        <f>_xlfn.XLOOKUP($A:$A,AUTOPREENCHIMENTO!$A:$A,AUTOPREENCHIMENTO!LY:LY)</f>
        <v>1</v>
      </c>
      <c r="AL19" s="66">
        <f>_xlfn.XLOOKUP($A:$A,AUTOPREENCHIMENTO!$A:$A,AUTOPREENCHIMENTO!LZ:LZ)</f>
        <v>0</v>
      </c>
      <c r="AM19" s="1">
        <f>_xlfn.XLOOKUP(A:A,TELEFONE!A:A,TELEFONE!JN:JN)</f>
        <v>1</v>
      </c>
      <c r="AN19" s="1">
        <f>_xlfn.XLOOKUP(A:A,TELEFONE!A:A,TELEFONE!JO:JO)</f>
        <v>1</v>
      </c>
      <c r="AO19" s="1">
        <f>_xlfn.XLOOKUP(A:A,TELEFONE!A:A,TELEFONE!JR:JR)</f>
        <v>1</v>
      </c>
      <c r="AP19" s="51">
        <f t="shared" si="21"/>
        <v>8</v>
      </c>
      <c r="AQ19" s="1">
        <f>_xlfn.XLOOKUP($A:$A,TELEFONE!$A:$A,TELEFONE!JH:JH)</f>
        <v>2</v>
      </c>
      <c r="AR19" s="1">
        <f>_xlfn.XLOOKUP($A:$A,TELEFONE!$A:$A,TELEFONE!JI:JI)</f>
        <v>2</v>
      </c>
      <c r="AS19" s="1">
        <f>_xlfn.XLOOKUP($A:$A,TELEFONE!$A:$A,TELEFONE!JJ:JJ)</f>
        <v>2</v>
      </c>
      <c r="AT19" s="1">
        <f>_xlfn.XLOOKUP($A:$A,TELEFONE!$A:$A,TELEFONE!JK:JK)</f>
        <v>2</v>
      </c>
      <c r="AU19" s="2">
        <f>_xlfn.XLOOKUP($A:$A,'COAPS 2020-10'!$A:$A,'COAPS 2020-10'!O:O)</f>
        <v>1</v>
      </c>
      <c r="AV19" s="2" t="str">
        <f>_xlfn.XLOOKUP($A:$A,'COAPS 2020-10'!$A:$A,'COAPS 2020-10'!P:P)</f>
        <v>SIM</v>
      </c>
      <c r="AW19" s="2" t="str">
        <f>_xlfn.XLOOKUP($A:$A,'COAPS 2020-10'!$A:$A,'COAPS 2020-10'!Q:Q)</f>
        <v>SIM</v>
      </c>
      <c r="AX19" s="2" t="str">
        <f>_xlfn.XLOOKUP($A:$A,'COAPS 2020-10'!$A:$A,'COAPS 2020-10'!R:R)</f>
        <v>NÃO</v>
      </c>
      <c r="AY19" s="1">
        <f>_xlfn.XLOOKUP(A:A,AUTOPREENCHIMENTO!A:A,AUTOPREENCHIMENTO!MA:MA)</f>
        <v>1</v>
      </c>
      <c r="AZ19" s="1">
        <f>_xlfn.XLOOKUP(A:A,AUTOPREENCHIMENTO!A:A,AUTOPREENCHIMENTO!PH:PH)</f>
        <v>2</v>
      </c>
    </row>
    <row r="20" spans="1:52" x14ac:dyDescent="0.25">
      <c r="A20" s="2">
        <v>60</v>
      </c>
      <c r="B20" s="1" t="s">
        <v>1568</v>
      </c>
      <c r="C20" s="43" t="s">
        <v>281</v>
      </c>
      <c r="D20" s="1" t="s">
        <v>2049</v>
      </c>
      <c r="E20" s="20" t="str">
        <f>_xlfn.XLOOKUP(A:A,Tipologia!A:A,Tipologia!F:F)</f>
        <v>B</v>
      </c>
      <c r="F20" s="63">
        <f t="shared" si="0"/>
        <v>15.5</v>
      </c>
      <c r="G20" s="65">
        <f t="shared" si="1"/>
        <v>1</v>
      </c>
      <c r="H20" s="65">
        <f t="shared" si="2"/>
        <v>1</v>
      </c>
      <c r="I20" s="65">
        <f t="shared" si="3"/>
        <v>2</v>
      </c>
      <c r="J20" s="65">
        <f t="shared" si="4"/>
        <v>1</v>
      </c>
      <c r="K20" s="65">
        <f t="shared" si="5"/>
        <v>1</v>
      </c>
      <c r="L20" s="65">
        <f t="shared" si="6"/>
        <v>1</v>
      </c>
      <c r="M20" s="65">
        <f t="shared" si="7"/>
        <v>0.5</v>
      </c>
      <c r="N20" s="65">
        <f t="shared" si="8"/>
        <v>0.5</v>
      </c>
      <c r="O20" s="65">
        <f t="shared" si="9"/>
        <v>0.5</v>
      </c>
      <c r="P20" s="65">
        <f t="shared" si="10"/>
        <v>0</v>
      </c>
      <c r="Q20" s="65">
        <f t="shared" si="11"/>
        <v>1</v>
      </c>
      <c r="R20" s="65">
        <f t="shared" si="12"/>
        <v>1</v>
      </c>
      <c r="S20" s="65">
        <f t="shared" si="13"/>
        <v>0</v>
      </c>
      <c r="T20" s="65">
        <f t="shared" si="14"/>
        <v>1</v>
      </c>
      <c r="U20" s="65">
        <f t="shared" si="15"/>
        <v>1</v>
      </c>
      <c r="V20" s="65">
        <f t="shared" si="16"/>
        <v>1</v>
      </c>
      <c r="W20" s="65">
        <f t="shared" si="17"/>
        <v>1</v>
      </c>
      <c r="X20" s="65">
        <f t="shared" si="18"/>
        <v>0</v>
      </c>
      <c r="Y20" s="65">
        <f t="shared" si="19"/>
        <v>1</v>
      </c>
      <c r="Z20" s="66">
        <f>_xlfn.XLOOKUP(A:A,'COAPS 2020-10'!A:A,'COAPS 2020-10'!AP:AP)</f>
        <v>7</v>
      </c>
      <c r="AA20" s="67" t="str">
        <f>_xlfn.XLOOKUP(A:A,'COAPS 2020-10'!A:A,'COAPS 2020-10'!M:M)</f>
        <v>PRÓPRIO</v>
      </c>
      <c r="AB20" s="51">
        <f t="shared" si="20"/>
        <v>1.7142857142857142</v>
      </c>
      <c r="AC20" s="1">
        <f>_xlfn.XLOOKUP(A:A,'COAPS 2020-10'!A:A,'COAPS 2020-10'!N:N)</f>
        <v>12</v>
      </c>
      <c r="AD20" s="2" t="str">
        <f>_xlfn.XLOOKUP(A:A,'COAPS 2020-10'!A:A,'COAPS 2020-10'!AF:AF)</f>
        <v>SIM</v>
      </c>
      <c r="AE20" s="67" t="str">
        <f>_xlfn.XLOOKUP(A:A,'COAPS 2020-10'!A:A,'COAPS 2020-10'!T:T)</f>
        <v>SIM</v>
      </c>
      <c r="AF20" s="1">
        <f>_xlfn.XLOOKUP(A:A,TELEFONE!A:A,TELEFONE!KD:KD)</f>
        <v>1</v>
      </c>
      <c r="AG20" s="1">
        <f>_xlfn.XLOOKUP($A:$A,AUTOPREENCHIMENTO!$A:$A,AUTOPREENCHIMENTO!LT:LT)</f>
        <v>1</v>
      </c>
      <c r="AH20" s="1">
        <f>_xlfn.XLOOKUP($A:$A,AUTOPREENCHIMENTO!$A:$A,AUTOPREENCHIMENTO!LU:LU)</f>
        <v>1</v>
      </c>
      <c r="AI20" s="1">
        <f>_xlfn.XLOOKUP($A:$A,AUTOPREENCHIMENTO!$A:$A,AUTOPREENCHIMENTO!MN:MN)</f>
        <v>1</v>
      </c>
      <c r="AJ20" s="1">
        <f>_xlfn.XLOOKUP($A:$A,AUTOPREENCHIMENTO!$A:$A,AUTOPREENCHIMENTO!MO:MO)</f>
        <v>0</v>
      </c>
      <c r="AK20" s="66">
        <f>_xlfn.XLOOKUP($A:$A,AUTOPREENCHIMENTO!$A:$A,AUTOPREENCHIMENTO!LY:LY)</f>
        <v>1</v>
      </c>
      <c r="AL20" s="66">
        <f>_xlfn.XLOOKUP($A:$A,AUTOPREENCHIMENTO!$A:$A,AUTOPREENCHIMENTO!LZ:LZ)</f>
        <v>1</v>
      </c>
      <c r="AM20" s="1">
        <f>_xlfn.XLOOKUP(A:A,TELEFONE!A:A,TELEFONE!JN:JN)</f>
        <v>1</v>
      </c>
      <c r="AN20" s="1">
        <f>_xlfn.XLOOKUP(A:A,TELEFONE!A:A,TELEFONE!JO:JO)</f>
        <v>1</v>
      </c>
      <c r="AO20" s="1">
        <f>_xlfn.XLOOKUP(A:A,TELEFONE!A:A,TELEFONE!JR:JR)</f>
        <v>1</v>
      </c>
      <c r="AP20" s="51">
        <f t="shared" si="21"/>
        <v>8</v>
      </c>
      <c r="AQ20" s="1">
        <f>_xlfn.XLOOKUP($A:$A,TELEFONE!$A:$A,TELEFONE!JH:JH)</f>
        <v>2</v>
      </c>
      <c r="AR20" s="1">
        <f>_xlfn.XLOOKUP($A:$A,TELEFONE!$A:$A,TELEFONE!JI:JI)</f>
        <v>2</v>
      </c>
      <c r="AS20" s="1">
        <f>_xlfn.XLOOKUP($A:$A,TELEFONE!$A:$A,TELEFONE!JJ:JJ)</f>
        <v>2</v>
      </c>
      <c r="AT20" s="1">
        <f>_xlfn.XLOOKUP($A:$A,TELEFONE!$A:$A,TELEFONE!JK:JK)</f>
        <v>2</v>
      </c>
      <c r="AU20" s="2">
        <f>_xlfn.XLOOKUP($A:$A,'COAPS 2020-10'!$A:$A,'COAPS 2020-10'!O:O)</f>
        <v>4</v>
      </c>
      <c r="AV20" s="2" t="str">
        <f>_xlfn.XLOOKUP($A:$A,'COAPS 2020-10'!$A:$A,'COAPS 2020-10'!P:P)</f>
        <v>SIM</v>
      </c>
      <c r="AW20" s="2" t="str">
        <f>_xlfn.XLOOKUP($A:$A,'COAPS 2020-10'!$A:$A,'COAPS 2020-10'!Q:Q)</f>
        <v>COMPARTILHADA</v>
      </c>
      <c r="AX20" s="2" t="str">
        <f>_xlfn.XLOOKUP($A:$A,'COAPS 2020-10'!$A:$A,'COAPS 2020-10'!R:R)</f>
        <v>SIM</v>
      </c>
      <c r="AY20" s="1">
        <f>_xlfn.XLOOKUP(A:A,AUTOPREENCHIMENTO!A:A,AUTOPREENCHIMENTO!MA:MA)</f>
        <v>0</v>
      </c>
      <c r="AZ20" s="1">
        <f>_xlfn.XLOOKUP(A:A,AUTOPREENCHIMENTO!A:A,AUTOPREENCHIMENTO!PH:PH)</f>
        <v>1</v>
      </c>
    </row>
    <row r="21" spans="1:52" x14ac:dyDescent="0.25">
      <c r="A21" s="2">
        <v>61</v>
      </c>
      <c r="B21" s="1" t="s">
        <v>1523</v>
      </c>
      <c r="C21" s="43" t="s">
        <v>286</v>
      </c>
      <c r="D21" s="1" t="s">
        <v>2018</v>
      </c>
      <c r="E21" s="20" t="str">
        <f>_xlfn.XLOOKUP(A:A,Tipologia!A:A,Tipologia!F:F)</f>
        <v>B</v>
      </c>
      <c r="F21" s="63">
        <f t="shared" si="0"/>
        <v>19.75</v>
      </c>
      <c r="G21" s="65">
        <f t="shared" si="1"/>
        <v>1</v>
      </c>
      <c r="H21" s="65">
        <f t="shared" si="2"/>
        <v>3</v>
      </c>
      <c r="I21" s="65">
        <f t="shared" si="3"/>
        <v>2</v>
      </c>
      <c r="J21" s="65">
        <f t="shared" si="4"/>
        <v>1</v>
      </c>
      <c r="K21" s="65">
        <f t="shared" si="5"/>
        <v>1</v>
      </c>
      <c r="L21" s="65">
        <f t="shared" si="6"/>
        <v>1</v>
      </c>
      <c r="M21" s="65">
        <f t="shared" si="7"/>
        <v>0.5</v>
      </c>
      <c r="N21" s="65">
        <f t="shared" si="8"/>
        <v>0.5</v>
      </c>
      <c r="O21" s="65">
        <f t="shared" si="9"/>
        <v>0.5</v>
      </c>
      <c r="P21" s="65">
        <f t="shared" si="10"/>
        <v>0.5</v>
      </c>
      <c r="Q21" s="65">
        <f t="shared" si="11"/>
        <v>1</v>
      </c>
      <c r="R21" s="65">
        <f t="shared" si="12"/>
        <v>1</v>
      </c>
      <c r="S21" s="65">
        <f t="shared" si="13"/>
        <v>0.75</v>
      </c>
      <c r="T21" s="65">
        <f t="shared" si="14"/>
        <v>1</v>
      </c>
      <c r="U21" s="65">
        <f t="shared" si="15"/>
        <v>1</v>
      </c>
      <c r="V21" s="65">
        <f t="shared" si="16"/>
        <v>1</v>
      </c>
      <c r="W21" s="65">
        <f t="shared" si="17"/>
        <v>1</v>
      </c>
      <c r="X21" s="65">
        <f t="shared" si="18"/>
        <v>1</v>
      </c>
      <c r="Y21" s="65">
        <f t="shared" si="19"/>
        <v>1</v>
      </c>
      <c r="Z21" s="66">
        <f>_xlfn.XLOOKUP(A:A,'COAPS 2020-10'!A:A,'COAPS 2020-10'!AP:AP)</f>
        <v>3</v>
      </c>
      <c r="AA21" s="67" t="str">
        <f>_xlfn.XLOOKUP(A:A,'COAPS 2020-10'!A:A,'COAPS 2020-10'!M:M)</f>
        <v>PRÓPRIO</v>
      </c>
      <c r="AB21" s="51">
        <f t="shared" si="20"/>
        <v>3</v>
      </c>
      <c r="AC21" s="1">
        <f>_xlfn.XLOOKUP(A:A,'COAPS 2020-10'!A:A,'COAPS 2020-10'!N:N)</f>
        <v>9</v>
      </c>
      <c r="AD21" s="2" t="str">
        <f>_xlfn.XLOOKUP(A:A,'COAPS 2020-10'!A:A,'COAPS 2020-10'!AF:AF)</f>
        <v>SIM</v>
      </c>
      <c r="AE21" s="67" t="str">
        <f>_xlfn.XLOOKUP(A:A,'COAPS 2020-10'!A:A,'COAPS 2020-10'!T:T)</f>
        <v>SIM</v>
      </c>
      <c r="AF21" s="1">
        <f>_xlfn.XLOOKUP(A:A,TELEFONE!A:A,TELEFONE!KD:KD)</f>
        <v>1</v>
      </c>
      <c r="AG21" s="1">
        <f>_xlfn.XLOOKUP($A:$A,AUTOPREENCHIMENTO!$A:$A,AUTOPREENCHIMENTO!LT:LT)</f>
        <v>1</v>
      </c>
      <c r="AH21" s="1">
        <f>_xlfn.XLOOKUP($A:$A,AUTOPREENCHIMENTO!$A:$A,AUTOPREENCHIMENTO!LU:LU)</f>
        <v>1</v>
      </c>
      <c r="AI21" s="1">
        <f>_xlfn.XLOOKUP($A:$A,AUTOPREENCHIMENTO!$A:$A,AUTOPREENCHIMENTO!MN:MN)</f>
        <v>1</v>
      </c>
      <c r="AJ21" s="1">
        <f>_xlfn.XLOOKUP($A:$A,AUTOPREENCHIMENTO!$A:$A,AUTOPREENCHIMENTO!MO:MO)</f>
        <v>1</v>
      </c>
      <c r="AK21" s="66">
        <f>_xlfn.XLOOKUP($A:$A,AUTOPREENCHIMENTO!$A:$A,AUTOPREENCHIMENTO!LY:LY)</f>
        <v>1</v>
      </c>
      <c r="AL21" s="66">
        <f>_xlfn.XLOOKUP($A:$A,AUTOPREENCHIMENTO!$A:$A,AUTOPREENCHIMENTO!LZ:LZ)</f>
        <v>1</v>
      </c>
      <c r="AM21" s="1">
        <f>_xlfn.XLOOKUP(A:A,TELEFONE!A:A,TELEFONE!JN:JN)</f>
        <v>1</v>
      </c>
      <c r="AN21" s="1">
        <f>_xlfn.XLOOKUP(A:A,TELEFONE!A:A,TELEFONE!JO:JO)</f>
        <v>1</v>
      </c>
      <c r="AO21" s="1">
        <f>_xlfn.XLOOKUP(A:A,TELEFONE!A:A,TELEFONE!JR:JR)</f>
        <v>1</v>
      </c>
      <c r="AP21" s="51">
        <f t="shared" si="21"/>
        <v>5</v>
      </c>
      <c r="AQ21" s="1">
        <f>_xlfn.XLOOKUP($A:$A,TELEFONE!$A:$A,TELEFONE!JH:JH)</f>
        <v>1</v>
      </c>
      <c r="AR21" s="1">
        <f>_xlfn.XLOOKUP($A:$A,TELEFONE!$A:$A,TELEFONE!JI:JI)</f>
        <v>1</v>
      </c>
      <c r="AS21" s="1">
        <f>_xlfn.XLOOKUP($A:$A,TELEFONE!$A:$A,TELEFONE!JJ:JJ)</f>
        <v>1</v>
      </c>
      <c r="AT21" s="1">
        <f>_xlfn.XLOOKUP($A:$A,TELEFONE!$A:$A,TELEFONE!JK:JK)</f>
        <v>2</v>
      </c>
      <c r="AU21" s="2">
        <f>_xlfn.XLOOKUP($A:$A,'COAPS 2020-10'!$A:$A,'COAPS 2020-10'!O:O)</f>
        <v>3</v>
      </c>
      <c r="AV21" s="2" t="str">
        <f>_xlfn.XLOOKUP($A:$A,'COAPS 2020-10'!$A:$A,'COAPS 2020-10'!P:P)</f>
        <v>SIM</v>
      </c>
      <c r="AW21" s="2" t="str">
        <f>_xlfn.XLOOKUP($A:$A,'COAPS 2020-10'!$A:$A,'COAPS 2020-10'!Q:Q)</f>
        <v>COMPARTILHADA</v>
      </c>
      <c r="AX21" s="2" t="str">
        <f>_xlfn.XLOOKUP($A:$A,'COAPS 2020-10'!$A:$A,'COAPS 2020-10'!R:R)</f>
        <v>SIM</v>
      </c>
      <c r="AY21" s="1">
        <f>_xlfn.XLOOKUP(A:A,AUTOPREENCHIMENTO!A:A,AUTOPREENCHIMENTO!MA:MA)</f>
        <v>1</v>
      </c>
      <c r="AZ21" s="1">
        <f>_xlfn.XLOOKUP(A:A,AUTOPREENCHIMENTO!A:A,AUTOPREENCHIMENTO!PH:PH)</f>
        <v>1</v>
      </c>
    </row>
    <row r="22" spans="1:52" x14ac:dyDescent="0.25">
      <c r="A22" s="2">
        <v>62</v>
      </c>
      <c r="B22" s="1" t="s">
        <v>1857</v>
      </c>
      <c r="C22" s="43" t="s">
        <v>291</v>
      </c>
      <c r="D22" s="1" t="s">
        <v>2065</v>
      </c>
      <c r="E22" s="20" t="str">
        <f>_xlfn.XLOOKUP(A:A,Tipologia!A:A,Tipologia!F:F)</f>
        <v>B</v>
      </c>
      <c r="F22" s="63">
        <f t="shared" si="0"/>
        <v>15.75</v>
      </c>
      <c r="G22" s="65">
        <f t="shared" si="1"/>
        <v>1</v>
      </c>
      <c r="H22" s="65">
        <f t="shared" si="2"/>
        <v>0</v>
      </c>
      <c r="I22" s="65">
        <f t="shared" si="3"/>
        <v>2</v>
      </c>
      <c r="J22" s="65">
        <f t="shared" si="4"/>
        <v>1</v>
      </c>
      <c r="K22" s="65">
        <f t="shared" si="5"/>
        <v>1</v>
      </c>
      <c r="L22" s="65">
        <f t="shared" si="6"/>
        <v>1</v>
      </c>
      <c r="M22" s="65">
        <f t="shared" si="7"/>
        <v>0.5</v>
      </c>
      <c r="N22" s="65">
        <f t="shared" si="8"/>
        <v>0.5</v>
      </c>
      <c r="O22" s="65">
        <f t="shared" si="9"/>
        <v>0.5</v>
      </c>
      <c r="P22" s="65">
        <f t="shared" si="10"/>
        <v>0.5</v>
      </c>
      <c r="Q22" s="65">
        <f t="shared" si="11"/>
        <v>1</v>
      </c>
      <c r="R22" s="65">
        <f t="shared" si="12"/>
        <v>1</v>
      </c>
      <c r="S22" s="65">
        <f t="shared" si="13"/>
        <v>0.75</v>
      </c>
      <c r="T22" s="65">
        <f t="shared" si="14"/>
        <v>1</v>
      </c>
      <c r="U22" s="65">
        <f t="shared" si="15"/>
        <v>1</v>
      </c>
      <c r="V22" s="65">
        <f t="shared" si="16"/>
        <v>1</v>
      </c>
      <c r="W22" s="65">
        <f t="shared" si="17"/>
        <v>1</v>
      </c>
      <c r="X22" s="65">
        <f t="shared" si="18"/>
        <v>0</v>
      </c>
      <c r="Y22" s="65">
        <f t="shared" si="19"/>
        <v>1</v>
      </c>
      <c r="Z22" s="66">
        <f>_xlfn.XLOOKUP(A:A,'COAPS 2020-10'!A:A,'COAPS 2020-10'!AP:AP)</f>
        <v>8</v>
      </c>
      <c r="AA22" s="67" t="str">
        <f>_xlfn.XLOOKUP(A:A,'COAPS 2020-10'!A:A,'COAPS 2020-10'!M:M)</f>
        <v>PRÓPRIO</v>
      </c>
      <c r="AB22" s="51">
        <f t="shared" si="20"/>
        <v>2.25</v>
      </c>
      <c r="AC22" s="1">
        <f>_xlfn.XLOOKUP(A:A,'COAPS 2020-10'!A:A,'COAPS 2020-10'!N:N)</f>
        <v>18</v>
      </c>
      <c r="AD22" s="2" t="str">
        <f>_xlfn.XLOOKUP(A:A,'COAPS 2020-10'!A:A,'COAPS 2020-10'!AF:AF)</f>
        <v>SIM</v>
      </c>
      <c r="AE22" s="67" t="str">
        <f>_xlfn.XLOOKUP(A:A,'COAPS 2020-10'!A:A,'COAPS 2020-10'!T:T)</f>
        <v>SIM</v>
      </c>
      <c r="AF22" s="1">
        <f>_xlfn.XLOOKUP(A:A,TELEFONE!A:A,TELEFONE!KD:KD)</f>
        <v>1</v>
      </c>
      <c r="AG22" s="1">
        <f>_xlfn.XLOOKUP($A:$A,AUTOPREENCHIMENTO!$A:$A,AUTOPREENCHIMENTO!LT:LT)</f>
        <v>1</v>
      </c>
      <c r="AH22" s="1">
        <f>_xlfn.XLOOKUP($A:$A,AUTOPREENCHIMENTO!$A:$A,AUTOPREENCHIMENTO!LU:LU)</f>
        <v>1</v>
      </c>
      <c r="AI22" s="1">
        <f>_xlfn.XLOOKUP($A:$A,AUTOPREENCHIMENTO!$A:$A,AUTOPREENCHIMENTO!MN:MN)</f>
        <v>1</v>
      </c>
      <c r="AJ22" s="1">
        <f>_xlfn.XLOOKUP($A:$A,AUTOPREENCHIMENTO!$A:$A,AUTOPREENCHIMENTO!MO:MO)</f>
        <v>1</v>
      </c>
      <c r="AK22" s="66">
        <f>_xlfn.XLOOKUP($A:$A,AUTOPREENCHIMENTO!$A:$A,AUTOPREENCHIMENTO!LY:LY)</f>
        <v>1</v>
      </c>
      <c r="AL22" s="66">
        <f>_xlfn.XLOOKUP($A:$A,AUTOPREENCHIMENTO!$A:$A,AUTOPREENCHIMENTO!LZ:LZ)</f>
        <v>1</v>
      </c>
      <c r="AM22" s="1">
        <f>_xlfn.XLOOKUP(A:A,TELEFONE!A:A,TELEFONE!JN:JN)</f>
        <v>1</v>
      </c>
      <c r="AN22" s="1">
        <f>_xlfn.XLOOKUP(A:A,TELEFONE!A:A,TELEFONE!JO:JO)</f>
        <v>1</v>
      </c>
      <c r="AO22" s="1">
        <f>_xlfn.XLOOKUP(A:A,TELEFONE!A:A,TELEFONE!JR:JR)</f>
        <v>1</v>
      </c>
      <c r="AP22" s="51">
        <f t="shared" si="21"/>
        <v>5</v>
      </c>
      <c r="AQ22" s="1">
        <f>_xlfn.XLOOKUP($A:$A,TELEFONE!$A:$A,TELEFONE!JH:JH)</f>
        <v>1</v>
      </c>
      <c r="AR22" s="1">
        <f>_xlfn.XLOOKUP($A:$A,TELEFONE!$A:$A,TELEFONE!JI:JI)</f>
        <v>1</v>
      </c>
      <c r="AS22" s="1">
        <f>_xlfn.XLOOKUP($A:$A,TELEFONE!$A:$A,TELEFONE!JJ:JJ)</f>
        <v>1</v>
      </c>
      <c r="AT22" s="1">
        <f>_xlfn.XLOOKUP($A:$A,TELEFONE!$A:$A,TELEFONE!JK:JK)</f>
        <v>2</v>
      </c>
      <c r="AU22" s="2">
        <f>_xlfn.XLOOKUP($A:$A,'COAPS 2020-10'!$A:$A,'COAPS 2020-10'!O:O)</f>
        <v>3</v>
      </c>
      <c r="AV22" s="2" t="str">
        <f>_xlfn.XLOOKUP($A:$A,'COAPS 2020-10'!$A:$A,'COAPS 2020-10'!P:P)</f>
        <v>SIM</v>
      </c>
      <c r="AW22" s="2" t="str">
        <f>_xlfn.XLOOKUP($A:$A,'COAPS 2020-10'!$A:$A,'COAPS 2020-10'!Q:Q)</f>
        <v>SIM</v>
      </c>
      <c r="AX22" s="2" t="str">
        <f>_xlfn.XLOOKUP($A:$A,'COAPS 2020-10'!$A:$A,'COAPS 2020-10'!R:R)</f>
        <v>SIM</v>
      </c>
      <c r="AY22" s="1">
        <f>_xlfn.XLOOKUP(A:A,AUTOPREENCHIMENTO!A:A,AUTOPREENCHIMENTO!MA:MA)</f>
        <v>0</v>
      </c>
      <c r="AZ22" s="1">
        <f>_xlfn.XLOOKUP(A:A,AUTOPREENCHIMENTO!A:A,AUTOPREENCHIMENTO!PH:PH)</f>
        <v>1</v>
      </c>
    </row>
    <row r="23" spans="1:52" x14ac:dyDescent="0.25">
      <c r="A23" s="2">
        <v>63</v>
      </c>
      <c r="B23" s="1" t="s">
        <v>1794</v>
      </c>
      <c r="C23" s="43" t="s">
        <v>231</v>
      </c>
      <c r="D23" s="1" t="s">
        <v>2009</v>
      </c>
      <c r="E23" s="20" t="str">
        <f>_xlfn.XLOOKUP(A:A,Tipologia!A:A,Tipologia!F:F)</f>
        <v>C</v>
      </c>
      <c r="F23" s="63">
        <f t="shared" si="0"/>
        <v>14.25</v>
      </c>
      <c r="G23" s="65">
        <f t="shared" si="1"/>
        <v>1</v>
      </c>
      <c r="H23" s="65">
        <f t="shared" si="2"/>
        <v>0</v>
      </c>
      <c r="I23" s="65">
        <f t="shared" si="3"/>
        <v>1</v>
      </c>
      <c r="J23" s="65">
        <f t="shared" si="4"/>
        <v>1</v>
      </c>
      <c r="K23" s="65">
        <f t="shared" si="5"/>
        <v>1</v>
      </c>
      <c r="L23" s="65">
        <f t="shared" si="6"/>
        <v>1</v>
      </c>
      <c r="M23" s="65">
        <f t="shared" si="7"/>
        <v>0.5</v>
      </c>
      <c r="N23" s="65">
        <f t="shared" si="8"/>
        <v>0.5</v>
      </c>
      <c r="O23" s="65">
        <f t="shared" si="9"/>
        <v>0.5</v>
      </c>
      <c r="P23" s="65">
        <f t="shared" si="10"/>
        <v>0</v>
      </c>
      <c r="Q23" s="65">
        <f t="shared" si="11"/>
        <v>1</v>
      </c>
      <c r="R23" s="65">
        <f t="shared" si="12"/>
        <v>1</v>
      </c>
      <c r="S23" s="65">
        <f t="shared" si="13"/>
        <v>0.75</v>
      </c>
      <c r="T23" s="65">
        <f t="shared" si="14"/>
        <v>1</v>
      </c>
      <c r="U23" s="65">
        <f t="shared" si="15"/>
        <v>1</v>
      </c>
      <c r="V23" s="65">
        <f t="shared" si="16"/>
        <v>1</v>
      </c>
      <c r="W23" s="65">
        <f t="shared" si="17"/>
        <v>1</v>
      </c>
      <c r="X23" s="65">
        <f t="shared" si="18"/>
        <v>0</v>
      </c>
      <c r="Y23" s="65">
        <f t="shared" si="19"/>
        <v>1</v>
      </c>
      <c r="Z23" s="66">
        <f>_xlfn.XLOOKUP(A:A,'COAPS 2020-10'!A:A,'COAPS 2020-10'!AP:AP)</f>
        <v>11</v>
      </c>
      <c r="AA23" s="67" t="str">
        <f>_xlfn.XLOOKUP(A:A,'COAPS 2020-10'!A:A,'COAPS 2020-10'!M:M)</f>
        <v>PRÓPRIO</v>
      </c>
      <c r="AB23" s="51">
        <f t="shared" si="20"/>
        <v>1.2727272727272727</v>
      </c>
      <c r="AC23" s="1">
        <f>_xlfn.XLOOKUP(A:A,'COAPS 2020-10'!A:A,'COAPS 2020-10'!N:N)</f>
        <v>14</v>
      </c>
      <c r="AD23" s="2" t="str">
        <f>_xlfn.XLOOKUP(A:A,'COAPS 2020-10'!A:A,'COAPS 2020-10'!AF:AF)</f>
        <v>SIM</v>
      </c>
      <c r="AE23" s="67" t="str">
        <f>_xlfn.XLOOKUP(A:A,'COAPS 2020-10'!A:A,'COAPS 2020-10'!T:T)</f>
        <v>SIM</v>
      </c>
      <c r="AF23" s="1">
        <f>_xlfn.XLOOKUP(A:A,TELEFONE!A:A,TELEFONE!KD:KD)</f>
        <v>1</v>
      </c>
      <c r="AG23" s="1">
        <f>_xlfn.XLOOKUP($A:$A,AUTOPREENCHIMENTO!$A:$A,AUTOPREENCHIMENTO!LT:LT)</f>
        <v>1</v>
      </c>
      <c r="AH23" s="1">
        <f>_xlfn.XLOOKUP($A:$A,AUTOPREENCHIMENTO!$A:$A,AUTOPREENCHIMENTO!LU:LU)</f>
        <v>1</v>
      </c>
      <c r="AI23" s="1">
        <f>_xlfn.XLOOKUP($A:$A,AUTOPREENCHIMENTO!$A:$A,AUTOPREENCHIMENTO!MN:MN)</f>
        <v>1</v>
      </c>
      <c r="AJ23" s="1">
        <f>_xlfn.XLOOKUP($A:$A,AUTOPREENCHIMENTO!$A:$A,AUTOPREENCHIMENTO!MO:MO)</f>
        <v>0</v>
      </c>
      <c r="AK23" s="66">
        <f>_xlfn.XLOOKUP($A:$A,AUTOPREENCHIMENTO!$A:$A,AUTOPREENCHIMENTO!LY:LY)</f>
        <v>1</v>
      </c>
      <c r="AL23" s="66">
        <f>_xlfn.XLOOKUP($A:$A,AUTOPREENCHIMENTO!$A:$A,AUTOPREENCHIMENTO!LZ:LZ)</f>
        <v>1</v>
      </c>
      <c r="AM23" s="1">
        <f>_xlfn.XLOOKUP(A:A,TELEFONE!A:A,TELEFONE!JN:JN)</f>
        <v>1</v>
      </c>
      <c r="AN23" s="1">
        <f>_xlfn.XLOOKUP(A:A,TELEFONE!A:A,TELEFONE!JO:JO)</f>
        <v>1</v>
      </c>
      <c r="AO23" s="1">
        <f>_xlfn.XLOOKUP(A:A,TELEFONE!A:A,TELEFONE!JR:JR)</f>
        <v>1</v>
      </c>
      <c r="AP23" s="51">
        <f t="shared" si="21"/>
        <v>5</v>
      </c>
      <c r="AQ23" s="1">
        <f>_xlfn.XLOOKUP($A:$A,TELEFONE!$A:$A,TELEFONE!JH:JH)</f>
        <v>1</v>
      </c>
      <c r="AR23" s="1">
        <f>_xlfn.XLOOKUP($A:$A,TELEFONE!$A:$A,TELEFONE!JI:JI)</f>
        <v>1</v>
      </c>
      <c r="AS23" s="1">
        <f>_xlfn.XLOOKUP($A:$A,TELEFONE!$A:$A,TELEFONE!JJ:JJ)</f>
        <v>1</v>
      </c>
      <c r="AT23" s="1">
        <f>_xlfn.XLOOKUP($A:$A,TELEFONE!$A:$A,TELEFONE!JK:JK)</f>
        <v>2</v>
      </c>
      <c r="AU23" s="2">
        <f>_xlfn.XLOOKUP($A:$A,'COAPS 2020-10'!$A:$A,'COAPS 2020-10'!O:O)</f>
        <v>3</v>
      </c>
      <c r="AV23" s="2" t="str">
        <f>_xlfn.XLOOKUP($A:$A,'COAPS 2020-10'!$A:$A,'COAPS 2020-10'!P:P)</f>
        <v>SIM</v>
      </c>
      <c r="AW23" s="2" t="str">
        <f>_xlfn.XLOOKUP($A:$A,'COAPS 2020-10'!$A:$A,'COAPS 2020-10'!Q:Q)</f>
        <v>SIM</v>
      </c>
      <c r="AX23" s="2" t="str">
        <f>_xlfn.XLOOKUP($A:$A,'COAPS 2020-10'!$A:$A,'COAPS 2020-10'!R:R)</f>
        <v>SIM</v>
      </c>
      <c r="AY23" s="1">
        <f>_xlfn.XLOOKUP(A:A,AUTOPREENCHIMENTO!A:A,AUTOPREENCHIMENTO!MA:MA)</f>
        <v>0</v>
      </c>
      <c r="AZ23" s="1">
        <f>_xlfn.XLOOKUP(A:A,AUTOPREENCHIMENTO!A:A,AUTOPREENCHIMENTO!PH:PH)</f>
        <v>1</v>
      </c>
    </row>
    <row r="24" spans="1:52" x14ac:dyDescent="0.25">
      <c r="A24" s="2">
        <v>64</v>
      </c>
      <c r="B24" s="1" t="s">
        <v>1929</v>
      </c>
      <c r="C24" s="43" t="s">
        <v>136</v>
      </c>
      <c r="D24" s="1" t="s">
        <v>2096</v>
      </c>
      <c r="E24" s="20" t="str">
        <f>_xlfn.XLOOKUP(A:A,Tipologia!A:A,Tipologia!F:F)</f>
        <v>B</v>
      </c>
      <c r="F24" s="63">
        <f t="shared" si="0"/>
        <v>19.5</v>
      </c>
      <c r="G24" s="65">
        <f t="shared" si="1"/>
        <v>1</v>
      </c>
      <c r="H24" s="65">
        <f t="shared" si="2"/>
        <v>3</v>
      </c>
      <c r="I24" s="65">
        <f t="shared" si="3"/>
        <v>2</v>
      </c>
      <c r="J24" s="65">
        <f t="shared" si="4"/>
        <v>1</v>
      </c>
      <c r="K24" s="65">
        <f t="shared" si="5"/>
        <v>1</v>
      </c>
      <c r="L24" s="65">
        <f t="shared" si="6"/>
        <v>1</v>
      </c>
      <c r="M24" s="65">
        <f t="shared" si="7"/>
        <v>0.5</v>
      </c>
      <c r="N24" s="65">
        <f t="shared" si="8"/>
        <v>0.5</v>
      </c>
      <c r="O24" s="65">
        <f t="shared" si="9"/>
        <v>0.5</v>
      </c>
      <c r="P24" s="65">
        <f t="shared" si="10"/>
        <v>0</v>
      </c>
      <c r="Q24" s="65">
        <f t="shared" si="11"/>
        <v>1</v>
      </c>
      <c r="R24" s="65">
        <f t="shared" si="12"/>
        <v>1</v>
      </c>
      <c r="S24" s="65">
        <f t="shared" si="13"/>
        <v>1</v>
      </c>
      <c r="T24" s="65">
        <f t="shared" si="14"/>
        <v>1</v>
      </c>
      <c r="U24" s="65">
        <f t="shared" si="15"/>
        <v>1</v>
      </c>
      <c r="V24" s="65">
        <f t="shared" si="16"/>
        <v>1</v>
      </c>
      <c r="W24" s="65">
        <f t="shared" si="17"/>
        <v>1</v>
      </c>
      <c r="X24" s="65">
        <f t="shared" si="18"/>
        <v>1</v>
      </c>
      <c r="Y24" s="65">
        <f t="shared" si="19"/>
        <v>1</v>
      </c>
      <c r="Z24" s="66">
        <f>_xlfn.XLOOKUP(A:A,'COAPS 2020-10'!A:A,'COAPS 2020-10'!AP:AP)</f>
        <v>4</v>
      </c>
      <c r="AA24" s="67" t="str">
        <f>_xlfn.XLOOKUP(A:A,'COAPS 2020-10'!A:A,'COAPS 2020-10'!M:M)</f>
        <v>PRÓPRIO</v>
      </c>
      <c r="AB24" s="51">
        <f t="shared" si="20"/>
        <v>2.5</v>
      </c>
      <c r="AC24" s="1">
        <f>_xlfn.XLOOKUP(A:A,'COAPS 2020-10'!A:A,'COAPS 2020-10'!N:N)</f>
        <v>10</v>
      </c>
      <c r="AD24" s="2" t="str">
        <f>_xlfn.XLOOKUP(A:A,'COAPS 2020-10'!A:A,'COAPS 2020-10'!AF:AF)</f>
        <v>SIM</v>
      </c>
      <c r="AE24" s="67" t="str">
        <f>_xlfn.XLOOKUP(A:A,'COAPS 2020-10'!A:A,'COAPS 2020-10'!T:T)</f>
        <v>SIM</v>
      </c>
      <c r="AF24" s="1">
        <f>_xlfn.XLOOKUP(A:A,TELEFONE!A:A,TELEFONE!KD:KD)</f>
        <v>1</v>
      </c>
      <c r="AG24" s="1">
        <f>_xlfn.XLOOKUP($A:$A,AUTOPREENCHIMENTO!$A:$A,AUTOPREENCHIMENTO!LT:LT)</f>
        <v>1</v>
      </c>
      <c r="AH24" s="1">
        <f>_xlfn.XLOOKUP($A:$A,AUTOPREENCHIMENTO!$A:$A,AUTOPREENCHIMENTO!LU:LU)</f>
        <v>1</v>
      </c>
      <c r="AI24" s="1">
        <f>_xlfn.XLOOKUP($A:$A,AUTOPREENCHIMENTO!$A:$A,AUTOPREENCHIMENTO!MN:MN)</f>
        <v>1</v>
      </c>
      <c r="AJ24" s="1">
        <f>_xlfn.XLOOKUP($A:$A,AUTOPREENCHIMENTO!$A:$A,AUTOPREENCHIMENTO!MO:MO)</f>
        <v>0</v>
      </c>
      <c r="AK24" s="66">
        <f>_xlfn.XLOOKUP($A:$A,AUTOPREENCHIMENTO!$A:$A,AUTOPREENCHIMENTO!LY:LY)</f>
        <v>1</v>
      </c>
      <c r="AL24" s="66">
        <f>_xlfn.XLOOKUP($A:$A,AUTOPREENCHIMENTO!$A:$A,AUTOPREENCHIMENTO!LZ:LZ)</f>
        <v>1</v>
      </c>
      <c r="AM24" s="1">
        <f>_xlfn.XLOOKUP(A:A,TELEFONE!A:A,TELEFONE!JN:JN)</f>
        <v>1</v>
      </c>
      <c r="AN24" s="1">
        <f>_xlfn.XLOOKUP(A:A,TELEFONE!A:A,TELEFONE!JO:JO)</f>
        <v>2</v>
      </c>
      <c r="AO24" s="1">
        <f>_xlfn.XLOOKUP(A:A,TELEFONE!A:A,TELEFONE!JR:JR)</f>
        <v>1</v>
      </c>
      <c r="AP24" s="51">
        <f t="shared" si="21"/>
        <v>4</v>
      </c>
      <c r="AQ24" s="1">
        <f>_xlfn.XLOOKUP($A:$A,TELEFONE!$A:$A,TELEFONE!JH:JH)</f>
        <v>1</v>
      </c>
      <c r="AR24" s="1">
        <f>_xlfn.XLOOKUP($A:$A,TELEFONE!$A:$A,TELEFONE!JI:JI)</f>
        <v>1</v>
      </c>
      <c r="AS24" s="1">
        <f>_xlfn.XLOOKUP($A:$A,TELEFONE!$A:$A,TELEFONE!JJ:JJ)</f>
        <v>1</v>
      </c>
      <c r="AT24" s="1">
        <f>_xlfn.XLOOKUP($A:$A,TELEFONE!$A:$A,TELEFONE!JK:JK)</f>
        <v>1</v>
      </c>
      <c r="AU24" s="2">
        <f>_xlfn.XLOOKUP($A:$A,'COAPS 2020-10'!$A:$A,'COAPS 2020-10'!O:O)</f>
        <v>6</v>
      </c>
      <c r="AV24" s="2" t="str">
        <f>_xlfn.XLOOKUP($A:$A,'COAPS 2020-10'!$A:$A,'COAPS 2020-10'!P:P)</f>
        <v>SIM</v>
      </c>
      <c r="AW24" s="2" t="str">
        <f>_xlfn.XLOOKUP($A:$A,'COAPS 2020-10'!$A:$A,'COAPS 2020-10'!Q:Q)</f>
        <v>COMPARTILHADA</v>
      </c>
      <c r="AX24" s="2" t="str">
        <f>_xlfn.XLOOKUP($A:$A,'COAPS 2020-10'!$A:$A,'COAPS 2020-10'!R:R)</f>
        <v>SIM</v>
      </c>
      <c r="AY24" s="1">
        <f>_xlfn.XLOOKUP(A:A,AUTOPREENCHIMENTO!A:A,AUTOPREENCHIMENTO!MA:MA)</f>
        <v>1</v>
      </c>
      <c r="AZ24" s="1">
        <f>_xlfn.XLOOKUP(A:A,AUTOPREENCHIMENTO!A:A,AUTOPREENCHIMENTO!PH:PH)</f>
        <v>1</v>
      </c>
    </row>
    <row r="25" spans="1:52" x14ac:dyDescent="0.25">
      <c r="A25" s="2">
        <v>65</v>
      </c>
      <c r="B25" s="1" t="s">
        <v>1702</v>
      </c>
      <c r="C25" s="43" t="s">
        <v>305</v>
      </c>
      <c r="D25" s="1" t="s">
        <v>2071</v>
      </c>
      <c r="E25" s="20" t="str">
        <f>_xlfn.XLOOKUP(A:A,Tipologia!A:A,Tipologia!F:F)</f>
        <v>B</v>
      </c>
      <c r="F25" s="63">
        <f t="shared" si="0"/>
        <v>18.75</v>
      </c>
      <c r="G25" s="65">
        <f t="shared" si="1"/>
        <v>1</v>
      </c>
      <c r="H25" s="65">
        <f t="shared" si="2"/>
        <v>3</v>
      </c>
      <c r="I25" s="65">
        <f t="shared" si="3"/>
        <v>2</v>
      </c>
      <c r="J25" s="65">
        <f t="shared" si="4"/>
        <v>1</v>
      </c>
      <c r="K25" s="65">
        <f t="shared" si="5"/>
        <v>0.5</v>
      </c>
      <c r="L25" s="65">
        <f t="shared" si="6"/>
        <v>1</v>
      </c>
      <c r="M25" s="65">
        <f t="shared" si="7"/>
        <v>0.5</v>
      </c>
      <c r="N25" s="65">
        <f t="shared" si="8"/>
        <v>0.5</v>
      </c>
      <c r="O25" s="65">
        <f t="shared" si="9"/>
        <v>0.5</v>
      </c>
      <c r="P25" s="65">
        <f t="shared" si="10"/>
        <v>0.5</v>
      </c>
      <c r="Q25" s="65">
        <f t="shared" si="11"/>
        <v>1</v>
      </c>
      <c r="R25" s="65">
        <f t="shared" si="12"/>
        <v>1</v>
      </c>
      <c r="S25" s="65">
        <f t="shared" si="13"/>
        <v>0.25</v>
      </c>
      <c r="T25" s="65">
        <f t="shared" si="14"/>
        <v>1</v>
      </c>
      <c r="U25" s="65">
        <f t="shared" si="15"/>
        <v>1</v>
      </c>
      <c r="V25" s="65">
        <f t="shared" si="16"/>
        <v>1</v>
      </c>
      <c r="W25" s="65">
        <f t="shared" si="17"/>
        <v>1</v>
      </c>
      <c r="X25" s="65">
        <f t="shared" si="18"/>
        <v>1</v>
      </c>
      <c r="Y25" s="65">
        <f t="shared" si="19"/>
        <v>1</v>
      </c>
      <c r="Z25" s="66">
        <f>_xlfn.XLOOKUP(A:A,'COAPS 2020-10'!A:A,'COAPS 2020-10'!AP:AP)</f>
        <v>1</v>
      </c>
      <c r="AA25" s="67" t="str">
        <f>_xlfn.XLOOKUP(A:A,'COAPS 2020-10'!A:A,'COAPS 2020-10'!M:M)</f>
        <v>PRÓPRIO</v>
      </c>
      <c r="AB25" s="51">
        <f t="shared" si="20"/>
        <v>7</v>
      </c>
      <c r="AC25" s="1">
        <f>_xlfn.XLOOKUP(A:A,'COAPS 2020-10'!A:A,'COAPS 2020-10'!N:N)</f>
        <v>7</v>
      </c>
      <c r="AD25" s="2" t="str">
        <f>_xlfn.XLOOKUP(A:A,'COAPS 2020-10'!A:A,'COAPS 2020-10'!AF:AF)</f>
        <v>SIM</v>
      </c>
      <c r="AE25" s="67" t="str">
        <f>_xlfn.XLOOKUP(A:A,'COAPS 2020-10'!A:A,'COAPS 2020-10'!T:T)</f>
        <v>CAUTELA</v>
      </c>
      <c r="AF25" s="1">
        <f>_xlfn.XLOOKUP(A:A,TELEFONE!A:A,TELEFONE!KD:KD)</f>
        <v>1</v>
      </c>
      <c r="AG25" s="1">
        <f>_xlfn.XLOOKUP($A:$A,AUTOPREENCHIMENTO!$A:$A,AUTOPREENCHIMENTO!LT:LT)</f>
        <v>1</v>
      </c>
      <c r="AH25" s="1">
        <f>_xlfn.XLOOKUP($A:$A,AUTOPREENCHIMENTO!$A:$A,AUTOPREENCHIMENTO!LU:LU)</f>
        <v>1</v>
      </c>
      <c r="AI25" s="1">
        <f>_xlfn.XLOOKUP($A:$A,AUTOPREENCHIMENTO!$A:$A,AUTOPREENCHIMENTO!MN:MN)</f>
        <v>1</v>
      </c>
      <c r="AJ25" s="1">
        <f>_xlfn.XLOOKUP($A:$A,AUTOPREENCHIMENTO!$A:$A,AUTOPREENCHIMENTO!MO:MO)</f>
        <v>1</v>
      </c>
      <c r="AK25" s="66">
        <f>_xlfn.XLOOKUP($A:$A,AUTOPREENCHIMENTO!$A:$A,AUTOPREENCHIMENTO!LY:LY)</f>
        <v>1</v>
      </c>
      <c r="AL25" s="66">
        <f>_xlfn.XLOOKUP($A:$A,AUTOPREENCHIMENTO!$A:$A,AUTOPREENCHIMENTO!LZ:LZ)</f>
        <v>1</v>
      </c>
      <c r="AM25" s="1">
        <f>_xlfn.XLOOKUP(A:A,TELEFONE!A:A,TELEFONE!JN:JN)</f>
        <v>1</v>
      </c>
      <c r="AN25" s="1">
        <f>_xlfn.XLOOKUP(A:A,TELEFONE!A:A,TELEFONE!JO:JO)</f>
        <v>1</v>
      </c>
      <c r="AO25" s="1">
        <f>_xlfn.XLOOKUP(A:A,TELEFONE!A:A,TELEFONE!JR:JR)</f>
        <v>1</v>
      </c>
      <c r="AP25" s="51">
        <f t="shared" si="21"/>
        <v>7</v>
      </c>
      <c r="AQ25" s="1">
        <f>_xlfn.XLOOKUP($A:$A,TELEFONE!$A:$A,TELEFONE!JH:JH)</f>
        <v>2</v>
      </c>
      <c r="AR25" s="1">
        <f>_xlfn.XLOOKUP($A:$A,TELEFONE!$A:$A,TELEFONE!JI:JI)</f>
        <v>2</v>
      </c>
      <c r="AS25" s="1">
        <f>_xlfn.XLOOKUP($A:$A,TELEFONE!$A:$A,TELEFONE!JJ:JJ)</f>
        <v>1</v>
      </c>
      <c r="AT25" s="1">
        <f>_xlfn.XLOOKUP($A:$A,TELEFONE!$A:$A,TELEFONE!JK:JK)</f>
        <v>2</v>
      </c>
      <c r="AU25" s="2">
        <f>_xlfn.XLOOKUP($A:$A,'COAPS 2020-10'!$A:$A,'COAPS 2020-10'!O:O)</f>
        <v>2</v>
      </c>
      <c r="AV25" s="2" t="str">
        <f>_xlfn.XLOOKUP($A:$A,'COAPS 2020-10'!$A:$A,'COAPS 2020-10'!P:P)</f>
        <v>SIM</v>
      </c>
      <c r="AW25" s="2" t="str">
        <f>_xlfn.XLOOKUP($A:$A,'COAPS 2020-10'!$A:$A,'COAPS 2020-10'!Q:Q)</f>
        <v>SIM</v>
      </c>
      <c r="AX25" s="2" t="str">
        <f>_xlfn.XLOOKUP($A:$A,'COAPS 2020-10'!$A:$A,'COAPS 2020-10'!R:R)</f>
        <v>SIM</v>
      </c>
      <c r="AY25" s="1">
        <f>_xlfn.XLOOKUP(A:A,AUTOPREENCHIMENTO!A:A,AUTOPREENCHIMENTO!MA:MA)</f>
        <v>1</v>
      </c>
      <c r="AZ25" s="1">
        <f>_xlfn.XLOOKUP(A:A,AUTOPREENCHIMENTO!A:A,AUTOPREENCHIMENTO!PH:PH)</f>
        <v>1</v>
      </c>
    </row>
    <row r="26" spans="1:52" x14ac:dyDescent="0.25">
      <c r="A26" s="2">
        <v>66</v>
      </c>
      <c r="B26" s="1" t="s">
        <v>1568</v>
      </c>
      <c r="C26" s="43" t="s">
        <v>224</v>
      </c>
      <c r="D26" s="1" t="s">
        <v>2019</v>
      </c>
      <c r="E26" s="20" t="str">
        <f>_xlfn.XLOOKUP(A:A,Tipologia!A:A,Tipologia!F:F)</f>
        <v>B</v>
      </c>
      <c r="F26" s="63">
        <f t="shared" si="0"/>
        <v>14.75</v>
      </c>
      <c r="G26" s="65">
        <f t="shared" si="1"/>
        <v>1</v>
      </c>
      <c r="H26" s="65">
        <f t="shared" si="2"/>
        <v>0</v>
      </c>
      <c r="I26" s="65">
        <f t="shared" si="3"/>
        <v>1</v>
      </c>
      <c r="J26" s="65">
        <f t="shared" si="4"/>
        <v>0</v>
      </c>
      <c r="K26" s="65">
        <f t="shared" si="5"/>
        <v>1</v>
      </c>
      <c r="L26" s="65">
        <f t="shared" si="6"/>
        <v>1</v>
      </c>
      <c r="M26" s="65">
        <f t="shared" si="7"/>
        <v>0.5</v>
      </c>
      <c r="N26" s="65">
        <f t="shared" si="8"/>
        <v>0.5</v>
      </c>
      <c r="O26" s="65">
        <f t="shared" si="9"/>
        <v>0.5</v>
      </c>
      <c r="P26" s="65">
        <f t="shared" si="10"/>
        <v>0.5</v>
      </c>
      <c r="Q26" s="65">
        <f t="shared" si="11"/>
        <v>1</v>
      </c>
      <c r="R26" s="65">
        <f t="shared" si="12"/>
        <v>1</v>
      </c>
      <c r="S26" s="65">
        <f t="shared" si="13"/>
        <v>0.75</v>
      </c>
      <c r="T26" s="65">
        <f t="shared" si="14"/>
        <v>1</v>
      </c>
      <c r="U26" s="65">
        <f t="shared" si="15"/>
        <v>1</v>
      </c>
      <c r="V26" s="65">
        <f t="shared" si="16"/>
        <v>1</v>
      </c>
      <c r="W26" s="65">
        <f t="shared" si="17"/>
        <v>1</v>
      </c>
      <c r="X26" s="65">
        <f t="shared" si="18"/>
        <v>1</v>
      </c>
      <c r="Y26" s="65">
        <f t="shared" si="19"/>
        <v>1</v>
      </c>
      <c r="Z26" s="66">
        <f>_xlfn.XLOOKUP(A:A,'COAPS 2020-10'!A:A,'COAPS 2020-10'!AP:AP)</f>
        <v>9</v>
      </c>
      <c r="AA26" s="67" t="str">
        <f>_xlfn.XLOOKUP(A:A,'COAPS 2020-10'!A:A,'COAPS 2020-10'!M:M)</f>
        <v>PRÓPRIO</v>
      </c>
      <c r="AB26" s="51">
        <f t="shared" si="20"/>
        <v>1.3333333333333333</v>
      </c>
      <c r="AC26" s="1">
        <f>_xlfn.XLOOKUP(A:A,'COAPS 2020-10'!A:A,'COAPS 2020-10'!N:N)</f>
        <v>12</v>
      </c>
      <c r="AD26" s="2" t="str">
        <f>_xlfn.XLOOKUP(A:A,'COAPS 2020-10'!A:A,'COAPS 2020-10'!AF:AF)</f>
        <v>NÃO</v>
      </c>
      <c r="AE26" s="67" t="str">
        <f>_xlfn.XLOOKUP(A:A,'COAPS 2020-10'!A:A,'COAPS 2020-10'!T:T)</f>
        <v>SIM</v>
      </c>
      <c r="AF26" s="1">
        <f>_xlfn.XLOOKUP(A:A,TELEFONE!A:A,TELEFONE!KD:KD)</f>
        <v>1</v>
      </c>
      <c r="AG26" s="1">
        <f>_xlfn.XLOOKUP($A:$A,AUTOPREENCHIMENTO!$A:$A,AUTOPREENCHIMENTO!LT:LT)</f>
        <v>1</v>
      </c>
      <c r="AH26" s="1">
        <f>_xlfn.XLOOKUP($A:$A,AUTOPREENCHIMENTO!$A:$A,AUTOPREENCHIMENTO!LU:LU)</f>
        <v>1</v>
      </c>
      <c r="AI26" s="1">
        <f>_xlfn.XLOOKUP($A:$A,AUTOPREENCHIMENTO!$A:$A,AUTOPREENCHIMENTO!MN:MN)</f>
        <v>1</v>
      </c>
      <c r="AJ26" s="1">
        <f>_xlfn.XLOOKUP($A:$A,AUTOPREENCHIMENTO!$A:$A,AUTOPREENCHIMENTO!MO:MO)</f>
        <v>1</v>
      </c>
      <c r="AK26" s="66">
        <f>_xlfn.XLOOKUP($A:$A,AUTOPREENCHIMENTO!$A:$A,AUTOPREENCHIMENTO!LY:LY)</f>
        <v>1</v>
      </c>
      <c r="AL26" s="66">
        <f>_xlfn.XLOOKUP($A:$A,AUTOPREENCHIMENTO!$A:$A,AUTOPREENCHIMENTO!LZ:LZ)</f>
        <v>1</v>
      </c>
      <c r="AM26" s="1">
        <f>_xlfn.XLOOKUP(A:A,TELEFONE!A:A,TELEFONE!JN:JN)</f>
        <v>1</v>
      </c>
      <c r="AN26" s="1">
        <f>_xlfn.XLOOKUP(A:A,TELEFONE!A:A,TELEFONE!JO:JO)</f>
        <v>1</v>
      </c>
      <c r="AO26" s="1">
        <f>_xlfn.XLOOKUP(A:A,TELEFONE!A:A,TELEFONE!JR:JR)</f>
        <v>1</v>
      </c>
      <c r="AP26" s="51">
        <f t="shared" si="21"/>
        <v>5</v>
      </c>
      <c r="AQ26" s="1">
        <f>_xlfn.XLOOKUP($A:$A,TELEFONE!$A:$A,TELEFONE!JH:JH)</f>
        <v>1</v>
      </c>
      <c r="AR26" s="1">
        <f>_xlfn.XLOOKUP($A:$A,TELEFONE!$A:$A,TELEFONE!JI:JI)</f>
        <v>1</v>
      </c>
      <c r="AS26" s="1">
        <f>_xlfn.XLOOKUP($A:$A,TELEFONE!$A:$A,TELEFONE!JJ:JJ)</f>
        <v>1</v>
      </c>
      <c r="AT26" s="1">
        <f>_xlfn.XLOOKUP($A:$A,TELEFONE!$A:$A,TELEFONE!JK:JK)</f>
        <v>2</v>
      </c>
      <c r="AU26" s="2">
        <f>_xlfn.XLOOKUP($A:$A,'COAPS 2020-10'!$A:$A,'COAPS 2020-10'!O:O)</f>
        <v>9</v>
      </c>
      <c r="AV26" s="2" t="str">
        <f>_xlfn.XLOOKUP($A:$A,'COAPS 2020-10'!$A:$A,'COAPS 2020-10'!P:P)</f>
        <v>SIM</v>
      </c>
      <c r="AW26" s="2" t="str">
        <f>_xlfn.XLOOKUP($A:$A,'COAPS 2020-10'!$A:$A,'COAPS 2020-10'!Q:Q)</f>
        <v>SIM</v>
      </c>
      <c r="AX26" s="2" t="str">
        <f>_xlfn.XLOOKUP($A:$A,'COAPS 2020-10'!$A:$A,'COAPS 2020-10'!R:R)</f>
        <v>SIM</v>
      </c>
      <c r="AY26" s="1">
        <f>_xlfn.XLOOKUP(A:A,AUTOPREENCHIMENTO!A:A,AUTOPREENCHIMENTO!MA:MA)</f>
        <v>1</v>
      </c>
      <c r="AZ26" s="1">
        <f>_xlfn.XLOOKUP(A:A,AUTOPREENCHIMENTO!A:A,AUTOPREENCHIMENTO!PH:PH)</f>
        <v>1</v>
      </c>
    </row>
    <row r="27" spans="1:52" x14ac:dyDescent="0.25">
      <c r="A27" s="2">
        <v>68</v>
      </c>
      <c r="B27" s="1" t="s">
        <v>1568</v>
      </c>
      <c r="C27" s="43" t="s">
        <v>313</v>
      </c>
      <c r="D27" s="1" t="s">
        <v>2020</v>
      </c>
      <c r="E27" s="20" t="str">
        <f>_xlfn.XLOOKUP(A:A,Tipologia!A:A,Tipologia!F:F)</f>
        <v>C</v>
      </c>
      <c r="F27" s="63">
        <f t="shared" si="0"/>
        <v>15.5</v>
      </c>
      <c r="G27" s="65">
        <f t="shared" si="1"/>
        <v>1</v>
      </c>
      <c r="H27" s="65">
        <f t="shared" si="2"/>
        <v>1</v>
      </c>
      <c r="I27" s="65">
        <f t="shared" si="3"/>
        <v>2</v>
      </c>
      <c r="J27" s="65">
        <f t="shared" si="4"/>
        <v>0</v>
      </c>
      <c r="K27" s="65">
        <f t="shared" si="5"/>
        <v>1</v>
      </c>
      <c r="L27" s="65">
        <f t="shared" si="6"/>
        <v>1</v>
      </c>
      <c r="M27" s="65">
        <f t="shared" si="7"/>
        <v>0.5</v>
      </c>
      <c r="N27" s="65">
        <f t="shared" si="8"/>
        <v>0.5</v>
      </c>
      <c r="O27" s="65">
        <f t="shared" si="9"/>
        <v>0.5</v>
      </c>
      <c r="P27" s="65">
        <f t="shared" si="10"/>
        <v>0.5</v>
      </c>
      <c r="Q27" s="65">
        <f t="shared" si="11"/>
        <v>1</v>
      </c>
      <c r="R27" s="65">
        <f t="shared" si="12"/>
        <v>1</v>
      </c>
      <c r="S27" s="65">
        <f t="shared" si="13"/>
        <v>0.5</v>
      </c>
      <c r="T27" s="65">
        <f t="shared" si="14"/>
        <v>1</v>
      </c>
      <c r="U27" s="65">
        <f t="shared" si="15"/>
        <v>1</v>
      </c>
      <c r="V27" s="65">
        <f t="shared" si="16"/>
        <v>1</v>
      </c>
      <c r="W27" s="65">
        <f t="shared" si="17"/>
        <v>1</v>
      </c>
      <c r="X27" s="65">
        <f t="shared" si="18"/>
        <v>1</v>
      </c>
      <c r="Y27" s="65">
        <f t="shared" si="19"/>
        <v>0</v>
      </c>
      <c r="Z27" s="66">
        <f>_xlfn.XLOOKUP(A:A,'COAPS 2020-10'!A:A,'COAPS 2020-10'!AP:AP)</f>
        <v>7</v>
      </c>
      <c r="AA27" s="67" t="str">
        <f>_xlfn.XLOOKUP(A:A,'COAPS 2020-10'!A:A,'COAPS 2020-10'!M:M)</f>
        <v>PRÓPRIO</v>
      </c>
      <c r="AB27" s="51">
        <f t="shared" si="20"/>
        <v>2.4285714285714284</v>
      </c>
      <c r="AC27" s="1">
        <f>_xlfn.XLOOKUP(A:A,'COAPS 2020-10'!A:A,'COAPS 2020-10'!N:N)</f>
        <v>17</v>
      </c>
      <c r="AD27" s="2" t="str">
        <f>_xlfn.XLOOKUP(A:A,'COAPS 2020-10'!A:A,'COAPS 2020-10'!AF:AF)</f>
        <v>NÃO</v>
      </c>
      <c r="AE27" s="67" t="str">
        <f>_xlfn.XLOOKUP(A:A,'COAPS 2020-10'!A:A,'COAPS 2020-10'!T:T)</f>
        <v>SIM</v>
      </c>
      <c r="AF27" s="1">
        <f>_xlfn.XLOOKUP(A:A,TELEFONE!A:A,TELEFONE!KD:KD)</f>
        <v>1</v>
      </c>
      <c r="AG27" s="1">
        <f>_xlfn.XLOOKUP($A:$A,AUTOPREENCHIMENTO!$A:$A,AUTOPREENCHIMENTO!LT:LT)</f>
        <v>1</v>
      </c>
      <c r="AH27" s="1">
        <f>_xlfn.XLOOKUP($A:$A,AUTOPREENCHIMENTO!$A:$A,AUTOPREENCHIMENTO!LU:LU)</f>
        <v>1</v>
      </c>
      <c r="AI27" s="1">
        <f>_xlfn.XLOOKUP($A:$A,AUTOPREENCHIMENTO!$A:$A,AUTOPREENCHIMENTO!MN:MN)</f>
        <v>1</v>
      </c>
      <c r="AJ27" s="1">
        <f>_xlfn.XLOOKUP($A:$A,AUTOPREENCHIMENTO!$A:$A,AUTOPREENCHIMENTO!MO:MO)</f>
        <v>1</v>
      </c>
      <c r="AK27" s="66">
        <f>_xlfn.XLOOKUP($A:$A,AUTOPREENCHIMENTO!$A:$A,AUTOPREENCHIMENTO!LY:LY)</f>
        <v>1</v>
      </c>
      <c r="AL27" s="66">
        <f>_xlfn.XLOOKUP($A:$A,AUTOPREENCHIMENTO!$A:$A,AUTOPREENCHIMENTO!LZ:LZ)</f>
        <v>1</v>
      </c>
      <c r="AM27" s="1">
        <f>_xlfn.XLOOKUP(A:A,TELEFONE!A:A,TELEFONE!JN:JN)</f>
        <v>1</v>
      </c>
      <c r="AN27" s="1">
        <f>_xlfn.XLOOKUP(A:A,TELEFONE!A:A,TELEFONE!JO:JO)</f>
        <v>2</v>
      </c>
      <c r="AO27" s="1">
        <f>_xlfn.XLOOKUP(A:A,TELEFONE!A:A,TELEFONE!JR:JR)</f>
        <v>1</v>
      </c>
      <c r="AP27" s="51">
        <f t="shared" si="21"/>
        <v>6</v>
      </c>
      <c r="AQ27" s="1">
        <f>_xlfn.XLOOKUP($A:$A,TELEFONE!$A:$A,TELEFONE!JH:JH)</f>
        <v>1</v>
      </c>
      <c r="AR27" s="1">
        <f>_xlfn.XLOOKUP($A:$A,TELEFONE!$A:$A,TELEFONE!JI:JI)</f>
        <v>2</v>
      </c>
      <c r="AS27" s="1">
        <f>_xlfn.XLOOKUP($A:$A,TELEFONE!$A:$A,TELEFONE!JJ:JJ)</f>
        <v>2</v>
      </c>
      <c r="AT27" s="1">
        <f>_xlfn.XLOOKUP($A:$A,TELEFONE!$A:$A,TELEFONE!JK:JK)</f>
        <v>1</v>
      </c>
      <c r="AU27" s="2">
        <f>_xlfn.XLOOKUP($A:$A,'COAPS 2020-10'!$A:$A,'COAPS 2020-10'!O:O)</f>
        <v>6</v>
      </c>
      <c r="AV27" s="2" t="str">
        <f>_xlfn.XLOOKUP($A:$A,'COAPS 2020-10'!$A:$A,'COAPS 2020-10'!P:P)</f>
        <v>SIM</v>
      </c>
      <c r="AW27" s="2" t="str">
        <f>_xlfn.XLOOKUP($A:$A,'COAPS 2020-10'!$A:$A,'COAPS 2020-10'!Q:Q)</f>
        <v>SIM</v>
      </c>
      <c r="AX27" s="2" t="str">
        <f>_xlfn.XLOOKUP($A:$A,'COAPS 2020-10'!$A:$A,'COAPS 2020-10'!R:R)</f>
        <v>SIM</v>
      </c>
      <c r="AY27" s="1">
        <f>_xlfn.XLOOKUP(A:A,AUTOPREENCHIMENTO!A:A,AUTOPREENCHIMENTO!MA:MA)</f>
        <v>1</v>
      </c>
      <c r="AZ27" s="1">
        <f>_xlfn.XLOOKUP(A:A,AUTOPREENCHIMENTO!A:A,AUTOPREENCHIMENTO!PH:PH)</f>
        <v>2</v>
      </c>
    </row>
    <row r="28" spans="1:52" x14ac:dyDescent="0.25">
      <c r="A28" s="2">
        <v>69</v>
      </c>
      <c r="B28" s="1" t="s">
        <v>1622</v>
      </c>
      <c r="C28" s="43" t="s">
        <v>276</v>
      </c>
      <c r="D28" s="1" t="s">
        <v>2072</v>
      </c>
      <c r="E28" s="20" t="str">
        <f>_xlfn.XLOOKUP(A:A,Tipologia!A:A,Tipologia!F:F)</f>
        <v>C</v>
      </c>
      <c r="F28" s="63">
        <f t="shared" si="0"/>
        <v>14</v>
      </c>
      <c r="G28" s="65">
        <f t="shared" si="1"/>
        <v>1</v>
      </c>
      <c r="H28" s="65">
        <f t="shared" si="2"/>
        <v>3</v>
      </c>
      <c r="I28" s="65">
        <f t="shared" si="3"/>
        <v>2</v>
      </c>
      <c r="J28" s="65">
        <f t="shared" si="4"/>
        <v>0</v>
      </c>
      <c r="K28" s="65">
        <f t="shared" si="5"/>
        <v>0.5</v>
      </c>
      <c r="L28" s="65">
        <f t="shared" si="6"/>
        <v>1</v>
      </c>
      <c r="M28" s="65">
        <f t="shared" si="7"/>
        <v>0</v>
      </c>
      <c r="N28" s="65">
        <f t="shared" si="8"/>
        <v>0.5</v>
      </c>
      <c r="O28" s="65">
        <f t="shared" si="9"/>
        <v>0.5</v>
      </c>
      <c r="P28" s="65">
        <f t="shared" si="10"/>
        <v>0.5</v>
      </c>
      <c r="Q28" s="65">
        <f t="shared" si="11"/>
        <v>1</v>
      </c>
      <c r="R28" s="65">
        <f t="shared" si="12"/>
        <v>1</v>
      </c>
      <c r="S28" s="65">
        <f t="shared" si="13"/>
        <v>0</v>
      </c>
      <c r="T28" s="65">
        <f t="shared" si="14"/>
        <v>1</v>
      </c>
      <c r="U28" s="65">
        <f t="shared" si="15"/>
        <v>1</v>
      </c>
      <c r="V28" s="65">
        <f t="shared" si="16"/>
        <v>0</v>
      </c>
      <c r="W28" s="65">
        <f t="shared" si="17"/>
        <v>0</v>
      </c>
      <c r="X28" s="65">
        <f t="shared" si="18"/>
        <v>1</v>
      </c>
      <c r="Y28" s="65">
        <f t="shared" si="19"/>
        <v>0</v>
      </c>
      <c r="Z28" s="66">
        <f>_xlfn.XLOOKUP(A:A,'COAPS 2020-10'!A:A,'COAPS 2020-10'!AP:AP)</f>
        <v>3</v>
      </c>
      <c r="AA28" s="67" t="str">
        <f>_xlfn.XLOOKUP(A:A,'COAPS 2020-10'!A:A,'COAPS 2020-10'!M:M)</f>
        <v>COMODATO</v>
      </c>
      <c r="AB28" s="51">
        <f t="shared" si="20"/>
        <v>1.6666666666666667</v>
      </c>
      <c r="AC28" s="1">
        <f>_xlfn.XLOOKUP(A:A,'COAPS 2020-10'!A:A,'COAPS 2020-10'!N:N)</f>
        <v>5</v>
      </c>
      <c r="AD28" s="2" t="str">
        <f>_xlfn.XLOOKUP(A:A,'COAPS 2020-10'!A:A,'COAPS 2020-10'!AF:AF)</f>
        <v>NÃO</v>
      </c>
      <c r="AE28" s="67" t="str">
        <f>_xlfn.XLOOKUP(A:A,'COAPS 2020-10'!A:A,'COAPS 2020-10'!T:T)</f>
        <v>CAUTELA</v>
      </c>
      <c r="AF28" s="1">
        <f>_xlfn.XLOOKUP(A:A,TELEFONE!A:A,TELEFONE!KD:KD)</f>
        <v>1</v>
      </c>
      <c r="AG28" s="1">
        <f>_xlfn.XLOOKUP($A:$A,AUTOPREENCHIMENTO!$A:$A,AUTOPREENCHIMENTO!LT:LT)</f>
        <v>0</v>
      </c>
      <c r="AH28" s="1">
        <f>_xlfn.XLOOKUP($A:$A,AUTOPREENCHIMENTO!$A:$A,AUTOPREENCHIMENTO!LU:LU)</f>
        <v>1</v>
      </c>
      <c r="AI28" s="1">
        <f>_xlfn.XLOOKUP($A:$A,AUTOPREENCHIMENTO!$A:$A,AUTOPREENCHIMENTO!MN:MN)</f>
        <v>1</v>
      </c>
      <c r="AJ28" s="1">
        <f>_xlfn.XLOOKUP($A:$A,AUTOPREENCHIMENTO!$A:$A,AUTOPREENCHIMENTO!MO:MO)</f>
        <v>1</v>
      </c>
      <c r="AK28" s="66">
        <f>_xlfn.XLOOKUP($A:$A,AUTOPREENCHIMENTO!$A:$A,AUTOPREENCHIMENTO!LY:LY)</f>
        <v>1</v>
      </c>
      <c r="AL28" s="66">
        <f>_xlfn.XLOOKUP($A:$A,AUTOPREENCHIMENTO!$A:$A,AUTOPREENCHIMENTO!LZ:LZ)</f>
        <v>0</v>
      </c>
      <c r="AM28" s="1">
        <f>_xlfn.XLOOKUP(A:A,TELEFONE!A:A,TELEFONE!JN:JN)</f>
        <v>1</v>
      </c>
      <c r="AN28" s="1">
        <f>_xlfn.XLOOKUP(A:A,TELEFONE!A:A,TELEFONE!JO:JO)</f>
        <v>1</v>
      </c>
      <c r="AO28" s="1">
        <f>_xlfn.XLOOKUP(A:A,TELEFONE!A:A,TELEFONE!JR:JR)</f>
        <v>1</v>
      </c>
      <c r="AP28" s="51">
        <f t="shared" si="21"/>
        <v>8</v>
      </c>
      <c r="AQ28" s="1">
        <f>_xlfn.XLOOKUP($A:$A,TELEFONE!$A:$A,TELEFONE!JH:JH)</f>
        <v>2</v>
      </c>
      <c r="AR28" s="1">
        <f>_xlfn.XLOOKUP($A:$A,TELEFONE!$A:$A,TELEFONE!JI:JI)</f>
        <v>2</v>
      </c>
      <c r="AS28" s="1">
        <f>_xlfn.XLOOKUP($A:$A,TELEFONE!$A:$A,TELEFONE!JJ:JJ)</f>
        <v>2</v>
      </c>
      <c r="AT28" s="1">
        <f>_xlfn.XLOOKUP($A:$A,TELEFONE!$A:$A,TELEFONE!JK:JK)</f>
        <v>2</v>
      </c>
      <c r="AU28" s="2">
        <f>_xlfn.XLOOKUP($A:$A,'COAPS 2020-10'!$A:$A,'COAPS 2020-10'!O:O)</f>
        <v>1</v>
      </c>
      <c r="AV28" s="2" t="str">
        <f>_xlfn.XLOOKUP($A:$A,'COAPS 2020-10'!$A:$A,'COAPS 2020-10'!P:P)</f>
        <v>SIM</v>
      </c>
      <c r="AW28" s="2" t="str">
        <f>_xlfn.XLOOKUP($A:$A,'COAPS 2020-10'!$A:$A,'COAPS 2020-10'!Q:Q)</f>
        <v>NÃO</v>
      </c>
      <c r="AX28" s="2" t="str">
        <f>_xlfn.XLOOKUP($A:$A,'COAPS 2020-10'!$A:$A,'COAPS 2020-10'!R:R)</f>
        <v>NÃO</v>
      </c>
      <c r="AY28" s="1">
        <f>_xlfn.XLOOKUP(A:A,AUTOPREENCHIMENTO!A:A,AUTOPREENCHIMENTO!MA:MA)</f>
        <v>1</v>
      </c>
      <c r="AZ28" s="1">
        <f>_xlfn.XLOOKUP(A:A,AUTOPREENCHIMENTO!A:A,AUTOPREENCHIMENTO!PH:PH)</f>
        <v>2</v>
      </c>
    </row>
    <row r="29" spans="1:52" x14ac:dyDescent="0.25">
      <c r="A29" s="2">
        <v>70</v>
      </c>
      <c r="B29" s="1" t="s">
        <v>1702</v>
      </c>
      <c r="C29" s="43" t="s">
        <v>305</v>
      </c>
      <c r="D29" s="1" t="s">
        <v>2021</v>
      </c>
      <c r="E29" s="20" t="str">
        <f>_xlfn.XLOOKUP(A:A,Tipologia!A:A,Tipologia!F:F)</f>
        <v>B</v>
      </c>
      <c r="F29" s="63">
        <f t="shared" si="0"/>
        <v>16.5</v>
      </c>
      <c r="G29" s="65">
        <f t="shared" si="1"/>
        <v>0</v>
      </c>
      <c r="H29" s="65">
        <f t="shared" si="2"/>
        <v>3</v>
      </c>
      <c r="I29" s="65">
        <f t="shared" si="3"/>
        <v>2</v>
      </c>
      <c r="J29" s="65">
        <f t="shared" si="4"/>
        <v>1</v>
      </c>
      <c r="K29" s="65">
        <f t="shared" si="5"/>
        <v>1</v>
      </c>
      <c r="L29" s="65">
        <f t="shared" si="6"/>
        <v>0</v>
      </c>
      <c r="M29" s="65">
        <f t="shared" si="7"/>
        <v>0.5</v>
      </c>
      <c r="N29" s="65">
        <f t="shared" si="8"/>
        <v>0.5</v>
      </c>
      <c r="O29" s="65">
        <f t="shared" si="9"/>
        <v>0.5</v>
      </c>
      <c r="P29" s="65">
        <f t="shared" si="10"/>
        <v>0.5</v>
      </c>
      <c r="Q29" s="65">
        <f t="shared" si="11"/>
        <v>1</v>
      </c>
      <c r="R29" s="65">
        <f t="shared" si="12"/>
        <v>0.5</v>
      </c>
      <c r="S29" s="65">
        <f t="shared" si="13"/>
        <v>0</v>
      </c>
      <c r="T29" s="65">
        <f t="shared" si="14"/>
        <v>1</v>
      </c>
      <c r="U29" s="65">
        <f t="shared" si="15"/>
        <v>1</v>
      </c>
      <c r="V29" s="65">
        <f t="shared" si="16"/>
        <v>1</v>
      </c>
      <c r="W29" s="65">
        <f t="shared" si="17"/>
        <v>1</v>
      </c>
      <c r="X29" s="65">
        <f t="shared" si="18"/>
        <v>1</v>
      </c>
      <c r="Y29" s="65">
        <f t="shared" si="19"/>
        <v>1</v>
      </c>
      <c r="Z29" s="66">
        <f>_xlfn.XLOOKUP(A:A,'COAPS 2020-10'!A:A,'COAPS 2020-10'!AP:AP)</f>
        <v>2</v>
      </c>
      <c r="AA29" s="67" t="str">
        <f>_xlfn.XLOOKUP(A:A,'COAPS 2020-10'!A:A,'COAPS 2020-10'!M:M)</f>
        <v>ALUGADO</v>
      </c>
      <c r="AB29" s="51">
        <f t="shared" si="20"/>
        <v>3.5</v>
      </c>
      <c r="AC29" s="1">
        <f>_xlfn.XLOOKUP(A:A,'COAPS 2020-10'!A:A,'COAPS 2020-10'!N:N)</f>
        <v>7</v>
      </c>
      <c r="AD29" s="2" t="str">
        <f>_xlfn.XLOOKUP(A:A,'COAPS 2020-10'!A:A,'COAPS 2020-10'!AF:AF)</f>
        <v>SIM</v>
      </c>
      <c r="AE29" s="67" t="str">
        <f>_xlfn.XLOOKUP(A:A,'COAPS 2020-10'!A:A,'COAPS 2020-10'!T:T)</f>
        <v>SIM</v>
      </c>
      <c r="AF29" s="1">
        <f>_xlfn.XLOOKUP(A:A,TELEFONE!A:A,TELEFONE!KD:KD)</f>
        <v>0</v>
      </c>
      <c r="AG29" s="1">
        <f>_xlfn.XLOOKUP($A:$A,AUTOPREENCHIMENTO!$A:$A,AUTOPREENCHIMENTO!LT:LT)</f>
        <v>1</v>
      </c>
      <c r="AH29" s="1">
        <f>_xlfn.XLOOKUP($A:$A,AUTOPREENCHIMENTO!$A:$A,AUTOPREENCHIMENTO!LU:LU)</f>
        <v>1</v>
      </c>
      <c r="AI29" s="1">
        <f>_xlfn.XLOOKUP($A:$A,AUTOPREENCHIMENTO!$A:$A,AUTOPREENCHIMENTO!MN:MN)</f>
        <v>1</v>
      </c>
      <c r="AJ29" s="1">
        <f>_xlfn.XLOOKUP($A:$A,AUTOPREENCHIMENTO!$A:$A,AUTOPREENCHIMENTO!MO:MO)</f>
        <v>1</v>
      </c>
      <c r="AK29" s="66">
        <f>_xlfn.XLOOKUP($A:$A,AUTOPREENCHIMENTO!$A:$A,AUTOPREENCHIMENTO!LY:LY)</f>
        <v>1</v>
      </c>
      <c r="AL29" s="66">
        <f>_xlfn.XLOOKUP($A:$A,AUTOPREENCHIMENTO!$A:$A,AUTOPREENCHIMENTO!LZ:LZ)</f>
        <v>1</v>
      </c>
      <c r="AM29" s="1">
        <f>_xlfn.XLOOKUP(A:A,TELEFONE!A:A,TELEFONE!JN:JN)</f>
        <v>2</v>
      </c>
      <c r="AN29" s="1">
        <f>_xlfn.XLOOKUP(A:A,TELEFONE!A:A,TELEFONE!JO:JO)</f>
        <v>2</v>
      </c>
      <c r="AO29" s="1">
        <f>_xlfn.XLOOKUP(A:A,TELEFONE!A:A,TELEFONE!JR:JR)</f>
        <v>1</v>
      </c>
      <c r="AP29" s="51">
        <f t="shared" si="21"/>
        <v>8</v>
      </c>
      <c r="AQ29" s="1">
        <f>_xlfn.XLOOKUP($A:$A,TELEFONE!$A:$A,TELEFONE!JH:JH)</f>
        <v>2</v>
      </c>
      <c r="AR29" s="1">
        <f>_xlfn.XLOOKUP($A:$A,TELEFONE!$A:$A,TELEFONE!JI:JI)</f>
        <v>2</v>
      </c>
      <c r="AS29" s="1">
        <f>_xlfn.XLOOKUP($A:$A,TELEFONE!$A:$A,TELEFONE!JJ:JJ)</f>
        <v>2</v>
      </c>
      <c r="AT29" s="1">
        <f>_xlfn.XLOOKUP($A:$A,TELEFONE!$A:$A,TELEFONE!JK:JK)</f>
        <v>2</v>
      </c>
      <c r="AU29" s="2">
        <f>_xlfn.XLOOKUP($A:$A,'COAPS 2020-10'!$A:$A,'COAPS 2020-10'!O:O)</f>
        <v>3</v>
      </c>
      <c r="AV29" s="2" t="str">
        <f>_xlfn.XLOOKUP($A:$A,'COAPS 2020-10'!$A:$A,'COAPS 2020-10'!P:P)</f>
        <v>COMPARTILHADA</v>
      </c>
      <c r="AW29" s="2" t="str">
        <f>_xlfn.XLOOKUP($A:$A,'COAPS 2020-10'!$A:$A,'COAPS 2020-10'!Q:Q)</f>
        <v>COMPARTILHADA</v>
      </c>
      <c r="AX29" s="2" t="str">
        <f>_xlfn.XLOOKUP($A:$A,'COAPS 2020-10'!$A:$A,'COAPS 2020-10'!R:R)</f>
        <v>SIM</v>
      </c>
      <c r="AY29" s="1">
        <f>_xlfn.XLOOKUP(A:A,AUTOPREENCHIMENTO!A:A,AUTOPREENCHIMENTO!MA:MA)</f>
        <v>1</v>
      </c>
      <c r="AZ29" s="1">
        <f>_xlfn.XLOOKUP(A:A,AUTOPREENCHIMENTO!A:A,AUTOPREENCHIMENTO!PH:PH)</f>
        <v>1</v>
      </c>
    </row>
    <row r="30" spans="1:52" x14ac:dyDescent="0.25">
      <c r="A30" s="2">
        <v>71</v>
      </c>
      <c r="B30" s="1" t="s">
        <v>1702</v>
      </c>
      <c r="C30" s="43" t="s">
        <v>325</v>
      </c>
      <c r="D30" s="1" t="s">
        <v>2097</v>
      </c>
      <c r="E30" s="20" t="str">
        <f>_xlfn.XLOOKUP(A:A,Tipologia!A:A,Tipologia!F:F)</f>
        <v>B</v>
      </c>
      <c r="F30" s="63">
        <f t="shared" si="0"/>
        <v>15.75</v>
      </c>
      <c r="G30" s="65">
        <f t="shared" si="1"/>
        <v>1</v>
      </c>
      <c r="H30" s="65">
        <f t="shared" si="2"/>
        <v>0</v>
      </c>
      <c r="I30" s="65">
        <f t="shared" si="3"/>
        <v>2</v>
      </c>
      <c r="J30" s="65">
        <f t="shared" si="4"/>
        <v>1</v>
      </c>
      <c r="K30" s="65">
        <f t="shared" si="5"/>
        <v>1</v>
      </c>
      <c r="L30" s="65">
        <f t="shared" si="6"/>
        <v>1</v>
      </c>
      <c r="M30" s="65">
        <f t="shared" si="7"/>
        <v>0.5</v>
      </c>
      <c r="N30" s="65">
        <f t="shared" si="8"/>
        <v>0.5</v>
      </c>
      <c r="O30" s="65">
        <f t="shared" si="9"/>
        <v>0.5</v>
      </c>
      <c r="P30" s="65">
        <f t="shared" si="10"/>
        <v>0</v>
      </c>
      <c r="Q30" s="65">
        <f t="shared" si="11"/>
        <v>1</v>
      </c>
      <c r="R30" s="65">
        <f t="shared" si="12"/>
        <v>0.5</v>
      </c>
      <c r="S30" s="65">
        <f t="shared" si="13"/>
        <v>0.75</v>
      </c>
      <c r="T30" s="65">
        <f t="shared" si="14"/>
        <v>1</v>
      </c>
      <c r="U30" s="65">
        <f t="shared" si="15"/>
        <v>1</v>
      </c>
      <c r="V30" s="65">
        <f t="shared" si="16"/>
        <v>1</v>
      </c>
      <c r="W30" s="65">
        <f t="shared" si="17"/>
        <v>1</v>
      </c>
      <c r="X30" s="65">
        <f t="shared" si="18"/>
        <v>1</v>
      </c>
      <c r="Y30" s="65">
        <f t="shared" si="19"/>
        <v>1</v>
      </c>
      <c r="Z30" s="66">
        <f>_xlfn.XLOOKUP(A:A,'COAPS 2020-10'!A:A,'COAPS 2020-10'!AP:AP)</f>
        <v>8</v>
      </c>
      <c r="AA30" s="67" t="str">
        <f>_xlfn.XLOOKUP(A:A,'COAPS 2020-10'!A:A,'COAPS 2020-10'!M:M)</f>
        <v>PRÓPRIO</v>
      </c>
      <c r="AB30" s="51">
        <f t="shared" si="20"/>
        <v>2.375</v>
      </c>
      <c r="AC30" s="1">
        <f>_xlfn.XLOOKUP(A:A,'COAPS 2020-10'!A:A,'COAPS 2020-10'!N:N)</f>
        <v>19</v>
      </c>
      <c r="AD30" s="2" t="str">
        <f>_xlfn.XLOOKUP(A:A,'COAPS 2020-10'!A:A,'COAPS 2020-10'!AF:AF)</f>
        <v>SIM</v>
      </c>
      <c r="AE30" s="67" t="str">
        <f>_xlfn.XLOOKUP(A:A,'COAPS 2020-10'!A:A,'COAPS 2020-10'!T:T)</f>
        <v>SIM</v>
      </c>
      <c r="AF30" s="1">
        <f>_xlfn.XLOOKUP(A:A,TELEFONE!A:A,TELEFONE!KD:KD)</f>
        <v>1</v>
      </c>
      <c r="AG30" s="1">
        <f>_xlfn.XLOOKUP($A:$A,AUTOPREENCHIMENTO!$A:$A,AUTOPREENCHIMENTO!LT:LT)</f>
        <v>1</v>
      </c>
      <c r="AH30" s="1">
        <f>_xlfn.XLOOKUP($A:$A,AUTOPREENCHIMENTO!$A:$A,AUTOPREENCHIMENTO!LU:LU)</f>
        <v>1</v>
      </c>
      <c r="AI30" s="1">
        <f>_xlfn.XLOOKUP($A:$A,AUTOPREENCHIMENTO!$A:$A,AUTOPREENCHIMENTO!MN:MN)</f>
        <v>1</v>
      </c>
      <c r="AJ30" s="1">
        <f>_xlfn.XLOOKUP($A:$A,AUTOPREENCHIMENTO!$A:$A,AUTOPREENCHIMENTO!MO:MO)</f>
        <v>0</v>
      </c>
      <c r="AK30" s="66">
        <f>_xlfn.XLOOKUP($A:$A,AUTOPREENCHIMENTO!$A:$A,AUTOPREENCHIMENTO!LY:LY)</f>
        <v>1</v>
      </c>
      <c r="AL30" s="66">
        <f>_xlfn.XLOOKUP($A:$A,AUTOPREENCHIMENTO!$A:$A,AUTOPREENCHIMENTO!LZ:LZ)</f>
        <v>1</v>
      </c>
      <c r="AM30" s="1">
        <f>_xlfn.XLOOKUP(A:A,TELEFONE!A:A,TELEFONE!JN:JN)</f>
        <v>1</v>
      </c>
      <c r="AN30" s="1">
        <f>_xlfn.XLOOKUP(A:A,TELEFONE!A:A,TELEFONE!JO:JO)</f>
        <v>2</v>
      </c>
      <c r="AO30" s="1">
        <f>_xlfn.XLOOKUP(A:A,TELEFONE!A:A,TELEFONE!JR:JR)</f>
        <v>0</v>
      </c>
      <c r="AP30" s="51">
        <f t="shared" si="21"/>
        <v>5</v>
      </c>
      <c r="AQ30" s="1">
        <f>_xlfn.XLOOKUP($A:$A,TELEFONE!$A:$A,TELEFONE!JH:JH)</f>
        <v>1</v>
      </c>
      <c r="AR30" s="1">
        <f>_xlfn.XLOOKUP($A:$A,TELEFONE!$A:$A,TELEFONE!JI:JI)</f>
        <v>1</v>
      </c>
      <c r="AS30" s="1">
        <f>_xlfn.XLOOKUP($A:$A,TELEFONE!$A:$A,TELEFONE!JJ:JJ)</f>
        <v>1</v>
      </c>
      <c r="AT30" s="1">
        <f>_xlfn.XLOOKUP($A:$A,TELEFONE!$A:$A,TELEFONE!JK:JK)</f>
        <v>2</v>
      </c>
      <c r="AU30" s="2">
        <f>_xlfn.XLOOKUP($A:$A,'COAPS 2020-10'!$A:$A,'COAPS 2020-10'!O:O)</f>
        <v>7</v>
      </c>
      <c r="AV30" s="2" t="str">
        <f>_xlfn.XLOOKUP($A:$A,'COAPS 2020-10'!$A:$A,'COAPS 2020-10'!P:P)</f>
        <v>SIM</v>
      </c>
      <c r="AW30" s="2" t="str">
        <f>_xlfn.XLOOKUP($A:$A,'COAPS 2020-10'!$A:$A,'COAPS 2020-10'!Q:Q)</f>
        <v>SIM</v>
      </c>
      <c r="AX30" s="2" t="str">
        <f>_xlfn.XLOOKUP($A:$A,'COAPS 2020-10'!$A:$A,'COAPS 2020-10'!R:R)</f>
        <v>SIM</v>
      </c>
      <c r="AY30" s="1">
        <f>_xlfn.XLOOKUP(A:A,AUTOPREENCHIMENTO!A:A,AUTOPREENCHIMENTO!MA:MA)</f>
        <v>1</v>
      </c>
      <c r="AZ30" s="1">
        <f>_xlfn.XLOOKUP(A:A,AUTOPREENCHIMENTO!A:A,AUTOPREENCHIMENTO!PH:PH)</f>
        <v>1</v>
      </c>
    </row>
    <row r="31" spans="1:52" x14ac:dyDescent="0.25">
      <c r="A31" s="2">
        <v>72</v>
      </c>
      <c r="B31" s="1" t="s">
        <v>1794</v>
      </c>
      <c r="C31" s="43" t="s">
        <v>330</v>
      </c>
      <c r="D31" s="1" t="s">
        <v>2022</v>
      </c>
      <c r="E31" s="20" t="str">
        <f>_xlfn.XLOOKUP(A:A,Tipologia!A:A,Tipologia!F:F)</f>
        <v>B</v>
      </c>
      <c r="F31" s="63">
        <f t="shared" si="0"/>
        <v>17.5</v>
      </c>
      <c r="G31" s="65">
        <f t="shared" si="1"/>
        <v>1</v>
      </c>
      <c r="H31" s="65">
        <f t="shared" si="2"/>
        <v>1</v>
      </c>
      <c r="I31" s="65">
        <f t="shared" si="3"/>
        <v>2</v>
      </c>
      <c r="J31" s="65">
        <f t="shared" si="4"/>
        <v>1</v>
      </c>
      <c r="K31" s="65">
        <f t="shared" si="5"/>
        <v>1</v>
      </c>
      <c r="L31" s="65">
        <f t="shared" si="6"/>
        <v>1</v>
      </c>
      <c r="M31" s="65">
        <f t="shared" si="7"/>
        <v>0.5</v>
      </c>
      <c r="N31" s="65">
        <f t="shared" si="8"/>
        <v>0.5</v>
      </c>
      <c r="O31" s="65">
        <f t="shared" si="9"/>
        <v>0.5</v>
      </c>
      <c r="P31" s="65">
        <f t="shared" si="10"/>
        <v>0.5</v>
      </c>
      <c r="Q31" s="65">
        <f t="shared" si="11"/>
        <v>1</v>
      </c>
      <c r="R31" s="65">
        <f t="shared" si="12"/>
        <v>1</v>
      </c>
      <c r="S31" s="65">
        <f t="shared" si="13"/>
        <v>0.5</v>
      </c>
      <c r="T31" s="65">
        <f t="shared" si="14"/>
        <v>1</v>
      </c>
      <c r="U31" s="65">
        <f t="shared" si="15"/>
        <v>1</v>
      </c>
      <c r="V31" s="65">
        <f t="shared" si="16"/>
        <v>1</v>
      </c>
      <c r="W31" s="65">
        <f t="shared" si="17"/>
        <v>1</v>
      </c>
      <c r="X31" s="65">
        <f t="shared" si="18"/>
        <v>1</v>
      </c>
      <c r="Y31" s="65">
        <f t="shared" si="19"/>
        <v>1</v>
      </c>
      <c r="Z31" s="66">
        <f>_xlfn.XLOOKUP(A:A,'COAPS 2020-10'!A:A,'COAPS 2020-10'!AP:AP)</f>
        <v>5</v>
      </c>
      <c r="AA31" s="67" t="str">
        <f>_xlfn.XLOOKUP(A:A,'COAPS 2020-10'!A:A,'COAPS 2020-10'!M:M)</f>
        <v>PRÓPRIO</v>
      </c>
      <c r="AB31" s="51">
        <f t="shared" si="20"/>
        <v>2.2000000000000002</v>
      </c>
      <c r="AC31" s="1">
        <f>_xlfn.XLOOKUP(A:A,'COAPS 2020-10'!A:A,'COAPS 2020-10'!N:N)</f>
        <v>11</v>
      </c>
      <c r="AD31" s="2" t="str">
        <f>_xlfn.XLOOKUP(A:A,'COAPS 2020-10'!A:A,'COAPS 2020-10'!AF:AF)</f>
        <v>SIM</v>
      </c>
      <c r="AE31" s="67" t="str">
        <f>_xlfn.XLOOKUP(A:A,'COAPS 2020-10'!A:A,'COAPS 2020-10'!T:T)</f>
        <v>SIM</v>
      </c>
      <c r="AF31" s="1">
        <f>_xlfn.XLOOKUP(A:A,TELEFONE!A:A,TELEFONE!KD:KD)</f>
        <v>1</v>
      </c>
      <c r="AG31" s="1">
        <f>_xlfn.XLOOKUP($A:$A,AUTOPREENCHIMENTO!$A:$A,AUTOPREENCHIMENTO!LT:LT)</f>
        <v>1</v>
      </c>
      <c r="AH31" s="1">
        <f>_xlfn.XLOOKUP($A:$A,AUTOPREENCHIMENTO!$A:$A,AUTOPREENCHIMENTO!LU:LU)</f>
        <v>1</v>
      </c>
      <c r="AI31" s="1">
        <f>_xlfn.XLOOKUP($A:$A,AUTOPREENCHIMENTO!$A:$A,AUTOPREENCHIMENTO!MN:MN)</f>
        <v>1</v>
      </c>
      <c r="AJ31" s="1">
        <f>_xlfn.XLOOKUP($A:$A,AUTOPREENCHIMENTO!$A:$A,AUTOPREENCHIMENTO!MO:MO)</f>
        <v>1</v>
      </c>
      <c r="AK31" s="66">
        <f>_xlfn.XLOOKUP($A:$A,AUTOPREENCHIMENTO!$A:$A,AUTOPREENCHIMENTO!LY:LY)</f>
        <v>1</v>
      </c>
      <c r="AL31" s="66">
        <f>_xlfn.XLOOKUP($A:$A,AUTOPREENCHIMENTO!$A:$A,AUTOPREENCHIMENTO!LZ:LZ)</f>
        <v>1</v>
      </c>
      <c r="AM31" s="1">
        <f>_xlfn.XLOOKUP(A:A,TELEFONE!A:A,TELEFONE!JN:JN)</f>
        <v>2</v>
      </c>
      <c r="AN31" s="1">
        <f>_xlfn.XLOOKUP(A:A,TELEFONE!A:A,TELEFONE!JO:JO)</f>
        <v>1</v>
      </c>
      <c r="AO31" s="1">
        <f>_xlfn.XLOOKUP(A:A,TELEFONE!A:A,TELEFONE!JR:JR)</f>
        <v>1</v>
      </c>
      <c r="AP31" s="51">
        <f t="shared" si="21"/>
        <v>6</v>
      </c>
      <c r="AQ31" s="1">
        <f>_xlfn.XLOOKUP($A:$A,TELEFONE!$A:$A,TELEFONE!JH:JH)</f>
        <v>1</v>
      </c>
      <c r="AR31" s="1">
        <f>_xlfn.XLOOKUP($A:$A,TELEFONE!$A:$A,TELEFONE!JI:JI)</f>
        <v>2</v>
      </c>
      <c r="AS31" s="1">
        <f>_xlfn.XLOOKUP($A:$A,TELEFONE!$A:$A,TELEFONE!JJ:JJ)</f>
        <v>1</v>
      </c>
      <c r="AT31" s="1">
        <f>_xlfn.XLOOKUP($A:$A,TELEFONE!$A:$A,TELEFONE!JK:JK)</f>
        <v>2</v>
      </c>
      <c r="AU31" s="2">
        <f>_xlfn.XLOOKUP($A:$A,'COAPS 2020-10'!$A:$A,'COAPS 2020-10'!O:O)</f>
        <v>6</v>
      </c>
      <c r="AV31" s="2" t="str">
        <f>_xlfn.XLOOKUP($A:$A,'COAPS 2020-10'!$A:$A,'COAPS 2020-10'!P:P)</f>
        <v>SIM</v>
      </c>
      <c r="AW31" s="2" t="str">
        <f>_xlfn.XLOOKUP($A:$A,'COAPS 2020-10'!$A:$A,'COAPS 2020-10'!Q:Q)</f>
        <v>SIM</v>
      </c>
      <c r="AX31" s="2" t="str">
        <f>_xlfn.XLOOKUP($A:$A,'COAPS 2020-10'!$A:$A,'COAPS 2020-10'!R:R)</f>
        <v>SIM</v>
      </c>
      <c r="AY31" s="1">
        <f>_xlfn.XLOOKUP(A:A,AUTOPREENCHIMENTO!A:A,AUTOPREENCHIMENTO!MA:MA)</f>
        <v>1</v>
      </c>
      <c r="AZ31" s="1">
        <f>_xlfn.XLOOKUP(A:A,AUTOPREENCHIMENTO!A:A,AUTOPREENCHIMENTO!PH:PH)</f>
        <v>1</v>
      </c>
    </row>
    <row r="32" spans="1:52" x14ac:dyDescent="0.25">
      <c r="A32" s="2">
        <v>73</v>
      </c>
      <c r="B32" s="1" t="s">
        <v>1702</v>
      </c>
      <c r="C32" s="43" t="s">
        <v>2151</v>
      </c>
      <c r="D32" s="1" t="s">
        <v>2073</v>
      </c>
      <c r="E32" s="20" t="str">
        <f>_xlfn.XLOOKUP(A:A,Tipologia!A:A,Tipologia!F:F)</f>
        <v>B</v>
      </c>
      <c r="F32" s="63">
        <f t="shared" si="0"/>
        <v>16.75</v>
      </c>
      <c r="G32" s="65">
        <f t="shared" si="1"/>
        <v>1</v>
      </c>
      <c r="H32" s="65">
        <f t="shared" si="2"/>
        <v>1</v>
      </c>
      <c r="I32" s="65">
        <f t="shared" si="3"/>
        <v>2</v>
      </c>
      <c r="J32" s="65">
        <f t="shared" si="4"/>
        <v>1</v>
      </c>
      <c r="K32" s="65">
        <f t="shared" si="5"/>
        <v>1</v>
      </c>
      <c r="L32" s="65">
        <f t="shared" si="6"/>
        <v>1</v>
      </c>
      <c r="M32" s="65">
        <f t="shared" si="7"/>
        <v>0.5</v>
      </c>
      <c r="N32" s="65">
        <f t="shared" si="8"/>
        <v>0.5</v>
      </c>
      <c r="O32" s="65">
        <f t="shared" si="9"/>
        <v>0.5</v>
      </c>
      <c r="P32" s="65">
        <f t="shared" si="10"/>
        <v>0.5</v>
      </c>
      <c r="Q32" s="65">
        <f t="shared" si="11"/>
        <v>1</v>
      </c>
      <c r="R32" s="65">
        <f t="shared" si="12"/>
        <v>1</v>
      </c>
      <c r="S32" s="65">
        <f t="shared" si="13"/>
        <v>0.75</v>
      </c>
      <c r="T32" s="65">
        <f t="shared" si="14"/>
        <v>1</v>
      </c>
      <c r="U32" s="65">
        <f t="shared" si="15"/>
        <v>1</v>
      </c>
      <c r="V32" s="65">
        <f t="shared" si="16"/>
        <v>1</v>
      </c>
      <c r="W32" s="65">
        <f t="shared" si="17"/>
        <v>1</v>
      </c>
      <c r="X32" s="65">
        <f t="shared" si="18"/>
        <v>0</v>
      </c>
      <c r="Y32" s="65">
        <f t="shared" si="19"/>
        <v>1</v>
      </c>
      <c r="Z32" s="66">
        <f>_xlfn.XLOOKUP(A:A,'COAPS 2020-10'!A:A,'COAPS 2020-10'!AP:AP)</f>
        <v>6</v>
      </c>
      <c r="AA32" s="67" t="str">
        <f>_xlfn.XLOOKUP(A:A,'COAPS 2020-10'!A:A,'COAPS 2020-10'!M:M)</f>
        <v>PRÓPRIO</v>
      </c>
      <c r="AB32" s="51">
        <f t="shared" si="20"/>
        <v>2.5</v>
      </c>
      <c r="AC32" s="1">
        <f>_xlfn.XLOOKUP(A:A,'COAPS 2020-10'!A:A,'COAPS 2020-10'!N:N)</f>
        <v>15</v>
      </c>
      <c r="AD32" s="2" t="str">
        <f>_xlfn.XLOOKUP(A:A,'COAPS 2020-10'!A:A,'COAPS 2020-10'!AF:AF)</f>
        <v>SIM</v>
      </c>
      <c r="AE32" s="67" t="str">
        <f>_xlfn.XLOOKUP(A:A,'COAPS 2020-10'!A:A,'COAPS 2020-10'!T:T)</f>
        <v>SIM</v>
      </c>
      <c r="AF32" s="1">
        <f>_xlfn.XLOOKUP(A:A,TELEFONE!A:A,TELEFONE!KD:KD)</f>
        <v>1</v>
      </c>
      <c r="AG32" s="1">
        <f>_xlfn.XLOOKUP($A:$A,AUTOPREENCHIMENTO!$A:$A,AUTOPREENCHIMENTO!LT:LT)</f>
        <v>1</v>
      </c>
      <c r="AH32" s="1">
        <f>_xlfn.XLOOKUP($A:$A,AUTOPREENCHIMENTO!$A:$A,AUTOPREENCHIMENTO!LU:LU)</f>
        <v>1</v>
      </c>
      <c r="AI32" s="1">
        <f>_xlfn.XLOOKUP($A:$A,AUTOPREENCHIMENTO!$A:$A,AUTOPREENCHIMENTO!MN:MN)</f>
        <v>1</v>
      </c>
      <c r="AJ32" s="1">
        <f>_xlfn.XLOOKUP($A:$A,AUTOPREENCHIMENTO!$A:$A,AUTOPREENCHIMENTO!MO:MO)</f>
        <v>1</v>
      </c>
      <c r="AK32" s="66">
        <f>_xlfn.XLOOKUP($A:$A,AUTOPREENCHIMENTO!$A:$A,AUTOPREENCHIMENTO!LY:LY)</f>
        <v>1</v>
      </c>
      <c r="AL32" s="66">
        <f>_xlfn.XLOOKUP($A:$A,AUTOPREENCHIMENTO!$A:$A,AUTOPREENCHIMENTO!LZ:LZ)</f>
        <v>1</v>
      </c>
      <c r="AM32" s="1">
        <f>_xlfn.XLOOKUP(A:A,TELEFONE!A:A,TELEFONE!JN:JN)</f>
        <v>1</v>
      </c>
      <c r="AN32" s="1">
        <f>_xlfn.XLOOKUP(A:A,TELEFONE!A:A,TELEFONE!JO:JO)</f>
        <v>1</v>
      </c>
      <c r="AO32" s="1">
        <f>_xlfn.XLOOKUP(A:A,TELEFONE!A:A,TELEFONE!JR:JR)</f>
        <v>1</v>
      </c>
      <c r="AP32" s="51">
        <f t="shared" si="21"/>
        <v>5</v>
      </c>
      <c r="AQ32" s="1">
        <f>_xlfn.XLOOKUP($A:$A,TELEFONE!$A:$A,TELEFONE!JH:JH)</f>
        <v>1</v>
      </c>
      <c r="AR32" s="1">
        <f>_xlfn.XLOOKUP($A:$A,TELEFONE!$A:$A,TELEFONE!JI:JI)</f>
        <v>2</v>
      </c>
      <c r="AS32" s="1">
        <f>_xlfn.XLOOKUP($A:$A,TELEFONE!$A:$A,TELEFONE!JJ:JJ)</f>
        <v>1</v>
      </c>
      <c r="AT32" s="1">
        <f>_xlfn.XLOOKUP($A:$A,TELEFONE!$A:$A,TELEFONE!JK:JK)</f>
        <v>1</v>
      </c>
      <c r="AU32" s="2">
        <f>_xlfn.XLOOKUP($A:$A,'COAPS 2020-10'!$A:$A,'COAPS 2020-10'!O:O)</f>
        <v>6</v>
      </c>
      <c r="AV32" s="2" t="str">
        <f>_xlfn.XLOOKUP($A:$A,'COAPS 2020-10'!$A:$A,'COAPS 2020-10'!P:P)</f>
        <v>SIM</v>
      </c>
      <c r="AW32" s="2" t="str">
        <f>_xlfn.XLOOKUP($A:$A,'COAPS 2020-10'!$A:$A,'COAPS 2020-10'!Q:Q)</f>
        <v>SIM</v>
      </c>
      <c r="AX32" s="2" t="str">
        <f>_xlfn.XLOOKUP($A:$A,'COAPS 2020-10'!$A:$A,'COAPS 2020-10'!R:R)</f>
        <v>SIM</v>
      </c>
      <c r="AY32" s="1">
        <f>_xlfn.XLOOKUP(A:A,AUTOPREENCHIMENTO!A:A,AUTOPREENCHIMENTO!MA:MA)</f>
        <v>0</v>
      </c>
      <c r="AZ32" s="1">
        <f>_xlfn.XLOOKUP(A:A,AUTOPREENCHIMENTO!A:A,AUTOPREENCHIMENTO!PH:PH)</f>
        <v>1</v>
      </c>
    </row>
    <row r="33" spans="1:52" x14ac:dyDescent="0.25">
      <c r="A33" s="2">
        <v>74</v>
      </c>
      <c r="B33" s="1" t="s">
        <v>1702</v>
      </c>
      <c r="C33" s="43" t="s">
        <v>325</v>
      </c>
      <c r="D33" s="1" t="s">
        <v>2074</v>
      </c>
      <c r="E33" s="20" t="str">
        <f>_xlfn.XLOOKUP(A:A,Tipologia!A:A,Tipologia!F:F)</f>
        <v>C</v>
      </c>
      <c r="F33" s="63">
        <f t="shared" si="0"/>
        <v>13.5</v>
      </c>
      <c r="G33" s="65">
        <f t="shared" si="1"/>
        <v>1</v>
      </c>
      <c r="H33" s="65">
        <f t="shared" si="2"/>
        <v>3</v>
      </c>
      <c r="I33" s="65">
        <f t="shared" si="3"/>
        <v>1</v>
      </c>
      <c r="J33" s="65">
        <f t="shared" si="4"/>
        <v>1</v>
      </c>
      <c r="K33" s="65">
        <f t="shared" si="5"/>
        <v>1</v>
      </c>
      <c r="L33" s="65">
        <f t="shared" si="6"/>
        <v>0</v>
      </c>
      <c r="M33" s="65">
        <f t="shared" si="7"/>
        <v>0.5</v>
      </c>
      <c r="N33" s="65">
        <f t="shared" si="8"/>
        <v>0.5</v>
      </c>
      <c r="O33" s="65">
        <f t="shared" si="9"/>
        <v>0</v>
      </c>
      <c r="P33" s="65">
        <f t="shared" si="10"/>
        <v>0</v>
      </c>
      <c r="Q33" s="65">
        <f t="shared" si="11"/>
        <v>0</v>
      </c>
      <c r="R33" s="65">
        <f t="shared" si="12"/>
        <v>1</v>
      </c>
      <c r="S33" s="65">
        <f t="shared" si="13"/>
        <v>0.5</v>
      </c>
      <c r="T33" s="65">
        <f t="shared" si="14"/>
        <v>0</v>
      </c>
      <c r="U33" s="65">
        <f t="shared" si="15"/>
        <v>1</v>
      </c>
      <c r="V33" s="65">
        <f t="shared" si="16"/>
        <v>1</v>
      </c>
      <c r="W33" s="65">
        <f t="shared" si="17"/>
        <v>1</v>
      </c>
      <c r="X33" s="65">
        <f t="shared" si="18"/>
        <v>0</v>
      </c>
      <c r="Y33" s="65">
        <f t="shared" si="19"/>
        <v>1</v>
      </c>
      <c r="Z33" s="66">
        <f>_xlfn.XLOOKUP(A:A,'COAPS 2020-10'!A:A,'COAPS 2020-10'!AP:AP)</f>
        <v>1</v>
      </c>
      <c r="AA33" s="67" t="str">
        <f>_xlfn.XLOOKUP(A:A,'COAPS 2020-10'!A:A,'COAPS 2020-10'!M:M)</f>
        <v>CESSÃO</v>
      </c>
      <c r="AB33" s="51">
        <f t="shared" si="20"/>
        <v>1</v>
      </c>
      <c r="AC33" s="1">
        <f>_xlfn.XLOOKUP(A:A,'COAPS 2020-10'!A:A,'COAPS 2020-10'!N:N)</f>
        <v>1</v>
      </c>
      <c r="AD33" s="2" t="str">
        <f>_xlfn.XLOOKUP(A:A,'COAPS 2020-10'!A:A,'COAPS 2020-10'!AF:AF)</f>
        <v>SIM</v>
      </c>
      <c r="AE33" s="67" t="str">
        <f>_xlfn.XLOOKUP(A:A,'COAPS 2020-10'!A:A,'COAPS 2020-10'!T:T)</f>
        <v>SIM</v>
      </c>
      <c r="AF33" s="1">
        <f>_xlfn.XLOOKUP(A:A,TELEFONE!A:A,TELEFONE!KD:KD)</f>
        <v>0</v>
      </c>
      <c r="AG33" s="1">
        <f>_xlfn.XLOOKUP($A:$A,AUTOPREENCHIMENTO!$A:$A,AUTOPREENCHIMENTO!LT:LT)</f>
        <v>1</v>
      </c>
      <c r="AH33" s="1">
        <f>_xlfn.XLOOKUP($A:$A,AUTOPREENCHIMENTO!$A:$A,AUTOPREENCHIMENTO!LU:LU)</f>
        <v>1</v>
      </c>
      <c r="AI33" s="1">
        <f>_xlfn.XLOOKUP($A:$A,AUTOPREENCHIMENTO!$A:$A,AUTOPREENCHIMENTO!MN:MN)</f>
        <v>0</v>
      </c>
      <c r="AJ33" s="1">
        <f>_xlfn.XLOOKUP($A:$A,AUTOPREENCHIMENTO!$A:$A,AUTOPREENCHIMENTO!MO:MO)</f>
        <v>0</v>
      </c>
      <c r="AK33" s="66">
        <f>_xlfn.XLOOKUP($A:$A,AUTOPREENCHIMENTO!$A:$A,AUTOPREENCHIMENTO!LY:LY)</f>
        <v>0</v>
      </c>
      <c r="AL33" s="66">
        <f>_xlfn.XLOOKUP($A:$A,AUTOPREENCHIMENTO!$A:$A,AUTOPREENCHIMENTO!LZ:LZ)</f>
        <v>0</v>
      </c>
      <c r="AM33" s="1">
        <f>_xlfn.XLOOKUP(A:A,TELEFONE!A:A,TELEFONE!JN:JN)</f>
        <v>1</v>
      </c>
      <c r="AN33" s="1">
        <f>_xlfn.XLOOKUP(A:A,TELEFONE!A:A,TELEFONE!JO:JO)</f>
        <v>2</v>
      </c>
      <c r="AO33" s="1">
        <f>_xlfn.XLOOKUP(A:A,TELEFONE!A:A,TELEFONE!JR:JR)</f>
        <v>1</v>
      </c>
      <c r="AP33" s="51">
        <f t="shared" si="21"/>
        <v>6</v>
      </c>
      <c r="AQ33" s="1">
        <f>_xlfn.XLOOKUP($A:$A,TELEFONE!$A:$A,TELEFONE!JH:JH)</f>
        <v>2</v>
      </c>
      <c r="AR33" s="1">
        <f>_xlfn.XLOOKUP($A:$A,TELEFONE!$A:$A,TELEFONE!JI:JI)</f>
        <v>2</v>
      </c>
      <c r="AS33" s="1">
        <f>_xlfn.XLOOKUP($A:$A,TELEFONE!$A:$A,TELEFONE!JJ:JJ)</f>
        <v>1</v>
      </c>
      <c r="AT33" s="1">
        <f>_xlfn.XLOOKUP($A:$A,TELEFONE!$A:$A,TELEFONE!JK:JK)</f>
        <v>1</v>
      </c>
      <c r="AU33" s="2">
        <f>_xlfn.XLOOKUP($A:$A,'COAPS 2020-10'!$A:$A,'COAPS 2020-10'!O:O)</f>
        <v>0</v>
      </c>
      <c r="AV33" s="2" t="str">
        <f>_xlfn.XLOOKUP($A:$A,'COAPS 2020-10'!$A:$A,'COAPS 2020-10'!P:P)</f>
        <v>COMPARTILHADA</v>
      </c>
      <c r="AW33" s="2" t="str">
        <f>_xlfn.XLOOKUP($A:$A,'COAPS 2020-10'!$A:$A,'COAPS 2020-10'!Q:Q)</f>
        <v>COMPARTILHADA</v>
      </c>
      <c r="AX33" s="2" t="str">
        <f>_xlfn.XLOOKUP($A:$A,'COAPS 2020-10'!$A:$A,'COAPS 2020-10'!R:R)</f>
        <v>SIM</v>
      </c>
      <c r="AY33" s="1">
        <f>_xlfn.XLOOKUP(A:A,AUTOPREENCHIMENTO!A:A,AUTOPREENCHIMENTO!MA:MA)</f>
        <v>0</v>
      </c>
      <c r="AZ33" s="1">
        <f>_xlfn.XLOOKUP(A:A,AUTOPREENCHIMENTO!A:A,AUTOPREENCHIMENTO!PH:PH)</f>
        <v>1</v>
      </c>
    </row>
    <row r="34" spans="1:52" x14ac:dyDescent="0.25">
      <c r="A34" s="2">
        <v>75</v>
      </c>
      <c r="B34" s="1" t="s">
        <v>1568</v>
      </c>
      <c r="C34" s="43" t="s">
        <v>344</v>
      </c>
      <c r="D34" s="1" t="s">
        <v>2023</v>
      </c>
      <c r="E34" s="20" t="str">
        <f>_xlfn.XLOOKUP(A:A,Tipologia!A:A,Tipologia!F:F)</f>
        <v>B</v>
      </c>
      <c r="F34" s="63">
        <f t="shared" ref="F34:F65" si="22">SUM(G34:Y34)</f>
        <v>15.25</v>
      </c>
      <c r="G34" s="65">
        <f t="shared" ref="G34:G65" si="23">IF(OR(AA34="PRÓPRIO",AA34="CESSÃO",AA34="COMODATO"),1,0)</f>
        <v>1</v>
      </c>
      <c r="H34" s="65">
        <f t="shared" ref="H34:H65" si="24">IF(Z34&lt;=4,3,IF(Z34&lt;=7,1,0))</f>
        <v>1</v>
      </c>
      <c r="I34" s="65">
        <f t="shared" ref="I34:I65" si="25">IF(AB34&gt;=1.5,2,IF(AB34&gt;=1,1,0))</f>
        <v>2</v>
      </c>
      <c r="J34" s="65">
        <f t="shared" ref="J34:J65" si="26">IF(AD34="SIM",1,0)</f>
        <v>0</v>
      </c>
      <c r="K34" s="65">
        <f t="shared" ref="K34:K65" si="27">IF(AE34="SIM",1,IF(AE34="CAUTELA",0.5,0))</f>
        <v>1</v>
      </c>
      <c r="L34" s="65">
        <f t="shared" ref="L34:L65" si="28">AF34</f>
        <v>1</v>
      </c>
      <c r="M34" s="65">
        <f t="shared" ref="M34:M65" si="29">IF(AG34=1,0.5,0)</f>
        <v>0.5</v>
      </c>
      <c r="N34" s="65">
        <f t="shared" ref="N34:N65" si="30">IF(AH34=1,0.5,0)</f>
        <v>0.5</v>
      </c>
      <c r="O34" s="65">
        <f t="shared" ref="O34:O65" si="31">IF(AI34=1,0.5,0)</f>
        <v>0.5</v>
      </c>
      <c r="P34" s="65">
        <f t="shared" ref="P34:P65" si="32">IF(AJ34=1,0.5,0)</f>
        <v>0.5</v>
      </c>
      <c r="Q34" s="65">
        <f t="shared" ref="Q34:Q65" si="33">IF(OR(AK34=1,AL34=1),1,0)</f>
        <v>1</v>
      </c>
      <c r="R34" s="65">
        <f t="shared" ref="R34:R65" si="34">IF(AND(OR(AM34=1,AN34=1),AO34=1),1,IF(OR(AM34=1,AN34=1,AO34=1),0.5,0))</f>
        <v>1</v>
      </c>
      <c r="S34" s="65">
        <f t="shared" ref="S34:S65" si="35">IF(AP34=4,1,IF(AP34=5,0.75,IF(AP34=6,0.5,IF(AP34=7,0.25,0))))</f>
        <v>0.25</v>
      </c>
      <c r="T34" s="65">
        <f t="shared" ref="T34:T65" si="36">IF(AU34=0,0,1)</f>
        <v>1</v>
      </c>
      <c r="U34" s="65">
        <f t="shared" ref="U34:U65" si="37">IF(AV34="NÃO",0,1)</f>
        <v>1</v>
      </c>
      <c r="V34" s="65">
        <f t="shared" ref="V34:V65" si="38">IF(AW34="NÃO",0,1)</f>
        <v>1</v>
      </c>
      <c r="W34" s="65">
        <f t="shared" ref="W34:W65" si="39">IF(AX34="SIM",1,0)</f>
        <v>1</v>
      </c>
      <c r="X34" s="65">
        <f t="shared" ref="X34:X65" si="40">AY34</f>
        <v>0</v>
      </c>
      <c r="Y34" s="65">
        <f t="shared" ref="Y34:Y65" si="41">IF(AZ34=1,1,0)</f>
        <v>1</v>
      </c>
      <c r="Z34" s="66">
        <f>_xlfn.XLOOKUP(A:A,'COAPS 2020-10'!A:A,'COAPS 2020-10'!AP:AP)</f>
        <v>7</v>
      </c>
      <c r="AA34" s="67" t="str">
        <f>_xlfn.XLOOKUP(A:A,'COAPS 2020-10'!A:A,'COAPS 2020-10'!M:M)</f>
        <v>PRÓPRIO</v>
      </c>
      <c r="AB34" s="51">
        <f t="shared" ref="AB34:AB65" si="42">AC34/Z34</f>
        <v>1.8571428571428572</v>
      </c>
      <c r="AC34" s="1">
        <f>_xlfn.XLOOKUP(A:A,'COAPS 2020-10'!A:A,'COAPS 2020-10'!N:N)</f>
        <v>13</v>
      </c>
      <c r="AD34" s="2" t="str">
        <f>_xlfn.XLOOKUP(A:A,'COAPS 2020-10'!A:A,'COAPS 2020-10'!AF:AF)</f>
        <v>NÃO</v>
      </c>
      <c r="AE34" s="67" t="str">
        <f>_xlfn.XLOOKUP(A:A,'COAPS 2020-10'!A:A,'COAPS 2020-10'!T:T)</f>
        <v>SIM</v>
      </c>
      <c r="AF34" s="1">
        <f>_xlfn.XLOOKUP(A:A,TELEFONE!A:A,TELEFONE!KD:KD)</f>
        <v>1</v>
      </c>
      <c r="AG34" s="1">
        <f>_xlfn.XLOOKUP($A:$A,AUTOPREENCHIMENTO!$A:$A,AUTOPREENCHIMENTO!LT:LT)</f>
        <v>1</v>
      </c>
      <c r="AH34" s="1">
        <f>_xlfn.XLOOKUP($A:$A,AUTOPREENCHIMENTO!$A:$A,AUTOPREENCHIMENTO!LU:LU)</f>
        <v>1</v>
      </c>
      <c r="AI34" s="1">
        <f>_xlfn.XLOOKUP($A:$A,AUTOPREENCHIMENTO!$A:$A,AUTOPREENCHIMENTO!MN:MN)</f>
        <v>1</v>
      </c>
      <c r="AJ34" s="1">
        <f>_xlfn.XLOOKUP($A:$A,AUTOPREENCHIMENTO!$A:$A,AUTOPREENCHIMENTO!MO:MO)</f>
        <v>1</v>
      </c>
      <c r="AK34" s="66">
        <f>_xlfn.XLOOKUP($A:$A,AUTOPREENCHIMENTO!$A:$A,AUTOPREENCHIMENTO!LY:LY)</f>
        <v>1</v>
      </c>
      <c r="AL34" s="66">
        <f>_xlfn.XLOOKUP($A:$A,AUTOPREENCHIMENTO!$A:$A,AUTOPREENCHIMENTO!LZ:LZ)</f>
        <v>0</v>
      </c>
      <c r="AM34" s="1">
        <f>_xlfn.XLOOKUP(A:A,TELEFONE!A:A,TELEFONE!JN:JN)</f>
        <v>1</v>
      </c>
      <c r="AN34" s="1">
        <f>_xlfn.XLOOKUP(A:A,TELEFONE!A:A,TELEFONE!JO:JO)</f>
        <v>2</v>
      </c>
      <c r="AO34" s="1">
        <f>_xlfn.XLOOKUP(A:A,TELEFONE!A:A,TELEFONE!JR:JR)</f>
        <v>1</v>
      </c>
      <c r="AP34" s="51">
        <f t="shared" ref="AP34:AP65" si="43">SUM(AQ34:AT34)</f>
        <v>7</v>
      </c>
      <c r="AQ34" s="1">
        <f>_xlfn.XLOOKUP($A:$A,TELEFONE!$A:$A,TELEFONE!JH:JH)</f>
        <v>1</v>
      </c>
      <c r="AR34" s="1">
        <f>_xlfn.XLOOKUP($A:$A,TELEFONE!$A:$A,TELEFONE!JI:JI)</f>
        <v>2</v>
      </c>
      <c r="AS34" s="1">
        <f>_xlfn.XLOOKUP($A:$A,TELEFONE!$A:$A,TELEFONE!JJ:JJ)</f>
        <v>2</v>
      </c>
      <c r="AT34" s="1">
        <f>_xlfn.XLOOKUP($A:$A,TELEFONE!$A:$A,TELEFONE!JK:JK)</f>
        <v>2</v>
      </c>
      <c r="AU34" s="2">
        <f>_xlfn.XLOOKUP($A:$A,'COAPS 2020-10'!$A:$A,'COAPS 2020-10'!O:O)</f>
        <v>7</v>
      </c>
      <c r="AV34" s="2" t="str">
        <f>_xlfn.XLOOKUP($A:$A,'COAPS 2020-10'!$A:$A,'COAPS 2020-10'!P:P)</f>
        <v>SIM</v>
      </c>
      <c r="AW34" s="2" t="str">
        <f>_xlfn.XLOOKUP($A:$A,'COAPS 2020-10'!$A:$A,'COAPS 2020-10'!Q:Q)</f>
        <v>SIM</v>
      </c>
      <c r="AX34" s="2" t="str">
        <f>_xlfn.XLOOKUP($A:$A,'COAPS 2020-10'!$A:$A,'COAPS 2020-10'!R:R)</f>
        <v>SIM</v>
      </c>
      <c r="AY34" s="1">
        <f>_xlfn.XLOOKUP(A:A,AUTOPREENCHIMENTO!A:A,AUTOPREENCHIMENTO!MA:MA)</f>
        <v>0</v>
      </c>
      <c r="AZ34" s="1">
        <f>_xlfn.XLOOKUP(A:A,AUTOPREENCHIMENTO!A:A,AUTOPREENCHIMENTO!PH:PH)</f>
        <v>1</v>
      </c>
    </row>
    <row r="35" spans="1:52" x14ac:dyDescent="0.25">
      <c r="A35" s="2">
        <v>76</v>
      </c>
      <c r="B35" s="1" t="s">
        <v>1794</v>
      </c>
      <c r="C35" s="43" t="s">
        <v>330</v>
      </c>
      <c r="D35" s="1" t="s">
        <v>2050</v>
      </c>
      <c r="E35" s="20" t="str">
        <f>_xlfn.XLOOKUP(A:A,Tipologia!A:A,Tipologia!F:F)</f>
        <v>B</v>
      </c>
      <c r="F35" s="63">
        <f t="shared" si="22"/>
        <v>17.75</v>
      </c>
      <c r="G35" s="65">
        <f t="shared" si="23"/>
        <v>1</v>
      </c>
      <c r="H35" s="65">
        <f t="shared" si="24"/>
        <v>3</v>
      </c>
      <c r="I35" s="65">
        <f t="shared" si="25"/>
        <v>2</v>
      </c>
      <c r="J35" s="65">
        <f t="shared" si="26"/>
        <v>1</v>
      </c>
      <c r="K35" s="65">
        <f t="shared" si="27"/>
        <v>1</v>
      </c>
      <c r="L35" s="65">
        <f t="shared" si="28"/>
        <v>1</v>
      </c>
      <c r="M35" s="65">
        <f t="shared" si="29"/>
        <v>0.5</v>
      </c>
      <c r="N35" s="65">
        <f t="shared" si="30"/>
        <v>0.5</v>
      </c>
      <c r="O35" s="65">
        <f t="shared" si="31"/>
        <v>0</v>
      </c>
      <c r="P35" s="65">
        <f t="shared" si="32"/>
        <v>0</v>
      </c>
      <c r="Q35" s="65">
        <f t="shared" si="33"/>
        <v>1</v>
      </c>
      <c r="R35" s="65">
        <f t="shared" si="34"/>
        <v>1</v>
      </c>
      <c r="S35" s="65">
        <f t="shared" si="35"/>
        <v>0.75</v>
      </c>
      <c r="T35" s="65">
        <f t="shared" si="36"/>
        <v>1</v>
      </c>
      <c r="U35" s="65">
        <f t="shared" si="37"/>
        <v>1</v>
      </c>
      <c r="V35" s="65">
        <f t="shared" si="38"/>
        <v>1</v>
      </c>
      <c r="W35" s="65">
        <f t="shared" si="39"/>
        <v>1</v>
      </c>
      <c r="X35" s="65">
        <f t="shared" si="40"/>
        <v>0</v>
      </c>
      <c r="Y35" s="65">
        <f t="shared" si="41"/>
        <v>1</v>
      </c>
      <c r="Z35" s="66">
        <f>_xlfn.XLOOKUP(A:A,'COAPS 2020-10'!A:A,'COAPS 2020-10'!AP:AP)</f>
        <v>4</v>
      </c>
      <c r="AA35" s="67" t="str">
        <f>_xlfn.XLOOKUP(A:A,'COAPS 2020-10'!A:A,'COAPS 2020-10'!M:M)</f>
        <v>PRÓPRIO</v>
      </c>
      <c r="AB35" s="51">
        <f t="shared" si="42"/>
        <v>2.5</v>
      </c>
      <c r="AC35" s="1">
        <f>_xlfn.XLOOKUP(A:A,'COAPS 2020-10'!A:A,'COAPS 2020-10'!N:N)</f>
        <v>10</v>
      </c>
      <c r="AD35" s="2" t="str">
        <f>_xlfn.XLOOKUP(A:A,'COAPS 2020-10'!A:A,'COAPS 2020-10'!AF:AF)</f>
        <v>SIM</v>
      </c>
      <c r="AE35" s="67" t="str">
        <f>_xlfn.XLOOKUP(A:A,'COAPS 2020-10'!A:A,'COAPS 2020-10'!T:T)</f>
        <v>SIM</v>
      </c>
      <c r="AF35" s="1">
        <f>_xlfn.XLOOKUP(A:A,TELEFONE!A:A,TELEFONE!KD:KD)</f>
        <v>1</v>
      </c>
      <c r="AG35" s="1">
        <f>_xlfn.XLOOKUP($A:$A,AUTOPREENCHIMENTO!$A:$A,AUTOPREENCHIMENTO!LT:LT)</f>
        <v>1</v>
      </c>
      <c r="AH35" s="1">
        <f>_xlfn.XLOOKUP($A:$A,AUTOPREENCHIMENTO!$A:$A,AUTOPREENCHIMENTO!LU:LU)</f>
        <v>1</v>
      </c>
      <c r="AI35" s="1">
        <f>_xlfn.XLOOKUP($A:$A,AUTOPREENCHIMENTO!$A:$A,AUTOPREENCHIMENTO!MN:MN)</f>
        <v>0</v>
      </c>
      <c r="AJ35" s="1">
        <f>_xlfn.XLOOKUP($A:$A,AUTOPREENCHIMENTO!$A:$A,AUTOPREENCHIMENTO!MO:MO)</f>
        <v>0</v>
      </c>
      <c r="AK35" s="66">
        <f>_xlfn.XLOOKUP($A:$A,AUTOPREENCHIMENTO!$A:$A,AUTOPREENCHIMENTO!LY:LY)</f>
        <v>1</v>
      </c>
      <c r="AL35" s="66">
        <f>_xlfn.XLOOKUP($A:$A,AUTOPREENCHIMENTO!$A:$A,AUTOPREENCHIMENTO!LZ:LZ)</f>
        <v>0</v>
      </c>
      <c r="AM35" s="1">
        <f>_xlfn.XLOOKUP(A:A,TELEFONE!A:A,TELEFONE!JN:JN)</f>
        <v>1</v>
      </c>
      <c r="AN35" s="1">
        <f>_xlfn.XLOOKUP(A:A,TELEFONE!A:A,TELEFONE!JO:JO)</f>
        <v>1</v>
      </c>
      <c r="AO35" s="1">
        <f>_xlfn.XLOOKUP(A:A,TELEFONE!A:A,TELEFONE!JR:JR)</f>
        <v>1</v>
      </c>
      <c r="AP35" s="51">
        <f t="shared" si="43"/>
        <v>5</v>
      </c>
      <c r="AQ35" s="1">
        <f>_xlfn.XLOOKUP($A:$A,TELEFONE!$A:$A,TELEFONE!JH:JH)</f>
        <v>2</v>
      </c>
      <c r="AR35" s="1">
        <f>_xlfn.XLOOKUP($A:$A,TELEFONE!$A:$A,TELEFONE!JI:JI)</f>
        <v>1</v>
      </c>
      <c r="AS35" s="1">
        <f>_xlfn.XLOOKUP($A:$A,TELEFONE!$A:$A,TELEFONE!JJ:JJ)</f>
        <v>1</v>
      </c>
      <c r="AT35" s="1">
        <f>_xlfn.XLOOKUP($A:$A,TELEFONE!$A:$A,TELEFONE!JK:JK)</f>
        <v>1</v>
      </c>
      <c r="AU35" s="2">
        <f>_xlfn.XLOOKUP($A:$A,'COAPS 2020-10'!$A:$A,'COAPS 2020-10'!O:O)</f>
        <v>4</v>
      </c>
      <c r="AV35" s="2" t="str">
        <f>_xlfn.XLOOKUP($A:$A,'COAPS 2020-10'!$A:$A,'COAPS 2020-10'!P:P)</f>
        <v>SIM</v>
      </c>
      <c r="AW35" s="2" t="str">
        <f>_xlfn.XLOOKUP($A:$A,'COAPS 2020-10'!$A:$A,'COAPS 2020-10'!Q:Q)</f>
        <v>SIM</v>
      </c>
      <c r="AX35" s="2" t="str">
        <f>_xlfn.XLOOKUP($A:$A,'COAPS 2020-10'!$A:$A,'COAPS 2020-10'!R:R)</f>
        <v>SIM</v>
      </c>
      <c r="AY35" s="1">
        <f>_xlfn.XLOOKUP(A:A,AUTOPREENCHIMENTO!A:A,AUTOPREENCHIMENTO!MA:MA)</f>
        <v>0</v>
      </c>
      <c r="AZ35" s="1">
        <f>_xlfn.XLOOKUP(A:A,AUTOPREENCHIMENTO!A:A,AUTOPREENCHIMENTO!PH:PH)</f>
        <v>1</v>
      </c>
    </row>
    <row r="36" spans="1:52" x14ac:dyDescent="0.25">
      <c r="A36" s="2">
        <v>77</v>
      </c>
      <c r="B36" s="1" t="s">
        <v>1794</v>
      </c>
      <c r="C36" s="43" t="s">
        <v>231</v>
      </c>
      <c r="D36" s="1" t="s">
        <v>2010</v>
      </c>
      <c r="E36" s="20" t="str">
        <f>_xlfn.XLOOKUP(A:A,Tipologia!A:A,Tipologia!F:F)</f>
        <v>D</v>
      </c>
      <c r="F36" s="63">
        <f t="shared" si="22"/>
        <v>12</v>
      </c>
      <c r="G36" s="65">
        <f t="shared" si="23"/>
        <v>1</v>
      </c>
      <c r="H36" s="65">
        <f t="shared" si="24"/>
        <v>3</v>
      </c>
      <c r="I36" s="65">
        <f t="shared" si="25"/>
        <v>2</v>
      </c>
      <c r="J36" s="65">
        <f t="shared" si="26"/>
        <v>1</v>
      </c>
      <c r="K36" s="65">
        <f t="shared" si="27"/>
        <v>0</v>
      </c>
      <c r="L36" s="65">
        <f t="shared" si="28"/>
        <v>1</v>
      </c>
      <c r="M36" s="65">
        <f t="shared" si="29"/>
        <v>0.5</v>
      </c>
      <c r="N36" s="65">
        <f t="shared" si="30"/>
        <v>0.5</v>
      </c>
      <c r="O36" s="65">
        <f t="shared" si="31"/>
        <v>0.5</v>
      </c>
      <c r="P36" s="65">
        <f t="shared" si="32"/>
        <v>0</v>
      </c>
      <c r="Q36" s="65">
        <f t="shared" si="33"/>
        <v>1</v>
      </c>
      <c r="R36" s="65">
        <f t="shared" si="34"/>
        <v>0</v>
      </c>
      <c r="S36" s="65">
        <f t="shared" si="35"/>
        <v>0.5</v>
      </c>
      <c r="T36" s="65">
        <f t="shared" si="36"/>
        <v>0</v>
      </c>
      <c r="U36" s="65">
        <f t="shared" si="37"/>
        <v>0</v>
      </c>
      <c r="V36" s="65">
        <f t="shared" si="38"/>
        <v>1</v>
      </c>
      <c r="W36" s="65">
        <f t="shared" si="39"/>
        <v>0</v>
      </c>
      <c r="X36" s="65">
        <f t="shared" si="40"/>
        <v>0</v>
      </c>
      <c r="Y36" s="65">
        <f t="shared" si="41"/>
        <v>0</v>
      </c>
      <c r="Z36" s="66">
        <f>_xlfn.XLOOKUP(A:A,'COAPS 2020-10'!A:A,'COAPS 2020-10'!AP:AP)</f>
        <v>2</v>
      </c>
      <c r="AA36" s="67" t="str">
        <f>_xlfn.XLOOKUP(A:A,'COAPS 2020-10'!A:A,'COAPS 2020-10'!M:M)</f>
        <v>PRÓPRIO</v>
      </c>
      <c r="AB36" s="51">
        <f t="shared" si="42"/>
        <v>1.5</v>
      </c>
      <c r="AC36" s="1">
        <f>_xlfn.XLOOKUP(A:A,'COAPS 2020-10'!A:A,'COAPS 2020-10'!N:N)</f>
        <v>3</v>
      </c>
      <c r="AD36" s="2" t="str">
        <f>_xlfn.XLOOKUP(A:A,'COAPS 2020-10'!A:A,'COAPS 2020-10'!AF:AF)</f>
        <v>SIM</v>
      </c>
      <c r="AE36" s="67" t="str">
        <f>_xlfn.XLOOKUP(A:A,'COAPS 2020-10'!A:A,'COAPS 2020-10'!T:T)</f>
        <v>NÃO</v>
      </c>
      <c r="AF36" s="1">
        <f>_xlfn.XLOOKUP(A:A,TELEFONE!A:A,TELEFONE!KD:KD)</f>
        <v>1</v>
      </c>
      <c r="AG36" s="1">
        <f>_xlfn.XLOOKUP($A:$A,AUTOPREENCHIMENTO!$A:$A,AUTOPREENCHIMENTO!LT:LT)</f>
        <v>1</v>
      </c>
      <c r="AH36" s="1">
        <f>_xlfn.XLOOKUP($A:$A,AUTOPREENCHIMENTO!$A:$A,AUTOPREENCHIMENTO!LU:LU)</f>
        <v>1</v>
      </c>
      <c r="AI36" s="1">
        <f>_xlfn.XLOOKUP($A:$A,AUTOPREENCHIMENTO!$A:$A,AUTOPREENCHIMENTO!MN:MN)</f>
        <v>1</v>
      </c>
      <c r="AJ36" s="1">
        <f>_xlfn.XLOOKUP($A:$A,AUTOPREENCHIMENTO!$A:$A,AUTOPREENCHIMENTO!MO:MO)</f>
        <v>0</v>
      </c>
      <c r="AK36" s="66">
        <f>_xlfn.XLOOKUP($A:$A,AUTOPREENCHIMENTO!$A:$A,AUTOPREENCHIMENTO!LY:LY)</f>
        <v>1</v>
      </c>
      <c r="AL36" s="66">
        <f>_xlfn.XLOOKUP($A:$A,AUTOPREENCHIMENTO!$A:$A,AUTOPREENCHIMENTO!LZ:LZ)</f>
        <v>1</v>
      </c>
      <c r="AM36" s="1">
        <f>_xlfn.XLOOKUP(A:A,TELEFONE!A:A,TELEFONE!JN:JN)</f>
        <v>2</v>
      </c>
      <c r="AN36" s="1">
        <f>_xlfn.XLOOKUP(A:A,TELEFONE!A:A,TELEFONE!JO:JO)</f>
        <v>2</v>
      </c>
      <c r="AO36" s="1">
        <f>_xlfn.XLOOKUP(A:A,TELEFONE!A:A,TELEFONE!JR:JR)</f>
        <v>0</v>
      </c>
      <c r="AP36" s="51">
        <f t="shared" si="43"/>
        <v>6</v>
      </c>
      <c r="AQ36" s="1">
        <f>_xlfn.XLOOKUP($A:$A,TELEFONE!$A:$A,TELEFONE!JH:JH)</f>
        <v>1</v>
      </c>
      <c r="AR36" s="1">
        <f>_xlfn.XLOOKUP($A:$A,TELEFONE!$A:$A,TELEFONE!JI:JI)</f>
        <v>2</v>
      </c>
      <c r="AS36" s="1">
        <f>_xlfn.XLOOKUP($A:$A,TELEFONE!$A:$A,TELEFONE!JJ:JJ)</f>
        <v>1</v>
      </c>
      <c r="AT36" s="1">
        <f>_xlfn.XLOOKUP($A:$A,TELEFONE!$A:$A,TELEFONE!JK:JK)</f>
        <v>2</v>
      </c>
      <c r="AU36" s="2">
        <f>_xlfn.XLOOKUP($A:$A,'COAPS 2020-10'!$A:$A,'COAPS 2020-10'!O:O)</f>
        <v>0</v>
      </c>
      <c r="AV36" s="2" t="str">
        <f>_xlfn.XLOOKUP($A:$A,'COAPS 2020-10'!$A:$A,'COAPS 2020-10'!P:P)</f>
        <v>NÃO</v>
      </c>
      <c r="AW36" s="2" t="str">
        <f>_xlfn.XLOOKUP($A:$A,'COAPS 2020-10'!$A:$A,'COAPS 2020-10'!Q:Q)</f>
        <v>COMPARTILHADA</v>
      </c>
      <c r="AX36" s="2" t="str">
        <f>_xlfn.XLOOKUP($A:$A,'COAPS 2020-10'!$A:$A,'COAPS 2020-10'!R:R)</f>
        <v>NÃO</v>
      </c>
      <c r="AY36" s="1">
        <f>_xlfn.XLOOKUP(A:A,AUTOPREENCHIMENTO!A:A,AUTOPREENCHIMENTO!MA:MA)</f>
        <v>0</v>
      </c>
      <c r="AZ36" s="1">
        <f>_xlfn.XLOOKUP(A:A,AUTOPREENCHIMENTO!A:A,AUTOPREENCHIMENTO!PH:PH)</f>
        <v>2</v>
      </c>
    </row>
    <row r="37" spans="1:52" x14ac:dyDescent="0.25">
      <c r="A37" s="2">
        <v>78</v>
      </c>
      <c r="B37" s="1" t="s">
        <v>1622</v>
      </c>
      <c r="C37" s="43" t="s">
        <v>127</v>
      </c>
      <c r="D37" s="1" t="s">
        <v>2110</v>
      </c>
      <c r="E37" s="20" t="str">
        <f>_xlfn.XLOOKUP(A:A,Tipologia!A:A,Tipologia!F:F)</f>
        <v>D</v>
      </c>
      <c r="F37" s="63">
        <f t="shared" si="22"/>
        <v>13.25</v>
      </c>
      <c r="G37" s="65">
        <f t="shared" si="23"/>
        <v>0</v>
      </c>
      <c r="H37" s="65">
        <f t="shared" si="24"/>
        <v>3</v>
      </c>
      <c r="I37" s="65">
        <f t="shared" si="25"/>
        <v>2</v>
      </c>
      <c r="J37" s="65">
        <f t="shared" si="26"/>
        <v>0</v>
      </c>
      <c r="K37" s="65">
        <f t="shared" si="27"/>
        <v>0.5</v>
      </c>
      <c r="L37" s="65">
        <f t="shared" si="28"/>
        <v>0</v>
      </c>
      <c r="M37" s="65">
        <f t="shared" si="29"/>
        <v>0.5</v>
      </c>
      <c r="N37" s="65">
        <f t="shared" si="30"/>
        <v>0.5</v>
      </c>
      <c r="O37" s="65">
        <f t="shared" si="31"/>
        <v>0.5</v>
      </c>
      <c r="P37" s="65">
        <f t="shared" si="32"/>
        <v>0</v>
      </c>
      <c r="Q37" s="65">
        <f t="shared" si="33"/>
        <v>1</v>
      </c>
      <c r="R37" s="65">
        <f t="shared" si="34"/>
        <v>1</v>
      </c>
      <c r="S37" s="65">
        <f t="shared" si="35"/>
        <v>0.25</v>
      </c>
      <c r="T37" s="65">
        <f t="shared" si="36"/>
        <v>1</v>
      </c>
      <c r="U37" s="65">
        <f t="shared" si="37"/>
        <v>1</v>
      </c>
      <c r="V37" s="65">
        <f t="shared" si="38"/>
        <v>1</v>
      </c>
      <c r="W37" s="65">
        <f t="shared" si="39"/>
        <v>0</v>
      </c>
      <c r="X37" s="65">
        <f t="shared" si="40"/>
        <v>0</v>
      </c>
      <c r="Y37" s="65">
        <f t="shared" si="41"/>
        <v>1</v>
      </c>
      <c r="Z37" s="66">
        <f>_xlfn.XLOOKUP(A:A,'COAPS 2020-10'!A:A,'COAPS 2020-10'!AP:AP)</f>
        <v>1</v>
      </c>
      <c r="AA37" s="67" t="str">
        <f>_xlfn.XLOOKUP(A:A,'COAPS 2020-10'!A:A,'COAPS 2020-10'!M:M)</f>
        <v>ALUGADO</v>
      </c>
      <c r="AB37" s="51">
        <f t="shared" si="42"/>
        <v>2</v>
      </c>
      <c r="AC37" s="1">
        <f>_xlfn.XLOOKUP(A:A,'COAPS 2020-10'!A:A,'COAPS 2020-10'!N:N)</f>
        <v>2</v>
      </c>
      <c r="AD37" s="2" t="str">
        <f>_xlfn.XLOOKUP(A:A,'COAPS 2020-10'!A:A,'COAPS 2020-10'!AF:AF)</f>
        <v>NÃO</v>
      </c>
      <c r="AE37" s="67" t="str">
        <f>_xlfn.XLOOKUP(A:A,'COAPS 2020-10'!A:A,'COAPS 2020-10'!T:T)</f>
        <v>CAUTELA</v>
      </c>
      <c r="AF37" s="1">
        <f>_xlfn.XLOOKUP(A:A,TELEFONE!A:A,TELEFONE!KD:KD)</f>
        <v>0</v>
      </c>
      <c r="AG37" s="1">
        <f>_xlfn.XLOOKUP($A:$A,AUTOPREENCHIMENTO!$A:$A,AUTOPREENCHIMENTO!LT:LT)</f>
        <v>1</v>
      </c>
      <c r="AH37" s="1">
        <f>_xlfn.XLOOKUP($A:$A,AUTOPREENCHIMENTO!$A:$A,AUTOPREENCHIMENTO!LU:LU)</f>
        <v>1</v>
      </c>
      <c r="AI37" s="1">
        <f>_xlfn.XLOOKUP($A:$A,AUTOPREENCHIMENTO!$A:$A,AUTOPREENCHIMENTO!MN:MN)</f>
        <v>1</v>
      </c>
      <c r="AJ37" s="1">
        <f>_xlfn.XLOOKUP($A:$A,AUTOPREENCHIMENTO!$A:$A,AUTOPREENCHIMENTO!MO:MO)</f>
        <v>0</v>
      </c>
      <c r="AK37" s="66">
        <f>_xlfn.XLOOKUP($A:$A,AUTOPREENCHIMENTO!$A:$A,AUTOPREENCHIMENTO!LY:LY)</f>
        <v>0</v>
      </c>
      <c r="AL37" s="66">
        <f>_xlfn.XLOOKUP($A:$A,AUTOPREENCHIMENTO!$A:$A,AUTOPREENCHIMENTO!LZ:LZ)</f>
        <v>1</v>
      </c>
      <c r="AM37" s="1">
        <f>_xlfn.XLOOKUP(A:A,TELEFONE!A:A,TELEFONE!JN:JN)</f>
        <v>1</v>
      </c>
      <c r="AN37" s="1">
        <f>_xlfn.XLOOKUP(A:A,TELEFONE!A:A,TELEFONE!JO:JO)</f>
        <v>1</v>
      </c>
      <c r="AO37" s="1">
        <f>_xlfn.XLOOKUP(A:A,TELEFONE!A:A,TELEFONE!JR:JR)</f>
        <v>1</v>
      </c>
      <c r="AP37" s="51">
        <f t="shared" si="43"/>
        <v>7</v>
      </c>
      <c r="AQ37" s="1">
        <f>_xlfn.XLOOKUP($A:$A,TELEFONE!$A:$A,TELEFONE!JH:JH)</f>
        <v>2</v>
      </c>
      <c r="AR37" s="1">
        <f>_xlfn.XLOOKUP($A:$A,TELEFONE!$A:$A,TELEFONE!JI:JI)</f>
        <v>2</v>
      </c>
      <c r="AS37" s="1">
        <f>_xlfn.XLOOKUP($A:$A,TELEFONE!$A:$A,TELEFONE!JJ:JJ)</f>
        <v>1</v>
      </c>
      <c r="AT37" s="1">
        <f>_xlfn.XLOOKUP($A:$A,TELEFONE!$A:$A,TELEFONE!JK:JK)</f>
        <v>2</v>
      </c>
      <c r="AU37" s="2">
        <f>_xlfn.XLOOKUP($A:$A,'COAPS 2020-10'!$A:$A,'COAPS 2020-10'!O:O)</f>
        <v>1</v>
      </c>
      <c r="AV37" s="2" t="str">
        <f>_xlfn.XLOOKUP($A:$A,'COAPS 2020-10'!$A:$A,'COAPS 2020-10'!P:P)</f>
        <v>COMPARTILHADA</v>
      </c>
      <c r="AW37" s="2" t="str">
        <f>_xlfn.XLOOKUP($A:$A,'COAPS 2020-10'!$A:$A,'COAPS 2020-10'!Q:Q)</f>
        <v>COMPARTILHADA</v>
      </c>
      <c r="AX37" s="2" t="str">
        <f>_xlfn.XLOOKUP($A:$A,'COAPS 2020-10'!$A:$A,'COAPS 2020-10'!R:R)</f>
        <v>COMPARTILHADA</v>
      </c>
      <c r="AY37" s="1">
        <f>_xlfn.XLOOKUP(A:A,AUTOPREENCHIMENTO!A:A,AUTOPREENCHIMENTO!MA:MA)</f>
        <v>0</v>
      </c>
      <c r="AZ37" s="1">
        <f>_xlfn.XLOOKUP(A:A,AUTOPREENCHIMENTO!A:A,AUTOPREENCHIMENTO!PH:PH)</f>
        <v>1</v>
      </c>
    </row>
    <row r="38" spans="1:52" x14ac:dyDescent="0.25">
      <c r="A38" s="2">
        <v>80</v>
      </c>
      <c r="B38" s="1" t="s">
        <v>1568</v>
      </c>
      <c r="C38" s="43" t="s">
        <v>313</v>
      </c>
      <c r="D38" s="1" t="s">
        <v>2075</v>
      </c>
      <c r="E38" s="20" t="str">
        <f>_xlfn.XLOOKUP(A:A,Tipologia!A:A,Tipologia!F:F)</f>
        <v>D</v>
      </c>
      <c r="F38" s="63">
        <f t="shared" si="22"/>
        <v>17</v>
      </c>
      <c r="G38" s="65">
        <f t="shared" si="23"/>
        <v>1</v>
      </c>
      <c r="H38" s="65">
        <f t="shared" si="24"/>
        <v>3</v>
      </c>
      <c r="I38" s="65">
        <f t="shared" si="25"/>
        <v>1</v>
      </c>
      <c r="J38" s="65">
        <f t="shared" si="26"/>
        <v>0</v>
      </c>
      <c r="K38" s="65">
        <f t="shared" si="27"/>
        <v>1</v>
      </c>
      <c r="L38" s="65">
        <f t="shared" si="28"/>
        <v>1</v>
      </c>
      <c r="M38" s="65">
        <f t="shared" si="29"/>
        <v>0.5</v>
      </c>
      <c r="N38" s="65">
        <f t="shared" si="30"/>
        <v>0.5</v>
      </c>
      <c r="O38" s="65">
        <f t="shared" si="31"/>
        <v>0.5</v>
      </c>
      <c r="P38" s="65">
        <f t="shared" si="32"/>
        <v>0.5</v>
      </c>
      <c r="Q38" s="65">
        <f t="shared" si="33"/>
        <v>1</v>
      </c>
      <c r="R38" s="65">
        <f t="shared" si="34"/>
        <v>1</v>
      </c>
      <c r="S38" s="65">
        <f t="shared" si="35"/>
        <v>1</v>
      </c>
      <c r="T38" s="65">
        <f t="shared" si="36"/>
        <v>1</v>
      </c>
      <c r="U38" s="65">
        <f t="shared" si="37"/>
        <v>1</v>
      </c>
      <c r="V38" s="65">
        <f t="shared" si="38"/>
        <v>1</v>
      </c>
      <c r="W38" s="65">
        <f t="shared" si="39"/>
        <v>0</v>
      </c>
      <c r="X38" s="65">
        <f t="shared" si="40"/>
        <v>1</v>
      </c>
      <c r="Y38" s="65">
        <f t="shared" si="41"/>
        <v>1</v>
      </c>
      <c r="Z38" s="66">
        <f>_xlfn.XLOOKUP(A:A,'COAPS 2020-10'!A:A,'COAPS 2020-10'!AP:AP)</f>
        <v>4</v>
      </c>
      <c r="AA38" s="67" t="str">
        <f>_xlfn.XLOOKUP(A:A,'COAPS 2020-10'!A:A,'COAPS 2020-10'!M:M)</f>
        <v>PRÓPRIO</v>
      </c>
      <c r="AB38" s="51">
        <f t="shared" si="42"/>
        <v>1</v>
      </c>
      <c r="AC38" s="1">
        <f>_xlfn.XLOOKUP(A:A,'COAPS 2020-10'!A:A,'COAPS 2020-10'!N:N)</f>
        <v>4</v>
      </c>
      <c r="AD38" s="2" t="str">
        <f>_xlfn.XLOOKUP(A:A,'COAPS 2020-10'!A:A,'COAPS 2020-10'!AF:AF)</f>
        <v>NÃO</v>
      </c>
      <c r="AE38" s="67" t="str">
        <f>_xlfn.XLOOKUP(A:A,'COAPS 2020-10'!A:A,'COAPS 2020-10'!T:T)</f>
        <v>SIM</v>
      </c>
      <c r="AF38" s="1">
        <f>_xlfn.XLOOKUP(A:A,TELEFONE!A:A,TELEFONE!KD:KD)</f>
        <v>1</v>
      </c>
      <c r="AG38" s="1">
        <f>_xlfn.XLOOKUP($A:$A,AUTOPREENCHIMENTO!$A:$A,AUTOPREENCHIMENTO!LT:LT)</f>
        <v>1</v>
      </c>
      <c r="AH38" s="1">
        <f>_xlfn.XLOOKUP($A:$A,AUTOPREENCHIMENTO!$A:$A,AUTOPREENCHIMENTO!LU:LU)</f>
        <v>1</v>
      </c>
      <c r="AI38" s="1">
        <f>_xlfn.XLOOKUP($A:$A,AUTOPREENCHIMENTO!$A:$A,AUTOPREENCHIMENTO!MN:MN)</f>
        <v>1</v>
      </c>
      <c r="AJ38" s="1">
        <f>_xlfn.XLOOKUP($A:$A,AUTOPREENCHIMENTO!$A:$A,AUTOPREENCHIMENTO!MO:MO)</f>
        <v>1</v>
      </c>
      <c r="AK38" s="66">
        <f>_xlfn.XLOOKUP($A:$A,AUTOPREENCHIMENTO!$A:$A,AUTOPREENCHIMENTO!LY:LY)</f>
        <v>1</v>
      </c>
      <c r="AL38" s="66">
        <f>_xlfn.XLOOKUP($A:$A,AUTOPREENCHIMENTO!$A:$A,AUTOPREENCHIMENTO!LZ:LZ)</f>
        <v>1</v>
      </c>
      <c r="AM38" s="1">
        <f>_xlfn.XLOOKUP(A:A,TELEFONE!A:A,TELEFONE!JN:JN)</f>
        <v>1</v>
      </c>
      <c r="AN38" s="1">
        <f>_xlfn.XLOOKUP(A:A,TELEFONE!A:A,TELEFONE!JO:JO)</f>
        <v>2</v>
      </c>
      <c r="AO38" s="1">
        <f>_xlfn.XLOOKUP(A:A,TELEFONE!A:A,TELEFONE!JR:JR)</f>
        <v>1</v>
      </c>
      <c r="AP38" s="51">
        <f t="shared" si="43"/>
        <v>4</v>
      </c>
      <c r="AQ38" s="1">
        <f>_xlfn.XLOOKUP($A:$A,TELEFONE!$A:$A,TELEFONE!JH:JH)</f>
        <v>1</v>
      </c>
      <c r="AR38" s="1">
        <f>_xlfn.XLOOKUP($A:$A,TELEFONE!$A:$A,TELEFONE!JI:JI)</f>
        <v>1</v>
      </c>
      <c r="AS38" s="1">
        <f>_xlfn.XLOOKUP($A:$A,TELEFONE!$A:$A,TELEFONE!JJ:JJ)</f>
        <v>1</v>
      </c>
      <c r="AT38" s="1">
        <f>_xlfn.XLOOKUP($A:$A,TELEFONE!$A:$A,TELEFONE!JK:JK)</f>
        <v>1</v>
      </c>
      <c r="AU38" s="2">
        <f>_xlfn.XLOOKUP($A:$A,'COAPS 2020-10'!$A:$A,'COAPS 2020-10'!O:O)</f>
        <v>2</v>
      </c>
      <c r="AV38" s="2" t="str">
        <f>_xlfn.XLOOKUP($A:$A,'COAPS 2020-10'!$A:$A,'COAPS 2020-10'!P:P)</f>
        <v>SIM</v>
      </c>
      <c r="AW38" s="2" t="str">
        <f>_xlfn.XLOOKUP($A:$A,'COAPS 2020-10'!$A:$A,'COAPS 2020-10'!Q:Q)</f>
        <v>COMPARTILHADA</v>
      </c>
      <c r="AX38" s="2" t="str">
        <f>_xlfn.XLOOKUP($A:$A,'COAPS 2020-10'!$A:$A,'COAPS 2020-10'!R:R)</f>
        <v>NÃO</v>
      </c>
      <c r="AY38" s="1">
        <f>_xlfn.XLOOKUP(A:A,AUTOPREENCHIMENTO!A:A,AUTOPREENCHIMENTO!MA:MA)</f>
        <v>1</v>
      </c>
      <c r="AZ38" s="1">
        <f>_xlfn.XLOOKUP(A:A,AUTOPREENCHIMENTO!A:A,AUTOPREENCHIMENTO!PH:PH)</f>
        <v>1</v>
      </c>
    </row>
    <row r="39" spans="1:52" x14ac:dyDescent="0.25">
      <c r="A39" s="2">
        <v>81</v>
      </c>
      <c r="B39" s="1" t="s">
        <v>1857</v>
      </c>
      <c r="C39" s="43" t="s">
        <v>291</v>
      </c>
      <c r="D39" s="1" t="s">
        <v>2085</v>
      </c>
      <c r="E39" s="20" t="str">
        <f>_xlfn.XLOOKUP(A:A,Tipologia!A:A,Tipologia!F:F)</f>
        <v>A</v>
      </c>
      <c r="F39" s="63">
        <f t="shared" si="22"/>
        <v>16.5</v>
      </c>
      <c r="G39" s="65">
        <f t="shared" si="23"/>
        <v>1</v>
      </c>
      <c r="H39" s="65">
        <f t="shared" si="24"/>
        <v>1</v>
      </c>
      <c r="I39" s="65">
        <f t="shared" si="25"/>
        <v>2</v>
      </c>
      <c r="J39" s="65">
        <f t="shared" si="26"/>
        <v>1</v>
      </c>
      <c r="K39" s="65">
        <f t="shared" si="27"/>
        <v>1</v>
      </c>
      <c r="L39" s="65">
        <f t="shared" si="28"/>
        <v>1</v>
      </c>
      <c r="M39" s="65">
        <f t="shared" si="29"/>
        <v>0.5</v>
      </c>
      <c r="N39" s="65">
        <f t="shared" si="30"/>
        <v>0.5</v>
      </c>
      <c r="O39" s="65">
        <f t="shared" si="31"/>
        <v>0.5</v>
      </c>
      <c r="P39" s="65">
        <f t="shared" si="32"/>
        <v>0.5</v>
      </c>
      <c r="Q39" s="65">
        <f t="shared" si="33"/>
        <v>1</v>
      </c>
      <c r="R39" s="65">
        <f t="shared" si="34"/>
        <v>1</v>
      </c>
      <c r="S39" s="65">
        <f t="shared" si="35"/>
        <v>0.5</v>
      </c>
      <c r="T39" s="65">
        <f t="shared" si="36"/>
        <v>1</v>
      </c>
      <c r="U39" s="65">
        <f t="shared" si="37"/>
        <v>1</v>
      </c>
      <c r="V39" s="65">
        <f t="shared" si="38"/>
        <v>1</v>
      </c>
      <c r="W39" s="65">
        <f t="shared" si="39"/>
        <v>1</v>
      </c>
      <c r="X39" s="65">
        <f t="shared" si="40"/>
        <v>1</v>
      </c>
      <c r="Y39" s="65">
        <f t="shared" si="41"/>
        <v>0</v>
      </c>
      <c r="Z39" s="66">
        <f>_xlfn.XLOOKUP(A:A,'COAPS 2020-10'!A:A,'COAPS 2020-10'!AP:AP)</f>
        <v>6</v>
      </c>
      <c r="AA39" s="67" t="str">
        <f>_xlfn.XLOOKUP(A:A,'COAPS 2020-10'!A:A,'COAPS 2020-10'!M:M)</f>
        <v>PRÓPRIO</v>
      </c>
      <c r="AB39" s="51">
        <f t="shared" si="42"/>
        <v>2.8333333333333335</v>
      </c>
      <c r="AC39" s="1">
        <f>_xlfn.XLOOKUP(A:A,'COAPS 2020-10'!A:A,'COAPS 2020-10'!N:N)</f>
        <v>17</v>
      </c>
      <c r="AD39" s="2" t="str">
        <f>_xlfn.XLOOKUP(A:A,'COAPS 2020-10'!A:A,'COAPS 2020-10'!AF:AF)</f>
        <v>SIM</v>
      </c>
      <c r="AE39" s="67" t="str">
        <f>_xlfn.XLOOKUP(A:A,'COAPS 2020-10'!A:A,'COAPS 2020-10'!T:T)</f>
        <v>SIM</v>
      </c>
      <c r="AF39" s="1">
        <f>_xlfn.XLOOKUP(A:A,TELEFONE!A:A,TELEFONE!KD:KD)</f>
        <v>1</v>
      </c>
      <c r="AG39" s="1">
        <f>_xlfn.XLOOKUP($A:$A,AUTOPREENCHIMENTO!$A:$A,AUTOPREENCHIMENTO!LT:LT)</f>
        <v>1</v>
      </c>
      <c r="AH39" s="1">
        <f>_xlfn.XLOOKUP($A:$A,AUTOPREENCHIMENTO!$A:$A,AUTOPREENCHIMENTO!LU:LU)</f>
        <v>1</v>
      </c>
      <c r="AI39" s="1">
        <f>_xlfn.XLOOKUP($A:$A,AUTOPREENCHIMENTO!$A:$A,AUTOPREENCHIMENTO!MN:MN)</f>
        <v>1</v>
      </c>
      <c r="AJ39" s="1">
        <f>_xlfn.XLOOKUP($A:$A,AUTOPREENCHIMENTO!$A:$A,AUTOPREENCHIMENTO!MO:MO)</f>
        <v>1</v>
      </c>
      <c r="AK39" s="66">
        <f>_xlfn.XLOOKUP($A:$A,AUTOPREENCHIMENTO!$A:$A,AUTOPREENCHIMENTO!LY:LY)</f>
        <v>1</v>
      </c>
      <c r="AL39" s="66">
        <f>_xlfn.XLOOKUP($A:$A,AUTOPREENCHIMENTO!$A:$A,AUTOPREENCHIMENTO!LZ:LZ)</f>
        <v>1</v>
      </c>
      <c r="AM39" s="1">
        <f>_xlfn.XLOOKUP(A:A,TELEFONE!A:A,TELEFONE!JN:JN)</f>
        <v>1</v>
      </c>
      <c r="AN39" s="1">
        <f>_xlfn.XLOOKUP(A:A,TELEFONE!A:A,TELEFONE!JO:JO)</f>
        <v>1</v>
      </c>
      <c r="AO39" s="1">
        <f>_xlfn.XLOOKUP(A:A,TELEFONE!A:A,TELEFONE!JR:JR)</f>
        <v>1</v>
      </c>
      <c r="AP39" s="51">
        <f t="shared" si="43"/>
        <v>6</v>
      </c>
      <c r="AQ39" s="1">
        <f>_xlfn.XLOOKUP($A:$A,TELEFONE!$A:$A,TELEFONE!JH:JH)</f>
        <v>2</v>
      </c>
      <c r="AR39" s="1">
        <f>_xlfn.XLOOKUP($A:$A,TELEFONE!$A:$A,TELEFONE!JI:JI)</f>
        <v>1</v>
      </c>
      <c r="AS39" s="1">
        <f>_xlfn.XLOOKUP($A:$A,TELEFONE!$A:$A,TELEFONE!JJ:JJ)</f>
        <v>2</v>
      </c>
      <c r="AT39" s="1">
        <f>_xlfn.XLOOKUP($A:$A,TELEFONE!$A:$A,TELEFONE!JK:JK)</f>
        <v>1</v>
      </c>
      <c r="AU39" s="2">
        <f>_xlfn.XLOOKUP($A:$A,'COAPS 2020-10'!$A:$A,'COAPS 2020-10'!O:O)</f>
        <v>4</v>
      </c>
      <c r="AV39" s="2" t="str">
        <f>_xlfn.XLOOKUP($A:$A,'COAPS 2020-10'!$A:$A,'COAPS 2020-10'!P:P)</f>
        <v>SIM</v>
      </c>
      <c r="AW39" s="2" t="str">
        <f>_xlfn.XLOOKUP($A:$A,'COAPS 2020-10'!$A:$A,'COAPS 2020-10'!Q:Q)</f>
        <v>SIM</v>
      </c>
      <c r="AX39" s="2" t="str">
        <f>_xlfn.XLOOKUP($A:$A,'COAPS 2020-10'!$A:$A,'COAPS 2020-10'!R:R)</f>
        <v>SIM</v>
      </c>
      <c r="AY39" s="1">
        <f>_xlfn.XLOOKUP(A:A,AUTOPREENCHIMENTO!A:A,AUTOPREENCHIMENTO!MA:MA)</f>
        <v>1</v>
      </c>
      <c r="AZ39" s="1">
        <f>_xlfn.XLOOKUP(A:A,AUTOPREENCHIMENTO!A:A,AUTOPREENCHIMENTO!PH:PH)</f>
        <v>2</v>
      </c>
    </row>
    <row r="40" spans="1:52" x14ac:dyDescent="0.25">
      <c r="A40" s="2">
        <v>82</v>
      </c>
      <c r="B40" s="1" t="s">
        <v>1857</v>
      </c>
      <c r="C40" s="43" t="s">
        <v>2155</v>
      </c>
      <c r="D40" s="1" t="s">
        <v>2064</v>
      </c>
      <c r="E40" s="20" t="str">
        <f>_xlfn.XLOOKUP(A:A,Tipologia!A:A,Tipologia!F:F)</f>
        <v>SEM INFORMAÇÃO</v>
      </c>
      <c r="F40" s="63" t="e">
        <f t="shared" si="22"/>
        <v>#N/A</v>
      </c>
      <c r="G40" s="65">
        <f t="shared" si="23"/>
        <v>1</v>
      </c>
      <c r="H40" s="65">
        <f t="shared" si="24"/>
        <v>3</v>
      </c>
      <c r="I40" s="65">
        <f t="shared" si="25"/>
        <v>2</v>
      </c>
      <c r="J40" s="65">
        <f t="shared" si="26"/>
        <v>1</v>
      </c>
      <c r="K40" s="65">
        <f t="shared" si="27"/>
        <v>0.5</v>
      </c>
      <c r="L40" s="65">
        <f t="shared" si="28"/>
        <v>1</v>
      </c>
      <c r="M40" s="65" t="e">
        <f t="shared" si="29"/>
        <v>#N/A</v>
      </c>
      <c r="N40" s="65" t="e">
        <f t="shared" si="30"/>
        <v>#N/A</v>
      </c>
      <c r="O40" s="65" t="e">
        <f t="shared" si="31"/>
        <v>#N/A</v>
      </c>
      <c r="P40" s="65" t="e">
        <f t="shared" si="32"/>
        <v>#N/A</v>
      </c>
      <c r="Q40" s="65" t="e">
        <f t="shared" si="33"/>
        <v>#N/A</v>
      </c>
      <c r="R40" s="65">
        <f t="shared" si="34"/>
        <v>0.5</v>
      </c>
      <c r="S40" s="65">
        <f t="shared" si="35"/>
        <v>0.5</v>
      </c>
      <c r="T40" s="65">
        <f t="shared" si="36"/>
        <v>1</v>
      </c>
      <c r="U40" s="65">
        <f t="shared" si="37"/>
        <v>1</v>
      </c>
      <c r="V40" s="65">
        <f t="shared" si="38"/>
        <v>1</v>
      </c>
      <c r="W40" s="65">
        <f t="shared" si="39"/>
        <v>0</v>
      </c>
      <c r="X40" s="65" t="e">
        <f t="shared" si="40"/>
        <v>#N/A</v>
      </c>
      <c r="Y40" s="65" t="e">
        <f t="shared" si="41"/>
        <v>#N/A</v>
      </c>
      <c r="Z40" s="66">
        <f>_xlfn.XLOOKUP(A:A,'COAPS 2020-10'!A:A,'COAPS 2020-10'!AP:AP)</f>
        <v>1</v>
      </c>
      <c r="AA40" s="67" t="str">
        <f>_xlfn.XLOOKUP(A:A,'COAPS 2020-10'!A:A,'COAPS 2020-10'!M:M)</f>
        <v>PRÓPRIO</v>
      </c>
      <c r="AB40" s="51">
        <f t="shared" si="42"/>
        <v>8</v>
      </c>
      <c r="AC40" s="1">
        <f>_xlfn.XLOOKUP(A:A,'COAPS 2020-10'!A:A,'COAPS 2020-10'!N:N)</f>
        <v>8</v>
      </c>
      <c r="AD40" s="2" t="str">
        <f>_xlfn.XLOOKUP(A:A,'COAPS 2020-10'!A:A,'COAPS 2020-10'!AF:AF)</f>
        <v>SIM</v>
      </c>
      <c r="AE40" s="67" t="str">
        <f>_xlfn.XLOOKUP(A:A,'COAPS 2020-10'!A:A,'COAPS 2020-10'!T:T)</f>
        <v>CAUTELA</v>
      </c>
      <c r="AF40" s="1">
        <f>_xlfn.XLOOKUP(A:A,TELEFONE!A:A,TELEFONE!KD:KD)</f>
        <v>1</v>
      </c>
      <c r="AG40" s="1" t="e">
        <f>_xlfn.XLOOKUP($A:$A,AUTOPREENCHIMENTO!$A:$A,AUTOPREENCHIMENTO!LT:LT)</f>
        <v>#N/A</v>
      </c>
      <c r="AH40" s="1" t="e">
        <f>_xlfn.XLOOKUP($A:$A,AUTOPREENCHIMENTO!$A:$A,AUTOPREENCHIMENTO!LU:LU)</f>
        <v>#N/A</v>
      </c>
      <c r="AI40" s="1" t="e">
        <f>_xlfn.XLOOKUP($A:$A,AUTOPREENCHIMENTO!$A:$A,AUTOPREENCHIMENTO!MN:MN)</f>
        <v>#N/A</v>
      </c>
      <c r="AJ40" s="1" t="e">
        <f>_xlfn.XLOOKUP($A:$A,AUTOPREENCHIMENTO!$A:$A,AUTOPREENCHIMENTO!MO:MO)</f>
        <v>#N/A</v>
      </c>
      <c r="AK40" s="66" t="e">
        <f>_xlfn.XLOOKUP($A:$A,AUTOPREENCHIMENTO!$A:$A,AUTOPREENCHIMENTO!LY:LY)</f>
        <v>#N/A</v>
      </c>
      <c r="AL40" s="66" t="e">
        <f>_xlfn.XLOOKUP($A:$A,AUTOPREENCHIMENTO!$A:$A,AUTOPREENCHIMENTO!LZ:LZ)</f>
        <v>#N/A</v>
      </c>
      <c r="AM40" s="1">
        <f>_xlfn.XLOOKUP(A:A,TELEFONE!A:A,TELEFONE!JN:JN)</f>
        <v>1</v>
      </c>
      <c r="AN40" s="1">
        <f>_xlfn.XLOOKUP(A:A,TELEFONE!A:A,TELEFONE!JO:JO)</f>
        <v>1</v>
      </c>
      <c r="AO40" s="1">
        <f>_xlfn.XLOOKUP(A:A,TELEFONE!A:A,TELEFONE!JR:JR)</f>
        <v>0</v>
      </c>
      <c r="AP40" s="51">
        <f t="shared" si="43"/>
        <v>6</v>
      </c>
      <c r="AQ40" s="1">
        <f>_xlfn.XLOOKUP($A:$A,TELEFONE!$A:$A,TELEFONE!JH:JH)</f>
        <v>1</v>
      </c>
      <c r="AR40" s="1">
        <f>_xlfn.XLOOKUP($A:$A,TELEFONE!$A:$A,TELEFONE!JI:JI)</f>
        <v>1</v>
      </c>
      <c r="AS40" s="1">
        <f>_xlfn.XLOOKUP($A:$A,TELEFONE!$A:$A,TELEFONE!JJ:JJ)</f>
        <v>2</v>
      </c>
      <c r="AT40" s="1">
        <f>_xlfn.XLOOKUP($A:$A,TELEFONE!$A:$A,TELEFONE!JK:JK)</f>
        <v>2</v>
      </c>
      <c r="AU40" s="2">
        <f>_xlfn.XLOOKUP($A:$A,'COAPS 2020-10'!$A:$A,'COAPS 2020-10'!O:O)</f>
        <v>1</v>
      </c>
      <c r="AV40" s="2" t="str">
        <f>_xlfn.XLOOKUP($A:$A,'COAPS 2020-10'!$A:$A,'COAPS 2020-10'!P:P)</f>
        <v>SIM</v>
      </c>
      <c r="AW40" s="2" t="str">
        <f>_xlfn.XLOOKUP($A:$A,'COAPS 2020-10'!$A:$A,'COAPS 2020-10'!Q:Q)</f>
        <v>COMPARTILHADA</v>
      </c>
      <c r="AX40" s="2" t="str">
        <f>_xlfn.XLOOKUP($A:$A,'COAPS 2020-10'!$A:$A,'COAPS 2020-10'!R:R)</f>
        <v>NÃO</v>
      </c>
      <c r="AY40" s="1" t="e">
        <f>_xlfn.XLOOKUP(A:A,AUTOPREENCHIMENTO!A:A,AUTOPREENCHIMENTO!MA:MA)</f>
        <v>#N/A</v>
      </c>
      <c r="AZ40" s="1" t="e">
        <f>_xlfn.XLOOKUP(A:A,AUTOPREENCHIMENTO!A:A,AUTOPREENCHIMENTO!PH:PH)</f>
        <v>#N/A</v>
      </c>
    </row>
    <row r="41" spans="1:52" x14ac:dyDescent="0.25">
      <c r="A41" s="2">
        <v>83</v>
      </c>
      <c r="B41" s="1" t="s">
        <v>1622</v>
      </c>
      <c r="C41" s="43" t="s">
        <v>127</v>
      </c>
      <c r="D41" s="1" t="s">
        <v>2024</v>
      </c>
      <c r="E41" s="20" t="str">
        <f>_xlfn.XLOOKUP(A:A,Tipologia!A:A,Tipologia!F:F)</f>
        <v>B</v>
      </c>
      <c r="F41" s="63">
        <f t="shared" si="22"/>
        <v>15.75</v>
      </c>
      <c r="G41" s="65">
        <f t="shared" si="23"/>
        <v>1</v>
      </c>
      <c r="H41" s="65">
        <f t="shared" si="24"/>
        <v>0</v>
      </c>
      <c r="I41" s="65">
        <f t="shared" si="25"/>
        <v>2</v>
      </c>
      <c r="J41" s="65">
        <f t="shared" si="26"/>
        <v>0</v>
      </c>
      <c r="K41" s="65">
        <f t="shared" si="27"/>
        <v>1</v>
      </c>
      <c r="L41" s="65">
        <f t="shared" si="28"/>
        <v>1</v>
      </c>
      <c r="M41" s="65">
        <f t="shared" si="29"/>
        <v>0.5</v>
      </c>
      <c r="N41" s="65">
        <f t="shared" si="30"/>
        <v>0.5</v>
      </c>
      <c r="O41" s="65">
        <f t="shared" si="31"/>
        <v>0.5</v>
      </c>
      <c r="P41" s="65">
        <f t="shared" si="32"/>
        <v>0.5</v>
      </c>
      <c r="Q41" s="65">
        <f t="shared" si="33"/>
        <v>1</v>
      </c>
      <c r="R41" s="65">
        <f t="shared" si="34"/>
        <v>1</v>
      </c>
      <c r="S41" s="65">
        <f t="shared" si="35"/>
        <v>0.75</v>
      </c>
      <c r="T41" s="65">
        <f t="shared" si="36"/>
        <v>1</v>
      </c>
      <c r="U41" s="65">
        <f t="shared" si="37"/>
        <v>1</v>
      </c>
      <c r="V41" s="65">
        <f t="shared" si="38"/>
        <v>1</v>
      </c>
      <c r="W41" s="65">
        <f t="shared" si="39"/>
        <v>1</v>
      </c>
      <c r="X41" s="65">
        <f t="shared" si="40"/>
        <v>1</v>
      </c>
      <c r="Y41" s="65">
        <f t="shared" si="41"/>
        <v>1</v>
      </c>
      <c r="Z41" s="66">
        <f>_xlfn.XLOOKUP(A:A,'COAPS 2020-10'!A:A,'COAPS 2020-10'!AP:AP)</f>
        <v>10</v>
      </c>
      <c r="AA41" s="67" t="str">
        <f>_xlfn.XLOOKUP(A:A,'COAPS 2020-10'!A:A,'COAPS 2020-10'!M:M)</f>
        <v>PRÓPRIO</v>
      </c>
      <c r="AB41" s="51">
        <f t="shared" si="42"/>
        <v>2.1</v>
      </c>
      <c r="AC41" s="1">
        <f>_xlfn.XLOOKUP(A:A,'COAPS 2020-10'!A:A,'COAPS 2020-10'!N:N)</f>
        <v>21</v>
      </c>
      <c r="AD41" s="2" t="str">
        <f>_xlfn.XLOOKUP(A:A,'COAPS 2020-10'!A:A,'COAPS 2020-10'!AF:AF)</f>
        <v>NÃO</v>
      </c>
      <c r="AE41" s="67" t="str">
        <f>_xlfn.XLOOKUP(A:A,'COAPS 2020-10'!A:A,'COAPS 2020-10'!T:T)</f>
        <v>SIM</v>
      </c>
      <c r="AF41" s="1">
        <f>_xlfn.XLOOKUP(A:A,TELEFONE!A:A,TELEFONE!KD:KD)</f>
        <v>1</v>
      </c>
      <c r="AG41" s="1">
        <f>_xlfn.XLOOKUP($A:$A,AUTOPREENCHIMENTO!$A:$A,AUTOPREENCHIMENTO!LT:LT)</f>
        <v>1</v>
      </c>
      <c r="AH41" s="1">
        <f>_xlfn.XLOOKUP($A:$A,AUTOPREENCHIMENTO!$A:$A,AUTOPREENCHIMENTO!LU:LU)</f>
        <v>1</v>
      </c>
      <c r="AI41" s="1">
        <f>_xlfn.XLOOKUP($A:$A,AUTOPREENCHIMENTO!$A:$A,AUTOPREENCHIMENTO!MN:MN)</f>
        <v>1</v>
      </c>
      <c r="AJ41" s="1">
        <f>_xlfn.XLOOKUP($A:$A,AUTOPREENCHIMENTO!$A:$A,AUTOPREENCHIMENTO!MO:MO)</f>
        <v>1</v>
      </c>
      <c r="AK41" s="66">
        <f>_xlfn.XLOOKUP($A:$A,AUTOPREENCHIMENTO!$A:$A,AUTOPREENCHIMENTO!LY:LY)</f>
        <v>1</v>
      </c>
      <c r="AL41" s="66">
        <f>_xlfn.XLOOKUP($A:$A,AUTOPREENCHIMENTO!$A:$A,AUTOPREENCHIMENTO!LZ:LZ)</f>
        <v>1</v>
      </c>
      <c r="AM41" s="1">
        <f>_xlfn.XLOOKUP(A:A,TELEFONE!A:A,TELEFONE!JN:JN)</f>
        <v>2</v>
      </c>
      <c r="AN41" s="1">
        <f>_xlfn.XLOOKUP(A:A,TELEFONE!A:A,TELEFONE!JO:JO)</f>
        <v>1</v>
      </c>
      <c r="AO41" s="1">
        <f>_xlfn.XLOOKUP(A:A,TELEFONE!A:A,TELEFONE!JR:JR)</f>
        <v>1</v>
      </c>
      <c r="AP41" s="51">
        <f t="shared" si="43"/>
        <v>5</v>
      </c>
      <c r="AQ41" s="1">
        <f>_xlfn.XLOOKUP($A:$A,TELEFONE!$A:$A,TELEFONE!JH:JH)</f>
        <v>1</v>
      </c>
      <c r="AR41" s="1">
        <f>_xlfn.XLOOKUP($A:$A,TELEFONE!$A:$A,TELEFONE!JI:JI)</f>
        <v>1</v>
      </c>
      <c r="AS41" s="1">
        <f>_xlfn.XLOOKUP($A:$A,TELEFONE!$A:$A,TELEFONE!JJ:JJ)</f>
        <v>1</v>
      </c>
      <c r="AT41" s="1">
        <f>_xlfn.XLOOKUP($A:$A,TELEFONE!$A:$A,TELEFONE!JK:JK)</f>
        <v>2</v>
      </c>
      <c r="AU41" s="2">
        <f>_xlfn.XLOOKUP($A:$A,'COAPS 2020-10'!$A:$A,'COAPS 2020-10'!O:O)</f>
        <v>6</v>
      </c>
      <c r="AV41" s="2" t="str">
        <f>_xlfn.XLOOKUP($A:$A,'COAPS 2020-10'!$A:$A,'COAPS 2020-10'!P:P)</f>
        <v>SIM</v>
      </c>
      <c r="AW41" s="2" t="str">
        <f>_xlfn.XLOOKUP($A:$A,'COAPS 2020-10'!$A:$A,'COAPS 2020-10'!Q:Q)</f>
        <v>SIM</v>
      </c>
      <c r="AX41" s="2" t="str">
        <f>_xlfn.XLOOKUP($A:$A,'COAPS 2020-10'!$A:$A,'COAPS 2020-10'!R:R)</f>
        <v>SIM</v>
      </c>
      <c r="AY41" s="1">
        <f>_xlfn.XLOOKUP(A:A,AUTOPREENCHIMENTO!A:A,AUTOPREENCHIMENTO!MA:MA)</f>
        <v>1</v>
      </c>
      <c r="AZ41" s="1">
        <f>_xlfn.XLOOKUP(A:A,AUTOPREENCHIMENTO!A:A,AUTOPREENCHIMENTO!PH:PH)</f>
        <v>1</v>
      </c>
    </row>
    <row r="42" spans="1:52" x14ac:dyDescent="0.25">
      <c r="A42" s="2">
        <v>84</v>
      </c>
      <c r="B42" s="1" t="s">
        <v>1929</v>
      </c>
      <c r="C42" s="43" t="s">
        <v>136</v>
      </c>
      <c r="D42" s="1" t="s">
        <v>2122</v>
      </c>
      <c r="E42" s="20" t="str">
        <f>_xlfn.XLOOKUP(A:A,Tipologia!A:A,Tipologia!F:F)</f>
        <v>E</v>
      </c>
      <c r="F42" s="63">
        <f t="shared" si="22"/>
        <v>14.5</v>
      </c>
      <c r="G42" s="65">
        <f t="shared" si="23"/>
        <v>1</v>
      </c>
      <c r="H42" s="65">
        <f t="shared" si="24"/>
        <v>3</v>
      </c>
      <c r="I42" s="65">
        <f t="shared" si="25"/>
        <v>2</v>
      </c>
      <c r="J42" s="65">
        <f t="shared" si="26"/>
        <v>0</v>
      </c>
      <c r="K42" s="65">
        <f t="shared" si="27"/>
        <v>0</v>
      </c>
      <c r="L42" s="65">
        <f t="shared" si="28"/>
        <v>1</v>
      </c>
      <c r="M42" s="65">
        <f t="shared" si="29"/>
        <v>0.5</v>
      </c>
      <c r="N42" s="65">
        <f t="shared" si="30"/>
        <v>0.5</v>
      </c>
      <c r="O42" s="65">
        <f t="shared" si="31"/>
        <v>0.5</v>
      </c>
      <c r="P42" s="65">
        <f t="shared" si="32"/>
        <v>0.5</v>
      </c>
      <c r="Q42" s="65">
        <f t="shared" si="33"/>
        <v>1</v>
      </c>
      <c r="R42" s="65">
        <f t="shared" si="34"/>
        <v>1</v>
      </c>
      <c r="S42" s="65">
        <f t="shared" si="35"/>
        <v>0.5</v>
      </c>
      <c r="T42" s="65">
        <f t="shared" si="36"/>
        <v>1</v>
      </c>
      <c r="U42" s="65">
        <f t="shared" si="37"/>
        <v>0</v>
      </c>
      <c r="V42" s="65">
        <f t="shared" si="38"/>
        <v>1</v>
      </c>
      <c r="W42" s="65">
        <f t="shared" si="39"/>
        <v>0</v>
      </c>
      <c r="X42" s="65">
        <f t="shared" si="40"/>
        <v>0</v>
      </c>
      <c r="Y42" s="65">
        <f t="shared" si="41"/>
        <v>1</v>
      </c>
      <c r="Z42" s="66">
        <f>_xlfn.XLOOKUP(A:A,'COAPS 2020-10'!A:A,'COAPS 2020-10'!AP:AP)</f>
        <v>3</v>
      </c>
      <c r="AA42" s="67" t="str">
        <f>_xlfn.XLOOKUP(A:A,'COAPS 2020-10'!A:A,'COAPS 2020-10'!M:M)</f>
        <v>COMODATO</v>
      </c>
      <c r="AB42" s="51">
        <f t="shared" si="42"/>
        <v>1.6666666666666667</v>
      </c>
      <c r="AC42" s="1">
        <f>_xlfn.XLOOKUP(A:A,'COAPS 2020-10'!A:A,'COAPS 2020-10'!N:N)</f>
        <v>5</v>
      </c>
      <c r="AD42" s="2" t="str">
        <f>_xlfn.XLOOKUP(A:A,'COAPS 2020-10'!A:A,'COAPS 2020-10'!AF:AF)</f>
        <v>NÃO</v>
      </c>
      <c r="AE42" s="67" t="str">
        <f>_xlfn.XLOOKUP(A:A,'COAPS 2020-10'!A:A,'COAPS 2020-10'!T:T)</f>
        <v>NÃO</v>
      </c>
      <c r="AF42" s="1">
        <f>_xlfn.XLOOKUP(A:A,TELEFONE!A:A,TELEFONE!KD:KD)</f>
        <v>1</v>
      </c>
      <c r="AG42" s="1">
        <f>_xlfn.XLOOKUP($A:$A,AUTOPREENCHIMENTO!$A:$A,AUTOPREENCHIMENTO!LT:LT)</f>
        <v>1</v>
      </c>
      <c r="AH42" s="1">
        <f>_xlfn.XLOOKUP($A:$A,AUTOPREENCHIMENTO!$A:$A,AUTOPREENCHIMENTO!LU:LU)</f>
        <v>1</v>
      </c>
      <c r="AI42" s="1">
        <f>_xlfn.XLOOKUP($A:$A,AUTOPREENCHIMENTO!$A:$A,AUTOPREENCHIMENTO!MN:MN)</f>
        <v>1</v>
      </c>
      <c r="AJ42" s="1">
        <f>_xlfn.XLOOKUP($A:$A,AUTOPREENCHIMENTO!$A:$A,AUTOPREENCHIMENTO!MO:MO)</f>
        <v>1</v>
      </c>
      <c r="AK42" s="66">
        <f>_xlfn.XLOOKUP($A:$A,AUTOPREENCHIMENTO!$A:$A,AUTOPREENCHIMENTO!LY:LY)</f>
        <v>1</v>
      </c>
      <c r="AL42" s="66">
        <f>_xlfn.XLOOKUP($A:$A,AUTOPREENCHIMENTO!$A:$A,AUTOPREENCHIMENTO!LZ:LZ)</f>
        <v>1</v>
      </c>
      <c r="AM42" s="1">
        <f>_xlfn.XLOOKUP(A:A,TELEFONE!A:A,TELEFONE!JN:JN)</f>
        <v>1</v>
      </c>
      <c r="AN42" s="1">
        <f>_xlfn.XLOOKUP(A:A,TELEFONE!A:A,TELEFONE!JO:JO)</f>
        <v>2</v>
      </c>
      <c r="AO42" s="1">
        <f>_xlfn.XLOOKUP(A:A,TELEFONE!A:A,TELEFONE!JR:JR)</f>
        <v>1</v>
      </c>
      <c r="AP42" s="51">
        <f t="shared" si="43"/>
        <v>6</v>
      </c>
      <c r="AQ42" s="1">
        <f>_xlfn.XLOOKUP($A:$A,TELEFONE!$A:$A,TELEFONE!JH:JH)</f>
        <v>1</v>
      </c>
      <c r="AR42" s="1">
        <f>_xlfn.XLOOKUP($A:$A,TELEFONE!$A:$A,TELEFONE!JI:JI)</f>
        <v>2</v>
      </c>
      <c r="AS42" s="1">
        <f>_xlfn.XLOOKUP($A:$A,TELEFONE!$A:$A,TELEFONE!JJ:JJ)</f>
        <v>1</v>
      </c>
      <c r="AT42" s="1">
        <f>_xlfn.XLOOKUP($A:$A,TELEFONE!$A:$A,TELEFONE!JK:JK)</f>
        <v>2</v>
      </c>
      <c r="AU42" s="2">
        <f>_xlfn.XLOOKUP($A:$A,'COAPS 2020-10'!$A:$A,'COAPS 2020-10'!O:O)</f>
        <v>3</v>
      </c>
      <c r="AV42" s="2" t="str">
        <f>_xlfn.XLOOKUP($A:$A,'COAPS 2020-10'!$A:$A,'COAPS 2020-10'!P:P)</f>
        <v>NÃO</v>
      </c>
      <c r="AW42" s="2" t="str">
        <f>_xlfn.XLOOKUP($A:$A,'COAPS 2020-10'!$A:$A,'COAPS 2020-10'!Q:Q)</f>
        <v>COMPARTILHADA</v>
      </c>
      <c r="AX42" s="2" t="str">
        <f>_xlfn.XLOOKUP($A:$A,'COAPS 2020-10'!$A:$A,'COAPS 2020-10'!R:R)</f>
        <v>NÃO</v>
      </c>
      <c r="AY42" s="1">
        <f>_xlfn.XLOOKUP(A:A,AUTOPREENCHIMENTO!A:A,AUTOPREENCHIMENTO!MA:MA)</f>
        <v>0</v>
      </c>
      <c r="AZ42" s="1">
        <f>_xlfn.XLOOKUP(A:A,AUTOPREENCHIMENTO!A:A,AUTOPREENCHIMENTO!PH:PH)</f>
        <v>1</v>
      </c>
    </row>
    <row r="43" spans="1:52" x14ac:dyDescent="0.25">
      <c r="A43" s="2">
        <v>86</v>
      </c>
      <c r="B43" s="1" t="s">
        <v>1622</v>
      </c>
      <c r="C43" s="43" t="s">
        <v>276</v>
      </c>
      <c r="D43" s="1" t="s">
        <v>2025</v>
      </c>
      <c r="E43" s="20" t="str">
        <f>_xlfn.XLOOKUP(A:A,Tipologia!A:A,Tipologia!F:F)</f>
        <v>B</v>
      </c>
      <c r="F43" s="63">
        <f t="shared" si="22"/>
        <v>16.5</v>
      </c>
      <c r="G43" s="65">
        <f t="shared" si="23"/>
        <v>1</v>
      </c>
      <c r="H43" s="65">
        <f t="shared" si="24"/>
        <v>0</v>
      </c>
      <c r="I43" s="65">
        <f t="shared" si="25"/>
        <v>2</v>
      </c>
      <c r="J43" s="65">
        <f t="shared" si="26"/>
        <v>1</v>
      </c>
      <c r="K43" s="65">
        <f t="shared" si="27"/>
        <v>1</v>
      </c>
      <c r="L43" s="65">
        <f t="shared" si="28"/>
        <v>1</v>
      </c>
      <c r="M43" s="65">
        <f t="shared" si="29"/>
        <v>0.5</v>
      </c>
      <c r="N43" s="65">
        <f t="shared" si="30"/>
        <v>0.5</v>
      </c>
      <c r="O43" s="65">
        <f t="shared" si="31"/>
        <v>0.5</v>
      </c>
      <c r="P43" s="65">
        <f t="shared" si="32"/>
        <v>0.5</v>
      </c>
      <c r="Q43" s="65">
        <f t="shared" si="33"/>
        <v>1</v>
      </c>
      <c r="R43" s="65">
        <f t="shared" si="34"/>
        <v>1</v>
      </c>
      <c r="S43" s="65">
        <f t="shared" si="35"/>
        <v>0.5</v>
      </c>
      <c r="T43" s="65">
        <f t="shared" si="36"/>
        <v>1</v>
      </c>
      <c r="U43" s="65">
        <f t="shared" si="37"/>
        <v>1</v>
      </c>
      <c r="V43" s="65">
        <f t="shared" si="38"/>
        <v>1</v>
      </c>
      <c r="W43" s="65">
        <f t="shared" si="39"/>
        <v>1</v>
      </c>
      <c r="X43" s="65">
        <f t="shared" si="40"/>
        <v>1</v>
      </c>
      <c r="Y43" s="65">
        <f t="shared" si="41"/>
        <v>1</v>
      </c>
      <c r="Z43" s="66">
        <f>_xlfn.XLOOKUP(A:A,'COAPS 2020-10'!A:A,'COAPS 2020-10'!AP:AP)</f>
        <v>9</v>
      </c>
      <c r="AA43" s="67" t="str">
        <f>_xlfn.XLOOKUP(A:A,'COAPS 2020-10'!A:A,'COAPS 2020-10'!M:M)</f>
        <v>PRÓPRIO</v>
      </c>
      <c r="AB43" s="51">
        <f t="shared" si="42"/>
        <v>1.6666666666666667</v>
      </c>
      <c r="AC43" s="1">
        <f>_xlfn.XLOOKUP(A:A,'COAPS 2020-10'!A:A,'COAPS 2020-10'!N:N)</f>
        <v>15</v>
      </c>
      <c r="AD43" s="2" t="str">
        <f>_xlfn.XLOOKUP(A:A,'COAPS 2020-10'!A:A,'COAPS 2020-10'!AF:AF)</f>
        <v>SIM</v>
      </c>
      <c r="AE43" s="67" t="str">
        <f>_xlfn.XLOOKUP(A:A,'COAPS 2020-10'!A:A,'COAPS 2020-10'!T:T)</f>
        <v>SIM</v>
      </c>
      <c r="AF43" s="1">
        <f>_xlfn.XLOOKUP(A:A,TELEFONE!A:A,TELEFONE!KD:KD)</f>
        <v>1</v>
      </c>
      <c r="AG43" s="1">
        <f>_xlfn.XLOOKUP($A:$A,AUTOPREENCHIMENTO!$A:$A,AUTOPREENCHIMENTO!LT:LT)</f>
        <v>1</v>
      </c>
      <c r="AH43" s="1">
        <f>_xlfn.XLOOKUP($A:$A,AUTOPREENCHIMENTO!$A:$A,AUTOPREENCHIMENTO!LU:LU)</f>
        <v>1</v>
      </c>
      <c r="AI43" s="1">
        <f>_xlfn.XLOOKUP($A:$A,AUTOPREENCHIMENTO!$A:$A,AUTOPREENCHIMENTO!MN:MN)</f>
        <v>1</v>
      </c>
      <c r="AJ43" s="1">
        <f>_xlfn.XLOOKUP($A:$A,AUTOPREENCHIMENTO!$A:$A,AUTOPREENCHIMENTO!MO:MO)</f>
        <v>1</v>
      </c>
      <c r="AK43" s="66">
        <f>_xlfn.XLOOKUP($A:$A,AUTOPREENCHIMENTO!$A:$A,AUTOPREENCHIMENTO!LY:LY)</f>
        <v>1</v>
      </c>
      <c r="AL43" s="66">
        <f>_xlfn.XLOOKUP($A:$A,AUTOPREENCHIMENTO!$A:$A,AUTOPREENCHIMENTO!LZ:LZ)</f>
        <v>1</v>
      </c>
      <c r="AM43" s="1">
        <f>_xlfn.XLOOKUP(A:A,TELEFONE!A:A,TELEFONE!JN:JN)</f>
        <v>1</v>
      </c>
      <c r="AN43" s="1">
        <f>_xlfn.XLOOKUP(A:A,TELEFONE!A:A,TELEFONE!JO:JO)</f>
        <v>1</v>
      </c>
      <c r="AO43" s="1">
        <f>_xlfn.XLOOKUP(A:A,TELEFONE!A:A,TELEFONE!JR:JR)</f>
        <v>1</v>
      </c>
      <c r="AP43" s="51">
        <f t="shared" si="43"/>
        <v>6</v>
      </c>
      <c r="AQ43" s="1">
        <f>_xlfn.XLOOKUP($A:$A,TELEFONE!$A:$A,TELEFONE!JH:JH)</f>
        <v>1</v>
      </c>
      <c r="AR43" s="1">
        <f>_xlfn.XLOOKUP($A:$A,TELEFONE!$A:$A,TELEFONE!JI:JI)</f>
        <v>2</v>
      </c>
      <c r="AS43" s="1">
        <f>_xlfn.XLOOKUP($A:$A,TELEFONE!$A:$A,TELEFONE!JJ:JJ)</f>
        <v>2</v>
      </c>
      <c r="AT43" s="1">
        <f>_xlfn.XLOOKUP($A:$A,TELEFONE!$A:$A,TELEFONE!JK:JK)</f>
        <v>1</v>
      </c>
      <c r="AU43" s="2">
        <f>_xlfn.XLOOKUP($A:$A,'COAPS 2020-10'!$A:$A,'COAPS 2020-10'!O:O)</f>
        <v>2</v>
      </c>
      <c r="AV43" s="2" t="str">
        <f>_xlfn.XLOOKUP($A:$A,'COAPS 2020-10'!$A:$A,'COAPS 2020-10'!P:P)</f>
        <v>SIM</v>
      </c>
      <c r="AW43" s="2" t="str">
        <f>_xlfn.XLOOKUP($A:$A,'COAPS 2020-10'!$A:$A,'COAPS 2020-10'!Q:Q)</f>
        <v>SIM</v>
      </c>
      <c r="AX43" s="2" t="str">
        <f>_xlfn.XLOOKUP($A:$A,'COAPS 2020-10'!$A:$A,'COAPS 2020-10'!R:R)</f>
        <v>SIM</v>
      </c>
      <c r="AY43" s="1">
        <f>_xlfn.XLOOKUP(A:A,AUTOPREENCHIMENTO!A:A,AUTOPREENCHIMENTO!MA:MA)</f>
        <v>1</v>
      </c>
      <c r="AZ43" s="1">
        <f>_xlfn.XLOOKUP(A:A,AUTOPREENCHIMENTO!A:A,AUTOPREENCHIMENTO!PH:PH)</f>
        <v>1</v>
      </c>
    </row>
    <row r="44" spans="1:52" x14ac:dyDescent="0.25">
      <c r="A44" s="2">
        <v>87</v>
      </c>
      <c r="B44" s="1" t="s">
        <v>1857</v>
      </c>
      <c r="C44" s="43" t="s">
        <v>157</v>
      </c>
      <c r="D44" s="1" t="s">
        <v>1886</v>
      </c>
      <c r="E44" s="20" t="str">
        <f>_xlfn.XLOOKUP(A:A,Tipologia!A:A,Tipologia!F:F)</f>
        <v>E</v>
      </c>
      <c r="F44" s="63">
        <f t="shared" si="22"/>
        <v>11.5</v>
      </c>
      <c r="G44" s="65">
        <f t="shared" si="23"/>
        <v>1</v>
      </c>
      <c r="H44" s="65">
        <f t="shared" si="24"/>
        <v>3</v>
      </c>
      <c r="I44" s="65">
        <f t="shared" si="25"/>
        <v>1</v>
      </c>
      <c r="J44" s="65">
        <f t="shared" si="26"/>
        <v>0</v>
      </c>
      <c r="K44" s="65">
        <f t="shared" si="27"/>
        <v>0.5</v>
      </c>
      <c r="L44" s="65">
        <f t="shared" si="28"/>
        <v>1</v>
      </c>
      <c r="M44" s="65">
        <f t="shared" si="29"/>
        <v>0.5</v>
      </c>
      <c r="N44" s="65">
        <f t="shared" si="30"/>
        <v>0.5</v>
      </c>
      <c r="O44" s="65">
        <f t="shared" si="31"/>
        <v>0</v>
      </c>
      <c r="P44" s="65">
        <f t="shared" si="32"/>
        <v>0</v>
      </c>
      <c r="Q44" s="65">
        <f t="shared" si="33"/>
        <v>1</v>
      </c>
      <c r="R44" s="65">
        <f t="shared" si="34"/>
        <v>0</v>
      </c>
      <c r="S44" s="65">
        <f t="shared" si="35"/>
        <v>0</v>
      </c>
      <c r="T44" s="65">
        <f t="shared" si="36"/>
        <v>1</v>
      </c>
      <c r="U44" s="65">
        <f t="shared" si="37"/>
        <v>0</v>
      </c>
      <c r="V44" s="65">
        <f t="shared" si="38"/>
        <v>1</v>
      </c>
      <c r="W44" s="65">
        <f t="shared" si="39"/>
        <v>0</v>
      </c>
      <c r="X44" s="65">
        <f t="shared" si="40"/>
        <v>0</v>
      </c>
      <c r="Y44" s="65">
        <f t="shared" si="41"/>
        <v>1</v>
      </c>
      <c r="Z44" s="66">
        <f>_xlfn.XLOOKUP(A:A,'COAPS 2020-10'!A:A,'COAPS 2020-10'!AP:AP)</f>
        <v>1</v>
      </c>
      <c r="AA44" s="67" t="str">
        <f>_xlfn.XLOOKUP(A:A,'COAPS 2020-10'!A:A,'COAPS 2020-10'!M:M)</f>
        <v>PRÓPRIO</v>
      </c>
      <c r="AB44" s="51">
        <f t="shared" si="42"/>
        <v>1</v>
      </c>
      <c r="AC44" s="1">
        <f>_xlfn.XLOOKUP(A:A,'COAPS 2020-10'!A:A,'COAPS 2020-10'!N:N)</f>
        <v>1</v>
      </c>
      <c r="AD44" s="2" t="str">
        <f>_xlfn.XLOOKUP(A:A,'COAPS 2020-10'!A:A,'COAPS 2020-10'!AF:AF)</f>
        <v>NÃO</v>
      </c>
      <c r="AE44" s="67" t="str">
        <f>_xlfn.XLOOKUP(A:A,'COAPS 2020-10'!A:A,'COAPS 2020-10'!T:T)</f>
        <v>CAUTELA</v>
      </c>
      <c r="AF44" s="1">
        <f>_xlfn.XLOOKUP(A:A,TELEFONE!A:A,TELEFONE!KD:KD)</f>
        <v>1</v>
      </c>
      <c r="AG44" s="1">
        <f>_xlfn.XLOOKUP($A:$A,AUTOPREENCHIMENTO!$A:$A,AUTOPREENCHIMENTO!LT:LT)</f>
        <v>1</v>
      </c>
      <c r="AH44" s="1">
        <f>_xlfn.XLOOKUP($A:$A,AUTOPREENCHIMENTO!$A:$A,AUTOPREENCHIMENTO!LU:LU)</f>
        <v>1</v>
      </c>
      <c r="AI44" s="1">
        <f>_xlfn.XLOOKUP($A:$A,AUTOPREENCHIMENTO!$A:$A,AUTOPREENCHIMENTO!MN:MN)</f>
        <v>0</v>
      </c>
      <c r="AJ44" s="1">
        <f>_xlfn.XLOOKUP($A:$A,AUTOPREENCHIMENTO!$A:$A,AUTOPREENCHIMENTO!MO:MO)</f>
        <v>0</v>
      </c>
      <c r="AK44" s="66">
        <f>_xlfn.XLOOKUP($A:$A,AUTOPREENCHIMENTO!$A:$A,AUTOPREENCHIMENTO!LY:LY)</f>
        <v>1</v>
      </c>
      <c r="AL44" s="66">
        <f>_xlfn.XLOOKUP($A:$A,AUTOPREENCHIMENTO!$A:$A,AUTOPREENCHIMENTO!LZ:LZ)</f>
        <v>1</v>
      </c>
      <c r="AM44" s="1">
        <f>_xlfn.XLOOKUP(A:A,TELEFONE!A:A,TELEFONE!JN:JN)</f>
        <v>2</v>
      </c>
      <c r="AN44" s="1">
        <f>_xlfn.XLOOKUP(A:A,TELEFONE!A:A,TELEFONE!JO:JO)</f>
        <v>2</v>
      </c>
      <c r="AO44" s="1">
        <f>_xlfn.XLOOKUP(A:A,TELEFONE!A:A,TELEFONE!JR:JR)</f>
        <v>0</v>
      </c>
      <c r="AP44" s="51">
        <f t="shared" si="43"/>
        <v>8</v>
      </c>
      <c r="AQ44" s="1">
        <f>_xlfn.XLOOKUP($A:$A,TELEFONE!$A:$A,TELEFONE!JH:JH)</f>
        <v>2</v>
      </c>
      <c r="AR44" s="1">
        <f>_xlfn.XLOOKUP($A:$A,TELEFONE!$A:$A,TELEFONE!JI:JI)</f>
        <v>2</v>
      </c>
      <c r="AS44" s="1">
        <f>_xlfn.XLOOKUP($A:$A,TELEFONE!$A:$A,TELEFONE!JJ:JJ)</f>
        <v>2</v>
      </c>
      <c r="AT44" s="1">
        <f>_xlfn.XLOOKUP($A:$A,TELEFONE!$A:$A,TELEFONE!JK:JK)</f>
        <v>2</v>
      </c>
      <c r="AU44" s="2">
        <f>_xlfn.XLOOKUP($A:$A,'COAPS 2020-10'!$A:$A,'COAPS 2020-10'!O:O)</f>
        <v>1</v>
      </c>
      <c r="AV44" s="2" t="str">
        <f>_xlfn.XLOOKUP($A:$A,'COAPS 2020-10'!$A:$A,'COAPS 2020-10'!P:P)</f>
        <v>NÃO</v>
      </c>
      <c r="AW44" s="2" t="str">
        <f>_xlfn.XLOOKUP($A:$A,'COAPS 2020-10'!$A:$A,'COAPS 2020-10'!Q:Q)</f>
        <v>COMPARTILHADA</v>
      </c>
      <c r="AX44" s="2" t="str">
        <f>_xlfn.XLOOKUP($A:$A,'COAPS 2020-10'!$A:$A,'COAPS 2020-10'!R:R)</f>
        <v>NÃO</v>
      </c>
      <c r="AY44" s="1">
        <f>_xlfn.XLOOKUP(A:A,AUTOPREENCHIMENTO!A:A,AUTOPREENCHIMENTO!MA:MA)</f>
        <v>0</v>
      </c>
      <c r="AZ44" s="1">
        <f>_xlfn.XLOOKUP(A:A,AUTOPREENCHIMENTO!A:A,AUTOPREENCHIMENTO!PH:PH)</f>
        <v>1</v>
      </c>
    </row>
    <row r="45" spans="1:52" x14ac:dyDescent="0.25">
      <c r="A45" s="2">
        <v>88</v>
      </c>
      <c r="B45" s="1" t="s">
        <v>1568</v>
      </c>
      <c r="C45" s="43" t="s">
        <v>313</v>
      </c>
      <c r="D45" s="1" t="s">
        <v>2086</v>
      </c>
      <c r="E45" s="20" t="str">
        <f>_xlfn.XLOOKUP(A:A,Tipologia!A:A,Tipologia!F:F)</f>
        <v>C</v>
      </c>
      <c r="F45" s="63">
        <f t="shared" si="22"/>
        <v>17.75</v>
      </c>
      <c r="G45" s="65">
        <f t="shared" si="23"/>
        <v>1</v>
      </c>
      <c r="H45" s="65">
        <f t="shared" si="24"/>
        <v>3</v>
      </c>
      <c r="I45" s="65">
        <f t="shared" si="25"/>
        <v>2</v>
      </c>
      <c r="J45" s="65">
        <f t="shared" si="26"/>
        <v>1</v>
      </c>
      <c r="K45" s="65">
        <f t="shared" si="27"/>
        <v>0</v>
      </c>
      <c r="L45" s="65">
        <f t="shared" si="28"/>
        <v>1</v>
      </c>
      <c r="M45" s="65">
        <f t="shared" si="29"/>
        <v>0.5</v>
      </c>
      <c r="N45" s="65">
        <f t="shared" si="30"/>
        <v>0.5</v>
      </c>
      <c r="O45" s="65">
        <f t="shared" si="31"/>
        <v>0.5</v>
      </c>
      <c r="P45" s="65">
        <f t="shared" si="32"/>
        <v>0.5</v>
      </c>
      <c r="Q45" s="65">
        <f t="shared" si="33"/>
        <v>1</v>
      </c>
      <c r="R45" s="65">
        <f t="shared" si="34"/>
        <v>1</v>
      </c>
      <c r="S45" s="65">
        <f t="shared" si="35"/>
        <v>0.75</v>
      </c>
      <c r="T45" s="65">
        <f t="shared" si="36"/>
        <v>1</v>
      </c>
      <c r="U45" s="65">
        <f t="shared" si="37"/>
        <v>1</v>
      </c>
      <c r="V45" s="65">
        <f t="shared" si="38"/>
        <v>1</v>
      </c>
      <c r="W45" s="65">
        <f t="shared" si="39"/>
        <v>0</v>
      </c>
      <c r="X45" s="65">
        <f t="shared" si="40"/>
        <v>1</v>
      </c>
      <c r="Y45" s="65">
        <f t="shared" si="41"/>
        <v>1</v>
      </c>
      <c r="Z45" s="66">
        <f>_xlfn.XLOOKUP(A:A,'COAPS 2020-10'!A:A,'COAPS 2020-10'!AP:AP)</f>
        <v>1</v>
      </c>
      <c r="AA45" s="67" t="str">
        <f>_xlfn.XLOOKUP(A:A,'COAPS 2020-10'!A:A,'COAPS 2020-10'!M:M)</f>
        <v>PRÓPRIO</v>
      </c>
      <c r="AB45" s="51">
        <f t="shared" si="42"/>
        <v>2</v>
      </c>
      <c r="AC45" s="1">
        <f>_xlfn.XLOOKUP(A:A,'COAPS 2020-10'!A:A,'COAPS 2020-10'!N:N)</f>
        <v>2</v>
      </c>
      <c r="AD45" s="2" t="str">
        <f>_xlfn.XLOOKUP(A:A,'COAPS 2020-10'!A:A,'COAPS 2020-10'!AF:AF)</f>
        <v>SIM</v>
      </c>
      <c r="AE45" s="67" t="str">
        <f>_xlfn.XLOOKUP(A:A,'COAPS 2020-10'!A:A,'COAPS 2020-10'!T:T)</f>
        <v>NÃO</v>
      </c>
      <c r="AF45" s="1">
        <f>_xlfn.XLOOKUP(A:A,TELEFONE!A:A,TELEFONE!KD:KD)</f>
        <v>1</v>
      </c>
      <c r="AG45" s="1">
        <f>_xlfn.XLOOKUP($A:$A,AUTOPREENCHIMENTO!$A:$A,AUTOPREENCHIMENTO!LT:LT)</f>
        <v>1</v>
      </c>
      <c r="AH45" s="1">
        <f>_xlfn.XLOOKUP($A:$A,AUTOPREENCHIMENTO!$A:$A,AUTOPREENCHIMENTO!LU:LU)</f>
        <v>1</v>
      </c>
      <c r="AI45" s="1">
        <f>_xlfn.XLOOKUP($A:$A,AUTOPREENCHIMENTO!$A:$A,AUTOPREENCHIMENTO!MN:MN)</f>
        <v>1</v>
      </c>
      <c r="AJ45" s="1">
        <f>_xlfn.XLOOKUP($A:$A,AUTOPREENCHIMENTO!$A:$A,AUTOPREENCHIMENTO!MO:MO)</f>
        <v>1</v>
      </c>
      <c r="AK45" s="66">
        <f>_xlfn.XLOOKUP($A:$A,AUTOPREENCHIMENTO!$A:$A,AUTOPREENCHIMENTO!LY:LY)</f>
        <v>1</v>
      </c>
      <c r="AL45" s="66">
        <f>_xlfn.XLOOKUP($A:$A,AUTOPREENCHIMENTO!$A:$A,AUTOPREENCHIMENTO!LZ:LZ)</f>
        <v>1</v>
      </c>
      <c r="AM45" s="1">
        <f>_xlfn.XLOOKUP(A:A,TELEFONE!A:A,TELEFONE!JN:JN)</f>
        <v>1</v>
      </c>
      <c r="AN45" s="1">
        <f>_xlfn.XLOOKUP(A:A,TELEFONE!A:A,TELEFONE!JO:JO)</f>
        <v>2</v>
      </c>
      <c r="AO45" s="1">
        <f>_xlfn.XLOOKUP(A:A,TELEFONE!A:A,TELEFONE!JR:JR)</f>
        <v>1</v>
      </c>
      <c r="AP45" s="51">
        <f t="shared" si="43"/>
        <v>5</v>
      </c>
      <c r="AQ45" s="1">
        <f>_xlfn.XLOOKUP($A:$A,TELEFONE!$A:$A,TELEFONE!JH:JH)</f>
        <v>1</v>
      </c>
      <c r="AR45" s="1">
        <f>_xlfn.XLOOKUP($A:$A,TELEFONE!$A:$A,TELEFONE!JI:JI)</f>
        <v>1</v>
      </c>
      <c r="AS45" s="1">
        <f>_xlfn.XLOOKUP($A:$A,TELEFONE!$A:$A,TELEFONE!JJ:JJ)</f>
        <v>2</v>
      </c>
      <c r="AT45" s="1">
        <f>_xlfn.XLOOKUP($A:$A,TELEFONE!$A:$A,TELEFONE!JK:JK)</f>
        <v>1</v>
      </c>
      <c r="AU45" s="2">
        <f>_xlfn.XLOOKUP($A:$A,'COAPS 2020-10'!$A:$A,'COAPS 2020-10'!O:O)</f>
        <v>1</v>
      </c>
      <c r="AV45" s="2" t="str">
        <f>_xlfn.XLOOKUP($A:$A,'COAPS 2020-10'!$A:$A,'COAPS 2020-10'!P:P)</f>
        <v>SIM</v>
      </c>
      <c r="AW45" s="2" t="str">
        <f>_xlfn.XLOOKUP($A:$A,'COAPS 2020-10'!$A:$A,'COAPS 2020-10'!Q:Q)</f>
        <v>COMPARTILHADA</v>
      </c>
      <c r="AX45" s="2" t="str">
        <f>_xlfn.XLOOKUP($A:$A,'COAPS 2020-10'!$A:$A,'COAPS 2020-10'!R:R)</f>
        <v>NÃO</v>
      </c>
      <c r="AY45" s="1">
        <f>_xlfn.XLOOKUP(A:A,AUTOPREENCHIMENTO!A:A,AUTOPREENCHIMENTO!MA:MA)</f>
        <v>1</v>
      </c>
      <c r="AZ45" s="1">
        <f>_xlfn.XLOOKUP(A:A,AUTOPREENCHIMENTO!A:A,AUTOPREENCHIMENTO!PH:PH)</f>
        <v>1</v>
      </c>
    </row>
    <row r="46" spans="1:52" x14ac:dyDescent="0.25">
      <c r="A46" s="2">
        <v>89</v>
      </c>
      <c r="B46" s="1" t="s">
        <v>1857</v>
      </c>
      <c r="C46" s="43" t="s">
        <v>390</v>
      </c>
      <c r="D46" s="1" t="s">
        <v>2111</v>
      </c>
      <c r="E46" s="20" t="str">
        <f>_xlfn.XLOOKUP(A:A,Tipologia!A:A,Tipologia!F:F)</f>
        <v>C</v>
      </c>
      <c r="F46" s="63">
        <f t="shared" si="22"/>
        <v>14.25</v>
      </c>
      <c r="G46" s="65">
        <f t="shared" si="23"/>
        <v>1</v>
      </c>
      <c r="H46" s="65">
        <f t="shared" si="24"/>
        <v>0</v>
      </c>
      <c r="I46" s="65">
        <f t="shared" si="25"/>
        <v>2</v>
      </c>
      <c r="J46" s="65">
        <f t="shared" si="26"/>
        <v>1</v>
      </c>
      <c r="K46" s="65">
        <f t="shared" si="27"/>
        <v>1</v>
      </c>
      <c r="L46" s="65">
        <f t="shared" si="28"/>
        <v>1</v>
      </c>
      <c r="M46" s="65">
        <f t="shared" si="29"/>
        <v>0.5</v>
      </c>
      <c r="N46" s="65">
        <f t="shared" si="30"/>
        <v>0.5</v>
      </c>
      <c r="O46" s="65">
        <f t="shared" si="31"/>
        <v>0.5</v>
      </c>
      <c r="P46" s="65">
        <f t="shared" si="32"/>
        <v>0</v>
      </c>
      <c r="Q46" s="65">
        <f t="shared" si="33"/>
        <v>1</v>
      </c>
      <c r="R46" s="65">
        <f t="shared" si="34"/>
        <v>0.5</v>
      </c>
      <c r="S46" s="65">
        <f t="shared" si="35"/>
        <v>0.25</v>
      </c>
      <c r="T46" s="65">
        <f t="shared" si="36"/>
        <v>1</v>
      </c>
      <c r="U46" s="65">
        <f t="shared" si="37"/>
        <v>1</v>
      </c>
      <c r="V46" s="65">
        <f t="shared" si="38"/>
        <v>1</v>
      </c>
      <c r="W46" s="65">
        <f t="shared" si="39"/>
        <v>1</v>
      </c>
      <c r="X46" s="65">
        <f t="shared" si="40"/>
        <v>0</v>
      </c>
      <c r="Y46" s="65">
        <f t="shared" si="41"/>
        <v>1</v>
      </c>
      <c r="Z46" s="66">
        <f>_xlfn.XLOOKUP(A:A,'COAPS 2020-10'!A:A,'COAPS 2020-10'!AP:AP)</f>
        <v>9</v>
      </c>
      <c r="AA46" s="67" t="str">
        <f>_xlfn.XLOOKUP(A:A,'COAPS 2020-10'!A:A,'COAPS 2020-10'!M:M)</f>
        <v>PRÓPRIO</v>
      </c>
      <c r="AB46" s="51">
        <f t="shared" si="42"/>
        <v>2.1111111111111112</v>
      </c>
      <c r="AC46" s="1">
        <f>_xlfn.XLOOKUP(A:A,'COAPS 2020-10'!A:A,'COAPS 2020-10'!N:N)</f>
        <v>19</v>
      </c>
      <c r="AD46" s="2" t="str">
        <f>_xlfn.XLOOKUP(A:A,'COAPS 2020-10'!A:A,'COAPS 2020-10'!AF:AF)</f>
        <v>SIM</v>
      </c>
      <c r="AE46" s="67" t="str">
        <f>_xlfn.XLOOKUP(A:A,'COAPS 2020-10'!A:A,'COAPS 2020-10'!T:T)</f>
        <v>SIM</v>
      </c>
      <c r="AF46" s="1">
        <f>_xlfn.XLOOKUP(A:A,TELEFONE!A:A,TELEFONE!KD:KD)</f>
        <v>1</v>
      </c>
      <c r="AG46" s="1">
        <f>_xlfn.XLOOKUP($A:$A,AUTOPREENCHIMENTO!$A:$A,AUTOPREENCHIMENTO!LT:LT)</f>
        <v>1</v>
      </c>
      <c r="AH46" s="1">
        <f>_xlfn.XLOOKUP($A:$A,AUTOPREENCHIMENTO!$A:$A,AUTOPREENCHIMENTO!LU:LU)</f>
        <v>1</v>
      </c>
      <c r="AI46" s="1">
        <f>_xlfn.XLOOKUP($A:$A,AUTOPREENCHIMENTO!$A:$A,AUTOPREENCHIMENTO!MN:MN)</f>
        <v>1</v>
      </c>
      <c r="AJ46" s="1">
        <f>_xlfn.XLOOKUP($A:$A,AUTOPREENCHIMENTO!$A:$A,AUTOPREENCHIMENTO!MO:MO)</f>
        <v>0</v>
      </c>
      <c r="AK46" s="66">
        <f>_xlfn.XLOOKUP($A:$A,AUTOPREENCHIMENTO!$A:$A,AUTOPREENCHIMENTO!LY:LY)</f>
        <v>0</v>
      </c>
      <c r="AL46" s="66">
        <f>_xlfn.XLOOKUP($A:$A,AUTOPREENCHIMENTO!$A:$A,AUTOPREENCHIMENTO!LZ:LZ)</f>
        <v>1</v>
      </c>
      <c r="AM46" s="1">
        <f>_xlfn.XLOOKUP(A:A,TELEFONE!A:A,TELEFONE!JN:JN)</f>
        <v>1</v>
      </c>
      <c r="AN46" s="1">
        <f>_xlfn.XLOOKUP(A:A,TELEFONE!A:A,TELEFONE!JO:JO)</f>
        <v>2</v>
      </c>
      <c r="AO46" s="1">
        <f>_xlfn.XLOOKUP(A:A,TELEFONE!A:A,TELEFONE!JR:JR)</f>
        <v>0</v>
      </c>
      <c r="AP46" s="51">
        <f t="shared" si="43"/>
        <v>7</v>
      </c>
      <c r="AQ46" s="1">
        <f>_xlfn.XLOOKUP($A:$A,TELEFONE!$A:$A,TELEFONE!JH:JH)</f>
        <v>2</v>
      </c>
      <c r="AR46" s="1">
        <f>_xlfn.XLOOKUP($A:$A,TELEFONE!$A:$A,TELEFONE!JI:JI)</f>
        <v>2</v>
      </c>
      <c r="AS46" s="1">
        <f>_xlfn.XLOOKUP($A:$A,TELEFONE!$A:$A,TELEFONE!JJ:JJ)</f>
        <v>1</v>
      </c>
      <c r="AT46" s="1">
        <f>_xlfn.XLOOKUP($A:$A,TELEFONE!$A:$A,TELEFONE!JK:JK)</f>
        <v>2</v>
      </c>
      <c r="AU46" s="2">
        <f>_xlfn.XLOOKUP($A:$A,'COAPS 2020-10'!$A:$A,'COAPS 2020-10'!O:O)</f>
        <v>6</v>
      </c>
      <c r="AV46" s="2" t="str">
        <f>_xlfn.XLOOKUP($A:$A,'COAPS 2020-10'!$A:$A,'COAPS 2020-10'!P:P)</f>
        <v>SIM</v>
      </c>
      <c r="AW46" s="2" t="str">
        <f>_xlfn.XLOOKUP($A:$A,'COAPS 2020-10'!$A:$A,'COAPS 2020-10'!Q:Q)</f>
        <v>SIM</v>
      </c>
      <c r="AX46" s="2" t="str">
        <f>_xlfn.XLOOKUP($A:$A,'COAPS 2020-10'!$A:$A,'COAPS 2020-10'!R:R)</f>
        <v>SIM</v>
      </c>
      <c r="AY46" s="1">
        <f>_xlfn.XLOOKUP(A:A,AUTOPREENCHIMENTO!A:A,AUTOPREENCHIMENTO!MA:MA)</f>
        <v>0</v>
      </c>
      <c r="AZ46" s="1">
        <f>_xlfn.XLOOKUP(A:A,AUTOPREENCHIMENTO!A:A,AUTOPREENCHIMENTO!PH:PH)</f>
        <v>1</v>
      </c>
    </row>
    <row r="47" spans="1:52" x14ac:dyDescent="0.25">
      <c r="A47" s="2">
        <v>90</v>
      </c>
      <c r="B47" s="1" t="s">
        <v>1622</v>
      </c>
      <c r="C47" s="43" t="s">
        <v>162</v>
      </c>
      <c r="D47" s="1" t="s">
        <v>2157</v>
      </c>
      <c r="E47" s="20" t="str">
        <f>_xlfn.XLOOKUP(A:A,Tipologia!A:A,Tipologia!F:F)</f>
        <v>B</v>
      </c>
      <c r="F47" s="63">
        <f t="shared" si="22"/>
        <v>16.75</v>
      </c>
      <c r="G47" s="65">
        <f t="shared" si="23"/>
        <v>1</v>
      </c>
      <c r="H47" s="65">
        <f t="shared" si="24"/>
        <v>3</v>
      </c>
      <c r="I47" s="65">
        <f t="shared" si="25"/>
        <v>2</v>
      </c>
      <c r="J47" s="65">
        <f t="shared" si="26"/>
        <v>1</v>
      </c>
      <c r="K47" s="65">
        <f t="shared" si="27"/>
        <v>0.5</v>
      </c>
      <c r="L47" s="65">
        <f t="shared" si="28"/>
        <v>1</v>
      </c>
      <c r="M47" s="65">
        <f t="shared" si="29"/>
        <v>0.5</v>
      </c>
      <c r="N47" s="65">
        <f t="shared" si="30"/>
        <v>0.5</v>
      </c>
      <c r="O47" s="65">
        <f t="shared" si="31"/>
        <v>0.5</v>
      </c>
      <c r="P47" s="65">
        <f t="shared" si="32"/>
        <v>0.5</v>
      </c>
      <c r="Q47" s="65">
        <f t="shared" si="33"/>
        <v>1</v>
      </c>
      <c r="R47" s="65">
        <f t="shared" si="34"/>
        <v>1</v>
      </c>
      <c r="S47" s="65">
        <f t="shared" si="35"/>
        <v>0.25</v>
      </c>
      <c r="T47" s="65">
        <f t="shared" si="36"/>
        <v>1</v>
      </c>
      <c r="U47" s="65">
        <f t="shared" si="37"/>
        <v>1</v>
      </c>
      <c r="V47" s="65">
        <f t="shared" si="38"/>
        <v>1</v>
      </c>
      <c r="W47" s="65">
        <f t="shared" si="39"/>
        <v>0</v>
      </c>
      <c r="X47" s="65">
        <f t="shared" si="40"/>
        <v>0</v>
      </c>
      <c r="Y47" s="65">
        <f t="shared" si="41"/>
        <v>1</v>
      </c>
      <c r="Z47" s="66">
        <f>_xlfn.XLOOKUP(A:A,'COAPS 2020-10'!A:A,'COAPS 2020-10'!AP:AP)</f>
        <v>1</v>
      </c>
      <c r="AA47" s="67" t="str">
        <f>_xlfn.XLOOKUP(A:A,'COAPS 2020-10'!A:A,'COAPS 2020-10'!M:M)</f>
        <v>PRÓPRIO</v>
      </c>
      <c r="AB47" s="51">
        <f t="shared" si="42"/>
        <v>4</v>
      </c>
      <c r="AC47" s="1">
        <f>_xlfn.XLOOKUP(A:A,'COAPS 2020-10'!A:A,'COAPS 2020-10'!N:N)</f>
        <v>4</v>
      </c>
      <c r="AD47" s="2" t="str">
        <f>_xlfn.XLOOKUP(A:A,'COAPS 2020-10'!A:A,'COAPS 2020-10'!AF:AF)</f>
        <v>SIM</v>
      </c>
      <c r="AE47" s="67" t="str">
        <f>_xlfn.XLOOKUP(A:A,'COAPS 2020-10'!A:A,'COAPS 2020-10'!T:T)</f>
        <v>CAUTELA</v>
      </c>
      <c r="AF47" s="1">
        <f>_xlfn.XLOOKUP(A:A,TELEFONE!A:A,TELEFONE!KD:KD)</f>
        <v>1</v>
      </c>
      <c r="AG47" s="1">
        <f>_xlfn.XLOOKUP($A:$A,AUTOPREENCHIMENTO!$A:$A,AUTOPREENCHIMENTO!LT:LT)</f>
        <v>1</v>
      </c>
      <c r="AH47" s="1">
        <f>_xlfn.XLOOKUP($A:$A,AUTOPREENCHIMENTO!$A:$A,AUTOPREENCHIMENTO!LU:LU)</f>
        <v>1</v>
      </c>
      <c r="AI47" s="1">
        <f>_xlfn.XLOOKUP($A:$A,AUTOPREENCHIMENTO!$A:$A,AUTOPREENCHIMENTO!MN:MN)</f>
        <v>1</v>
      </c>
      <c r="AJ47" s="1">
        <f>_xlfn.XLOOKUP($A:$A,AUTOPREENCHIMENTO!$A:$A,AUTOPREENCHIMENTO!MO:MO)</f>
        <v>1</v>
      </c>
      <c r="AK47" s="66">
        <f>_xlfn.XLOOKUP($A:$A,AUTOPREENCHIMENTO!$A:$A,AUTOPREENCHIMENTO!LY:LY)</f>
        <v>1</v>
      </c>
      <c r="AL47" s="66">
        <f>_xlfn.XLOOKUP($A:$A,AUTOPREENCHIMENTO!$A:$A,AUTOPREENCHIMENTO!LZ:LZ)</f>
        <v>1</v>
      </c>
      <c r="AM47" s="1">
        <f>_xlfn.XLOOKUP(A:A,TELEFONE!A:A,TELEFONE!JN:JN)</f>
        <v>1</v>
      </c>
      <c r="AN47" s="1">
        <f>_xlfn.XLOOKUP(A:A,TELEFONE!A:A,TELEFONE!JO:JO)</f>
        <v>2</v>
      </c>
      <c r="AO47" s="1">
        <f>_xlfn.XLOOKUP(A:A,TELEFONE!A:A,TELEFONE!JR:JR)</f>
        <v>1</v>
      </c>
      <c r="AP47" s="51">
        <f t="shared" si="43"/>
        <v>7</v>
      </c>
      <c r="AQ47" s="1">
        <f>_xlfn.XLOOKUP($A:$A,TELEFONE!$A:$A,TELEFONE!JH:JH)</f>
        <v>2</v>
      </c>
      <c r="AR47" s="1">
        <f>_xlfn.XLOOKUP($A:$A,TELEFONE!$A:$A,TELEFONE!JI:JI)</f>
        <v>2</v>
      </c>
      <c r="AS47" s="1">
        <f>_xlfn.XLOOKUP($A:$A,TELEFONE!$A:$A,TELEFONE!JJ:JJ)</f>
        <v>1</v>
      </c>
      <c r="AT47" s="1">
        <f>_xlfn.XLOOKUP($A:$A,TELEFONE!$A:$A,TELEFONE!JK:JK)</f>
        <v>2</v>
      </c>
      <c r="AU47" s="2">
        <f>_xlfn.XLOOKUP($A:$A,'COAPS 2020-10'!$A:$A,'COAPS 2020-10'!O:O)</f>
        <v>1</v>
      </c>
      <c r="AV47" s="2" t="str">
        <f>_xlfn.XLOOKUP($A:$A,'COAPS 2020-10'!$A:$A,'COAPS 2020-10'!P:P)</f>
        <v>COMPARTILHADA</v>
      </c>
      <c r="AW47" s="2" t="str">
        <f>_xlfn.XLOOKUP($A:$A,'COAPS 2020-10'!$A:$A,'COAPS 2020-10'!Q:Q)</f>
        <v>COMPARTILHADA</v>
      </c>
      <c r="AX47" s="2" t="str">
        <f>_xlfn.XLOOKUP($A:$A,'COAPS 2020-10'!$A:$A,'COAPS 2020-10'!R:R)</f>
        <v>COMPARTILHADA</v>
      </c>
      <c r="AY47" s="1">
        <f>_xlfn.XLOOKUP(A:A,AUTOPREENCHIMENTO!A:A,AUTOPREENCHIMENTO!MA:MA)</f>
        <v>0</v>
      </c>
      <c r="AZ47" s="1">
        <f>_xlfn.XLOOKUP(A:A,AUTOPREENCHIMENTO!A:A,AUTOPREENCHIMENTO!PH:PH)</f>
        <v>1</v>
      </c>
    </row>
    <row r="48" spans="1:52" x14ac:dyDescent="0.25">
      <c r="A48" s="2">
        <v>91</v>
      </c>
      <c r="B48" s="1" t="s">
        <v>1568</v>
      </c>
      <c r="C48" s="43" t="s">
        <v>313</v>
      </c>
      <c r="D48" s="1" t="s">
        <v>2098</v>
      </c>
      <c r="E48" s="20" t="str">
        <f>_xlfn.XLOOKUP(A:A,Tipologia!A:A,Tipologia!F:F)</f>
        <v>E</v>
      </c>
      <c r="F48" s="63">
        <f t="shared" si="22"/>
        <v>14</v>
      </c>
      <c r="G48" s="65">
        <f t="shared" si="23"/>
        <v>0</v>
      </c>
      <c r="H48" s="65">
        <f t="shared" si="24"/>
        <v>3</v>
      </c>
      <c r="I48" s="65">
        <f t="shared" si="25"/>
        <v>2</v>
      </c>
      <c r="J48" s="65">
        <f t="shared" si="26"/>
        <v>0</v>
      </c>
      <c r="K48" s="65">
        <f t="shared" si="27"/>
        <v>0</v>
      </c>
      <c r="L48" s="65">
        <f t="shared" si="28"/>
        <v>0</v>
      </c>
      <c r="M48" s="65">
        <f t="shared" si="29"/>
        <v>0.5</v>
      </c>
      <c r="N48" s="65">
        <f t="shared" si="30"/>
        <v>0.5</v>
      </c>
      <c r="O48" s="65">
        <f t="shared" si="31"/>
        <v>0.5</v>
      </c>
      <c r="P48" s="65">
        <f t="shared" si="32"/>
        <v>0.5</v>
      </c>
      <c r="Q48" s="65">
        <f t="shared" si="33"/>
        <v>1</v>
      </c>
      <c r="R48" s="65">
        <f t="shared" si="34"/>
        <v>1</v>
      </c>
      <c r="S48" s="65">
        <f t="shared" si="35"/>
        <v>1</v>
      </c>
      <c r="T48" s="65">
        <f t="shared" si="36"/>
        <v>0</v>
      </c>
      <c r="U48" s="65">
        <f t="shared" si="37"/>
        <v>1</v>
      </c>
      <c r="V48" s="65">
        <f t="shared" si="38"/>
        <v>1</v>
      </c>
      <c r="W48" s="65">
        <f t="shared" si="39"/>
        <v>0</v>
      </c>
      <c r="X48" s="65">
        <f t="shared" si="40"/>
        <v>1</v>
      </c>
      <c r="Y48" s="65">
        <f t="shared" si="41"/>
        <v>1</v>
      </c>
      <c r="Z48" s="66">
        <f>_xlfn.XLOOKUP(A:A,'COAPS 2020-10'!A:A,'COAPS 2020-10'!AP:AP)</f>
        <v>2</v>
      </c>
      <c r="AA48" s="67" t="str">
        <f>_xlfn.XLOOKUP(A:A,'COAPS 2020-10'!A:A,'COAPS 2020-10'!M:M)</f>
        <v>ALUGADO</v>
      </c>
      <c r="AB48" s="51">
        <f t="shared" si="42"/>
        <v>1.5</v>
      </c>
      <c r="AC48" s="1">
        <f>_xlfn.XLOOKUP(A:A,'COAPS 2020-10'!A:A,'COAPS 2020-10'!N:N)</f>
        <v>3</v>
      </c>
      <c r="AD48" s="2" t="str">
        <f>_xlfn.XLOOKUP(A:A,'COAPS 2020-10'!A:A,'COAPS 2020-10'!AF:AF)</f>
        <v>NÃO</v>
      </c>
      <c r="AE48" s="67" t="str">
        <f>_xlfn.XLOOKUP(A:A,'COAPS 2020-10'!A:A,'COAPS 2020-10'!T:T)</f>
        <v>NÃO</v>
      </c>
      <c r="AF48" s="1">
        <f>_xlfn.XLOOKUP(A:A,TELEFONE!A:A,TELEFONE!KD:KD)</f>
        <v>0</v>
      </c>
      <c r="AG48" s="1">
        <f>_xlfn.XLOOKUP($A:$A,AUTOPREENCHIMENTO!$A:$A,AUTOPREENCHIMENTO!LT:LT)</f>
        <v>1</v>
      </c>
      <c r="AH48" s="1">
        <f>_xlfn.XLOOKUP($A:$A,AUTOPREENCHIMENTO!$A:$A,AUTOPREENCHIMENTO!LU:LU)</f>
        <v>1</v>
      </c>
      <c r="AI48" s="1">
        <f>_xlfn.XLOOKUP($A:$A,AUTOPREENCHIMENTO!$A:$A,AUTOPREENCHIMENTO!MN:MN)</f>
        <v>1</v>
      </c>
      <c r="AJ48" s="1">
        <f>_xlfn.XLOOKUP($A:$A,AUTOPREENCHIMENTO!$A:$A,AUTOPREENCHIMENTO!MO:MO)</f>
        <v>1</v>
      </c>
      <c r="AK48" s="66">
        <f>_xlfn.XLOOKUP($A:$A,AUTOPREENCHIMENTO!$A:$A,AUTOPREENCHIMENTO!LY:LY)</f>
        <v>1</v>
      </c>
      <c r="AL48" s="66">
        <f>_xlfn.XLOOKUP($A:$A,AUTOPREENCHIMENTO!$A:$A,AUTOPREENCHIMENTO!LZ:LZ)</f>
        <v>1</v>
      </c>
      <c r="AM48" s="1">
        <f>_xlfn.XLOOKUP(A:A,TELEFONE!A:A,TELEFONE!JN:JN)</f>
        <v>1</v>
      </c>
      <c r="AN48" s="1">
        <f>_xlfn.XLOOKUP(A:A,TELEFONE!A:A,TELEFONE!JO:JO)</f>
        <v>1</v>
      </c>
      <c r="AO48" s="1">
        <f>_xlfn.XLOOKUP(A:A,TELEFONE!A:A,TELEFONE!JR:JR)</f>
        <v>1</v>
      </c>
      <c r="AP48" s="51">
        <f t="shared" si="43"/>
        <v>4</v>
      </c>
      <c r="AQ48" s="1">
        <f>_xlfn.XLOOKUP($A:$A,TELEFONE!$A:$A,TELEFONE!JH:JH)</f>
        <v>1</v>
      </c>
      <c r="AR48" s="1">
        <f>_xlfn.XLOOKUP($A:$A,TELEFONE!$A:$A,TELEFONE!JI:JI)</f>
        <v>1</v>
      </c>
      <c r="AS48" s="1">
        <f>_xlfn.XLOOKUP($A:$A,TELEFONE!$A:$A,TELEFONE!JJ:JJ)</f>
        <v>1</v>
      </c>
      <c r="AT48" s="1">
        <f>_xlfn.XLOOKUP($A:$A,TELEFONE!$A:$A,TELEFONE!JK:JK)</f>
        <v>1</v>
      </c>
      <c r="AU48" s="2">
        <f>_xlfn.XLOOKUP($A:$A,'COAPS 2020-10'!$A:$A,'COAPS 2020-10'!O:O)</f>
        <v>0</v>
      </c>
      <c r="AV48" s="2" t="str">
        <f>_xlfn.XLOOKUP($A:$A,'COAPS 2020-10'!$A:$A,'COAPS 2020-10'!P:P)</f>
        <v>SIM</v>
      </c>
      <c r="AW48" s="2" t="str">
        <f>_xlfn.XLOOKUP($A:$A,'COAPS 2020-10'!$A:$A,'COAPS 2020-10'!Q:Q)</f>
        <v>SIM</v>
      </c>
      <c r="AX48" s="2" t="str">
        <f>_xlfn.XLOOKUP($A:$A,'COAPS 2020-10'!$A:$A,'COAPS 2020-10'!R:R)</f>
        <v>NÃO</v>
      </c>
      <c r="AY48" s="1">
        <f>_xlfn.XLOOKUP(A:A,AUTOPREENCHIMENTO!A:A,AUTOPREENCHIMENTO!MA:MA)</f>
        <v>1</v>
      </c>
      <c r="AZ48" s="1">
        <f>_xlfn.XLOOKUP(A:A,AUTOPREENCHIMENTO!A:A,AUTOPREENCHIMENTO!PH:PH)</f>
        <v>1</v>
      </c>
    </row>
    <row r="49" spans="1:52" x14ac:dyDescent="0.25">
      <c r="A49" s="2">
        <v>92</v>
      </c>
      <c r="B49" s="1" t="s">
        <v>1568</v>
      </c>
      <c r="C49" s="43" t="s">
        <v>397</v>
      </c>
      <c r="D49" s="1" t="s">
        <v>2026</v>
      </c>
      <c r="E49" s="20" t="str">
        <f>_xlfn.XLOOKUP(A:A,Tipologia!A:A,Tipologia!F:F)</f>
        <v>B</v>
      </c>
      <c r="F49" s="63">
        <f t="shared" si="22"/>
        <v>15</v>
      </c>
      <c r="G49" s="65">
        <f t="shared" si="23"/>
        <v>1</v>
      </c>
      <c r="H49" s="65">
        <f t="shared" si="24"/>
        <v>1</v>
      </c>
      <c r="I49" s="65">
        <f t="shared" si="25"/>
        <v>2</v>
      </c>
      <c r="J49" s="65">
        <f t="shared" si="26"/>
        <v>1</v>
      </c>
      <c r="K49" s="65">
        <f t="shared" si="27"/>
        <v>1</v>
      </c>
      <c r="L49" s="65">
        <f t="shared" si="28"/>
        <v>0</v>
      </c>
      <c r="M49" s="65">
        <f t="shared" si="29"/>
        <v>0.5</v>
      </c>
      <c r="N49" s="65">
        <f t="shared" si="30"/>
        <v>0.5</v>
      </c>
      <c r="O49" s="65">
        <f t="shared" si="31"/>
        <v>0.5</v>
      </c>
      <c r="P49" s="65">
        <f t="shared" si="32"/>
        <v>0.5</v>
      </c>
      <c r="Q49" s="65">
        <f t="shared" si="33"/>
        <v>1</v>
      </c>
      <c r="R49" s="65">
        <f t="shared" si="34"/>
        <v>1</v>
      </c>
      <c r="S49" s="65">
        <f t="shared" si="35"/>
        <v>0</v>
      </c>
      <c r="T49" s="65">
        <f t="shared" si="36"/>
        <v>1</v>
      </c>
      <c r="U49" s="65">
        <f t="shared" si="37"/>
        <v>1</v>
      </c>
      <c r="V49" s="65">
        <f t="shared" si="38"/>
        <v>1</v>
      </c>
      <c r="W49" s="65">
        <f t="shared" si="39"/>
        <v>1</v>
      </c>
      <c r="X49" s="65">
        <f t="shared" si="40"/>
        <v>0</v>
      </c>
      <c r="Y49" s="65">
        <f t="shared" si="41"/>
        <v>1</v>
      </c>
      <c r="Z49" s="66">
        <f>_xlfn.XLOOKUP(A:A,'COAPS 2020-10'!A:A,'COAPS 2020-10'!AP:AP)</f>
        <v>5</v>
      </c>
      <c r="AA49" s="67" t="str">
        <f>_xlfn.XLOOKUP(A:A,'COAPS 2020-10'!A:A,'COAPS 2020-10'!M:M)</f>
        <v>PRÓPRIO</v>
      </c>
      <c r="AB49" s="51">
        <f t="shared" si="42"/>
        <v>2.4</v>
      </c>
      <c r="AC49" s="1">
        <f>_xlfn.XLOOKUP(A:A,'COAPS 2020-10'!A:A,'COAPS 2020-10'!N:N)</f>
        <v>12</v>
      </c>
      <c r="AD49" s="2" t="str">
        <f>_xlfn.XLOOKUP(A:A,'COAPS 2020-10'!A:A,'COAPS 2020-10'!AF:AF)</f>
        <v>SIM</v>
      </c>
      <c r="AE49" s="67" t="str">
        <f>_xlfn.XLOOKUP(A:A,'COAPS 2020-10'!A:A,'COAPS 2020-10'!T:T)</f>
        <v>SIM</v>
      </c>
      <c r="AF49" s="1">
        <f>_xlfn.XLOOKUP(A:A,TELEFONE!A:A,TELEFONE!KD:KD)</f>
        <v>0</v>
      </c>
      <c r="AG49" s="1">
        <f>_xlfn.XLOOKUP($A:$A,AUTOPREENCHIMENTO!$A:$A,AUTOPREENCHIMENTO!LT:LT)</f>
        <v>1</v>
      </c>
      <c r="AH49" s="1">
        <f>_xlfn.XLOOKUP($A:$A,AUTOPREENCHIMENTO!$A:$A,AUTOPREENCHIMENTO!LU:LU)</f>
        <v>1</v>
      </c>
      <c r="AI49" s="1">
        <f>_xlfn.XLOOKUP($A:$A,AUTOPREENCHIMENTO!$A:$A,AUTOPREENCHIMENTO!MN:MN)</f>
        <v>1</v>
      </c>
      <c r="AJ49" s="1">
        <f>_xlfn.XLOOKUP($A:$A,AUTOPREENCHIMENTO!$A:$A,AUTOPREENCHIMENTO!MO:MO)</f>
        <v>1</v>
      </c>
      <c r="AK49" s="66">
        <f>_xlfn.XLOOKUP($A:$A,AUTOPREENCHIMENTO!$A:$A,AUTOPREENCHIMENTO!LY:LY)</f>
        <v>1</v>
      </c>
      <c r="AL49" s="66">
        <f>_xlfn.XLOOKUP($A:$A,AUTOPREENCHIMENTO!$A:$A,AUTOPREENCHIMENTO!LZ:LZ)</f>
        <v>1</v>
      </c>
      <c r="AM49" s="1">
        <f>_xlfn.XLOOKUP(A:A,TELEFONE!A:A,TELEFONE!JN:JN)</f>
        <v>1</v>
      </c>
      <c r="AN49" s="1">
        <f>_xlfn.XLOOKUP(A:A,TELEFONE!A:A,TELEFONE!JO:JO)</f>
        <v>1</v>
      </c>
      <c r="AO49" s="1">
        <f>_xlfn.XLOOKUP(A:A,TELEFONE!A:A,TELEFONE!JR:JR)</f>
        <v>1</v>
      </c>
      <c r="AP49" s="51">
        <f t="shared" si="43"/>
        <v>8</v>
      </c>
      <c r="AQ49" s="1">
        <f>_xlfn.XLOOKUP($A:$A,TELEFONE!$A:$A,TELEFONE!JH:JH)</f>
        <v>2</v>
      </c>
      <c r="AR49" s="1">
        <f>_xlfn.XLOOKUP($A:$A,TELEFONE!$A:$A,TELEFONE!JI:JI)</f>
        <v>2</v>
      </c>
      <c r="AS49" s="1">
        <f>_xlfn.XLOOKUP($A:$A,TELEFONE!$A:$A,TELEFONE!JJ:JJ)</f>
        <v>2</v>
      </c>
      <c r="AT49" s="1">
        <f>_xlfn.XLOOKUP($A:$A,TELEFONE!$A:$A,TELEFONE!JK:JK)</f>
        <v>2</v>
      </c>
      <c r="AU49" s="2">
        <f>_xlfn.XLOOKUP($A:$A,'COAPS 2020-10'!$A:$A,'COAPS 2020-10'!O:O)</f>
        <v>5</v>
      </c>
      <c r="AV49" s="2" t="str">
        <f>_xlfn.XLOOKUP($A:$A,'COAPS 2020-10'!$A:$A,'COAPS 2020-10'!P:P)</f>
        <v>SIM</v>
      </c>
      <c r="AW49" s="2" t="str">
        <f>_xlfn.XLOOKUP($A:$A,'COAPS 2020-10'!$A:$A,'COAPS 2020-10'!Q:Q)</f>
        <v>SIM</v>
      </c>
      <c r="AX49" s="2" t="str">
        <f>_xlfn.XLOOKUP($A:$A,'COAPS 2020-10'!$A:$A,'COAPS 2020-10'!R:R)</f>
        <v>SIM</v>
      </c>
      <c r="AY49" s="1">
        <f>_xlfn.XLOOKUP(A:A,AUTOPREENCHIMENTO!A:A,AUTOPREENCHIMENTO!MA:MA)</f>
        <v>0</v>
      </c>
      <c r="AZ49" s="1">
        <f>_xlfn.XLOOKUP(A:A,AUTOPREENCHIMENTO!A:A,AUTOPREENCHIMENTO!PH:PH)</f>
        <v>1</v>
      </c>
    </row>
    <row r="50" spans="1:52" x14ac:dyDescent="0.25">
      <c r="A50" s="2">
        <v>93</v>
      </c>
      <c r="B50" s="1" t="s">
        <v>1702</v>
      </c>
      <c r="C50" s="43" t="s">
        <v>305</v>
      </c>
      <c r="D50" s="1" t="s">
        <v>2051</v>
      </c>
      <c r="E50" s="20" t="str">
        <f>_xlfn.XLOOKUP(A:A,Tipologia!A:A,Tipologia!F:F)</f>
        <v>B</v>
      </c>
      <c r="F50" s="63">
        <f t="shared" si="22"/>
        <v>17.25</v>
      </c>
      <c r="G50" s="65">
        <f t="shared" si="23"/>
        <v>1</v>
      </c>
      <c r="H50" s="65">
        <f t="shared" si="24"/>
        <v>3</v>
      </c>
      <c r="I50" s="65">
        <f t="shared" si="25"/>
        <v>2</v>
      </c>
      <c r="J50" s="65">
        <f t="shared" si="26"/>
        <v>1</v>
      </c>
      <c r="K50" s="65">
        <f t="shared" si="27"/>
        <v>0.5</v>
      </c>
      <c r="L50" s="65">
        <f t="shared" si="28"/>
        <v>1</v>
      </c>
      <c r="M50" s="65">
        <f t="shared" si="29"/>
        <v>0.5</v>
      </c>
      <c r="N50" s="65">
        <f t="shared" si="30"/>
        <v>0.5</v>
      </c>
      <c r="O50" s="65">
        <f t="shared" si="31"/>
        <v>0.5</v>
      </c>
      <c r="P50" s="65">
        <f t="shared" si="32"/>
        <v>0.5</v>
      </c>
      <c r="Q50" s="65">
        <f t="shared" si="33"/>
        <v>1</v>
      </c>
      <c r="R50" s="65">
        <f t="shared" si="34"/>
        <v>0.5</v>
      </c>
      <c r="S50" s="65">
        <f t="shared" si="35"/>
        <v>0.25</v>
      </c>
      <c r="T50" s="65">
        <f t="shared" si="36"/>
        <v>0</v>
      </c>
      <c r="U50" s="65">
        <f t="shared" si="37"/>
        <v>1</v>
      </c>
      <c r="V50" s="65">
        <f t="shared" si="38"/>
        <v>1</v>
      </c>
      <c r="W50" s="65">
        <f t="shared" si="39"/>
        <v>1</v>
      </c>
      <c r="X50" s="65">
        <f t="shared" si="40"/>
        <v>1</v>
      </c>
      <c r="Y50" s="65">
        <f t="shared" si="41"/>
        <v>1</v>
      </c>
      <c r="Z50" s="66">
        <f>_xlfn.XLOOKUP(A:A,'COAPS 2020-10'!A:A,'COAPS 2020-10'!AP:AP)</f>
        <v>1</v>
      </c>
      <c r="AA50" s="67" t="str">
        <f>_xlfn.XLOOKUP(A:A,'COAPS 2020-10'!A:A,'COAPS 2020-10'!M:M)</f>
        <v>PRÓPRIO</v>
      </c>
      <c r="AB50" s="51">
        <f t="shared" si="42"/>
        <v>2</v>
      </c>
      <c r="AC50" s="1">
        <f>_xlfn.XLOOKUP(A:A,'COAPS 2020-10'!A:A,'COAPS 2020-10'!N:N)</f>
        <v>2</v>
      </c>
      <c r="AD50" s="2" t="str">
        <f>_xlfn.XLOOKUP(A:A,'COAPS 2020-10'!A:A,'COAPS 2020-10'!AF:AF)</f>
        <v>SIM</v>
      </c>
      <c r="AE50" s="67" t="str">
        <f>_xlfn.XLOOKUP(A:A,'COAPS 2020-10'!A:A,'COAPS 2020-10'!T:T)</f>
        <v>CAUTELA</v>
      </c>
      <c r="AF50" s="1">
        <f>_xlfn.XLOOKUP(A:A,TELEFONE!A:A,TELEFONE!KD:KD)</f>
        <v>1</v>
      </c>
      <c r="AG50" s="1">
        <f>_xlfn.XLOOKUP($A:$A,AUTOPREENCHIMENTO!$A:$A,AUTOPREENCHIMENTO!LT:LT)</f>
        <v>1</v>
      </c>
      <c r="AH50" s="1">
        <f>_xlfn.XLOOKUP($A:$A,AUTOPREENCHIMENTO!$A:$A,AUTOPREENCHIMENTO!LU:LU)</f>
        <v>1</v>
      </c>
      <c r="AI50" s="1">
        <f>_xlfn.XLOOKUP($A:$A,AUTOPREENCHIMENTO!$A:$A,AUTOPREENCHIMENTO!MN:MN)</f>
        <v>1</v>
      </c>
      <c r="AJ50" s="1">
        <f>_xlfn.XLOOKUP($A:$A,AUTOPREENCHIMENTO!$A:$A,AUTOPREENCHIMENTO!MO:MO)</f>
        <v>1</v>
      </c>
      <c r="AK50" s="66">
        <f>_xlfn.XLOOKUP($A:$A,AUTOPREENCHIMENTO!$A:$A,AUTOPREENCHIMENTO!LY:LY)</f>
        <v>1</v>
      </c>
      <c r="AL50" s="66">
        <f>_xlfn.XLOOKUP($A:$A,AUTOPREENCHIMENTO!$A:$A,AUTOPREENCHIMENTO!LZ:LZ)</f>
        <v>1</v>
      </c>
      <c r="AM50" s="1">
        <f>_xlfn.XLOOKUP(A:A,TELEFONE!A:A,TELEFONE!JN:JN)</f>
        <v>1</v>
      </c>
      <c r="AN50" s="1">
        <f>_xlfn.XLOOKUP(A:A,TELEFONE!A:A,TELEFONE!JO:JO)</f>
        <v>1</v>
      </c>
      <c r="AO50" s="1">
        <f>_xlfn.XLOOKUP(A:A,TELEFONE!A:A,TELEFONE!JR:JR)</f>
        <v>0</v>
      </c>
      <c r="AP50" s="51">
        <f t="shared" si="43"/>
        <v>7</v>
      </c>
      <c r="AQ50" s="1">
        <f>_xlfn.XLOOKUP($A:$A,TELEFONE!$A:$A,TELEFONE!JH:JH)</f>
        <v>2</v>
      </c>
      <c r="AR50" s="1">
        <f>_xlfn.XLOOKUP($A:$A,TELEFONE!$A:$A,TELEFONE!JI:JI)</f>
        <v>2</v>
      </c>
      <c r="AS50" s="1">
        <f>_xlfn.XLOOKUP($A:$A,TELEFONE!$A:$A,TELEFONE!JJ:JJ)</f>
        <v>2</v>
      </c>
      <c r="AT50" s="1">
        <f>_xlfn.XLOOKUP($A:$A,TELEFONE!$A:$A,TELEFONE!JK:JK)</f>
        <v>1</v>
      </c>
      <c r="AU50" s="2">
        <f>_xlfn.XLOOKUP($A:$A,'COAPS 2020-10'!$A:$A,'COAPS 2020-10'!O:O)</f>
        <v>0</v>
      </c>
      <c r="AV50" s="2" t="str">
        <f>_xlfn.XLOOKUP($A:$A,'COAPS 2020-10'!$A:$A,'COAPS 2020-10'!P:P)</f>
        <v>COMPARTILHADA</v>
      </c>
      <c r="AW50" s="2" t="str">
        <f>_xlfn.XLOOKUP($A:$A,'COAPS 2020-10'!$A:$A,'COAPS 2020-10'!Q:Q)</f>
        <v>COMPARTILHADA</v>
      </c>
      <c r="AX50" s="2" t="str">
        <f>_xlfn.XLOOKUP($A:$A,'COAPS 2020-10'!$A:$A,'COAPS 2020-10'!R:R)</f>
        <v>SIM</v>
      </c>
      <c r="AY50" s="1">
        <f>_xlfn.XLOOKUP(A:A,AUTOPREENCHIMENTO!A:A,AUTOPREENCHIMENTO!MA:MA)</f>
        <v>1</v>
      </c>
      <c r="AZ50" s="1">
        <f>_xlfn.XLOOKUP(A:A,AUTOPREENCHIMENTO!A:A,AUTOPREENCHIMENTO!PH:PH)</f>
        <v>1</v>
      </c>
    </row>
    <row r="51" spans="1:52" x14ac:dyDescent="0.25">
      <c r="A51" s="2">
        <v>94</v>
      </c>
      <c r="B51" s="1" t="s">
        <v>1702</v>
      </c>
      <c r="C51" s="43" t="s">
        <v>2151</v>
      </c>
      <c r="D51" s="1" t="s">
        <v>2160</v>
      </c>
      <c r="E51" s="20" t="str">
        <f>_xlfn.XLOOKUP(A:A,Tipologia!A:A,Tipologia!F:F)</f>
        <v>C</v>
      </c>
      <c r="F51" s="63">
        <f t="shared" si="22"/>
        <v>15.25</v>
      </c>
      <c r="G51" s="65">
        <f t="shared" si="23"/>
        <v>1</v>
      </c>
      <c r="H51" s="65">
        <f t="shared" si="24"/>
        <v>1</v>
      </c>
      <c r="I51" s="65">
        <f t="shared" si="25"/>
        <v>2</v>
      </c>
      <c r="J51" s="65">
        <f t="shared" si="26"/>
        <v>0</v>
      </c>
      <c r="K51" s="65">
        <f t="shared" si="27"/>
        <v>1</v>
      </c>
      <c r="L51" s="65">
        <f t="shared" si="28"/>
        <v>1</v>
      </c>
      <c r="M51" s="65">
        <f t="shared" si="29"/>
        <v>0.5</v>
      </c>
      <c r="N51" s="65">
        <f t="shared" si="30"/>
        <v>0.5</v>
      </c>
      <c r="O51" s="65">
        <f t="shared" si="31"/>
        <v>0.5</v>
      </c>
      <c r="P51" s="65">
        <f t="shared" si="32"/>
        <v>0.5</v>
      </c>
      <c r="Q51" s="65">
        <f t="shared" si="33"/>
        <v>1</v>
      </c>
      <c r="R51" s="65">
        <f t="shared" si="34"/>
        <v>0.5</v>
      </c>
      <c r="S51" s="65">
        <f t="shared" si="35"/>
        <v>0.75</v>
      </c>
      <c r="T51" s="65">
        <f t="shared" si="36"/>
        <v>1</v>
      </c>
      <c r="U51" s="65">
        <f t="shared" si="37"/>
        <v>1</v>
      </c>
      <c r="V51" s="65">
        <f t="shared" si="38"/>
        <v>1</v>
      </c>
      <c r="W51" s="65">
        <f t="shared" si="39"/>
        <v>1</v>
      </c>
      <c r="X51" s="65">
        <f t="shared" si="40"/>
        <v>0</v>
      </c>
      <c r="Y51" s="65">
        <f t="shared" si="41"/>
        <v>1</v>
      </c>
      <c r="Z51" s="66">
        <f>_xlfn.XLOOKUP(A:A,'COAPS 2020-10'!A:A,'COAPS 2020-10'!AP:AP)</f>
        <v>7</v>
      </c>
      <c r="AA51" s="67" t="str">
        <f>_xlfn.XLOOKUP(A:A,'COAPS 2020-10'!A:A,'COAPS 2020-10'!M:M)</f>
        <v>PRÓPRIO</v>
      </c>
      <c r="AB51" s="51">
        <f t="shared" si="42"/>
        <v>1.8571428571428572</v>
      </c>
      <c r="AC51" s="1">
        <f>_xlfn.XLOOKUP(A:A,'COAPS 2020-10'!A:A,'COAPS 2020-10'!N:N)</f>
        <v>13</v>
      </c>
      <c r="AD51" s="2" t="str">
        <f>_xlfn.XLOOKUP(A:A,'COAPS 2020-10'!A:A,'COAPS 2020-10'!AF:AF)</f>
        <v>NÃO</v>
      </c>
      <c r="AE51" s="67" t="str">
        <f>_xlfn.XLOOKUP(A:A,'COAPS 2020-10'!A:A,'COAPS 2020-10'!T:T)</f>
        <v>SIM</v>
      </c>
      <c r="AF51" s="1">
        <f>_xlfn.XLOOKUP(A:A,TELEFONE!A:A,TELEFONE!KD:KD)</f>
        <v>1</v>
      </c>
      <c r="AG51" s="1">
        <f>_xlfn.XLOOKUP($A:$A,AUTOPREENCHIMENTO!$A:$A,AUTOPREENCHIMENTO!LT:LT)</f>
        <v>1</v>
      </c>
      <c r="AH51" s="1">
        <f>_xlfn.XLOOKUP($A:$A,AUTOPREENCHIMENTO!$A:$A,AUTOPREENCHIMENTO!LU:LU)</f>
        <v>1</v>
      </c>
      <c r="AI51" s="1">
        <f>_xlfn.XLOOKUP($A:$A,AUTOPREENCHIMENTO!$A:$A,AUTOPREENCHIMENTO!MN:MN)</f>
        <v>1</v>
      </c>
      <c r="AJ51" s="1">
        <f>_xlfn.XLOOKUP($A:$A,AUTOPREENCHIMENTO!$A:$A,AUTOPREENCHIMENTO!MO:MO)</f>
        <v>1</v>
      </c>
      <c r="AK51" s="66">
        <f>_xlfn.XLOOKUP($A:$A,AUTOPREENCHIMENTO!$A:$A,AUTOPREENCHIMENTO!LY:LY)</f>
        <v>1</v>
      </c>
      <c r="AL51" s="66">
        <f>_xlfn.XLOOKUP($A:$A,AUTOPREENCHIMENTO!$A:$A,AUTOPREENCHIMENTO!LZ:LZ)</f>
        <v>1</v>
      </c>
      <c r="AM51" s="1">
        <f>_xlfn.XLOOKUP(A:A,TELEFONE!A:A,TELEFONE!JN:JN)</f>
        <v>1</v>
      </c>
      <c r="AN51" s="1">
        <f>_xlfn.XLOOKUP(A:A,TELEFONE!A:A,TELEFONE!JO:JO)</f>
        <v>1</v>
      </c>
      <c r="AO51" s="1">
        <f>_xlfn.XLOOKUP(A:A,TELEFONE!A:A,TELEFONE!JR:JR)</f>
        <v>0</v>
      </c>
      <c r="AP51" s="51">
        <f t="shared" si="43"/>
        <v>5</v>
      </c>
      <c r="AQ51" s="1">
        <f>_xlfn.XLOOKUP($A:$A,TELEFONE!$A:$A,TELEFONE!JH:JH)</f>
        <v>1</v>
      </c>
      <c r="AR51" s="1">
        <f>_xlfn.XLOOKUP($A:$A,TELEFONE!$A:$A,TELEFONE!JI:JI)</f>
        <v>1</v>
      </c>
      <c r="AS51" s="1">
        <f>_xlfn.XLOOKUP($A:$A,TELEFONE!$A:$A,TELEFONE!JJ:JJ)</f>
        <v>1</v>
      </c>
      <c r="AT51" s="1">
        <f>_xlfn.XLOOKUP($A:$A,TELEFONE!$A:$A,TELEFONE!JK:JK)</f>
        <v>2</v>
      </c>
      <c r="AU51" s="2">
        <f>_xlfn.XLOOKUP($A:$A,'COAPS 2020-10'!$A:$A,'COAPS 2020-10'!O:O)</f>
        <v>4</v>
      </c>
      <c r="AV51" s="2" t="str">
        <f>_xlfn.XLOOKUP($A:$A,'COAPS 2020-10'!$A:$A,'COAPS 2020-10'!P:P)</f>
        <v>SIM</v>
      </c>
      <c r="AW51" s="2" t="str">
        <f>_xlfn.XLOOKUP($A:$A,'COAPS 2020-10'!$A:$A,'COAPS 2020-10'!Q:Q)</f>
        <v>SIM</v>
      </c>
      <c r="AX51" s="2" t="str">
        <f>_xlfn.XLOOKUP($A:$A,'COAPS 2020-10'!$A:$A,'COAPS 2020-10'!R:R)</f>
        <v>SIM</v>
      </c>
      <c r="AY51" s="1">
        <f>_xlfn.XLOOKUP(A:A,AUTOPREENCHIMENTO!A:A,AUTOPREENCHIMENTO!MA:MA)</f>
        <v>0</v>
      </c>
      <c r="AZ51" s="1">
        <f>_xlfn.XLOOKUP(A:A,AUTOPREENCHIMENTO!A:A,AUTOPREENCHIMENTO!PH:PH)</f>
        <v>1</v>
      </c>
    </row>
    <row r="52" spans="1:52" x14ac:dyDescent="0.25">
      <c r="A52" s="2">
        <v>95</v>
      </c>
      <c r="B52" s="1" t="s">
        <v>1857</v>
      </c>
      <c r="C52" s="43" t="s">
        <v>157</v>
      </c>
      <c r="D52" s="1" t="s">
        <v>2087</v>
      </c>
      <c r="E52" s="20" t="str">
        <f>_xlfn.XLOOKUP(A:A,Tipologia!A:A,Tipologia!F:F)</f>
        <v>C</v>
      </c>
      <c r="F52" s="63">
        <f t="shared" si="22"/>
        <v>17</v>
      </c>
      <c r="G52" s="65">
        <f t="shared" si="23"/>
        <v>1</v>
      </c>
      <c r="H52" s="65">
        <f t="shared" si="24"/>
        <v>1</v>
      </c>
      <c r="I52" s="65">
        <f t="shared" si="25"/>
        <v>2</v>
      </c>
      <c r="J52" s="65">
        <f t="shared" si="26"/>
        <v>1</v>
      </c>
      <c r="K52" s="65">
        <f t="shared" si="27"/>
        <v>1</v>
      </c>
      <c r="L52" s="65">
        <f t="shared" si="28"/>
        <v>1</v>
      </c>
      <c r="M52" s="65">
        <f t="shared" si="29"/>
        <v>0.5</v>
      </c>
      <c r="N52" s="65">
        <f t="shared" si="30"/>
        <v>0.5</v>
      </c>
      <c r="O52" s="65">
        <f t="shared" si="31"/>
        <v>0.5</v>
      </c>
      <c r="P52" s="65">
        <f t="shared" si="32"/>
        <v>0</v>
      </c>
      <c r="Q52" s="65">
        <f t="shared" si="33"/>
        <v>1</v>
      </c>
      <c r="R52" s="65">
        <f t="shared" si="34"/>
        <v>1</v>
      </c>
      <c r="S52" s="65">
        <f t="shared" si="35"/>
        <v>0.5</v>
      </c>
      <c r="T52" s="65">
        <f t="shared" si="36"/>
        <v>1</v>
      </c>
      <c r="U52" s="65">
        <f t="shared" si="37"/>
        <v>1</v>
      </c>
      <c r="V52" s="65">
        <f t="shared" si="38"/>
        <v>1</v>
      </c>
      <c r="W52" s="65">
        <f t="shared" si="39"/>
        <v>1</v>
      </c>
      <c r="X52" s="65">
        <f t="shared" si="40"/>
        <v>1</v>
      </c>
      <c r="Y52" s="65">
        <f t="shared" si="41"/>
        <v>1</v>
      </c>
      <c r="Z52" s="66">
        <f>_xlfn.XLOOKUP(A:A,'COAPS 2020-10'!A:A,'COAPS 2020-10'!AP:AP)</f>
        <v>6</v>
      </c>
      <c r="AA52" s="67" t="str">
        <f>_xlfn.XLOOKUP(A:A,'COAPS 2020-10'!A:A,'COAPS 2020-10'!M:M)</f>
        <v>PRÓPRIO</v>
      </c>
      <c r="AB52" s="51">
        <f t="shared" si="42"/>
        <v>3.1666666666666665</v>
      </c>
      <c r="AC52" s="1">
        <f>_xlfn.XLOOKUP(A:A,'COAPS 2020-10'!A:A,'COAPS 2020-10'!N:N)</f>
        <v>19</v>
      </c>
      <c r="AD52" s="2" t="str">
        <f>_xlfn.XLOOKUP(A:A,'COAPS 2020-10'!A:A,'COAPS 2020-10'!AF:AF)</f>
        <v>SIM</v>
      </c>
      <c r="AE52" s="67" t="str">
        <f>_xlfn.XLOOKUP(A:A,'COAPS 2020-10'!A:A,'COAPS 2020-10'!T:T)</f>
        <v>SIM</v>
      </c>
      <c r="AF52" s="1">
        <f>_xlfn.XLOOKUP(A:A,TELEFONE!A:A,TELEFONE!KD:KD)</f>
        <v>1</v>
      </c>
      <c r="AG52" s="1">
        <f>_xlfn.XLOOKUP($A:$A,AUTOPREENCHIMENTO!$A:$A,AUTOPREENCHIMENTO!LT:LT)</f>
        <v>1</v>
      </c>
      <c r="AH52" s="1">
        <f>_xlfn.XLOOKUP($A:$A,AUTOPREENCHIMENTO!$A:$A,AUTOPREENCHIMENTO!LU:LU)</f>
        <v>1</v>
      </c>
      <c r="AI52" s="1">
        <f>_xlfn.XLOOKUP($A:$A,AUTOPREENCHIMENTO!$A:$A,AUTOPREENCHIMENTO!MN:MN)</f>
        <v>1</v>
      </c>
      <c r="AJ52" s="1">
        <f>_xlfn.XLOOKUP($A:$A,AUTOPREENCHIMENTO!$A:$A,AUTOPREENCHIMENTO!MO:MO)</f>
        <v>0</v>
      </c>
      <c r="AK52" s="66">
        <f>_xlfn.XLOOKUP($A:$A,AUTOPREENCHIMENTO!$A:$A,AUTOPREENCHIMENTO!LY:LY)</f>
        <v>0</v>
      </c>
      <c r="AL52" s="66">
        <f>_xlfn.XLOOKUP($A:$A,AUTOPREENCHIMENTO!$A:$A,AUTOPREENCHIMENTO!LZ:LZ)</f>
        <v>1</v>
      </c>
      <c r="AM52" s="1">
        <f>_xlfn.XLOOKUP(A:A,TELEFONE!A:A,TELEFONE!JN:JN)</f>
        <v>2</v>
      </c>
      <c r="AN52" s="1">
        <f>_xlfn.XLOOKUP(A:A,TELEFONE!A:A,TELEFONE!JO:JO)</f>
        <v>1</v>
      </c>
      <c r="AO52" s="1">
        <f>_xlfn.XLOOKUP(A:A,TELEFONE!A:A,TELEFONE!JR:JR)</f>
        <v>1</v>
      </c>
      <c r="AP52" s="51">
        <f t="shared" si="43"/>
        <v>6</v>
      </c>
      <c r="AQ52" s="1">
        <f>_xlfn.XLOOKUP($A:$A,TELEFONE!$A:$A,TELEFONE!JH:JH)</f>
        <v>1</v>
      </c>
      <c r="AR52" s="1">
        <f>_xlfn.XLOOKUP($A:$A,TELEFONE!$A:$A,TELEFONE!JI:JI)</f>
        <v>2</v>
      </c>
      <c r="AS52" s="1">
        <f>_xlfn.XLOOKUP($A:$A,TELEFONE!$A:$A,TELEFONE!JJ:JJ)</f>
        <v>1</v>
      </c>
      <c r="AT52" s="1">
        <f>_xlfn.XLOOKUP($A:$A,TELEFONE!$A:$A,TELEFONE!JK:JK)</f>
        <v>2</v>
      </c>
      <c r="AU52" s="2">
        <f>_xlfn.XLOOKUP($A:$A,'COAPS 2020-10'!$A:$A,'COAPS 2020-10'!O:O)</f>
        <v>4</v>
      </c>
      <c r="AV52" s="2" t="str">
        <f>_xlfn.XLOOKUP($A:$A,'COAPS 2020-10'!$A:$A,'COAPS 2020-10'!P:P)</f>
        <v>SIM</v>
      </c>
      <c r="AW52" s="2" t="str">
        <f>_xlfn.XLOOKUP($A:$A,'COAPS 2020-10'!$A:$A,'COAPS 2020-10'!Q:Q)</f>
        <v>SIM</v>
      </c>
      <c r="AX52" s="2" t="str">
        <f>_xlfn.XLOOKUP($A:$A,'COAPS 2020-10'!$A:$A,'COAPS 2020-10'!R:R)</f>
        <v>SIM</v>
      </c>
      <c r="AY52" s="1">
        <f>_xlfn.XLOOKUP(A:A,AUTOPREENCHIMENTO!A:A,AUTOPREENCHIMENTO!MA:MA)</f>
        <v>1</v>
      </c>
      <c r="AZ52" s="1">
        <f>_xlfn.XLOOKUP(A:A,AUTOPREENCHIMENTO!A:A,AUTOPREENCHIMENTO!PH:PH)</f>
        <v>1</v>
      </c>
    </row>
    <row r="53" spans="1:52" x14ac:dyDescent="0.25">
      <c r="A53" s="2">
        <v>98</v>
      </c>
      <c r="B53" s="1" t="s">
        <v>1794</v>
      </c>
      <c r="C53" s="43" t="s">
        <v>231</v>
      </c>
      <c r="D53" s="1" t="s">
        <v>2012</v>
      </c>
      <c r="E53" s="20" t="str">
        <f>_xlfn.XLOOKUP(A:A,Tipologia!A:A,Tipologia!F:F)</f>
        <v>E</v>
      </c>
      <c r="F53" s="63">
        <f t="shared" si="22"/>
        <v>11.25</v>
      </c>
      <c r="G53" s="65">
        <f t="shared" si="23"/>
        <v>1</v>
      </c>
      <c r="H53" s="65">
        <f t="shared" si="24"/>
        <v>3</v>
      </c>
      <c r="I53" s="65">
        <f t="shared" si="25"/>
        <v>1</v>
      </c>
      <c r="J53" s="65">
        <f t="shared" si="26"/>
        <v>0</v>
      </c>
      <c r="K53" s="65">
        <f t="shared" si="27"/>
        <v>0</v>
      </c>
      <c r="L53" s="65">
        <f t="shared" si="28"/>
        <v>0</v>
      </c>
      <c r="M53" s="65">
        <f t="shared" si="29"/>
        <v>0.5</v>
      </c>
      <c r="N53" s="65">
        <f t="shared" si="30"/>
        <v>0.5</v>
      </c>
      <c r="O53" s="65">
        <f t="shared" si="31"/>
        <v>0.5</v>
      </c>
      <c r="P53" s="65">
        <f t="shared" si="32"/>
        <v>0</v>
      </c>
      <c r="Q53" s="65">
        <f t="shared" si="33"/>
        <v>1</v>
      </c>
      <c r="R53" s="65">
        <f t="shared" si="34"/>
        <v>0.5</v>
      </c>
      <c r="S53" s="65">
        <f t="shared" si="35"/>
        <v>0.25</v>
      </c>
      <c r="T53" s="65">
        <f t="shared" si="36"/>
        <v>1</v>
      </c>
      <c r="U53" s="65">
        <f t="shared" si="37"/>
        <v>0</v>
      </c>
      <c r="V53" s="65">
        <f t="shared" si="38"/>
        <v>0</v>
      </c>
      <c r="W53" s="65">
        <f t="shared" si="39"/>
        <v>0</v>
      </c>
      <c r="X53" s="65">
        <f t="shared" si="40"/>
        <v>1</v>
      </c>
      <c r="Y53" s="65">
        <f t="shared" si="41"/>
        <v>1</v>
      </c>
      <c r="Z53" s="66">
        <f>_xlfn.XLOOKUP(A:A,'COAPS 2020-10'!A:A,'COAPS 2020-10'!AP:AP)</f>
        <v>2</v>
      </c>
      <c r="AA53" s="67" t="str">
        <f>_xlfn.XLOOKUP(A:A,'COAPS 2020-10'!A:A,'COAPS 2020-10'!M:M)</f>
        <v>COMODATO</v>
      </c>
      <c r="AB53" s="51">
        <f t="shared" si="42"/>
        <v>1</v>
      </c>
      <c r="AC53" s="1">
        <f>_xlfn.XLOOKUP(A:A,'COAPS 2020-10'!A:A,'COAPS 2020-10'!N:N)</f>
        <v>2</v>
      </c>
      <c r="AD53" s="2" t="str">
        <f>_xlfn.XLOOKUP(A:A,'COAPS 2020-10'!A:A,'COAPS 2020-10'!AF:AF)</f>
        <v>NÃO</v>
      </c>
      <c r="AE53" s="67" t="str">
        <f>_xlfn.XLOOKUP(A:A,'COAPS 2020-10'!A:A,'COAPS 2020-10'!T:T)</f>
        <v>NÃO</v>
      </c>
      <c r="AF53" s="1">
        <f>_xlfn.XLOOKUP(A:A,TELEFONE!A:A,TELEFONE!KD:KD)</f>
        <v>0</v>
      </c>
      <c r="AG53" s="1">
        <f>_xlfn.XLOOKUP($A:$A,AUTOPREENCHIMENTO!$A:$A,AUTOPREENCHIMENTO!LT:LT)</f>
        <v>1</v>
      </c>
      <c r="AH53" s="1">
        <f>_xlfn.XLOOKUP($A:$A,AUTOPREENCHIMENTO!$A:$A,AUTOPREENCHIMENTO!LU:LU)</f>
        <v>1</v>
      </c>
      <c r="AI53" s="1">
        <f>_xlfn.XLOOKUP($A:$A,AUTOPREENCHIMENTO!$A:$A,AUTOPREENCHIMENTO!MN:MN)</f>
        <v>1</v>
      </c>
      <c r="AJ53" s="1">
        <f>_xlfn.XLOOKUP($A:$A,AUTOPREENCHIMENTO!$A:$A,AUTOPREENCHIMENTO!MO:MO)</f>
        <v>0</v>
      </c>
      <c r="AK53" s="66">
        <f>_xlfn.XLOOKUP($A:$A,AUTOPREENCHIMENTO!$A:$A,AUTOPREENCHIMENTO!LY:LY)</f>
        <v>1</v>
      </c>
      <c r="AL53" s="66">
        <f>_xlfn.XLOOKUP($A:$A,AUTOPREENCHIMENTO!$A:$A,AUTOPREENCHIMENTO!LZ:LZ)</f>
        <v>1</v>
      </c>
      <c r="AM53" s="1">
        <f>_xlfn.XLOOKUP(A:A,TELEFONE!A:A,TELEFONE!JN:JN)</f>
        <v>1</v>
      </c>
      <c r="AN53" s="1">
        <f>_xlfn.XLOOKUP(A:A,TELEFONE!A:A,TELEFONE!JO:JO)</f>
        <v>2</v>
      </c>
      <c r="AO53" s="1">
        <f>_xlfn.XLOOKUP(A:A,TELEFONE!A:A,TELEFONE!JR:JR)</f>
        <v>0</v>
      </c>
      <c r="AP53" s="51">
        <f t="shared" si="43"/>
        <v>7</v>
      </c>
      <c r="AQ53" s="1">
        <f>_xlfn.XLOOKUP($A:$A,TELEFONE!$A:$A,TELEFONE!JH:JH)</f>
        <v>2</v>
      </c>
      <c r="AR53" s="1">
        <f>_xlfn.XLOOKUP($A:$A,TELEFONE!$A:$A,TELEFONE!JI:JI)</f>
        <v>2</v>
      </c>
      <c r="AS53" s="1">
        <f>_xlfn.XLOOKUP($A:$A,TELEFONE!$A:$A,TELEFONE!JJ:JJ)</f>
        <v>1</v>
      </c>
      <c r="AT53" s="1">
        <f>_xlfn.XLOOKUP($A:$A,TELEFONE!$A:$A,TELEFONE!JK:JK)</f>
        <v>2</v>
      </c>
      <c r="AU53" s="2">
        <f>_xlfn.XLOOKUP($A:$A,'COAPS 2020-10'!$A:$A,'COAPS 2020-10'!O:O)</f>
        <v>1</v>
      </c>
      <c r="AV53" s="2" t="str">
        <f>_xlfn.XLOOKUP($A:$A,'COAPS 2020-10'!$A:$A,'COAPS 2020-10'!P:P)</f>
        <v>NÃO</v>
      </c>
      <c r="AW53" s="2" t="str">
        <f>_xlfn.XLOOKUP($A:$A,'COAPS 2020-10'!$A:$A,'COAPS 2020-10'!Q:Q)</f>
        <v>NÃO</v>
      </c>
      <c r="AX53" s="2" t="str">
        <f>_xlfn.XLOOKUP($A:$A,'COAPS 2020-10'!$A:$A,'COAPS 2020-10'!R:R)</f>
        <v>NÃO</v>
      </c>
      <c r="AY53" s="1">
        <f>_xlfn.XLOOKUP(A:A,AUTOPREENCHIMENTO!A:A,AUTOPREENCHIMENTO!MA:MA)</f>
        <v>1</v>
      </c>
      <c r="AZ53" s="1">
        <f>_xlfn.XLOOKUP(A:A,AUTOPREENCHIMENTO!A:A,AUTOPREENCHIMENTO!PH:PH)</f>
        <v>1</v>
      </c>
    </row>
    <row r="54" spans="1:52" x14ac:dyDescent="0.25">
      <c r="A54" s="2">
        <v>99</v>
      </c>
      <c r="B54" s="1" t="s">
        <v>1794</v>
      </c>
      <c r="C54" s="43" t="s">
        <v>231</v>
      </c>
      <c r="D54" s="1" t="s">
        <v>2014</v>
      </c>
      <c r="E54" s="20" t="str">
        <f>_xlfn.XLOOKUP(A:A,Tipologia!A:A,Tipologia!F:F)</f>
        <v>B</v>
      </c>
      <c r="F54" s="63">
        <f t="shared" si="22"/>
        <v>19.5</v>
      </c>
      <c r="G54" s="65">
        <f t="shared" si="23"/>
        <v>1</v>
      </c>
      <c r="H54" s="65">
        <f t="shared" si="24"/>
        <v>3</v>
      </c>
      <c r="I54" s="65">
        <f t="shared" si="25"/>
        <v>2</v>
      </c>
      <c r="J54" s="65">
        <f t="shared" si="26"/>
        <v>1</v>
      </c>
      <c r="K54" s="65">
        <f t="shared" si="27"/>
        <v>1</v>
      </c>
      <c r="L54" s="65">
        <f t="shared" si="28"/>
        <v>1</v>
      </c>
      <c r="M54" s="65">
        <f t="shared" si="29"/>
        <v>0.5</v>
      </c>
      <c r="N54" s="65">
        <f t="shared" si="30"/>
        <v>0.5</v>
      </c>
      <c r="O54" s="65">
        <f t="shared" si="31"/>
        <v>0.5</v>
      </c>
      <c r="P54" s="65">
        <f t="shared" si="32"/>
        <v>0.5</v>
      </c>
      <c r="Q54" s="65">
        <f t="shared" si="33"/>
        <v>1</v>
      </c>
      <c r="R54" s="65">
        <f t="shared" si="34"/>
        <v>1</v>
      </c>
      <c r="S54" s="65">
        <f t="shared" si="35"/>
        <v>0.5</v>
      </c>
      <c r="T54" s="65">
        <f t="shared" si="36"/>
        <v>1</v>
      </c>
      <c r="U54" s="65">
        <f t="shared" si="37"/>
        <v>1</v>
      </c>
      <c r="V54" s="65">
        <f t="shared" si="38"/>
        <v>1</v>
      </c>
      <c r="W54" s="65">
        <f t="shared" si="39"/>
        <v>1</v>
      </c>
      <c r="X54" s="65">
        <f t="shared" si="40"/>
        <v>1</v>
      </c>
      <c r="Y54" s="65">
        <f t="shared" si="41"/>
        <v>1</v>
      </c>
      <c r="Z54" s="66">
        <f>_xlfn.XLOOKUP(A:A,'COAPS 2020-10'!A:A,'COAPS 2020-10'!AP:AP)</f>
        <v>4</v>
      </c>
      <c r="AA54" s="67" t="str">
        <f>_xlfn.XLOOKUP(A:A,'COAPS 2020-10'!A:A,'COAPS 2020-10'!M:M)</f>
        <v>PRÓPRIO</v>
      </c>
      <c r="AB54" s="51">
        <f t="shared" si="42"/>
        <v>3</v>
      </c>
      <c r="AC54" s="1">
        <f>_xlfn.XLOOKUP(A:A,'COAPS 2020-10'!A:A,'COAPS 2020-10'!N:N)</f>
        <v>12</v>
      </c>
      <c r="AD54" s="2" t="str">
        <f>_xlfn.XLOOKUP(A:A,'COAPS 2020-10'!A:A,'COAPS 2020-10'!AF:AF)</f>
        <v>SIM</v>
      </c>
      <c r="AE54" s="67" t="str">
        <f>_xlfn.XLOOKUP(A:A,'COAPS 2020-10'!A:A,'COAPS 2020-10'!T:T)</f>
        <v>SIM</v>
      </c>
      <c r="AF54" s="1">
        <f>_xlfn.XLOOKUP(A:A,TELEFONE!A:A,TELEFONE!KD:KD)</f>
        <v>1</v>
      </c>
      <c r="AG54" s="1">
        <f>_xlfn.XLOOKUP($A:$A,AUTOPREENCHIMENTO!$A:$A,AUTOPREENCHIMENTO!LT:LT)</f>
        <v>1</v>
      </c>
      <c r="AH54" s="1">
        <f>_xlfn.XLOOKUP($A:$A,AUTOPREENCHIMENTO!$A:$A,AUTOPREENCHIMENTO!LU:LU)</f>
        <v>1</v>
      </c>
      <c r="AI54" s="1">
        <f>_xlfn.XLOOKUP($A:$A,AUTOPREENCHIMENTO!$A:$A,AUTOPREENCHIMENTO!MN:MN)</f>
        <v>1</v>
      </c>
      <c r="AJ54" s="1">
        <f>_xlfn.XLOOKUP($A:$A,AUTOPREENCHIMENTO!$A:$A,AUTOPREENCHIMENTO!MO:MO)</f>
        <v>1</v>
      </c>
      <c r="AK54" s="66">
        <f>_xlfn.XLOOKUP($A:$A,AUTOPREENCHIMENTO!$A:$A,AUTOPREENCHIMENTO!LY:LY)</f>
        <v>1</v>
      </c>
      <c r="AL54" s="66">
        <f>_xlfn.XLOOKUP($A:$A,AUTOPREENCHIMENTO!$A:$A,AUTOPREENCHIMENTO!LZ:LZ)</f>
        <v>1</v>
      </c>
      <c r="AM54" s="1">
        <f>_xlfn.XLOOKUP(A:A,TELEFONE!A:A,TELEFONE!JN:JN)</f>
        <v>1</v>
      </c>
      <c r="AN54" s="1">
        <f>_xlfn.XLOOKUP(A:A,TELEFONE!A:A,TELEFONE!JO:JO)</f>
        <v>1</v>
      </c>
      <c r="AO54" s="1">
        <f>_xlfn.XLOOKUP(A:A,TELEFONE!A:A,TELEFONE!JR:JR)</f>
        <v>1</v>
      </c>
      <c r="AP54" s="51">
        <f t="shared" si="43"/>
        <v>6</v>
      </c>
      <c r="AQ54" s="1">
        <f>_xlfn.XLOOKUP($A:$A,TELEFONE!$A:$A,TELEFONE!JH:JH)</f>
        <v>2</v>
      </c>
      <c r="AR54" s="1">
        <f>_xlfn.XLOOKUP($A:$A,TELEFONE!$A:$A,TELEFONE!JI:JI)</f>
        <v>2</v>
      </c>
      <c r="AS54" s="1">
        <f>_xlfn.XLOOKUP($A:$A,TELEFONE!$A:$A,TELEFONE!JJ:JJ)</f>
        <v>1</v>
      </c>
      <c r="AT54" s="1">
        <f>_xlfn.XLOOKUP($A:$A,TELEFONE!$A:$A,TELEFONE!JK:JK)</f>
        <v>1</v>
      </c>
      <c r="AU54" s="2">
        <f>_xlfn.XLOOKUP($A:$A,'COAPS 2020-10'!$A:$A,'COAPS 2020-10'!O:O)</f>
        <v>2</v>
      </c>
      <c r="AV54" s="2" t="str">
        <f>_xlfn.XLOOKUP($A:$A,'COAPS 2020-10'!$A:$A,'COAPS 2020-10'!P:P)</f>
        <v>SIM</v>
      </c>
      <c r="AW54" s="2" t="str">
        <f>_xlfn.XLOOKUP($A:$A,'COAPS 2020-10'!$A:$A,'COAPS 2020-10'!Q:Q)</f>
        <v>COMPARTILHADA</v>
      </c>
      <c r="AX54" s="2" t="str">
        <f>_xlfn.XLOOKUP($A:$A,'COAPS 2020-10'!$A:$A,'COAPS 2020-10'!R:R)</f>
        <v>SIM</v>
      </c>
      <c r="AY54" s="1">
        <f>_xlfn.XLOOKUP(A:A,AUTOPREENCHIMENTO!A:A,AUTOPREENCHIMENTO!MA:MA)</f>
        <v>1</v>
      </c>
      <c r="AZ54" s="1">
        <f>_xlfn.XLOOKUP(A:A,AUTOPREENCHIMENTO!A:A,AUTOPREENCHIMENTO!PH:PH)</f>
        <v>1</v>
      </c>
    </row>
    <row r="55" spans="1:52" x14ac:dyDescent="0.25">
      <c r="A55" s="2">
        <v>100</v>
      </c>
      <c r="B55" s="1" t="s">
        <v>1794</v>
      </c>
      <c r="C55" s="43" t="s">
        <v>231</v>
      </c>
      <c r="D55" s="1" t="s">
        <v>2076</v>
      </c>
      <c r="E55" s="20" t="str">
        <f>_xlfn.XLOOKUP(A:A,Tipologia!A:A,Tipologia!F:F)</f>
        <v>C</v>
      </c>
      <c r="F55" s="63">
        <f t="shared" si="22"/>
        <v>16</v>
      </c>
      <c r="G55" s="65">
        <f t="shared" si="23"/>
        <v>1</v>
      </c>
      <c r="H55" s="65">
        <f t="shared" si="24"/>
        <v>1</v>
      </c>
      <c r="I55" s="65">
        <f t="shared" si="25"/>
        <v>2</v>
      </c>
      <c r="J55" s="65">
        <f t="shared" si="26"/>
        <v>1</v>
      </c>
      <c r="K55" s="65">
        <f t="shared" si="27"/>
        <v>1</v>
      </c>
      <c r="L55" s="65">
        <f t="shared" si="28"/>
        <v>1</v>
      </c>
      <c r="M55" s="65">
        <f t="shared" si="29"/>
        <v>0.5</v>
      </c>
      <c r="N55" s="65">
        <f t="shared" si="30"/>
        <v>0.5</v>
      </c>
      <c r="O55" s="65">
        <f t="shared" si="31"/>
        <v>0.5</v>
      </c>
      <c r="P55" s="65">
        <f t="shared" si="32"/>
        <v>0</v>
      </c>
      <c r="Q55" s="65">
        <f t="shared" si="33"/>
        <v>1</v>
      </c>
      <c r="R55" s="65">
        <f t="shared" si="34"/>
        <v>1</v>
      </c>
      <c r="S55" s="65">
        <f t="shared" si="35"/>
        <v>0.5</v>
      </c>
      <c r="T55" s="65">
        <f t="shared" si="36"/>
        <v>1</v>
      </c>
      <c r="U55" s="65">
        <f t="shared" si="37"/>
        <v>1</v>
      </c>
      <c r="V55" s="65">
        <f t="shared" si="38"/>
        <v>1</v>
      </c>
      <c r="W55" s="65">
        <f t="shared" si="39"/>
        <v>1</v>
      </c>
      <c r="X55" s="65">
        <f t="shared" si="40"/>
        <v>0</v>
      </c>
      <c r="Y55" s="65">
        <f t="shared" si="41"/>
        <v>1</v>
      </c>
      <c r="Z55" s="66">
        <f>_xlfn.XLOOKUP(A:A,'COAPS 2020-10'!A:A,'COAPS 2020-10'!AP:AP)</f>
        <v>5</v>
      </c>
      <c r="AA55" s="67" t="str">
        <f>_xlfn.XLOOKUP(A:A,'COAPS 2020-10'!A:A,'COAPS 2020-10'!M:M)</f>
        <v>PRÓPRIO</v>
      </c>
      <c r="AB55" s="51">
        <f t="shared" si="42"/>
        <v>2.6</v>
      </c>
      <c r="AC55" s="1">
        <f>_xlfn.XLOOKUP(A:A,'COAPS 2020-10'!A:A,'COAPS 2020-10'!N:N)</f>
        <v>13</v>
      </c>
      <c r="AD55" s="2" t="str">
        <f>_xlfn.XLOOKUP(A:A,'COAPS 2020-10'!A:A,'COAPS 2020-10'!AF:AF)</f>
        <v>SIM</v>
      </c>
      <c r="AE55" s="67" t="str">
        <f>_xlfn.XLOOKUP(A:A,'COAPS 2020-10'!A:A,'COAPS 2020-10'!T:T)</f>
        <v>SIM</v>
      </c>
      <c r="AF55" s="1">
        <f>_xlfn.XLOOKUP(A:A,TELEFONE!A:A,TELEFONE!KD:KD)</f>
        <v>1</v>
      </c>
      <c r="AG55" s="1">
        <f>_xlfn.XLOOKUP($A:$A,AUTOPREENCHIMENTO!$A:$A,AUTOPREENCHIMENTO!LT:LT)</f>
        <v>1</v>
      </c>
      <c r="AH55" s="1">
        <f>_xlfn.XLOOKUP($A:$A,AUTOPREENCHIMENTO!$A:$A,AUTOPREENCHIMENTO!LU:LU)</f>
        <v>1</v>
      </c>
      <c r="AI55" s="1">
        <f>_xlfn.XLOOKUP($A:$A,AUTOPREENCHIMENTO!$A:$A,AUTOPREENCHIMENTO!MN:MN)</f>
        <v>1</v>
      </c>
      <c r="AJ55" s="1">
        <f>_xlfn.XLOOKUP($A:$A,AUTOPREENCHIMENTO!$A:$A,AUTOPREENCHIMENTO!MO:MO)</f>
        <v>0</v>
      </c>
      <c r="AK55" s="66">
        <f>_xlfn.XLOOKUP($A:$A,AUTOPREENCHIMENTO!$A:$A,AUTOPREENCHIMENTO!LY:LY)</f>
        <v>1</v>
      </c>
      <c r="AL55" s="66">
        <f>_xlfn.XLOOKUP($A:$A,AUTOPREENCHIMENTO!$A:$A,AUTOPREENCHIMENTO!LZ:LZ)</f>
        <v>1</v>
      </c>
      <c r="AM55" s="1">
        <f>_xlfn.XLOOKUP(A:A,TELEFONE!A:A,TELEFONE!JN:JN)</f>
        <v>1</v>
      </c>
      <c r="AN55" s="1">
        <f>_xlfn.XLOOKUP(A:A,TELEFONE!A:A,TELEFONE!JO:JO)</f>
        <v>1</v>
      </c>
      <c r="AO55" s="1">
        <f>_xlfn.XLOOKUP(A:A,TELEFONE!A:A,TELEFONE!JR:JR)</f>
        <v>1</v>
      </c>
      <c r="AP55" s="51">
        <f t="shared" si="43"/>
        <v>6</v>
      </c>
      <c r="AQ55" s="1">
        <f>_xlfn.XLOOKUP($A:$A,TELEFONE!$A:$A,TELEFONE!JH:JH)</f>
        <v>2</v>
      </c>
      <c r="AR55" s="1">
        <f>_xlfn.XLOOKUP($A:$A,TELEFONE!$A:$A,TELEFONE!JI:JI)</f>
        <v>2</v>
      </c>
      <c r="AS55" s="1">
        <f>_xlfn.XLOOKUP($A:$A,TELEFONE!$A:$A,TELEFONE!JJ:JJ)</f>
        <v>1</v>
      </c>
      <c r="AT55" s="1">
        <f>_xlfn.XLOOKUP($A:$A,TELEFONE!$A:$A,TELEFONE!JK:JK)</f>
        <v>1</v>
      </c>
      <c r="AU55" s="2">
        <f>_xlfn.XLOOKUP($A:$A,'COAPS 2020-10'!$A:$A,'COAPS 2020-10'!O:O)</f>
        <v>3</v>
      </c>
      <c r="AV55" s="2" t="str">
        <f>_xlfn.XLOOKUP($A:$A,'COAPS 2020-10'!$A:$A,'COAPS 2020-10'!P:P)</f>
        <v>SIM</v>
      </c>
      <c r="AW55" s="2" t="str">
        <f>_xlfn.XLOOKUP($A:$A,'COAPS 2020-10'!$A:$A,'COAPS 2020-10'!Q:Q)</f>
        <v>SIM</v>
      </c>
      <c r="AX55" s="2" t="str">
        <f>_xlfn.XLOOKUP($A:$A,'COAPS 2020-10'!$A:$A,'COAPS 2020-10'!R:R)</f>
        <v>SIM</v>
      </c>
      <c r="AY55" s="1">
        <f>_xlfn.XLOOKUP(A:A,AUTOPREENCHIMENTO!A:A,AUTOPREENCHIMENTO!MA:MA)</f>
        <v>0</v>
      </c>
      <c r="AZ55" s="1">
        <f>_xlfn.XLOOKUP(A:A,AUTOPREENCHIMENTO!A:A,AUTOPREENCHIMENTO!PH:PH)</f>
        <v>1</v>
      </c>
    </row>
    <row r="56" spans="1:52" x14ac:dyDescent="0.25">
      <c r="A56" s="2">
        <v>101</v>
      </c>
      <c r="B56" s="1" t="s">
        <v>1794</v>
      </c>
      <c r="C56" s="43" t="s">
        <v>231</v>
      </c>
      <c r="D56" s="1" t="s">
        <v>2099</v>
      </c>
      <c r="E56" s="20" t="str">
        <f>_xlfn.XLOOKUP(A:A,Tipologia!A:A,Tipologia!F:F)</f>
        <v>C</v>
      </c>
      <c r="F56" s="63">
        <f t="shared" si="22"/>
        <v>16.25</v>
      </c>
      <c r="G56" s="65">
        <f t="shared" si="23"/>
        <v>1</v>
      </c>
      <c r="H56" s="65">
        <f t="shared" si="24"/>
        <v>1</v>
      </c>
      <c r="I56" s="65">
        <f t="shared" si="25"/>
        <v>2</v>
      </c>
      <c r="J56" s="65">
        <f t="shared" si="26"/>
        <v>1</v>
      </c>
      <c r="K56" s="65">
        <f t="shared" si="27"/>
        <v>1</v>
      </c>
      <c r="L56" s="65">
        <f t="shared" si="28"/>
        <v>1</v>
      </c>
      <c r="M56" s="65">
        <f t="shared" si="29"/>
        <v>0.5</v>
      </c>
      <c r="N56" s="65">
        <f t="shared" si="30"/>
        <v>0.5</v>
      </c>
      <c r="O56" s="65">
        <f t="shared" si="31"/>
        <v>0</v>
      </c>
      <c r="P56" s="65">
        <f t="shared" si="32"/>
        <v>0.5</v>
      </c>
      <c r="Q56" s="65">
        <f t="shared" si="33"/>
        <v>1</v>
      </c>
      <c r="R56" s="65">
        <f t="shared" si="34"/>
        <v>1</v>
      </c>
      <c r="S56" s="65">
        <f t="shared" si="35"/>
        <v>0.75</v>
      </c>
      <c r="T56" s="65">
        <f t="shared" si="36"/>
        <v>1</v>
      </c>
      <c r="U56" s="65">
        <f t="shared" si="37"/>
        <v>1</v>
      </c>
      <c r="V56" s="65">
        <f t="shared" si="38"/>
        <v>1</v>
      </c>
      <c r="W56" s="65">
        <f t="shared" si="39"/>
        <v>1</v>
      </c>
      <c r="X56" s="65">
        <f t="shared" si="40"/>
        <v>0</v>
      </c>
      <c r="Y56" s="65">
        <f t="shared" si="41"/>
        <v>1</v>
      </c>
      <c r="Z56" s="66">
        <f>_xlfn.XLOOKUP(A:A,'COAPS 2020-10'!A:A,'COAPS 2020-10'!AP:AP)</f>
        <v>6</v>
      </c>
      <c r="AA56" s="67" t="str">
        <f>_xlfn.XLOOKUP(A:A,'COAPS 2020-10'!A:A,'COAPS 2020-10'!M:M)</f>
        <v>PRÓPRIO</v>
      </c>
      <c r="AB56" s="51">
        <f t="shared" si="42"/>
        <v>1.8333333333333333</v>
      </c>
      <c r="AC56" s="1">
        <f>_xlfn.XLOOKUP(A:A,'COAPS 2020-10'!A:A,'COAPS 2020-10'!N:N)</f>
        <v>11</v>
      </c>
      <c r="AD56" s="2" t="str">
        <f>_xlfn.XLOOKUP(A:A,'COAPS 2020-10'!A:A,'COAPS 2020-10'!AF:AF)</f>
        <v>SIM</v>
      </c>
      <c r="AE56" s="67" t="str">
        <f>_xlfn.XLOOKUP(A:A,'COAPS 2020-10'!A:A,'COAPS 2020-10'!T:T)</f>
        <v>SIM</v>
      </c>
      <c r="AF56" s="1">
        <f>_xlfn.XLOOKUP(A:A,TELEFONE!A:A,TELEFONE!KD:KD)</f>
        <v>1</v>
      </c>
      <c r="AG56" s="1">
        <f>_xlfn.XLOOKUP($A:$A,AUTOPREENCHIMENTO!$A:$A,AUTOPREENCHIMENTO!LT:LT)</f>
        <v>1</v>
      </c>
      <c r="AH56" s="1">
        <f>_xlfn.XLOOKUP($A:$A,AUTOPREENCHIMENTO!$A:$A,AUTOPREENCHIMENTO!LU:LU)</f>
        <v>1</v>
      </c>
      <c r="AI56" s="1">
        <f>_xlfn.XLOOKUP($A:$A,AUTOPREENCHIMENTO!$A:$A,AUTOPREENCHIMENTO!MN:MN)</f>
        <v>0</v>
      </c>
      <c r="AJ56" s="1">
        <f>_xlfn.XLOOKUP($A:$A,AUTOPREENCHIMENTO!$A:$A,AUTOPREENCHIMENTO!MO:MO)</f>
        <v>1</v>
      </c>
      <c r="AK56" s="66">
        <f>_xlfn.XLOOKUP($A:$A,AUTOPREENCHIMENTO!$A:$A,AUTOPREENCHIMENTO!LY:LY)</f>
        <v>1</v>
      </c>
      <c r="AL56" s="66">
        <f>_xlfn.XLOOKUP($A:$A,AUTOPREENCHIMENTO!$A:$A,AUTOPREENCHIMENTO!LZ:LZ)</f>
        <v>1</v>
      </c>
      <c r="AM56" s="1">
        <f>_xlfn.XLOOKUP(A:A,TELEFONE!A:A,TELEFONE!JN:JN)</f>
        <v>1</v>
      </c>
      <c r="AN56" s="1">
        <f>_xlfn.XLOOKUP(A:A,TELEFONE!A:A,TELEFONE!JO:JO)</f>
        <v>1</v>
      </c>
      <c r="AO56" s="1">
        <f>_xlfn.XLOOKUP(A:A,TELEFONE!A:A,TELEFONE!JR:JR)</f>
        <v>1</v>
      </c>
      <c r="AP56" s="51">
        <f t="shared" si="43"/>
        <v>5</v>
      </c>
      <c r="AQ56" s="1">
        <f>_xlfn.XLOOKUP($A:$A,TELEFONE!$A:$A,TELEFONE!JH:JH)</f>
        <v>1</v>
      </c>
      <c r="AR56" s="1">
        <f>_xlfn.XLOOKUP($A:$A,TELEFONE!$A:$A,TELEFONE!JI:JI)</f>
        <v>1</v>
      </c>
      <c r="AS56" s="1">
        <f>_xlfn.XLOOKUP($A:$A,TELEFONE!$A:$A,TELEFONE!JJ:JJ)</f>
        <v>1</v>
      </c>
      <c r="AT56" s="1">
        <f>_xlfn.XLOOKUP($A:$A,TELEFONE!$A:$A,TELEFONE!JK:JK)</f>
        <v>2</v>
      </c>
      <c r="AU56" s="2">
        <f>_xlfn.XLOOKUP($A:$A,'COAPS 2020-10'!$A:$A,'COAPS 2020-10'!O:O)</f>
        <v>3</v>
      </c>
      <c r="AV56" s="2" t="str">
        <f>_xlfn.XLOOKUP($A:$A,'COAPS 2020-10'!$A:$A,'COAPS 2020-10'!P:P)</f>
        <v>SIM</v>
      </c>
      <c r="AW56" s="2" t="str">
        <f>_xlfn.XLOOKUP($A:$A,'COAPS 2020-10'!$A:$A,'COAPS 2020-10'!Q:Q)</f>
        <v>SIM</v>
      </c>
      <c r="AX56" s="2" t="str">
        <f>_xlfn.XLOOKUP($A:$A,'COAPS 2020-10'!$A:$A,'COAPS 2020-10'!R:R)</f>
        <v>SIM</v>
      </c>
      <c r="AY56" s="1">
        <f>_xlfn.XLOOKUP(A:A,AUTOPREENCHIMENTO!A:A,AUTOPREENCHIMENTO!MA:MA)</f>
        <v>0</v>
      </c>
      <c r="AZ56" s="1">
        <f>_xlfn.XLOOKUP(A:A,AUTOPREENCHIMENTO!A:A,AUTOPREENCHIMENTO!PH:PH)</f>
        <v>1</v>
      </c>
    </row>
    <row r="57" spans="1:52" x14ac:dyDescent="0.25">
      <c r="A57" s="2">
        <v>102</v>
      </c>
      <c r="B57" s="1" t="s">
        <v>1794</v>
      </c>
      <c r="C57" s="43" t="s">
        <v>231</v>
      </c>
      <c r="D57" s="1" t="s">
        <v>2123</v>
      </c>
      <c r="E57" s="20" t="str">
        <f>_xlfn.XLOOKUP(A:A,Tipologia!A:A,Tipologia!F:F)</f>
        <v>B</v>
      </c>
      <c r="F57" s="63">
        <f t="shared" si="22"/>
        <v>16.25</v>
      </c>
      <c r="G57" s="65">
        <f t="shared" si="23"/>
        <v>1</v>
      </c>
      <c r="H57" s="65">
        <f t="shared" si="24"/>
        <v>1</v>
      </c>
      <c r="I57" s="65">
        <f t="shared" si="25"/>
        <v>2</v>
      </c>
      <c r="J57" s="65">
        <f t="shared" si="26"/>
        <v>1</v>
      </c>
      <c r="K57" s="65">
        <f t="shared" si="27"/>
        <v>1</v>
      </c>
      <c r="L57" s="65">
        <f t="shared" si="28"/>
        <v>1</v>
      </c>
      <c r="M57" s="65">
        <f t="shared" si="29"/>
        <v>0.5</v>
      </c>
      <c r="N57" s="65">
        <f t="shared" si="30"/>
        <v>0.5</v>
      </c>
      <c r="O57" s="65">
        <f t="shared" si="31"/>
        <v>0</v>
      </c>
      <c r="P57" s="65">
        <f t="shared" si="32"/>
        <v>0</v>
      </c>
      <c r="Q57" s="65">
        <f t="shared" si="33"/>
        <v>1</v>
      </c>
      <c r="R57" s="65">
        <f t="shared" si="34"/>
        <v>0.5</v>
      </c>
      <c r="S57" s="65">
        <f t="shared" si="35"/>
        <v>0.75</v>
      </c>
      <c r="T57" s="65">
        <f t="shared" si="36"/>
        <v>1</v>
      </c>
      <c r="U57" s="65">
        <f t="shared" si="37"/>
        <v>1</v>
      </c>
      <c r="V57" s="65">
        <f t="shared" si="38"/>
        <v>1</v>
      </c>
      <c r="W57" s="65">
        <f t="shared" si="39"/>
        <v>1</v>
      </c>
      <c r="X57" s="65">
        <f t="shared" si="40"/>
        <v>1</v>
      </c>
      <c r="Y57" s="65">
        <f t="shared" si="41"/>
        <v>1</v>
      </c>
      <c r="Z57" s="66">
        <f>_xlfn.XLOOKUP(A:A,'COAPS 2020-10'!A:A,'COAPS 2020-10'!AP:AP)</f>
        <v>6</v>
      </c>
      <c r="AA57" s="67" t="str">
        <f>_xlfn.XLOOKUP(A:A,'COAPS 2020-10'!A:A,'COAPS 2020-10'!M:M)</f>
        <v>PRÓPRIO</v>
      </c>
      <c r="AB57" s="51">
        <f t="shared" si="42"/>
        <v>1.6666666666666667</v>
      </c>
      <c r="AC57" s="1">
        <f>_xlfn.XLOOKUP(A:A,'COAPS 2020-10'!A:A,'COAPS 2020-10'!N:N)</f>
        <v>10</v>
      </c>
      <c r="AD57" s="2" t="str">
        <f>_xlfn.XLOOKUP(A:A,'COAPS 2020-10'!A:A,'COAPS 2020-10'!AF:AF)</f>
        <v>SIM</v>
      </c>
      <c r="AE57" s="67" t="str">
        <f>_xlfn.XLOOKUP(A:A,'COAPS 2020-10'!A:A,'COAPS 2020-10'!T:T)</f>
        <v>SIM</v>
      </c>
      <c r="AF57" s="1">
        <f>_xlfn.XLOOKUP(A:A,TELEFONE!A:A,TELEFONE!KD:KD)</f>
        <v>1</v>
      </c>
      <c r="AG57" s="1">
        <f>_xlfn.XLOOKUP($A:$A,AUTOPREENCHIMENTO!$A:$A,AUTOPREENCHIMENTO!LT:LT)</f>
        <v>1</v>
      </c>
      <c r="AH57" s="1">
        <f>_xlfn.XLOOKUP($A:$A,AUTOPREENCHIMENTO!$A:$A,AUTOPREENCHIMENTO!LU:LU)</f>
        <v>1</v>
      </c>
      <c r="AI57" s="1">
        <f>_xlfn.XLOOKUP($A:$A,AUTOPREENCHIMENTO!$A:$A,AUTOPREENCHIMENTO!MN:MN)</f>
        <v>0</v>
      </c>
      <c r="AJ57" s="1">
        <f>_xlfn.XLOOKUP($A:$A,AUTOPREENCHIMENTO!$A:$A,AUTOPREENCHIMENTO!MO:MO)</f>
        <v>0</v>
      </c>
      <c r="AK57" s="66">
        <f>_xlfn.XLOOKUP($A:$A,AUTOPREENCHIMENTO!$A:$A,AUTOPREENCHIMENTO!LY:LY)</f>
        <v>1</v>
      </c>
      <c r="AL57" s="66">
        <f>_xlfn.XLOOKUP($A:$A,AUTOPREENCHIMENTO!$A:$A,AUTOPREENCHIMENTO!LZ:LZ)</f>
        <v>0</v>
      </c>
      <c r="AM57" s="1">
        <f>_xlfn.XLOOKUP(A:A,TELEFONE!A:A,TELEFONE!JN:JN)</f>
        <v>2</v>
      </c>
      <c r="AN57" s="1">
        <f>_xlfn.XLOOKUP(A:A,TELEFONE!A:A,TELEFONE!JO:JO)</f>
        <v>2</v>
      </c>
      <c r="AO57" s="1">
        <f>_xlfn.XLOOKUP(A:A,TELEFONE!A:A,TELEFONE!JR:JR)</f>
        <v>1</v>
      </c>
      <c r="AP57" s="51">
        <f t="shared" si="43"/>
        <v>5</v>
      </c>
      <c r="AQ57" s="1">
        <f>_xlfn.XLOOKUP($A:$A,TELEFONE!$A:$A,TELEFONE!JH:JH)</f>
        <v>1</v>
      </c>
      <c r="AR57" s="1">
        <f>_xlfn.XLOOKUP($A:$A,TELEFONE!$A:$A,TELEFONE!JI:JI)</f>
        <v>1</v>
      </c>
      <c r="AS57" s="1">
        <f>_xlfn.XLOOKUP($A:$A,TELEFONE!$A:$A,TELEFONE!JJ:JJ)</f>
        <v>2</v>
      </c>
      <c r="AT57" s="1">
        <f>_xlfn.XLOOKUP($A:$A,TELEFONE!$A:$A,TELEFONE!JK:JK)</f>
        <v>1</v>
      </c>
      <c r="AU57" s="2">
        <f>_xlfn.XLOOKUP($A:$A,'COAPS 2020-10'!$A:$A,'COAPS 2020-10'!O:O)</f>
        <v>6</v>
      </c>
      <c r="AV57" s="2" t="str">
        <f>_xlfn.XLOOKUP($A:$A,'COAPS 2020-10'!$A:$A,'COAPS 2020-10'!P:P)</f>
        <v>SIM</v>
      </c>
      <c r="AW57" s="2" t="str">
        <f>_xlfn.XLOOKUP($A:$A,'COAPS 2020-10'!$A:$A,'COAPS 2020-10'!Q:Q)</f>
        <v>SIM</v>
      </c>
      <c r="AX57" s="2" t="str">
        <f>_xlfn.XLOOKUP($A:$A,'COAPS 2020-10'!$A:$A,'COAPS 2020-10'!R:R)</f>
        <v>SIM</v>
      </c>
      <c r="AY57" s="1">
        <f>_xlfn.XLOOKUP(A:A,AUTOPREENCHIMENTO!A:A,AUTOPREENCHIMENTO!MA:MA)</f>
        <v>1</v>
      </c>
      <c r="AZ57" s="1">
        <f>_xlfn.XLOOKUP(A:A,AUTOPREENCHIMENTO!A:A,AUTOPREENCHIMENTO!PH:PH)</f>
        <v>1</v>
      </c>
    </row>
    <row r="58" spans="1:52" x14ac:dyDescent="0.25">
      <c r="A58" s="2">
        <v>103</v>
      </c>
      <c r="B58" s="1" t="s">
        <v>1794</v>
      </c>
      <c r="C58" s="43" t="s">
        <v>231</v>
      </c>
      <c r="D58" s="1" t="s">
        <v>2141</v>
      </c>
      <c r="E58" s="20" t="str">
        <f>_xlfn.XLOOKUP(A:A,Tipologia!A:A,Tipologia!F:F)</f>
        <v>C</v>
      </c>
      <c r="F58" s="63">
        <f t="shared" si="22"/>
        <v>16.25</v>
      </c>
      <c r="G58" s="65">
        <f t="shared" si="23"/>
        <v>1</v>
      </c>
      <c r="H58" s="65">
        <f t="shared" si="24"/>
        <v>1</v>
      </c>
      <c r="I58" s="65">
        <f t="shared" si="25"/>
        <v>2</v>
      </c>
      <c r="J58" s="65">
        <f t="shared" si="26"/>
        <v>1</v>
      </c>
      <c r="K58" s="65">
        <f t="shared" si="27"/>
        <v>1</v>
      </c>
      <c r="L58" s="65">
        <f t="shared" si="28"/>
        <v>1</v>
      </c>
      <c r="M58" s="65">
        <f t="shared" si="29"/>
        <v>0.5</v>
      </c>
      <c r="N58" s="65">
        <f t="shared" si="30"/>
        <v>0.5</v>
      </c>
      <c r="O58" s="65">
        <f t="shared" si="31"/>
        <v>0.5</v>
      </c>
      <c r="P58" s="65">
        <f t="shared" si="32"/>
        <v>0.5</v>
      </c>
      <c r="Q58" s="65">
        <f t="shared" si="33"/>
        <v>1</v>
      </c>
      <c r="R58" s="65">
        <f t="shared" si="34"/>
        <v>1</v>
      </c>
      <c r="S58" s="65">
        <f t="shared" si="35"/>
        <v>0.25</v>
      </c>
      <c r="T58" s="65">
        <f t="shared" si="36"/>
        <v>1</v>
      </c>
      <c r="U58" s="65">
        <f t="shared" si="37"/>
        <v>1</v>
      </c>
      <c r="V58" s="65">
        <f t="shared" si="38"/>
        <v>1</v>
      </c>
      <c r="W58" s="65">
        <f t="shared" si="39"/>
        <v>1</v>
      </c>
      <c r="X58" s="65">
        <f t="shared" si="40"/>
        <v>0</v>
      </c>
      <c r="Y58" s="65">
        <f t="shared" si="41"/>
        <v>1</v>
      </c>
      <c r="Z58" s="66">
        <f>_xlfn.XLOOKUP(A:A,'COAPS 2020-10'!A:A,'COAPS 2020-10'!AP:AP)</f>
        <v>6</v>
      </c>
      <c r="AA58" s="67" t="str">
        <f>_xlfn.XLOOKUP(A:A,'COAPS 2020-10'!A:A,'COAPS 2020-10'!M:M)</f>
        <v>PRÓPRIO</v>
      </c>
      <c r="AB58" s="51">
        <f t="shared" si="42"/>
        <v>2.1666666666666665</v>
      </c>
      <c r="AC58" s="1">
        <f>_xlfn.XLOOKUP(A:A,'COAPS 2020-10'!A:A,'COAPS 2020-10'!N:N)</f>
        <v>13</v>
      </c>
      <c r="AD58" s="2" t="str">
        <f>_xlfn.XLOOKUP(A:A,'COAPS 2020-10'!A:A,'COAPS 2020-10'!AF:AF)</f>
        <v>SIM</v>
      </c>
      <c r="AE58" s="67" t="str">
        <f>_xlfn.XLOOKUP(A:A,'COAPS 2020-10'!A:A,'COAPS 2020-10'!T:T)</f>
        <v>SIM</v>
      </c>
      <c r="AF58" s="1">
        <f>_xlfn.XLOOKUP(A:A,TELEFONE!A:A,TELEFONE!KD:KD)</f>
        <v>1</v>
      </c>
      <c r="AG58" s="1">
        <f>_xlfn.XLOOKUP($A:$A,AUTOPREENCHIMENTO!$A:$A,AUTOPREENCHIMENTO!LT:LT)</f>
        <v>1</v>
      </c>
      <c r="AH58" s="1">
        <f>_xlfn.XLOOKUP($A:$A,AUTOPREENCHIMENTO!$A:$A,AUTOPREENCHIMENTO!LU:LU)</f>
        <v>1</v>
      </c>
      <c r="AI58" s="1">
        <f>_xlfn.XLOOKUP($A:$A,AUTOPREENCHIMENTO!$A:$A,AUTOPREENCHIMENTO!MN:MN)</f>
        <v>1</v>
      </c>
      <c r="AJ58" s="1">
        <f>_xlfn.XLOOKUP($A:$A,AUTOPREENCHIMENTO!$A:$A,AUTOPREENCHIMENTO!MO:MO)</f>
        <v>1</v>
      </c>
      <c r="AK58" s="66">
        <f>_xlfn.XLOOKUP($A:$A,AUTOPREENCHIMENTO!$A:$A,AUTOPREENCHIMENTO!LY:LY)</f>
        <v>1</v>
      </c>
      <c r="AL58" s="66">
        <f>_xlfn.XLOOKUP($A:$A,AUTOPREENCHIMENTO!$A:$A,AUTOPREENCHIMENTO!LZ:LZ)</f>
        <v>1</v>
      </c>
      <c r="AM58" s="1">
        <f>_xlfn.XLOOKUP(A:A,TELEFONE!A:A,TELEFONE!JN:JN)</f>
        <v>1</v>
      </c>
      <c r="AN58" s="1">
        <f>_xlfn.XLOOKUP(A:A,TELEFONE!A:A,TELEFONE!JO:JO)</f>
        <v>2</v>
      </c>
      <c r="AO58" s="1">
        <f>_xlfn.XLOOKUP(A:A,TELEFONE!A:A,TELEFONE!JR:JR)</f>
        <v>1</v>
      </c>
      <c r="AP58" s="51">
        <f t="shared" si="43"/>
        <v>7</v>
      </c>
      <c r="AQ58" s="1">
        <f>_xlfn.XLOOKUP($A:$A,TELEFONE!$A:$A,TELEFONE!JH:JH)</f>
        <v>2</v>
      </c>
      <c r="AR58" s="1">
        <f>_xlfn.XLOOKUP($A:$A,TELEFONE!$A:$A,TELEFONE!JI:JI)</f>
        <v>2</v>
      </c>
      <c r="AS58" s="1">
        <f>_xlfn.XLOOKUP($A:$A,TELEFONE!$A:$A,TELEFONE!JJ:JJ)</f>
        <v>1</v>
      </c>
      <c r="AT58" s="1">
        <f>_xlfn.XLOOKUP($A:$A,TELEFONE!$A:$A,TELEFONE!JK:JK)</f>
        <v>2</v>
      </c>
      <c r="AU58" s="2">
        <f>_xlfn.XLOOKUP($A:$A,'COAPS 2020-10'!$A:$A,'COAPS 2020-10'!O:O)</f>
        <v>6</v>
      </c>
      <c r="AV58" s="2" t="str">
        <f>_xlfn.XLOOKUP($A:$A,'COAPS 2020-10'!$A:$A,'COAPS 2020-10'!P:P)</f>
        <v>SIM</v>
      </c>
      <c r="AW58" s="2" t="str">
        <f>_xlfn.XLOOKUP($A:$A,'COAPS 2020-10'!$A:$A,'COAPS 2020-10'!Q:Q)</f>
        <v>SIM</v>
      </c>
      <c r="AX58" s="2" t="str">
        <f>_xlfn.XLOOKUP($A:$A,'COAPS 2020-10'!$A:$A,'COAPS 2020-10'!R:R)</f>
        <v>SIM</v>
      </c>
      <c r="AY58" s="1">
        <f>_xlfn.XLOOKUP(A:A,AUTOPREENCHIMENTO!A:A,AUTOPREENCHIMENTO!MA:MA)</f>
        <v>0</v>
      </c>
      <c r="AZ58" s="1">
        <f>_xlfn.XLOOKUP(A:A,AUTOPREENCHIMENTO!A:A,AUTOPREENCHIMENTO!PH:PH)</f>
        <v>1</v>
      </c>
    </row>
    <row r="59" spans="1:52" x14ac:dyDescent="0.25">
      <c r="A59" s="2">
        <v>105</v>
      </c>
      <c r="B59" s="1" t="s">
        <v>1929</v>
      </c>
      <c r="C59" s="43" t="s">
        <v>120</v>
      </c>
      <c r="D59" s="1" t="s">
        <v>2027</v>
      </c>
      <c r="E59" s="20" t="str">
        <f>_xlfn.XLOOKUP(A:A,Tipologia!A:A,Tipologia!F:F)</f>
        <v>C</v>
      </c>
      <c r="F59" s="63">
        <f t="shared" si="22"/>
        <v>14.25</v>
      </c>
      <c r="G59" s="65">
        <f t="shared" si="23"/>
        <v>1</v>
      </c>
      <c r="H59" s="65">
        <f t="shared" si="24"/>
        <v>0</v>
      </c>
      <c r="I59" s="65">
        <f t="shared" si="25"/>
        <v>1</v>
      </c>
      <c r="J59" s="65">
        <f t="shared" si="26"/>
        <v>0</v>
      </c>
      <c r="K59" s="65">
        <f t="shared" si="27"/>
        <v>1</v>
      </c>
      <c r="L59" s="65">
        <f t="shared" si="28"/>
        <v>1</v>
      </c>
      <c r="M59" s="65">
        <f t="shared" si="29"/>
        <v>0.5</v>
      </c>
      <c r="N59" s="65">
        <f t="shared" si="30"/>
        <v>0.5</v>
      </c>
      <c r="O59" s="65">
        <f t="shared" si="31"/>
        <v>0.5</v>
      </c>
      <c r="P59" s="65">
        <f t="shared" si="32"/>
        <v>0</v>
      </c>
      <c r="Q59" s="65">
        <f t="shared" si="33"/>
        <v>1</v>
      </c>
      <c r="R59" s="65">
        <f t="shared" si="34"/>
        <v>1</v>
      </c>
      <c r="S59" s="65">
        <f t="shared" si="35"/>
        <v>0.75</v>
      </c>
      <c r="T59" s="65">
        <f t="shared" si="36"/>
        <v>1</v>
      </c>
      <c r="U59" s="65">
        <f t="shared" si="37"/>
        <v>1</v>
      </c>
      <c r="V59" s="65">
        <f t="shared" si="38"/>
        <v>1</v>
      </c>
      <c r="W59" s="65">
        <f t="shared" si="39"/>
        <v>1</v>
      </c>
      <c r="X59" s="65">
        <f t="shared" si="40"/>
        <v>1</v>
      </c>
      <c r="Y59" s="65">
        <f t="shared" si="41"/>
        <v>1</v>
      </c>
      <c r="Z59" s="66">
        <f>_xlfn.XLOOKUP(A:A,'COAPS 2020-10'!A:A,'COAPS 2020-10'!AP:AP)</f>
        <v>11</v>
      </c>
      <c r="AA59" s="67" t="str">
        <f>_xlfn.XLOOKUP(A:A,'COAPS 2020-10'!A:A,'COAPS 2020-10'!M:M)</f>
        <v>PRÓPRIO</v>
      </c>
      <c r="AB59" s="51">
        <f t="shared" si="42"/>
        <v>1.1818181818181819</v>
      </c>
      <c r="AC59" s="1">
        <f>_xlfn.XLOOKUP(A:A,'COAPS 2020-10'!A:A,'COAPS 2020-10'!N:N)</f>
        <v>13</v>
      </c>
      <c r="AD59" s="2" t="str">
        <f>_xlfn.XLOOKUP(A:A,'COAPS 2020-10'!A:A,'COAPS 2020-10'!AF:AF)</f>
        <v>NÃO</v>
      </c>
      <c r="AE59" s="67" t="str">
        <f>_xlfn.XLOOKUP(A:A,'COAPS 2020-10'!A:A,'COAPS 2020-10'!T:T)</f>
        <v>SIM</v>
      </c>
      <c r="AF59" s="1">
        <f>_xlfn.XLOOKUP(A:A,TELEFONE!A:A,TELEFONE!KD:KD)</f>
        <v>1</v>
      </c>
      <c r="AG59" s="1">
        <f>_xlfn.XLOOKUP($A:$A,AUTOPREENCHIMENTO!$A:$A,AUTOPREENCHIMENTO!LT:LT)</f>
        <v>1</v>
      </c>
      <c r="AH59" s="1">
        <f>_xlfn.XLOOKUP($A:$A,AUTOPREENCHIMENTO!$A:$A,AUTOPREENCHIMENTO!LU:LU)</f>
        <v>1</v>
      </c>
      <c r="AI59" s="1">
        <f>_xlfn.XLOOKUP($A:$A,AUTOPREENCHIMENTO!$A:$A,AUTOPREENCHIMENTO!MN:MN)</f>
        <v>1</v>
      </c>
      <c r="AJ59" s="1">
        <f>_xlfn.XLOOKUP($A:$A,AUTOPREENCHIMENTO!$A:$A,AUTOPREENCHIMENTO!MO:MO)</f>
        <v>0</v>
      </c>
      <c r="AK59" s="66">
        <f>_xlfn.XLOOKUP($A:$A,AUTOPREENCHIMENTO!$A:$A,AUTOPREENCHIMENTO!LY:LY)</f>
        <v>1</v>
      </c>
      <c r="AL59" s="66">
        <f>_xlfn.XLOOKUP($A:$A,AUTOPREENCHIMENTO!$A:$A,AUTOPREENCHIMENTO!LZ:LZ)</f>
        <v>1</v>
      </c>
      <c r="AM59" s="1">
        <f>_xlfn.XLOOKUP(A:A,TELEFONE!A:A,TELEFONE!JN:JN)</f>
        <v>1</v>
      </c>
      <c r="AN59" s="1">
        <f>_xlfn.XLOOKUP(A:A,TELEFONE!A:A,TELEFONE!JO:JO)</f>
        <v>1</v>
      </c>
      <c r="AO59" s="1">
        <f>_xlfn.XLOOKUP(A:A,TELEFONE!A:A,TELEFONE!JR:JR)</f>
        <v>1</v>
      </c>
      <c r="AP59" s="51">
        <f t="shared" si="43"/>
        <v>5</v>
      </c>
      <c r="AQ59" s="1">
        <f>_xlfn.XLOOKUP($A:$A,TELEFONE!$A:$A,TELEFONE!JH:JH)</f>
        <v>1</v>
      </c>
      <c r="AR59" s="1">
        <f>_xlfn.XLOOKUP($A:$A,TELEFONE!$A:$A,TELEFONE!JI:JI)</f>
        <v>1</v>
      </c>
      <c r="AS59" s="1">
        <f>_xlfn.XLOOKUP($A:$A,TELEFONE!$A:$A,TELEFONE!JJ:JJ)</f>
        <v>1</v>
      </c>
      <c r="AT59" s="1">
        <f>_xlfn.XLOOKUP($A:$A,TELEFONE!$A:$A,TELEFONE!JK:JK)</f>
        <v>2</v>
      </c>
      <c r="AU59" s="2">
        <f>_xlfn.XLOOKUP($A:$A,'COAPS 2020-10'!$A:$A,'COAPS 2020-10'!O:O)</f>
        <v>11</v>
      </c>
      <c r="AV59" s="2" t="str">
        <f>_xlfn.XLOOKUP($A:$A,'COAPS 2020-10'!$A:$A,'COAPS 2020-10'!P:P)</f>
        <v>SIM</v>
      </c>
      <c r="AW59" s="2" t="str">
        <f>_xlfn.XLOOKUP($A:$A,'COAPS 2020-10'!$A:$A,'COAPS 2020-10'!Q:Q)</f>
        <v>SIM</v>
      </c>
      <c r="AX59" s="2" t="str">
        <f>_xlfn.XLOOKUP($A:$A,'COAPS 2020-10'!$A:$A,'COAPS 2020-10'!R:R)</f>
        <v>SIM</v>
      </c>
      <c r="AY59" s="1">
        <f>_xlfn.XLOOKUP(A:A,AUTOPREENCHIMENTO!A:A,AUTOPREENCHIMENTO!MA:MA)</f>
        <v>1</v>
      </c>
      <c r="AZ59" s="1">
        <f>_xlfn.XLOOKUP(A:A,AUTOPREENCHIMENTO!A:A,AUTOPREENCHIMENTO!PH:PH)</f>
        <v>1</v>
      </c>
    </row>
    <row r="60" spans="1:52" x14ac:dyDescent="0.25">
      <c r="A60" s="2">
        <v>106</v>
      </c>
      <c r="B60" s="1" t="s">
        <v>1857</v>
      </c>
      <c r="C60" s="43" t="s">
        <v>390</v>
      </c>
      <c r="D60" s="1" t="s">
        <v>2028</v>
      </c>
      <c r="E60" s="20" t="str">
        <f>_xlfn.XLOOKUP(A:A,Tipologia!A:A,Tipologia!F:F)</f>
        <v>B</v>
      </c>
      <c r="F60" s="63">
        <f t="shared" si="22"/>
        <v>16.25</v>
      </c>
      <c r="G60" s="65">
        <f t="shared" si="23"/>
        <v>1</v>
      </c>
      <c r="H60" s="65">
        <f t="shared" si="24"/>
        <v>1</v>
      </c>
      <c r="I60" s="65">
        <f t="shared" si="25"/>
        <v>2</v>
      </c>
      <c r="J60" s="65">
        <f t="shared" si="26"/>
        <v>1</v>
      </c>
      <c r="K60" s="65">
        <f t="shared" si="27"/>
        <v>1</v>
      </c>
      <c r="L60" s="65">
        <f t="shared" si="28"/>
        <v>1</v>
      </c>
      <c r="M60" s="65">
        <f t="shared" si="29"/>
        <v>0</v>
      </c>
      <c r="N60" s="65">
        <f t="shared" si="30"/>
        <v>0.5</v>
      </c>
      <c r="O60" s="65">
        <f t="shared" si="31"/>
        <v>0.5</v>
      </c>
      <c r="P60" s="65">
        <f t="shared" si="32"/>
        <v>0.5</v>
      </c>
      <c r="Q60" s="65">
        <f t="shared" si="33"/>
        <v>1</v>
      </c>
      <c r="R60" s="65">
        <f t="shared" si="34"/>
        <v>1</v>
      </c>
      <c r="S60" s="65">
        <f t="shared" si="35"/>
        <v>0.75</v>
      </c>
      <c r="T60" s="65">
        <f t="shared" si="36"/>
        <v>1</v>
      </c>
      <c r="U60" s="65">
        <f t="shared" si="37"/>
        <v>1</v>
      </c>
      <c r="V60" s="65">
        <f t="shared" si="38"/>
        <v>1</v>
      </c>
      <c r="W60" s="65">
        <f t="shared" si="39"/>
        <v>1</v>
      </c>
      <c r="X60" s="65">
        <f t="shared" si="40"/>
        <v>0</v>
      </c>
      <c r="Y60" s="65">
        <f t="shared" si="41"/>
        <v>1</v>
      </c>
      <c r="Z60" s="66">
        <f>_xlfn.XLOOKUP(A:A,'COAPS 2020-10'!A:A,'COAPS 2020-10'!AP:AP)</f>
        <v>7</v>
      </c>
      <c r="AA60" s="67" t="str">
        <f>_xlfn.XLOOKUP(A:A,'COAPS 2020-10'!A:A,'COAPS 2020-10'!M:M)</f>
        <v>PRÓPRIO</v>
      </c>
      <c r="AB60" s="51">
        <f t="shared" si="42"/>
        <v>2.4285714285714284</v>
      </c>
      <c r="AC60" s="1">
        <f>_xlfn.XLOOKUP(A:A,'COAPS 2020-10'!A:A,'COAPS 2020-10'!N:N)</f>
        <v>17</v>
      </c>
      <c r="AD60" s="2" t="str">
        <f>_xlfn.XLOOKUP(A:A,'COAPS 2020-10'!A:A,'COAPS 2020-10'!AF:AF)</f>
        <v>SIM</v>
      </c>
      <c r="AE60" s="67" t="str">
        <f>_xlfn.XLOOKUP(A:A,'COAPS 2020-10'!A:A,'COAPS 2020-10'!T:T)</f>
        <v>SIM</v>
      </c>
      <c r="AF60" s="1">
        <f>_xlfn.XLOOKUP(A:A,TELEFONE!A:A,TELEFONE!KD:KD)</f>
        <v>1</v>
      </c>
      <c r="AG60" s="1">
        <f>_xlfn.XLOOKUP($A:$A,AUTOPREENCHIMENTO!$A:$A,AUTOPREENCHIMENTO!LT:LT)</f>
        <v>0</v>
      </c>
      <c r="AH60" s="1">
        <f>_xlfn.XLOOKUP($A:$A,AUTOPREENCHIMENTO!$A:$A,AUTOPREENCHIMENTO!LU:LU)</f>
        <v>1</v>
      </c>
      <c r="AI60" s="1">
        <f>_xlfn.XLOOKUP($A:$A,AUTOPREENCHIMENTO!$A:$A,AUTOPREENCHIMENTO!MN:MN)</f>
        <v>1</v>
      </c>
      <c r="AJ60" s="1">
        <f>_xlfn.XLOOKUP($A:$A,AUTOPREENCHIMENTO!$A:$A,AUTOPREENCHIMENTO!MO:MO)</f>
        <v>1</v>
      </c>
      <c r="AK60" s="66">
        <f>_xlfn.XLOOKUP($A:$A,AUTOPREENCHIMENTO!$A:$A,AUTOPREENCHIMENTO!LY:LY)</f>
        <v>1</v>
      </c>
      <c r="AL60" s="66">
        <f>_xlfn.XLOOKUP($A:$A,AUTOPREENCHIMENTO!$A:$A,AUTOPREENCHIMENTO!LZ:LZ)</f>
        <v>1</v>
      </c>
      <c r="AM60" s="1">
        <f>_xlfn.XLOOKUP(A:A,TELEFONE!A:A,TELEFONE!JN:JN)</f>
        <v>1</v>
      </c>
      <c r="AN60" s="1">
        <f>_xlfn.XLOOKUP(A:A,TELEFONE!A:A,TELEFONE!JO:JO)</f>
        <v>2</v>
      </c>
      <c r="AO60" s="1">
        <f>_xlfn.XLOOKUP(A:A,TELEFONE!A:A,TELEFONE!JR:JR)</f>
        <v>1</v>
      </c>
      <c r="AP60" s="51">
        <f t="shared" si="43"/>
        <v>5</v>
      </c>
      <c r="AQ60" s="1">
        <f>_xlfn.XLOOKUP($A:$A,TELEFONE!$A:$A,TELEFONE!JH:JH)</f>
        <v>1</v>
      </c>
      <c r="AR60" s="1">
        <f>_xlfn.XLOOKUP($A:$A,TELEFONE!$A:$A,TELEFONE!JI:JI)</f>
        <v>1</v>
      </c>
      <c r="AS60" s="1">
        <f>_xlfn.XLOOKUP($A:$A,TELEFONE!$A:$A,TELEFONE!JJ:JJ)</f>
        <v>1</v>
      </c>
      <c r="AT60" s="1">
        <f>_xlfn.XLOOKUP($A:$A,TELEFONE!$A:$A,TELEFONE!JK:JK)</f>
        <v>2</v>
      </c>
      <c r="AU60" s="2">
        <f>_xlfn.XLOOKUP($A:$A,'COAPS 2020-10'!$A:$A,'COAPS 2020-10'!O:O)</f>
        <v>4</v>
      </c>
      <c r="AV60" s="2" t="str">
        <f>_xlfn.XLOOKUP($A:$A,'COAPS 2020-10'!$A:$A,'COAPS 2020-10'!P:P)</f>
        <v>SIM</v>
      </c>
      <c r="AW60" s="2" t="str">
        <f>_xlfn.XLOOKUP($A:$A,'COAPS 2020-10'!$A:$A,'COAPS 2020-10'!Q:Q)</f>
        <v>SIM</v>
      </c>
      <c r="AX60" s="2" t="str">
        <f>_xlfn.XLOOKUP($A:$A,'COAPS 2020-10'!$A:$A,'COAPS 2020-10'!R:R)</f>
        <v>SIM</v>
      </c>
      <c r="AY60" s="1">
        <f>_xlfn.XLOOKUP(A:A,AUTOPREENCHIMENTO!A:A,AUTOPREENCHIMENTO!MA:MA)</f>
        <v>0</v>
      </c>
      <c r="AZ60" s="1">
        <f>_xlfn.XLOOKUP(A:A,AUTOPREENCHIMENTO!A:A,AUTOPREENCHIMENTO!PH:PH)</f>
        <v>1</v>
      </c>
    </row>
    <row r="61" spans="1:52" x14ac:dyDescent="0.25">
      <c r="A61" s="2">
        <v>107</v>
      </c>
      <c r="B61" s="1" t="s">
        <v>1523</v>
      </c>
      <c r="C61" s="43" t="s">
        <v>171</v>
      </c>
      <c r="D61" s="1" t="s">
        <v>2052</v>
      </c>
      <c r="E61" s="20" t="str">
        <f>_xlfn.XLOOKUP(A:A,Tipologia!A:A,Tipologia!F:F)</f>
        <v>B</v>
      </c>
      <c r="F61" s="63">
        <f t="shared" si="22"/>
        <v>16.25</v>
      </c>
      <c r="G61" s="65">
        <f t="shared" si="23"/>
        <v>1</v>
      </c>
      <c r="H61" s="65">
        <f t="shared" si="24"/>
        <v>1</v>
      </c>
      <c r="I61" s="65">
        <f t="shared" si="25"/>
        <v>2</v>
      </c>
      <c r="J61" s="65">
        <f t="shared" si="26"/>
        <v>1</v>
      </c>
      <c r="K61" s="65">
        <f t="shared" si="27"/>
        <v>1</v>
      </c>
      <c r="L61" s="65">
        <f t="shared" si="28"/>
        <v>1</v>
      </c>
      <c r="M61" s="65">
        <f t="shared" si="29"/>
        <v>0.5</v>
      </c>
      <c r="N61" s="65">
        <f t="shared" si="30"/>
        <v>0</v>
      </c>
      <c r="O61" s="65">
        <f t="shared" si="31"/>
        <v>0.5</v>
      </c>
      <c r="P61" s="65">
        <f t="shared" si="32"/>
        <v>0.5</v>
      </c>
      <c r="Q61" s="65">
        <f t="shared" si="33"/>
        <v>1</v>
      </c>
      <c r="R61" s="65">
        <f t="shared" si="34"/>
        <v>1</v>
      </c>
      <c r="S61" s="65">
        <f t="shared" si="35"/>
        <v>0.75</v>
      </c>
      <c r="T61" s="65">
        <f t="shared" si="36"/>
        <v>1</v>
      </c>
      <c r="U61" s="65">
        <f t="shared" si="37"/>
        <v>1</v>
      </c>
      <c r="V61" s="65">
        <f t="shared" si="38"/>
        <v>1</v>
      </c>
      <c r="W61" s="65">
        <f t="shared" si="39"/>
        <v>1</v>
      </c>
      <c r="X61" s="65">
        <f t="shared" si="40"/>
        <v>0</v>
      </c>
      <c r="Y61" s="65">
        <f t="shared" si="41"/>
        <v>1</v>
      </c>
      <c r="Z61" s="66">
        <f>_xlfn.XLOOKUP(A:A,'COAPS 2020-10'!A:A,'COAPS 2020-10'!AP:AP)</f>
        <v>5</v>
      </c>
      <c r="AA61" s="67" t="str">
        <f>_xlfn.XLOOKUP(A:A,'COAPS 2020-10'!A:A,'COAPS 2020-10'!M:M)</f>
        <v>PRÓPRIO</v>
      </c>
      <c r="AB61" s="51">
        <f t="shared" si="42"/>
        <v>2</v>
      </c>
      <c r="AC61" s="1">
        <f>_xlfn.XLOOKUP(A:A,'COAPS 2020-10'!A:A,'COAPS 2020-10'!N:N)</f>
        <v>10</v>
      </c>
      <c r="AD61" s="2" t="str">
        <f>_xlfn.XLOOKUP(A:A,'COAPS 2020-10'!A:A,'COAPS 2020-10'!AF:AF)</f>
        <v>SIM</v>
      </c>
      <c r="AE61" s="67" t="str">
        <f>_xlfn.XLOOKUP(A:A,'COAPS 2020-10'!A:A,'COAPS 2020-10'!T:T)</f>
        <v>SIM</v>
      </c>
      <c r="AF61" s="1">
        <f>_xlfn.XLOOKUP(A:A,TELEFONE!A:A,TELEFONE!KD:KD)</f>
        <v>1</v>
      </c>
      <c r="AG61" s="1">
        <f>_xlfn.XLOOKUP($A:$A,AUTOPREENCHIMENTO!$A:$A,AUTOPREENCHIMENTO!LT:LT)</f>
        <v>1</v>
      </c>
      <c r="AH61" s="1">
        <f>_xlfn.XLOOKUP($A:$A,AUTOPREENCHIMENTO!$A:$A,AUTOPREENCHIMENTO!LU:LU)</f>
        <v>0</v>
      </c>
      <c r="AI61" s="1">
        <f>_xlfn.XLOOKUP($A:$A,AUTOPREENCHIMENTO!$A:$A,AUTOPREENCHIMENTO!MN:MN)</f>
        <v>1</v>
      </c>
      <c r="AJ61" s="1">
        <f>_xlfn.XLOOKUP($A:$A,AUTOPREENCHIMENTO!$A:$A,AUTOPREENCHIMENTO!MO:MO)</f>
        <v>1</v>
      </c>
      <c r="AK61" s="66">
        <f>_xlfn.XLOOKUP($A:$A,AUTOPREENCHIMENTO!$A:$A,AUTOPREENCHIMENTO!LY:LY)</f>
        <v>1</v>
      </c>
      <c r="AL61" s="66">
        <f>_xlfn.XLOOKUP($A:$A,AUTOPREENCHIMENTO!$A:$A,AUTOPREENCHIMENTO!LZ:LZ)</f>
        <v>1</v>
      </c>
      <c r="AM61" s="1">
        <f>_xlfn.XLOOKUP(A:A,TELEFONE!A:A,TELEFONE!JN:JN)</f>
        <v>1</v>
      </c>
      <c r="AN61" s="1">
        <f>_xlfn.XLOOKUP(A:A,TELEFONE!A:A,TELEFONE!JO:JO)</f>
        <v>2</v>
      </c>
      <c r="AO61" s="1">
        <f>_xlfn.XLOOKUP(A:A,TELEFONE!A:A,TELEFONE!JR:JR)</f>
        <v>1</v>
      </c>
      <c r="AP61" s="51">
        <f t="shared" si="43"/>
        <v>5</v>
      </c>
      <c r="AQ61" s="1">
        <f>_xlfn.XLOOKUP($A:$A,TELEFONE!$A:$A,TELEFONE!JH:JH)</f>
        <v>1</v>
      </c>
      <c r="AR61" s="1">
        <f>_xlfn.XLOOKUP($A:$A,TELEFONE!$A:$A,TELEFONE!JI:JI)</f>
        <v>2</v>
      </c>
      <c r="AS61" s="1">
        <f>_xlfn.XLOOKUP($A:$A,TELEFONE!$A:$A,TELEFONE!JJ:JJ)</f>
        <v>1</v>
      </c>
      <c r="AT61" s="1">
        <f>_xlfn.XLOOKUP($A:$A,TELEFONE!$A:$A,TELEFONE!JK:JK)</f>
        <v>1</v>
      </c>
      <c r="AU61" s="2">
        <f>_xlfn.XLOOKUP($A:$A,'COAPS 2020-10'!$A:$A,'COAPS 2020-10'!O:O)</f>
        <v>5</v>
      </c>
      <c r="AV61" s="2" t="str">
        <f>_xlfn.XLOOKUP($A:$A,'COAPS 2020-10'!$A:$A,'COAPS 2020-10'!P:P)</f>
        <v>SIM</v>
      </c>
      <c r="AW61" s="2" t="str">
        <f>_xlfn.XLOOKUP($A:$A,'COAPS 2020-10'!$A:$A,'COAPS 2020-10'!Q:Q)</f>
        <v>COMPARTILHADA</v>
      </c>
      <c r="AX61" s="2" t="str">
        <f>_xlfn.XLOOKUP($A:$A,'COAPS 2020-10'!$A:$A,'COAPS 2020-10'!R:R)</f>
        <v>SIM</v>
      </c>
      <c r="AY61" s="1">
        <f>_xlfn.XLOOKUP(A:A,AUTOPREENCHIMENTO!A:A,AUTOPREENCHIMENTO!MA:MA)</f>
        <v>0</v>
      </c>
      <c r="AZ61" s="1">
        <f>_xlfn.XLOOKUP(A:A,AUTOPREENCHIMENTO!A:A,AUTOPREENCHIMENTO!PH:PH)</f>
        <v>1</v>
      </c>
    </row>
    <row r="62" spans="1:52" x14ac:dyDescent="0.25">
      <c r="A62" s="2">
        <v>108</v>
      </c>
      <c r="B62" s="1" t="s">
        <v>1702</v>
      </c>
      <c r="C62" s="43" t="s">
        <v>271</v>
      </c>
      <c r="D62" s="1" t="s">
        <v>2088</v>
      </c>
      <c r="E62" s="20" t="str">
        <f>_xlfn.XLOOKUP(A:A,Tipologia!A:A,Tipologia!F:F)</f>
        <v>C</v>
      </c>
      <c r="F62" s="63">
        <f t="shared" si="22"/>
        <v>16.25</v>
      </c>
      <c r="G62" s="65">
        <f t="shared" si="23"/>
        <v>1</v>
      </c>
      <c r="H62" s="65">
        <f t="shared" si="24"/>
        <v>3</v>
      </c>
      <c r="I62" s="65">
        <f t="shared" si="25"/>
        <v>2</v>
      </c>
      <c r="J62" s="65">
        <f t="shared" si="26"/>
        <v>1</v>
      </c>
      <c r="K62" s="65">
        <f t="shared" si="27"/>
        <v>0</v>
      </c>
      <c r="L62" s="65">
        <f t="shared" si="28"/>
        <v>0</v>
      </c>
      <c r="M62" s="65">
        <f t="shared" si="29"/>
        <v>0.5</v>
      </c>
      <c r="N62" s="65">
        <f t="shared" si="30"/>
        <v>0.5</v>
      </c>
      <c r="O62" s="65">
        <f t="shared" si="31"/>
        <v>0.5</v>
      </c>
      <c r="P62" s="65">
        <f t="shared" si="32"/>
        <v>0.5</v>
      </c>
      <c r="Q62" s="65">
        <f t="shared" si="33"/>
        <v>1</v>
      </c>
      <c r="R62" s="65">
        <f t="shared" si="34"/>
        <v>1</v>
      </c>
      <c r="S62" s="65">
        <f t="shared" si="35"/>
        <v>0.25</v>
      </c>
      <c r="T62" s="65">
        <f t="shared" si="36"/>
        <v>1</v>
      </c>
      <c r="U62" s="65">
        <f t="shared" si="37"/>
        <v>1</v>
      </c>
      <c r="V62" s="65">
        <f t="shared" si="38"/>
        <v>1</v>
      </c>
      <c r="W62" s="65">
        <f t="shared" si="39"/>
        <v>0</v>
      </c>
      <c r="X62" s="65">
        <f t="shared" si="40"/>
        <v>1</v>
      </c>
      <c r="Y62" s="65">
        <f t="shared" si="41"/>
        <v>1</v>
      </c>
      <c r="Z62" s="66">
        <f>_xlfn.XLOOKUP(A:A,'COAPS 2020-10'!A:A,'COAPS 2020-10'!AP:AP)</f>
        <v>1</v>
      </c>
      <c r="AA62" s="67" t="str">
        <f>_xlfn.XLOOKUP(A:A,'COAPS 2020-10'!A:A,'COAPS 2020-10'!M:M)</f>
        <v>COMODATO</v>
      </c>
      <c r="AB62" s="51">
        <f t="shared" si="42"/>
        <v>3</v>
      </c>
      <c r="AC62" s="1">
        <f>_xlfn.XLOOKUP(A:A,'COAPS 2020-10'!A:A,'COAPS 2020-10'!N:N)</f>
        <v>3</v>
      </c>
      <c r="AD62" s="2" t="str">
        <f>_xlfn.XLOOKUP(A:A,'COAPS 2020-10'!A:A,'COAPS 2020-10'!AF:AF)</f>
        <v>SIM</v>
      </c>
      <c r="AE62" s="67" t="str">
        <f>_xlfn.XLOOKUP(A:A,'COAPS 2020-10'!A:A,'COAPS 2020-10'!T:T)</f>
        <v>NÃO</v>
      </c>
      <c r="AF62" s="1">
        <f>_xlfn.XLOOKUP(A:A,TELEFONE!A:A,TELEFONE!KD:KD)</f>
        <v>0</v>
      </c>
      <c r="AG62" s="1">
        <f>_xlfn.XLOOKUP($A:$A,AUTOPREENCHIMENTO!$A:$A,AUTOPREENCHIMENTO!LT:LT)</f>
        <v>1</v>
      </c>
      <c r="AH62" s="1">
        <f>_xlfn.XLOOKUP($A:$A,AUTOPREENCHIMENTO!$A:$A,AUTOPREENCHIMENTO!LU:LU)</f>
        <v>1</v>
      </c>
      <c r="AI62" s="1">
        <f>_xlfn.XLOOKUP($A:$A,AUTOPREENCHIMENTO!$A:$A,AUTOPREENCHIMENTO!MN:MN)</f>
        <v>1</v>
      </c>
      <c r="AJ62" s="1">
        <f>_xlfn.XLOOKUP($A:$A,AUTOPREENCHIMENTO!$A:$A,AUTOPREENCHIMENTO!MO:MO)</f>
        <v>1</v>
      </c>
      <c r="AK62" s="66">
        <f>_xlfn.XLOOKUP($A:$A,AUTOPREENCHIMENTO!$A:$A,AUTOPREENCHIMENTO!LY:LY)</f>
        <v>1</v>
      </c>
      <c r="AL62" s="66">
        <f>_xlfn.XLOOKUP($A:$A,AUTOPREENCHIMENTO!$A:$A,AUTOPREENCHIMENTO!LZ:LZ)</f>
        <v>1</v>
      </c>
      <c r="AM62" s="1">
        <f>_xlfn.XLOOKUP(A:A,TELEFONE!A:A,TELEFONE!JN:JN)</f>
        <v>1</v>
      </c>
      <c r="AN62" s="1">
        <f>_xlfn.XLOOKUP(A:A,TELEFONE!A:A,TELEFONE!JO:JO)</f>
        <v>1</v>
      </c>
      <c r="AO62" s="1">
        <f>_xlfn.XLOOKUP(A:A,TELEFONE!A:A,TELEFONE!JR:JR)</f>
        <v>1</v>
      </c>
      <c r="AP62" s="51">
        <f t="shared" si="43"/>
        <v>7</v>
      </c>
      <c r="AQ62" s="1">
        <f>_xlfn.XLOOKUP($A:$A,TELEFONE!$A:$A,TELEFONE!JH:JH)</f>
        <v>2</v>
      </c>
      <c r="AR62" s="1">
        <f>_xlfn.XLOOKUP($A:$A,TELEFONE!$A:$A,TELEFONE!JI:JI)</f>
        <v>2</v>
      </c>
      <c r="AS62" s="1">
        <f>_xlfn.XLOOKUP($A:$A,TELEFONE!$A:$A,TELEFONE!JJ:JJ)</f>
        <v>1</v>
      </c>
      <c r="AT62" s="1">
        <f>_xlfn.XLOOKUP($A:$A,TELEFONE!$A:$A,TELEFONE!JK:JK)</f>
        <v>2</v>
      </c>
      <c r="AU62" s="2">
        <f>_xlfn.XLOOKUP($A:$A,'COAPS 2020-10'!$A:$A,'COAPS 2020-10'!O:O)</f>
        <v>1</v>
      </c>
      <c r="AV62" s="2" t="str">
        <f>_xlfn.XLOOKUP($A:$A,'COAPS 2020-10'!$A:$A,'COAPS 2020-10'!P:P)</f>
        <v>SIM</v>
      </c>
      <c r="AW62" s="2" t="str">
        <f>_xlfn.XLOOKUP($A:$A,'COAPS 2020-10'!$A:$A,'COAPS 2020-10'!Q:Q)</f>
        <v>COMPARTILHADA</v>
      </c>
      <c r="AX62" s="2" t="str">
        <f>_xlfn.XLOOKUP($A:$A,'COAPS 2020-10'!$A:$A,'COAPS 2020-10'!R:R)</f>
        <v>COMPARTILHADA</v>
      </c>
      <c r="AY62" s="1">
        <f>_xlfn.XLOOKUP(A:A,AUTOPREENCHIMENTO!A:A,AUTOPREENCHIMENTO!MA:MA)</f>
        <v>1</v>
      </c>
      <c r="AZ62" s="1">
        <f>_xlfn.XLOOKUP(A:A,AUTOPREENCHIMENTO!A:A,AUTOPREENCHIMENTO!PH:PH)</f>
        <v>1</v>
      </c>
    </row>
    <row r="63" spans="1:52" x14ac:dyDescent="0.25">
      <c r="A63" s="2">
        <v>109</v>
      </c>
      <c r="B63" s="1" t="s">
        <v>1568</v>
      </c>
      <c r="C63" s="43" t="s">
        <v>313</v>
      </c>
      <c r="D63" s="1" t="s">
        <v>2053</v>
      </c>
      <c r="E63" s="20" t="str">
        <f>_xlfn.XLOOKUP(A:A,Tipologia!A:A,Tipologia!F:F)</f>
        <v>E</v>
      </c>
      <c r="F63" s="63">
        <f t="shared" si="22"/>
        <v>16</v>
      </c>
      <c r="G63" s="65">
        <f t="shared" si="23"/>
        <v>1</v>
      </c>
      <c r="H63" s="65">
        <f t="shared" si="24"/>
        <v>3</v>
      </c>
      <c r="I63" s="65">
        <f t="shared" si="25"/>
        <v>2</v>
      </c>
      <c r="J63" s="65">
        <f t="shared" si="26"/>
        <v>0</v>
      </c>
      <c r="K63" s="65">
        <f t="shared" si="27"/>
        <v>0</v>
      </c>
      <c r="L63" s="65">
        <f t="shared" si="28"/>
        <v>1</v>
      </c>
      <c r="M63" s="65">
        <f t="shared" si="29"/>
        <v>0.5</v>
      </c>
      <c r="N63" s="65">
        <f t="shared" si="30"/>
        <v>0.5</v>
      </c>
      <c r="O63" s="65">
        <f t="shared" si="31"/>
        <v>0.5</v>
      </c>
      <c r="P63" s="65">
        <f t="shared" si="32"/>
        <v>0.5</v>
      </c>
      <c r="Q63" s="65">
        <f t="shared" si="33"/>
        <v>1</v>
      </c>
      <c r="R63" s="65">
        <f t="shared" si="34"/>
        <v>0.5</v>
      </c>
      <c r="S63" s="65">
        <f t="shared" si="35"/>
        <v>0.5</v>
      </c>
      <c r="T63" s="65">
        <f t="shared" si="36"/>
        <v>1</v>
      </c>
      <c r="U63" s="65">
        <f t="shared" si="37"/>
        <v>1</v>
      </c>
      <c r="V63" s="65">
        <f t="shared" si="38"/>
        <v>1</v>
      </c>
      <c r="W63" s="65">
        <f t="shared" si="39"/>
        <v>0</v>
      </c>
      <c r="X63" s="65">
        <f t="shared" si="40"/>
        <v>1</v>
      </c>
      <c r="Y63" s="65">
        <f t="shared" si="41"/>
        <v>1</v>
      </c>
      <c r="Z63" s="66">
        <f>_xlfn.XLOOKUP(A:A,'COAPS 2020-10'!A:A,'COAPS 2020-10'!AP:AP)</f>
        <v>2</v>
      </c>
      <c r="AA63" s="67" t="str">
        <f>_xlfn.XLOOKUP(A:A,'COAPS 2020-10'!A:A,'COAPS 2020-10'!M:M)</f>
        <v>PRÓPRIO</v>
      </c>
      <c r="AB63" s="51">
        <f t="shared" si="42"/>
        <v>1.5</v>
      </c>
      <c r="AC63" s="1">
        <f>_xlfn.XLOOKUP(A:A,'COAPS 2020-10'!A:A,'COAPS 2020-10'!N:N)</f>
        <v>3</v>
      </c>
      <c r="AD63" s="2" t="str">
        <f>_xlfn.XLOOKUP(A:A,'COAPS 2020-10'!A:A,'COAPS 2020-10'!AF:AF)</f>
        <v>NÃO</v>
      </c>
      <c r="AE63" s="67" t="str">
        <f>_xlfn.XLOOKUP(A:A,'COAPS 2020-10'!A:A,'COAPS 2020-10'!T:T)</f>
        <v>NÃO</v>
      </c>
      <c r="AF63" s="1">
        <f>_xlfn.XLOOKUP(A:A,TELEFONE!A:A,TELEFONE!KD:KD)</f>
        <v>1</v>
      </c>
      <c r="AG63" s="1">
        <f>_xlfn.XLOOKUP($A:$A,AUTOPREENCHIMENTO!$A:$A,AUTOPREENCHIMENTO!LT:LT)</f>
        <v>1</v>
      </c>
      <c r="AH63" s="1">
        <f>_xlfn.XLOOKUP($A:$A,AUTOPREENCHIMENTO!$A:$A,AUTOPREENCHIMENTO!LU:LU)</f>
        <v>1</v>
      </c>
      <c r="AI63" s="1">
        <f>_xlfn.XLOOKUP($A:$A,AUTOPREENCHIMENTO!$A:$A,AUTOPREENCHIMENTO!MN:MN)</f>
        <v>1</v>
      </c>
      <c r="AJ63" s="1">
        <f>_xlfn.XLOOKUP($A:$A,AUTOPREENCHIMENTO!$A:$A,AUTOPREENCHIMENTO!MO:MO)</f>
        <v>1</v>
      </c>
      <c r="AK63" s="66">
        <f>_xlfn.XLOOKUP($A:$A,AUTOPREENCHIMENTO!$A:$A,AUTOPREENCHIMENTO!LY:LY)</f>
        <v>1</v>
      </c>
      <c r="AL63" s="66">
        <f>_xlfn.XLOOKUP($A:$A,AUTOPREENCHIMENTO!$A:$A,AUTOPREENCHIMENTO!LZ:LZ)</f>
        <v>1</v>
      </c>
      <c r="AM63" s="1">
        <f>_xlfn.XLOOKUP(A:A,TELEFONE!A:A,TELEFONE!JN:JN)</f>
        <v>2</v>
      </c>
      <c r="AN63" s="1">
        <f>_xlfn.XLOOKUP(A:A,TELEFONE!A:A,TELEFONE!JO:JO)</f>
        <v>2</v>
      </c>
      <c r="AO63" s="1">
        <f>_xlfn.XLOOKUP(A:A,TELEFONE!A:A,TELEFONE!JR:JR)</f>
        <v>1</v>
      </c>
      <c r="AP63" s="51">
        <f t="shared" si="43"/>
        <v>6</v>
      </c>
      <c r="AQ63" s="1">
        <f>_xlfn.XLOOKUP($A:$A,TELEFONE!$A:$A,TELEFONE!JH:JH)</f>
        <v>1</v>
      </c>
      <c r="AR63" s="1">
        <f>_xlfn.XLOOKUP($A:$A,TELEFONE!$A:$A,TELEFONE!JI:JI)</f>
        <v>2</v>
      </c>
      <c r="AS63" s="1">
        <f>_xlfn.XLOOKUP($A:$A,TELEFONE!$A:$A,TELEFONE!JJ:JJ)</f>
        <v>1</v>
      </c>
      <c r="AT63" s="1">
        <f>_xlfn.XLOOKUP($A:$A,TELEFONE!$A:$A,TELEFONE!JK:JK)</f>
        <v>2</v>
      </c>
      <c r="AU63" s="2">
        <f>_xlfn.XLOOKUP($A:$A,'COAPS 2020-10'!$A:$A,'COAPS 2020-10'!O:O)</f>
        <v>1</v>
      </c>
      <c r="AV63" s="2" t="str">
        <f>_xlfn.XLOOKUP($A:$A,'COAPS 2020-10'!$A:$A,'COAPS 2020-10'!P:P)</f>
        <v>SIM</v>
      </c>
      <c r="AW63" s="2" t="str">
        <f>_xlfn.XLOOKUP($A:$A,'COAPS 2020-10'!$A:$A,'COAPS 2020-10'!Q:Q)</f>
        <v>COMPARTILHADA</v>
      </c>
      <c r="AX63" s="2" t="str">
        <f>_xlfn.XLOOKUP($A:$A,'COAPS 2020-10'!$A:$A,'COAPS 2020-10'!R:R)</f>
        <v>NÃO</v>
      </c>
      <c r="AY63" s="1">
        <f>_xlfn.XLOOKUP(A:A,AUTOPREENCHIMENTO!A:A,AUTOPREENCHIMENTO!MA:MA)</f>
        <v>1</v>
      </c>
      <c r="AZ63" s="1">
        <f>_xlfn.XLOOKUP(A:A,AUTOPREENCHIMENTO!A:A,AUTOPREENCHIMENTO!PH:PH)</f>
        <v>1</v>
      </c>
    </row>
    <row r="64" spans="1:52" x14ac:dyDescent="0.25">
      <c r="A64" s="2">
        <v>110</v>
      </c>
      <c r="B64" s="1" t="s">
        <v>1929</v>
      </c>
      <c r="C64" s="43" t="s">
        <v>136</v>
      </c>
      <c r="D64" s="1" t="s">
        <v>2131</v>
      </c>
      <c r="E64" s="20" t="str">
        <f>_xlfn.XLOOKUP(A:A,Tipologia!A:A,Tipologia!F:F)</f>
        <v>C</v>
      </c>
      <c r="F64" s="63">
        <f t="shared" si="22"/>
        <v>19.75</v>
      </c>
      <c r="G64" s="65">
        <f t="shared" si="23"/>
        <v>1</v>
      </c>
      <c r="H64" s="65">
        <f t="shared" si="24"/>
        <v>3</v>
      </c>
      <c r="I64" s="65">
        <f t="shared" si="25"/>
        <v>2</v>
      </c>
      <c r="J64" s="65">
        <f t="shared" si="26"/>
        <v>1</v>
      </c>
      <c r="K64" s="65">
        <f t="shared" si="27"/>
        <v>1</v>
      </c>
      <c r="L64" s="65">
        <f t="shared" si="28"/>
        <v>1</v>
      </c>
      <c r="M64" s="65">
        <f t="shared" si="29"/>
        <v>0.5</v>
      </c>
      <c r="N64" s="65">
        <f t="shared" si="30"/>
        <v>0.5</v>
      </c>
      <c r="O64" s="65">
        <f t="shared" si="31"/>
        <v>0.5</v>
      </c>
      <c r="P64" s="65">
        <f t="shared" si="32"/>
        <v>0.5</v>
      </c>
      <c r="Q64" s="65">
        <f t="shared" si="33"/>
        <v>1</v>
      </c>
      <c r="R64" s="65">
        <f t="shared" si="34"/>
        <v>1</v>
      </c>
      <c r="S64" s="65">
        <f t="shared" si="35"/>
        <v>0.75</v>
      </c>
      <c r="T64" s="65">
        <f t="shared" si="36"/>
        <v>1</v>
      </c>
      <c r="U64" s="65">
        <f t="shared" si="37"/>
        <v>1</v>
      </c>
      <c r="V64" s="65">
        <f t="shared" si="38"/>
        <v>1</v>
      </c>
      <c r="W64" s="65">
        <f t="shared" si="39"/>
        <v>1</v>
      </c>
      <c r="X64" s="65">
        <f t="shared" si="40"/>
        <v>1</v>
      </c>
      <c r="Y64" s="65">
        <f t="shared" si="41"/>
        <v>1</v>
      </c>
      <c r="Z64" s="66">
        <f>_xlfn.XLOOKUP(A:A,'COAPS 2020-10'!A:A,'COAPS 2020-10'!AP:AP)</f>
        <v>1</v>
      </c>
      <c r="AA64" s="67" t="str">
        <f>_xlfn.XLOOKUP(A:A,'COAPS 2020-10'!A:A,'COAPS 2020-10'!M:M)</f>
        <v>PRÓPRIO</v>
      </c>
      <c r="AB64" s="51">
        <f t="shared" si="42"/>
        <v>3</v>
      </c>
      <c r="AC64" s="1">
        <f>_xlfn.XLOOKUP(A:A,'COAPS 2020-10'!A:A,'COAPS 2020-10'!N:N)</f>
        <v>3</v>
      </c>
      <c r="AD64" s="2" t="str">
        <f>_xlfn.XLOOKUP(A:A,'COAPS 2020-10'!A:A,'COAPS 2020-10'!AF:AF)</f>
        <v>SIM</v>
      </c>
      <c r="AE64" s="67" t="str">
        <f>_xlfn.XLOOKUP(A:A,'COAPS 2020-10'!A:A,'COAPS 2020-10'!T:T)</f>
        <v>SIM</v>
      </c>
      <c r="AF64" s="1">
        <f>_xlfn.XLOOKUP(A:A,TELEFONE!A:A,TELEFONE!KD:KD)</f>
        <v>1</v>
      </c>
      <c r="AG64" s="1">
        <f>_xlfn.XLOOKUP($A:$A,AUTOPREENCHIMENTO!$A:$A,AUTOPREENCHIMENTO!LT:LT)</f>
        <v>1</v>
      </c>
      <c r="AH64" s="1">
        <f>_xlfn.XLOOKUP($A:$A,AUTOPREENCHIMENTO!$A:$A,AUTOPREENCHIMENTO!LU:LU)</f>
        <v>1</v>
      </c>
      <c r="AI64" s="1">
        <f>_xlfn.XLOOKUP($A:$A,AUTOPREENCHIMENTO!$A:$A,AUTOPREENCHIMENTO!MN:MN)</f>
        <v>1</v>
      </c>
      <c r="AJ64" s="1">
        <f>_xlfn.XLOOKUP($A:$A,AUTOPREENCHIMENTO!$A:$A,AUTOPREENCHIMENTO!MO:MO)</f>
        <v>1</v>
      </c>
      <c r="AK64" s="66">
        <f>_xlfn.XLOOKUP($A:$A,AUTOPREENCHIMENTO!$A:$A,AUTOPREENCHIMENTO!LY:LY)</f>
        <v>1</v>
      </c>
      <c r="AL64" s="66">
        <f>_xlfn.XLOOKUP($A:$A,AUTOPREENCHIMENTO!$A:$A,AUTOPREENCHIMENTO!LZ:LZ)</f>
        <v>1</v>
      </c>
      <c r="AM64" s="1">
        <f>_xlfn.XLOOKUP(A:A,TELEFONE!A:A,TELEFONE!JN:JN)</f>
        <v>1</v>
      </c>
      <c r="AN64" s="1">
        <f>_xlfn.XLOOKUP(A:A,TELEFONE!A:A,TELEFONE!JO:JO)</f>
        <v>1</v>
      </c>
      <c r="AO64" s="1">
        <f>_xlfn.XLOOKUP(A:A,TELEFONE!A:A,TELEFONE!JR:JR)</f>
        <v>1</v>
      </c>
      <c r="AP64" s="51">
        <f t="shared" si="43"/>
        <v>5</v>
      </c>
      <c r="AQ64" s="1">
        <f>_xlfn.XLOOKUP($A:$A,TELEFONE!$A:$A,TELEFONE!JH:JH)</f>
        <v>1</v>
      </c>
      <c r="AR64" s="1">
        <f>_xlfn.XLOOKUP($A:$A,TELEFONE!$A:$A,TELEFONE!JI:JI)</f>
        <v>1</v>
      </c>
      <c r="AS64" s="1">
        <f>_xlfn.XLOOKUP($A:$A,TELEFONE!$A:$A,TELEFONE!JJ:JJ)</f>
        <v>1</v>
      </c>
      <c r="AT64" s="1">
        <f>_xlfn.XLOOKUP($A:$A,TELEFONE!$A:$A,TELEFONE!JK:JK)</f>
        <v>2</v>
      </c>
      <c r="AU64" s="2">
        <f>_xlfn.XLOOKUP($A:$A,'COAPS 2020-10'!$A:$A,'COAPS 2020-10'!O:O)</f>
        <v>1</v>
      </c>
      <c r="AV64" s="2" t="str">
        <f>_xlfn.XLOOKUP($A:$A,'COAPS 2020-10'!$A:$A,'COAPS 2020-10'!P:P)</f>
        <v>COMPARTILHADA</v>
      </c>
      <c r="AW64" s="2" t="str">
        <f>_xlfn.XLOOKUP($A:$A,'COAPS 2020-10'!$A:$A,'COAPS 2020-10'!Q:Q)</f>
        <v>COMPARTILHADA</v>
      </c>
      <c r="AX64" s="2" t="str">
        <f>_xlfn.XLOOKUP($A:$A,'COAPS 2020-10'!$A:$A,'COAPS 2020-10'!R:R)</f>
        <v>SIM</v>
      </c>
      <c r="AY64" s="1">
        <f>_xlfn.XLOOKUP(A:A,AUTOPREENCHIMENTO!A:A,AUTOPREENCHIMENTO!MA:MA)</f>
        <v>1</v>
      </c>
      <c r="AZ64" s="1">
        <f>_xlfn.XLOOKUP(A:A,AUTOPREENCHIMENTO!A:A,AUTOPREENCHIMENTO!PH:PH)</f>
        <v>1</v>
      </c>
    </row>
    <row r="65" spans="1:52" x14ac:dyDescent="0.25">
      <c r="A65" s="2">
        <v>112</v>
      </c>
      <c r="B65" s="1" t="s">
        <v>1857</v>
      </c>
      <c r="C65" s="43" t="s">
        <v>390</v>
      </c>
      <c r="D65" s="1" t="s">
        <v>2124</v>
      </c>
      <c r="E65" s="20" t="str">
        <f>_xlfn.XLOOKUP(A:A,Tipologia!A:A,Tipologia!F:F)</f>
        <v>C</v>
      </c>
      <c r="F65" s="63">
        <f t="shared" si="22"/>
        <v>17</v>
      </c>
      <c r="G65" s="65">
        <f t="shared" si="23"/>
        <v>1</v>
      </c>
      <c r="H65" s="65">
        <f t="shared" si="24"/>
        <v>1</v>
      </c>
      <c r="I65" s="65">
        <f t="shared" si="25"/>
        <v>2</v>
      </c>
      <c r="J65" s="65">
        <f t="shared" si="26"/>
        <v>1</v>
      </c>
      <c r="K65" s="65">
        <f t="shared" si="27"/>
        <v>1</v>
      </c>
      <c r="L65" s="65">
        <f t="shared" si="28"/>
        <v>1</v>
      </c>
      <c r="M65" s="65">
        <f t="shared" si="29"/>
        <v>0.5</v>
      </c>
      <c r="N65" s="65">
        <f t="shared" si="30"/>
        <v>0.5</v>
      </c>
      <c r="O65" s="65">
        <f t="shared" si="31"/>
        <v>0.5</v>
      </c>
      <c r="P65" s="65">
        <f t="shared" si="32"/>
        <v>0.5</v>
      </c>
      <c r="Q65" s="65">
        <f t="shared" si="33"/>
        <v>1</v>
      </c>
      <c r="R65" s="65">
        <f t="shared" si="34"/>
        <v>1</v>
      </c>
      <c r="S65" s="65">
        <f t="shared" si="35"/>
        <v>1</v>
      </c>
      <c r="T65" s="65">
        <f t="shared" si="36"/>
        <v>1</v>
      </c>
      <c r="U65" s="65">
        <f t="shared" si="37"/>
        <v>1</v>
      </c>
      <c r="V65" s="65">
        <f t="shared" si="38"/>
        <v>1</v>
      </c>
      <c r="W65" s="65">
        <f t="shared" si="39"/>
        <v>1</v>
      </c>
      <c r="X65" s="65">
        <f t="shared" si="40"/>
        <v>1</v>
      </c>
      <c r="Y65" s="65">
        <f t="shared" si="41"/>
        <v>0</v>
      </c>
      <c r="Z65" s="66">
        <f>_xlfn.XLOOKUP(A:A,'COAPS 2020-10'!A:A,'COAPS 2020-10'!AP:AP)</f>
        <v>7</v>
      </c>
      <c r="AA65" s="67" t="str">
        <f>_xlfn.XLOOKUP(A:A,'COAPS 2020-10'!A:A,'COAPS 2020-10'!M:M)</f>
        <v>PRÓPRIO</v>
      </c>
      <c r="AB65" s="51">
        <f t="shared" si="42"/>
        <v>2.4285714285714284</v>
      </c>
      <c r="AC65" s="1">
        <f>_xlfn.XLOOKUP(A:A,'COAPS 2020-10'!A:A,'COAPS 2020-10'!N:N)</f>
        <v>17</v>
      </c>
      <c r="AD65" s="2" t="str">
        <f>_xlfn.XLOOKUP(A:A,'COAPS 2020-10'!A:A,'COAPS 2020-10'!AF:AF)</f>
        <v>SIM</v>
      </c>
      <c r="AE65" s="67" t="str">
        <f>_xlfn.XLOOKUP(A:A,'COAPS 2020-10'!A:A,'COAPS 2020-10'!T:T)</f>
        <v>SIM</v>
      </c>
      <c r="AF65" s="1">
        <f>_xlfn.XLOOKUP(A:A,TELEFONE!A:A,TELEFONE!KD:KD)</f>
        <v>1</v>
      </c>
      <c r="AG65" s="1">
        <f>_xlfn.XLOOKUP($A:$A,AUTOPREENCHIMENTO!$A:$A,AUTOPREENCHIMENTO!LT:LT)</f>
        <v>1</v>
      </c>
      <c r="AH65" s="1">
        <f>_xlfn.XLOOKUP($A:$A,AUTOPREENCHIMENTO!$A:$A,AUTOPREENCHIMENTO!LU:LU)</f>
        <v>1</v>
      </c>
      <c r="AI65" s="1">
        <f>_xlfn.XLOOKUP($A:$A,AUTOPREENCHIMENTO!$A:$A,AUTOPREENCHIMENTO!MN:MN)</f>
        <v>1</v>
      </c>
      <c r="AJ65" s="1">
        <f>_xlfn.XLOOKUP($A:$A,AUTOPREENCHIMENTO!$A:$A,AUTOPREENCHIMENTO!MO:MO)</f>
        <v>1</v>
      </c>
      <c r="AK65" s="66">
        <f>_xlfn.XLOOKUP($A:$A,AUTOPREENCHIMENTO!$A:$A,AUTOPREENCHIMENTO!LY:LY)</f>
        <v>1</v>
      </c>
      <c r="AL65" s="66">
        <f>_xlfn.XLOOKUP($A:$A,AUTOPREENCHIMENTO!$A:$A,AUTOPREENCHIMENTO!LZ:LZ)</f>
        <v>1</v>
      </c>
      <c r="AM65" s="1">
        <f>_xlfn.XLOOKUP(A:A,TELEFONE!A:A,TELEFONE!JN:JN)</f>
        <v>1</v>
      </c>
      <c r="AN65" s="1">
        <f>_xlfn.XLOOKUP(A:A,TELEFONE!A:A,TELEFONE!JO:JO)</f>
        <v>1</v>
      </c>
      <c r="AO65" s="1">
        <f>_xlfn.XLOOKUP(A:A,TELEFONE!A:A,TELEFONE!JR:JR)</f>
        <v>1</v>
      </c>
      <c r="AP65" s="51">
        <f t="shared" si="43"/>
        <v>4</v>
      </c>
      <c r="AQ65" s="1">
        <f>_xlfn.XLOOKUP($A:$A,TELEFONE!$A:$A,TELEFONE!JH:JH)</f>
        <v>1</v>
      </c>
      <c r="AR65" s="1">
        <f>_xlfn.XLOOKUP($A:$A,TELEFONE!$A:$A,TELEFONE!JI:JI)</f>
        <v>1</v>
      </c>
      <c r="AS65" s="1">
        <f>_xlfn.XLOOKUP($A:$A,TELEFONE!$A:$A,TELEFONE!JJ:JJ)</f>
        <v>1</v>
      </c>
      <c r="AT65" s="1">
        <f>_xlfn.XLOOKUP($A:$A,TELEFONE!$A:$A,TELEFONE!JK:JK)</f>
        <v>1</v>
      </c>
      <c r="AU65" s="2">
        <f>_xlfn.XLOOKUP($A:$A,'COAPS 2020-10'!$A:$A,'COAPS 2020-10'!O:O)</f>
        <v>4</v>
      </c>
      <c r="AV65" s="2" t="str">
        <f>_xlfn.XLOOKUP($A:$A,'COAPS 2020-10'!$A:$A,'COAPS 2020-10'!P:P)</f>
        <v>SIM</v>
      </c>
      <c r="AW65" s="2" t="str">
        <f>_xlfn.XLOOKUP($A:$A,'COAPS 2020-10'!$A:$A,'COAPS 2020-10'!Q:Q)</f>
        <v>SIM</v>
      </c>
      <c r="AX65" s="2" t="str">
        <f>_xlfn.XLOOKUP($A:$A,'COAPS 2020-10'!$A:$A,'COAPS 2020-10'!R:R)</f>
        <v>SIM</v>
      </c>
      <c r="AY65" s="1">
        <f>_xlfn.XLOOKUP(A:A,AUTOPREENCHIMENTO!A:A,AUTOPREENCHIMENTO!MA:MA)</f>
        <v>1</v>
      </c>
      <c r="AZ65" s="1">
        <f>_xlfn.XLOOKUP(A:A,AUTOPREENCHIMENTO!A:A,AUTOPREENCHIMENTO!PH:PH)</f>
        <v>2</v>
      </c>
    </row>
    <row r="66" spans="1:52" x14ac:dyDescent="0.25">
      <c r="A66" s="2">
        <v>113</v>
      </c>
      <c r="B66" s="1" t="s">
        <v>1794</v>
      </c>
      <c r="C66" s="43" t="s">
        <v>231</v>
      </c>
      <c r="D66" s="1" t="s">
        <v>2011</v>
      </c>
      <c r="E66" s="20" t="str">
        <f>_xlfn.XLOOKUP(A:A,Tipologia!A:A,Tipologia!F:F)</f>
        <v>C</v>
      </c>
      <c r="F66" s="63">
        <f t="shared" ref="F66:F97" si="44">SUM(G66:Y66)</f>
        <v>17</v>
      </c>
      <c r="G66" s="65">
        <f t="shared" ref="G66:G97" si="45">IF(OR(AA66="PRÓPRIO",AA66="CESSÃO",AA66="COMODATO"),1,0)</f>
        <v>1</v>
      </c>
      <c r="H66" s="65">
        <f t="shared" ref="H66:H97" si="46">IF(Z66&lt;=4,3,IF(Z66&lt;=7,1,0))</f>
        <v>3</v>
      </c>
      <c r="I66" s="65">
        <f t="shared" ref="I66:I97" si="47">IF(AB66&gt;=1.5,2,IF(AB66&gt;=1,1,0))</f>
        <v>2</v>
      </c>
      <c r="J66" s="65">
        <f t="shared" ref="J66:J97" si="48">IF(AD66="SIM",1,0)</f>
        <v>1</v>
      </c>
      <c r="K66" s="65">
        <f t="shared" ref="K66:K97" si="49">IF(AE66="SIM",1,IF(AE66="CAUTELA",0.5,0))</f>
        <v>1</v>
      </c>
      <c r="L66" s="65">
        <f t="shared" ref="L66:L97" si="50">AF66</f>
        <v>1</v>
      </c>
      <c r="M66" s="65">
        <f t="shared" ref="M66:M97" si="51">IF(AG66=1,0.5,0)</f>
        <v>0.5</v>
      </c>
      <c r="N66" s="65">
        <f t="shared" ref="N66:N97" si="52">IF(AH66=1,0.5,0)</f>
        <v>0.5</v>
      </c>
      <c r="O66" s="65">
        <f t="shared" ref="O66:O97" si="53">IF(AI66=1,0.5,0)</f>
        <v>0.5</v>
      </c>
      <c r="P66" s="65">
        <f t="shared" ref="P66:P97" si="54">IF(AJ66=1,0.5,0)</f>
        <v>0</v>
      </c>
      <c r="Q66" s="65">
        <f t="shared" ref="Q66:Q97" si="55">IF(OR(AK66=1,AL66=1),1,0)</f>
        <v>1</v>
      </c>
      <c r="R66" s="65">
        <f t="shared" ref="R66:R97" si="56">IF(AND(OR(AM66=1,AN66=1),AO66=1),1,IF(OR(AM66=1,AN66=1,AO66=1),0.5,0))</f>
        <v>1</v>
      </c>
      <c r="S66" s="65">
        <f t="shared" ref="S66:S97" si="57">IF(AP66=4,1,IF(AP66=5,0.75,IF(AP66=6,0.5,IF(AP66=7,0.25,0))))</f>
        <v>0.5</v>
      </c>
      <c r="T66" s="65">
        <f t="shared" ref="T66:T97" si="58">IF(AU66=0,0,1)</f>
        <v>1</v>
      </c>
      <c r="U66" s="65">
        <f t="shared" ref="U66:U97" si="59">IF(AV66="NÃO",0,1)</f>
        <v>1</v>
      </c>
      <c r="V66" s="65">
        <f t="shared" ref="V66:V97" si="60">IF(AW66="NÃO",0,1)</f>
        <v>1</v>
      </c>
      <c r="W66" s="65">
        <f t="shared" ref="W66:W97" si="61">IF(AX66="SIM",1,0)</f>
        <v>0</v>
      </c>
      <c r="X66" s="65">
        <f t="shared" ref="X66:X97" si="62">AY66</f>
        <v>0</v>
      </c>
      <c r="Y66" s="65">
        <f t="shared" ref="Y66:Y97" si="63">IF(AZ66=1,1,0)</f>
        <v>1</v>
      </c>
      <c r="Z66" s="66">
        <f>_xlfn.XLOOKUP(A:A,'COAPS 2020-10'!A:A,'COAPS 2020-10'!AP:AP)</f>
        <v>2</v>
      </c>
      <c r="AA66" s="67" t="str">
        <f>_xlfn.XLOOKUP(A:A,'COAPS 2020-10'!A:A,'COAPS 2020-10'!M:M)</f>
        <v>PRÓPRIO</v>
      </c>
      <c r="AB66" s="51">
        <f t="shared" ref="AB66:AB97" si="64">AC66/Z66</f>
        <v>1.5</v>
      </c>
      <c r="AC66" s="1">
        <f>_xlfn.XLOOKUP(A:A,'COAPS 2020-10'!A:A,'COAPS 2020-10'!N:N)</f>
        <v>3</v>
      </c>
      <c r="AD66" s="2" t="str">
        <f>_xlfn.XLOOKUP(A:A,'COAPS 2020-10'!A:A,'COAPS 2020-10'!AF:AF)</f>
        <v>SIM</v>
      </c>
      <c r="AE66" s="67" t="str">
        <f>_xlfn.XLOOKUP(A:A,'COAPS 2020-10'!A:A,'COAPS 2020-10'!T:T)</f>
        <v>SIM</v>
      </c>
      <c r="AF66" s="1">
        <f>_xlfn.XLOOKUP(A:A,TELEFONE!A:A,TELEFONE!KD:KD)</f>
        <v>1</v>
      </c>
      <c r="AG66" s="1">
        <f>_xlfn.XLOOKUP($A:$A,AUTOPREENCHIMENTO!$A:$A,AUTOPREENCHIMENTO!LT:LT)</f>
        <v>1</v>
      </c>
      <c r="AH66" s="1">
        <f>_xlfn.XLOOKUP($A:$A,AUTOPREENCHIMENTO!$A:$A,AUTOPREENCHIMENTO!LU:LU)</f>
        <v>1</v>
      </c>
      <c r="AI66" s="1">
        <f>_xlfn.XLOOKUP($A:$A,AUTOPREENCHIMENTO!$A:$A,AUTOPREENCHIMENTO!MN:MN)</f>
        <v>1</v>
      </c>
      <c r="AJ66" s="1">
        <f>_xlfn.XLOOKUP($A:$A,AUTOPREENCHIMENTO!$A:$A,AUTOPREENCHIMENTO!MO:MO)</f>
        <v>0</v>
      </c>
      <c r="AK66" s="66">
        <f>_xlfn.XLOOKUP($A:$A,AUTOPREENCHIMENTO!$A:$A,AUTOPREENCHIMENTO!LY:LY)</f>
        <v>1</v>
      </c>
      <c r="AL66" s="66">
        <f>_xlfn.XLOOKUP($A:$A,AUTOPREENCHIMENTO!$A:$A,AUTOPREENCHIMENTO!LZ:LZ)</f>
        <v>1</v>
      </c>
      <c r="AM66" s="1">
        <f>_xlfn.XLOOKUP(A:A,TELEFONE!A:A,TELEFONE!JN:JN)</f>
        <v>2</v>
      </c>
      <c r="AN66" s="1">
        <f>_xlfn.XLOOKUP(A:A,TELEFONE!A:A,TELEFONE!JO:JO)</f>
        <v>1</v>
      </c>
      <c r="AO66" s="1">
        <f>_xlfn.XLOOKUP(A:A,TELEFONE!A:A,TELEFONE!JR:JR)</f>
        <v>1</v>
      </c>
      <c r="AP66" s="51">
        <f t="shared" ref="AP66:AP97" si="65">SUM(AQ66:AT66)</f>
        <v>6</v>
      </c>
      <c r="AQ66" s="1">
        <f>_xlfn.XLOOKUP($A:$A,TELEFONE!$A:$A,TELEFONE!JH:JH)</f>
        <v>1</v>
      </c>
      <c r="AR66" s="1">
        <f>_xlfn.XLOOKUP($A:$A,TELEFONE!$A:$A,TELEFONE!JI:JI)</f>
        <v>2</v>
      </c>
      <c r="AS66" s="1">
        <f>_xlfn.XLOOKUP($A:$A,TELEFONE!$A:$A,TELEFONE!JJ:JJ)</f>
        <v>1</v>
      </c>
      <c r="AT66" s="1">
        <f>_xlfn.XLOOKUP($A:$A,TELEFONE!$A:$A,TELEFONE!JK:JK)</f>
        <v>2</v>
      </c>
      <c r="AU66" s="2">
        <f>_xlfn.XLOOKUP($A:$A,'COAPS 2020-10'!$A:$A,'COAPS 2020-10'!O:O)</f>
        <v>1</v>
      </c>
      <c r="AV66" s="2" t="str">
        <f>_xlfn.XLOOKUP($A:$A,'COAPS 2020-10'!$A:$A,'COAPS 2020-10'!P:P)</f>
        <v>SIM</v>
      </c>
      <c r="AW66" s="2" t="str">
        <f>_xlfn.XLOOKUP($A:$A,'COAPS 2020-10'!$A:$A,'COAPS 2020-10'!Q:Q)</f>
        <v>SIM</v>
      </c>
      <c r="AX66" s="2" t="str">
        <f>_xlfn.XLOOKUP($A:$A,'COAPS 2020-10'!$A:$A,'COAPS 2020-10'!R:R)</f>
        <v>NÃO</v>
      </c>
      <c r="AY66" s="1">
        <f>_xlfn.XLOOKUP(A:A,AUTOPREENCHIMENTO!A:A,AUTOPREENCHIMENTO!MA:MA)</f>
        <v>0</v>
      </c>
      <c r="AZ66" s="1">
        <f>_xlfn.XLOOKUP(A:A,AUTOPREENCHIMENTO!A:A,AUTOPREENCHIMENTO!PH:PH)</f>
        <v>1</v>
      </c>
    </row>
    <row r="67" spans="1:52" x14ac:dyDescent="0.25">
      <c r="A67" s="2">
        <v>114</v>
      </c>
      <c r="B67" s="1" t="s">
        <v>1857</v>
      </c>
      <c r="C67" s="43" t="s">
        <v>157</v>
      </c>
      <c r="D67" s="1" t="s">
        <v>2125</v>
      </c>
      <c r="E67" s="20" t="str">
        <f>_xlfn.XLOOKUP(A:A,Tipologia!A:A,Tipologia!F:F)</f>
        <v>C</v>
      </c>
      <c r="F67" s="63">
        <f t="shared" si="44"/>
        <v>16</v>
      </c>
      <c r="G67" s="65">
        <f t="shared" si="45"/>
        <v>1</v>
      </c>
      <c r="H67" s="65">
        <f t="shared" si="46"/>
        <v>1</v>
      </c>
      <c r="I67" s="65">
        <f t="shared" si="47"/>
        <v>2</v>
      </c>
      <c r="J67" s="65">
        <f t="shared" si="48"/>
        <v>1</v>
      </c>
      <c r="K67" s="65">
        <f t="shared" si="49"/>
        <v>1</v>
      </c>
      <c r="L67" s="65">
        <f t="shared" si="50"/>
        <v>1</v>
      </c>
      <c r="M67" s="65">
        <f t="shared" si="51"/>
        <v>0.5</v>
      </c>
      <c r="N67" s="65">
        <f t="shared" si="52"/>
        <v>0.5</v>
      </c>
      <c r="O67" s="65">
        <f t="shared" si="53"/>
        <v>0.5</v>
      </c>
      <c r="P67" s="65">
        <f t="shared" si="54"/>
        <v>0</v>
      </c>
      <c r="Q67" s="65">
        <f t="shared" si="55"/>
        <v>1</v>
      </c>
      <c r="R67" s="65">
        <f t="shared" si="56"/>
        <v>1</v>
      </c>
      <c r="S67" s="65">
        <f t="shared" si="57"/>
        <v>0.5</v>
      </c>
      <c r="T67" s="65">
        <f t="shared" si="58"/>
        <v>1</v>
      </c>
      <c r="U67" s="65">
        <f t="shared" si="59"/>
        <v>1</v>
      </c>
      <c r="V67" s="65">
        <f t="shared" si="60"/>
        <v>1</v>
      </c>
      <c r="W67" s="65">
        <f t="shared" si="61"/>
        <v>1</v>
      </c>
      <c r="X67" s="65">
        <f t="shared" si="62"/>
        <v>1</v>
      </c>
      <c r="Y67" s="65">
        <f t="shared" si="63"/>
        <v>0</v>
      </c>
      <c r="Z67" s="66">
        <f>_xlfn.XLOOKUP(A:A,'COAPS 2020-10'!A:A,'COAPS 2020-10'!AP:AP)</f>
        <v>6</v>
      </c>
      <c r="AA67" s="67" t="str">
        <f>_xlfn.XLOOKUP(A:A,'COAPS 2020-10'!A:A,'COAPS 2020-10'!M:M)</f>
        <v>PRÓPRIO</v>
      </c>
      <c r="AB67" s="51">
        <f t="shared" si="64"/>
        <v>3.3333333333333335</v>
      </c>
      <c r="AC67" s="1">
        <f>_xlfn.XLOOKUP(A:A,'COAPS 2020-10'!A:A,'COAPS 2020-10'!N:N)</f>
        <v>20</v>
      </c>
      <c r="AD67" s="2" t="str">
        <f>_xlfn.XLOOKUP(A:A,'COAPS 2020-10'!A:A,'COAPS 2020-10'!AF:AF)</f>
        <v>SIM</v>
      </c>
      <c r="AE67" s="67" t="str">
        <f>_xlfn.XLOOKUP(A:A,'COAPS 2020-10'!A:A,'COAPS 2020-10'!T:T)</f>
        <v>SIM</v>
      </c>
      <c r="AF67" s="1">
        <f>_xlfn.XLOOKUP(A:A,TELEFONE!A:A,TELEFONE!KD:KD)</f>
        <v>1</v>
      </c>
      <c r="AG67" s="1">
        <f>_xlfn.XLOOKUP($A:$A,AUTOPREENCHIMENTO!$A:$A,AUTOPREENCHIMENTO!LT:LT)</f>
        <v>1</v>
      </c>
      <c r="AH67" s="1">
        <f>_xlfn.XLOOKUP($A:$A,AUTOPREENCHIMENTO!$A:$A,AUTOPREENCHIMENTO!LU:LU)</f>
        <v>1</v>
      </c>
      <c r="AI67" s="1">
        <f>_xlfn.XLOOKUP($A:$A,AUTOPREENCHIMENTO!$A:$A,AUTOPREENCHIMENTO!MN:MN)</f>
        <v>1</v>
      </c>
      <c r="AJ67" s="1">
        <f>_xlfn.XLOOKUP($A:$A,AUTOPREENCHIMENTO!$A:$A,AUTOPREENCHIMENTO!MO:MO)</f>
        <v>0</v>
      </c>
      <c r="AK67" s="66">
        <f>_xlfn.XLOOKUP($A:$A,AUTOPREENCHIMENTO!$A:$A,AUTOPREENCHIMENTO!LY:LY)</f>
        <v>1</v>
      </c>
      <c r="AL67" s="66">
        <f>_xlfn.XLOOKUP($A:$A,AUTOPREENCHIMENTO!$A:$A,AUTOPREENCHIMENTO!LZ:LZ)</f>
        <v>1</v>
      </c>
      <c r="AM67" s="1">
        <f>_xlfn.XLOOKUP(A:A,TELEFONE!A:A,TELEFONE!JN:JN)</f>
        <v>1</v>
      </c>
      <c r="AN67" s="1">
        <f>_xlfn.XLOOKUP(A:A,TELEFONE!A:A,TELEFONE!JO:JO)</f>
        <v>2</v>
      </c>
      <c r="AO67" s="1">
        <f>_xlfn.XLOOKUP(A:A,TELEFONE!A:A,TELEFONE!JR:JR)</f>
        <v>1</v>
      </c>
      <c r="AP67" s="51">
        <f t="shared" si="65"/>
        <v>6</v>
      </c>
      <c r="AQ67" s="1">
        <f>_xlfn.XLOOKUP($A:$A,TELEFONE!$A:$A,TELEFONE!JH:JH)</f>
        <v>1</v>
      </c>
      <c r="AR67" s="1">
        <f>_xlfn.XLOOKUP($A:$A,TELEFONE!$A:$A,TELEFONE!JI:JI)</f>
        <v>2</v>
      </c>
      <c r="AS67" s="1">
        <f>_xlfn.XLOOKUP($A:$A,TELEFONE!$A:$A,TELEFONE!JJ:JJ)</f>
        <v>2</v>
      </c>
      <c r="AT67" s="1">
        <f>_xlfn.XLOOKUP($A:$A,TELEFONE!$A:$A,TELEFONE!JK:JK)</f>
        <v>1</v>
      </c>
      <c r="AU67" s="2">
        <f>_xlfn.XLOOKUP($A:$A,'COAPS 2020-10'!$A:$A,'COAPS 2020-10'!O:O)</f>
        <v>5</v>
      </c>
      <c r="AV67" s="2" t="str">
        <f>_xlfn.XLOOKUP($A:$A,'COAPS 2020-10'!$A:$A,'COAPS 2020-10'!P:P)</f>
        <v>SIM</v>
      </c>
      <c r="AW67" s="2" t="str">
        <f>_xlfn.XLOOKUP($A:$A,'COAPS 2020-10'!$A:$A,'COAPS 2020-10'!Q:Q)</f>
        <v>SIM</v>
      </c>
      <c r="AX67" s="2" t="str">
        <f>_xlfn.XLOOKUP($A:$A,'COAPS 2020-10'!$A:$A,'COAPS 2020-10'!R:R)</f>
        <v>SIM</v>
      </c>
      <c r="AY67" s="1">
        <f>_xlfn.XLOOKUP(A:A,AUTOPREENCHIMENTO!A:A,AUTOPREENCHIMENTO!MA:MA)</f>
        <v>1</v>
      </c>
      <c r="AZ67" s="1">
        <f>_xlfn.XLOOKUP(A:A,AUTOPREENCHIMENTO!A:A,AUTOPREENCHIMENTO!PH:PH)</f>
        <v>2</v>
      </c>
    </row>
    <row r="68" spans="1:52" x14ac:dyDescent="0.25">
      <c r="A68" s="2">
        <v>115</v>
      </c>
      <c r="B68" s="1" t="s">
        <v>1622</v>
      </c>
      <c r="C68" s="43" t="s">
        <v>162</v>
      </c>
      <c r="D68" s="1" t="s">
        <v>2156</v>
      </c>
      <c r="E68" s="20" t="str">
        <f>_xlfn.XLOOKUP(A:A,Tipologia!A:A,Tipologia!F:F)</f>
        <v>D</v>
      </c>
      <c r="F68" s="63">
        <f t="shared" si="44"/>
        <v>16.75</v>
      </c>
      <c r="G68" s="65">
        <f t="shared" si="45"/>
        <v>1</v>
      </c>
      <c r="H68" s="65">
        <f t="shared" si="46"/>
        <v>3</v>
      </c>
      <c r="I68" s="65">
        <f t="shared" si="47"/>
        <v>2</v>
      </c>
      <c r="J68" s="65">
        <f t="shared" si="48"/>
        <v>1</v>
      </c>
      <c r="K68" s="65">
        <f t="shared" si="49"/>
        <v>0.5</v>
      </c>
      <c r="L68" s="65">
        <f t="shared" si="50"/>
        <v>1</v>
      </c>
      <c r="M68" s="65">
        <f t="shared" si="51"/>
        <v>0.5</v>
      </c>
      <c r="N68" s="65">
        <f t="shared" si="52"/>
        <v>0.5</v>
      </c>
      <c r="O68" s="65">
        <f t="shared" si="53"/>
        <v>0.5</v>
      </c>
      <c r="P68" s="65">
        <f t="shared" si="54"/>
        <v>0.5</v>
      </c>
      <c r="Q68" s="65">
        <f t="shared" si="55"/>
        <v>1</v>
      </c>
      <c r="R68" s="65">
        <f t="shared" si="56"/>
        <v>1</v>
      </c>
      <c r="S68" s="65">
        <f t="shared" si="57"/>
        <v>0.25</v>
      </c>
      <c r="T68" s="65">
        <f t="shared" si="58"/>
        <v>1</v>
      </c>
      <c r="U68" s="65">
        <f t="shared" si="59"/>
        <v>1</v>
      </c>
      <c r="V68" s="65">
        <f t="shared" si="60"/>
        <v>1</v>
      </c>
      <c r="W68" s="65">
        <f t="shared" si="61"/>
        <v>0</v>
      </c>
      <c r="X68" s="65">
        <f t="shared" si="62"/>
        <v>0</v>
      </c>
      <c r="Y68" s="65">
        <f t="shared" si="63"/>
        <v>1</v>
      </c>
      <c r="Z68" s="66">
        <f>_xlfn.XLOOKUP(A:A,'COAPS 2020-10'!A:A,'COAPS 2020-10'!AP:AP)</f>
        <v>1</v>
      </c>
      <c r="AA68" s="67" t="str">
        <f>_xlfn.XLOOKUP(A:A,'COAPS 2020-10'!A:A,'COAPS 2020-10'!M:M)</f>
        <v>COMODATO</v>
      </c>
      <c r="AB68" s="51">
        <f t="shared" si="64"/>
        <v>2</v>
      </c>
      <c r="AC68" s="1">
        <f>_xlfn.XLOOKUP(A:A,'COAPS 2020-10'!A:A,'COAPS 2020-10'!N:N)</f>
        <v>2</v>
      </c>
      <c r="AD68" s="2" t="str">
        <f>_xlfn.XLOOKUP(A:A,'COAPS 2020-10'!A:A,'COAPS 2020-10'!AF:AF)</f>
        <v>SIM</v>
      </c>
      <c r="AE68" s="67" t="str">
        <f>_xlfn.XLOOKUP(A:A,'COAPS 2020-10'!A:A,'COAPS 2020-10'!T:T)</f>
        <v>CAUTELA</v>
      </c>
      <c r="AF68" s="1">
        <f>_xlfn.XLOOKUP(A:A,TELEFONE!A:A,TELEFONE!KD:KD)</f>
        <v>1</v>
      </c>
      <c r="AG68" s="1">
        <f>_xlfn.XLOOKUP($A:$A,AUTOPREENCHIMENTO!$A:$A,AUTOPREENCHIMENTO!LT:LT)</f>
        <v>1</v>
      </c>
      <c r="AH68" s="1">
        <f>_xlfn.XLOOKUP($A:$A,AUTOPREENCHIMENTO!$A:$A,AUTOPREENCHIMENTO!LU:LU)</f>
        <v>1</v>
      </c>
      <c r="AI68" s="1">
        <f>_xlfn.XLOOKUP($A:$A,AUTOPREENCHIMENTO!$A:$A,AUTOPREENCHIMENTO!MN:MN)</f>
        <v>1</v>
      </c>
      <c r="AJ68" s="1">
        <f>_xlfn.XLOOKUP($A:$A,AUTOPREENCHIMENTO!$A:$A,AUTOPREENCHIMENTO!MO:MO)</f>
        <v>1</v>
      </c>
      <c r="AK68" s="66">
        <f>_xlfn.XLOOKUP($A:$A,AUTOPREENCHIMENTO!$A:$A,AUTOPREENCHIMENTO!LY:LY)</f>
        <v>1</v>
      </c>
      <c r="AL68" s="66">
        <f>_xlfn.XLOOKUP($A:$A,AUTOPREENCHIMENTO!$A:$A,AUTOPREENCHIMENTO!LZ:LZ)</f>
        <v>1</v>
      </c>
      <c r="AM68" s="1">
        <f>_xlfn.XLOOKUP(A:A,TELEFONE!A:A,TELEFONE!JN:JN)</f>
        <v>1</v>
      </c>
      <c r="AN68" s="1">
        <f>_xlfn.XLOOKUP(A:A,TELEFONE!A:A,TELEFONE!JO:JO)</f>
        <v>2</v>
      </c>
      <c r="AO68" s="1">
        <f>_xlfn.XLOOKUP(A:A,TELEFONE!A:A,TELEFONE!JR:JR)</f>
        <v>1</v>
      </c>
      <c r="AP68" s="51">
        <f t="shared" si="65"/>
        <v>7</v>
      </c>
      <c r="AQ68" s="1">
        <f>_xlfn.XLOOKUP($A:$A,TELEFONE!$A:$A,TELEFONE!JH:JH)</f>
        <v>2</v>
      </c>
      <c r="AR68" s="1">
        <f>_xlfn.XLOOKUP($A:$A,TELEFONE!$A:$A,TELEFONE!JI:JI)</f>
        <v>2</v>
      </c>
      <c r="AS68" s="1">
        <f>_xlfn.XLOOKUP($A:$A,TELEFONE!$A:$A,TELEFONE!JJ:JJ)</f>
        <v>1</v>
      </c>
      <c r="AT68" s="1">
        <f>_xlfn.XLOOKUP($A:$A,TELEFONE!$A:$A,TELEFONE!JK:JK)</f>
        <v>2</v>
      </c>
      <c r="AU68" s="2">
        <f>_xlfn.XLOOKUP($A:$A,'COAPS 2020-10'!$A:$A,'COAPS 2020-10'!O:O)</f>
        <v>1</v>
      </c>
      <c r="AV68" s="2" t="str">
        <f>_xlfn.XLOOKUP($A:$A,'COAPS 2020-10'!$A:$A,'COAPS 2020-10'!P:P)</f>
        <v>COMPARTILHADA</v>
      </c>
      <c r="AW68" s="2" t="str">
        <f>_xlfn.XLOOKUP($A:$A,'COAPS 2020-10'!$A:$A,'COAPS 2020-10'!Q:Q)</f>
        <v>COMPARTILHADA</v>
      </c>
      <c r="AX68" s="2" t="str">
        <f>_xlfn.XLOOKUP($A:$A,'COAPS 2020-10'!$A:$A,'COAPS 2020-10'!R:R)</f>
        <v>COMPARTILHADA</v>
      </c>
      <c r="AY68" s="1">
        <f>_xlfn.XLOOKUP(A:A,AUTOPREENCHIMENTO!A:A,AUTOPREENCHIMENTO!MA:MA)</f>
        <v>0</v>
      </c>
      <c r="AZ68" s="1">
        <f>_xlfn.XLOOKUP(A:A,AUTOPREENCHIMENTO!A:A,AUTOPREENCHIMENTO!PH:PH)</f>
        <v>1</v>
      </c>
    </row>
    <row r="69" spans="1:52" x14ac:dyDescent="0.25">
      <c r="A69" s="2">
        <v>116</v>
      </c>
      <c r="B69" s="1" t="s">
        <v>1622</v>
      </c>
      <c r="C69" s="43" t="s">
        <v>162</v>
      </c>
      <c r="D69" s="1" t="s">
        <v>2100</v>
      </c>
      <c r="E69" s="20" t="str">
        <f>_xlfn.XLOOKUP(A:A,Tipologia!A:A,Tipologia!F:F)</f>
        <v>B</v>
      </c>
      <c r="F69" s="63">
        <f t="shared" si="44"/>
        <v>17.25</v>
      </c>
      <c r="G69" s="65">
        <f t="shared" si="45"/>
        <v>1</v>
      </c>
      <c r="H69" s="65">
        <f t="shared" si="46"/>
        <v>3</v>
      </c>
      <c r="I69" s="65">
        <f t="shared" si="47"/>
        <v>2</v>
      </c>
      <c r="J69" s="65">
        <f t="shared" si="48"/>
        <v>1</v>
      </c>
      <c r="K69" s="65">
        <f t="shared" si="49"/>
        <v>0.5</v>
      </c>
      <c r="L69" s="65">
        <f t="shared" si="50"/>
        <v>1</v>
      </c>
      <c r="M69" s="65">
        <f t="shared" si="51"/>
        <v>0.5</v>
      </c>
      <c r="N69" s="65">
        <f t="shared" si="52"/>
        <v>0.5</v>
      </c>
      <c r="O69" s="65">
        <f t="shared" si="53"/>
        <v>0.5</v>
      </c>
      <c r="P69" s="65">
        <f t="shared" si="54"/>
        <v>0.5</v>
      </c>
      <c r="Q69" s="65">
        <f t="shared" si="55"/>
        <v>1</v>
      </c>
      <c r="R69" s="65">
        <f t="shared" si="56"/>
        <v>1</v>
      </c>
      <c r="S69" s="65">
        <f t="shared" si="57"/>
        <v>0.75</v>
      </c>
      <c r="T69" s="65">
        <f t="shared" si="58"/>
        <v>1</v>
      </c>
      <c r="U69" s="65">
        <f t="shared" si="59"/>
        <v>1</v>
      </c>
      <c r="V69" s="65">
        <f t="shared" si="60"/>
        <v>1</v>
      </c>
      <c r="W69" s="65">
        <f t="shared" si="61"/>
        <v>0</v>
      </c>
      <c r="X69" s="65">
        <f t="shared" si="62"/>
        <v>0</v>
      </c>
      <c r="Y69" s="65">
        <f t="shared" si="63"/>
        <v>1</v>
      </c>
      <c r="Z69" s="66">
        <f>_xlfn.XLOOKUP(A:A,'COAPS 2020-10'!A:A,'COAPS 2020-10'!AP:AP)</f>
        <v>1</v>
      </c>
      <c r="AA69" s="67" t="str">
        <f>_xlfn.XLOOKUP(A:A,'COAPS 2020-10'!A:A,'COAPS 2020-10'!M:M)</f>
        <v>PRÓPRIO</v>
      </c>
      <c r="AB69" s="51">
        <f t="shared" si="64"/>
        <v>6</v>
      </c>
      <c r="AC69" s="1">
        <f>_xlfn.XLOOKUP(A:A,'COAPS 2020-10'!A:A,'COAPS 2020-10'!N:N)</f>
        <v>6</v>
      </c>
      <c r="AD69" s="2" t="str">
        <f>_xlfn.XLOOKUP(A:A,'COAPS 2020-10'!A:A,'COAPS 2020-10'!AF:AF)</f>
        <v>SIM</v>
      </c>
      <c r="AE69" s="67" t="str">
        <f>_xlfn.XLOOKUP(A:A,'COAPS 2020-10'!A:A,'COAPS 2020-10'!T:T)</f>
        <v>CAUTELA</v>
      </c>
      <c r="AF69" s="1">
        <f>_xlfn.XLOOKUP(A:A,TELEFONE!A:A,TELEFONE!KD:KD)</f>
        <v>1</v>
      </c>
      <c r="AG69" s="1">
        <f>_xlfn.XLOOKUP($A:$A,AUTOPREENCHIMENTO!$A:$A,AUTOPREENCHIMENTO!LT:LT)</f>
        <v>1</v>
      </c>
      <c r="AH69" s="1">
        <f>_xlfn.XLOOKUP($A:$A,AUTOPREENCHIMENTO!$A:$A,AUTOPREENCHIMENTO!LU:LU)</f>
        <v>1</v>
      </c>
      <c r="AI69" s="1">
        <f>_xlfn.XLOOKUP($A:$A,AUTOPREENCHIMENTO!$A:$A,AUTOPREENCHIMENTO!MN:MN)</f>
        <v>1</v>
      </c>
      <c r="AJ69" s="1">
        <f>_xlfn.XLOOKUP($A:$A,AUTOPREENCHIMENTO!$A:$A,AUTOPREENCHIMENTO!MO:MO)</f>
        <v>1</v>
      </c>
      <c r="AK69" s="66">
        <f>_xlfn.XLOOKUP($A:$A,AUTOPREENCHIMENTO!$A:$A,AUTOPREENCHIMENTO!LY:LY)</f>
        <v>1</v>
      </c>
      <c r="AL69" s="66">
        <f>_xlfn.XLOOKUP($A:$A,AUTOPREENCHIMENTO!$A:$A,AUTOPREENCHIMENTO!LZ:LZ)</f>
        <v>1</v>
      </c>
      <c r="AM69" s="1">
        <f>_xlfn.XLOOKUP(A:A,TELEFONE!A:A,TELEFONE!JN:JN)</f>
        <v>1</v>
      </c>
      <c r="AN69" s="1">
        <f>_xlfn.XLOOKUP(A:A,TELEFONE!A:A,TELEFONE!JO:JO)</f>
        <v>1</v>
      </c>
      <c r="AO69" s="1">
        <f>_xlfn.XLOOKUP(A:A,TELEFONE!A:A,TELEFONE!JR:JR)</f>
        <v>1</v>
      </c>
      <c r="AP69" s="51">
        <f t="shared" si="65"/>
        <v>5</v>
      </c>
      <c r="AQ69" s="1">
        <f>_xlfn.XLOOKUP($A:$A,TELEFONE!$A:$A,TELEFONE!JH:JH)</f>
        <v>1</v>
      </c>
      <c r="AR69" s="1">
        <f>_xlfn.XLOOKUP($A:$A,TELEFONE!$A:$A,TELEFONE!JI:JI)</f>
        <v>2</v>
      </c>
      <c r="AS69" s="1">
        <f>_xlfn.XLOOKUP($A:$A,TELEFONE!$A:$A,TELEFONE!JJ:JJ)</f>
        <v>1</v>
      </c>
      <c r="AT69" s="1">
        <f>_xlfn.XLOOKUP($A:$A,TELEFONE!$A:$A,TELEFONE!JK:JK)</f>
        <v>1</v>
      </c>
      <c r="AU69" s="2">
        <f>_xlfn.XLOOKUP($A:$A,'COAPS 2020-10'!$A:$A,'COAPS 2020-10'!O:O)</f>
        <v>2</v>
      </c>
      <c r="AV69" s="2" t="str">
        <f>_xlfn.XLOOKUP($A:$A,'COAPS 2020-10'!$A:$A,'COAPS 2020-10'!P:P)</f>
        <v>COMPARTILHADA</v>
      </c>
      <c r="AW69" s="2" t="str">
        <f>_xlfn.XLOOKUP($A:$A,'COAPS 2020-10'!$A:$A,'COAPS 2020-10'!Q:Q)</f>
        <v>COMPARTILHADA</v>
      </c>
      <c r="AX69" s="2" t="str">
        <f>_xlfn.XLOOKUP($A:$A,'COAPS 2020-10'!$A:$A,'COAPS 2020-10'!R:R)</f>
        <v>COMPARTILHADA</v>
      </c>
      <c r="AY69" s="1">
        <f>_xlfn.XLOOKUP(A:A,AUTOPREENCHIMENTO!A:A,AUTOPREENCHIMENTO!MA:MA)</f>
        <v>0</v>
      </c>
      <c r="AZ69" s="1">
        <f>_xlfn.XLOOKUP(A:A,AUTOPREENCHIMENTO!A:A,AUTOPREENCHIMENTO!PH:PH)</f>
        <v>1</v>
      </c>
    </row>
    <row r="70" spans="1:52" x14ac:dyDescent="0.25">
      <c r="A70" s="2">
        <v>117</v>
      </c>
      <c r="B70" s="1" t="s">
        <v>1929</v>
      </c>
      <c r="C70" s="43" t="s">
        <v>120</v>
      </c>
      <c r="D70" s="1" t="s">
        <v>2054</v>
      </c>
      <c r="E70" s="20" t="str">
        <f>_xlfn.XLOOKUP(A:A,Tipologia!A:A,Tipologia!F:F)</f>
        <v>B</v>
      </c>
      <c r="F70" s="63">
        <f t="shared" si="44"/>
        <v>12.5</v>
      </c>
      <c r="G70" s="65">
        <f t="shared" si="45"/>
        <v>1</v>
      </c>
      <c r="H70" s="65">
        <f t="shared" si="46"/>
        <v>0</v>
      </c>
      <c r="I70" s="65">
        <f t="shared" si="47"/>
        <v>1</v>
      </c>
      <c r="J70" s="65">
        <f t="shared" si="48"/>
        <v>0</v>
      </c>
      <c r="K70" s="65">
        <f t="shared" si="49"/>
        <v>1</v>
      </c>
      <c r="L70" s="65">
        <f t="shared" si="50"/>
        <v>0</v>
      </c>
      <c r="M70" s="65">
        <f t="shared" si="51"/>
        <v>0.5</v>
      </c>
      <c r="N70" s="65">
        <f t="shared" si="52"/>
        <v>0.5</v>
      </c>
      <c r="O70" s="65">
        <f t="shared" si="53"/>
        <v>0.5</v>
      </c>
      <c r="P70" s="65">
        <f t="shared" si="54"/>
        <v>0.5</v>
      </c>
      <c r="Q70" s="65">
        <f t="shared" si="55"/>
        <v>1</v>
      </c>
      <c r="R70" s="65">
        <f t="shared" si="56"/>
        <v>0.5</v>
      </c>
      <c r="S70" s="65">
        <f t="shared" si="57"/>
        <v>0</v>
      </c>
      <c r="T70" s="65">
        <f t="shared" si="58"/>
        <v>1</v>
      </c>
      <c r="U70" s="65">
        <f t="shared" si="59"/>
        <v>1</v>
      </c>
      <c r="V70" s="65">
        <f t="shared" si="60"/>
        <v>1</v>
      </c>
      <c r="W70" s="65">
        <f t="shared" si="61"/>
        <v>1</v>
      </c>
      <c r="X70" s="65">
        <f t="shared" si="62"/>
        <v>1</v>
      </c>
      <c r="Y70" s="65">
        <f t="shared" si="63"/>
        <v>1</v>
      </c>
      <c r="Z70" s="66">
        <f>_xlfn.XLOOKUP(A:A,'COAPS 2020-10'!A:A,'COAPS 2020-10'!AP:AP)</f>
        <v>8</v>
      </c>
      <c r="AA70" s="67" t="str">
        <f>_xlfn.XLOOKUP(A:A,'COAPS 2020-10'!A:A,'COAPS 2020-10'!M:M)</f>
        <v>PRÓPRIO</v>
      </c>
      <c r="AB70" s="51">
        <f t="shared" si="64"/>
        <v>1.125</v>
      </c>
      <c r="AC70" s="1">
        <f>_xlfn.XLOOKUP(A:A,'COAPS 2020-10'!A:A,'COAPS 2020-10'!N:N)</f>
        <v>9</v>
      </c>
      <c r="AD70" s="2" t="str">
        <f>_xlfn.XLOOKUP(A:A,'COAPS 2020-10'!A:A,'COAPS 2020-10'!AF:AF)</f>
        <v>NÃO</v>
      </c>
      <c r="AE70" s="67" t="str">
        <f>_xlfn.XLOOKUP(A:A,'COAPS 2020-10'!A:A,'COAPS 2020-10'!T:T)</f>
        <v>SIM</v>
      </c>
      <c r="AF70" s="1">
        <f>_xlfn.XLOOKUP(A:A,TELEFONE!A:A,TELEFONE!KD:KD)</f>
        <v>0</v>
      </c>
      <c r="AG70" s="1">
        <f>_xlfn.XLOOKUP($A:$A,AUTOPREENCHIMENTO!$A:$A,AUTOPREENCHIMENTO!LT:LT)</f>
        <v>1</v>
      </c>
      <c r="AH70" s="1">
        <f>_xlfn.XLOOKUP($A:$A,AUTOPREENCHIMENTO!$A:$A,AUTOPREENCHIMENTO!LU:LU)</f>
        <v>1</v>
      </c>
      <c r="AI70" s="1">
        <f>_xlfn.XLOOKUP($A:$A,AUTOPREENCHIMENTO!$A:$A,AUTOPREENCHIMENTO!MN:MN)</f>
        <v>1</v>
      </c>
      <c r="AJ70" s="1">
        <f>_xlfn.XLOOKUP($A:$A,AUTOPREENCHIMENTO!$A:$A,AUTOPREENCHIMENTO!MO:MO)</f>
        <v>1</v>
      </c>
      <c r="AK70" s="66">
        <f>_xlfn.XLOOKUP($A:$A,AUTOPREENCHIMENTO!$A:$A,AUTOPREENCHIMENTO!LY:LY)</f>
        <v>1</v>
      </c>
      <c r="AL70" s="66">
        <f>_xlfn.XLOOKUP($A:$A,AUTOPREENCHIMENTO!$A:$A,AUTOPREENCHIMENTO!LZ:LZ)</f>
        <v>1</v>
      </c>
      <c r="AM70" s="1">
        <f>_xlfn.XLOOKUP(A:A,TELEFONE!A:A,TELEFONE!JN:JN)</f>
        <v>2</v>
      </c>
      <c r="AN70" s="1">
        <f>_xlfn.XLOOKUP(A:A,TELEFONE!A:A,TELEFONE!JO:JO)</f>
        <v>2</v>
      </c>
      <c r="AO70" s="1">
        <f>_xlfn.XLOOKUP(A:A,TELEFONE!A:A,TELEFONE!JR:JR)</f>
        <v>1</v>
      </c>
      <c r="AP70" s="51">
        <f t="shared" si="65"/>
        <v>8</v>
      </c>
      <c r="AQ70" s="1">
        <f>_xlfn.XLOOKUP($A:$A,TELEFONE!$A:$A,TELEFONE!JH:JH)</f>
        <v>2</v>
      </c>
      <c r="AR70" s="1">
        <f>_xlfn.XLOOKUP($A:$A,TELEFONE!$A:$A,TELEFONE!JI:JI)</f>
        <v>2</v>
      </c>
      <c r="AS70" s="1">
        <f>_xlfn.XLOOKUP($A:$A,TELEFONE!$A:$A,TELEFONE!JJ:JJ)</f>
        <v>2</v>
      </c>
      <c r="AT70" s="1">
        <f>_xlfn.XLOOKUP($A:$A,TELEFONE!$A:$A,TELEFONE!JK:JK)</f>
        <v>2</v>
      </c>
      <c r="AU70" s="2">
        <f>_xlfn.XLOOKUP($A:$A,'COAPS 2020-10'!$A:$A,'COAPS 2020-10'!O:O)</f>
        <v>3</v>
      </c>
      <c r="AV70" s="2" t="str">
        <f>_xlfn.XLOOKUP($A:$A,'COAPS 2020-10'!$A:$A,'COAPS 2020-10'!P:P)</f>
        <v>SIM</v>
      </c>
      <c r="AW70" s="2" t="str">
        <f>_xlfn.XLOOKUP($A:$A,'COAPS 2020-10'!$A:$A,'COAPS 2020-10'!Q:Q)</f>
        <v>SIM</v>
      </c>
      <c r="AX70" s="2" t="str">
        <f>_xlfn.XLOOKUP($A:$A,'COAPS 2020-10'!$A:$A,'COAPS 2020-10'!R:R)</f>
        <v>SIM</v>
      </c>
      <c r="AY70" s="1">
        <f>_xlfn.XLOOKUP(A:A,AUTOPREENCHIMENTO!A:A,AUTOPREENCHIMENTO!MA:MA)</f>
        <v>1</v>
      </c>
      <c r="AZ70" s="1">
        <f>_xlfn.XLOOKUP(A:A,AUTOPREENCHIMENTO!A:A,AUTOPREENCHIMENTO!PH:PH)</f>
        <v>1</v>
      </c>
    </row>
    <row r="71" spans="1:52" x14ac:dyDescent="0.25">
      <c r="A71" s="2">
        <v>118</v>
      </c>
      <c r="B71" s="1" t="s">
        <v>1794</v>
      </c>
      <c r="C71" s="43" t="s">
        <v>231</v>
      </c>
      <c r="D71" s="1" t="s">
        <v>2029</v>
      </c>
      <c r="E71" s="20" t="str">
        <f>_xlfn.XLOOKUP(A:A,Tipologia!A:A,Tipologia!F:F)</f>
        <v>D</v>
      </c>
      <c r="F71" s="63">
        <f t="shared" si="44"/>
        <v>13.5</v>
      </c>
      <c r="G71" s="65">
        <f t="shared" si="45"/>
        <v>1</v>
      </c>
      <c r="H71" s="65">
        <f t="shared" si="46"/>
        <v>3</v>
      </c>
      <c r="I71" s="65">
        <f t="shared" si="47"/>
        <v>1</v>
      </c>
      <c r="J71" s="65">
        <f t="shared" si="48"/>
        <v>1</v>
      </c>
      <c r="K71" s="65">
        <f t="shared" si="49"/>
        <v>0</v>
      </c>
      <c r="L71" s="65">
        <f t="shared" si="50"/>
        <v>1</v>
      </c>
      <c r="M71" s="65">
        <f t="shared" si="51"/>
        <v>0.5</v>
      </c>
      <c r="N71" s="65">
        <f t="shared" si="52"/>
        <v>0.5</v>
      </c>
      <c r="O71" s="65">
        <f t="shared" si="53"/>
        <v>0.5</v>
      </c>
      <c r="P71" s="65">
        <f t="shared" si="54"/>
        <v>0</v>
      </c>
      <c r="Q71" s="65">
        <f t="shared" si="55"/>
        <v>1</v>
      </c>
      <c r="R71" s="65">
        <f t="shared" si="56"/>
        <v>0.5</v>
      </c>
      <c r="S71" s="65">
        <f t="shared" si="57"/>
        <v>0.5</v>
      </c>
      <c r="T71" s="65">
        <f t="shared" si="58"/>
        <v>0</v>
      </c>
      <c r="U71" s="65">
        <f t="shared" si="59"/>
        <v>1</v>
      </c>
      <c r="V71" s="65">
        <f t="shared" si="60"/>
        <v>1</v>
      </c>
      <c r="W71" s="65">
        <f t="shared" si="61"/>
        <v>0</v>
      </c>
      <c r="X71" s="65">
        <f t="shared" si="62"/>
        <v>0</v>
      </c>
      <c r="Y71" s="65">
        <f t="shared" si="63"/>
        <v>1</v>
      </c>
      <c r="Z71" s="66">
        <f>_xlfn.XLOOKUP(A:A,'COAPS 2020-10'!A:A,'COAPS 2020-10'!AP:AP)</f>
        <v>4</v>
      </c>
      <c r="AA71" s="67" t="str">
        <f>_xlfn.XLOOKUP(A:A,'COAPS 2020-10'!A:A,'COAPS 2020-10'!M:M)</f>
        <v>PRÓPRIO</v>
      </c>
      <c r="AB71" s="51">
        <f t="shared" si="64"/>
        <v>1.25</v>
      </c>
      <c r="AC71" s="1">
        <f>_xlfn.XLOOKUP(A:A,'COAPS 2020-10'!A:A,'COAPS 2020-10'!N:N)</f>
        <v>5</v>
      </c>
      <c r="AD71" s="2" t="str">
        <f>_xlfn.XLOOKUP(A:A,'COAPS 2020-10'!A:A,'COAPS 2020-10'!AF:AF)</f>
        <v>SIM</v>
      </c>
      <c r="AE71" s="67" t="str">
        <f>_xlfn.XLOOKUP(A:A,'COAPS 2020-10'!A:A,'COAPS 2020-10'!T:T)</f>
        <v>NÃO</v>
      </c>
      <c r="AF71" s="1">
        <f>_xlfn.XLOOKUP(A:A,TELEFONE!A:A,TELEFONE!KD:KD)</f>
        <v>1</v>
      </c>
      <c r="AG71" s="1">
        <f>_xlfn.XLOOKUP($A:$A,AUTOPREENCHIMENTO!$A:$A,AUTOPREENCHIMENTO!LT:LT)</f>
        <v>1</v>
      </c>
      <c r="AH71" s="1">
        <f>_xlfn.XLOOKUP($A:$A,AUTOPREENCHIMENTO!$A:$A,AUTOPREENCHIMENTO!LU:LU)</f>
        <v>1</v>
      </c>
      <c r="AI71" s="1">
        <f>_xlfn.XLOOKUP($A:$A,AUTOPREENCHIMENTO!$A:$A,AUTOPREENCHIMENTO!MN:MN)</f>
        <v>1</v>
      </c>
      <c r="AJ71" s="1">
        <f>_xlfn.XLOOKUP($A:$A,AUTOPREENCHIMENTO!$A:$A,AUTOPREENCHIMENTO!MO:MO)</f>
        <v>0</v>
      </c>
      <c r="AK71" s="66">
        <f>_xlfn.XLOOKUP($A:$A,AUTOPREENCHIMENTO!$A:$A,AUTOPREENCHIMENTO!LY:LY)</f>
        <v>1</v>
      </c>
      <c r="AL71" s="66">
        <f>_xlfn.XLOOKUP($A:$A,AUTOPREENCHIMENTO!$A:$A,AUTOPREENCHIMENTO!LZ:LZ)</f>
        <v>0</v>
      </c>
      <c r="AM71" s="1">
        <f>_xlfn.XLOOKUP(A:A,TELEFONE!A:A,TELEFONE!JN:JN)</f>
        <v>2</v>
      </c>
      <c r="AN71" s="1">
        <f>_xlfn.XLOOKUP(A:A,TELEFONE!A:A,TELEFONE!JO:JO)</f>
        <v>2</v>
      </c>
      <c r="AO71" s="1">
        <f>_xlfn.XLOOKUP(A:A,TELEFONE!A:A,TELEFONE!JR:JR)</f>
        <v>1</v>
      </c>
      <c r="AP71" s="51">
        <f t="shared" si="65"/>
        <v>6</v>
      </c>
      <c r="AQ71" s="1">
        <f>_xlfn.XLOOKUP($A:$A,TELEFONE!$A:$A,TELEFONE!JH:JH)</f>
        <v>1</v>
      </c>
      <c r="AR71" s="1">
        <f>_xlfn.XLOOKUP($A:$A,TELEFONE!$A:$A,TELEFONE!JI:JI)</f>
        <v>2</v>
      </c>
      <c r="AS71" s="1">
        <f>_xlfn.XLOOKUP($A:$A,TELEFONE!$A:$A,TELEFONE!JJ:JJ)</f>
        <v>1</v>
      </c>
      <c r="AT71" s="1">
        <f>_xlfn.XLOOKUP($A:$A,TELEFONE!$A:$A,TELEFONE!JK:JK)</f>
        <v>2</v>
      </c>
      <c r="AU71" s="2">
        <f>_xlfn.XLOOKUP($A:$A,'COAPS 2020-10'!$A:$A,'COAPS 2020-10'!O:O)</f>
        <v>0</v>
      </c>
      <c r="AV71" s="2" t="str">
        <f>_xlfn.XLOOKUP($A:$A,'COAPS 2020-10'!$A:$A,'COAPS 2020-10'!P:P)</f>
        <v>SIM</v>
      </c>
      <c r="AW71" s="2" t="str">
        <f>_xlfn.XLOOKUP($A:$A,'COAPS 2020-10'!$A:$A,'COAPS 2020-10'!Q:Q)</f>
        <v>SIM</v>
      </c>
      <c r="AX71" s="2" t="str">
        <f>_xlfn.XLOOKUP($A:$A,'COAPS 2020-10'!$A:$A,'COAPS 2020-10'!R:R)</f>
        <v>NÃO</v>
      </c>
      <c r="AY71" s="1">
        <f>_xlfn.XLOOKUP(A:A,AUTOPREENCHIMENTO!A:A,AUTOPREENCHIMENTO!MA:MA)</f>
        <v>0</v>
      </c>
      <c r="AZ71" s="1">
        <f>_xlfn.XLOOKUP(A:A,AUTOPREENCHIMENTO!A:A,AUTOPREENCHIMENTO!PH:PH)</f>
        <v>1</v>
      </c>
    </row>
    <row r="72" spans="1:52" x14ac:dyDescent="0.25">
      <c r="A72" s="2">
        <v>119</v>
      </c>
      <c r="B72" s="1" t="s">
        <v>1857</v>
      </c>
      <c r="C72" s="43" t="s">
        <v>157</v>
      </c>
      <c r="D72" s="1" t="s">
        <v>2132</v>
      </c>
      <c r="E72" s="20" t="str">
        <f>_xlfn.XLOOKUP(A:A,Tipologia!A:A,Tipologia!F:F)</f>
        <v>E</v>
      </c>
      <c r="F72" s="63">
        <f t="shared" si="44"/>
        <v>17.25</v>
      </c>
      <c r="G72" s="65">
        <f t="shared" si="45"/>
        <v>1</v>
      </c>
      <c r="H72" s="65">
        <f t="shared" si="46"/>
        <v>3</v>
      </c>
      <c r="I72" s="65">
        <f t="shared" si="47"/>
        <v>2</v>
      </c>
      <c r="J72" s="65">
        <f t="shared" si="48"/>
        <v>1</v>
      </c>
      <c r="K72" s="65">
        <f t="shared" si="49"/>
        <v>0</v>
      </c>
      <c r="L72" s="65">
        <f t="shared" si="50"/>
        <v>1</v>
      </c>
      <c r="M72" s="65">
        <f t="shared" si="51"/>
        <v>0.5</v>
      </c>
      <c r="N72" s="65">
        <f t="shared" si="52"/>
        <v>0.5</v>
      </c>
      <c r="O72" s="65">
        <f t="shared" si="53"/>
        <v>0.5</v>
      </c>
      <c r="P72" s="65">
        <f t="shared" si="54"/>
        <v>0.5</v>
      </c>
      <c r="Q72" s="65">
        <f t="shared" si="55"/>
        <v>1</v>
      </c>
      <c r="R72" s="65">
        <f t="shared" si="56"/>
        <v>1</v>
      </c>
      <c r="S72" s="65">
        <f t="shared" si="57"/>
        <v>0.25</v>
      </c>
      <c r="T72" s="65">
        <f t="shared" si="58"/>
        <v>1</v>
      </c>
      <c r="U72" s="65">
        <f t="shared" si="59"/>
        <v>1</v>
      </c>
      <c r="V72" s="65">
        <f t="shared" si="60"/>
        <v>1</v>
      </c>
      <c r="W72" s="65">
        <f t="shared" si="61"/>
        <v>0</v>
      </c>
      <c r="X72" s="65">
        <f t="shared" si="62"/>
        <v>1</v>
      </c>
      <c r="Y72" s="65">
        <f t="shared" si="63"/>
        <v>1</v>
      </c>
      <c r="Z72" s="66">
        <f>_xlfn.XLOOKUP(A:A,'COAPS 2020-10'!A:A,'COAPS 2020-10'!AP:AP)</f>
        <v>4</v>
      </c>
      <c r="AA72" s="67" t="str">
        <f>_xlfn.XLOOKUP(A:A,'COAPS 2020-10'!A:A,'COAPS 2020-10'!M:M)</f>
        <v>PRÓPRIO</v>
      </c>
      <c r="AB72" s="51">
        <f t="shared" si="64"/>
        <v>2.75</v>
      </c>
      <c r="AC72" s="1">
        <f>_xlfn.XLOOKUP(A:A,'COAPS 2020-10'!A:A,'COAPS 2020-10'!N:N)</f>
        <v>11</v>
      </c>
      <c r="AD72" s="2" t="str">
        <f>_xlfn.XLOOKUP(A:A,'COAPS 2020-10'!A:A,'COAPS 2020-10'!AF:AF)</f>
        <v>SIM</v>
      </c>
      <c r="AE72" s="67" t="str">
        <f>_xlfn.XLOOKUP(A:A,'COAPS 2020-10'!A:A,'COAPS 2020-10'!T:T)</f>
        <v>NÃO</v>
      </c>
      <c r="AF72" s="1">
        <f>_xlfn.XLOOKUP(A:A,TELEFONE!A:A,TELEFONE!KD:KD)</f>
        <v>1</v>
      </c>
      <c r="AG72" s="1">
        <f>_xlfn.XLOOKUP($A:$A,AUTOPREENCHIMENTO!$A:$A,AUTOPREENCHIMENTO!LT:LT)</f>
        <v>1</v>
      </c>
      <c r="AH72" s="1">
        <f>_xlfn.XLOOKUP($A:$A,AUTOPREENCHIMENTO!$A:$A,AUTOPREENCHIMENTO!LU:LU)</f>
        <v>1</v>
      </c>
      <c r="AI72" s="1">
        <f>_xlfn.XLOOKUP($A:$A,AUTOPREENCHIMENTO!$A:$A,AUTOPREENCHIMENTO!MN:MN)</f>
        <v>1</v>
      </c>
      <c r="AJ72" s="1">
        <f>_xlfn.XLOOKUP($A:$A,AUTOPREENCHIMENTO!$A:$A,AUTOPREENCHIMENTO!MO:MO)</f>
        <v>1</v>
      </c>
      <c r="AK72" s="66">
        <f>_xlfn.XLOOKUP($A:$A,AUTOPREENCHIMENTO!$A:$A,AUTOPREENCHIMENTO!LY:LY)</f>
        <v>1</v>
      </c>
      <c r="AL72" s="66">
        <f>_xlfn.XLOOKUP($A:$A,AUTOPREENCHIMENTO!$A:$A,AUTOPREENCHIMENTO!LZ:LZ)</f>
        <v>1</v>
      </c>
      <c r="AM72" s="1">
        <f>_xlfn.XLOOKUP(A:A,TELEFONE!A:A,TELEFONE!JN:JN)</f>
        <v>1</v>
      </c>
      <c r="AN72" s="1">
        <f>_xlfn.XLOOKUP(A:A,TELEFONE!A:A,TELEFONE!JO:JO)</f>
        <v>1</v>
      </c>
      <c r="AO72" s="1">
        <f>_xlfn.XLOOKUP(A:A,TELEFONE!A:A,TELEFONE!JR:JR)</f>
        <v>1</v>
      </c>
      <c r="AP72" s="51">
        <f t="shared" si="65"/>
        <v>7</v>
      </c>
      <c r="AQ72" s="1">
        <f>_xlfn.XLOOKUP($A:$A,TELEFONE!$A:$A,TELEFONE!JH:JH)</f>
        <v>2</v>
      </c>
      <c r="AR72" s="1">
        <f>_xlfn.XLOOKUP($A:$A,TELEFONE!$A:$A,TELEFONE!JI:JI)</f>
        <v>2</v>
      </c>
      <c r="AS72" s="1">
        <f>_xlfn.XLOOKUP($A:$A,TELEFONE!$A:$A,TELEFONE!JJ:JJ)</f>
        <v>1</v>
      </c>
      <c r="AT72" s="1">
        <f>_xlfn.XLOOKUP($A:$A,TELEFONE!$A:$A,TELEFONE!JK:JK)</f>
        <v>2</v>
      </c>
      <c r="AU72" s="2">
        <f>_xlfn.XLOOKUP($A:$A,'COAPS 2020-10'!$A:$A,'COAPS 2020-10'!O:O)</f>
        <v>3</v>
      </c>
      <c r="AV72" s="2" t="str">
        <f>_xlfn.XLOOKUP($A:$A,'COAPS 2020-10'!$A:$A,'COAPS 2020-10'!P:P)</f>
        <v>SIM</v>
      </c>
      <c r="AW72" s="2" t="str">
        <f>_xlfn.XLOOKUP($A:$A,'COAPS 2020-10'!$A:$A,'COAPS 2020-10'!Q:Q)</f>
        <v>SIM</v>
      </c>
      <c r="AX72" s="2" t="str">
        <f>_xlfn.XLOOKUP($A:$A,'COAPS 2020-10'!$A:$A,'COAPS 2020-10'!R:R)</f>
        <v>NÃO</v>
      </c>
      <c r="AY72" s="1">
        <f>_xlfn.XLOOKUP(A:A,AUTOPREENCHIMENTO!A:A,AUTOPREENCHIMENTO!MA:MA)</f>
        <v>1</v>
      </c>
      <c r="AZ72" s="1">
        <f>_xlfn.XLOOKUP(A:A,AUTOPREENCHIMENTO!A:A,AUTOPREENCHIMENTO!PH:PH)</f>
        <v>1</v>
      </c>
    </row>
    <row r="73" spans="1:52" x14ac:dyDescent="0.25">
      <c r="A73" s="2">
        <v>120</v>
      </c>
      <c r="B73" s="1" t="s">
        <v>1702</v>
      </c>
      <c r="C73" s="43" t="s">
        <v>271</v>
      </c>
      <c r="D73" s="1" t="s">
        <v>2055</v>
      </c>
      <c r="E73" s="20" t="str">
        <f>_xlfn.XLOOKUP(A:A,Tipologia!A:A,Tipologia!F:F)</f>
        <v>C</v>
      </c>
      <c r="F73" s="63">
        <f t="shared" si="44"/>
        <v>15</v>
      </c>
      <c r="G73" s="65">
        <f t="shared" si="45"/>
        <v>1</v>
      </c>
      <c r="H73" s="65">
        <f t="shared" si="46"/>
        <v>1</v>
      </c>
      <c r="I73" s="65">
        <f t="shared" si="47"/>
        <v>2</v>
      </c>
      <c r="J73" s="65">
        <f t="shared" si="48"/>
        <v>0</v>
      </c>
      <c r="K73" s="65">
        <f t="shared" si="49"/>
        <v>1</v>
      </c>
      <c r="L73" s="65">
        <f t="shared" si="50"/>
        <v>1</v>
      </c>
      <c r="M73" s="65">
        <f t="shared" si="51"/>
        <v>0.5</v>
      </c>
      <c r="N73" s="65">
        <f t="shared" si="52"/>
        <v>0.5</v>
      </c>
      <c r="O73" s="65">
        <f t="shared" si="53"/>
        <v>0.5</v>
      </c>
      <c r="P73" s="65">
        <f t="shared" si="54"/>
        <v>0.5</v>
      </c>
      <c r="Q73" s="65">
        <f t="shared" si="55"/>
        <v>1</v>
      </c>
      <c r="R73" s="65">
        <f t="shared" si="56"/>
        <v>1</v>
      </c>
      <c r="S73" s="65">
        <f t="shared" si="57"/>
        <v>0</v>
      </c>
      <c r="T73" s="65">
        <f t="shared" si="58"/>
        <v>1</v>
      </c>
      <c r="U73" s="65">
        <f t="shared" si="59"/>
        <v>1</v>
      </c>
      <c r="V73" s="65">
        <f t="shared" si="60"/>
        <v>1</v>
      </c>
      <c r="W73" s="65">
        <f t="shared" si="61"/>
        <v>0</v>
      </c>
      <c r="X73" s="65">
        <f t="shared" si="62"/>
        <v>1</v>
      </c>
      <c r="Y73" s="65">
        <f t="shared" si="63"/>
        <v>1</v>
      </c>
      <c r="Z73" s="66">
        <f>_xlfn.XLOOKUP(A:A,'COAPS 2020-10'!A:A,'COAPS 2020-10'!AP:AP)</f>
        <v>7</v>
      </c>
      <c r="AA73" s="67" t="str">
        <f>_xlfn.XLOOKUP(A:A,'COAPS 2020-10'!A:A,'COAPS 2020-10'!M:M)</f>
        <v>PRÓPRIO</v>
      </c>
      <c r="AB73" s="51">
        <f t="shared" si="64"/>
        <v>2.5714285714285716</v>
      </c>
      <c r="AC73" s="1">
        <f>_xlfn.XLOOKUP(A:A,'COAPS 2020-10'!A:A,'COAPS 2020-10'!N:N)</f>
        <v>18</v>
      </c>
      <c r="AD73" s="2" t="str">
        <f>_xlfn.XLOOKUP(A:A,'COAPS 2020-10'!A:A,'COAPS 2020-10'!AF:AF)</f>
        <v>NÃO</v>
      </c>
      <c r="AE73" s="67" t="str">
        <f>_xlfn.XLOOKUP(A:A,'COAPS 2020-10'!A:A,'COAPS 2020-10'!T:T)</f>
        <v>SIM</v>
      </c>
      <c r="AF73" s="1">
        <f>_xlfn.XLOOKUP(A:A,TELEFONE!A:A,TELEFONE!KD:KD)</f>
        <v>1</v>
      </c>
      <c r="AG73" s="1">
        <f>_xlfn.XLOOKUP($A:$A,AUTOPREENCHIMENTO!$A:$A,AUTOPREENCHIMENTO!LT:LT)</f>
        <v>1</v>
      </c>
      <c r="AH73" s="1">
        <f>_xlfn.XLOOKUP($A:$A,AUTOPREENCHIMENTO!$A:$A,AUTOPREENCHIMENTO!LU:LU)</f>
        <v>1</v>
      </c>
      <c r="AI73" s="1">
        <f>_xlfn.XLOOKUP($A:$A,AUTOPREENCHIMENTO!$A:$A,AUTOPREENCHIMENTO!MN:MN)</f>
        <v>1</v>
      </c>
      <c r="AJ73" s="1">
        <f>_xlfn.XLOOKUP($A:$A,AUTOPREENCHIMENTO!$A:$A,AUTOPREENCHIMENTO!MO:MO)</f>
        <v>1</v>
      </c>
      <c r="AK73" s="66">
        <f>_xlfn.XLOOKUP($A:$A,AUTOPREENCHIMENTO!$A:$A,AUTOPREENCHIMENTO!LY:LY)</f>
        <v>1</v>
      </c>
      <c r="AL73" s="66">
        <f>_xlfn.XLOOKUP($A:$A,AUTOPREENCHIMENTO!$A:$A,AUTOPREENCHIMENTO!LZ:LZ)</f>
        <v>1</v>
      </c>
      <c r="AM73" s="1">
        <f>_xlfn.XLOOKUP(A:A,TELEFONE!A:A,TELEFONE!JN:JN)</f>
        <v>2</v>
      </c>
      <c r="AN73" s="1">
        <f>_xlfn.XLOOKUP(A:A,TELEFONE!A:A,TELEFONE!JO:JO)</f>
        <v>1</v>
      </c>
      <c r="AO73" s="1">
        <f>_xlfn.XLOOKUP(A:A,TELEFONE!A:A,TELEFONE!JR:JR)</f>
        <v>1</v>
      </c>
      <c r="AP73" s="51">
        <f t="shared" si="65"/>
        <v>8</v>
      </c>
      <c r="AQ73" s="1">
        <f>_xlfn.XLOOKUP($A:$A,TELEFONE!$A:$A,TELEFONE!JH:JH)</f>
        <v>2</v>
      </c>
      <c r="AR73" s="1">
        <f>_xlfn.XLOOKUP($A:$A,TELEFONE!$A:$A,TELEFONE!JI:JI)</f>
        <v>2</v>
      </c>
      <c r="AS73" s="1">
        <f>_xlfn.XLOOKUP($A:$A,TELEFONE!$A:$A,TELEFONE!JJ:JJ)</f>
        <v>2</v>
      </c>
      <c r="AT73" s="1">
        <f>_xlfn.XLOOKUP($A:$A,TELEFONE!$A:$A,TELEFONE!JK:JK)</f>
        <v>2</v>
      </c>
      <c r="AU73" s="2">
        <f>_xlfn.XLOOKUP($A:$A,'COAPS 2020-10'!$A:$A,'COAPS 2020-10'!O:O)</f>
        <v>7</v>
      </c>
      <c r="AV73" s="2" t="str">
        <f>_xlfn.XLOOKUP($A:$A,'COAPS 2020-10'!$A:$A,'COAPS 2020-10'!P:P)</f>
        <v>COMPARTILHADA</v>
      </c>
      <c r="AW73" s="2" t="str">
        <f>_xlfn.XLOOKUP($A:$A,'COAPS 2020-10'!$A:$A,'COAPS 2020-10'!Q:Q)</f>
        <v>COMPARTILHADA</v>
      </c>
      <c r="AX73" s="2" t="str">
        <f>_xlfn.XLOOKUP($A:$A,'COAPS 2020-10'!$A:$A,'COAPS 2020-10'!R:R)</f>
        <v>COMPARTILHADA</v>
      </c>
      <c r="AY73" s="1">
        <f>_xlfn.XLOOKUP(A:A,AUTOPREENCHIMENTO!A:A,AUTOPREENCHIMENTO!MA:MA)</f>
        <v>1</v>
      </c>
      <c r="AZ73" s="1">
        <f>_xlfn.XLOOKUP(A:A,AUTOPREENCHIMENTO!A:A,AUTOPREENCHIMENTO!PH:PH)</f>
        <v>1</v>
      </c>
    </row>
    <row r="74" spans="1:52" x14ac:dyDescent="0.25">
      <c r="A74" s="2">
        <v>122</v>
      </c>
      <c r="B74" s="1" t="s">
        <v>1523</v>
      </c>
      <c r="C74" s="43" t="s">
        <v>1524</v>
      </c>
      <c r="D74" s="1" t="s">
        <v>2063</v>
      </c>
      <c r="E74" s="20" t="str">
        <f>_xlfn.XLOOKUP(A:A,Tipologia!A:A,Tipologia!F:F)</f>
        <v>A</v>
      </c>
      <c r="F74" s="63">
        <f t="shared" si="44"/>
        <v>16</v>
      </c>
      <c r="G74" s="65">
        <f t="shared" si="45"/>
        <v>1</v>
      </c>
      <c r="H74" s="65">
        <f t="shared" si="46"/>
        <v>1</v>
      </c>
      <c r="I74" s="65">
        <f t="shared" si="47"/>
        <v>2</v>
      </c>
      <c r="J74" s="65">
        <f t="shared" si="48"/>
        <v>1</v>
      </c>
      <c r="K74" s="65">
        <f t="shared" si="49"/>
        <v>1</v>
      </c>
      <c r="L74" s="65">
        <f t="shared" si="50"/>
        <v>1</v>
      </c>
      <c r="M74" s="65">
        <f t="shared" si="51"/>
        <v>0.5</v>
      </c>
      <c r="N74" s="65">
        <f t="shared" si="52"/>
        <v>0.5</v>
      </c>
      <c r="O74" s="65">
        <f t="shared" si="53"/>
        <v>0</v>
      </c>
      <c r="P74" s="65">
        <f t="shared" si="54"/>
        <v>0</v>
      </c>
      <c r="Q74" s="65">
        <f t="shared" si="55"/>
        <v>1</v>
      </c>
      <c r="R74" s="65">
        <f t="shared" si="56"/>
        <v>1</v>
      </c>
      <c r="S74" s="65">
        <f t="shared" si="57"/>
        <v>1</v>
      </c>
      <c r="T74" s="65">
        <f t="shared" si="58"/>
        <v>1</v>
      </c>
      <c r="U74" s="65">
        <f t="shared" si="59"/>
        <v>1</v>
      </c>
      <c r="V74" s="65">
        <f t="shared" si="60"/>
        <v>1</v>
      </c>
      <c r="W74" s="65">
        <f t="shared" si="61"/>
        <v>1</v>
      </c>
      <c r="X74" s="65">
        <f t="shared" si="62"/>
        <v>0</v>
      </c>
      <c r="Y74" s="65">
        <f t="shared" si="63"/>
        <v>1</v>
      </c>
      <c r="Z74" s="66">
        <f>_xlfn.XLOOKUP(A:A,'COAPS 2020-10'!A:A,'COAPS 2020-10'!AP:AP)</f>
        <v>6</v>
      </c>
      <c r="AA74" s="67" t="str">
        <f>_xlfn.XLOOKUP(A:A,'COAPS 2020-10'!A:A,'COAPS 2020-10'!M:M)</f>
        <v>PRÓPRIO</v>
      </c>
      <c r="AB74" s="51">
        <f t="shared" si="64"/>
        <v>1.6666666666666667</v>
      </c>
      <c r="AC74" s="1">
        <f>_xlfn.XLOOKUP(A:A,'COAPS 2020-10'!A:A,'COAPS 2020-10'!N:N)</f>
        <v>10</v>
      </c>
      <c r="AD74" s="2" t="str">
        <f>_xlfn.XLOOKUP(A:A,'COAPS 2020-10'!A:A,'COAPS 2020-10'!AF:AF)</f>
        <v>SIM</v>
      </c>
      <c r="AE74" s="67" t="str">
        <f>_xlfn.XLOOKUP(A:A,'COAPS 2020-10'!A:A,'COAPS 2020-10'!T:T)</f>
        <v>SIM</v>
      </c>
      <c r="AF74" s="1">
        <f>_xlfn.XLOOKUP(A:A,TELEFONE!A:A,TELEFONE!KD:KD)</f>
        <v>1</v>
      </c>
      <c r="AG74" s="1">
        <f>_xlfn.XLOOKUP($A:$A,AUTOPREENCHIMENTO!$A:$A,AUTOPREENCHIMENTO!LT:LT)</f>
        <v>1</v>
      </c>
      <c r="AH74" s="1">
        <f>_xlfn.XLOOKUP($A:$A,AUTOPREENCHIMENTO!$A:$A,AUTOPREENCHIMENTO!LU:LU)</f>
        <v>1</v>
      </c>
      <c r="AI74" s="1">
        <f>_xlfn.XLOOKUP($A:$A,AUTOPREENCHIMENTO!$A:$A,AUTOPREENCHIMENTO!MN:MN)</f>
        <v>0</v>
      </c>
      <c r="AJ74" s="1">
        <f>_xlfn.XLOOKUP($A:$A,AUTOPREENCHIMENTO!$A:$A,AUTOPREENCHIMENTO!MO:MO)</f>
        <v>0</v>
      </c>
      <c r="AK74" s="66">
        <f>_xlfn.XLOOKUP($A:$A,AUTOPREENCHIMENTO!$A:$A,AUTOPREENCHIMENTO!LY:LY)</f>
        <v>0</v>
      </c>
      <c r="AL74" s="66">
        <f>_xlfn.XLOOKUP($A:$A,AUTOPREENCHIMENTO!$A:$A,AUTOPREENCHIMENTO!LZ:LZ)</f>
        <v>1</v>
      </c>
      <c r="AM74" s="1">
        <f>_xlfn.XLOOKUP(A:A,TELEFONE!A:A,TELEFONE!JN:JN)</f>
        <v>1</v>
      </c>
      <c r="AN74" s="1">
        <f>_xlfn.XLOOKUP(A:A,TELEFONE!A:A,TELEFONE!JO:JO)</f>
        <v>2</v>
      </c>
      <c r="AO74" s="1">
        <f>_xlfn.XLOOKUP(A:A,TELEFONE!A:A,TELEFONE!JR:JR)</f>
        <v>1</v>
      </c>
      <c r="AP74" s="51">
        <f t="shared" si="65"/>
        <v>4</v>
      </c>
      <c r="AQ74" s="1">
        <f>_xlfn.XLOOKUP($A:$A,TELEFONE!$A:$A,TELEFONE!JH:JH)</f>
        <v>1</v>
      </c>
      <c r="AR74" s="1">
        <f>_xlfn.XLOOKUP($A:$A,TELEFONE!$A:$A,TELEFONE!JI:JI)</f>
        <v>1</v>
      </c>
      <c r="AS74" s="1">
        <f>_xlfn.XLOOKUP($A:$A,TELEFONE!$A:$A,TELEFONE!JJ:JJ)</f>
        <v>1</v>
      </c>
      <c r="AT74" s="1">
        <f>_xlfn.XLOOKUP($A:$A,TELEFONE!$A:$A,TELEFONE!JK:JK)</f>
        <v>1</v>
      </c>
      <c r="AU74" s="2">
        <f>_xlfn.XLOOKUP($A:$A,'COAPS 2020-10'!$A:$A,'COAPS 2020-10'!O:O)</f>
        <v>6</v>
      </c>
      <c r="AV74" s="2" t="str">
        <f>_xlfn.XLOOKUP($A:$A,'COAPS 2020-10'!$A:$A,'COAPS 2020-10'!P:P)</f>
        <v>SIM</v>
      </c>
      <c r="AW74" s="2" t="str">
        <f>_xlfn.XLOOKUP($A:$A,'COAPS 2020-10'!$A:$A,'COAPS 2020-10'!Q:Q)</f>
        <v>SIM</v>
      </c>
      <c r="AX74" s="2" t="str">
        <f>_xlfn.XLOOKUP($A:$A,'COAPS 2020-10'!$A:$A,'COAPS 2020-10'!R:R)</f>
        <v>SIM</v>
      </c>
      <c r="AY74" s="1">
        <f>_xlfn.XLOOKUP(A:A,AUTOPREENCHIMENTO!A:A,AUTOPREENCHIMENTO!MA:MA)</f>
        <v>0</v>
      </c>
      <c r="AZ74" s="1">
        <f>_xlfn.XLOOKUP(A:A,AUTOPREENCHIMENTO!A:A,AUTOPREENCHIMENTO!PH:PH)</f>
        <v>1</v>
      </c>
    </row>
    <row r="75" spans="1:52" x14ac:dyDescent="0.25">
      <c r="A75" s="2">
        <v>123</v>
      </c>
      <c r="B75" s="1" t="s">
        <v>1622</v>
      </c>
      <c r="C75" s="43" t="s">
        <v>127</v>
      </c>
      <c r="D75" s="1" t="s">
        <v>2133</v>
      </c>
      <c r="E75" s="20" t="str">
        <f>_xlfn.XLOOKUP(A:A,Tipologia!A:A,Tipologia!F:F)</f>
        <v>E</v>
      </c>
      <c r="F75" s="63">
        <f t="shared" si="44"/>
        <v>13.5</v>
      </c>
      <c r="G75" s="65">
        <f t="shared" si="45"/>
        <v>1</v>
      </c>
      <c r="H75" s="65">
        <f t="shared" si="46"/>
        <v>3</v>
      </c>
      <c r="I75" s="65">
        <f t="shared" si="47"/>
        <v>1</v>
      </c>
      <c r="J75" s="65">
        <f t="shared" si="48"/>
        <v>0</v>
      </c>
      <c r="K75" s="65">
        <f t="shared" si="49"/>
        <v>0.5</v>
      </c>
      <c r="L75" s="65">
        <f t="shared" si="50"/>
        <v>0</v>
      </c>
      <c r="M75" s="65">
        <f t="shared" si="51"/>
        <v>0.5</v>
      </c>
      <c r="N75" s="65">
        <f t="shared" si="52"/>
        <v>0.5</v>
      </c>
      <c r="O75" s="65">
        <f t="shared" si="53"/>
        <v>0.5</v>
      </c>
      <c r="P75" s="65">
        <f t="shared" si="54"/>
        <v>0.5</v>
      </c>
      <c r="Q75" s="65">
        <f t="shared" si="55"/>
        <v>1</v>
      </c>
      <c r="R75" s="65">
        <f t="shared" si="56"/>
        <v>0</v>
      </c>
      <c r="S75" s="65">
        <f t="shared" si="57"/>
        <v>0</v>
      </c>
      <c r="T75" s="65">
        <f t="shared" si="58"/>
        <v>1</v>
      </c>
      <c r="U75" s="65">
        <f t="shared" si="59"/>
        <v>1</v>
      </c>
      <c r="V75" s="65">
        <f t="shared" si="60"/>
        <v>1</v>
      </c>
      <c r="W75" s="65">
        <f t="shared" si="61"/>
        <v>0</v>
      </c>
      <c r="X75" s="65">
        <f t="shared" si="62"/>
        <v>1</v>
      </c>
      <c r="Y75" s="65">
        <f t="shared" si="63"/>
        <v>1</v>
      </c>
      <c r="Z75" s="66">
        <f>_xlfn.XLOOKUP(A:A,'COAPS 2020-10'!A:A,'COAPS 2020-10'!AP:AP)</f>
        <v>1</v>
      </c>
      <c r="AA75" s="67" t="str">
        <f>_xlfn.XLOOKUP(A:A,'COAPS 2020-10'!A:A,'COAPS 2020-10'!M:M)</f>
        <v>COMODATO</v>
      </c>
      <c r="AB75" s="51">
        <f t="shared" si="64"/>
        <v>1</v>
      </c>
      <c r="AC75" s="1">
        <f>_xlfn.XLOOKUP(A:A,'COAPS 2020-10'!A:A,'COAPS 2020-10'!N:N)</f>
        <v>1</v>
      </c>
      <c r="AD75" s="2" t="str">
        <f>_xlfn.XLOOKUP(A:A,'COAPS 2020-10'!A:A,'COAPS 2020-10'!AF:AF)</f>
        <v>NÃO</v>
      </c>
      <c r="AE75" s="67" t="str">
        <f>_xlfn.XLOOKUP(A:A,'COAPS 2020-10'!A:A,'COAPS 2020-10'!T:T)</f>
        <v>CAUTELA</v>
      </c>
      <c r="AF75" s="1">
        <f>_xlfn.XLOOKUP(A:A,TELEFONE!A:A,TELEFONE!KD:KD)</f>
        <v>0</v>
      </c>
      <c r="AG75" s="1">
        <f>_xlfn.XLOOKUP($A:$A,AUTOPREENCHIMENTO!$A:$A,AUTOPREENCHIMENTO!LT:LT)</f>
        <v>1</v>
      </c>
      <c r="AH75" s="1">
        <f>_xlfn.XLOOKUP($A:$A,AUTOPREENCHIMENTO!$A:$A,AUTOPREENCHIMENTO!LU:LU)</f>
        <v>1</v>
      </c>
      <c r="AI75" s="1">
        <f>_xlfn.XLOOKUP($A:$A,AUTOPREENCHIMENTO!$A:$A,AUTOPREENCHIMENTO!MN:MN)</f>
        <v>1</v>
      </c>
      <c r="AJ75" s="1">
        <f>_xlfn.XLOOKUP($A:$A,AUTOPREENCHIMENTO!$A:$A,AUTOPREENCHIMENTO!MO:MO)</f>
        <v>1</v>
      </c>
      <c r="AK75" s="66">
        <f>_xlfn.XLOOKUP($A:$A,AUTOPREENCHIMENTO!$A:$A,AUTOPREENCHIMENTO!LY:LY)</f>
        <v>1</v>
      </c>
      <c r="AL75" s="66">
        <f>_xlfn.XLOOKUP($A:$A,AUTOPREENCHIMENTO!$A:$A,AUTOPREENCHIMENTO!LZ:LZ)</f>
        <v>0</v>
      </c>
      <c r="AM75" s="1">
        <f>_xlfn.XLOOKUP(A:A,TELEFONE!A:A,TELEFONE!JN:JN)</f>
        <v>2</v>
      </c>
      <c r="AN75" s="1">
        <f>_xlfn.XLOOKUP(A:A,TELEFONE!A:A,TELEFONE!JO:JO)</f>
        <v>2</v>
      </c>
      <c r="AO75" s="1">
        <f>_xlfn.XLOOKUP(A:A,TELEFONE!A:A,TELEFONE!JR:JR)</f>
        <v>0</v>
      </c>
      <c r="AP75" s="51">
        <f t="shared" si="65"/>
        <v>8</v>
      </c>
      <c r="AQ75" s="1">
        <f>_xlfn.XLOOKUP($A:$A,TELEFONE!$A:$A,TELEFONE!JH:JH)</f>
        <v>2</v>
      </c>
      <c r="AR75" s="1">
        <f>_xlfn.XLOOKUP($A:$A,TELEFONE!$A:$A,TELEFONE!JI:JI)</f>
        <v>2</v>
      </c>
      <c r="AS75" s="1">
        <f>_xlfn.XLOOKUP($A:$A,TELEFONE!$A:$A,TELEFONE!JJ:JJ)</f>
        <v>2</v>
      </c>
      <c r="AT75" s="1">
        <f>_xlfn.XLOOKUP($A:$A,TELEFONE!$A:$A,TELEFONE!JK:JK)</f>
        <v>2</v>
      </c>
      <c r="AU75" s="2">
        <f>_xlfn.XLOOKUP($A:$A,'COAPS 2020-10'!$A:$A,'COAPS 2020-10'!O:O)</f>
        <v>1</v>
      </c>
      <c r="AV75" s="2" t="str">
        <f>_xlfn.XLOOKUP($A:$A,'COAPS 2020-10'!$A:$A,'COAPS 2020-10'!P:P)</f>
        <v>COMPARTILHADA</v>
      </c>
      <c r="AW75" s="2" t="str">
        <f>_xlfn.XLOOKUP($A:$A,'COAPS 2020-10'!$A:$A,'COAPS 2020-10'!Q:Q)</f>
        <v>COMPARTILHADA</v>
      </c>
      <c r="AX75" s="2" t="str">
        <f>_xlfn.XLOOKUP($A:$A,'COAPS 2020-10'!$A:$A,'COAPS 2020-10'!R:R)</f>
        <v>COMPARTILHADA</v>
      </c>
      <c r="AY75" s="1">
        <f>_xlfn.XLOOKUP(A:A,AUTOPREENCHIMENTO!A:A,AUTOPREENCHIMENTO!MA:MA)</f>
        <v>1</v>
      </c>
      <c r="AZ75" s="1">
        <f>_xlfn.XLOOKUP(A:A,AUTOPREENCHIMENTO!A:A,AUTOPREENCHIMENTO!PH:PH)</f>
        <v>1</v>
      </c>
    </row>
    <row r="76" spans="1:52" x14ac:dyDescent="0.25">
      <c r="A76" s="2">
        <v>124</v>
      </c>
      <c r="B76" s="1" t="s">
        <v>1622</v>
      </c>
      <c r="C76" s="43" t="s">
        <v>162</v>
      </c>
      <c r="D76" s="1" t="s">
        <v>2030</v>
      </c>
      <c r="E76" s="20" t="str">
        <f>_xlfn.XLOOKUP(A:A,Tipologia!A:A,Tipologia!F:F)</f>
        <v>C</v>
      </c>
      <c r="F76" s="63">
        <f t="shared" si="44"/>
        <v>14</v>
      </c>
      <c r="G76" s="65">
        <f t="shared" si="45"/>
        <v>1</v>
      </c>
      <c r="H76" s="65">
        <f t="shared" si="46"/>
        <v>0</v>
      </c>
      <c r="I76" s="65">
        <f t="shared" si="47"/>
        <v>2</v>
      </c>
      <c r="J76" s="65">
        <f t="shared" si="48"/>
        <v>0</v>
      </c>
      <c r="K76" s="65">
        <f t="shared" si="49"/>
        <v>1</v>
      </c>
      <c r="L76" s="65">
        <f t="shared" si="50"/>
        <v>1</v>
      </c>
      <c r="M76" s="65">
        <f t="shared" si="51"/>
        <v>0.5</v>
      </c>
      <c r="N76" s="65">
        <f t="shared" si="52"/>
        <v>0.5</v>
      </c>
      <c r="O76" s="65">
        <f t="shared" si="53"/>
        <v>0</v>
      </c>
      <c r="P76" s="65">
        <f t="shared" si="54"/>
        <v>0</v>
      </c>
      <c r="Q76" s="65">
        <f t="shared" si="55"/>
        <v>1</v>
      </c>
      <c r="R76" s="65">
        <f t="shared" si="56"/>
        <v>1</v>
      </c>
      <c r="S76" s="65">
        <f t="shared" si="57"/>
        <v>1</v>
      </c>
      <c r="T76" s="65">
        <f t="shared" si="58"/>
        <v>1</v>
      </c>
      <c r="U76" s="65">
        <f t="shared" si="59"/>
        <v>1</v>
      </c>
      <c r="V76" s="65">
        <f t="shared" si="60"/>
        <v>1</v>
      </c>
      <c r="W76" s="65">
        <f t="shared" si="61"/>
        <v>1</v>
      </c>
      <c r="X76" s="65">
        <f t="shared" si="62"/>
        <v>0</v>
      </c>
      <c r="Y76" s="65">
        <f t="shared" si="63"/>
        <v>1</v>
      </c>
      <c r="Z76" s="66">
        <f>_xlfn.XLOOKUP(A:A,'COAPS 2020-10'!A:A,'COAPS 2020-10'!AP:AP)</f>
        <v>10</v>
      </c>
      <c r="AA76" s="67" t="str">
        <f>_xlfn.XLOOKUP(A:A,'COAPS 2020-10'!A:A,'COAPS 2020-10'!M:M)</f>
        <v>PRÓPRIO</v>
      </c>
      <c r="AB76" s="51">
        <f t="shared" si="64"/>
        <v>1.8</v>
      </c>
      <c r="AC76" s="1">
        <f>_xlfn.XLOOKUP(A:A,'COAPS 2020-10'!A:A,'COAPS 2020-10'!N:N)</f>
        <v>18</v>
      </c>
      <c r="AD76" s="2" t="str">
        <f>_xlfn.XLOOKUP(A:A,'COAPS 2020-10'!A:A,'COAPS 2020-10'!AF:AF)</f>
        <v>NÃO</v>
      </c>
      <c r="AE76" s="67" t="str">
        <f>_xlfn.XLOOKUP(A:A,'COAPS 2020-10'!A:A,'COAPS 2020-10'!T:T)</f>
        <v>SIM</v>
      </c>
      <c r="AF76" s="1">
        <f>_xlfn.XLOOKUP(A:A,TELEFONE!A:A,TELEFONE!KD:KD)</f>
        <v>1</v>
      </c>
      <c r="AG76" s="1">
        <f>_xlfn.XLOOKUP($A:$A,AUTOPREENCHIMENTO!$A:$A,AUTOPREENCHIMENTO!LT:LT)</f>
        <v>1</v>
      </c>
      <c r="AH76" s="1">
        <f>_xlfn.XLOOKUP($A:$A,AUTOPREENCHIMENTO!$A:$A,AUTOPREENCHIMENTO!LU:LU)</f>
        <v>1</v>
      </c>
      <c r="AI76" s="1">
        <f>_xlfn.XLOOKUP($A:$A,AUTOPREENCHIMENTO!$A:$A,AUTOPREENCHIMENTO!MN:MN)</f>
        <v>0</v>
      </c>
      <c r="AJ76" s="1">
        <f>_xlfn.XLOOKUP($A:$A,AUTOPREENCHIMENTO!$A:$A,AUTOPREENCHIMENTO!MO:MO)</f>
        <v>0</v>
      </c>
      <c r="AK76" s="66">
        <f>_xlfn.XLOOKUP($A:$A,AUTOPREENCHIMENTO!$A:$A,AUTOPREENCHIMENTO!LY:LY)</f>
        <v>1</v>
      </c>
      <c r="AL76" s="66">
        <f>_xlfn.XLOOKUP($A:$A,AUTOPREENCHIMENTO!$A:$A,AUTOPREENCHIMENTO!LZ:LZ)</f>
        <v>0</v>
      </c>
      <c r="AM76" s="1">
        <f>_xlfn.XLOOKUP(A:A,TELEFONE!A:A,TELEFONE!JN:JN)</f>
        <v>1</v>
      </c>
      <c r="AN76" s="1">
        <f>_xlfn.XLOOKUP(A:A,TELEFONE!A:A,TELEFONE!JO:JO)</f>
        <v>1</v>
      </c>
      <c r="AO76" s="1">
        <f>_xlfn.XLOOKUP(A:A,TELEFONE!A:A,TELEFONE!JR:JR)</f>
        <v>1</v>
      </c>
      <c r="AP76" s="51">
        <f t="shared" si="65"/>
        <v>4</v>
      </c>
      <c r="AQ76" s="1">
        <f>_xlfn.XLOOKUP($A:$A,TELEFONE!$A:$A,TELEFONE!JH:JH)</f>
        <v>1</v>
      </c>
      <c r="AR76" s="1">
        <f>_xlfn.XLOOKUP($A:$A,TELEFONE!$A:$A,TELEFONE!JI:JI)</f>
        <v>1</v>
      </c>
      <c r="AS76" s="1">
        <f>_xlfn.XLOOKUP($A:$A,TELEFONE!$A:$A,TELEFONE!JJ:JJ)</f>
        <v>1</v>
      </c>
      <c r="AT76" s="1">
        <f>_xlfn.XLOOKUP($A:$A,TELEFONE!$A:$A,TELEFONE!JK:JK)</f>
        <v>1</v>
      </c>
      <c r="AU76" s="2">
        <f>_xlfn.XLOOKUP($A:$A,'COAPS 2020-10'!$A:$A,'COAPS 2020-10'!O:O)</f>
        <v>1</v>
      </c>
      <c r="AV76" s="2" t="str">
        <f>_xlfn.XLOOKUP($A:$A,'COAPS 2020-10'!$A:$A,'COAPS 2020-10'!P:P)</f>
        <v>SIM</v>
      </c>
      <c r="AW76" s="2" t="str">
        <f>_xlfn.XLOOKUP($A:$A,'COAPS 2020-10'!$A:$A,'COAPS 2020-10'!Q:Q)</f>
        <v>SIM</v>
      </c>
      <c r="AX76" s="2" t="str">
        <f>_xlfn.XLOOKUP($A:$A,'COAPS 2020-10'!$A:$A,'COAPS 2020-10'!R:R)</f>
        <v>SIM</v>
      </c>
      <c r="AY76" s="1">
        <f>_xlfn.XLOOKUP(A:A,AUTOPREENCHIMENTO!A:A,AUTOPREENCHIMENTO!MA:MA)</f>
        <v>0</v>
      </c>
      <c r="AZ76" s="1">
        <f>_xlfn.XLOOKUP(A:A,AUTOPREENCHIMENTO!A:A,AUTOPREENCHIMENTO!PH:PH)</f>
        <v>1</v>
      </c>
    </row>
    <row r="77" spans="1:52" x14ac:dyDescent="0.25">
      <c r="A77" s="2">
        <v>125</v>
      </c>
      <c r="B77" s="1" t="s">
        <v>1929</v>
      </c>
      <c r="C77" s="43" t="s">
        <v>120</v>
      </c>
      <c r="D77" s="1" t="s">
        <v>2101</v>
      </c>
      <c r="E77" s="20" t="str">
        <f>_xlfn.XLOOKUP(A:A,Tipologia!A:A,Tipologia!F:F)</f>
        <v>D</v>
      </c>
      <c r="F77" s="63">
        <f t="shared" si="44"/>
        <v>14</v>
      </c>
      <c r="G77" s="65">
        <f t="shared" si="45"/>
        <v>1</v>
      </c>
      <c r="H77" s="65">
        <f t="shared" si="46"/>
        <v>3</v>
      </c>
      <c r="I77" s="65">
        <f t="shared" si="47"/>
        <v>1</v>
      </c>
      <c r="J77" s="65">
        <f t="shared" si="48"/>
        <v>0</v>
      </c>
      <c r="K77" s="65">
        <f t="shared" si="49"/>
        <v>1</v>
      </c>
      <c r="L77" s="65">
        <f t="shared" si="50"/>
        <v>1</v>
      </c>
      <c r="M77" s="65">
        <f t="shared" si="51"/>
        <v>0.5</v>
      </c>
      <c r="N77" s="65">
        <f t="shared" si="52"/>
        <v>0.5</v>
      </c>
      <c r="O77" s="65">
        <f t="shared" si="53"/>
        <v>0.5</v>
      </c>
      <c r="P77" s="65">
        <f t="shared" si="54"/>
        <v>0</v>
      </c>
      <c r="Q77" s="65">
        <f t="shared" si="55"/>
        <v>1</v>
      </c>
      <c r="R77" s="65">
        <f t="shared" si="56"/>
        <v>1</v>
      </c>
      <c r="S77" s="65">
        <f t="shared" si="57"/>
        <v>0.5</v>
      </c>
      <c r="T77" s="65">
        <f t="shared" si="58"/>
        <v>1</v>
      </c>
      <c r="U77" s="65">
        <f t="shared" si="59"/>
        <v>1</v>
      </c>
      <c r="V77" s="65">
        <f t="shared" si="60"/>
        <v>1</v>
      </c>
      <c r="W77" s="65">
        <f t="shared" si="61"/>
        <v>0</v>
      </c>
      <c r="X77" s="65">
        <f t="shared" si="62"/>
        <v>0</v>
      </c>
      <c r="Y77" s="65">
        <f t="shared" si="63"/>
        <v>0</v>
      </c>
      <c r="Z77" s="66">
        <f>_xlfn.XLOOKUP(A:A,'COAPS 2020-10'!A:A,'COAPS 2020-10'!AP:AP)</f>
        <v>2</v>
      </c>
      <c r="AA77" s="67" t="str">
        <f>_xlfn.XLOOKUP(A:A,'COAPS 2020-10'!A:A,'COAPS 2020-10'!M:M)</f>
        <v>PRÓPRIO</v>
      </c>
      <c r="AB77" s="51">
        <f t="shared" si="64"/>
        <v>1</v>
      </c>
      <c r="AC77" s="1">
        <f>_xlfn.XLOOKUP(A:A,'COAPS 2020-10'!A:A,'COAPS 2020-10'!N:N)</f>
        <v>2</v>
      </c>
      <c r="AD77" s="2" t="str">
        <f>_xlfn.XLOOKUP(A:A,'COAPS 2020-10'!A:A,'COAPS 2020-10'!AF:AF)</f>
        <v>NÃO</v>
      </c>
      <c r="AE77" s="67" t="str">
        <f>_xlfn.XLOOKUP(A:A,'COAPS 2020-10'!A:A,'COAPS 2020-10'!T:T)</f>
        <v>SIM</v>
      </c>
      <c r="AF77" s="1">
        <f>_xlfn.XLOOKUP(A:A,TELEFONE!A:A,TELEFONE!KD:KD)</f>
        <v>1</v>
      </c>
      <c r="AG77" s="1">
        <f>_xlfn.XLOOKUP($A:$A,AUTOPREENCHIMENTO!$A:$A,AUTOPREENCHIMENTO!LT:LT)</f>
        <v>1</v>
      </c>
      <c r="AH77" s="1">
        <f>_xlfn.XLOOKUP($A:$A,AUTOPREENCHIMENTO!$A:$A,AUTOPREENCHIMENTO!LU:LU)</f>
        <v>1</v>
      </c>
      <c r="AI77" s="1">
        <f>_xlfn.XLOOKUP($A:$A,AUTOPREENCHIMENTO!$A:$A,AUTOPREENCHIMENTO!MN:MN)</f>
        <v>1</v>
      </c>
      <c r="AJ77" s="1">
        <f>_xlfn.XLOOKUP($A:$A,AUTOPREENCHIMENTO!$A:$A,AUTOPREENCHIMENTO!MO:MO)</f>
        <v>0</v>
      </c>
      <c r="AK77" s="66">
        <f>_xlfn.XLOOKUP($A:$A,AUTOPREENCHIMENTO!$A:$A,AUTOPREENCHIMENTO!LY:LY)</f>
        <v>1</v>
      </c>
      <c r="AL77" s="66">
        <f>_xlfn.XLOOKUP($A:$A,AUTOPREENCHIMENTO!$A:$A,AUTOPREENCHIMENTO!LZ:LZ)</f>
        <v>0</v>
      </c>
      <c r="AM77" s="1">
        <f>_xlfn.XLOOKUP(A:A,TELEFONE!A:A,TELEFONE!JN:JN)</f>
        <v>1</v>
      </c>
      <c r="AN77" s="1">
        <f>_xlfn.XLOOKUP(A:A,TELEFONE!A:A,TELEFONE!JO:JO)</f>
        <v>1</v>
      </c>
      <c r="AO77" s="1">
        <f>_xlfn.XLOOKUP(A:A,TELEFONE!A:A,TELEFONE!JR:JR)</f>
        <v>1</v>
      </c>
      <c r="AP77" s="51">
        <f t="shared" si="65"/>
        <v>6</v>
      </c>
      <c r="AQ77" s="1">
        <f>_xlfn.XLOOKUP($A:$A,TELEFONE!$A:$A,TELEFONE!JH:JH)</f>
        <v>1</v>
      </c>
      <c r="AR77" s="1">
        <f>_xlfn.XLOOKUP($A:$A,TELEFONE!$A:$A,TELEFONE!JI:JI)</f>
        <v>2</v>
      </c>
      <c r="AS77" s="1">
        <f>_xlfn.XLOOKUP($A:$A,TELEFONE!$A:$A,TELEFONE!JJ:JJ)</f>
        <v>1</v>
      </c>
      <c r="AT77" s="1">
        <f>_xlfn.XLOOKUP($A:$A,TELEFONE!$A:$A,TELEFONE!JK:JK)</f>
        <v>2</v>
      </c>
      <c r="AU77" s="2">
        <f>_xlfn.XLOOKUP($A:$A,'COAPS 2020-10'!$A:$A,'COAPS 2020-10'!O:O)</f>
        <v>2</v>
      </c>
      <c r="AV77" s="2" t="str">
        <f>_xlfn.XLOOKUP($A:$A,'COAPS 2020-10'!$A:$A,'COAPS 2020-10'!P:P)</f>
        <v>SIM</v>
      </c>
      <c r="AW77" s="2" t="str">
        <f>_xlfn.XLOOKUP($A:$A,'COAPS 2020-10'!$A:$A,'COAPS 2020-10'!Q:Q)</f>
        <v>SIM</v>
      </c>
      <c r="AX77" s="2" t="str">
        <f>_xlfn.XLOOKUP($A:$A,'COAPS 2020-10'!$A:$A,'COAPS 2020-10'!R:R)</f>
        <v>NÃO</v>
      </c>
      <c r="AY77" s="1">
        <f>_xlfn.XLOOKUP(A:A,AUTOPREENCHIMENTO!A:A,AUTOPREENCHIMENTO!MA:MA)</f>
        <v>0</v>
      </c>
      <c r="AZ77" s="1">
        <f>_xlfn.XLOOKUP(A:A,AUTOPREENCHIMENTO!A:A,AUTOPREENCHIMENTO!PH:PH)</f>
        <v>2</v>
      </c>
    </row>
    <row r="78" spans="1:52" x14ac:dyDescent="0.25">
      <c r="A78" s="2">
        <v>128</v>
      </c>
      <c r="B78" s="1" t="s">
        <v>1702</v>
      </c>
      <c r="C78" s="43" t="s">
        <v>325</v>
      </c>
      <c r="D78" s="1" t="s">
        <v>2031</v>
      </c>
      <c r="E78" s="20" t="str">
        <f>_xlfn.XLOOKUP(A:A,Tipologia!A:A,Tipologia!F:F)</f>
        <v>D</v>
      </c>
      <c r="F78" s="63">
        <f t="shared" si="44"/>
        <v>17.75</v>
      </c>
      <c r="G78" s="65">
        <f t="shared" si="45"/>
        <v>1</v>
      </c>
      <c r="H78" s="65">
        <f t="shared" si="46"/>
        <v>3</v>
      </c>
      <c r="I78" s="65">
        <f t="shared" si="47"/>
        <v>2</v>
      </c>
      <c r="J78" s="65">
        <f t="shared" si="48"/>
        <v>1</v>
      </c>
      <c r="K78" s="65">
        <f t="shared" si="49"/>
        <v>1</v>
      </c>
      <c r="L78" s="65">
        <f t="shared" si="50"/>
        <v>1</v>
      </c>
      <c r="M78" s="65">
        <f t="shared" si="51"/>
        <v>0.5</v>
      </c>
      <c r="N78" s="65">
        <f t="shared" si="52"/>
        <v>0.5</v>
      </c>
      <c r="O78" s="65">
        <f t="shared" si="53"/>
        <v>0.5</v>
      </c>
      <c r="P78" s="65">
        <f t="shared" si="54"/>
        <v>0</v>
      </c>
      <c r="Q78" s="65">
        <f t="shared" si="55"/>
        <v>1</v>
      </c>
      <c r="R78" s="65">
        <f t="shared" si="56"/>
        <v>1</v>
      </c>
      <c r="S78" s="65">
        <f t="shared" si="57"/>
        <v>0.25</v>
      </c>
      <c r="T78" s="65">
        <f t="shared" si="58"/>
        <v>1</v>
      </c>
      <c r="U78" s="65">
        <f t="shared" si="59"/>
        <v>1</v>
      </c>
      <c r="V78" s="65">
        <f t="shared" si="60"/>
        <v>1</v>
      </c>
      <c r="W78" s="65">
        <f t="shared" si="61"/>
        <v>1</v>
      </c>
      <c r="X78" s="65">
        <f t="shared" si="62"/>
        <v>0</v>
      </c>
      <c r="Y78" s="65">
        <f t="shared" si="63"/>
        <v>1</v>
      </c>
      <c r="Z78" s="66">
        <f>_xlfn.XLOOKUP(A:A,'COAPS 2020-10'!A:A,'COAPS 2020-10'!AP:AP)</f>
        <v>3</v>
      </c>
      <c r="AA78" s="67" t="str">
        <f>_xlfn.XLOOKUP(A:A,'COAPS 2020-10'!A:A,'COAPS 2020-10'!M:M)</f>
        <v>CESSÃO</v>
      </c>
      <c r="AB78" s="51">
        <f t="shared" si="64"/>
        <v>2</v>
      </c>
      <c r="AC78" s="1">
        <f>_xlfn.XLOOKUP(A:A,'COAPS 2020-10'!A:A,'COAPS 2020-10'!N:N)</f>
        <v>6</v>
      </c>
      <c r="AD78" s="2" t="str">
        <f>_xlfn.XLOOKUP(A:A,'COAPS 2020-10'!A:A,'COAPS 2020-10'!AF:AF)</f>
        <v>SIM</v>
      </c>
      <c r="AE78" s="67" t="str">
        <f>_xlfn.XLOOKUP(A:A,'COAPS 2020-10'!A:A,'COAPS 2020-10'!T:T)</f>
        <v>SIM</v>
      </c>
      <c r="AF78" s="1">
        <f>_xlfn.XLOOKUP(A:A,TELEFONE!A:A,TELEFONE!KD:KD)</f>
        <v>1</v>
      </c>
      <c r="AG78" s="1">
        <f>_xlfn.XLOOKUP($A:$A,AUTOPREENCHIMENTO!$A:$A,AUTOPREENCHIMENTO!LT:LT)</f>
        <v>1</v>
      </c>
      <c r="AH78" s="1">
        <f>_xlfn.XLOOKUP($A:$A,AUTOPREENCHIMENTO!$A:$A,AUTOPREENCHIMENTO!LU:LU)</f>
        <v>1</v>
      </c>
      <c r="AI78" s="1">
        <f>_xlfn.XLOOKUP($A:$A,AUTOPREENCHIMENTO!$A:$A,AUTOPREENCHIMENTO!MN:MN)</f>
        <v>1</v>
      </c>
      <c r="AJ78" s="1">
        <f>_xlfn.XLOOKUP($A:$A,AUTOPREENCHIMENTO!$A:$A,AUTOPREENCHIMENTO!MO:MO)</f>
        <v>0</v>
      </c>
      <c r="AK78" s="66">
        <f>_xlfn.XLOOKUP($A:$A,AUTOPREENCHIMENTO!$A:$A,AUTOPREENCHIMENTO!LY:LY)</f>
        <v>1</v>
      </c>
      <c r="AL78" s="66">
        <f>_xlfn.XLOOKUP($A:$A,AUTOPREENCHIMENTO!$A:$A,AUTOPREENCHIMENTO!LZ:LZ)</f>
        <v>0</v>
      </c>
      <c r="AM78" s="1">
        <f>_xlfn.XLOOKUP(A:A,TELEFONE!A:A,TELEFONE!JN:JN)</f>
        <v>1</v>
      </c>
      <c r="AN78" s="1">
        <f>_xlfn.XLOOKUP(A:A,TELEFONE!A:A,TELEFONE!JO:JO)</f>
        <v>1</v>
      </c>
      <c r="AO78" s="1">
        <f>_xlfn.XLOOKUP(A:A,TELEFONE!A:A,TELEFONE!JR:JR)</f>
        <v>1</v>
      </c>
      <c r="AP78" s="51">
        <f t="shared" si="65"/>
        <v>7</v>
      </c>
      <c r="AQ78" s="1">
        <f>_xlfn.XLOOKUP($A:$A,TELEFONE!$A:$A,TELEFONE!JH:JH)</f>
        <v>2</v>
      </c>
      <c r="AR78" s="1">
        <f>_xlfn.XLOOKUP($A:$A,TELEFONE!$A:$A,TELEFONE!JI:JI)</f>
        <v>2</v>
      </c>
      <c r="AS78" s="1">
        <f>_xlfn.XLOOKUP($A:$A,TELEFONE!$A:$A,TELEFONE!JJ:JJ)</f>
        <v>1</v>
      </c>
      <c r="AT78" s="1">
        <f>_xlfn.XLOOKUP($A:$A,TELEFONE!$A:$A,TELEFONE!JK:JK)</f>
        <v>2</v>
      </c>
      <c r="AU78" s="2">
        <f>_xlfn.XLOOKUP($A:$A,'COAPS 2020-10'!$A:$A,'COAPS 2020-10'!O:O)</f>
        <v>1</v>
      </c>
      <c r="AV78" s="2" t="str">
        <f>_xlfn.XLOOKUP($A:$A,'COAPS 2020-10'!$A:$A,'COAPS 2020-10'!P:P)</f>
        <v>COMPARTILHADA</v>
      </c>
      <c r="AW78" s="2" t="str">
        <f>_xlfn.XLOOKUP($A:$A,'COAPS 2020-10'!$A:$A,'COAPS 2020-10'!Q:Q)</f>
        <v>COMPARTILHADA</v>
      </c>
      <c r="AX78" s="2" t="str">
        <f>_xlfn.XLOOKUP($A:$A,'COAPS 2020-10'!$A:$A,'COAPS 2020-10'!R:R)</f>
        <v>SIM</v>
      </c>
      <c r="AY78" s="1">
        <f>_xlfn.XLOOKUP(A:A,AUTOPREENCHIMENTO!A:A,AUTOPREENCHIMENTO!MA:MA)</f>
        <v>0</v>
      </c>
      <c r="AZ78" s="1">
        <f>_xlfn.XLOOKUP(A:A,AUTOPREENCHIMENTO!A:A,AUTOPREENCHIMENTO!PH:PH)</f>
        <v>1</v>
      </c>
    </row>
    <row r="79" spans="1:52" x14ac:dyDescent="0.25">
      <c r="A79" s="2">
        <v>130</v>
      </c>
      <c r="B79" s="1" t="s">
        <v>1702</v>
      </c>
      <c r="C79" s="43" t="s">
        <v>325</v>
      </c>
      <c r="D79" s="1" t="s">
        <v>1734</v>
      </c>
      <c r="E79" s="20" t="str">
        <f>_xlfn.XLOOKUP(A:A,Tipologia!A:A,Tipologia!F:F)</f>
        <v>B</v>
      </c>
      <c r="F79" s="63">
        <f t="shared" si="44"/>
        <v>15</v>
      </c>
      <c r="G79" s="65">
        <f t="shared" si="45"/>
        <v>1</v>
      </c>
      <c r="H79" s="65">
        <f t="shared" si="46"/>
        <v>3</v>
      </c>
      <c r="I79" s="65">
        <f t="shared" si="47"/>
        <v>2</v>
      </c>
      <c r="J79" s="65">
        <f t="shared" si="48"/>
        <v>1</v>
      </c>
      <c r="K79" s="65">
        <f t="shared" si="49"/>
        <v>0.5</v>
      </c>
      <c r="L79" s="65">
        <f t="shared" si="50"/>
        <v>0</v>
      </c>
      <c r="M79" s="65">
        <f t="shared" si="51"/>
        <v>0.5</v>
      </c>
      <c r="N79" s="65">
        <f t="shared" si="52"/>
        <v>0.5</v>
      </c>
      <c r="O79" s="65">
        <f t="shared" si="53"/>
        <v>0</v>
      </c>
      <c r="P79" s="65">
        <f t="shared" si="54"/>
        <v>0</v>
      </c>
      <c r="Q79" s="65">
        <f t="shared" si="55"/>
        <v>1</v>
      </c>
      <c r="R79" s="65">
        <f t="shared" si="56"/>
        <v>1</v>
      </c>
      <c r="S79" s="65">
        <f t="shared" si="57"/>
        <v>0.5</v>
      </c>
      <c r="T79" s="65">
        <f t="shared" si="58"/>
        <v>1</v>
      </c>
      <c r="U79" s="65">
        <f t="shared" si="59"/>
        <v>1</v>
      </c>
      <c r="V79" s="65">
        <f t="shared" si="60"/>
        <v>1</v>
      </c>
      <c r="W79" s="65">
        <f t="shared" si="61"/>
        <v>0</v>
      </c>
      <c r="X79" s="65">
        <f t="shared" si="62"/>
        <v>0</v>
      </c>
      <c r="Y79" s="65">
        <f t="shared" si="63"/>
        <v>1</v>
      </c>
      <c r="Z79" s="66">
        <f>_xlfn.XLOOKUP(A:A,'COAPS 2020-10'!A:A,'COAPS 2020-10'!AP:AP)</f>
        <v>1</v>
      </c>
      <c r="AA79" s="67" t="str">
        <f>_xlfn.XLOOKUP(A:A,'COAPS 2020-10'!A:A,'COAPS 2020-10'!M:M)</f>
        <v>COMODATO</v>
      </c>
      <c r="AB79" s="51">
        <f t="shared" si="64"/>
        <v>3</v>
      </c>
      <c r="AC79" s="1">
        <f>_xlfn.XLOOKUP(A:A,'COAPS 2020-10'!A:A,'COAPS 2020-10'!N:N)</f>
        <v>3</v>
      </c>
      <c r="AD79" s="2" t="str">
        <f>_xlfn.XLOOKUP(A:A,'COAPS 2020-10'!A:A,'COAPS 2020-10'!AF:AF)</f>
        <v>SIM</v>
      </c>
      <c r="AE79" s="67" t="str">
        <f>_xlfn.XLOOKUP(A:A,'COAPS 2020-10'!A:A,'COAPS 2020-10'!T:T)</f>
        <v>CAUTELA</v>
      </c>
      <c r="AF79" s="1">
        <f>_xlfn.XLOOKUP(A:A,TELEFONE!A:A,TELEFONE!KD:KD)</f>
        <v>0</v>
      </c>
      <c r="AG79" s="1">
        <f>_xlfn.XLOOKUP($A:$A,AUTOPREENCHIMENTO!$A:$A,AUTOPREENCHIMENTO!LT:LT)</f>
        <v>1</v>
      </c>
      <c r="AH79" s="1">
        <f>_xlfn.XLOOKUP($A:$A,AUTOPREENCHIMENTO!$A:$A,AUTOPREENCHIMENTO!LU:LU)</f>
        <v>1</v>
      </c>
      <c r="AI79" s="1">
        <f>_xlfn.XLOOKUP($A:$A,AUTOPREENCHIMENTO!$A:$A,AUTOPREENCHIMENTO!MN:MN)</f>
        <v>0</v>
      </c>
      <c r="AJ79" s="1">
        <f>_xlfn.XLOOKUP($A:$A,AUTOPREENCHIMENTO!$A:$A,AUTOPREENCHIMENTO!MO:MO)</f>
        <v>0</v>
      </c>
      <c r="AK79" s="66">
        <f>_xlfn.XLOOKUP($A:$A,AUTOPREENCHIMENTO!$A:$A,AUTOPREENCHIMENTO!LY:LY)</f>
        <v>1</v>
      </c>
      <c r="AL79" s="66">
        <f>_xlfn.XLOOKUP($A:$A,AUTOPREENCHIMENTO!$A:$A,AUTOPREENCHIMENTO!LZ:LZ)</f>
        <v>1</v>
      </c>
      <c r="AM79" s="1">
        <f>_xlfn.XLOOKUP(A:A,TELEFONE!A:A,TELEFONE!JN:JN)</f>
        <v>1</v>
      </c>
      <c r="AN79" s="1">
        <f>_xlfn.XLOOKUP(A:A,TELEFONE!A:A,TELEFONE!JO:JO)</f>
        <v>1</v>
      </c>
      <c r="AO79" s="1">
        <f>_xlfn.XLOOKUP(A:A,TELEFONE!A:A,TELEFONE!JR:JR)</f>
        <v>1</v>
      </c>
      <c r="AP79" s="51">
        <f t="shared" si="65"/>
        <v>6</v>
      </c>
      <c r="AQ79" s="1">
        <f>_xlfn.XLOOKUP($A:$A,TELEFONE!$A:$A,TELEFONE!JH:JH)</f>
        <v>1</v>
      </c>
      <c r="AR79" s="1">
        <f>_xlfn.XLOOKUP($A:$A,TELEFONE!$A:$A,TELEFONE!JI:JI)</f>
        <v>2</v>
      </c>
      <c r="AS79" s="1">
        <f>_xlfn.XLOOKUP($A:$A,TELEFONE!$A:$A,TELEFONE!JJ:JJ)</f>
        <v>1</v>
      </c>
      <c r="AT79" s="1">
        <f>_xlfn.XLOOKUP($A:$A,TELEFONE!$A:$A,TELEFONE!JK:JK)</f>
        <v>2</v>
      </c>
      <c r="AU79" s="2">
        <f>_xlfn.XLOOKUP($A:$A,'COAPS 2020-10'!$A:$A,'COAPS 2020-10'!O:O)</f>
        <v>1</v>
      </c>
      <c r="AV79" s="2" t="str">
        <f>_xlfn.XLOOKUP($A:$A,'COAPS 2020-10'!$A:$A,'COAPS 2020-10'!P:P)</f>
        <v>COMPARTILHADA</v>
      </c>
      <c r="AW79" s="2" t="str">
        <f>_xlfn.XLOOKUP($A:$A,'COAPS 2020-10'!$A:$A,'COAPS 2020-10'!Q:Q)</f>
        <v>COMPARTILHADA</v>
      </c>
      <c r="AX79" s="2" t="str">
        <f>_xlfn.XLOOKUP($A:$A,'COAPS 2020-10'!$A:$A,'COAPS 2020-10'!R:R)</f>
        <v>COMPARTILHADA</v>
      </c>
      <c r="AY79" s="1">
        <f>_xlfn.XLOOKUP(A:A,AUTOPREENCHIMENTO!A:A,AUTOPREENCHIMENTO!MA:MA)</f>
        <v>0</v>
      </c>
      <c r="AZ79" s="1">
        <f>_xlfn.XLOOKUP(A:A,AUTOPREENCHIMENTO!A:A,AUTOPREENCHIMENTO!PH:PH)</f>
        <v>1</v>
      </c>
    </row>
    <row r="80" spans="1:52" x14ac:dyDescent="0.25">
      <c r="A80" s="2">
        <v>131</v>
      </c>
      <c r="B80" s="1" t="s">
        <v>1568</v>
      </c>
      <c r="C80" s="43" t="s">
        <v>397</v>
      </c>
      <c r="D80" s="1" t="s">
        <v>2056</v>
      </c>
      <c r="E80" s="20" t="str">
        <f>_xlfn.XLOOKUP(A:A,Tipologia!A:A,Tipologia!F:F)</f>
        <v>E</v>
      </c>
      <c r="F80" s="63">
        <f t="shared" si="44"/>
        <v>14</v>
      </c>
      <c r="G80" s="65">
        <f t="shared" si="45"/>
        <v>1</v>
      </c>
      <c r="H80" s="65">
        <f t="shared" si="46"/>
        <v>3</v>
      </c>
      <c r="I80" s="65">
        <f t="shared" si="47"/>
        <v>2</v>
      </c>
      <c r="J80" s="65">
        <f t="shared" si="48"/>
        <v>0</v>
      </c>
      <c r="K80" s="65">
        <f t="shared" si="49"/>
        <v>0</v>
      </c>
      <c r="L80" s="65">
        <f t="shared" si="50"/>
        <v>0</v>
      </c>
      <c r="M80" s="65">
        <f t="shared" si="51"/>
        <v>0.5</v>
      </c>
      <c r="N80" s="65">
        <f t="shared" si="52"/>
        <v>0.5</v>
      </c>
      <c r="O80" s="65">
        <f t="shared" si="53"/>
        <v>0.5</v>
      </c>
      <c r="P80" s="65">
        <f t="shared" si="54"/>
        <v>0.5</v>
      </c>
      <c r="Q80" s="65">
        <f t="shared" si="55"/>
        <v>1</v>
      </c>
      <c r="R80" s="65">
        <f t="shared" si="56"/>
        <v>1</v>
      </c>
      <c r="S80" s="65">
        <f t="shared" si="57"/>
        <v>0</v>
      </c>
      <c r="T80" s="65">
        <f t="shared" si="58"/>
        <v>1</v>
      </c>
      <c r="U80" s="65">
        <f t="shared" si="59"/>
        <v>1</v>
      </c>
      <c r="V80" s="65">
        <f t="shared" si="60"/>
        <v>1</v>
      </c>
      <c r="W80" s="65">
        <f t="shared" si="61"/>
        <v>0</v>
      </c>
      <c r="X80" s="65">
        <f t="shared" si="62"/>
        <v>0</v>
      </c>
      <c r="Y80" s="65">
        <f t="shared" si="63"/>
        <v>1</v>
      </c>
      <c r="Z80" s="66">
        <f>_xlfn.XLOOKUP(A:A,'COAPS 2020-10'!A:A,'COAPS 2020-10'!AP:AP)</f>
        <v>2</v>
      </c>
      <c r="AA80" s="67" t="str">
        <f>_xlfn.XLOOKUP(A:A,'COAPS 2020-10'!A:A,'COAPS 2020-10'!M:M)</f>
        <v>COMODATO</v>
      </c>
      <c r="AB80" s="51">
        <f t="shared" si="64"/>
        <v>2</v>
      </c>
      <c r="AC80" s="1">
        <f>_xlfn.XLOOKUP(A:A,'COAPS 2020-10'!A:A,'COAPS 2020-10'!N:N)</f>
        <v>4</v>
      </c>
      <c r="AD80" s="2" t="str">
        <f>_xlfn.XLOOKUP(A:A,'COAPS 2020-10'!A:A,'COAPS 2020-10'!AF:AF)</f>
        <v>NÃO</v>
      </c>
      <c r="AE80" s="67" t="str">
        <f>_xlfn.XLOOKUP(A:A,'COAPS 2020-10'!A:A,'COAPS 2020-10'!T:T)</f>
        <v>NÃO</v>
      </c>
      <c r="AF80" s="1">
        <f>_xlfn.XLOOKUP(A:A,TELEFONE!A:A,TELEFONE!KD:KD)</f>
        <v>0</v>
      </c>
      <c r="AG80" s="1">
        <f>_xlfn.XLOOKUP($A:$A,AUTOPREENCHIMENTO!$A:$A,AUTOPREENCHIMENTO!LT:LT)</f>
        <v>1</v>
      </c>
      <c r="AH80" s="1">
        <f>_xlfn.XLOOKUP($A:$A,AUTOPREENCHIMENTO!$A:$A,AUTOPREENCHIMENTO!LU:LU)</f>
        <v>1</v>
      </c>
      <c r="AI80" s="1">
        <f>_xlfn.XLOOKUP($A:$A,AUTOPREENCHIMENTO!$A:$A,AUTOPREENCHIMENTO!MN:MN)</f>
        <v>1</v>
      </c>
      <c r="AJ80" s="1">
        <f>_xlfn.XLOOKUP($A:$A,AUTOPREENCHIMENTO!$A:$A,AUTOPREENCHIMENTO!MO:MO)</f>
        <v>1</v>
      </c>
      <c r="AK80" s="66">
        <f>_xlfn.XLOOKUP($A:$A,AUTOPREENCHIMENTO!$A:$A,AUTOPREENCHIMENTO!LY:LY)</f>
        <v>1</v>
      </c>
      <c r="AL80" s="66">
        <f>_xlfn.XLOOKUP($A:$A,AUTOPREENCHIMENTO!$A:$A,AUTOPREENCHIMENTO!LZ:LZ)</f>
        <v>1</v>
      </c>
      <c r="AM80" s="1">
        <f>_xlfn.XLOOKUP(A:A,TELEFONE!A:A,TELEFONE!JN:JN)</f>
        <v>1</v>
      </c>
      <c r="AN80" s="1">
        <f>_xlfn.XLOOKUP(A:A,TELEFONE!A:A,TELEFONE!JO:JO)</f>
        <v>2</v>
      </c>
      <c r="AO80" s="1">
        <f>_xlfn.XLOOKUP(A:A,TELEFONE!A:A,TELEFONE!JR:JR)</f>
        <v>1</v>
      </c>
      <c r="AP80" s="51">
        <f t="shared" si="65"/>
        <v>8</v>
      </c>
      <c r="AQ80" s="1">
        <f>_xlfn.XLOOKUP($A:$A,TELEFONE!$A:$A,TELEFONE!JH:JH)</f>
        <v>2</v>
      </c>
      <c r="AR80" s="1">
        <f>_xlfn.XLOOKUP($A:$A,TELEFONE!$A:$A,TELEFONE!JI:JI)</f>
        <v>2</v>
      </c>
      <c r="AS80" s="1">
        <f>_xlfn.XLOOKUP($A:$A,TELEFONE!$A:$A,TELEFONE!JJ:JJ)</f>
        <v>2</v>
      </c>
      <c r="AT80" s="1">
        <f>_xlfn.XLOOKUP($A:$A,TELEFONE!$A:$A,TELEFONE!JK:JK)</f>
        <v>2</v>
      </c>
      <c r="AU80" s="2">
        <f>_xlfn.XLOOKUP($A:$A,'COAPS 2020-10'!$A:$A,'COAPS 2020-10'!O:O)</f>
        <v>1</v>
      </c>
      <c r="AV80" s="2" t="str">
        <f>_xlfn.XLOOKUP($A:$A,'COAPS 2020-10'!$A:$A,'COAPS 2020-10'!P:P)</f>
        <v>SIM</v>
      </c>
      <c r="AW80" s="2" t="str">
        <f>_xlfn.XLOOKUP($A:$A,'COAPS 2020-10'!$A:$A,'COAPS 2020-10'!Q:Q)</f>
        <v>COMPARTILHADA</v>
      </c>
      <c r="AX80" s="2" t="str">
        <f>_xlfn.XLOOKUP($A:$A,'COAPS 2020-10'!$A:$A,'COAPS 2020-10'!R:R)</f>
        <v>NÃO</v>
      </c>
      <c r="AY80" s="1">
        <f>_xlfn.XLOOKUP(A:A,AUTOPREENCHIMENTO!A:A,AUTOPREENCHIMENTO!MA:MA)</f>
        <v>0</v>
      </c>
      <c r="AZ80" s="1">
        <f>_xlfn.XLOOKUP(A:A,AUTOPREENCHIMENTO!A:A,AUTOPREENCHIMENTO!PH:PH)</f>
        <v>1</v>
      </c>
    </row>
    <row r="81" spans="1:52" x14ac:dyDescent="0.25">
      <c r="A81" s="2">
        <v>132</v>
      </c>
      <c r="B81" s="1" t="s">
        <v>1702</v>
      </c>
      <c r="C81" s="43" t="s">
        <v>271</v>
      </c>
      <c r="D81" s="1" t="s">
        <v>2102</v>
      </c>
      <c r="E81" s="20" t="str">
        <f>_xlfn.XLOOKUP(A:A,Tipologia!A:A,Tipologia!F:F)</f>
        <v>D</v>
      </c>
      <c r="F81" s="63">
        <f t="shared" si="44"/>
        <v>15.25</v>
      </c>
      <c r="G81" s="65">
        <f t="shared" si="45"/>
        <v>0</v>
      </c>
      <c r="H81" s="65">
        <f t="shared" si="46"/>
        <v>3</v>
      </c>
      <c r="I81" s="65">
        <f t="shared" si="47"/>
        <v>2</v>
      </c>
      <c r="J81" s="65">
        <f t="shared" si="48"/>
        <v>1</v>
      </c>
      <c r="K81" s="65">
        <f t="shared" si="49"/>
        <v>0</v>
      </c>
      <c r="L81" s="65">
        <f t="shared" si="50"/>
        <v>1</v>
      </c>
      <c r="M81" s="65">
        <f t="shared" si="51"/>
        <v>0.5</v>
      </c>
      <c r="N81" s="65">
        <f t="shared" si="52"/>
        <v>0.5</v>
      </c>
      <c r="O81" s="65">
        <f t="shared" si="53"/>
        <v>0.5</v>
      </c>
      <c r="P81" s="65">
        <f t="shared" si="54"/>
        <v>0.5</v>
      </c>
      <c r="Q81" s="65">
        <f t="shared" si="55"/>
        <v>1</v>
      </c>
      <c r="R81" s="65">
        <f t="shared" si="56"/>
        <v>1</v>
      </c>
      <c r="S81" s="65">
        <f t="shared" si="57"/>
        <v>0.25</v>
      </c>
      <c r="T81" s="65">
        <f t="shared" si="58"/>
        <v>1</v>
      </c>
      <c r="U81" s="65">
        <f t="shared" si="59"/>
        <v>1</v>
      </c>
      <c r="V81" s="65">
        <f t="shared" si="60"/>
        <v>1</v>
      </c>
      <c r="W81" s="65">
        <f t="shared" si="61"/>
        <v>0</v>
      </c>
      <c r="X81" s="65">
        <f t="shared" si="62"/>
        <v>0</v>
      </c>
      <c r="Y81" s="65">
        <f t="shared" si="63"/>
        <v>1</v>
      </c>
      <c r="Z81" s="66">
        <f>_xlfn.XLOOKUP(A:A,'COAPS 2020-10'!A:A,'COAPS 2020-10'!AP:AP)</f>
        <v>2</v>
      </c>
      <c r="AA81" s="67" t="str">
        <f>_xlfn.XLOOKUP(A:A,'COAPS 2020-10'!A:A,'COAPS 2020-10'!M:M)</f>
        <v>ALUGADO</v>
      </c>
      <c r="AB81" s="51">
        <f t="shared" si="64"/>
        <v>2</v>
      </c>
      <c r="AC81" s="1">
        <f>_xlfn.XLOOKUP(A:A,'COAPS 2020-10'!A:A,'COAPS 2020-10'!N:N)</f>
        <v>4</v>
      </c>
      <c r="AD81" s="2" t="str">
        <f>_xlfn.XLOOKUP(A:A,'COAPS 2020-10'!A:A,'COAPS 2020-10'!AF:AF)</f>
        <v>SIM</v>
      </c>
      <c r="AE81" s="67" t="str">
        <f>_xlfn.XLOOKUP(A:A,'COAPS 2020-10'!A:A,'COAPS 2020-10'!T:T)</f>
        <v>NÃO</v>
      </c>
      <c r="AF81" s="1">
        <f>_xlfn.XLOOKUP(A:A,TELEFONE!A:A,TELEFONE!KD:KD)</f>
        <v>1</v>
      </c>
      <c r="AG81" s="1">
        <f>_xlfn.XLOOKUP($A:$A,AUTOPREENCHIMENTO!$A:$A,AUTOPREENCHIMENTO!LT:LT)</f>
        <v>1</v>
      </c>
      <c r="AH81" s="1">
        <f>_xlfn.XLOOKUP($A:$A,AUTOPREENCHIMENTO!$A:$A,AUTOPREENCHIMENTO!LU:LU)</f>
        <v>1</v>
      </c>
      <c r="AI81" s="1">
        <f>_xlfn.XLOOKUP($A:$A,AUTOPREENCHIMENTO!$A:$A,AUTOPREENCHIMENTO!MN:MN)</f>
        <v>1</v>
      </c>
      <c r="AJ81" s="1">
        <f>_xlfn.XLOOKUP($A:$A,AUTOPREENCHIMENTO!$A:$A,AUTOPREENCHIMENTO!MO:MO)</f>
        <v>1</v>
      </c>
      <c r="AK81" s="66">
        <f>_xlfn.XLOOKUP($A:$A,AUTOPREENCHIMENTO!$A:$A,AUTOPREENCHIMENTO!LY:LY)</f>
        <v>1</v>
      </c>
      <c r="AL81" s="66">
        <f>_xlfn.XLOOKUP($A:$A,AUTOPREENCHIMENTO!$A:$A,AUTOPREENCHIMENTO!LZ:LZ)</f>
        <v>1</v>
      </c>
      <c r="AM81" s="1">
        <f>_xlfn.XLOOKUP(A:A,TELEFONE!A:A,TELEFONE!JN:JN)</f>
        <v>1</v>
      </c>
      <c r="AN81" s="1">
        <f>_xlfn.XLOOKUP(A:A,TELEFONE!A:A,TELEFONE!JO:JO)</f>
        <v>1</v>
      </c>
      <c r="AO81" s="1">
        <f>_xlfn.XLOOKUP(A:A,TELEFONE!A:A,TELEFONE!JR:JR)</f>
        <v>1</v>
      </c>
      <c r="AP81" s="51">
        <f t="shared" si="65"/>
        <v>7</v>
      </c>
      <c r="AQ81" s="1">
        <f>_xlfn.XLOOKUP($A:$A,TELEFONE!$A:$A,TELEFONE!JH:JH)</f>
        <v>2</v>
      </c>
      <c r="AR81" s="1">
        <f>_xlfn.XLOOKUP($A:$A,TELEFONE!$A:$A,TELEFONE!JI:JI)</f>
        <v>2</v>
      </c>
      <c r="AS81" s="1">
        <f>_xlfn.XLOOKUP($A:$A,TELEFONE!$A:$A,TELEFONE!JJ:JJ)</f>
        <v>1</v>
      </c>
      <c r="AT81" s="1">
        <f>_xlfn.XLOOKUP($A:$A,TELEFONE!$A:$A,TELEFONE!JK:JK)</f>
        <v>2</v>
      </c>
      <c r="AU81" s="2">
        <f>_xlfn.XLOOKUP($A:$A,'COAPS 2020-10'!$A:$A,'COAPS 2020-10'!O:O)</f>
        <v>1</v>
      </c>
      <c r="AV81" s="2" t="str">
        <f>_xlfn.XLOOKUP($A:$A,'COAPS 2020-10'!$A:$A,'COAPS 2020-10'!P:P)</f>
        <v>SIM</v>
      </c>
      <c r="AW81" s="2" t="str">
        <f>_xlfn.XLOOKUP($A:$A,'COAPS 2020-10'!$A:$A,'COAPS 2020-10'!Q:Q)</f>
        <v>COMPARTILHADA</v>
      </c>
      <c r="AX81" s="2" t="str">
        <f>_xlfn.XLOOKUP($A:$A,'COAPS 2020-10'!$A:$A,'COAPS 2020-10'!R:R)</f>
        <v>COMPARTILHADA</v>
      </c>
      <c r="AY81" s="1">
        <f>_xlfn.XLOOKUP(A:A,AUTOPREENCHIMENTO!A:A,AUTOPREENCHIMENTO!MA:MA)</f>
        <v>0</v>
      </c>
      <c r="AZ81" s="1">
        <f>_xlfn.XLOOKUP(A:A,AUTOPREENCHIMENTO!A:A,AUTOPREENCHIMENTO!PH:PH)</f>
        <v>1</v>
      </c>
    </row>
    <row r="82" spans="1:52" x14ac:dyDescent="0.25">
      <c r="A82" s="2">
        <v>133</v>
      </c>
      <c r="B82" s="1" t="s">
        <v>1929</v>
      </c>
      <c r="C82" s="43" t="s">
        <v>120</v>
      </c>
      <c r="D82" s="1" t="s">
        <v>2134</v>
      </c>
      <c r="E82" s="20" t="str">
        <f>_xlfn.XLOOKUP(A:A,Tipologia!A:A,Tipologia!F:F)</f>
        <v>E</v>
      </c>
      <c r="F82" s="63">
        <f t="shared" si="44"/>
        <v>10.5</v>
      </c>
      <c r="G82" s="65">
        <f t="shared" si="45"/>
        <v>1</v>
      </c>
      <c r="H82" s="65">
        <f t="shared" si="46"/>
        <v>3</v>
      </c>
      <c r="I82" s="65">
        <f t="shared" si="47"/>
        <v>1</v>
      </c>
      <c r="J82" s="65">
        <f t="shared" si="48"/>
        <v>0</v>
      </c>
      <c r="K82" s="65">
        <f t="shared" si="49"/>
        <v>0</v>
      </c>
      <c r="L82" s="65">
        <f t="shared" si="50"/>
        <v>1</v>
      </c>
      <c r="M82" s="65">
        <f t="shared" si="51"/>
        <v>0.5</v>
      </c>
      <c r="N82" s="65">
        <f t="shared" si="52"/>
        <v>0.5</v>
      </c>
      <c r="O82" s="65">
        <f t="shared" si="53"/>
        <v>0</v>
      </c>
      <c r="P82" s="65">
        <f t="shared" si="54"/>
        <v>0</v>
      </c>
      <c r="Q82" s="65">
        <f t="shared" si="55"/>
        <v>1</v>
      </c>
      <c r="R82" s="65">
        <f t="shared" si="56"/>
        <v>1</v>
      </c>
      <c r="S82" s="65">
        <f t="shared" si="57"/>
        <v>0.5</v>
      </c>
      <c r="T82" s="65">
        <f t="shared" si="58"/>
        <v>0</v>
      </c>
      <c r="U82" s="65">
        <f t="shared" si="59"/>
        <v>0</v>
      </c>
      <c r="V82" s="65">
        <f t="shared" si="60"/>
        <v>1</v>
      </c>
      <c r="W82" s="65">
        <f t="shared" si="61"/>
        <v>0</v>
      </c>
      <c r="X82" s="65">
        <f t="shared" si="62"/>
        <v>0</v>
      </c>
      <c r="Y82" s="65">
        <f t="shared" si="63"/>
        <v>0</v>
      </c>
      <c r="Z82" s="66">
        <f>_xlfn.XLOOKUP(A:A,'COAPS 2020-10'!A:A,'COAPS 2020-10'!AP:AP)</f>
        <v>2</v>
      </c>
      <c r="AA82" s="67" t="str">
        <f>_xlfn.XLOOKUP(A:A,'COAPS 2020-10'!A:A,'COAPS 2020-10'!M:M)</f>
        <v>COMODATO</v>
      </c>
      <c r="AB82" s="51">
        <f t="shared" si="64"/>
        <v>1</v>
      </c>
      <c r="AC82" s="1">
        <f>_xlfn.XLOOKUP(A:A,'COAPS 2020-10'!A:A,'COAPS 2020-10'!N:N)</f>
        <v>2</v>
      </c>
      <c r="AD82" s="2" t="str">
        <f>_xlfn.XLOOKUP(A:A,'COAPS 2020-10'!A:A,'COAPS 2020-10'!AF:AF)</f>
        <v>NÃO</v>
      </c>
      <c r="AE82" s="67" t="str">
        <f>_xlfn.XLOOKUP(A:A,'COAPS 2020-10'!A:A,'COAPS 2020-10'!T:T)</f>
        <v>NÃO</v>
      </c>
      <c r="AF82" s="1">
        <f>_xlfn.XLOOKUP(A:A,TELEFONE!A:A,TELEFONE!KD:KD)</f>
        <v>1</v>
      </c>
      <c r="AG82" s="1">
        <f>_xlfn.XLOOKUP($A:$A,AUTOPREENCHIMENTO!$A:$A,AUTOPREENCHIMENTO!LT:LT)</f>
        <v>1</v>
      </c>
      <c r="AH82" s="1">
        <f>_xlfn.XLOOKUP($A:$A,AUTOPREENCHIMENTO!$A:$A,AUTOPREENCHIMENTO!LU:LU)</f>
        <v>1</v>
      </c>
      <c r="AI82" s="1">
        <f>_xlfn.XLOOKUP($A:$A,AUTOPREENCHIMENTO!$A:$A,AUTOPREENCHIMENTO!MN:MN)</f>
        <v>0</v>
      </c>
      <c r="AJ82" s="1">
        <f>_xlfn.XLOOKUP($A:$A,AUTOPREENCHIMENTO!$A:$A,AUTOPREENCHIMENTO!MO:MO)</f>
        <v>0</v>
      </c>
      <c r="AK82" s="66">
        <f>_xlfn.XLOOKUP($A:$A,AUTOPREENCHIMENTO!$A:$A,AUTOPREENCHIMENTO!LY:LY)</f>
        <v>1</v>
      </c>
      <c r="AL82" s="66">
        <f>_xlfn.XLOOKUP($A:$A,AUTOPREENCHIMENTO!$A:$A,AUTOPREENCHIMENTO!LZ:LZ)</f>
        <v>0</v>
      </c>
      <c r="AM82" s="1">
        <f>_xlfn.XLOOKUP(A:A,TELEFONE!A:A,TELEFONE!JN:JN)</f>
        <v>1</v>
      </c>
      <c r="AN82" s="1">
        <f>_xlfn.XLOOKUP(A:A,TELEFONE!A:A,TELEFONE!JO:JO)</f>
        <v>1</v>
      </c>
      <c r="AO82" s="1">
        <f>_xlfn.XLOOKUP(A:A,TELEFONE!A:A,TELEFONE!JR:JR)</f>
        <v>1</v>
      </c>
      <c r="AP82" s="51">
        <f t="shared" si="65"/>
        <v>6</v>
      </c>
      <c r="AQ82" s="1">
        <f>_xlfn.XLOOKUP($A:$A,TELEFONE!$A:$A,TELEFONE!JH:JH)</f>
        <v>1</v>
      </c>
      <c r="AR82" s="1">
        <f>_xlfn.XLOOKUP($A:$A,TELEFONE!$A:$A,TELEFONE!JI:JI)</f>
        <v>2</v>
      </c>
      <c r="AS82" s="1">
        <f>_xlfn.XLOOKUP($A:$A,TELEFONE!$A:$A,TELEFONE!JJ:JJ)</f>
        <v>1</v>
      </c>
      <c r="AT82" s="1">
        <f>_xlfn.XLOOKUP($A:$A,TELEFONE!$A:$A,TELEFONE!JK:JK)</f>
        <v>2</v>
      </c>
      <c r="AU82" s="2">
        <f>_xlfn.XLOOKUP($A:$A,'COAPS 2020-10'!$A:$A,'COAPS 2020-10'!O:O)</f>
        <v>0</v>
      </c>
      <c r="AV82" s="2" t="str">
        <f>_xlfn.XLOOKUP($A:$A,'COAPS 2020-10'!$A:$A,'COAPS 2020-10'!P:P)</f>
        <v>NÃO</v>
      </c>
      <c r="AW82" s="2" t="str">
        <f>_xlfn.XLOOKUP($A:$A,'COAPS 2020-10'!$A:$A,'COAPS 2020-10'!Q:Q)</f>
        <v>SIM</v>
      </c>
      <c r="AX82" s="2" t="str">
        <f>_xlfn.XLOOKUP($A:$A,'COAPS 2020-10'!$A:$A,'COAPS 2020-10'!R:R)</f>
        <v>NÃO</v>
      </c>
      <c r="AY82" s="1">
        <f>_xlfn.XLOOKUP(A:A,AUTOPREENCHIMENTO!A:A,AUTOPREENCHIMENTO!MA:MA)</f>
        <v>0</v>
      </c>
      <c r="AZ82" s="1">
        <f>_xlfn.XLOOKUP(A:A,AUTOPREENCHIMENTO!A:A,AUTOPREENCHIMENTO!PH:PH)</f>
        <v>2</v>
      </c>
    </row>
    <row r="83" spans="1:52" x14ac:dyDescent="0.25">
      <c r="A83" s="2">
        <v>134</v>
      </c>
      <c r="B83" s="1" t="s">
        <v>1794</v>
      </c>
      <c r="C83" s="43" t="s">
        <v>231</v>
      </c>
      <c r="D83" s="1" t="s">
        <v>2013</v>
      </c>
      <c r="E83" s="20" t="str">
        <f>_xlfn.XLOOKUP(A:A,Tipologia!A:A,Tipologia!F:F)</f>
        <v>B</v>
      </c>
      <c r="F83" s="63">
        <f t="shared" si="44"/>
        <v>17.5</v>
      </c>
      <c r="G83" s="65">
        <f t="shared" si="45"/>
        <v>1</v>
      </c>
      <c r="H83" s="65">
        <f t="shared" si="46"/>
        <v>3</v>
      </c>
      <c r="I83" s="65">
        <f t="shared" si="47"/>
        <v>2</v>
      </c>
      <c r="J83" s="65">
        <f t="shared" si="48"/>
        <v>1</v>
      </c>
      <c r="K83" s="65">
        <f t="shared" si="49"/>
        <v>1</v>
      </c>
      <c r="L83" s="65">
        <f t="shared" si="50"/>
        <v>1</v>
      </c>
      <c r="M83" s="65">
        <f t="shared" si="51"/>
        <v>0.5</v>
      </c>
      <c r="N83" s="65">
        <f t="shared" si="52"/>
        <v>0.5</v>
      </c>
      <c r="O83" s="65">
        <f t="shared" si="53"/>
        <v>0</v>
      </c>
      <c r="P83" s="65">
        <f t="shared" si="54"/>
        <v>0</v>
      </c>
      <c r="Q83" s="65">
        <f t="shared" si="55"/>
        <v>1</v>
      </c>
      <c r="R83" s="65">
        <f t="shared" si="56"/>
        <v>1</v>
      </c>
      <c r="S83" s="65">
        <f t="shared" si="57"/>
        <v>0.5</v>
      </c>
      <c r="T83" s="65">
        <f t="shared" si="58"/>
        <v>1</v>
      </c>
      <c r="U83" s="65">
        <f t="shared" si="59"/>
        <v>1</v>
      </c>
      <c r="V83" s="65">
        <f t="shared" si="60"/>
        <v>1</v>
      </c>
      <c r="W83" s="65">
        <f t="shared" si="61"/>
        <v>1</v>
      </c>
      <c r="X83" s="65">
        <f t="shared" si="62"/>
        <v>0</v>
      </c>
      <c r="Y83" s="65">
        <f t="shared" si="63"/>
        <v>1</v>
      </c>
      <c r="Z83" s="66">
        <f>_xlfn.XLOOKUP(A:A,'COAPS 2020-10'!A:A,'COAPS 2020-10'!AP:AP)</f>
        <v>4</v>
      </c>
      <c r="AA83" s="67" t="str">
        <f>_xlfn.XLOOKUP(A:A,'COAPS 2020-10'!A:A,'COAPS 2020-10'!M:M)</f>
        <v>PRÓPRIO</v>
      </c>
      <c r="AB83" s="51">
        <f t="shared" si="64"/>
        <v>2.25</v>
      </c>
      <c r="AC83" s="1">
        <f>_xlfn.XLOOKUP(A:A,'COAPS 2020-10'!A:A,'COAPS 2020-10'!N:N)</f>
        <v>9</v>
      </c>
      <c r="AD83" s="2" t="str">
        <f>_xlfn.XLOOKUP(A:A,'COAPS 2020-10'!A:A,'COAPS 2020-10'!AF:AF)</f>
        <v>SIM</v>
      </c>
      <c r="AE83" s="67" t="str">
        <f>_xlfn.XLOOKUP(A:A,'COAPS 2020-10'!A:A,'COAPS 2020-10'!T:T)</f>
        <v>SIM</v>
      </c>
      <c r="AF83" s="1">
        <f>_xlfn.XLOOKUP(A:A,TELEFONE!A:A,TELEFONE!KD:KD)</f>
        <v>1</v>
      </c>
      <c r="AG83" s="1">
        <f>_xlfn.XLOOKUP($A:$A,AUTOPREENCHIMENTO!$A:$A,AUTOPREENCHIMENTO!LT:LT)</f>
        <v>1</v>
      </c>
      <c r="AH83" s="1">
        <f>_xlfn.XLOOKUP($A:$A,AUTOPREENCHIMENTO!$A:$A,AUTOPREENCHIMENTO!LU:LU)</f>
        <v>1</v>
      </c>
      <c r="AI83" s="1">
        <f>_xlfn.XLOOKUP($A:$A,AUTOPREENCHIMENTO!$A:$A,AUTOPREENCHIMENTO!MN:MN)</f>
        <v>0</v>
      </c>
      <c r="AJ83" s="1">
        <f>_xlfn.XLOOKUP($A:$A,AUTOPREENCHIMENTO!$A:$A,AUTOPREENCHIMENTO!MO:MO)</f>
        <v>0</v>
      </c>
      <c r="AK83" s="66">
        <f>_xlfn.XLOOKUP($A:$A,AUTOPREENCHIMENTO!$A:$A,AUTOPREENCHIMENTO!LY:LY)</f>
        <v>1</v>
      </c>
      <c r="AL83" s="66">
        <f>_xlfn.XLOOKUP($A:$A,AUTOPREENCHIMENTO!$A:$A,AUTOPREENCHIMENTO!LZ:LZ)</f>
        <v>0</v>
      </c>
      <c r="AM83" s="1">
        <f>_xlfn.XLOOKUP(A:A,TELEFONE!A:A,TELEFONE!JN:JN)</f>
        <v>2</v>
      </c>
      <c r="AN83" s="1">
        <f>_xlfn.XLOOKUP(A:A,TELEFONE!A:A,TELEFONE!JO:JO)</f>
        <v>1</v>
      </c>
      <c r="AO83" s="1">
        <f>_xlfn.XLOOKUP(A:A,TELEFONE!A:A,TELEFONE!JR:JR)</f>
        <v>1</v>
      </c>
      <c r="AP83" s="51">
        <f t="shared" si="65"/>
        <v>6</v>
      </c>
      <c r="AQ83" s="1">
        <f>_xlfn.XLOOKUP($A:$A,TELEFONE!$A:$A,TELEFONE!JH:JH)</f>
        <v>1</v>
      </c>
      <c r="AR83" s="1">
        <f>_xlfn.XLOOKUP($A:$A,TELEFONE!$A:$A,TELEFONE!JI:JI)</f>
        <v>2</v>
      </c>
      <c r="AS83" s="1">
        <f>_xlfn.XLOOKUP($A:$A,TELEFONE!$A:$A,TELEFONE!JJ:JJ)</f>
        <v>1</v>
      </c>
      <c r="AT83" s="1">
        <f>_xlfn.XLOOKUP($A:$A,TELEFONE!$A:$A,TELEFONE!JK:JK)</f>
        <v>2</v>
      </c>
      <c r="AU83" s="2">
        <f>_xlfn.XLOOKUP($A:$A,'COAPS 2020-10'!$A:$A,'COAPS 2020-10'!O:O)</f>
        <v>2</v>
      </c>
      <c r="AV83" s="2" t="str">
        <f>_xlfn.XLOOKUP($A:$A,'COAPS 2020-10'!$A:$A,'COAPS 2020-10'!P:P)</f>
        <v>SIM</v>
      </c>
      <c r="AW83" s="2" t="str">
        <f>_xlfn.XLOOKUP($A:$A,'COAPS 2020-10'!$A:$A,'COAPS 2020-10'!Q:Q)</f>
        <v>SIM</v>
      </c>
      <c r="AX83" s="2" t="str">
        <f>_xlfn.XLOOKUP($A:$A,'COAPS 2020-10'!$A:$A,'COAPS 2020-10'!R:R)</f>
        <v>SIM</v>
      </c>
      <c r="AY83" s="1">
        <f>_xlfn.XLOOKUP(A:A,AUTOPREENCHIMENTO!A:A,AUTOPREENCHIMENTO!MA:MA)</f>
        <v>0</v>
      </c>
      <c r="AZ83" s="1">
        <f>_xlfn.XLOOKUP(A:A,AUTOPREENCHIMENTO!A:A,AUTOPREENCHIMENTO!PH:PH)</f>
        <v>1</v>
      </c>
    </row>
    <row r="84" spans="1:52" x14ac:dyDescent="0.25">
      <c r="A84" s="2">
        <v>136</v>
      </c>
      <c r="B84" s="1" t="s">
        <v>1702</v>
      </c>
      <c r="C84" s="43" t="s">
        <v>325</v>
      </c>
      <c r="D84" s="1" t="s">
        <v>2112</v>
      </c>
      <c r="E84" s="20" t="str">
        <f>_xlfn.XLOOKUP(A:A,Tipologia!A:A,Tipologia!F:F)</f>
        <v>E</v>
      </c>
      <c r="F84" s="63">
        <f t="shared" si="44"/>
        <v>13.25</v>
      </c>
      <c r="G84" s="65">
        <f t="shared" si="45"/>
        <v>1</v>
      </c>
      <c r="H84" s="65">
        <f t="shared" si="46"/>
        <v>3</v>
      </c>
      <c r="I84" s="65">
        <f t="shared" si="47"/>
        <v>2</v>
      </c>
      <c r="J84" s="65">
        <f t="shared" si="48"/>
        <v>0</v>
      </c>
      <c r="K84" s="65">
        <f t="shared" si="49"/>
        <v>0</v>
      </c>
      <c r="L84" s="65">
        <f t="shared" si="50"/>
        <v>1</v>
      </c>
      <c r="M84" s="65">
        <f t="shared" si="51"/>
        <v>0.5</v>
      </c>
      <c r="N84" s="65">
        <f t="shared" si="52"/>
        <v>0.5</v>
      </c>
      <c r="O84" s="65">
        <f t="shared" si="53"/>
        <v>0.5</v>
      </c>
      <c r="P84" s="65">
        <f t="shared" si="54"/>
        <v>0</v>
      </c>
      <c r="Q84" s="65">
        <f t="shared" si="55"/>
        <v>1</v>
      </c>
      <c r="R84" s="65">
        <f t="shared" si="56"/>
        <v>0.5</v>
      </c>
      <c r="S84" s="65">
        <f t="shared" si="57"/>
        <v>0.25</v>
      </c>
      <c r="T84" s="65">
        <f t="shared" si="58"/>
        <v>1</v>
      </c>
      <c r="U84" s="65">
        <f t="shared" si="59"/>
        <v>0</v>
      </c>
      <c r="V84" s="65">
        <f t="shared" si="60"/>
        <v>1</v>
      </c>
      <c r="W84" s="65">
        <f t="shared" si="61"/>
        <v>0</v>
      </c>
      <c r="X84" s="65">
        <f t="shared" si="62"/>
        <v>0</v>
      </c>
      <c r="Y84" s="65">
        <f t="shared" si="63"/>
        <v>1</v>
      </c>
      <c r="Z84" s="66">
        <f>_xlfn.XLOOKUP(A:A,'COAPS 2020-10'!A:A,'COAPS 2020-10'!AP:AP)</f>
        <v>3</v>
      </c>
      <c r="AA84" s="67" t="str">
        <f>_xlfn.XLOOKUP(A:A,'COAPS 2020-10'!A:A,'COAPS 2020-10'!M:M)</f>
        <v>PRÓPRIO</v>
      </c>
      <c r="AB84" s="51">
        <f t="shared" si="64"/>
        <v>1.6666666666666667</v>
      </c>
      <c r="AC84" s="1">
        <f>_xlfn.XLOOKUP(A:A,'COAPS 2020-10'!A:A,'COAPS 2020-10'!N:N)</f>
        <v>5</v>
      </c>
      <c r="AD84" s="2" t="str">
        <f>_xlfn.XLOOKUP(A:A,'COAPS 2020-10'!A:A,'COAPS 2020-10'!AF:AF)</f>
        <v>NÃO</v>
      </c>
      <c r="AE84" s="67" t="str">
        <f>_xlfn.XLOOKUP(A:A,'COAPS 2020-10'!A:A,'COAPS 2020-10'!T:T)</f>
        <v>NÃO</v>
      </c>
      <c r="AF84" s="1">
        <f>_xlfn.XLOOKUP(A:A,TELEFONE!A:A,TELEFONE!KD:KD)</f>
        <v>1</v>
      </c>
      <c r="AG84" s="1">
        <f>_xlfn.XLOOKUP($A:$A,AUTOPREENCHIMENTO!$A:$A,AUTOPREENCHIMENTO!LT:LT)</f>
        <v>1</v>
      </c>
      <c r="AH84" s="1">
        <f>_xlfn.XLOOKUP($A:$A,AUTOPREENCHIMENTO!$A:$A,AUTOPREENCHIMENTO!LU:LU)</f>
        <v>1</v>
      </c>
      <c r="AI84" s="1">
        <f>_xlfn.XLOOKUP($A:$A,AUTOPREENCHIMENTO!$A:$A,AUTOPREENCHIMENTO!MN:MN)</f>
        <v>1</v>
      </c>
      <c r="AJ84" s="1">
        <f>_xlfn.XLOOKUP($A:$A,AUTOPREENCHIMENTO!$A:$A,AUTOPREENCHIMENTO!MO:MO)</f>
        <v>0</v>
      </c>
      <c r="AK84" s="66">
        <f>_xlfn.XLOOKUP($A:$A,AUTOPREENCHIMENTO!$A:$A,AUTOPREENCHIMENTO!LY:LY)</f>
        <v>1</v>
      </c>
      <c r="AL84" s="66">
        <f>_xlfn.XLOOKUP($A:$A,AUTOPREENCHIMENTO!$A:$A,AUTOPREENCHIMENTO!LZ:LZ)</f>
        <v>1</v>
      </c>
      <c r="AM84" s="1">
        <f>_xlfn.XLOOKUP(A:A,TELEFONE!A:A,TELEFONE!JN:JN)</f>
        <v>1</v>
      </c>
      <c r="AN84" s="1">
        <f>_xlfn.XLOOKUP(A:A,TELEFONE!A:A,TELEFONE!JO:JO)</f>
        <v>2</v>
      </c>
      <c r="AO84" s="1">
        <f>_xlfn.XLOOKUP(A:A,TELEFONE!A:A,TELEFONE!JR:JR)</f>
        <v>0</v>
      </c>
      <c r="AP84" s="51">
        <f t="shared" si="65"/>
        <v>7</v>
      </c>
      <c r="AQ84" s="1">
        <f>_xlfn.XLOOKUP($A:$A,TELEFONE!$A:$A,TELEFONE!JH:JH)</f>
        <v>1</v>
      </c>
      <c r="AR84" s="1">
        <f>_xlfn.XLOOKUP($A:$A,TELEFONE!$A:$A,TELEFONE!JI:JI)</f>
        <v>2</v>
      </c>
      <c r="AS84" s="1">
        <f>_xlfn.XLOOKUP($A:$A,TELEFONE!$A:$A,TELEFONE!JJ:JJ)</f>
        <v>2</v>
      </c>
      <c r="AT84" s="1">
        <f>_xlfn.XLOOKUP($A:$A,TELEFONE!$A:$A,TELEFONE!JK:JK)</f>
        <v>2</v>
      </c>
      <c r="AU84" s="2">
        <f>_xlfn.XLOOKUP($A:$A,'COAPS 2020-10'!$A:$A,'COAPS 2020-10'!O:O)</f>
        <v>1</v>
      </c>
      <c r="AV84" s="2" t="str">
        <f>_xlfn.XLOOKUP($A:$A,'COAPS 2020-10'!$A:$A,'COAPS 2020-10'!P:P)</f>
        <v>NÃO</v>
      </c>
      <c r="AW84" s="2" t="str">
        <f>_xlfn.XLOOKUP($A:$A,'COAPS 2020-10'!$A:$A,'COAPS 2020-10'!Q:Q)</f>
        <v>COMPARTILHADA</v>
      </c>
      <c r="AX84" s="2" t="str">
        <f>_xlfn.XLOOKUP($A:$A,'COAPS 2020-10'!$A:$A,'COAPS 2020-10'!R:R)</f>
        <v>NÃO</v>
      </c>
      <c r="AY84" s="1">
        <f>_xlfn.XLOOKUP(A:A,AUTOPREENCHIMENTO!A:A,AUTOPREENCHIMENTO!MA:MA)</f>
        <v>0</v>
      </c>
      <c r="AZ84" s="1">
        <f>_xlfn.XLOOKUP(A:A,AUTOPREENCHIMENTO!A:A,AUTOPREENCHIMENTO!PH:PH)</f>
        <v>1</v>
      </c>
    </row>
    <row r="85" spans="1:52" x14ac:dyDescent="0.25">
      <c r="A85" s="2">
        <v>137</v>
      </c>
      <c r="B85" s="1" t="s">
        <v>1523</v>
      </c>
      <c r="C85" s="43" t="s">
        <v>1524</v>
      </c>
      <c r="D85" s="1" t="s">
        <v>2032</v>
      </c>
      <c r="E85" s="20" t="str">
        <f>_xlfn.XLOOKUP(A:A,Tipologia!A:A,Tipologia!F:F)</f>
        <v>C</v>
      </c>
      <c r="F85" s="63">
        <f t="shared" si="44"/>
        <v>17</v>
      </c>
      <c r="G85" s="65">
        <f t="shared" si="45"/>
        <v>1</v>
      </c>
      <c r="H85" s="65">
        <f t="shared" si="46"/>
        <v>1</v>
      </c>
      <c r="I85" s="65">
        <f t="shared" si="47"/>
        <v>2</v>
      </c>
      <c r="J85" s="65">
        <f t="shared" si="48"/>
        <v>0</v>
      </c>
      <c r="K85" s="65">
        <f t="shared" si="49"/>
        <v>1</v>
      </c>
      <c r="L85" s="65">
        <f t="shared" si="50"/>
        <v>1</v>
      </c>
      <c r="M85" s="65">
        <f t="shared" si="51"/>
        <v>0.5</v>
      </c>
      <c r="N85" s="65">
        <f t="shared" si="52"/>
        <v>0.5</v>
      </c>
      <c r="O85" s="65">
        <f t="shared" si="53"/>
        <v>0.5</v>
      </c>
      <c r="P85" s="65">
        <f t="shared" si="54"/>
        <v>0.5</v>
      </c>
      <c r="Q85" s="65">
        <f t="shared" si="55"/>
        <v>1</v>
      </c>
      <c r="R85" s="65">
        <f t="shared" si="56"/>
        <v>1</v>
      </c>
      <c r="S85" s="65">
        <f t="shared" si="57"/>
        <v>1</v>
      </c>
      <c r="T85" s="65">
        <f t="shared" si="58"/>
        <v>1</v>
      </c>
      <c r="U85" s="65">
        <f t="shared" si="59"/>
        <v>1</v>
      </c>
      <c r="V85" s="65">
        <f t="shared" si="60"/>
        <v>1</v>
      </c>
      <c r="W85" s="65">
        <f t="shared" si="61"/>
        <v>1</v>
      </c>
      <c r="X85" s="65">
        <f t="shared" si="62"/>
        <v>1</v>
      </c>
      <c r="Y85" s="65">
        <f t="shared" si="63"/>
        <v>1</v>
      </c>
      <c r="Z85" s="66">
        <f>_xlfn.XLOOKUP(A:A,'COAPS 2020-10'!A:A,'COAPS 2020-10'!AP:AP)</f>
        <v>5</v>
      </c>
      <c r="AA85" s="67" t="str">
        <f>_xlfn.XLOOKUP(A:A,'COAPS 2020-10'!A:A,'COAPS 2020-10'!M:M)</f>
        <v>PRÓPRIO</v>
      </c>
      <c r="AB85" s="51">
        <f t="shared" si="64"/>
        <v>2</v>
      </c>
      <c r="AC85" s="1">
        <f>_xlfn.XLOOKUP(A:A,'COAPS 2020-10'!A:A,'COAPS 2020-10'!N:N)</f>
        <v>10</v>
      </c>
      <c r="AD85" s="2" t="str">
        <f>_xlfn.XLOOKUP(A:A,'COAPS 2020-10'!A:A,'COAPS 2020-10'!AF:AF)</f>
        <v>NÃO</v>
      </c>
      <c r="AE85" s="67" t="str">
        <f>_xlfn.XLOOKUP(A:A,'COAPS 2020-10'!A:A,'COAPS 2020-10'!T:T)</f>
        <v>SIM</v>
      </c>
      <c r="AF85" s="1">
        <f>_xlfn.XLOOKUP(A:A,TELEFONE!A:A,TELEFONE!KD:KD)</f>
        <v>1</v>
      </c>
      <c r="AG85" s="1">
        <f>_xlfn.XLOOKUP($A:$A,AUTOPREENCHIMENTO!$A:$A,AUTOPREENCHIMENTO!LT:LT)</f>
        <v>1</v>
      </c>
      <c r="AH85" s="1">
        <f>_xlfn.XLOOKUP($A:$A,AUTOPREENCHIMENTO!$A:$A,AUTOPREENCHIMENTO!LU:LU)</f>
        <v>1</v>
      </c>
      <c r="AI85" s="1">
        <f>_xlfn.XLOOKUP($A:$A,AUTOPREENCHIMENTO!$A:$A,AUTOPREENCHIMENTO!MN:MN)</f>
        <v>1</v>
      </c>
      <c r="AJ85" s="1">
        <f>_xlfn.XLOOKUP($A:$A,AUTOPREENCHIMENTO!$A:$A,AUTOPREENCHIMENTO!MO:MO)</f>
        <v>1</v>
      </c>
      <c r="AK85" s="66">
        <f>_xlfn.XLOOKUP($A:$A,AUTOPREENCHIMENTO!$A:$A,AUTOPREENCHIMENTO!LY:LY)</f>
        <v>1</v>
      </c>
      <c r="AL85" s="66">
        <f>_xlfn.XLOOKUP($A:$A,AUTOPREENCHIMENTO!$A:$A,AUTOPREENCHIMENTO!LZ:LZ)</f>
        <v>1</v>
      </c>
      <c r="AM85" s="1">
        <f>_xlfn.XLOOKUP(A:A,TELEFONE!A:A,TELEFONE!JN:JN)</f>
        <v>1</v>
      </c>
      <c r="AN85" s="1">
        <f>_xlfn.XLOOKUP(A:A,TELEFONE!A:A,TELEFONE!JO:JO)</f>
        <v>1</v>
      </c>
      <c r="AO85" s="1">
        <f>_xlfn.XLOOKUP(A:A,TELEFONE!A:A,TELEFONE!JR:JR)</f>
        <v>1</v>
      </c>
      <c r="AP85" s="51">
        <f t="shared" si="65"/>
        <v>4</v>
      </c>
      <c r="AQ85" s="1">
        <f>_xlfn.XLOOKUP($A:$A,TELEFONE!$A:$A,TELEFONE!JH:JH)</f>
        <v>1</v>
      </c>
      <c r="AR85" s="1">
        <f>_xlfn.XLOOKUP($A:$A,TELEFONE!$A:$A,TELEFONE!JI:JI)</f>
        <v>1</v>
      </c>
      <c r="AS85" s="1">
        <f>_xlfn.XLOOKUP($A:$A,TELEFONE!$A:$A,TELEFONE!JJ:JJ)</f>
        <v>1</v>
      </c>
      <c r="AT85" s="1">
        <f>_xlfn.XLOOKUP($A:$A,TELEFONE!$A:$A,TELEFONE!JK:JK)</f>
        <v>1</v>
      </c>
      <c r="AU85" s="2">
        <f>_xlfn.XLOOKUP($A:$A,'COAPS 2020-10'!$A:$A,'COAPS 2020-10'!O:O)</f>
        <v>4</v>
      </c>
      <c r="AV85" s="2" t="str">
        <f>_xlfn.XLOOKUP($A:$A,'COAPS 2020-10'!$A:$A,'COAPS 2020-10'!P:P)</f>
        <v>SIM</v>
      </c>
      <c r="AW85" s="2" t="str">
        <f>_xlfn.XLOOKUP($A:$A,'COAPS 2020-10'!$A:$A,'COAPS 2020-10'!Q:Q)</f>
        <v>SIM</v>
      </c>
      <c r="AX85" s="2" t="str">
        <f>_xlfn.XLOOKUP($A:$A,'COAPS 2020-10'!$A:$A,'COAPS 2020-10'!R:R)</f>
        <v>SIM</v>
      </c>
      <c r="AY85" s="1">
        <f>_xlfn.XLOOKUP(A:A,AUTOPREENCHIMENTO!A:A,AUTOPREENCHIMENTO!MA:MA)</f>
        <v>1</v>
      </c>
      <c r="AZ85" s="1">
        <f>_xlfn.XLOOKUP(A:A,AUTOPREENCHIMENTO!A:A,AUTOPREENCHIMENTO!PH:PH)</f>
        <v>1</v>
      </c>
    </row>
    <row r="86" spans="1:52" x14ac:dyDescent="0.25">
      <c r="A86" s="2">
        <v>138</v>
      </c>
      <c r="B86" s="1" t="s">
        <v>1702</v>
      </c>
      <c r="C86" s="43" t="s">
        <v>325</v>
      </c>
      <c r="D86" s="1" t="s">
        <v>1747</v>
      </c>
      <c r="E86" s="20" t="str">
        <f>_xlfn.XLOOKUP(A:A,Tipologia!A:A,Tipologia!F:F)</f>
        <v>B</v>
      </c>
      <c r="F86" s="63">
        <f t="shared" si="44"/>
        <v>17.25</v>
      </c>
      <c r="G86" s="65">
        <f t="shared" si="45"/>
        <v>1</v>
      </c>
      <c r="H86" s="65">
        <f t="shared" si="46"/>
        <v>3</v>
      </c>
      <c r="I86" s="65">
        <f t="shared" si="47"/>
        <v>2</v>
      </c>
      <c r="J86" s="65">
        <f t="shared" si="48"/>
        <v>0</v>
      </c>
      <c r="K86" s="65">
        <f t="shared" si="49"/>
        <v>1</v>
      </c>
      <c r="L86" s="65">
        <f t="shared" si="50"/>
        <v>1</v>
      </c>
      <c r="M86" s="65">
        <f t="shared" si="51"/>
        <v>0.5</v>
      </c>
      <c r="N86" s="65">
        <f t="shared" si="52"/>
        <v>0.5</v>
      </c>
      <c r="O86" s="65">
        <f t="shared" si="53"/>
        <v>0.5</v>
      </c>
      <c r="P86" s="65">
        <f t="shared" si="54"/>
        <v>0.5</v>
      </c>
      <c r="Q86" s="65">
        <f t="shared" si="55"/>
        <v>1</v>
      </c>
      <c r="R86" s="65">
        <f t="shared" si="56"/>
        <v>1</v>
      </c>
      <c r="S86" s="65">
        <f t="shared" si="57"/>
        <v>0.25</v>
      </c>
      <c r="T86" s="65">
        <f t="shared" si="58"/>
        <v>1</v>
      </c>
      <c r="U86" s="65">
        <f t="shared" si="59"/>
        <v>1</v>
      </c>
      <c r="V86" s="65">
        <f t="shared" si="60"/>
        <v>1</v>
      </c>
      <c r="W86" s="65">
        <f t="shared" si="61"/>
        <v>1</v>
      </c>
      <c r="X86" s="65">
        <f t="shared" si="62"/>
        <v>0</v>
      </c>
      <c r="Y86" s="65">
        <f t="shared" si="63"/>
        <v>1</v>
      </c>
      <c r="Z86" s="66">
        <f>_xlfn.XLOOKUP(A:A,'COAPS 2020-10'!A:A,'COAPS 2020-10'!AP:AP)</f>
        <v>4</v>
      </c>
      <c r="AA86" s="67" t="str">
        <f>_xlfn.XLOOKUP(A:A,'COAPS 2020-10'!A:A,'COAPS 2020-10'!M:M)</f>
        <v>PRÓPRIO</v>
      </c>
      <c r="AB86" s="51">
        <f t="shared" si="64"/>
        <v>2.75</v>
      </c>
      <c r="AC86" s="1">
        <f>_xlfn.XLOOKUP(A:A,'COAPS 2020-10'!A:A,'COAPS 2020-10'!N:N)</f>
        <v>11</v>
      </c>
      <c r="AD86" s="2" t="str">
        <f>_xlfn.XLOOKUP(A:A,'COAPS 2020-10'!A:A,'COAPS 2020-10'!AF:AF)</f>
        <v>NÃO</v>
      </c>
      <c r="AE86" s="67" t="str">
        <f>_xlfn.XLOOKUP(A:A,'COAPS 2020-10'!A:A,'COAPS 2020-10'!T:T)</f>
        <v>SIM</v>
      </c>
      <c r="AF86" s="1">
        <f>_xlfn.XLOOKUP(A:A,TELEFONE!A:A,TELEFONE!KD:KD)</f>
        <v>1</v>
      </c>
      <c r="AG86" s="1">
        <f>_xlfn.XLOOKUP($A:$A,AUTOPREENCHIMENTO!$A:$A,AUTOPREENCHIMENTO!LT:LT)</f>
        <v>1</v>
      </c>
      <c r="AH86" s="1">
        <f>_xlfn.XLOOKUP($A:$A,AUTOPREENCHIMENTO!$A:$A,AUTOPREENCHIMENTO!LU:LU)</f>
        <v>1</v>
      </c>
      <c r="AI86" s="1">
        <f>_xlfn.XLOOKUP($A:$A,AUTOPREENCHIMENTO!$A:$A,AUTOPREENCHIMENTO!MN:MN)</f>
        <v>1</v>
      </c>
      <c r="AJ86" s="1">
        <f>_xlfn.XLOOKUP($A:$A,AUTOPREENCHIMENTO!$A:$A,AUTOPREENCHIMENTO!MO:MO)</f>
        <v>1</v>
      </c>
      <c r="AK86" s="66">
        <f>_xlfn.XLOOKUP($A:$A,AUTOPREENCHIMENTO!$A:$A,AUTOPREENCHIMENTO!LY:LY)</f>
        <v>1</v>
      </c>
      <c r="AL86" s="66">
        <f>_xlfn.XLOOKUP($A:$A,AUTOPREENCHIMENTO!$A:$A,AUTOPREENCHIMENTO!LZ:LZ)</f>
        <v>1</v>
      </c>
      <c r="AM86" s="1">
        <f>_xlfn.XLOOKUP(A:A,TELEFONE!A:A,TELEFONE!JN:JN)</f>
        <v>1</v>
      </c>
      <c r="AN86" s="1">
        <f>_xlfn.XLOOKUP(A:A,TELEFONE!A:A,TELEFONE!JO:JO)</f>
        <v>1</v>
      </c>
      <c r="AO86" s="1">
        <f>_xlfn.XLOOKUP(A:A,TELEFONE!A:A,TELEFONE!JR:JR)</f>
        <v>1</v>
      </c>
      <c r="AP86" s="51">
        <f t="shared" si="65"/>
        <v>7</v>
      </c>
      <c r="AQ86" s="1">
        <f>_xlfn.XLOOKUP($A:$A,TELEFONE!$A:$A,TELEFONE!JH:JH)</f>
        <v>2</v>
      </c>
      <c r="AR86" s="1">
        <f>_xlfn.XLOOKUP($A:$A,TELEFONE!$A:$A,TELEFONE!JI:JI)</f>
        <v>1</v>
      </c>
      <c r="AS86" s="1">
        <f>_xlfn.XLOOKUP($A:$A,TELEFONE!$A:$A,TELEFONE!JJ:JJ)</f>
        <v>2</v>
      </c>
      <c r="AT86" s="1">
        <f>_xlfn.XLOOKUP($A:$A,TELEFONE!$A:$A,TELEFONE!JK:JK)</f>
        <v>2</v>
      </c>
      <c r="AU86" s="2">
        <f>_xlfn.XLOOKUP($A:$A,'COAPS 2020-10'!$A:$A,'COAPS 2020-10'!O:O)</f>
        <v>2</v>
      </c>
      <c r="AV86" s="2" t="str">
        <f>_xlfn.XLOOKUP($A:$A,'COAPS 2020-10'!$A:$A,'COAPS 2020-10'!P:P)</f>
        <v>SIM</v>
      </c>
      <c r="AW86" s="2" t="str">
        <f>_xlfn.XLOOKUP($A:$A,'COAPS 2020-10'!$A:$A,'COAPS 2020-10'!Q:Q)</f>
        <v>SIM</v>
      </c>
      <c r="AX86" s="2" t="str">
        <f>_xlfn.XLOOKUP($A:$A,'COAPS 2020-10'!$A:$A,'COAPS 2020-10'!R:R)</f>
        <v>SIM</v>
      </c>
      <c r="AY86" s="1">
        <f>_xlfn.XLOOKUP(A:A,AUTOPREENCHIMENTO!A:A,AUTOPREENCHIMENTO!MA:MA)</f>
        <v>0</v>
      </c>
      <c r="AZ86" s="1">
        <f>_xlfn.XLOOKUP(A:A,AUTOPREENCHIMENTO!A:A,AUTOPREENCHIMENTO!PH:PH)</f>
        <v>1</v>
      </c>
    </row>
    <row r="87" spans="1:52" x14ac:dyDescent="0.25">
      <c r="A87" s="2">
        <v>139</v>
      </c>
      <c r="B87" s="1" t="s">
        <v>1702</v>
      </c>
      <c r="C87" s="43" t="s">
        <v>2151</v>
      </c>
      <c r="D87" s="1" t="s">
        <v>2089</v>
      </c>
      <c r="E87" s="20" t="str">
        <f>_xlfn.XLOOKUP(A:A,Tipologia!A:A,Tipologia!F:F)</f>
        <v>B</v>
      </c>
      <c r="F87" s="63">
        <f t="shared" si="44"/>
        <v>18</v>
      </c>
      <c r="G87" s="65">
        <f t="shared" si="45"/>
        <v>1</v>
      </c>
      <c r="H87" s="65">
        <f t="shared" si="46"/>
        <v>3</v>
      </c>
      <c r="I87" s="65">
        <f t="shared" si="47"/>
        <v>2</v>
      </c>
      <c r="J87" s="65">
        <f t="shared" si="48"/>
        <v>1</v>
      </c>
      <c r="K87" s="65">
        <f t="shared" si="49"/>
        <v>0.5</v>
      </c>
      <c r="L87" s="65">
        <f t="shared" si="50"/>
        <v>1</v>
      </c>
      <c r="M87" s="65">
        <f t="shared" si="51"/>
        <v>0.5</v>
      </c>
      <c r="N87" s="65">
        <f t="shared" si="52"/>
        <v>0.5</v>
      </c>
      <c r="O87" s="65">
        <f t="shared" si="53"/>
        <v>0.5</v>
      </c>
      <c r="P87" s="65">
        <f t="shared" si="54"/>
        <v>0.5</v>
      </c>
      <c r="Q87" s="65">
        <f t="shared" si="55"/>
        <v>1</v>
      </c>
      <c r="R87" s="65">
        <f t="shared" si="56"/>
        <v>1</v>
      </c>
      <c r="S87" s="65">
        <f t="shared" si="57"/>
        <v>0.5</v>
      </c>
      <c r="T87" s="65">
        <f t="shared" si="58"/>
        <v>1</v>
      </c>
      <c r="U87" s="65">
        <f t="shared" si="59"/>
        <v>1</v>
      </c>
      <c r="V87" s="65">
        <f t="shared" si="60"/>
        <v>1</v>
      </c>
      <c r="W87" s="65">
        <f t="shared" si="61"/>
        <v>0</v>
      </c>
      <c r="X87" s="65">
        <f t="shared" si="62"/>
        <v>1</v>
      </c>
      <c r="Y87" s="65">
        <f t="shared" si="63"/>
        <v>1</v>
      </c>
      <c r="Z87" s="66">
        <f>_xlfn.XLOOKUP(A:A,'COAPS 2020-10'!A:A,'COAPS 2020-10'!AP:AP)</f>
        <v>1</v>
      </c>
      <c r="AA87" s="67" t="str">
        <f>_xlfn.XLOOKUP(A:A,'COAPS 2020-10'!A:A,'COAPS 2020-10'!M:M)</f>
        <v>COMODATO</v>
      </c>
      <c r="AB87" s="51">
        <f t="shared" si="64"/>
        <v>3</v>
      </c>
      <c r="AC87" s="1">
        <f>_xlfn.XLOOKUP(A:A,'COAPS 2020-10'!A:A,'COAPS 2020-10'!N:N)</f>
        <v>3</v>
      </c>
      <c r="AD87" s="2" t="str">
        <f>_xlfn.XLOOKUP(A:A,'COAPS 2020-10'!A:A,'COAPS 2020-10'!AF:AF)</f>
        <v>SIM</v>
      </c>
      <c r="AE87" s="67" t="str">
        <f>_xlfn.XLOOKUP(A:A,'COAPS 2020-10'!A:A,'COAPS 2020-10'!T:T)</f>
        <v>CAUTELA</v>
      </c>
      <c r="AF87" s="1">
        <f>_xlfn.XLOOKUP(A:A,TELEFONE!A:A,TELEFONE!KD:KD)</f>
        <v>1</v>
      </c>
      <c r="AG87" s="1">
        <f>_xlfn.XLOOKUP($A:$A,AUTOPREENCHIMENTO!$A:$A,AUTOPREENCHIMENTO!LT:LT)</f>
        <v>1</v>
      </c>
      <c r="AH87" s="1">
        <f>_xlfn.XLOOKUP($A:$A,AUTOPREENCHIMENTO!$A:$A,AUTOPREENCHIMENTO!LU:LU)</f>
        <v>1</v>
      </c>
      <c r="AI87" s="1">
        <f>_xlfn.XLOOKUP($A:$A,AUTOPREENCHIMENTO!$A:$A,AUTOPREENCHIMENTO!MN:MN)</f>
        <v>1</v>
      </c>
      <c r="AJ87" s="1">
        <f>_xlfn.XLOOKUP($A:$A,AUTOPREENCHIMENTO!$A:$A,AUTOPREENCHIMENTO!MO:MO)</f>
        <v>1</v>
      </c>
      <c r="AK87" s="66">
        <f>_xlfn.XLOOKUP($A:$A,AUTOPREENCHIMENTO!$A:$A,AUTOPREENCHIMENTO!LY:LY)</f>
        <v>1</v>
      </c>
      <c r="AL87" s="66">
        <f>_xlfn.XLOOKUP($A:$A,AUTOPREENCHIMENTO!$A:$A,AUTOPREENCHIMENTO!LZ:LZ)</f>
        <v>1</v>
      </c>
      <c r="AM87" s="1">
        <f>_xlfn.XLOOKUP(A:A,TELEFONE!A:A,TELEFONE!JN:JN)</f>
        <v>1</v>
      </c>
      <c r="AN87" s="1">
        <f>_xlfn.XLOOKUP(A:A,TELEFONE!A:A,TELEFONE!JO:JO)</f>
        <v>2</v>
      </c>
      <c r="AO87" s="1">
        <f>_xlfn.XLOOKUP(A:A,TELEFONE!A:A,TELEFONE!JR:JR)</f>
        <v>1</v>
      </c>
      <c r="AP87" s="51">
        <f t="shared" si="65"/>
        <v>6</v>
      </c>
      <c r="AQ87" s="1">
        <f>_xlfn.XLOOKUP($A:$A,TELEFONE!$A:$A,TELEFONE!JH:JH)</f>
        <v>1</v>
      </c>
      <c r="AR87" s="1">
        <f>_xlfn.XLOOKUP($A:$A,TELEFONE!$A:$A,TELEFONE!JI:JI)</f>
        <v>2</v>
      </c>
      <c r="AS87" s="1">
        <f>_xlfn.XLOOKUP($A:$A,TELEFONE!$A:$A,TELEFONE!JJ:JJ)</f>
        <v>1</v>
      </c>
      <c r="AT87" s="1">
        <f>_xlfn.XLOOKUP($A:$A,TELEFONE!$A:$A,TELEFONE!JK:JK)</f>
        <v>2</v>
      </c>
      <c r="AU87" s="2">
        <f>_xlfn.XLOOKUP($A:$A,'COAPS 2020-10'!$A:$A,'COAPS 2020-10'!O:O)</f>
        <v>1</v>
      </c>
      <c r="AV87" s="2" t="str">
        <f>_xlfn.XLOOKUP($A:$A,'COAPS 2020-10'!$A:$A,'COAPS 2020-10'!P:P)</f>
        <v>COMPARTILHADA</v>
      </c>
      <c r="AW87" s="2" t="str">
        <f>_xlfn.XLOOKUP($A:$A,'COAPS 2020-10'!$A:$A,'COAPS 2020-10'!Q:Q)</f>
        <v>COMPARTILHADA</v>
      </c>
      <c r="AX87" s="2" t="str">
        <f>_xlfn.XLOOKUP($A:$A,'COAPS 2020-10'!$A:$A,'COAPS 2020-10'!R:R)</f>
        <v>COMPARTILHADA</v>
      </c>
      <c r="AY87" s="1">
        <f>_xlfn.XLOOKUP(A:A,AUTOPREENCHIMENTO!A:A,AUTOPREENCHIMENTO!MA:MA)</f>
        <v>1</v>
      </c>
      <c r="AZ87" s="1">
        <f>_xlfn.XLOOKUP(A:A,AUTOPREENCHIMENTO!A:A,AUTOPREENCHIMENTO!PH:PH)</f>
        <v>1</v>
      </c>
    </row>
    <row r="88" spans="1:52" x14ac:dyDescent="0.25">
      <c r="A88" s="2">
        <v>140</v>
      </c>
      <c r="B88" s="1" t="s">
        <v>1929</v>
      </c>
      <c r="C88" s="43" t="s">
        <v>136</v>
      </c>
      <c r="D88" s="1" t="s">
        <v>2033</v>
      </c>
      <c r="E88" s="20" t="str">
        <f>_xlfn.XLOOKUP(A:A,Tipologia!A:A,Tipologia!F:F)</f>
        <v>B</v>
      </c>
      <c r="F88" s="63">
        <f t="shared" si="44"/>
        <v>15.75</v>
      </c>
      <c r="G88" s="65">
        <f t="shared" si="45"/>
        <v>1</v>
      </c>
      <c r="H88" s="65">
        <f t="shared" si="46"/>
        <v>1</v>
      </c>
      <c r="I88" s="65">
        <f t="shared" si="47"/>
        <v>2</v>
      </c>
      <c r="J88" s="65">
        <f t="shared" si="48"/>
        <v>1</v>
      </c>
      <c r="K88" s="65">
        <f t="shared" si="49"/>
        <v>1</v>
      </c>
      <c r="L88" s="65">
        <f t="shared" si="50"/>
        <v>1</v>
      </c>
      <c r="M88" s="65">
        <f t="shared" si="51"/>
        <v>0.5</v>
      </c>
      <c r="N88" s="65">
        <f t="shared" si="52"/>
        <v>0.5</v>
      </c>
      <c r="O88" s="65">
        <f t="shared" si="53"/>
        <v>0.5</v>
      </c>
      <c r="P88" s="65">
        <f t="shared" si="54"/>
        <v>0</v>
      </c>
      <c r="Q88" s="65">
        <f t="shared" si="55"/>
        <v>1</v>
      </c>
      <c r="R88" s="65">
        <f t="shared" si="56"/>
        <v>1</v>
      </c>
      <c r="S88" s="65">
        <f t="shared" si="57"/>
        <v>0.25</v>
      </c>
      <c r="T88" s="65">
        <f t="shared" si="58"/>
        <v>1</v>
      </c>
      <c r="U88" s="65">
        <f t="shared" si="59"/>
        <v>1</v>
      </c>
      <c r="V88" s="65">
        <f t="shared" si="60"/>
        <v>1</v>
      </c>
      <c r="W88" s="65">
        <f t="shared" si="61"/>
        <v>1</v>
      </c>
      <c r="X88" s="65">
        <f t="shared" si="62"/>
        <v>0</v>
      </c>
      <c r="Y88" s="65">
        <f t="shared" si="63"/>
        <v>1</v>
      </c>
      <c r="Z88" s="66">
        <f>_xlfn.XLOOKUP(A:A,'COAPS 2020-10'!A:A,'COAPS 2020-10'!AP:AP)</f>
        <v>5</v>
      </c>
      <c r="AA88" s="67" t="str">
        <f>_xlfn.XLOOKUP(A:A,'COAPS 2020-10'!A:A,'COAPS 2020-10'!M:M)</f>
        <v>PRÓPRIO</v>
      </c>
      <c r="AB88" s="51">
        <f t="shared" si="64"/>
        <v>2.8</v>
      </c>
      <c r="AC88" s="1">
        <f>_xlfn.XLOOKUP(A:A,'COAPS 2020-10'!A:A,'COAPS 2020-10'!N:N)</f>
        <v>14</v>
      </c>
      <c r="AD88" s="2" t="str">
        <f>_xlfn.XLOOKUP(A:A,'COAPS 2020-10'!A:A,'COAPS 2020-10'!AF:AF)</f>
        <v>SIM</v>
      </c>
      <c r="AE88" s="67" t="str">
        <f>_xlfn.XLOOKUP(A:A,'COAPS 2020-10'!A:A,'COAPS 2020-10'!T:T)</f>
        <v>SIM</v>
      </c>
      <c r="AF88" s="1">
        <f>_xlfn.XLOOKUP(A:A,TELEFONE!A:A,TELEFONE!KD:KD)</f>
        <v>1</v>
      </c>
      <c r="AG88" s="1">
        <f>_xlfn.XLOOKUP($A:$A,AUTOPREENCHIMENTO!$A:$A,AUTOPREENCHIMENTO!LT:LT)</f>
        <v>1</v>
      </c>
      <c r="AH88" s="1">
        <f>_xlfn.XLOOKUP($A:$A,AUTOPREENCHIMENTO!$A:$A,AUTOPREENCHIMENTO!LU:LU)</f>
        <v>1</v>
      </c>
      <c r="AI88" s="1">
        <f>_xlfn.XLOOKUP($A:$A,AUTOPREENCHIMENTO!$A:$A,AUTOPREENCHIMENTO!MN:MN)</f>
        <v>1</v>
      </c>
      <c r="AJ88" s="1">
        <f>_xlfn.XLOOKUP($A:$A,AUTOPREENCHIMENTO!$A:$A,AUTOPREENCHIMENTO!MO:MO)</f>
        <v>0</v>
      </c>
      <c r="AK88" s="66">
        <f>_xlfn.XLOOKUP($A:$A,AUTOPREENCHIMENTO!$A:$A,AUTOPREENCHIMENTO!LY:LY)</f>
        <v>1</v>
      </c>
      <c r="AL88" s="66">
        <f>_xlfn.XLOOKUP($A:$A,AUTOPREENCHIMENTO!$A:$A,AUTOPREENCHIMENTO!LZ:LZ)</f>
        <v>0</v>
      </c>
      <c r="AM88" s="1">
        <f>_xlfn.XLOOKUP(A:A,TELEFONE!A:A,TELEFONE!JN:JN)</f>
        <v>1</v>
      </c>
      <c r="AN88" s="1">
        <f>_xlfn.XLOOKUP(A:A,TELEFONE!A:A,TELEFONE!JO:JO)</f>
        <v>1</v>
      </c>
      <c r="AO88" s="1">
        <f>_xlfn.XLOOKUP(A:A,TELEFONE!A:A,TELEFONE!JR:JR)</f>
        <v>1</v>
      </c>
      <c r="AP88" s="51">
        <f t="shared" si="65"/>
        <v>7</v>
      </c>
      <c r="AQ88" s="1">
        <f>_xlfn.XLOOKUP($A:$A,TELEFONE!$A:$A,TELEFONE!JH:JH)</f>
        <v>1</v>
      </c>
      <c r="AR88" s="1">
        <f>_xlfn.XLOOKUP($A:$A,TELEFONE!$A:$A,TELEFONE!JI:JI)</f>
        <v>2</v>
      </c>
      <c r="AS88" s="1">
        <f>_xlfn.XLOOKUP($A:$A,TELEFONE!$A:$A,TELEFONE!JJ:JJ)</f>
        <v>2</v>
      </c>
      <c r="AT88" s="1">
        <f>_xlfn.XLOOKUP($A:$A,TELEFONE!$A:$A,TELEFONE!JK:JK)</f>
        <v>2</v>
      </c>
      <c r="AU88" s="2">
        <f>_xlfn.XLOOKUP($A:$A,'COAPS 2020-10'!$A:$A,'COAPS 2020-10'!O:O)</f>
        <v>7</v>
      </c>
      <c r="AV88" s="2" t="str">
        <f>_xlfn.XLOOKUP($A:$A,'COAPS 2020-10'!$A:$A,'COAPS 2020-10'!P:P)</f>
        <v>SIM</v>
      </c>
      <c r="AW88" s="2" t="str">
        <f>_xlfn.XLOOKUP($A:$A,'COAPS 2020-10'!$A:$A,'COAPS 2020-10'!Q:Q)</f>
        <v>SIM</v>
      </c>
      <c r="AX88" s="2" t="str">
        <f>_xlfn.XLOOKUP($A:$A,'COAPS 2020-10'!$A:$A,'COAPS 2020-10'!R:R)</f>
        <v>SIM</v>
      </c>
      <c r="AY88" s="1">
        <f>_xlfn.XLOOKUP(A:A,AUTOPREENCHIMENTO!A:A,AUTOPREENCHIMENTO!MA:MA)</f>
        <v>0</v>
      </c>
      <c r="AZ88" s="1">
        <f>_xlfn.XLOOKUP(A:A,AUTOPREENCHIMENTO!A:A,AUTOPREENCHIMENTO!PH:PH)</f>
        <v>1</v>
      </c>
    </row>
    <row r="89" spans="1:52" x14ac:dyDescent="0.25">
      <c r="A89" s="2">
        <v>141</v>
      </c>
      <c r="B89" s="1" t="s">
        <v>1929</v>
      </c>
      <c r="C89" s="43" t="s">
        <v>136</v>
      </c>
      <c r="D89" s="1" t="s">
        <v>2142</v>
      </c>
      <c r="E89" s="20" t="str">
        <f>_xlfn.XLOOKUP(A:A,Tipologia!A:A,Tipologia!F:F)</f>
        <v>B</v>
      </c>
      <c r="F89" s="63">
        <f t="shared" si="44"/>
        <v>18.25</v>
      </c>
      <c r="G89" s="65">
        <f t="shared" si="45"/>
        <v>1</v>
      </c>
      <c r="H89" s="65">
        <f t="shared" si="46"/>
        <v>3</v>
      </c>
      <c r="I89" s="65">
        <f t="shared" si="47"/>
        <v>2</v>
      </c>
      <c r="J89" s="65">
        <f t="shared" si="48"/>
        <v>1</v>
      </c>
      <c r="K89" s="65">
        <f t="shared" si="49"/>
        <v>1</v>
      </c>
      <c r="L89" s="65">
        <f t="shared" si="50"/>
        <v>1</v>
      </c>
      <c r="M89" s="65">
        <f t="shared" si="51"/>
        <v>0.5</v>
      </c>
      <c r="N89" s="65">
        <f t="shared" si="52"/>
        <v>0.5</v>
      </c>
      <c r="O89" s="65">
        <f t="shared" si="53"/>
        <v>0.5</v>
      </c>
      <c r="P89" s="65">
        <f t="shared" si="54"/>
        <v>0.5</v>
      </c>
      <c r="Q89" s="65">
        <f t="shared" si="55"/>
        <v>1</v>
      </c>
      <c r="R89" s="65">
        <f t="shared" si="56"/>
        <v>1</v>
      </c>
      <c r="S89" s="65">
        <f t="shared" si="57"/>
        <v>0.25</v>
      </c>
      <c r="T89" s="65">
        <f t="shared" si="58"/>
        <v>1</v>
      </c>
      <c r="U89" s="65">
        <f t="shared" si="59"/>
        <v>1</v>
      </c>
      <c r="V89" s="65">
        <f t="shared" si="60"/>
        <v>1</v>
      </c>
      <c r="W89" s="65">
        <f t="shared" si="61"/>
        <v>0</v>
      </c>
      <c r="X89" s="65">
        <f t="shared" si="62"/>
        <v>1</v>
      </c>
      <c r="Y89" s="65">
        <f t="shared" si="63"/>
        <v>1</v>
      </c>
      <c r="Z89" s="66">
        <f>_xlfn.XLOOKUP(A:A,'COAPS 2020-10'!A:A,'COAPS 2020-10'!AP:AP)</f>
        <v>1</v>
      </c>
      <c r="AA89" s="67" t="str">
        <f>_xlfn.XLOOKUP(A:A,'COAPS 2020-10'!A:A,'COAPS 2020-10'!M:M)</f>
        <v>PRÓPRIO</v>
      </c>
      <c r="AB89" s="51">
        <f t="shared" si="64"/>
        <v>3</v>
      </c>
      <c r="AC89" s="1">
        <f>_xlfn.XLOOKUP(A:A,'COAPS 2020-10'!A:A,'COAPS 2020-10'!N:N)</f>
        <v>3</v>
      </c>
      <c r="AD89" s="2" t="str">
        <f>_xlfn.XLOOKUP(A:A,'COAPS 2020-10'!A:A,'COAPS 2020-10'!AF:AF)</f>
        <v>SIM</v>
      </c>
      <c r="AE89" s="67" t="str">
        <f>_xlfn.XLOOKUP(A:A,'COAPS 2020-10'!A:A,'COAPS 2020-10'!T:T)</f>
        <v>SIM</v>
      </c>
      <c r="AF89" s="1">
        <f>_xlfn.XLOOKUP(A:A,TELEFONE!A:A,TELEFONE!KD:KD)</f>
        <v>1</v>
      </c>
      <c r="AG89" s="1">
        <f>_xlfn.XLOOKUP($A:$A,AUTOPREENCHIMENTO!$A:$A,AUTOPREENCHIMENTO!LT:LT)</f>
        <v>1</v>
      </c>
      <c r="AH89" s="1">
        <f>_xlfn.XLOOKUP($A:$A,AUTOPREENCHIMENTO!$A:$A,AUTOPREENCHIMENTO!LU:LU)</f>
        <v>1</v>
      </c>
      <c r="AI89" s="1">
        <f>_xlfn.XLOOKUP($A:$A,AUTOPREENCHIMENTO!$A:$A,AUTOPREENCHIMENTO!MN:MN)</f>
        <v>1</v>
      </c>
      <c r="AJ89" s="1">
        <f>_xlfn.XLOOKUP($A:$A,AUTOPREENCHIMENTO!$A:$A,AUTOPREENCHIMENTO!MO:MO)</f>
        <v>1</v>
      </c>
      <c r="AK89" s="66">
        <f>_xlfn.XLOOKUP($A:$A,AUTOPREENCHIMENTO!$A:$A,AUTOPREENCHIMENTO!LY:LY)</f>
        <v>1</v>
      </c>
      <c r="AL89" s="66">
        <f>_xlfn.XLOOKUP($A:$A,AUTOPREENCHIMENTO!$A:$A,AUTOPREENCHIMENTO!LZ:LZ)</f>
        <v>1</v>
      </c>
      <c r="AM89" s="1">
        <f>_xlfn.XLOOKUP(A:A,TELEFONE!A:A,TELEFONE!JN:JN)</f>
        <v>1</v>
      </c>
      <c r="AN89" s="1">
        <f>_xlfn.XLOOKUP(A:A,TELEFONE!A:A,TELEFONE!JO:JO)</f>
        <v>1</v>
      </c>
      <c r="AO89" s="1">
        <f>_xlfn.XLOOKUP(A:A,TELEFONE!A:A,TELEFONE!JR:JR)</f>
        <v>1</v>
      </c>
      <c r="AP89" s="51">
        <f t="shared" si="65"/>
        <v>7</v>
      </c>
      <c r="AQ89" s="1">
        <f>_xlfn.XLOOKUP($A:$A,TELEFONE!$A:$A,TELEFONE!JH:JH)</f>
        <v>1</v>
      </c>
      <c r="AR89" s="1">
        <f>_xlfn.XLOOKUP($A:$A,TELEFONE!$A:$A,TELEFONE!JI:JI)</f>
        <v>2</v>
      </c>
      <c r="AS89" s="1">
        <f>_xlfn.XLOOKUP($A:$A,TELEFONE!$A:$A,TELEFONE!JJ:JJ)</f>
        <v>2</v>
      </c>
      <c r="AT89" s="1">
        <f>_xlfn.XLOOKUP($A:$A,TELEFONE!$A:$A,TELEFONE!JK:JK)</f>
        <v>2</v>
      </c>
      <c r="AU89" s="2">
        <f>_xlfn.XLOOKUP($A:$A,'COAPS 2020-10'!$A:$A,'COAPS 2020-10'!O:O)</f>
        <v>1</v>
      </c>
      <c r="AV89" s="2" t="str">
        <f>_xlfn.XLOOKUP($A:$A,'COAPS 2020-10'!$A:$A,'COAPS 2020-10'!P:P)</f>
        <v>SIM</v>
      </c>
      <c r="AW89" s="2" t="str">
        <f>_xlfn.XLOOKUP($A:$A,'COAPS 2020-10'!$A:$A,'COAPS 2020-10'!Q:Q)</f>
        <v>SIM</v>
      </c>
      <c r="AX89" s="2" t="str">
        <f>_xlfn.XLOOKUP($A:$A,'COAPS 2020-10'!$A:$A,'COAPS 2020-10'!R:R)</f>
        <v>COMPARTILHADA</v>
      </c>
      <c r="AY89" s="1">
        <f>_xlfn.XLOOKUP(A:A,AUTOPREENCHIMENTO!A:A,AUTOPREENCHIMENTO!MA:MA)</f>
        <v>1</v>
      </c>
      <c r="AZ89" s="1">
        <f>_xlfn.XLOOKUP(A:A,AUTOPREENCHIMENTO!A:A,AUTOPREENCHIMENTO!PH:PH)</f>
        <v>1</v>
      </c>
    </row>
    <row r="90" spans="1:52" x14ac:dyDescent="0.25">
      <c r="A90" s="2">
        <v>142</v>
      </c>
      <c r="B90" s="1" t="s">
        <v>1929</v>
      </c>
      <c r="C90" s="43" t="s">
        <v>136</v>
      </c>
      <c r="D90" s="1" t="s">
        <v>1939</v>
      </c>
      <c r="E90" s="20" t="str">
        <f>_xlfn.XLOOKUP(A:A,Tipologia!A:A,Tipologia!F:F)</f>
        <v>C</v>
      </c>
      <c r="F90" s="63">
        <f t="shared" si="44"/>
        <v>16.25</v>
      </c>
      <c r="G90" s="65">
        <f t="shared" si="45"/>
        <v>1</v>
      </c>
      <c r="H90" s="65">
        <f t="shared" si="46"/>
        <v>3</v>
      </c>
      <c r="I90" s="65">
        <f t="shared" si="47"/>
        <v>2</v>
      </c>
      <c r="J90" s="65">
        <f t="shared" si="48"/>
        <v>1</v>
      </c>
      <c r="K90" s="65">
        <f t="shared" si="49"/>
        <v>1</v>
      </c>
      <c r="L90" s="65">
        <f t="shared" si="50"/>
        <v>1</v>
      </c>
      <c r="M90" s="65">
        <f t="shared" si="51"/>
        <v>0.5</v>
      </c>
      <c r="N90" s="65">
        <f t="shared" si="52"/>
        <v>0.5</v>
      </c>
      <c r="O90" s="65">
        <f t="shared" si="53"/>
        <v>0</v>
      </c>
      <c r="P90" s="65">
        <f t="shared" si="54"/>
        <v>0</v>
      </c>
      <c r="Q90" s="65">
        <f t="shared" si="55"/>
        <v>1</v>
      </c>
      <c r="R90" s="65">
        <f t="shared" si="56"/>
        <v>1</v>
      </c>
      <c r="S90" s="65">
        <f t="shared" si="57"/>
        <v>0.25</v>
      </c>
      <c r="T90" s="65">
        <f t="shared" si="58"/>
        <v>1</v>
      </c>
      <c r="U90" s="65">
        <f t="shared" si="59"/>
        <v>1</v>
      </c>
      <c r="V90" s="65">
        <f t="shared" si="60"/>
        <v>1</v>
      </c>
      <c r="W90" s="65">
        <f t="shared" si="61"/>
        <v>0</v>
      </c>
      <c r="X90" s="65">
        <f t="shared" si="62"/>
        <v>0</v>
      </c>
      <c r="Y90" s="65">
        <f t="shared" si="63"/>
        <v>1</v>
      </c>
      <c r="Z90" s="66">
        <f>_xlfn.XLOOKUP(A:A,'COAPS 2020-10'!A:A,'COAPS 2020-10'!AP:AP)</f>
        <v>2</v>
      </c>
      <c r="AA90" s="67" t="str">
        <f>_xlfn.XLOOKUP(A:A,'COAPS 2020-10'!A:A,'COAPS 2020-10'!M:M)</f>
        <v>COMODATO</v>
      </c>
      <c r="AB90" s="51">
        <f t="shared" si="64"/>
        <v>2</v>
      </c>
      <c r="AC90" s="1">
        <f>_xlfn.XLOOKUP(A:A,'COAPS 2020-10'!A:A,'COAPS 2020-10'!N:N)</f>
        <v>4</v>
      </c>
      <c r="AD90" s="2" t="str">
        <f>_xlfn.XLOOKUP(A:A,'COAPS 2020-10'!A:A,'COAPS 2020-10'!AF:AF)</f>
        <v>SIM</v>
      </c>
      <c r="AE90" s="67" t="str">
        <f>_xlfn.XLOOKUP(A:A,'COAPS 2020-10'!A:A,'COAPS 2020-10'!T:T)</f>
        <v>SIM</v>
      </c>
      <c r="AF90" s="1">
        <f>_xlfn.XLOOKUP(A:A,TELEFONE!A:A,TELEFONE!KD:KD)</f>
        <v>1</v>
      </c>
      <c r="AG90" s="1">
        <f>_xlfn.XLOOKUP($A:$A,AUTOPREENCHIMENTO!$A:$A,AUTOPREENCHIMENTO!LT:LT)</f>
        <v>1</v>
      </c>
      <c r="AH90" s="1">
        <f>_xlfn.XLOOKUP($A:$A,AUTOPREENCHIMENTO!$A:$A,AUTOPREENCHIMENTO!LU:LU)</f>
        <v>1</v>
      </c>
      <c r="AI90" s="1">
        <f>_xlfn.XLOOKUP($A:$A,AUTOPREENCHIMENTO!$A:$A,AUTOPREENCHIMENTO!MN:MN)</f>
        <v>0</v>
      </c>
      <c r="AJ90" s="1">
        <f>_xlfn.XLOOKUP($A:$A,AUTOPREENCHIMENTO!$A:$A,AUTOPREENCHIMENTO!MO:MO)</f>
        <v>0</v>
      </c>
      <c r="AK90" s="66">
        <f>_xlfn.XLOOKUP($A:$A,AUTOPREENCHIMENTO!$A:$A,AUTOPREENCHIMENTO!LY:LY)</f>
        <v>1</v>
      </c>
      <c r="AL90" s="66">
        <f>_xlfn.XLOOKUP($A:$A,AUTOPREENCHIMENTO!$A:$A,AUTOPREENCHIMENTO!LZ:LZ)</f>
        <v>1</v>
      </c>
      <c r="AM90" s="1">
        <f>_xlfn.XLOOKUP(A:A,TELEFONE!A:A,TELEFONE!JN:JN)</f>
        <v>1</v>
      </c>
      <c r="AN90" s="1">
        <f>_xlfn.XLOOKUP(A:A,TELEFONE!A:A,TELEFONE!JO:JO)</f>
        <v>1</v>
      </c>
      <c r="AO90" s="1">
        <f>_xlfn.XLOOKUP(A:A,TELEFONE!A:A,TELEFONE!JR:JR)</f>
        <v>1</v>
      </c>
      <c r="AP90" s="51">
        <f t="shared" si="65"/>
        <v>7</v>
      </c>
      <c r="AQ90" s="1">
        <f>_xlfn.XLOOKUP($A:$A,TELEFONE!$A:$A,TELEFONE!JH:JH)</f>
        <v>1</v>
      </c>
      <c r="AR90" s="1">
        <f>_xlfn.XLOOKUP($A:$A,TELEFONE!$A:$A,TELEFONE!JI:JI)</f>
        <v>2</v>
      </c>
      <c r="AS90" s="1">
        <f>_xlfn.XLOOKUP($A:$A,TELEFONE!$A:$A,TELEFONE!JJ:JJ)</f>
        <v>2</v>
      </c>
      <c r="AT90" s="1">
        <f>_xlfn.XLOOKUP($A:$A,TELEFONE!$A:$A,TELEFONE!JK:JK)</f>
        <v>2</v>
      </c>
      <c r="AU90" s="2">
        <f>_xlfn.XLOOKUP($A:$A,'COAPS 2020-10'!$A:$A,'COAPS 2020-10'!O:O)</f>
        <v>2</v>
      </c>
      <c r="AV90" s="2" t="str">
        <f>_xlfn.XLOOKUP($A:$A,'COAPS 2020-10'!$A:$A,'COAPS 2020-10'!P:P)</f>
        <v>COMPARTILHADA</v>
      </c>
      <c r="AW90" s="2" t="str">
        <f>_xlfn.XLOOKUP($A:$A,'COAPS 2020-10'!$A:$A,'COAPS 2020-10'!Q:Q)</f>
        <v>SIM</v>
      </c>
      <c r="AX90" s="2" t="str">
        <f>_xlfn.XLOOKUP($A:$A,'COAPS 2020-10'!$A:$A,'COAPS 2020-10'!R:R)</f>
        <v>NÃO</v>
      </c>
      <c r="AY90" s="1">
        <f>_xlfn.XLOOKUP(A:A,AUTOPREENCHIMENTO!A:A,AUTOPREENCHIMENTO!MA:MA)</f>
        <v>0</v>
      </c>
      <c r="AZ90" s="1">
        <f>_xlfn.XLOOKUP(A:A,AUTOPREENCHIMENTO!A:A,AUTOPREENCHIMENTO!PH:PH)</f>
        <v>1</v>
      </c>
    </row>
    <row r="91" spans="1:52" x14ac:dyDescent="0.25">
      <c r="A91" s="2">
        <v>143</v>
      </c>
      <c r="B91" s="1" t="s">
        <v>1794</v>
      </c>
      <c r="C91" s="43" t="s">
        <v>231</v>
      </c>
      <c r="D91" s="1" t="s">
        <v>2057</v>
      </c>
      <c r="E91" s="20" t="str">
        <f>_xlfn.XLOOKUP(A:A,Tipologia!A:A,Tipologia!F:F)</f>
        <v>B</v>
      </c>
      <c r="F91" s="63">
        <f t="shared" si="44"/>
        <v>15.75</v>
      </c>
      <c r="G91" s="65">
        <f t="shared" si="45"/>
        <v>1</v>
      </c>
      <c r="H91" s="65">
        <f t="shared" si="46"/>
        <v>1</v>
      </c>
      <c r="I91" s="65">
        <f t="shared" si="47"/>
        <v>2</v>
      </c>
      <c r="J91" s="65">
        <f t="shared" si="48"/>
        <v>1</v>
      </c>
      <c r="K91" s="65">
        <f t="shared" si="49"/>
        <v>1</v>
      </c>
      <c r="L91" s="65">
        <f t="shared" si="50"/>
        <v>1</v>
      </c>
      <c r="M91" s="65">
        <f t="shared" si="51"/>
        <v>0.5</v>
      </c>
      <c r="N91" s="65">
        <f t="shared" si="52"/>
        <v>0.5</v>
      </c>
      <c r="O91" s="65">
        <f t="shared" si="53"/>
        <v>0</v>
      </c>
      <c r="P91" s="65">
        <f t="shared" si="54"/>
        <v>0</v>
      </c>
      <c r="Q91" s="65">
        <f t="shared" si="55"/>
        <v>1</v>
      </c>
      <c r="R91" s="65">
        <f t="shared" si="56"/>
        <v>1</v>
      </c>
      <c r="S91" s="65">
        <f t="shared" si="57"/>
        <v>0.75</v>
      </c>
      <c r="T91" s="65">
        <f t="shared" si="58"/>
        <v>1</v>
      </c>
      <c r="U91" s="65">
        <f t="shared" si="59"/>
        <v>1</v>
      </c>
      <c r="V91" s="65">
        <f t="shared" si="60"/>
        <v>1</v>
      </c>
      <c r="W91" s="65">
        <f t="shared" si="61"/>
        <v>1</v>
      </c>
      <c r="X91" s="65">
        <f t="shared" si="62"/>
        <v>0</v>
      </c>
      <c r="Y91" s="65">
        <f t="shared" si="63"/>
        <v>1</v>
      </c>
      <c r="Z91" s="66">
        <f>_xlfn.XLOOKUP(A:A,'COAPS 2020-10'!A:A,'COAPS 2020-10'!AP:AP)</f>
        <v>5</v>
      </c>
      <c r="AA91" s="67" t="str">
        <f>_xlfn.XLOOKUP(A:A,'COAPS 2020-10'!A:A,'COAPS 2020-10'!M:M)</f>
        <v>PRÓPRIO</v>
      </c>
      <c r="AB91" s="51">
        <f t="shared" si="64"/>
        <v>2.6</v>
      </c>
      <c r="AC91" s="1">
        <f>_xlfn.XLOOKUP(A:A,'COAPS 2020-10'!A:A,'COAPS 2020-10'!N:N)</f>
        <v>13</v>
      </c>
      <c r="AD91" s="2" t="str">
        <f>_xlfn.XLOOKUP(A:A,'COAPS 2020-10'!A:A,'COAPS 2020-10'!AF:AF)</f>
        <v>SIM</v>
      </c>
      <c r="AE91" s="67" t="str">
        <f>_xlfn.XLOOKUP(A:A,'COAPS 2020-10'!A:A,'COAPS 2020-10'!T:T)</f>
        <v>SIM</v>
      </c>
      <c r="AF91" s="1">
        <f>_xlfn.XLOOKUP(A:A,TELEFONE!A:A,TELEFONE!KD:KD)</f>
        <v>1</v>
      </c>
      <c r="AG91" s="1">
        <f>_xlfn.XLOOKUP($A:$A,AUTOPREENCHIMENTO!$A:$A,AUTOPREENCHIMENTO!LT:LT)</f>
        <v>1</v>
      </c>
      <c r="AH91" s="1">
        <f>_xlfn.XLOOKUP($A:$A,AUTOPREENCHIMENTO!$A:$A,AUTOPREENCHIMENTO!LU:LU)</f>
        <v>1</v>
      </c>
      <c r="AI91" s="1">
        <f>_xlfn.XLOOKUP($A:$A,AUTOPREENCHIMENTO!$A:$A,AUTOPREENCHIMENTO!MN:MN)</f>
        <v>0</v>
      </c>
      <c r="AJ91" s="1">
        <f>_xlfn.XLOOKUP($A:$A,AUTOPREENCHIMENTO!$A:$A,AUTOPREENCHIMENTO!MO:MO)</f>
        <v>0</v>
      </c>
      <c r="AK91" s="66">
        <f>_xlfn.XLOOKUP($A:$A,AUTOPREENCHIMENTO!$A:$A,AUTOPREENCHIMENTO!LY:LY)</f>
        <v>1</v>
      </c>
      <c r="AL91" s="66">
        <f>_xlfn.XLOOKUP($A:$A,AUTOPREENCHIMENTO!$A:$A,AUTOPREENCHIMENTO!LZ:LZ)</f>
        <v>1</v>
      </c>
      <c r="AM91" s="1">
        <f>_xlfn.XLOOKUP(A:A,TELEFONE!A:A,TELEFONE!JN:JN)</f>
        <v>1</v>
      </c>
      <c r="AN91" s="1">
        <f>_xlfn.XLOOKUP(A:A,TELEFONE!A:A,TELEFONE!JO:JO)</f>
        <v>1</v>
      </c>
      <c r="AO91" s="1">
        <f>_xlfn.XLOOKUP(A:A,TELEFONE!A:A,TELEFONE!JR:JR)</f>
        <v>1</v>
      </c>
      <c r="AP91" s="51">
        <f t="shared" si="65"/>
        <v>5</v>
      </c>
      <c r="AQ91" s="1">
        <f>_xlfn.XLOOKUP($A:$A,TELEFONE!$A:$A,TELEFONE!JH:JH)</f>
        <v>1</v>
      </c>
      <c r="AR91" s="1">
        <f>_xlfn.XLOOKUP($A:$A,TELEFONE!$A:$A,TELEFONE!JI:JI)</f>
        <v>1</v>
      </c>
      <c r="AS91" s="1">
        <f>_xlfn.XLOOKUP($A:$A,TELEFONE!$A:$A,TELEFONE!JJ:JJ)</f>
        <v>1</v>
      </c>
      <c r="AT91" s="1">
        <f>_xlfn.XLOOKUP($A:$A,TELEFONE!$A:$A,TELEFONE!JK:JK)</f>
        <v>2</v>
      </c>
      <c r="AU91" s="2">
        <f>_xlfn.XLOOKUP($A:$A,'COAPS 2020-10'!$A:$A,'COAPS 2020-10'!O:O)</f>
        <v>4</v>
      </c>
      <c r="AV91" s="2" t="str">
        <f>_xlfn.XLOOKUP($A:$A,'COAPS 2020-10'!$A:$A,'COAPS 2020-10'!P:P)</f>
        <v>SIM</v>
      </c>
      <c r="AW91" s="2" t="str">
        <f>_xlfn.XLOOKUP($A:$A,'COAPS 2020-10'!$A:$A,'COAPS 2020-10'!Q:Q)</f>
        <v>SIM</v>
      </c>
      <c r="AX91" s="2" t="str">
        <f>_xlfn.XLOOKUP($A:$A,'COAPS 2020-10'!$A:$A,'COAPS 2020-10'!R:R)</f>
        <v>SIM</v>
      </c>
      <c r="AY91" s="1">
        <f>_xlfn.XLOOKUP(A:A,AUTOPREENCHIMENTO!A:A,AUTOPREENCHIMENTO!MA:MA)</f>
        <v>0</v>
      </c>
      <c r="AZ91" s="1">
        <f>_xlfn.XLOOKUP(A:A,AUTOPREENCHIMENTO!A:A,AUTOPREENCHIMENTO!PH:PH)</f>
        <v>1</v>
      </c>
    </row>
    <row r="92" spans="1:52" x14ac:dyDescent="0.25">
      <c r="A92" s="2">
        <v>144</v>
      </c>
      <c r="B92" s="1" t="s">
        <v>1794</v>
      </c>
      <c r="C92" s="43" t="s">
        <v>231</v>
      </c>
      <c r="D92" s="1" t="s">
        <v>2007</v>
      </c>
      <c r="E92" s="20" t="str">
        <f>_xlfn.XLOOKUP(A:A,Tipologia!A:A,Tipologia!F:F)</f>
        <v>C</v>
      </c>
      <c r="F92" s="63">
        <f t="shared" si="44"/>
        <v>16.5</v>
      </c>
      <c r="G92" s="65">
        <f t="shared" si="45"/>
        <v>1</v>
      </c>
      <c r="H92" s="65">
        <f t="shared" si="46"/>
        <v>1</v>
      </c>
      <c r="I92" s="65">
        <f t="shared" si="47"/>
        <v>2</v>
      </c>
      <c r="J92" s="65">
        <f t="shared" si="48"/>
        <v>1</v>
      </c>
      <c r="K92" s="65">
        <f t="shared" si="49"/>
        <v>1</v>
      </c>
      <c r="L92" s="65">
        <f t="shared" si="50"/>
        <v>1</v>
      </c>
      <c r="M92" s="65">
        <f t="shared" si="51"/>
        <v>0.5</v>
      </c>
      <c r="N92" s="65">
        <f t="shared" si="52"/>
        <v>0.5</v>
      </c>
      <c r="O92" s="65">
        <f t="shared" si="53"/>
        <v>0</v>
      </c>
      <c r="P92" s="65">
        <f t="shared" si="54"/>
        <v>0</v>
      </c>
      <c r="Q92" s="65">
        <f t="shared" si="55"/>
        <v>1</v>
      </c>
      <c r="R92" s="65">
        <f t="shared" si="56"/>
        <v>1</v>
      </c>
      <c r="S92" s="65">
        <f t="shared" si="57"/>
        <v>0.5</v>
      </c>
      <c r="T92" s="65">
        <f t="shared" si="58"/>
        <v>1</v>
      </c>
      <c r="U92" s="65">
        <f t="shared" si="59"/>
        <v>1</v>
      </c>
      <c r="V92" s="65">
        <f t="shared" si="60"/>
        <v>1</v>
      </c>
      <c r="W92" s="65">
        <f t="shared" si="61"/>
        <v>1</v>
      </c>
      <c r="X92" s="65">
        <f t="shared" si="62"/>
        <v>1</v>
      </c>
      <c r="Y92" s="65">
        <f t="shared" si="63"/>
        <v>1</v>
      </c>
      <c r="Z92" s="66">
        <f>_xlfn.XLOOKUP(A:A,'COAPS 2020-10'!A:A,'COAPS 2020-10'!AP:AP)</f>
        <v>5</v>
      </c>
      <c r="AA92" s="67" t="str">
        <f>_xlfn.XLOOKUP(A:A,'COAPS 2020-10'!A:A,'COAPS 2020-10'!M:M)</f>
        <v>PRÓPRIO</v>
      </c>
      <c r="AB92" s="51">
        <f t="shared" si="64"/>
        <v>2</v>
      </c>
      <c r="AC92" s="1">
        <f>_xlfn.XLOOKUP(A:A,'COAPS 2020-10'!A:A,'COAPS 2020-10'!N:N)</f>
        <v>10</v>
      </c>
      <c r="AD92" s="2" t="str">
        <f>_xlfn.XLOOKUP(A:A,'COAPS 2020-10'!A:A,'COAPS 2020-10'!AF:AF)</f>
        <v>SIM</v>
      </c>
      <c r="AE92" s="67" t="str">
        <f>_xlfn.XLOOKUP(A:A,'COAPS 2020-10'!A:A,'COAPS 2020-10'!T:T)</f>
        <v>SIM</v>
      </c>
      <c r="AF92" s="1">
        <f>_xlfn.XLOOKUP(A:A,TELEFONE!A:A,TELEFONE!KD:KD)</f>
        <v>1</v>
      </c>
      <c r="AG92" s="1">
        <f>_xlfn.XLOOKUP($A:$A,AUTOPREENCHIMENTO!$A:$A,AUTOPREENCHIMENTO!LT:LT)</f>
        <v>1</v>
      </c>
      <c r="AH92" s="1">
        <f>_xlfn.XLOOKUP($A:$A,AUTOPREENCHIMENTO!$A:$A,AUTOPREENCHIMENTO!LU:LU)</f>
        <v>1</v>
      </c>
      <c r="AI92" s="1">
        <f>_xlfn.XLOOKUP($A:$A,AUTOPREENCHIMENTO!$A:$A,AUTOPREENCHIMENTO!MN:MN)</f>
        <v>0</v>
      </c>
      <c r="AJ92" s="1">
        <f>_xlfn.XLOOKUP($A:$A,AUTOPREENCHIMENTO!$A:$A,AUTOPREENCHIMENTO!MO:MO)</f>
        <v>0</v>
      </c>
      <c r="AK92" s="66">
        <f>_xlfn.XLOOKUP($A:$A,AUTOPREENCHIMENTO!$A:$A,AUTOPREENCHIMENTO!LY:LY)</f>
        <v>1</v>
      </c>
      <c r="AL92" s="66">
        <f>_xlfn.XLOOKUP($A:$A,AUTOPREENCHIMENTO!$A:$A,AUTOPREENCHIMENTO!LZ:LZ)</f>
        <v>1</v>
      </c>
      <c r="AM92" s="1">
        <f>_xlfn.XLOOKUP(A:A,TELEFONE!A:A,TELEFONE!JN:JN)</f>
        <v>1</v>
      </c>
      <c r="AN92" s="1">
        <f>_xlfn.XLOOKUP(A:A,TELEFONE!A:A,TELEFONE!JO:JO)</f>
        <v>1</v>
      </c>
      <c r="AO92" s="1">
        <f>_xlfn.XLOOKUP(A:A,TELEFONE!A:A,TELEFONE!JR:JR)</f>
        <v>1</v>
      </c>
      <c r="AP92" s="51">
        <f t="shared" si="65"/>
        <v>6</v>
      </c>
      <c r="AQ92" s="1">
        <f>_xlfn.XLOOKUP($A:$A,TELEFONE!$A:$A,TELEFONE!JH:JH)</f>
        <v>1</v>
      </c>
      <c r="AR92" s="1">
        <f>_xlfn.XLOOKUP($A:$A,TELEFONE!$A:$A,TELEFONE!JI:JI)</f>
        <v>1</v>
      </c>
      <c r="AS92" s="1">
        <f>_xlfn.XLOOKUP($A:$A,TELEFONE!$A:$A,TELEFONE!JJ:JJ)</f>
        <v>2</v>
      </c>
      <c r="AT92" s="1">
        <f>_xlfn.XLOOKUP($A:$A,TELEFONE!$A:$A,TELEFONE!JK:JK)</f>
        <v>2</v>
      </c>
      <c r="AU92" s="2">
        <f>_xlfn.XLOOKUP($A:$A,'COAPS 2020-10'!$A:$A,'COAPS 2020-10'!O:O)</f>
        <v>5</v>
      </c>
      <c r="AV92" s="2" t="str">
        <f>_xlfn.XLOOKUP($A:$A,'COAPS 2020-10'!$A:$A,'COAPS 2020-10'!P:P)</f>
        <v>SIM</v>
      </c>
      <c r="AW92" s="2" t="str">
        <f>_xlfn.XLOOKUP($A:$A,'COAPS 2020-10'!$A:$A,'COAPS 2020-10'!Q:Q)</f>
        <v>SIM</v>
      </c>
      <c r="AX92" s="2" t="str">
        <f>_xlfn.XLOOKUP($A:$A,'COAPS 2020-10'!$A:$A,'COAPS 2020-10'!R:R)</f>
        <v>SIM</v>
      </c>
      <c r="AY92" s="1">
        <f>_xlfn.XLOOKUP(A:A,AUTOPREENCHIMENTO!A:A,AUTOPREENCHIMENTO!MA:MA)</f>
        <v>1</v>
      </c>
      <c r="AZ92" s="1">
        <f>_xlfn.XLOOKUP(A:A,AUTOPREENCHIMENTO!A:A,AUTOPREENCHIMENTO!PH:PH)</f>
        <v>1</v>
      </c>
    </row>
    <row r="93" spans="1:52" x14ac:dyDescent="0.25">
      <c r="A93" s="2">
        <v>145</v>
      </c>
      <c r="B93" s="1" t="s">
        <v>1857</v>
      </c>
      <c r="C93" s="43" t="s">
        <v>157</v>
      </c>
      <c r="D93" s="1" t="s">
        <v>1889</v>
      </c>
      <c r="E93" s="20" t="str">
        <f>_xlfn.XLOOKUP(A:A,Tipologia!A:A,Tipologia!F:F)</f>
        <v>SEM INFORMAÇÃO</v>
      </c>
      <c r="F93" s="63" t="e">
        <f t="shared" si="44"/>
        <v>#N/A</v>
      </c>
      <c r="G93" s="65">
        <f t="shared" si="45"/>
        <v>1</v>
      </c>
      <c r="H93" s="65">
        <f t="shared" si="46"/>
        <v>3</v>
      </c>
      <c r="I93" s="65">
        <f t="shared" si="47"/>
        <v>2</v>
      </c>
      <c r="J93" s="65">
        <f t="shared" si="48"/>
        <v>1</v>
      </c>
      <c r="K93" s="65">
        <f t="shared" si="49"/>
        <v>1</v>
      </c>
      <c r="L93" s="65">
        <f t="shared" si="50"/>
        <v>1</v>
      </c>
      <c r="M93" s="65" t="e">
        <f t="shared" si="51"/>
        <v>#N/A</v>
      </c>
      <c r="N93" s="65" t="e">
        <f t="shared" si="52"/>
        <v>#N/A</v>
      </c>
      <c r="O93" s="65" t="e">
        <f t="shared" si="53"/>
        <v>#N/A</v>
      </c>
      <c r="P93" s="65" t="e">
        <f t="shared" si="54"/>
        <v>#N/A</v>
      </c>
      <c r="Q93" s="65" t="e">
        <f t="shared" si="55"/>
        <v>#N/A</v>
      </c>
      <c r="R93" s="65">
        <f t="shared" si="56"/>
        <v>1</v>
      </c>
      <c r="S93" s="65">
        <f t="shared" si="57"/>
        <v>0.75</v>
      </c>
      <c r="T93" s="65">
        <f t="shared" si="58"/>
        <v>1</v>
      </c>
      <c r="U93" s="65">
        <f t="shared" si="59"/>
        <v>1</v>
      </c>
      <c r="V93" s="65">
        <f t="shared" si="60"/>
        <v>1</v>
      </c>
      <c r="W93" s="65">
        <f t="shared" si="61"/>
        <v>1</v>
      </c>
      <c r="X93" s="65" t="e">
        <f t="shared" si="62"/>
        <v>#N/A</v>
      </c>
      <c r="Y93" s="65" t="e">
        <f t="shared" si="63"/>
        <v>#N/A</v>
      </c>
      <c r="Z93" s="66">
        <f>_xlfn.XLOOKUP(A:A,'COAPS 2020-10'!A:A,'COAPS 2020-10'!AP:AP)</f>
        <v>4</v>
      </c>
      <c r="AA93" s="67" t="str">
        <f>_xlfn.XLOOKUP(A:A,'COAPS 2020-10'!A:A,'COAPS 2020-10'!M:M)</f>
        <v>PRÓPRIO</v>
      </c>
      <c r="AB93" s="51">
        <f t="shared" si="64"/>
        <v>3</v>
      </c>
      <c r="AC93" s="1">
        <f>_xlfn.XLOOKUP(A:A,'COAPS 2020-10'!A:A,'COAPS 2020-10'!N:N)</f>
        <v>12</v>
      </c>
      <c r="AD93" s="2" t="str">
        <f>_xlfn.XLOOKUP(A:A,'COAPS 2020-10'!A:A,'COAPS 2020-10'!AF:AF)</f>
        <v>SIM</v>
      </c>
      <c r="AE93" s="67" t="str">
        <f>_xlfn.XLOOKUP(A:A,'COAPS 2020-10'!A:A,'COAPS 2020-10'!T:T)</f>
        <v>SIM</v>
      </c>
      <c r="AF93" s="1">
        <f>_xlfn.XLOOKUP(A:A,TELEFONE!A:A,TELEFONE!KD:KD)</f>
        <v>1</v>
      </c>
      <c r="AG93" s="1" t="e">
        <f>_xlfn.XLOOKUP($A:$A,AUTOPREENCHIMENTO!$A:$A,AUTOPREENCHIMENTO!LT:LT)</f>
        <v>#N/A</v>
      </c>
      <c r="AH93" s="1" t="e">
        <f>_xlfn.XLOOKUP($A:$A,AUTOPREENCHIMENTO!$A:$A,AUTOPREENCHIMENTO!LU:LU)</f>
        <v>#N/A</v>
      </c>
      <c r="AI93" s="1" t="e">
        <f>_xlfn.XLOOKUP($A:$A,AUTOPREENCHIMENTO!$A:$A,AUTOPREENCHIMENTO!MN:MN)</f>
        <v>#N/A</v>
      </c>
      <c r="AJ93" s="1" t="e">
        <f>_xlfn.XLOOKUP($A:$A,AUTOPREENCHIMENTO!$A:$A,AUTOPREENCHIMENTO!MO:MO)</f>
        <v>#N/A</v>
      </c>
      <c r="AK93" s="66" t="e">
        <f>_xlfn.XLOOKUP($A:$A,AUTOPREENCHIMENTO!$A:$A,AUTOPREENCHIMENTO!LY:LY)</f>
        <v>#N/A</v>
      </c>
      <c r="AL93" s="66" t="e">
        <f>_xlfn.XLOOKUP($A:$A,AUTOPREENCHIMENTO!$A:$A,AUTOPREENCHIMENTO!LZ:LZ)</f>
        <v>#N/A</v>
      </c>
      <c r="AM93" s="1">
        <f>_xlfn.XLOOKUP(A:A,TELEFONE!A:A,TELEFONE!JN:JN)</f>
        <v>1</v>
      </c>
      <c r="AN93" s="1">
        <f>_xlfn.XLOOKUP(A:A,TELEFONE!A:A,TELEFONE!JO:JO)</f>
        <v>1</v>
      </c>
      <c r="AO93" s="1">
        <f>_xlfn.XLOOKUP(A:A,TELEFONE!A:A,TELEFONE!JR:JR)</f>
        <v>1</v>
      </c>
      <c r="AP93" s="51">
        <f t="shared" si="65"/>
        <v>5</v>
      </c>
      <c r="AQ93" s="1">
        <f>_xlfn.XLOOKUP($A:$A,TELEFONE!$A:$A,TELEFONE!JH:JH)</f>
        <v>1</v>
      </c>
      <c r="AR93" s="1">
        <f>_xlfn.XLOOKUP($A:$A,TELEFONE!$A:$A,TELEFONE!JI:JI)</f>
        <v>2</v>
      </c>
      <c r="AS93" s="1">
        <f>_xlfn.XLOOKUP($A:$A,TELEFONE!$A:$A,TELEFONE!JJ:JJ)</f>
        <v>1</v>
      </c>
      <c r="AT93" s="1">
        <f>_xlfn.XLOOKUP($A:$A,TELEFONE!$A:$A,TELEFONE!JK:JK)</f>
        <v>1</v>
      </c>
      <c r="AU93" s="2">
        <f>_xlfn.XLOOKUP($A:$A,'COAPS 2020-10'!$A:$A,'COAPS 2020-10'!O:O)</f>
        <v>1</v>
      </c>
      <c r="AV93" s="2" t="str">
        <f>_xlfn.XLOOKUP($A:$A,'COAPS 2020-10'!$A:$A,'COAPS 2020-10'!P:P)</f>
        <v>SIM</v>
      </c>
      <c r="AW93" s="2" t="str">
        <f>_xlfn.XLOOKUP($A:$A,'COAPS 2020-10'!$A:$A,'COAPS 2020-10'!Q:Q)</f>
        <v>COMPARTILHADA</v>
      </c>
      <c r="AX93" s="2" t="str">
        <f>_xlfn.XLOOKUP($A:$A,'COAPS 2020-10'!$A:$A,'COAPS 2020-10'!R:R)</f>
        <v>SIM</v>
      </c>
      <c r="AY93" s="1" t="e">
        <f>_xlfn.XLOOKUP(A:A,AUTOPREENCHIMENTO!A:A,AUTOPREENCHIMENTO!MA:MA)</f>
        <v>#N/A</v>
      </c>
      <c r="AZ93" s="1" t="e">
        <f>_xlfn.XLOOKUP(A:A,AUTOPREENCHIMENTO!A:A,AUTOPREENCHIMENTO!PH:PH)</f>
        <v>#N/A</v>
      </c>
    </row>
    <row r="94" spans="1:52" x14ac:dyDescent="0.25">
      <c r="A94" s="2">
        <v>146</v>
      </c>
      <c r="B94" s="1" t="s">
        <v>1702</v>
      </c>
      <c r="C94" s="43" t="s">
        <v>325</v>
      </c>
      <c r="D94" s="1" t="s">
        <v>1722</v>
      </c>
      <c r="E94" s="20" t="str">
        <f>_xlfn.XLOOKUP(A:A,Tipologia!A:A,Tipologia!F:F)</f>
        <v>D</v>
      </c>
      <c r="F94" s="63">
        <f t="shared" si="44"/>
        <v>13.75</v>
      </c>
      <c r="G94" s="65">
        <f t="shared" si="45"/>
        <v>1</v>
      </c>
      <c r="H94" s="65">
        <f t="shared" si="46"/>
        <v>3</v>
      </c>
      <c r="I94" s="65">
        <f t="shared" si="47"/>
        <v>2</v>
      </c>
      <c r="J94" s="65">
        <f t="shared" si="48"/>
        <v>0</v>
      </c>
      <c r="K94" s="65">
        <f t="shared" si="49"/>
        <v>0.5</v>
      </c>
      <c r="L94" s="65">
        <f t="shared" si="50"/>
        <v>0</v>
      </c>
      <c r="M94" s="65">
        <f t="shared" si="51"/>
        <v>0.5</v>
      </c>
      <c r="N94" s="65">
        <f t="shared" si="52"/>
        <v>0.5</v>
      </c>
      <c r="O94" s="65">
        <f t="shared" si="53"/>
        <v>0.5</v>
      </c>
      <c r="P94" s="65">
        <f t="shared" si="54"/>
        <v>0</v>
      </c>
      <c r="Q94" s="65">
        <f t="shared" si="55"/>
        <v>1</v>
      </c>
      <c r="R94" s="65">
        <f t="shared" si="56"/>
        <v>1</v>
      </c>
      <c r="S94" s="65">
        <f t="shared" si="57"/>
        <v>0.75</v>
      </c>
      <c r="T94" s="65">
        <f t="shared" si="58"/>
        <v>0</v>
      </c>
      <c r="U94" s="65">
        <f t="shared" si="59"/>
        <v>1</v>
      </c>
      <c r="V94" s="65">
        <f t="shared" si="60"/>
        <v>1</v>
      </c>
      <c r="W94" s="65">
        <f t="shared" si="61"/>
        <v>0</v>
      </c>
      <c r="X94" s="65">
        <f t="shared" si="62"/>
        <v>0</v>
      </c>
      <c r="Y94" s="65">
        <f t="shared" si="63"/>
        <v>1</v>
      </c>
      <c r="Z94" s="66">
        <f>_xlfn.XLOOKUP(A:A,'COAPS 2020-10'!A:A,'COAPS 2020-10'!AP:AP)</f>
        <v>1</v>
      </c>
      <c r="AA94" s="67" t="str">
        <f>_xlfn.XLOOKUP(A:A,'COAPS 2020-10'!A:A,'COAPS 2020-10'!M:M)</f>
        <v>PRÓPRIO</v>
      </c>
      <c r="AB94" s="51">
        <f t="shared" si="64"/>
        <v>2</v>
      </c>
      <c r="AC94" s="1">
        <f>_xlfn.XLOOKUP(A:A,'COAPS 2020-10'!A:A,'COAPS 2020-10'!N:N)</f>
        <v>2</v>
      </c>
      <c r="AD94" s="2" t="str">
        <f>_xlfn.XLOOKUP(A:A,'COAPS 2020-10'!A:A,'COAPS 2020-10'!AF:AF)</f>
        <v>NÃO</v>
      </c>
      <c r="AE94" s="67" t="str">
        <f>_xlfn.XLOOKUP(A:A,'COAPS 2020-10'!A:A,'COAPS 2020-10'!T:T)</f>
        <v>CAUTELA</v>
      </c>
      <c r="AF94" s="1">
        <f>_xlfn.XLOOKUP(A:A,TELEFONE!A:A,TELEFONE!KD:KD)</f>
        <v>0</v>
      </c>
      <c r="AG94" s="1">
        <f>_xlfn.XLOOKUP($A:$A,AUTOPREENCHIMENTO!$A:$A,AUTOPREENCHIMENTO!LT:LT)</f>
        <v>1</v>
      </c>
      <c r="AH94" s="1">
        <f>_xlfn.XLOOKUP($A:$A,AUTOPREENCHIMENTO!$A:$A,AUTOPREENCHIMENTO!LU:LU)</f>
        <v>1</v>
      </c>
      <c r="AI94" s="1">
        <f>_xlfn.XLOOKUP($A:$A,AUTOPREENCHIMENTO!$A:$A,AUTOPREENCHIMENTO!MN:MN)</f>
        <v>1</v>
      </c>
      <c r="AJ94" s="1">
        <f>_xlfn.XLOOKUP($A:$A,AUTOPREENCHIMENTO!$A:$A,AUTOPREENCHIMENTO!MO:MO)</f>
        <v>0</v>
      </c>
      <c r="AK94" s="66">
        <f>_xlfn.XLOOKUP($A:$A,AUTOPREENCHIMENTO!$A:$A,AUTOPREENCHIMENTO!LY:LY)</f>
        <v>1</v>
      </c>
      <c r="AL94" s="66">
        <f>_xlfn.XLOOKUP($A:$A,AUTOPREENCHIMENTO!$A:$A,AUTOPREENCHIMENTO!LZ:LZ)</f>
        <v>1</v>
      </c>
      <c r="AM94" s="1">
        <f>_xlfn.XLOOKUP(A:A,TELEFONE!A:A,TELEFONE!JN:JN)</f>
        <v>1</v>
      </c>
      <c r="AN94" s="1">
        <f>_xlfn.XLOOKUP(A:A,TELEFONE!A:A,TELEFONE!JO:JO)</f>
        <v>2</v>
      </c>
      <c r="AO94" s="1">
        <f>_xlfn.XLOOKUP(A:A,TELEFONE!A:A,TELEFONE!JR:JR)</f>
        <v>1</v>
      </c>
      <c r="AP94" s="51">
        <f t="shared" si="65"/>
        <v>5</v>
      </c>
      <c r="AQ94" s="1">
        <f>_xlfn.XLOOKUP($A:$A,TELEFONE!$A:$A,TELEFONE!JH:JH)</f>
        <v>1</v>
      </c>
      <c r="AR94" s="1">
        <f>_xlfn.XLOOKUP($A:$A,TELEFONE!$A:$A,TELEFONE!JI:JI)</f>
        <v>2</v>
      </c>
      <c r="AS94" s="1">
        <f>_xlfn.XLOOKUP($A:$A,TELEFONE!$A:$A,TELEFONE!JJ:JJ)</f>
        <v>1</v>
      </c>
      <c r="AT94" s="1">
        <f>_xlfn.XLOOKUP($A:$A,TELEFONE!$A:$A,TELEFONE!JK:JK)</f>
        <v>1</v>
      </c>
      <c r="AU94" s="2">
        <f>_xlfn.XLOOKUP($A:$A,'COAPS 2020-10'!$A:$A,'COAPS 2020-10'!O:O)</f>
        <v>0</v>
      </c>
      <c r="AV94" s="2" t="str">
        <f>_xlfn.XLOOKUP($A:$A,'COAPS 2020-10'!$A:$A,'COAPS 2020-10'!P:P)</f>
        <v>COMPARTILHADA</v>
      </c>
      <c r="AW94" s="2" t="str">
        <f>_xlfn.XLOOKUP($A:$A,'COAPS 2020-10'!$A:$A,'COAPS 2020-10'!Q:Q)</f>
        <v>COMPARTILHADA</v>
      </c>
      <c r="AX94" s="2" t="str">
        <f>_xlfn.XLOOKUP($A:$A,'COAPS 2020-10'!$A:$A,'COAPS 2020-10'!R:R)</f>
        <v>COMPARTILHADA</v>
      </c>
      <c r="AY94" s="1">
        <f>_xlfn.XLOOKUP(A:A,AUTOPREENCHIMENTO!A:A,AUTOPREENCHIMENTO!MA:MA)</f>
        <v>0</v>
      </c>
      <c r="AZ94" s="1">
        <f>_xlfn.XLOOKUP(A:A,AUTOPREENCHIMENTO!A:A,AUTOPREENCHIMENTO!PH:PH)</f>
        <v>1</v>
      </c>
    </row>
    <row r="95" spans="1:52" x14ac:dyDescent="0.25">
      <c r="A95" s="2">
        <v>148</v>
      </c>
      <c r="B95" s="1" t="s">
        <v>1794</v>
      </c>
      <c r="C95" s="43" t="s">
        <v>330</v>
      </c>
      <c r="D95" s="1" t="s">
        <v>2090</v>
      </c>
      <c r="E95" s="20" t="str">
        <f>_xlfn.XLOOKUP(A:A,Tipologia!A:A,Tipologia!F:F)</f>
        <v>D</v>
      </c>
      <c r="F95" s="63">
        <f t="shared" si="44"/>
        <v>15.25</v>
      </c>
      <c r="G95" s="65">
        <f t="shared" si="45"/>
        <v>1</v>
      </c>
      <c r="H95" s="65">
        <f t="shared" si="46"/>
        <v>3</v>
      </c>
      <c r="I95" s="65">
        <f t="shared" si="47"/>
        <v>2</v>
      </c>
      <c r="J95" s="65">
        <f t="shared" si="48"/>
        <v>0</v>
      </c>
      <c r="K95" s="65">
        <f t="shared" si="49"/>
        <v>1</v>
      </c>
      <c r="L95" s="65">
        <f t="shared" si="50"/>
        <v>1</v>
      </c>
      <c r="M95" s="65">
        <f t="shared" si="51"/>
        <v>0</v>
      </c>
      <c r="N95" s="65">
        <f t="shared" si="52"/>
        <v>0.5</v>
      </c>
      <c r="O95" s="65">
        <f t="shared" si="53"/>
        <v>0</v>
      </c>
      <c r="P95" s="65">
        <f t="shared" si="54"/>
        <v>0</v>
      </c>
      <c r="Q95" s="65">
        <f t="shared" si="55"/>
        <v>1</v>
      </c>
      <c r="R95" s="65">
        <f t="shared" si="56"/>
        <v>1</v>
      </c>
      <c r="S95" s="65">
        <f t="shared" si="57"/>
        <v>0.75</v>
      </c>
      <c r="T95" s="65">
        <f t="shared" si="58"/>
        <v>1</v>
      </c>
      <c r="U95" s="65">
        <f t="shared" si="59"/>
        <v>1</v>
      </c>
      <c r="V95" s="65">
        <f t="shared" si="60"/>
        <v>1</v>
      </c>
      <c r="W95" s="65">
        <f t="shared" si="61"/>
        <v>0</v>
      </c>
      <c r="X95" s="65">
        <f t="shared" si="62"/>
        <v>1</v>
      </c>
      <c r="Y95" s="65">
        <f t="shared" si="63"/>
        <v>0</v>
      </c>
      <c r="Z95" s="66">
        <f>_xlfn.XLOOKUP(A:A,'COAPS 2020-10'!A:A,'COAPS 2020-10'!AP:AP)</f>
        <v>1</v>
      </c>
      <c r="AA95" s="67" t="str">
        <f>_xlfn.XLOOKUP(A:A,'COAPS 2020-10'!A:A,'COAPS 2020-10'!M:M)</f>
        <v>COMODATO</v>
      </c>
      <c r="AB95" s="51">
        <f t="shared" si="64"/>
        <v>2</v>
      </c>
      <c r="AC95" s="1">
        <f>_xlfn.XLOOKUP(A:A,'COAPS 2020-10'!A:A,'COAPS 2020-10'!N:N)</f>
        <v>2</v>
      </c>
      <c r="AD95" s="2" t="str">
        <f>_xlfn.XLOOKUP(A:A,'COAPS 2020-10'!A:A,'COAPS 2020-10'!AF:AF)</f>
        <v>NÃO</v>
      </c>
      <c r="AE95" s="67" t="str">
        <f>_xlfn.XLOOKUP(A:A,'COAPS 2020-10'!A:A,'COAPS 2020-10'!T:T)</f>
        <v>SIM</v>
      </c>
      <c r="AF95" s="1">
        <f>_xlfn.XLOOKUP(A:A,TELEFONE!A:A,TELEFONE!KD:KD)</f>
        <v>1</v>
      </c>
      <c r="AG95" s="1">
        <f>_xlfn.XLOOKUP($A:$A,AUTOPREENCHIMENTO!$A:$A,AUTOPREENCHIMENTO!LT:LT)</f>
        <v>0</v>
      </c>
      <c r="AH95" s="1">
        <f>_xlfn.XLOOKUP($A:$A,AUTOPREENCHIMENTO!$A:$A,AUTOPREENCHIMENTO!LU:LU)</f>
        <v>1</v>
      </c>
      <c r="AI95" s="1">
        <f>_xlfn.XLOOKUP($A:$A,AUTOPREENCHIMENTO!$A:$A,AUTOPREENCHIMENTO!MN:MN)</f>
        <v>0</v>
      </c>
      <c r="AJ95" s="1">
        <f>_xlfn.XLOOKUP($A:$A,AUTOPREENCHIMENTO!$A:$A,AUTOPREENCHIMENTO!MO:MO)</f>
        <v>0</v>
      </c>
      <c r="AK95" s="66">
        <f>_xlfn.XLOOKUP($A:$A,AUTOPREENCHIMENTO!$A:$A,AUTOPREENCHIMENTO!LY:LY)</f>
        <v>1</v>
      </c>
      <c r="AL95" s="66">
        <f>_xlfn.XLOOKUP($A:$A,AUTOPREENCHIMENTO!$A:$A,AUTOPREENCHIMENTO!LZ:LZ)</f>
        <v>0</v>
      </c>
      <c r="AM95" s="1">
        <f>_xlfn.XLOOKUP(A:A,TELEFONE!A:A,TELEFONE!JN:JN)</f>
        <v>1</v>
      </c>
      <c r="AN95" s="1">
        <f>_xlfn.XLOOKUP(A:A,TELEFONE!A:A,TELEFONE!JO:JO)</f>
        <v>1</v>
      </c>
      <c r="AO95" s="1">
        <f>_xlfn.XLOOKUP(A:A,TELEFONE!A:A,TELEFONE!JR:JR)</f>
        <v>1</v>
      </c>
      <c r="AP95" s="51">
        <f t="shared" si="65"/>
        <v>5</v>
      </c>
      <c r="AQ95" s="1">
        <f>_xlfn.XLOOKUP($A:$A,TELEFONE!$A:$A,TELEFONE!JH:JH)</f>
        <v>1</v>
      </c>
      <c r="AR95" s="1">
        <f>_xlfn.XLOOKUP($A:$A,TELEFONE!$A:$A,TELEFONE!JI:JI)</f>
        <v>1</v>
      </c>
      <c r="AS95" s="1">
        <f>_xlfn.XLOOKUP($A:$A,TELEFONE!$A:$A,TELEFONE!JJ:JJ)</f>
        <v>1</v>
      </c>
      <c r="AT95" s="1">
        <f>_xlfn.XLOOKUP($A:$A,TELEFONE!$A:$A,TELEFONE!JK:JK)</f>
        <v>2</v>
      </c>
      <c r="AU95" s="2">
        <f>_xlfn.XLOOKUP($A:$A,'COAPS 2020-10'!$A:$A,'COAPS 2020-10'!O:O)</f>
        <v>1</v>
      </c>
      <c r="AV95" s="2" t="str">
        <f>_xlfn.XLOOKUP($A:$A,'COAPS 2020-10'!$A:$A,'COAPS 2020-10'!P:P)</f>
        <v>SIM</v>
      </c>
      <c r="AW95" s="2" t="str">
        <f>_xlfn.XLOOKUP($A:$A,'COAPS 2020-10'!$A:$A,'COAPS 2020-10'!Q:Q)</f>
        <v>COMPARTILHADA</v>
      </c>
      <c r="AX95" s="2" t="str">
        <f>_xlfn.XLOOKUP($A:$A,'COAPS 2020-10'!$A:$A,'COAPS 2020-10'!R:R)</f>
        <v>NÃO</v>
      </c>
      <c r="AY95" s="1">
        <f>_xlfn.XLOOKUP(A:A,AUTOPREENCHIMENTO!A:A,AUTOPREENCHIMENTO!MA:MA)</f>
        <v>1</v>
      </c>
      <c r="AZ95" s="1">
        <f>_xlfn.XLOOKUP(A:A,AUTOPREENCHIMENTO!A:A,AUTOPREENCHIMENTO!PH:PH)</f>
        <v>3</v>
      </c>
    </row>
    <row r="96" spans="1:52" x14ac:dyDescent="0.25">
      <c r="A96" s="2">
        <v>151</v>
      </c>
      <c r="B96" s="1" t="s">
        <v>1702</v>
      </c>
      <c r="C96" s="43" t="s">
        <v>325</v>
      </c>
      <c r="D96" s="1" t="s">
        <v>2091</v>
      </c>
      <c r="E96" s="20" t="str">
        <f>_xlfn.XLOOKUP(A:A,Tipologia!A:A,Tipologia!F:F)</f>
        <v>B</v>
      </c>
      <c r="F96" s="63">
        <f t="shared" si="44"/>
        <v>14</v>
      </c>
      <c r="G96" s="65">
        <f t="shared" si="45"/>
        <v>1</v>
      </c>
      <c r="H96" s="65">
        <f t="shared" si="46"/>
        <v>0</v>
      </c>
      <c r="I96" s="65">
        <f t="shared" si="47"/>
        <v>2</v>
      </c>
      <c r="J96" s="65">
        <f t="shared" si="48"/>
        <v>0</v>
      </c>
      <c r="K96" s="65">
        <f t="shared" si="49"/>
        <v>1</v>
      </c>
      <c r="L96" s="65">
        <f t="shared" si="50"/>
        <v>1</v>
      </c>
      <c r="M96" s="65">
        <f t="shared" si="51"/>
        <v>0.5</v>
      </c>
      <c r="N96" s="65">
        <f t="shared" si="52"/>
        <v>0.5</v>
      </c>
      <c r="O96" s="65">
        <f t="shared" si="53"/>
        <v>0.5</v>
      </c>
      <c r="P96" s="65">
        <f t="shared" si="54"/>
        <v>0.5</v>
      </c>
      <c r="Q96" s="65">
        <f t="shared" si="55"/>
        <v>1</v>
      </c>
      <c r="R96" s="65">
        <f t="shared" si="56"/>
        <v>1</v>
      </c>
      <c r="S96" s="65">
        <f t="shared" si="57"/>
        <v>0</v>
      </c>
      <c r="T96" s="65">
        <f t="shared" si="58"/>
        <v>1</v>
      </c>
      <c r="U96" s="65">
        <f t="shared" si="59"/>
        <v>1</v>
      </c>
      <c r="V96" s="65">
        <f t="shared" si="60"/>
        <v>1</v>
      </c>
      <c r="W96" s="65">
        <f t="shared" si="61"/>
        <v>1</v>
      </c>
      <c r="X96" s="65">
        <f t="shared" si="62"/>
        <v>0</v>
      </c>
      <c r="Y96" s="65">
        <f t="shared" si="63"/>
        <v>1</v>
      </c>
      <c r="Z96" s="66">
        <f>_xlfn.XLOOKUP(A:A,'COAPS 2020-10'!A:A,'COAPS 2020-10'!AP:AP)</f>
        <v>8</v>
      </c>
      <c r="AA96" s="67" t="str">
        <f>_xlfn.XLOOKUP(A:A,'COAPS 2020-10'!A:A,'COAPS 2020-10'!M:M)</f>
        <v>PRÓPRIO</v>
      </c>
      <c r="AB96" s="51">
        <f t="shared" si="64"/>
        <v>2.25</v>
      </c>
      <c r="AC96" s="1">
        <f>_xlfn.XLOOKUP(A:A,'COAPS 2020-10'!A:A,'COAPS 2020-10'!N:N)</f>
        <v>18</v>
      </c>
      <c r="AD96" s="2" t="str">
        <f>_xlfn.XLOOKUP(A:A,'COAPS 2020-10'!A:A,'COAPS 2020-10'!AF:AF)</f>
        <v>NÃO</v>
      </c>
      <c r="AE96" s="67" t="str">
        <f>_xlfn.XLOOKUP(A:A,'COAPS 2020-10'!A:A,'COAPS 2020-10'!T:T)</f>
        <v>SIM</v>
      </c>
      <c r="AF96" s="1">
        <f>_xlfn.XLOOKUP(A:A,TELEFONE!A:A,TELEFONE!KD:KD)</f>
        <v>1</v>
      </c>
      <c r="AG96" s="1">
        <f>_xlfn.XLOOKUP($A:$A,AUTOPREENCHIMENTO!$A:$A,AUTOPREENCHIMENTO!LT:LT)</f>
        <v>1</v>
      </c>
      <c r="AH96" s="1">
        <f>_xlfn.XLOOKUP($A:$A,AUTOPREENCHIMENTO!$A:$A,AUTOPREENCHIMENTO!LU:LU)</f>
        <v>1</v>
      </c>
      <c r="AI96" s="1">
        <f>_xlfn.XLOOKUP($A:$A,AUTOPREENCHIMENTO!$A:$A,AUTOPREENCHIMENTO!MN:MN)</f>
        <v>1</v>
      </c>
      <c r="AJ96" s="1">
        <f>_xlfn.XLOOKUP($A:$A,AUTOPREENCHIMENTO!$A:$A,AUTOPREENCHIMENTO!MO:MO)</f>
        <v>1</v>
      </c>
      <c r="AK96" s="66">
        <f>_xlfn.XLOOKUP($A:$A,AUTOPREENCHIMENTO!$A:$A,AUTOPREENCHIMENTO!LY:LY)</f>
        <v>0</v>
      </c>
      <c r="AL96" s="66">
        <f>_xlfn.XLOOKUP($A:$A,AUTOPREENCHIMENTO!$A:$A,AUTOPREENCHIMENTO!LZ:LZ)</f>
        <v>1</v>
      </c>
      <c r="AM96" s="1">
        <f>_xlfn.XLOOKUP(A:A,TELEFONE!A:A,TELEFONE!JN:JN)</f>
        <v>1</v>
      </c>
      <c r="AN96" s="1">
        <f>_xlfn.XLOOKUP(A:A,TELEFONE!A:A,TELEFONE!JO:JO)</f>
        <v>2</v>
      </c>
      <c r="AO96" s="1">
        <f>_xlfn.XLOOKUP(A:A,TELEFONE!A:A,TELEFONE!JR:JR)</f>
        <v>1</v>
      </c>
      <c r="AP96" s="51">
        <f t="shared" si="65"/>
        <v>8</v>
      </c>
      <c r="AQ96" s="1">
        <f>_xlfn.XLOOKUP($A:$A,TELEFONE!$A:$A,TELEFONE!JH:JH)</f>
        <v>2</v>
      </c>
      <c r="AR96" s="1">
        <f>_xlfn.XLOOKUP($A:$A,TELEFONE!$A:$A,TELEFONE!JI:JI)</f>
        <v>2</v>
      </c>
      <c r="AS96" s="1">
        <f>_xlfn.XLOOKUP($A:$A,TELEFONE!$A:$A,TELEFONE!JJ:JJ)</f>
        <v>2</v>
      </c>
      <c r="AT96" s="1">
        <f>_xlfn.XLOOKUP($A:$A,TELEFONE!$A:$A,TELEFONE!JK:JK)</f>
        <v>2</v>
      </c>
      <c r="AU96" s="2">
        <f>_xlfn.XLOOKUP($A:$A,'COAPS 2020-10'!$A:$A,'COAPS 2020-10'!O:O)</f>
        <v>7</v>
      </c>
      <c r="AV96" s="2" t="str">
        <f>_xlfn.XLOOKUP($A:$A,'COAPS 2020-10'!$A:$A,'COAPS 2020-10'!P:P)</f>
        <v>SIM</v>
      </c>
      <c r="AW96" s="2" t="str">
        <f>_xlfn.XLOOKUP($A:$A,'COAPS 2020-10'!$A:$A,'COAPS 2020-10'!Q:Q)</f>
        <v>SIM</v>
      </c>
      <c r="AX96" s="2" t="str">
        <f>_xlfn.XLOOKUP($A:$A,'COAPS 2020-10'!$A:$A,'COAPS 2020-10'!R:R)</f>
        <v>SIM</v>
      </c>
      <c r="AY96" s="1">
        <f>_xlfn.XLOOKUP(A:A,AUTOPREENCHIMENTO!A:A,AUTOPREENCHIMENTO!MA:MA)</f>
        <v>0</v>
      </c>
      <c r="AZ96" s="1">
        <f>_xlfn.XLOOKUP(A:A,AUTOPREENCHIMENTO!A:A,AUTOPREENCHIMENTO!PH:PH)</f>
        <v>1</v>
      </c>
    </row>
    <row r="97" spans="1:52" x14ac:dyDescent="0.25">
      <c r="A97" s="2">
        <v>152</v>
      </c>
      <c r="B97" s="1" t="s">
        <v>1622</v>
      </c>
      <c r="C97" s="43" t="s">
        <v>162</v>
      </c>
      <c r="D97" s="1" t="s">
        <v>2126</v>
      </c>
      <c r="E97" s="20" t="str">
        <f>_xlfn.XLOOKUP(A:A,Tipologia!A:A,Tipologia!F:F)</f>
        <v>B</v>
      </c>
      <c r="F97" s="63">
        <f t="shared" si="44"/>
        <v>15</v>
      </c>
      <c r="G97" s="65">
        <f t="shared" si="45"/>
        <v>1</v>
      </c>
      <c r="H97" s="65">
        <f t="shared" si="46"/>
        <v>3</v>
      </c>
      <c r="I97" s="65">
        <f t="shared" si="47"/>
        <v>2</v>
      </c>
      <c r="J97" s="65">
        <f t="shared" si="48"/>
        <v>0</v>
      </c>
      <c r="K97" s="65">
        <f t="shared" si="49"/>
        <v>0.5</v>
      </c>
      <c r="L97" s="65">
        <f t="shared" si="50"/>
        <v>1</v>
      </c>
      <c r="M97" s="65">
        <f t="shared" si="51"/>
        <v>0.5</v>
      </c>
      <c r="N97" s="65">
        <f t="shared" si="52"/>
        <v>0.5</v>
      </c>
      <c r="O97" s="65">
        <f t="shared" si="53"/>
        <v>0.5</v>
      </c>
      <c r="P97" s="65">
        <f t="shared" si="54"/>
        <v>0</v>
      </c>
      <c r="Q97" s="65">
        <f t="shared" si="55"/>
        <v>1</v>
      </c>
      <c r="R97" s="65">
        <f t="shared" si="56"/>
        <v>0.5</v>
      </c>
      <c r="S97" s="65">
        <f t="shared" si="57"/>
        <v>0.5</v>
      </c>
      <c r="T97" s="65">
        <f t="shared" si="58"/>
        <v>1</v>
      </c>
      <c r="U97" s="65">
        <f t="shared" si="59"/>
        <v>1</v>
      </c>
      <c r="V97" s="65">
        <f t="shared" si="60"/>
        <v>1</v>
      </c>
      <c r="W97" s="65">
        <f t="shared" si="61"/>
        <v>0</v>
      </c>
      <c r="X97" s="65">
        <f t="shared" si="62"/>
        <v>0</v>
      </c>
      <c r="Y97" s="65">
        <f t="shared" si="63"/>
        <v>1</v>
      </c>
      <c r="Z97" s="66">
        <f>_xlfn.XLOOKUP(A:A,'COAPS 2020-10'!A:A,'COAPS 2020-10'!AP:AP)</f>
        <v>1</v>
      </c>
      <c r="AA97" s="67" t="str">
        <f>_xlfn.XLOOKUP(A:A,'COAPS 2020-10'!A:A,'COAPS 2020-10'!M:M)</f>
        <v>COMODATO</v>
      </c>
      <c r="AB97" s="51">
        <f t="shared" si="64"/>
        <v>2</v>
      </c>
      <c r="AC97" s="1">
        <f>_xlfn.XLOOKUP(A:A,'COAPS 2020-10'!A:A,'COAPS 2020-10'!N:N)</f>
        <v>2</v>
      </c>
      <c r="AD97" s="2" t="str">
        <f>_xlfn.XLOOKUP(A:A,'COAPS 2020-10'!A:A,'COAPS 2020-10'!AF:AF)</f>
        <v>NÃO</v>
      </c>
      <c r="AE97" s="67" t="str">
        <f>_xlfn.XLOOKUP(A:A,'COAPS 2020-10'!A:A,'COAPS 2020-10'!T:T)</f>
        <v>CAUTELA</v>
      </c>
      <c r="AF97" s="1">
        <f>_xlfn.XLOOKUP(A:A,TELEFONE!A:A,TELEFONE!KD:KD)</f>
        <v>1</v>
      </c>
      <c r="AG97" s="1">
        <f>_xlfn.XLOOKUP($A:$A,AUTOPREENCHIMENTO!$A:$A,AUTOPREENCHIMENTO!LT:LT)</f>
        <v>1</v>
      </c>
      <c r="AH97" s="1">
        <f>_xlfn.XLOOKUP($A:$A,AUTOPREENCHIMENTO!$A:$A,AUTOPREENCHIMENTO!LU:LU)</f>
        <v>1</v>
      </c>
      <c r="AI97" s="1">
        <f>_xlfn.XLOOKUP($A:$A,AUTOPREENCHIMENTO!$A:$A,AUTOPREENCHIMENTO!MN:MN)</f>
        <v>1</v>
      </c>
      <c r="AJ97" s="1">
        <f>_xlfn.XLOOKUP($A:$A,AUTOPREENCHIMENTO!$A:$A,AUTOPREENCHIMENTO!MO:MO)</f>
        <v>0</v>
      </c>
      <c r="AK97" s="66">
        <f>_xlfn.XLOOKUP($A:$A,AUTOPREENCHIMENTO!$A:$A,AUTOPREENCHIMENTO!LY:LY)</f>
        <v>1</v>
      </c>
      <c r="AL97" s="66">
        <f>_xlfn.XLOOKUP($A:$A,AUTOPREENCHIMENTO!$A:$A,AUTOPREENCHIMENTO!LZ:LZ)</f>
        <v>1</v>
      </c>
      <c r="AM97" s="1">
        <f>_xlfn.XLOOKUP(A:A,TELEFONE!A:A,TELEFONE!JN:JN)</f>
        <v>1</v>
      </c>
      <c r="AN97" s="1">
        <f>_xlfn.XLOOKUP(A:A,TELEFONE!A:A,TELEFONE!JO:JO)</f>
        <v>1</v>
      </c>
      <c r="AO97" s="1">
        <f>_xlfn.XLOOKUP(A:A,TELEFONE!A:A,TELEFONE!JR:JR)</f>
        <v>0</v>
      </c>
      <c r="AP97" s="51">
        <f t="shared" si="65"/>
        <v>6</v>
      </c>
      <c r="AQ97" s="1">
        <f>_xlfn.XLOOKUP($A:$A,TELEFONE!$A:$A,TELEFONE!JH:JH)</f>
        <v>1</v>
      </c>
      <c r="AR97" s="1">
        <f>_xlfn.XLOOKUP($A:$A,TELEFONE!$A:$A,TELEFONE!JI:JI)</f>
        <v>2</v>
      </c>
      <c r="AS97" s="1">
        <f>_xlfn.XLOOKUP($A:$A,TELEFONE!$A:$A,TELEFONE!JJ:JJ)</f>
        <v>1</v>
      </c>
      <c r="AT97" s="1">
        <f>_xlfn.XLOOKUP($A:$A,TELEFONE!$A:$A,TELEFONE!JK:JK)</f>
        <v>2</v>
      </c>
      <c r="AU97" s="2">
        <f>_xlfn.XLOOKUP($A:$A,'COAPS 2020-10'!$A:$A,'COAPS 2020-10'!O:O)</f>
        <v>1</v>
      </c>
      <c r="AV97" s="2" t="str">
        <f>_xlfn.XLOOKUP($A:$A,'COAPS 2020-10'!$A:$A,'COAPS 2020-10'!P:P)</f>
        <v>COMPARTILHADA</v>
      </c>
      <c r="AW97" s="2" t="str">
        <f>_xlfn.XLOOKUP($A:$A,'COAPS 2020-10'!$A:$A,'COAPS 2020-10'!Q:Q)</f>
        <v>COMPARTILHADA</v>
      </c>
      <c r="AX97" s="2" t="str">
        <f>_xlfn.XLOOKUP($A:$A,'COAPS 2020-10'!$A:$A,'COAPS 2020-10'!R:R)</f>
        <v>COMPARTILHADA</v>
      </c>
      <c r="AY97" s="1">
        <f>_xlfn.XLOOKUP(A:A,AUTOPREENCHIMENTO!A:A,AUTOPREENCHIMENTO!MA:MA)</f>
        <v>0</v>
      </c>
      <c r="AZ97" s="1">
        <f>_xlfn.XLOOKUP(A:A,AUTOPREENCHIMENTO!A:A,AUTOPREENCHIMENTO!PH:PH)</f>
        <v>1</v>
      </c>
    </row>
    <row r="98" spans="1:52" x14ac:dyDescent="0.25">
      <c r="A98" s="2">
        <v>154</v>
      </c>
      <c r="B98" s="1" t="s">
        <v>1568</v>
      </c>
      <c r="C98" s="43" t="s">
        <v>281</v>
      </c>
      <c r="D98" s="1" t="s">
        <v>2034</v>
      </c>
      <c r="E98" s="20" t="str">
        <f>_xlfn.XLOOKUP(A:A,Tipologia!A:A,Tipologia!F:F)</f>
        <v>D</v>
      </c>
      <c r="F98" s="63">
        <f t="shared" ref="F98:F129" si="66">SUM(G98:Y98)</f>
        <v>13.25</v>
      </c>
      <c r="G98" s="65">
        <f t="shared" ref="G98:G129" si="67">IF(OR(AA98="PRÓPRIO",AA98="CESSÃO",AA98="COMODATO"),1,0)</f>
        <v>1</v>
      </c>
      <c r="H98" s="65">
        <f t="shared" ref="H98:H129" si="68">IF(Z98&lt;=4,3,IF(Z98&lt;=7,1,0))</f>
        <v>1</v>
      </c>
      <c r="I98" s="65">
        <f t="shared" ref="I98:I129" si="69">IF(AB98&gt;=1.5,2,IF(AB98&gt;=1,1,0))</f>
        <v>1</v>
      </c>
      <c r="J98" s="65">
        <f t="shared" ref="J98:J129" si="70">IF(AD98="SIM",1,0)</f>
        <v>1</v>
      </c>
      <c r="K98" s="65">
        <f t="shared" ref="K98:K129" si="71">IF(AE98="SIM",1,IF(AE98="CAUTELA",0.5,0))</f>
        <v>1</v>
      </c>
      <c r="L98" s="65">
        <f t="shared" ref="L98:L129" si="72">AF98</f>
        <v>1</v>
      </c>
      <c r="M98" s="65">
        <f t="shared" ref="M98:M129" si="73">IF(AG98=1,0.5,0)</f>
        <v>0.5</v>
      </c>
      <c r="N98" s="65">
        <f t="shared" ref="N98:N129" si="74">IF(AH98=1,0.5,0)</f>
        <v>0.5</v>
      </c>
      <c r="O98" s="65">
        <f t="shared" ref="O98:O129" si="75">IF(AI98=1,0.5,0)</f>
        <v>0</v>
      </c>
      <c r="P98" s="65">
        <f t="shared" ref="P98:P129" si="76">IF(AJ98=1,0.5,0)</f>
        <v>0</v>
      </c>
      <c r="Q98" s="65">
        <f t="shared" ref="Q98:Q129" si="77">IF(OR(AK98=1,AL98=1),1,0)</f>
        <v>0</v>
      </c>
      <c r="R98" s="65">
        <f t="shared" ref="R98:R129" si="78">IF(AND(OR(AM98=1,AN98=1),AO98=1),1,IF(OR(AM98=1,AN98=1,AO98=1),0.5,0))</f>
        <v>1</v>
      </c>
      <c r="S98" s="65">
        <f t="shared" ref="S98:S129" si="79">IF(AP98=4,1,IF(AP98=5,0.75,IF(AP98=6,0.5,IF(AP98=7,0.25,0))))</f>
        <v>0.25</v>
      </c>
      <c r="T98" s="65">
        <f t="shared" ref="T98:T129" si="80">IF(AU98=0,0,1)</f>
        <v>1</v>
      </c>
      <c r="U98" s="65">
        <f t="shared" ref="U98:U129" si="81">IF(AV98="NÃO",0,1)</f>
        <v>1</v>
      </c>
      <c r="V98" s="65">
        <f t="shared" ref="V98:V129" si="82">IF(AW98="NÃO",0,1)</f>
        <v>1</v>
      </c>
      <c r="W98" s="65">
        <f t="shared" ref="W98:W129" si="83">IF(AX98="SIM",1,0)</f>
        <v>1</v>
      </c>
      <c r="X98" s="65">
        <f t="shared" ref="X98:X129" si="84">AY98</f>
        <v>0</v>
      </c>
      <c r="Y98" s="65">
        <f t="shared" ref="Y98:Y129" si="85">IF(AZ98=1,1,0)</f>
        <v>1</v>
      </c>
      <c r="Z98" s="66">
        <f>_xlfn.XLOOKUP(A:A,'COAPS 2020-10'!A:A,'COAPS 2020-10'!AP:AP)</f>
        <v>7</v>
      </c>
      <c r="AA98" s="67" t="str">
        <f>_xlfn.XLOOKUP(A:A,'COAPS 2020-10'!A:A,'COAPS 2020-10'!M:M)</f>
        <v>PRÓPRIO</v>
      </c>
      <c r="AB98" s="51">
        <f t="shared" ref="AB98:AB129" si="86">AC98/Z98</f>
        <v>1.4285714285714286</v>
      </c>
      <c r="AC98" s="1">
        <f>_xlfn.XLOOKUP(A:A,'COAPS 2020-10'!A:A,'COAPS 2020-10'!N:N)</f>
        <v>10</v>
      </c>
      <c r="AD98" s="2" t="str">
        <f>_xlfn.XLOOKUP(A:A,'COAPS 2020-10'!A:A,'COAPS 2020-10'!AF:AF)</f>
        <v>SIM</v>
      </c>
      <c r="AE98" s="67" t="str">
        <f>_xlfn.XLOOKUP(A:A,'COAPS 2020-10'!A:A,'COAPS 2020-10'!T:T)</f>
        <v>SIM</v>
      </c>
      <c r="AF98" s="1">
        <f>_xlfn.XLOOKUP(A:A,TELEFONE!A:A,TELEFONE!KD:KD)</f>
        <v>1</v>
      </c>
      <c r="AG98" s="1">
        <f>_xlfn.XLOOKUP($A:$A,AUTOPREENCHIMENTO!$A:$A,AUTOPREENCHIMENTO!LT:LT)</f>
        <v>1</v>
      </c>
      <c r="AH98" s="1">
        <f>_xlfn.XLOOKUP($A:$A,AUTOPREENCHIMENTO!$A:$A,AUTOPREENCHIMENTO!LU:LU)</f>
        <v>1</v>
      </c>
      <c r="AI98" s="1">
        <f>_xlfn.XLOOKUP($A:$A,AUTOPREENCHIMENTO!$A:$A,AUTOPREENCHIMENTO!MN:MN)</f>
        <v>0</v>
      </c>
      <c r="AJ98" s="1">
        <f>_xlfn.XLOOKUP($A:$A,AUTOPREENCHIMENTO!$A:$A,AUTOPREENCHIMENTO!MO:MO)</f>
        <v>0</v>
      </c>
      <c r="AK98" s="66">
        <f>_xlfn.XLOOKUP($A:$A,AUTOPREENCHIMENTO!$A:$A,AUTOPREENCHIMENTO!LY:LY)</f>
        <v>0</v>
      </c>
      <c r="AL98" s="66">
        <f>_xlfn.XLOOKUP($A:$A,AUTOPREENCHIMENTO!$A:$A,AUTOPREENCHIMENTO!LZ:LZ)</f>
        <v>0</v>
      </c>
      <c r="AM98" s="1">
        <f>_xlfn.XLOOKUP(A:A,TELEFONE!A:A,TELEFONE!JN:JN)</f>
        <v>1</v>
      </c>
      <c r="AN98" s="1">
        <f>_xlfn.XLOOKUP(A:A,TELEFONE!A:A,TELEFONE!JO:JO)</f>
        <v>1</v>
      </c>
      <c r="AO98" s="1">
        <f>_xlfn.XLOOKUP(A:A,TELEFONE!A:A,TELEFONE!JR:JR)</f>
        <v>1</v>
      </c>
      <c r="AP98" s="51">
        <f t="shared" ref="AP98:AP129" si="87">SUM(AQ98:AT98)</f>
        <v>7</v>
      </c>
      <c r="AQ98" s="1">
        <f>_xlfn.XLOOKUP($A:$A,TELEFONE!$A:$A,TELEFONE!JH:JH)</f>
        <v>2</v>
      </c>
      <c r="AR98" s="1">
        <f>_xlfn.XLOOKUP($A:$A,TELEFONE!$A:$A,TELEFONE!JI:JI)</f>
        <v>2</v>
      </c>
      <c r="AS98" s="1">
        <f>_xlfn.XLOOKUP($A:$A,TELEFONE!$A:$A,TELEFONE!JJ:JJ)</f>
        <v>1</v>
      </c>
      <c r="AT98" s="1">
        <f>_xlfn.XLOOKUP($A:$A,TELEFONE!$A:$A,TELEFONE!JK:JK)</f>
        <v>2</v>
      </c>
      <c r="AU98" s="2">
        <f>_xlfn.XLOOKUP($A:$A,'COAPS 2020-10'!$A:$A,'COAPS 2020-10'!O:O)</f>
        <v>3</v>
      </c>
      <c r="AV98" s="2" t="str">
        <f>_xlfn.XLOOKUP($A:$A,'COAPS 2020-10'!$A:$A,'COAPS 2020-10'!P:P)</f>
        <v>SIM</v>
      </c>
      <c r="AW98" s="2" t="str">
        <f>_xlfn.XLOOKUP($A:$A,'COAPS 2020-10'!$A:$A,'COAPS 2020-10'!Q:Q)</f>
        <v>SIM</v>
      </c>
      <c r="AX98" s="2" t="str">
        <f>_xlfn.XLOOKUP($A:$A,'COAPS 2020-10'!$A:$A,'COAPS 2020-10'!R:R)</f>
        <v>SIM</v>
      </c>
      <c r="AY98" s="1">
        <f>_xlfn.XLOOKUP(A:A,AUTOPREENCHIMENTO!A:A,AUTOPREENCHIMENTO!MA:MA)</f>
        <v>0</v>
      </c>
      <c r="AZ98" s="1">
        <f>_xlfn.XLOOKUP(A:A,AUTOPREENCHIMENTO!A:A,AUTOPREENCHIMENTO!PH:PH)</f>
        <v>1</v>
      </c>
    </row>
    <row r="99" spans="1:52" x14ac:dyDescent="0.25">
      <c r="A99" s="2">
        <v>155</v>
      </c>
      <c r="B99" s="1" t="s">
        <v>1568</v>
      </c>
      <c r="C99" s="43" t="s">
        <v>281</v>
      </c>
      <c r="D99" s="1" t="s">
        <v>2092</v>
      </c>
      <c r="E99" s="20" t="str">
        <f>_xlfn.XLOOKUP(A:A,Tipologia!A:A,Tipologia!F:F)</f>
        <v>B</v>
      </c>
      <c r="F99" s="63">
        <f t="shared" si="66"/>
        <v>18.5</v>
      </c>
      <c r="G99" s="65">
        <f t="shared" si="67"/>
        <v>1</v>
      </c>
      <c r="H99" s="65">
        <f t="shared" si="68"/>
        <v>3</v>
      </c>
      <c r="I99" s="65">
        <f t="shared" si="69"/>
        <v>2</v>
      </c>
      <c r="J99" s="65">
        <f t="shared" si="70"/>
        <v>1</v>
      </c>
      <c r="K99" s="65">
        <f t="shared" si="71"/>
        <v>1</v>
      </c>
      <c r="L99" s="65">
        <f t="shared" si="72"/>
        <v>1</v>
      </c>
      <c r="M99" s="65">
        <f t="shared" si="73"/>
        <v>0.5</v>
      </c>
      <c r="N99" s="65">
        <f t="shared" si="74"/>
        <v>0.5</v>
      </c>
      <c r="O99" s="65">
        <f t="shared" si="75"/>
        <v>0.5</v>
      </c>
      <c r="P99" s="65">
        <f t="shared" si="76"/>
        <v>0.5</v>
      </c>
      <c r="Q99" s="65">
        <f t="shared" si="77"/>
        <v>1</v>
      </c>
      <c r="R99" s="65">
        <f t="shared" si="78"/>
        <v>1</v>
      </c>
      <c r="S99" s="65">
        <f t="shared" si="79"/>
        <v>0.5</v>
      </c>
      <c r="T99" s="65">
        <f t="shared" si="80"/>
        <v>1</v>
      </c>
      <c r="U99" s="65">
        <f t="shared" si="81"/>
        <v>1</v>
      </c>
      <c r="V99" s="65">
        <f t="shared" si="82"/>
        <v>1</v>
      </c>
      <c r="W99" s="65">
        <f t="shared" si="83"/>
        <v>1</v>
      </c>
      <c r="X99" s="65">
        <f t="shared" si="84"/>
        <v>0</v>
      </c>
      <c r="Y99" s="65">
        <f t="shared" si="85"/>
        <v>1</v>
      </c>
      <c r="Z99" s="66">
        <f>_xlfn.XLOOKUP(A:A,'COAPS 2020-10'!A:A,'COAPS 2020-10'!AP:AP)</f>
        <v>2</v>
      </c>
      <c r="AA99" s="67" t="str">
        <f>_xlfn.XLOOKUP(A:A,'COAPS 2020-10'!A:A,'COAPS 2020-10'!M:M)</f>
        <v>PRÓPRIO</v>
      </c>
      <c r="AB99" s="51">
        <f t="shared" si="86"/>
        <v>2</v>
      </c>
      <c r="AC99" s="1">
        <f>_xlfn.XLOOKUP(A:A,'COAPS 2020-10'!A:A,'COAPS 2020-10'!N:N)</f>
        <v>4</v>
      </c>
      <c r="AD99" s="2" t="str">
        <f>_xlfn.XLOOKUP(A:A,'COAPS 2020-10'!A:A,'COAPS 2020-10'!AF:AF)</f>
        <v>SIM</v>
      </c>
      <c r="AE99" s="67" t="str">
        <f>_xlfn.XLOOKUP(A:A,'COAPS 2020-10'!A:A,'COAPS 2020-10'!T:T)</f>
        <v>SIM</v>
      </c>
      <c r="AF99" s="1">
        <f>_xlfn.XLOOKUP(A:A,TELEFONE!A:A,TELEFONE!KD:KD)</f>
        <v>1</v>
      </c>
      <c r="AG99" s="1">
        <f>_xlfn.XLOOKUP($A:$A,AUTOPREENCHIMENTO!$A:$A,AUTOPREENCHIMENTO!LT:LT)</f>
        <v>1</v>
      </c>
      <c r="AH99" s="1">
        <f>_xlfn.XLOOKUP($A:$A,AUTOPREENCHIMENTO!$A:$A,AUTOPREENCHIMENTO!LU:LU)</f>
        <v>1</v>
      </c>
      <c r="AI99" s="1">
        <f>_xlfn.XLOOKUP($A:$A,AUTOPREENCHIMENTO!$A:$A,AUTOPREENCHIMENTO!MN:MN)</f>
        <v>1</v>
      </c>
      <c r="AJ99" s="1">
        <f>_xlfn.XLOOKUP($A:$A,AUTOPREENCHIMENTO!$A:$A,AUTOPREENCHIMENTO!MO:MO)</f>
        <v>1</v>
      </c>
      <c r="AK99" s="66">
        <f>_xlfn.XLOOKUP($A:$A,AUTOPREENCHIMENTO!$A:$A,AUTOPREENCHIMENTO!LY:LY)</f>
        <v>1</v>
      </c>
      <c r="AL99" s="66">
        <f>_xlfn.XLOOKUP($A:$A,AUTOPREENCHIMENTO!$A:$A,AUTOPREENCHIMENTO!LZ:LZ)</f>
        <v>1</v>
      </c>
      <c r="AM99" s="1">
        <f>_xlfn.XLOOKUP(A:A,TELEFONE!A:A,TELEFONE!JN:JN)</f>
        <v>1</v>
      </c>
      <c r="AN99" s="1">
        <f>_xlfn.XLOOKUP(A:A,TELEFONE!A:A,TELEFONE!JO:JO)</f>
        <v>1</v>
      </c>
      <c r="AO99" s="1">
        <f>_xlfn.XLOOKUP(A:A,TELEFONE!A:A,TELEFONE!JR:JR)</f>
        <v>1</v>
      </c>
      <c r="AP99" s="51">
        <f t="shared" si="87"/>
        <v>6</v>
      </c>
      <c r="AQ99" s="1">
        <f>_xlfn.XLOOKUP($A:$A,TELEFONE!$A:$A,TELEFONE!JH:JH)</f>
        <v>2</v>
      </c>
      <c r="AR99" s="1">
        <f>_xlfn.XLOOKUP($A:$A,TELEFONE!$A:$A,TELEFONE!JI:JI)</f>
        <v>2</v>
      </c>
      <c r="AS99" s="1">
        <f>_xlfn.XLOOKUP($A:$A,TELEFONE!$A:$A,TELEFONE!JJ:JJ)</f>
        <v>1</v>
      </c>
      <c r="AT99" s="1">
        <f>_xlfn.XLOOKUP($A:$A,TELEFONE!$A:$A,TELEFONE!JK:JK)</f>
        <v>1</v>
      </c>
      <c r="AU99" s="2">
        <f>_xlfn.XLOOKUP($A:$A,'COAPS 2020-10'!$A:$A,'COAPS 2020-10'!O:O)</f>
        <v>1</v>
      </c>
      <c r="AV99" s="2" t="str">
        <f>_xlfn.XLOOKUP($A:$A,'COAPS 2020-10'!$A:$A,'COAPS 2020-10'!P:P)</f>
        <v>SIM</v>
      </c>
      <c r="AW99" s="2" t="str">
        <f>_xlfn.XLOOKUP($A:$A,'COAPS 2020-10'!$A:$A,'COAPS 2020-10'!Q:Q)</f>
        <v>COMPARTILHADA</v>
      </c>
      <c r="AX99" s="2" t="str">
        <f>_xlfn.XLOOKUP($A:$A,'COAPS 2020-10'!$A:$A,'COAPS 2020-10'!R:R)</f>
        <v>SIM</v>
      </c>
      <c r="AY99" s="1">
        <f>_xlfn.XLOOKUP(A:A,AUTOPREENCHIMENTO!A:A,AUTOPREENCHIMENTO!MA:MA)</f>
        <v>0</v>
      </c>
      <c r="AZ99" s="1">
        <f>_xlfn.XLOOKUP(A:A,AUTOPREENCHIMENTO!A:A,AUTOPREENCHIMENTO!PH:PH)</f>
        <v>1</v>
      </c>
    </row>
    <row r="100" spans="1:52" x14ac:dyDescent="0.25">
      <c r="A100" s="2">
        <v>156</v>
      </c>
      <c r="B100" s="1" t="s">
        <v>1794</v>
      </c>
      <c r="C100" s="43" t="s">
        <v>231</v>
      </c>
      <c r="D100" s="1" t="s">
        <v>2113</v>
      </c>
      <c r="E100" s="20" t="str">
        <f>_xlfn.XLOOKUP(A:A,Tipologia!A:A,Tipologia!F:F)</f>
        <v>B</v>
      </c>
      <c r="F100" s="63">
        <f t="shared" si="66"/>
        <v>16.5</v>
      </c>
      <c r="G100" s="65">
        <f t="shared" si="67"/>
        <v>1</v>
      </c>
      <c r="H100" s="65">
        <f t="shared" si="68"/>
        <v>1</v>
      </c>
      <c r="I100" s="65">
        <f t="shared" si="69"/>
        <v>2</v>
      </c>
      <c r="J100" s="65">
        <f t="shared" si="70"/>
        <v>0</v>
      </c>
      <c r="K100" s="65">
        <f t="shared" si="71"/>
        <v>1</v>
      </c>
      <c r="L100" s="65">
        <f t="shared" si="72"/>
        <v>1</v>
      </c>
      <c r="M100" s="65">
        <f t="shared" si="73"/>
        <v>0.5</v>
      </c>
      <c r="N100" s="65">
        <f t="shared" si="74"/>
        <v>0.5</v>
      </c>
      <c r="O100" s="65">
        <f t="shared" si="75"/>
        <v>0.5</v>
      </c>
      <c r="P100" s="65">
        <f t="shared" si="76"/>
        <v>0.5</v>
      </c>
      <c r="Q100" s="65">
        <f t="shared" si="77"/>
        <v>1</v>
      </c>
      <c r="R100" s="65">
        <f t="shared" si="78"/>
        <v>1</v>
      </c>
      <c r="S100" s="65">
        <f t="shared" si="79"/>
        <v>0.5</v>
      </c>
      <c r="T100" s="65">
        <f t="shared" si="80"/>
        <v>1</v>
      </c>
      <c r="U100" s="65">
        <f t="shared" si="81"/>
        <v>1</v>
      </c>
      <c r="V100" s="65">
        <f t="shared" si="82"/>
        <v>1</v>
      </c>
      <c r="W100" s="65">
        <f t="shared" si="83"/>
        <v>1</v>
      </c>
      <c r="X100" s="65">
        <f t="shared" si="84"/>
        <v>1</v>
      </c>
      <c r="Y100" s="65">
        <f t="shared" si="85"/>
        <v>1</v>
      </c>
      <c r="Z100" s="66">
        <f>_xlfn.XLOOKUP(A:A,'COAPS 2020-10'!A:A,'COAPS 2020-10'!AP:AP)</f>
        <v>6</v>
      </c>
      <c r="AA100" s="67" t="str">
        <f>_xlfn.XLOOKUP(A:A,'COAPS 2020-10'!A:A,'COAPS 2020-10'!M:M)</f>
        <v>PRÓPRIO</v>
      </c>
      <c r="AB100" s="51">
        <f t="shared" si="86"/>
        <v>2.3333333333333335</v>
      </c>
      <c r="AC100" s="1">
        <f>_xlfn.XLOOKUP(A:A,'COAPS 2020-10'!A:A,'COAPS 2020-10'!N:N)</f>
        <v>14</v>
      </c>
      <c r="AD100" s="2" t="str">
        <f>_xlfn.XLOOKUP(A:A,'COAPS 2020-10'!A:A,'COAPS 2020-10'!AF:AF)</f>
        <v>NÃO</v>
      </c>
      <c r="AE100" s="67" t="str">
        <f>_xlfn.XLOOKUP(A:A,'COAPS 2020-10'!A:A,'COAPS 2020-10'!T:T)</f>
        <v>SIM</v>
      </c>
      <c r="AF100" s="1">
        <f>_xlfn.XLOOKUP(A:A,TELEFONE!A:A,TELEFONE!KD:KD)</f>
        <v>1</v>
      </c>
      <c r="AG100" s="1">
        <f>_xlfn.XLOOKUP($A:$A,AUTOPREENCHIMENTO!$A:$A,AUTOPREENCHIMENTO!LT:LT)</f>
        <v>1</v>
      </c>
      <c r="AH100" s="1">
        <f>_xlfn.XLOOKUP($A:$A,AUTOPREENCHIMENTO!$A:$A,AUTOPREENCHIMENTO!LU:LU)</f>
        <v>1</v>
      </c>
      <c r="AI100" s="1">
        <f>_xlfn.XLOOKUP($A:$A,AUTOPREENCHIMENTO!$A:$A,AUTOPREENCHIMENTO!MN:MN)</f>
        <v>1</v>
      </c>
      <c r="AJ100" s="1">
        <f>_xlfn.XLOOKUP($A:$A,AUTOPREENCHIMENTO!$A:$A,AUTOPREENCHIMENTO!MO:MO)</f>
        <v>1</v>
      </c>
      <c r="AK100" s="66">
        <f>_xlfn.XLOOKUP($A:$A,AUTOPREENCHIMENTO!$A:$A,AUTOPREENCHIMENTO!LY:LY)</f>
        <v>1</v>
      </c>
      <c r="AL100" s="66">
        <f>_xlfn.XLOOKUP($A:$A,AUTOPREENCHIMENTO!$A:$A,AUTOPREENCHIMENTO!LZ:LZ)</f>
        <v>1</v>
      </c>
      <c r="AM100" s="1">
        <f>_xlfn.XLOOKUP(A:A,TELEFONE!A:A,TELEFONE!JN:JN)</f>
        <v>1</v>
      </c>
      <c r="AN100" s="1">
        <f>_xlfn.XLOOKUP(A:A,TELEFONE!A:A,TELEFONE!JO:JO)</f>
        <v>1</v>
      </c>
      <c r="AO100" s="1">
        <f>_xlfn.XLOOKUP(A:A,TELEFONE!A:A,TELEFONE!JR:JR)</f>
        <v>1</v>
      </c>
      <c r="AP100" s="51">
        <f t="shared" si="87"/>
        <v>6</v>
      </c>
      <c r="AQ100" s="1">
        <f>_xlfn.XLOOKUP($A:$A,TELEFONE!$A:$A,TELEFONE!JH:JH)</f>
        <v>2</v>
      </c>
      <c r="AR100" s="1">
        <f>_xlfn.XLOOKUP($A:$A,TELEFONE!$A:$A,TELEFONE!JI:JI)</f>
        <v>2</v>
      </c>
      <c r="AS100" s="1">
        <f>_xlfn.XLOOKUP($A:$A,TELEFONE!$A:$A,TELEFONE!JJ:JJ)</f>
        <v>1</v>
      </c>
      <c r="AT100" s="1">
        <f>_xlfn.XLOOKUP($A:$A,TELEFONE!$A:$A,TELEFONE!JK:JK)</f>
        <v>1</v>
      </c>
      <c r="AU100" s="2">
        <f>_xlfn.XLOOKUP($A:$A,'COAPS 2020-10'!$A:$A,'COAPS 2020-10'!O:O)</f>
        <v>6</v>
      </c>
      <c r="AV100" s="2" t="str">
        <f>_xlfn.XLOOKUP($A:$A,'COAPS 2020-10'!$A:$A,'COAPS 2020-10'!P:P)</f>
        <v>SIM</v>
      </c>
      <c r="AW100" s="2" t="str">
        <f>_xlfn.XLOOKUP($A:$A,'COAPS 2020-10'!$A:$A,'COAPS 2020-10'!Q:Q)</f>
        <v>SIM</v>
      </c>
      <c r="AX100" s="2" t="str">
        <f>_xlfn.XLOOKUP($A:$A,'COAPS 2020-10'!$A:$A,'COAPS 2020-10'!R:R)</f>
        <v>SIM</v>
      </c>
      <c r="AY100" s="1">
        <f>_xlfn.XLOOKUP(A:A,AUTOPREENCHIMENTO!A:A,AUTOPREENCHIMENTO!MA:MA)</f>
        <v>1</v>
      </c>
      <c r="AZ100" s="1">
        <f>_xlfn.XLOOKUP(A:A,AUTOPREENCHIMENTO!A:A,AUTOPREENCHIMENTO!PH:PH)</f>
        <v>1</v>
      </c>
    </row>
    <row r="101" spans="1:52" x14ac:dyDescent="0.25">
      <c r="A101" s="2">
        <v>158</v>
      </c>
      <c r="B101" s="1" t="s">
        <v>1857</v>
      </c>
      <c r="C101" s="43" t="s">
        <v>157</v>
      </c>
      <c r="D101" s="1" t="s">
        <v>2114</v>
      </c>
      <c r="E101" s="20" t="str">
        <f>_xlfn.XLOOKUP(A:A,Tipologia!A:A,Tipologia!F:F)</f>
        <v>D</v>
      </c>
      <c r="F101" s="63">
        <f t="shared" si="66"/>
        <v>17.25</v>
      </c>
      <c r="G101" s="65">
        <f t="shared" si="67"/>
        <v>1</v>
      </c>
      <c r="H101" s="65">
        <f t="shared" si="68"/>
        <v>3</v>
      </c>
      <c r="I101" s="65">
        <f t="shared" si="69"/>
        <v>2</v>
      </c>
      <c r="J101" s="65">
        <f t="shared" si="70"/>
        <v>1</v>
      </c>
      <c r="K101" s="65">
        <f t="shared" si="71"/>
        <v>1</v>
      </c>
      <c r="L101" s="65">
        <f t="shared" si="72"/>
        <v>1</v>
      </c>
      <c r="M101" s="65">
        <f t="shared" si="73"/>
        <v>0</v>
      </c>
      <c r="N101" s="65">
        <f t="shared" si="74"/>
        <v>0.5</v>
      </c>
      <c r="O101" s="65">
        <f t="shared" si="75"/>
        <v>0.5</v>
      </c>
      <c r="P101" s="65">
        <f t="shared" si="76"/>
        <v>0.5</v>
      </c>
      <c r="Q101" s="65">
        <f t="shared" si="77"/>
        <v>1</v>
      </c>
      <c r="R101" s="65">
        <f t="shared" si="78"/>
        <v>1</v>
      </c>
      <c r="S101" s="65">
        <f t="shared" si="79"/>
        <v>0.75</v>
      </c>
      <c r="T101" s="65">
        <f t="shared" si="80"/>
        <v>1</v>
      </c>
      <c r="U101" s="65">
        <f t="shared" si="81"/>
        <v>1</v>
      </c>
      <c r="V101" s="65">
        <f t="shared" si="82"/>
        <v>1</v>
      </c>
      <c r="W101" s="65">
        <f t="shared" si="83"/>
        <v>0</v>
      </c>
      <c r="X101" s="65">
        <f t="shared" si="84"/>
        <v>0</v>
      </c>
      <c r="Y101" s="65">
        <f t="shared" si="85"/>
        <v>1</v>
      </c>
      <c r="Z101" s="66">
        <f>_xlfn.XLOOKUP(A:A,'COAPS 2020-10'!A:A,'COAPS 2020-10'!AP:AP)</f>
        <v>3</v>
      </c>
      <c r="AA101" s="67" t="str">
        <f>_xlfn.XLOOKUP(A:A,'COAPS 2020-10'!A:A,'COAPS 2020-10'!M:M)</f>
        <v>PRÓPRIO</v>
      </c>
      <c r="AB101" s="51">
        <f t="shared" si="86"/>
        <v>6</v>
      </c>
      <c r="AC101" s="1">
        <f>_xlfn.XLOOKUP(A:A,'COAPS 2020-10'!A:A,'COAPS 2020-10'!N:N)</f>
        <v>18</v>
      </c>
      <c r="AD101" s="2" t="str">
        <f>_xlfn.XLOOKUP(A:A,'COAPS 2020-10'!A:A,'COAPS 2020-10'!AF:AF)</f>
        <v>SIM</v>
      </c>
      <c r="AE101" s="67" t="str">
        <f>_xlfn.XLOOKUP(A:A,'COAPS 2020-10'!A:A,'COAPS 2020-10'!T:T)</f>
        <v>SIM</v>
      </c>
      <c r="AF101" s="1">
        <f>_xlfn.XLOOKUP(A:A,TELEFONE!A:A,TELEFONE!KD:KD)</f>
        <v>1</v>
      </c>
      <c r="AG101" s="1">
        <f>_xlfn.XLOOKUP($A:$A,AUTOPREENCHIMENTO!$A:$A,AUTOPREENCHIMENTO!LT:LT)</f>
        <v>0</v>
      </c>
      <c r="AH101" s="1">
        <f>_xlfn.XLOOKUP($A:$A,AUTOPREENCHIMENTO!$A:$A,AUTOPREENCHIMENTO!LU:LU)</f>
        <v>1</v>
      </c>
      <c r="AI101" s="1">
        <f>_xlfn.XLOOKUP($A:$A,AUTOPREENCHIMENTO!$A:$A,AUTOPREENCHIMENTO!MN:MN)</f>
        <v>1</v>
      </c>
      <c r="AJ101" s="1">
        <f>_xlfn.XLOOKUP($A:$A,AUTOPREENCHIMENTO!$A:$A,AUTOPREENCHIMENTO!MO:MO)</f>
        <v>1</v>
      </c>
      <c r="AK101" s="66">
        <f>_xlfn.XLOOKUP($A:$A,AUTOPREENCHIMENTO!$A:$A,AUTOPREENCHIMENTO!LY:LY)</f>
        <v>1</v>
      </c>
      <c r="AL101" s="66">
        <f>_xlfn.XLOOKUP($A:$A,AUTOPREENCHIMENTO!$A:$A,AUTOPREENCHIMENTO!LZ:LZ)</f>
        <v>1</v>
      </c>
      <c r="AM101" s="1">
        <f>_xlfn.XLOOKUP(A:A,TELEFONE!A:A,TELEFONE!JN:JN)</f>
        <v>1</v>
      </c>
      <c r="AN101" s="1">
        <f>_xlfn.XLOOKUP(A:A,TELEFONE!A:A,TELEFONE!JO:JO)</f>
        <v>1</v>
      </c>
      <c r="AO101" s="1">
        <f>_xlfn.XLOOKUP(A:A,TELEFONE!A:A,TELEFONE!JR:JR)</f>
        <v>1</v>
      </c>
      <c r="AP101" s="51">
        <f t="shared" si="87"/>
        <v>5</v>
      </c>
      <c r="AQ101" s="1">
        <f>_xlfn.XLOOKUP($A:$A,TELEFONE!$A:$A,TELEFONE!JH:JH)</f>
        <v>1</v>
      </c>
      <c r="AR101" s="1">
        <f>_xlfn.XLOOKUP($A:$A,TELEFONE!$A:$A,TELEFONE!JI:JI)</f>
        <v>1</v>
      </c>
      <c r="AS101" s="1">
        <f>_xlfn.XLOOKUP($A:$A,TELEFONE!$A:$A,TELEFONE!JJ:JJ)</f>
        <v>1</v>
      </c>
      <c r="AT101" s="1">
        <f>_xlfn.XLOOKUP($A:$A,TELEFONE!$A:$A,TELEFONE!JK:JK)</f>
        <v>2</v>
      </c>
      <c r="AU101" s="2">
        <f>_xlfn.XLOOKUP($A:$A,'COAPS 2020-10'!$A:$A,'COAPS 2020-10'!O:O)</f>
        <v>3</v>
      </c>
      <c r="AV101" s="2" t="str">
        <f>_xlfn.XLOOKUP($A:$A,'COAPS 2020-10'!$A:$A,'COAPS 2020-10'!P:P)</f>
        <v>SIM</v>
      </c>
      <c r="AW101" s="2" t="str">
        <f>_xlfn.XLOOKUP($A:$A,'COAPS 2020-10'!$A:$A,'COAPS 2020-10'!Q:Q)</f>
        <v>SIM</v>
      </c>
      <c r="AX101" s="2" t="str">
        <f>_xlfn.XLOOKUP($A:$A,'COAPS 2020-10'!$A:$A,'COAPS 2020-10'!R:R)</f>
        <v>NÃO</v>
      </c>
      <c r="AY101" s="1">
        <f>_xlfn.XLOOKUP(A:A,AUTOPREENCHIMENTO!A:A,AUTOPREENCHIMENTO!MA:MA)</f>
        <v>0</v>
      </c>
      <c r="AZ101" s="1">
        <f>_xlfn.XLOOKUP(A:A,AUTOPREENCHIMENTO!A:A,AUTOPREENCHIMENTO!PH:PH)</f>
        <v>1</v>
      </c>
    </row>
    <row r="102" spans="1:52" x14ac:dyDescent="0.25">
      <c r="A102" s="2">
        <v>160</v>
      </c>
      <c r="B102" s="1" t="s">
        <v>1794</v>
      </c>
      <c r="C102" s="43" t="s">
        <v>231</v>
      </c>
      <c r="D102" s="1" t="s">
        <v>2094</v>
      </c>
      <c r="E102" s="20" t="str">
        <f>_xlfn.XLOOKUP(A:A,Tipologia!A:A,Tipologia!F:F)</f>
        <v>E</v>
      </c>
      <c r="F102" s="63">
        <f t="shared" si="66"/>
        <v>17</v>
      </c>
      <c r="G102" s="65">
        <f t="shared" si="67"/>
        <v>1</v>
      </c>
      <c r="H102" s="65">
        <f t="shared" si="68"/>
        <v>3</v>
      </c>
      <c r="I102" s="65">
        <f t="shared" si="69"/>
        <v>1</v>
      </c>
      <c r="J102" s="65">
        <f t="shared" si="70"/>
        <v>1</v>
      </c>
      <c r="K102" s="65">
        <f t="shared" si="71"/>
        <v>1</v>
      </c>
      <c r="L102" s="65">
        <f t="shared" si="72"/>
        <v>1</v>
      </c>
      <c r="M102" s="65">
        <f t="shared" si="73"/>
        <v>0.5</v>
      </c>
      <c r="N102" s="65">
        <f t="shared" si="74"/>
        <v>0.5</v>
      </c>
      <c r="O102" s="65">
        <f t="shared" si="75"/>
        <v>0.5</v>
      </c>
      <c r="P102" s="65">
        <f t="shared" si="76"/>
        <v>0.5</v>
      </c>
      <c r="Q102" s="65">
        <f t="shared" si="77"/>
        <v>1</v>
      </c>
      <c r="R102" s="65">
        <f t="shared" si="78"/>
        <v>1</v>
      </c>
      <c r="S102" s="65">
        <f t="shared" si="79"/>
        <v>1</v>
      </c>
      <c r="T102" s="65">
        <f t="shared" si="80"/>
        <v>1</v>
      </c>
      <c r="U102" s="65">
        <f t="shared" si="81"/>
        <v>1</v>
      </c>
      <c r="V102" s="65">
        <f t="shared" si="82"/>
        <v>1</v>
      </c>
      <c r="W102" s="65">
        <f t="shared" si="83"/>
        <v>0</v>
      </c>
      <c r="X102" s="65">
        <f t="shared" si="84"/>
        <v>0</v>
      </c>
      <c r="Y102" s="65">
        <f t="shared" si="85"/>
        <v>1</v>
      </c>
      <c r="Z102" s="66">
        <f>_xlfn.XLOOKUP(A:A,'COAPS 2020-10'!A:A,'COAPS 2020-10'!AP:AP)</f>
        <v>2</v>
      </c>
      <c r="AA102" s="67" t="str">
        <f>_xlfn.XLOOKUP(A:A,'COAPS 2020-10'!A:A,'COAPS 2020-10'!M:M)</f>
        <v>PRÓPRIO</v>
      </c>
      <c r="AB102" s="51">
        <f t="shared" si="86"/>
        <v>1</v>
      </c>
      <c r="AC102" s="1">
        <f>_xlfn.XLOOKUP(A:A,'COAPS 2020-10'!A:A,'COAPS 2020-10'!N:N)</f>
        <v>2</v>
      </c>
      <c r="AD102" s="2" t="str">
        <f>_xlfn.XLOOKUP(A:A,'COAPS 2020-10'!A:A,'COAPS 2020-10'!AF:AF)</f>
        <v>SIM</v>
      </c>
      <c r="AE102" s="67" t="str">
        <f>_xlfn.XLOOKUP(A:A,'COAPS 2020-10'!A:A,'COAPS 2020-10'!T:T)</f>
        <v>SIM</v>
      </c>
      <c r="AF102" s="1">
        <f>_xlfn.XLOOKUP(A:A,TELEFONE!A:A,TELEFONE!KD:KD)</f>
        <v>1</v>
      </c>
      <c r="AG102" s="1">
        <f>_xlfn.XLOOKUP($A:$A,AUTOPREENCHIMENTO!$A:$A,AUTOPREENCHIMENTO!LT:LT)</f>
        <v>1</v>
      </c>
      <c r="AH102" s="1">
        <f>_xlfn.XLOOKUP($A:$A,AUTOPREENCHIMENTO!$A:$A,AUTOPREENCHIMENTO!LU:LU)</f>
        <v>1</v>
      </c>
      <c r="AI102" s="1">
        <f>_xlfn.XLOOKUP($A:$A,AUTOPREENCHIMENTO!$A:$A,AUTOPREENCHIMENTO!MN:MN)</f>
        <v>1</v>
      </c>
      <c r="AJ102" s="1">
        <f>_xlfn.XLOOKUP($A:$A,AUTOPREENCHIMENTO!$A:$A,AUTOPREENCHIMENTO!MO:MO)</f>
        <v>1</v>
      </c>
      <c r="AK102" s="66">
        <f>_xlfn.XLOOKUP($A:$A,AUTOPREENCHIMENTO!$A:$A,AUTOPREENCHIMENTO!LY:LY)</f>
        <v>1</v>
      </c>
      <c r="AL102" s="66">
        <f>_xlfn.XLOOKUP($A:$A,AUTOPREENCHIMENTO!$A:$A,AUTOPREENCHIMENTO!LZ:LZ)</f>
        <v>1</v>
      </c>
      <c r="AM102" s="1">
        <f>_xlfn.XLOOKUP(A:A,TELEFONE!A:A,TELEFONE!JN:JN)</f>
        <v>1</v>
      </c>
      <c r="AN102" s="1">
        <f>_xlfn.XLOOKUP(A:A,TELEFONE!A:A,TELEFONE!JO:JO)</f>
        <v>1</v>
      </c>
      <c r="AO102" s="1">
        <f>_xlfn.XLOOKUP(A:A,TELEFONE!A:A,TELEFONE!JR:JR)</f>
        <v>1</v>
      </c>
      <c r="AP102" s="51">
        <f t="shared" si="87"/>
        <v>4</v>
      </c>
      <c r="AQ102" s="1">
        <f>_xlfn.XLOOKUP($A:$A,TELEFONE!$A:$A,TELEFONE!JH:JH)</f>
        <v>1</v>
      </c>
      <c r="AR102" s="1">
        <f>_xlfn.XLOOKUP($A:$A,TELEFONE!$A:$A,TELEFONE!JI:JI)</f>
        <v>1</v>
      </c>
      <c r="AS102" s="1">
        <f>_xlfn.XLOOKUP($A:$A,TELEFONE!$A:$A,TELEFONE!JJ:JJ)</f>
        <v>1</v>
      </c>
      <c r="AT102" s="1">
        <f>_xlfn.XLOOKUP($A:$A,TELEFONE!$A:$A,TELEFONE!JK:JK)</f>
        <v>1</v>
      </c>
      <c r="AU102" s="2">
        <f>_xlfn.XLOOKUP($A:$A,'COAPS 2020-10'!$A:$A,'COAPS 2020-10'!O:O)</f>
        <v>1</v>
      </c>
      <c r="AV102" s="2" t="str">
        <f>_xlfn.XLOOKUP($A:$A,'COAPS 2020-10'!$A:$A,'COAPS 2020-10'!P:P)</f>
        <v>SIM</v>
      </c>
      <c r="AW102" s="2" t="str">
        <f>_xlfn.XLOOKUP($A:$A,'COAPS 2020-10'!$A:$A,'COAPS 2020-10'!Q:Q)</f>
        <v>SIM</v>
      </c>
      <c r="AX102" s="2" t="str">
        <f>_xlfn.XLOOKUP($A:$A,'COAPS 2020-10'!$A:$A,'COAPS 2020-10'!R:R)</f>
        <v>NÃO</v>
      </c>
      <c r="AY102" s="1">
        <f>_xlfn.XLOOKUP(A:A,AUTOPREENCHIMENTO!A:A,AUTOPREENCHIMENTO!MA:MA)</f>
        <v>0</v>
      </c>
      <c r="AZ102" s="1">
        <f>_xlfn.XLOOKUP(A:A,AUTOPREENCHIMENTO!A:A,AUTOPREENCHIMENTO!PH:PH)</f>
        <v>1</v>
      </c>
    </row>
    <row r="103" spans="1:52" x14ac:dyDescent="0.25">
      <c r="A103" s="2">
        <v>161</v>
      </c>
      <c r="B103" s="1" t="s">
        <v>1857</v>
      </c>
      <c r="C103" s="43" t="s">
        <v>157</v>
      </c>
      <c r="D103" s="1" t="s">
        <v>2043</v>
      </c>
      <c r="E103" s="20" t="str">
        <f>_xlfn.XLOOKUP(A:A,Tipologia!A:A,Tipologia!F:F)</f>
        <v>E</v>
      </c>
      <c r="F103" s="63">
        <f t="shared" si="66"/>
        <v>11.5</v>
      </c>
      <c r="G103" s="65">
        <f t="shared" si="67"/>
        <v>1</v>
      </c>
      <c r="H103" s="65">
        <f t="shared" si="68"/>
        <v>0</v>
      </c>
      <c r="I103" s="65">
        <f t="shared" si="69"/>
        <v>2</v>
      </c>
      <c r="J103" s="65">
        <f t="shared" si="70"/>
        <v>1</v>
      </c>
      <c r="K103" s="65">
        <f t="shared" si="71"/>
        <v>0</v>
      </c>
      <c r="L103" s="65">
        <f t="shared" si="72"/>
        <v>0</v>
      </c>
      <c r="M103" s="65">
        <f t="shared" si="73"/>
        <v>0.5</v>
      </c>
      <c r="N103" s="65">
        <f t="shared" si="74"/>
        <v>0.5</v>
      </c>
      <c r="O103" s="65">
        <f t="shared" si="75"/>
        <v>0.5</v>
      </c>
      <c r="P103" s="65">
        <f t="shared" si="76"/>
        <v>0</v>
      </c>
      <c r="Q103" s="65">
        <f t="shared" si="77"/>
        <v>1</v>
      </c>
      <c r="R103" s="65">
        <f t="shared" si="78"/>
        <v>1</v>
      </c>
      <c r="S103" s="65">
        <f t="shared" si="79"/>
        <v>0</v>
      </c>
      <c r="T103" s="65">
        <f t="shared" si="80"/>
        <v>1</v>
      </c>
      <c r="U103" s="65">
        <f t="shared" si="81"/>
        <v>1</v>
      </c>
      <c r="V103" s="65">
        <f t="shared" si="82"/>
        <v>1</v>
      </c>
      <c r="W103" s="65">
        <f t="shared" si="83"/>
        <v>1</v>
      </c>
      <c r="X103" s="65">
        <f t="shared" si="84"/>
        <v>0</v>
      </c>
      <c r="Y103" s="65">
        <f t="shared" si="85"/>
        <v>0</v>
      </c>
      <c r="Z103" s="66">
        <f>_xlfn.XLOOKUP(A:A,'COAPS 2020-10'!A:A,'COAPS 2020-10'!AP:AP)</f>
        <v>9</v>
      </c>
      <c r="AA103" s="67" t="str">
        <f>_xlfn.XLOOKUP(A:A,'COAPS 2020-10'!A:A,'COAPS 2020-10'!M:M)</f>
        <v>PRÓPRIO</v>
      </c>
      <c r="AB103" s="51">
        <f t="shared" si="86"/>
        <v>2</v>
      </c>
      <c r="AC103" s="1">
        <f>_xlfn.XLOOKUP(A:A,'COAPS 2020-10'!A:A,'COAPS 2020-10'!N:N)</f>
        <v>18</v>
      </c>
      <c r="AD103" s="2" t="str">
        <f>_xlfn.XLOOKUP(A:A,'COAPS 2020-10'!A:A,'COAPS 2020-10'!AF:AF)</f>
        <v>SIM</v>
      </c>
      <c r="AE103" s="67" t="str">
        <f>_xlfn.XLOOKUP(A:A,'COAPS 2020-10'!A:A,'COAPS 2020-10'!T:T)</f>
        <v>NÃO</v>
      </c>
      <c r="AF103" s="1">
        <f>_xlfn.XLOOKUP(A:A,TELEFONE!A:A,TELEFONE!KD:KD)</f>
        <v>0</v>
      </c>
      <c r="AG103" s="1">
        <f>_xlfn.XLOOKUP($A:$A,AUTOPREENCHIMENTO!$A:$A,AUTOPREENCHIMENTO!LT:LT)</f>
        <v>1</v>
      </c>
      <c r="AH103" s="1">
        <f>_xlfn.XLOOKUP($A:$A,AUTOPREENCHIMENTO!$A:$A,AUTOPREENCHIMENTO!LU:LU)</f>
        <v>1</v>
      </c>
      <c r="AI103" s="1">
        <f>_xlfn.XLOOKUP($A:$A,AUTOPREENCHIMENTO!$A:$A,AUTOPREENCHIMENTO!MN:MN)</f>
        <v>1</v>
      </c>
      <c r="AJ103" s="1">
        <f>_xlfn.XLOOKUP($A:$A,AUTOPREENCHIMENTO!$A:$A,AUTOPREENCHIMENTO!MO:MO)</f>
        <v>0</v>
      </c>
      <c r="AK103" s="66">
        <f>_xlfn.XLOOKUP($A:$A,AUTOPREENCHIMENTO!$A:$A,AUTOPREENCHIMENTO!LY:LY)</f>
        <v>1</v>
      </c>
      <c r="AL103" s="66">
        <f>_xlfn.XLOOKUP($A:$A,AUTOPREENCHIMENTO!$A:$A,AUTOPREENCHIMENTO!LZ:LZ)</f>
        <v>0</v>
      </c>
      <c r="AM103" s="1">
        <f>_xlfn.XLOOKUP(A:A,TELEFONE!A:A,TELEFONE!JN:JN)</f>
        <v>1</v>
      </c>
      <c r="AN103" s="1">
        <f>_xlfn.XLOOKUP(A:A,TELEFONE!A:A,TELEFONE!JO:JO)</f>
        <v>1</v>
      </c>
      <c r="AO103" s="1">
        <f>_xlfn.XLOOKUP(A:A,TELEFONE!A:A,TELEFONE!JR:JR)</f>
        <v>1</v>
      </c>
      <c r="AP103" s="51">
        <f t="shared" si="87"/>
        <v>8</v>
      </c>
      <c r="AQ103" s="1">
        <f>_xlfn.XLOOKUP($A:$A,TELEFONE!$A:$A,TELEFONE!JH:JH)</f>
        <v>2</v>
      </c>
      <c r="AR103" s="1">
        <f>_xlfn.XLOOKUP($A:$A,TELEFONE!$A:$A,TELEFONE!JI:JI)</f>
        <v>2</v>
      </c>
      <c r="AS103" s="1">
        <f>_xlfn.XLOOKUP($A:$A,TELEFONE!$A:$A,TELEFONE!JJ:JJ)</f>
        <v>2</v>
      </c>
      <c r="AT103" s="1">
        <f>_xlfn.XLOOKUP($A:$A,TELEFONE!$A:$A,TELEFONE!JK:JK)</f>
        <v>2</v>
      </c>
      <c r="AU103" s="2">
        <f>_xlfn.XLOOKUP($A:$A,'COAPS 2020-10'!$A:$A,'COAPS 2020-10'!O:O)</f>
        <v>3</v>
      </c>
      <c r="AV103" s="2" t="str">
        <f>_xlfn.XLOOKUP($A:$A,'COAPS 2020-10'!$A:$A,'COAPS 2020-10'!P:P)</f>
        <v>SIM</v>
      </c>
      <c r="AW103" s="2" t="str">
        <f>_xlfn.XLOOKUP($A:$A,'COAPS 2020-10'!$A:$A,'COAPS 2020-10'!Q:Q)</f>
        <v>SIM</v>
      </c>
      <c r="AX103" s="2" t="str">
        <f>_xlfn.XLOOKUP($A:$A,'COAPS 2020-10'!$A:$A,'COAPS 2020-10'!R:R)</f>
        <v>SIM</v>
      </c>
      <c r="AY103" s="1">
        <f>_xlfn.XLOOKUP(A:A,AUTOPREENCHIMENTO!A:A,AUTOPREENCHIMENTO!MA:MA)</f>
        <v>0</v>
      </c>
      <c r="AZ103" s="1">
        <f>_xlfn.XLOOKUP(A:A,AUTOPREENCHIMENTO!A:A,AUTOPREENCHIMENTO!PH:PH)</f>
        <v>2</v>
      </c>
    </row>
    <row r="104" spans="1:52" x14ac:dyDescent="0.25">
      <c r="A104" s="2">
        <v>162</v>
      </c>
      <c r="B104" s="1" t="s">
        <v>1702</v>
      </c>
      <c r="C104" s="43" t="s">
        <v>325</v>
      </c>
      <c r="D104" s="1" t="s">
        <v>1740</v>
      </c>
      <c r="E104" s="20" t="str">
        <f>_xlfn.XLOOKUP(A:A,Tipologia!A:A,Tipologia!F:F)</f>
        <v>C</v>
      </c>
      <c r="F104" s="63">
        <f t="shared" si="66"/>
        <v>16.75</v>
      </c>
      <c r="G104" s="65">
        <f t="shared" si="67"/>
        <v>1</v>
      </c>
      <c r="H104" s="65">
        <f t="shared" si="68"/>
        <v>3</v>
      </c>
      <c r="I104" s="65">
        <f t="shared" si="69"/>
        <v>2</v>
      </c>
      <c r="J104" s="65">
        <f t="shared" si="70"/>
        <v>0</v>
      </c>
      <c r="K104" s="65">
        <f t="shared" si="71"/>
        <v>0.5</v>
      </c>
      <c r="L104" s="65">
        <f t="shared" si="72"/>
        <v>1</v>
      </c>
      <c r="M104" s="65">
        <f t="shared" si="73"/>
        <v>0.5</v>
      </c>
      <c r="N104" s="65">
        <f t="shared" si="74"/>
        <v>0.5</v>
      </c>
      <c r="O104" s="65">
        <f t="shared" si="75"/>
        <v>0.5</v>
      </c>
      <c r="P104" s="65">
        <f t="shared" si="76"/>
        <v>0.5</v>
      </c>
      <c r="Q104" s="65">
        <f t="shared" si="77"/>
        <v>1</v>
      </c>
      <c r="R104" s="65">
        <f t="shared" si="78"/>
        <v>1</v>
      </c>
      <c r="S104" s="65">
        <f t="shared" si="79"/>
        <v>0.25</v>
      </c>
      <c r="T104" s="65">
        <f t="shared" si="80"/>
        <v>1</v>
      </c>
      <c r="U104" s="65">
        <f t="shared" si="81"/>
        <v>1</v>
      </c>
      <c r="V104" s="65">
        <f t="shared" si="82"/>
        <v>1</v>
      </c>
      <c r="W104" s="65">
        <f t="shared" si="83"/>
        <v>0</v>
      </c>
      <c r="X104" s="65">
        <f t="shared" si="84"/>
        <v>1</v>
      </c>
      <c r="Y104" s="65">
        <f t="shared" si="85"/>
        <v>1</v>
      </c>
      <c r="Z104" s="66">
        <f>_xlfn.XLOOKUP(A:A,'COAPS 2020-10'!A:A,'COAPS 2020-10'!AP:AP)</f>
        <v>1</v>
      </c>
      <c r="AA104" s="67" t="str">
        <f>_xlfn.XLOOKUP(A:A,'COAPS 2020-10'!A:A,'COAPS 2020-10'!M:M)</f>
        <v>CESSÃO</v>
      </c>
      <c r="AB104" s="51">
        <f t="shared" si="86"/>
        <v>2</v>
      </c>
      <c r="AC104" s="1">
        <f>_xlfn.XLOOKUP(A:A,'COAPS 2020-10'!A:A,'COAPS 2020-10'!N:N)</f>
        <v>2</v>
      </c>
      <c r="AD104" s="2" t="str">
        <f>_xlfn.XLOOKUP(A:A,'COAPS 2020-10'!A:A,'COAPS 2020-10'!AF:AF)</f>
        <v>NÃO</v>
      </c>
      <c r="AE104" s="67" t="str">
        <f>_xlfn.XLOOKUP(A:A,'COAPS 2020-10'!A:A,'COAPS 2020-10'!T:T)</f>
        <v>CAUTELA</v>
      </c>
      <c r="AF104" s="1">
        <f>_xlfn.XLOOKUP(A:A,TELEFONE!A:A,TELEFONE!KD:KD)</f>
        <v>1</v>
      </c>
      <c r="AG104" s="1">
        <f>_xlfn.XLOOKUP($A:$A,AUTOPREENCHIMENTO!$A:$A,AUTOPREENCHIMENTO!LT:LT)</f>
        <v>1</v>
      </c>
      <c r="AH104" s="1">
        <f>_xlfn.XLOOKUP($A:$A,AUTOPREENCHIMENTO!$A:$A,AUTOPREENCHIMENTO!LU:LU)</f>
        <v>1</v>
      </c>
      <c r="AI104" s="1">
        <f>_xlfn.XLOOKUP($A:$A,AUTOPREENCHIMENTO!$A:$A,AUTOPREENCHIMENTO!MN:MN)</f>
        <v>1</v>
      </c>
      <c r="AJ104" s="1">
        <f>_xlfn.XLOOKUP($A:$A,AUTOPREENCHIMENTO!$A:$A,AUTOPREENCHIMENTO!MO:MO)</f>
        <v>1</v>
      </c>
      <c r="AK104" s="66">
        <f>_xlfn.XLOOKUP($A:$A,AUTOPREENCHIMENTO!$A:$A,AUTOPREENCHIMENTO!LY:LY)</f>
        <v>1</v>
      </c>
      <c r="AL104" s="66">
        <f>_xlfn.XLOOKUP($A:$A,AUTOPREENCHIMENTO!$A:$A,AUTOPREENCHIMENTO!LZ:LZ)</f>
        <v>1</v>
      </c>
      <c r="AM104" s="1">
        <f>_xlfn.XLOOKUP(A:A,TELEFONE!A:A,TELEFONE!JN:JN)</f>
        <v>1</v>
      </c>
      <c r="AN104" s="1">
        <f>_xlfn.XLOOKUP(A:A,TELEFONE!A:A,TELEFONE!JO:JO)</f>
        <v>1</v>
      </c>
      <c r="AO104" s="1">
        <f>_xlfn.XLOOKUP(A:A,TELEFONE!A:A,TELEFONE!JR:JR)</f>
        <v>1</v>
      </c>
      <c r="AP104" s="51">
        <f t="shared" si="87"/>
        <v>7</v>
      </c>
      <c r="AQ104" s="1">
        <f>_xlfn.XLOOKUP($A:$A,TELEFONE!$A:$A,TELEFONE!JH:JH)</f>
        <v>2</v>
      </c>
      <c r="AR104" s="1">
        <f>_xlfn.XLOOKUP($A:$A,TELEFONE!$A:$A,TELEFONE!JI:JI)</f>
        <v>2</v>
      </c>
      <c r="AS104" s="1">
        <f>_xlfn.XLOOKUP($A:$A,TELEFONE!$A:$A,TELEFONE!JJ:JJ)</f>
        <v>1</v>
      </c>
      <c r="AT104" s="1">
        <f>_xlfn.XLOOKUP($A:$A,TELEFONE!$A:$A,TELEFONE!JK:JK)</f>
        <v>2</v>
      </c>
      <c r="AU104" s="2">
        <f>_xlfn.XLOOKUP($A:$A,'COAPS 2020-10'!$A:$A,'COAPS 2020-10'!O:O)</f>
        <v>2</v>
      </c>
      <c r="AV104" s="2" t="str">
        <f>_xlfn.XLOOKUP($A:$A,'COAPS 2020-10'!$A:$A,'COAPS 2020-10'!P:P)</f>
        <v>COMPARTILHADA</v>
      </c>
      <c r="AW104" s="2" t="str">
        <f>_xlfn.XLOOKUP($A:$A,'COAPS 2020-10'!$A:$A,'COAPS 2020-10'!Q:Q)</f>
        <v>COMPARTILHADA</v>
      </c>
      <c r="AX104" s="2" t="str">
        <f>_xlfn.XLOOKUP($A:$A,'COAPS 2020-10'!$A:$A,'COAPS 2020-10'!R:R)</f>
        <v>NÃO</v>
      </c>
      <c r="AY104" s="1">
        <f>_xlfn.XLOOKUP(A:A,AUTOPREENCHIMENTO!A:A,AUTOPREENCHIMENTO!MA:MA)</f>
        <v>1</v>
      </c>
      <c r="AZ104" s="1">
        <f>_xlfn.XLOOKUP(A:A,AUTOPREENCHIMENTO!A:A,AUTOPREENCHIMENTO!PH:PH)</f>
        <v>1</v>
      </c>
    </row>
    <row r="105" spans="1:52" x14ac:dyDescent="0.25">
      <c r="A105" s="2">
        <v>163</v>
      </c>
      <c r="B105" s="1" t="s">
        <v>1702</v>
      </c>
      <c r="C105" s="43" t="s">
        <v>325</v>
      </c>
      <c r="D105" s="1" t="s">
        <v>1712</v>
      </c>
      <c r="E105" s="20" t="str">
        <f>_xlfn.XLOOKUP(A:A,Tipologia!A:A,Tipologia!F:F)</f>
        <v>C</v>
      </c>
      <c r="F105" s="63">
        <f t="shared" si="66"/>
        <v>14.75</v>
      </c>
      <c r="G105" s="65">
        <f t="shared" si="67"/>
        <v>1</v>
      </c>
      <c r="H105" s="65">
        <f t="shared" si="68"/>
        <v>3</v>
      </c>
      <c r="I105" s="65">
        <f t="shared" si="69"/>
        <v>2</v>
      </c>
      <c r="J105" s="65">
        <f t="shared" si="70"/>
        <v>1</v>
      </c>
      <c r="K105" s="65">
        <f t="shared" si="71"/>
        <v>0.5</v>
      </c>
      <c r="L105" s="65">
        <f t="shared" si="72"/>
        <v>0</v>
      </c>
      <c r="M105" s="65">
        <f t="shared" si="73"/>
        <v>0</v>
      </c>
      <c r="N105" s="65">
        <f t="shared" si="74"/>
        <v>0.5</v>
      </c>
      <c r="O105" s="65">
        <f t="shared" si="75"/>
        <v>0</v>
      </c>
      <c r="P105" s="65">
        <f t="shared" si="76"/>
        <v>0</v>
      </c>
      <c r="Q105" s="65">
        <f t="shared" si="77"/>
        <v>1</v>
      </c>
      <c r="R105" s="65">
        <f t="shared" si="78"/>
        <v>1</v>
      </c>
      <c r="S105" s="65">
        <f t="shared" si="79"/>
        <v>0.75</v>
      </c>
      <c r="T105" s="65">
        <f t="shared" si="80"/>
        <v>1</v>
      </c>
      <c r="U105" s="65">
        <f t="shared" si="81"/>
        <v>1</v>
      </c>
      <c r="V105" s="65">
        <f t="shared" si="82"/>
        <v>1</v>
      </c>
      <c r="W105" s="65">
        <f t="shared" si="83"/>
        <v>0</v>
      </c>
      <c r="X105" s="65">
        <f t="shared" si="84"/>
        <v>0</v>
      </c>
      <c r="Y105" s="65">
        <f t="shared" si="85"/>
        <v>1</v>
      </c>
      <c r="Z105" s="66">
        <f>_xlfn.XLOOKUP(A:A,'COAPS 2020-10'!A:A,'COAPS 2020-10'!AP:AP)</f>
        <v>1</v>
      </c>
      <c r="AA105" s="67" t="str">
        <f>_xlfn.XLOOKUP(A:A,'COAPS 2020-10'!A:A,'COAPS 2020-10'!M:M)</f>
        <v>PRÓPRIO</v>
      </c>
      <c r="AB105" s="51">
        <f t="shared" si="86"/>
        <v>2</v>
      </c>
      <c r="AC105" s="1">
        <f>_xlfn.XLOOKUP(A:A,'COAPS 2020-10'!A:A,'COAPS 2020-10'!N:N)</f>
        <v>2</v>
      </c>
      <c r="AD105" s="2" t="str">
        <f>_xlfn.XLOOKUP(A:A,'COAPS 2020-10'!A:A,'COAPS 2020-10'!AF:AF)</f>
        <v>SIM</v>
      </c>
      <c r="AE105" s="67" t="str">
        <f>_xlfn.XLOOKUP(A:A,'COAPS 2020-10'!A:A,'COAPS 2020-10'!T:T)</f>
        <v>CAUTELA</v>
      </c>
      <c r="AF105" s="1">
        <f>_xlfn.XLOOKUP(A:A,TELEFONE!A:A,TELEFONE!KD:KD)</f>
        <v>0</v>
      </c>
      <c r="AG105" s="1">
        <f>_xlfn.XLOOKUP($A:$A,AUTOPREENCHIMENTO!$A:$A,AUTOPREENCHIMENTO!LT:LT)</f>
        <v>0</v>
      </c>
      <c r="AH105" s="1">
        <f>_xlfn.XLOOKUP($A:$A,AUTOPREENCHIMENTO!$A:$A,AUTOPREENCHIMENTO!LU:LU)</f>
        <v>1</v>
      </c>
      <c r="AI105" s="1">
        <f>_xlfn.XLOOKUP($A:$A,AUTOPREENCHIMENTO!$A:$A,AUTOPREENCHIMENTO!MN:MN)</f>
        <v>0</v>
      </c>
      <c r="AJ105" s="1">
        <f>_xlfn.XLOOKUP($A:$A,AUTOPREENCHIMENTO!$A:$A,AUTOPREENCHIMENTO!MO:MO)</f>
        <v>0</v>
      </c>
      <c r="AK105" s="66">
        <f>_xlfn.XLOOKUP($A:$A,AUTOPREENCHIMENTO!$A:$A,AUTOPREENCHIMENTO!LY:LY)</f>
        <v>1</v>
      </c>
      <c r="AL105" s="66">
        <f>_xlfn.XLOOKUP($A:$A,AUTOPREENCHIMENTO!$A:$A,AUTOPREENCHIMENTO!LZ:LZ)</f>
        <v>1</v>
      </c>
      <c r="AM105" s="1">
        <f>_xlfn.XLOOKUP(A:A,TELEFONE!A:A,TELEFONE!JN:JN)</f>
        <v>1</v>
      </c>
      <c r="AN105" s="1">
        <f>_xlfn.XLOOKUP(A:A,TELEFONE!A:A,TELEFONE!JO:JO)</f>
        <v>2</v>
      </c>
      <c r="AO105" s="1">
        <f>_xlfn.XLOOKUP(A:A,TELEFONE!A:A,TELEFONE!JR:JR)</f>
        <v>1</v>
      </c>
      <c r="AP105" s="51">
        <f t="shared" si="87"/>
        <v>5</v>
      </c>
      <c r="AQ105" s="1">
        <f>_xlfn.XLOOKUP($A:$A,TELEFONE!$A:$A,TELEFONE!JH:JH)</f>
        <v>1</v>
      </c>
      <c r="AR105" s="1">
        <f>_xlfn.XLOOKUP($A:$A,TELEFONE!$A:$A,TELEFONE!JI:JI)</f>
        <v>2</v>
      </c>
      <c r="AS105" s="1">
        <f>_xlfn.XLOOKUP($A:$A,TELEFONE!$A:$A,TELEFONE!JJ:JJ)</f>
        <v>1</v>
      </c>
      <c r="AT105" s="1">
        <f>_xlfn.XLOOKUP($A:$A,TELEFONE!$A:$A,TELEFONE!JK:JK)</f>
        <v>1</v>
      </c>
      <c r="AU105" s="2">
        <f>_xlfn.XLOOKUP($A:$A,'COAPS 2020-10'!$A:$A,'COAPS 2020-10'!O:O)</f>
        <v>1</v>
      </c>
      <c r="AV105" s="2" t="str">
        <f>_xlfn.XLOOKUP($A:$A,'COAPS 2020-10'!$A:$A,'COAPS 2020-10'!P:P)</f>
        <v>COMPARTILHADA</v>
      </c>
      <c r="AW105" s="2" t="str">
        <f>_xlfn.XLOOKUP($A:$A,'COAPS 2020-10'!$A:$A,'COAPS 2020-10'!Q:Q)</f>
        <v>COMPARTILHADA</v>
      </c>
      <c r="AX105" s="2" t="str">
        <f>_xlfn.XLOOKUP($A:$A,'COAPS 2020-10'!$A:$A,'COAPS 2020-10'!R:R)</f>
        <v>COMPARTILHADA</v>
      </c>
      <c r="AY105" s="1">
        <f>_xlfn.XLOOKUP(A:A,AUTOPREENCHIMENTO!A:A,AUTOPREENCHIMENTO!MA:MA)</f>
        <v>0</v>
      </c>
      <c r="AZ105" s="1">
        <f>_xlfn.XLOOKUP(A:A,AUTOPREENCHIMENTO!A:A,AUTOPREENCHIMENTO!PH:PH)</f>
        <v>1</v>
      </c>
    </row>
    <row r="106" spans="1:52" x14ac:dyDescent="0.25">
      <c r="A106" s="2">
        <v>164</v>
      </c>
      <c r="B106" s="1" t="s">
        <v>1857</v>
      </c>
      <c r="C106" s="43" t="s">
        <v>390</v>
      </c>
      <c r="D106" s="1" t="s">
        <v>2135</v>
      </c>
      <c r="E106" s="20" t="str">
        <f>_xlfn.XLOOKUP(A:A,Tipologia!A:A,Tipologia!F:F)</f>
        <v>B</v>
      </c>
      <c r="F106" s="63">
        <f t="shared" si="66"/>
        <v>16.5</v>
      </c>
      <c r="G106" s="65">
        <f t="shared" si="67"/>
        <v>1</v>
      </c>
      <c r="H106" s="65">
        <f t="shared" si="68"/>
        <v>1</v>
      </c>
      <c r="I106" s="65">
        <f t="shared" si="69"/>
        <v>2</v>
      </c>
      <c r="J106" s="65">
        <f t="shared" si="70"/>
        <v>1</v>
      </c>
      <c r="K106" s="65">
        <f t="shared" si="71"/>
        <v>1</v>
      </c>
      <c r="L106" s="65">
        <f t="shared" si="72"/>
        <v>1</v>
      </c>
      <c r="M106" s="65">
        <f t="shared" si="73"/>
        <v>0.5</v>
      </c>
      <c r="N106" s="65">
        <f t="shared" si="74"/>
        <v>0.5</v>
      </c>
      <c r="O106" s="65">
        <f t="shared" si="75"/>
        <v>0.5</v>
      </c>
      <c r="P106" s="65">
        <f t="shared" si="76"/>
        <v>0.5</v>
      </c>
      <c r="Q106" s="65">
        <f t="shared" si="77"/>
        <v>1</v>
      </c>
      <c r="R106" s="65">
        <f t="shared" si="78"/>
        <v>1</v>
      </c>
      <c r="S106" s="65">
        <f t="shared" si="79"/>
        <v>0.5</v>
      </c>
      <c r="T106" s="65">
        <f t="shared" si="80"/>
        <v>1</v>
      </c>
      <c r="U106" s="65">
        <f t="shared" si="81"/>
        <v>1</v>
      </c>
      <c r="V106" s="65">
        <f t="shared" si="82"/>
        <v>1</v>
      </c>
      <c r="W106" s="65">
        <f t="shared" si="83"/>
        <v>1</v>
      </c>
      <c r="X106" s="65">
        <f t="shared" si="84"/>
        <v>1</v>
      </c>
      <c r="Y106" s="65">
        <f t="shared" si="85"/>
        <v>0</v>
      </c>
      <c r="Z106" s="66">
        <f>_xlfn.XLOOKUP(A:A,'COAPS 2020-10'!A:A,'COAPS 2020-10'!AP:AP)</f>
        <v>5</v>
      </c>
      <c r="AA106" s="67" t="str">
        <f>_xlfn.XLOOKUP(A:A,'COAPS 2020-10'!A:A,'COAPS 2020-10'!M:M)</f>
        <v>PRÓPRIO</v>
      </c>
      <c r="AB106" s="51">
        <f t="shared" si="86"/>
        <v>2.6</v>
      </c>
      <c r="AC106" s="1">
        <f>_xlfn.XLOOKUP(A:A,'COAPS 2020-10'!A:A,'COAPS 2020-10'!N:N)</f>
        <v>13</v>
      </c>
      <c r="AD106" s="2" t="str">
        <f>_xlfn.XLOOKUP(A:A,'COAPS 2020-10'!A:A,'COAPS 2020-10'!AF:AF)</f>
        <v>SIM</v>
      </c>
      <c r="AE106" s="67" t="str">
        <f>_xlfn.XLOOKUP(A:A,'COAPS 2020-10'!A:A,'COAPS 2020-10'!T:T)</f>
        <v>SIM</v>
      </c>
      <c r="AF106" s="1">
        <f>_xlfn.XLOOKUP(A:A,TELEFONE!A:A,TELEFONE!KD:KD)</f>
        <v>1</v>
      </c>
      <c r="AG106" s="1">
        <f>_xlfn.XLOOKUP($A:$A,AUTOPREENCHIMENTO!$A:$A,AUTOPREENCHIMENTO!LT:LT)</f>
        <v>1</v>
      </c>
      <c r="AH106" s="1">
        <f>_xlfn.XLOOKUP($A:$A,AUTOPREENCHIMENTO!$A:$A,AUTOPREENCHIMENTO!LU:LU)</f>
        <v>1</v>
      </c>
      <c r="AI106" s="1">
        <f>_xlfn.XLOOKUP($A:$A,AUTOPREENCHIMENTO!$A:$A,AUTOPREENCHIMENTO!MN:MN)</f>
        <v>1</v>
      </c>
      <c r="AJ106" s="1">
        <f>_xlfn.XLOOKUP($A:$A,AUTOPREENCHIMENTO!$A:$A,AUTOPREENCHIMENTO!MO:MO)</f>
        <v>1</v>
      </c>
      <c r="AK106" s="66">
        <f>_xlfn.XLOOKUP($A:$A,AUTOPREENCHIMENTO!$A:$A,AUTOPREENCHIMENTO!LY:LY)</f>
        <v>1</v>
      </c>
      <c r="AL106" s="66">
        <f>_xlfn.XLOOKUP($A:$A,AUTOPREENCHIMENTO!$A:$A,AUTOPREENCHIMENTO!LZ:LZ)</f>
        <v>1</v>
      </c>
      <c r="AM106" s="1">
        <f>_xlfn.XLOOKUP(A:A,TELEFONE!A:A,TELEFONE!JN:JN)</f>
        <v>1</v>
      </c>
      <c r="AN106" s="1">
        <f>_xlfn.XLOOKUP(A:A,TELEFONE!A:A,TELEFONE!JO:JO)</f>
        <v>1</v>
      </c>
      <c r="AO106" s="1">
        <f>_xlfn.XLOOKUP(A:A,TELEFONE!A:A,TELEFONE!JR:JR)</f>
        <v>1</v>
      </c>
      <c r="AP106" s="51">
        <f t="shared" si="87"/>
        <v>6</v>
      </c>
      <c r="AQ106" s="1">
        <f>_xlfn.XLOOKUP($A:$A,TELEFONE!$A:$A,TELEFONE!JH:JH)</f>
        <v>1</v>
      </c>
      <c r="AR106" s="1">
        <f>_xlfn.XLOOKUP($A:$A,TELEFONE!$A:$A,TELEFONE!JI:JI)</f>
        <v>1</v>
      </c>
      <c r="AS106" s="1">
        <f>_xlfn.XLOOKUP($A:$A,TELEFONE!$A:$A,TELEFONE!JJ:JJ)</f>
        <v>2</v>
      </c>
      <c r="AT106" s="1">
        <f>_xlfn.XLOOKUP($A:$A,TELEFONE!$A:$A,TELEFONE!JK:JK)</f>
        <v>2</v>
      </c>
      <c r="AU106" s="2">
        <f>_xlfn.XLOOKUP($A:$A,'COAPS 2020-10'!$A:$A,'COAPS 2020-10'!O:O)</f>
        <v>3</v>
      </c>
      <c r="AV106" s="2" t="str">
        <f>_xlfn.XLOOKUP($A:$A,'COAPS 2020-10'!$A:$A,'COAPS 2020-10'!P:P)</f>
        <v>SIM</v>
      </c>
      <c r="AW106" s="2" t="str">
        <f>_xlfn.XLOOKUP($A:$A,'COAPS 2020-10'!$A:$A,'COAPS 2020-10'!Q:Q)</f>
        <v>SIM</v>
      </c>
      <c r="AX106" s="2" t="str">
        <f>_xlfn.XLOOKUP($A:$A,'COAPS 2020-10'!$A:$A,'COAPS 2020-10'!R:R)</f>
        <v>SIM</v>
      </c>
      <c r="AY106" s="1">
        <f>_xlfn.XLOOKUP(A:A,AUTOPREENCHIMENTO!A:A,AUTOPREENCHIMENTO!MA:MA)</f>
        <v>1</v>
      </c>
      <c r="AZ106" s="1">
        <f>_xlfn.XLOOKUP(A:A,AUTOPREENCHIMENTO!A:A,AUTOPREENCHIMENTO!PH:PH)</f>
        <v>2</v>
      </c>
    </row>
    <row r="107" spans="1:52" x14ac:dyDescent="0.25">
      <c r="A107" s="2">
        <v>165</v>
      </c>
      <c r="B107" s="1" t="s">
        <v>1794</v>
      </c>
      <c r="C107" s="43" t="s">
        <v>330</v>
      </c>
      <c r="D107" s="1" t="s">
        <v>2077</v>
      </c>
      <c r="E107" s="20" t="str">
        <f>_xlfn.XLOOKUP(A:A,Tipologia!A:A,Tipologia!F:F)</f>
        <v>D</v>
      </c>
      <c r="F107" s="63">
        <f t="shared" si="66"/>
        <v>15.25</v>
      </c>
      <c r="G107" s="65">
        <f t="shared" si="67"/>
        <v>1</v>
      </c>
      <c r="H107" s="65">
        <f t="shared" si="68"/>
        <v>3</v>
      </c>
      <c r="I107" s="65">
        <f t="shared" si="69"/>
        <v>2</v>
      </c>
      <c r="J107" s="65">
        <f t="shared" si="70"/>
        <v>1</v>
      </c>
      <c r="K107" s="65">
        <f t="shared" si="71"/>
        <v>1</v>
      </c>
      <c r="L107" s="65">
        <f t="shared" si="72"/>
        <v>1</v>
      </c>
      <c r="M107" s="65">
        <f t="shared" si="73"/>
        <v>0</v>
      </c>
      <c r="N107" s="65">
        <f t="shared" si="74"/>
        <v>0.5</v>
      </c>
      <c r="O107" s="65">
        <f t="shared" si="75"/>
        <v>0</v>
      </c>
      <c r="P107" s="65">
        <f t="shared" si="76"/>
        <v>0</v>
      </c>
      <c r="Q107" s="65">
        <f t="shared" si="77"/>
        <v>1</v>
      </c>
      <c r="R107" s="65">
        <f t="shared" si="78"/>
        <v>1</v>
      </c>
      <c r="S107" s="65">
        <f t="shared" si="79"/>
        <v>0.75</v>
      </c>
      <c r="T107" s="65">
        <f t="shared" si="80"/>
        <v>1</v>
      </c>
      <c r="U107" s="65">
        <f t="shared" si="81"/>
        <v>1</v>
      </c>
      <c r="V107" s="65">
        <f t="shared" si="82"/>
        <v>1</v>
      </c>
      <c r="W107" s="65">
        <f t="shared" si="83"/>
        <v>0</v>
      </c>
      <c r="X107" s="65">
        <f t="shared" si="84"/>
        <v>0</v>
      </c>
      <c r="Y107" s="65">
        <f t="shared" si="85"/>
        <v>0</v>
      </c>
      <c r="Z107" s="66">
        <f>_xlfn.XLOOKUP(A:A,'COAPS 2020-10'!A:A,'COAPS 2020-10'!AP:AP)</f>
        <v>1</v>
      </c>
      <c r="AA107" s="67" t="str">
        <f>_xlfn.XLOOKUP(A:A,'COAPS 2020-10'!A:A,'COAPS 2020-10'!M:M)</f>
        <v>PRÓPRIO</v>
      </c>
      <c r="AB107" s="51">
        <f t="shared" si="86"/>
        <v>3</v>
      </c>
      <c r="AC107" s="1">
        <f>_xlfn.XLOOKUP(A:A,'COAPS 2020-10'!A:A,'COAPS 2020-10'!N:N)</f>
        <v>3</v>
      </c>
      <c r="AD107" s="2" t="str">
        <f>_xlfn.XLOOKUP(A:A,'COAPS 2020-10'!A:A,'COAPS 2020-10'!AF:AF)</f>
        <v>SIM</v>
      </c>
      <c r="AE107" s="67" t="str">
        <f>_xlfn.XLOOKUP(A:A,'COAPS 2020-10'!A:A,'COAPS 2020-10'!T:T)</f>
        <v>SIM</v>
      </c>
      <c r="AF107" s="1">
        <f>_xlfn.XLOOKUP(A:A,TELEFONE!A:A,TELEFONE!KD:KD)</f>
        <v>1</v>
      </c>
      <c r="AG107" s="1">
        <f>_xlfn.XLOOKUP($A:$A,AUTOPREENCHIMENTO!$A:$A,AUTOPREENCHIMENTO!LT:LT)</f>
        <v>0</v>
      </c>
      <c r="AH107" s="1">
        <f>_xlfn.XLOOKUP($A:$A,AUTOPREENCHIMENTO!$A:$A,AUTOPREENCHIMENTO!LU:LU)</f>
        <v>1</v>
      </c>
      <c r="AI107" s="1">
        <f>_xlfn.XLOOKUP($A:$A,AUTOPREENCHIMENTO!$A:$A,AUTOPREENCHIMENTO!MN:MN)</f>
        <v>0</v>
      </c>
      <c r="AJ107" s="1">
        <f>_xlfn.XLOOKUP($A:$A,AUTOPREENCHIMENTO!$A:$A,AUTOPREENCHIMENTO!MO:MO)</f>
        <v>0</v>
      </c>
      <c r="AK107" s="66">
        <f>_xlfn.XLOOKUP($A:$A,AUTOPREENCHIMENTO!$A:$A,AUTOPREENCHIMENTO!LY:LY)</f>
        <v>1</v>
      </c>
      <c r="AL107" s="66">
        <f>_xlfn.XLOOKUP($A:$A,AUTOPREENCHIMENTO!$A:$A,AUTOPREENCHIMENTO!LZ:LZ)</f>
        <v>0</v>
      </c>
      <c r="AM107" s="1">
        <f>_xlfn.XLOOKUP(A:A,TELEFONE!A:A,TELEFONE!JN:JN)</f>
        <v>1</v>
      </c>
      <c r="AN107" s="1">
        <f>_xlfn.XLOOKUP(A:A,TELEFONE!A:A,TELEFONE!JO:JO)</f>
        <v>1</v>
      </c>
      <c r="AO107" s="1">
        <f>_xlfn.XLOOKUP(A:A,TELEFONE!A:A,TELEFONE!JR:JR)</f>
        <v>1</v>
      </c>
      <c r="AP107" s="51">
        <f t="shared" si="87"/>
        <v>5</v>
      </c>
      <c r="AQ107" s="1">
        <f>_xlfn.XLOOKUP($A:$A,TELEFONE!$A:$A,TELEFONE!JH:JH)</f>
        <v>1</v>
      </c>
      <c r="AR107" s="1">
        <f>_xlfn.XLOOKUP($A:$A,TELEFONE!$A:$A,TELEFONE!JI:JI)</f>
        <v>1</v>
      </c>
      <c r="AS107" s="1">
        <f>_xlfn.XLOOKUP($A:$A,TELEFONE!$A:$A,TELEFONE!JJ:JJ)</f>
        <v>1</v>
      </c>
      <c r="AT107" s="1">
        <f>_xlfn.XLOOKUP($A:$A,TELEFONE!$A:$A,TELEFONE!JK:JK)</f>
        <v>2</v>
      </c>
      <c r="AU107" s="2">
        <f>_xlfn.XLOOKUP($A:$A,'COAPS 2020-10'!$A:$A,'COAPS 2020-10'!O:O)</f>
        <v>1</v>
      </c>
      <c r="AV107" s="2" t="str">
        <f>_xlfn.XLOOKUP($A:$A,'COAPS 2020-10'!$A:$A,'COAPS 2020-10'!P:P)</f>
        <v>SIM</v>
      </c>
      <c r="AW107" s="2" t="str">
        <f>_xlfn.XLOOKUP($A:$A,'COAPS 2020-10'!$A:$A,'COAPS 2020-10'!Q:Q)</f>
        <v>COMPARTILHADA</v>
      </c>
      <c r="AX107" s="2" t="str">
        <f>_xlfn.XLOOKUP($A:$A,'COAPS 2020-10'!$A:$A,'COAPS 2020-10'!R:R)</f>
        <v>NÃO</v>
      </c>
      <c r="AY107" s="1">
        <f>_xlfn.XLOOKUP(A:A,AUTOPREENCHIMENTO!A:A,AUTOPREENCHIMENTO!MA:MA)</f>
        <v>0</v>
      </c>
      <c r="AZ107" s="1">
        <f>_xlfn.XLOOKUP(A:A,AUTOPREENCHIMENTO!A:A,AUTOPREENCHIMENTO!PH:PH)</f>
        <v>2</v>
      </c>
    </row>
    <row r="108" spans="1:52" x14ac:dyDescent="0.25">
      <c r="A108" s="2">
        <v>166</v>
      </c>
      <c r="B108" s="1" t="s">
        <v>1929</v>
      </c>
      <c r="C108" s="43" t="s">
        <v>136</v>
      </c>
      <c r="D108" s="1" t="s">
        <v>2058</v>
      </c>
      <c r="E108" s="20" t="str">
        <f>_xlfn.XLOOKUP(A:A,Tipologia!A:A,Tipologia!F:F)</f>
        <v>B</v>
      </c>
      <c r="F108" s="63">
        <f t="shared" si="66"/>
        <v>16.25</v>
      </c>
      <c r="G108" s="65">
        <f t="shared" si="67"/>
        <v>1</v>
      </c>
      <c r="H108" s="65">
        <f t="shared" si="68"/>
        <v>1</v>
      </c>
      <c r="I108" s="65">
        <f t="shared" si="69"/>
        <v>2</v>
      </c>
      <c r="J108" s="65">
        <f t="shared" si="70"/>
        <v>1</v>
      </c>
      <c r="K108" s="65">
        <f t="shared" si="71"/>
        <v>1</v>
      </c>
      <c r="L108" s="65">
        <f t="shared" si="72"/>
        <v>1</v>
      </c>
      <c r="M108" s="65">
        <f t="shared" si="73"/>
        <v>0.5</v>
      </c>
      <c r="N108" s="65">
        <f t="shared" si="74"/>
        <v>0.5</v>
      </c>
      <c r="O108" s="65">
        <f t="shared" si="75"/>
        <v>0.5</v>
      </c>
      <c r="P108" s="65">
        <f t="shared" si="76"/>
        <v>0.5</v>
      </c>
      <c r="Q108" s="65">
        <f t="shared" si="77"/>
        <v>1</v>
      </c>
      <c r="R108" s="65">
        <f t="shared" si="78"/>
        <v>1</v>
      </c>
      <c r="S108" s="65">
        <f t="shared" si="79"/>
        <v>0.25</v>
      </c>
      <c r="T108" s="65">
        <f t="shared" si="80"/>
        <v>1</v>
      </c>
      <c r="U108" s="65">
        <f t="shared" si="81"/>
        <v>1</v>
      </c>
      <c r="V108" s="65">
        <f t="shared" si="82"/>
        <v>1</v>
      </c>
      <c r="W108" s="65">
        <f t="shared" si="83"/>
        <v>1</v>
      </c>
      <c r="X108" s="65">
        <f t="shared" si="84"/>
        <v>0</v>
      </c>
      <c r="Y108" s="65">
        <f t="shared" si="85"/>
        <v>1</v>
      </c>
      <c r="Z108" s="66">
        <f>_xlfn.XLOOKUP(A:A,'COAPS 2020-10'!A:A,'COAPS 2020-10'!AP:AP)</f>
        <v>5</v>
      </c>
      <c r="AA108" s="67" t="str">
        <f>_xlfn.XLOOKUP(A:A,'COAPS 2020-10'!A:A,'COAPS 2020-10'!M:M)</f>
        <v>PRÓPRIO</v>
      </c>
      <c r="AB108" s="51">
        <f t="shared" si="86"/>
        <v>1.6</v>
      </c>
      <c r="AC108" s="1">
        <f>_xlfn.XLOOKUP(A:A,'COAPS 2020-10'!A:A,'COAPS 2020-10'!N:N)</f>
        <v>8</v>
      </c>
      <c r="AD108" s="2" t="str">
        <f>_xlfn.XLOOKUP(A:A,'COAPS 2020-10'!A:A,'COAPS 2020-10'!AF:AF)</f>
        <v>SIM</v>
      </c>
      <c r="AE108" s="67" t="str">
        <f>_xlfn.XLOOKUP(A:A,'COAPS 2020-10'!A:A,'COAPS 2020-10'!T:T)</f>
        <v>SIM</v>
      </c>
      <c r="AF108" s="1">
        <f>_xlfn.XLOOKUP(A:A,TELEFONE!A:A,TELEFONE!KD:KD)</f>
        <v>1</v>
      </c>
      <c r="AG108" s="1">
        <f>_xlfn.XLOOKUP($A:$A,AUTOPREENCHIMENTO!$A:$A,AUTOPREENCHIMENTO!LT:LT)</f>
        <v>1</v>
      </c>
      <c r="AH108" s="1">
        <f>_xlfn.XLOOKUP($A:$A,AUTOPREENCHIMENTO!$A:$A,AUTOPREENCHIMENTO!LU:LU)</f>
        <v>1</v>
      </c>
      <c r="AI108" s="1">
        <f>_xlfn.XLOOKUP($A:$A,AUTOPREENCHIMENTO!$A:$A,AUTOPREENCHIMENTO!MN:MN)</f>
        <v>1</v>
      </c>
      <c r="AJ108" s="1">
        <f>_xlfn.XLOOKUP($A:$A,AUTOPREENCHIMENTO!$A:$A,AUTOPREENCHIMENTO!MO:MO)</f>
        <v>1</v>
      </c>
      <c r="AK108" s="66">
        <f>_xlfn.XLOOKUP($A:$A,AUTOPREENCHIMENTO!$A:$A,AUTOPREENCHIMENTO!LY:LY)</f>
        <v>1</v>
      </c>
      <c r="AL108" s="66">
        <f>_xlfn.XLOOKUP($A:$A,AUTOPREENCHIMENTO!$A:$A,AUTOPREENCHIMENTO!LZ:LZ)</f>
        <v>1</v>
      </c>
      <c r="AM108" s="1">
        <f>_xlfn.XLOOKUP(A:A,TELEFONE!A:A,TELEFONE!JN:JN)</f>
        <v>2</v>
      </c>
      <c r="AN108" s="1">
        <f>_xlfn.XLOOKUP(A:A,TELEFONE!A:A,TELEFONE!JO:JO)</f>
        <v>1</v>
      </c>
      <c r="AO108" s="1">
        <f>_xlfn.XLOOKUP(A:A,TELEFONE!A:A,TELEFONE!JR:JR)</f>
        <v>1</v>
      </c>
      <c r="AP108" s="51">
        <f t="shared" si="87"/>
        <v>7</v>
      </c>
      <c r="AQ108" s="1">
        <f>_xlfn.XLOOKUP($A:$A,TELEFONE!$A:$A,TELEFONE!JH:JH)</f>
        <v>2</v>
      </c>
      <c r="AR108" s="1">
        <f>_xlfn.XLOOKUP($A:$A,TELEFONE!$A:$A,TELEFONE!JI:JI)</f>
        <v>1</v>
      </c>
      <c r="AS108" s="1">
        <f>_xlfn.XLOOKUP($A:$A,TELEFONE!$A:$A,TELEFONE!JJ:JJ)</f>
        <v>2</v>
      </c>
      <c r="AT108" s="1">
        <f>_xlfn.XLOOKUP($A:$A,TELEFONE!$A:$A,TELEFONE!JK:JK)</f>
        <v>2</v>
      </c>
      <c r="AU108" s="2">
        <f>_xlfn.XLOOKUP($A:$A,'COAPS 2020-10'!$A:$A,'COAPS 2020-10'!O:O)</f>
        <v>5</v>
      </c>
      <c r="AV108" s="2" t="str">
        <f>_xlfn.XLOOKUP($A:$A,'COAPS 2020-10'!$A:$A,'COAPS 2020-10'!P:P)</f>
        <v>SIM</v>
      </c>
      <c r="AW108" s="2" t="str">
        <f>_xlfn.XLOOKUP($A:$A,'COAPS 2020-10'!$A:$A,'COAPS 2020-10'!Q:Q)</f>
        <v>SIM</v>
      </c>
      <c r="AX108" s="2" t="str">
        <f>_xlfn.XLOOKUP($A:$A,'COAPS 2020-10'!$A:$A,'COAPS 2020-10'!R:R)</f>
        <v>SIM</v>
      </c>
      <c r="AY108" s="1">
        <f>_xlfn.XLOOKUP(A:A,AUTOPREENCHIMENTO!A:A,AUTOPREENCHIMENTO!MA:MA)</f>
        <v>0</v>
      </c>
      <c r="AZ108" s="1">
        <f>_xlfn.XLOOKUP(A:A,AUTOPREENCHIMENTO!A:A,AUTOPREENCHIMENTO!PH:PH)</f>
        <v>1</v>
      </c>
    </row>
    <row r="109" spans="1:52" x14ac:dyDescent="0.25">
      <c r="A109" s="2">
        <v>168</v>
      </c>
      <c r="B109" s="1" t="s">
        <v>1857</v>
      </c>
      <c r="C109" s="43" t="s">
        <v>572</v>
      </c>
      <c r="D109" s="1" t="s">
        <v>2035</v>
      </c>
      <c r="E109" s="20" t="str">
        <f>_xlfn.XLOOKUP(A:A,Tipologia!A:A,Tipologia!F:F)</f>
        <v>B</v>
      </c>
      <c r="F109" s="63">
        <f t="shared" si="66"/>
        <v>13.75</v>
      </c>
      <c r="G109" s="65">
        <f t="shared" si="67"/>
        <v>0</v>
      </c>
      <c r="H109" s="65">
        <f t="shared" si="68"/>
        <v>0</v>
      </c>
      <c r="I109" s="65">
        <f t="shared" si="69"/>
        <v>2</v>
      </c>
      <c r="J109" s="65">
        <f t="shared" si="70"/>
        <v>0</v>
      </c>
      <c r="K109" s="65">
        <f t="shared" si="71"/>
        <v>1</v>
      </c>
      <c r="L109" s="65">
        <f t="shared" si="72"/>
        <v>1</v>
      </c>
      <c r="M109" s="65">
        <f t="shared" si="73"/>
        <v>0.5</v>
      </c>
      <c r="N109" s="65">
        <f t="shared" si="74"/>
        <v>0.5</v>
      </c>
      <c r="O109" s="65">
        <f t="shared" si="75"/>
        <v>0</v>
      </c>
      <c r="P109" s="65">
        <f t="shared" si="76"/>
        <v>0</v>
      </c>
      <c r="Q109" s="65">
        <f t="shared" si="77"/>
        <v>1</v>
      </c>
      <c r="R109" s="65">
        <f t="shared" si="78"/>
        <v>1</v>
      </c>
      <c r="S109" s="65">
        <f t="shared" si="79"/>
        <v>0.75</v>
      </c>
      <c r="T109" s="65">
        <f t="shared" si="80"/>
        <v>1</v>
      </c>
      <c r="U109" s="65">
        <f t="shared" si="81"/>
        <v>1</v>
      </c>
      <c r="V109" s="65">
        <f t="shared" si="82"/>
        <v>1</v>
      </c>
      <c r="W109" s="65">
        <f t="shared" si="83"/>
        <v>1</v>
      </c>
      <c r="X109" s="65">
        <f t="shared" si="84"/>
        <v>1</v>
      </c>
      <c r="Y109" s="65">
        <f t="shared" si="85"/>
        <v>1</v>
      </c>
      <c r="Z109" s="66">
        <f>_xlfn.XLOOKUP(A:A,'COAPS 2020-10'!A:A,'COAPS 2020-10'!AP:AP)</f>
        <v>8</v>
      </c>
      <c r="AA109" s="67" t="str">
        <f>_xlfn.XLOOKUP(A:A,'COAPS 2020-10'!A:A,'COAPS 2020-10'!M:M)</f>
        <v>ALUGADO</v>
      </c>
      <c r="AB109" s="51">
        <f t="shared" si="86"/>
        <v>2.25</v>
      </c>
      <c r="AC109" s="1">
        <f>_xlfn.XLOOKUP(A:A,'COAPS 2020-10'!A:A,'COAPS 2020-10'!N:N)</f>
        <v>18</v>
      </c>
      <c r="AD109" s="2" t="str">
        <f>_xlfn.XLOOKUP(A:A,'COAPS 2020-10'!A:A,'COAPS 2020-10'!AF:AF)</f>
        <v>NÃO</v>
      </c>
      <c r="AE109" s="67" t="str">
        <f>_xlfn.XLOOKUP(A:A,'COAPS 2020-10'!A:A,'COAPS 2020-10'!T:T)</f>
        <v>SIM</v>
      </c>
      <c r="AF109" s="1">
        <f>_xlfn.XLOOKUP(A:A,TELEFONE!A:A,TELEFONE!KD:KD)</f>
        <v>1</v>
      </c>
      <c r="AG109" s="1">
        <f>_xlfn.XLOOKUP($A:$A,AUTOPREENCHIMENTO!$A:$A,AUTOPREENCHIMENTO!LT:LT)</f>
        <v>1</v>
      </c>
      <c r="AH109" s="1">
        <f>_xlfn.XLOOKUP($A:$A,AUTOPREENCHIMENTO!$A:$A,AUTOPREENCHIMENTO!LU:LU)</f>
        <v>1</v>
      </c>
      <c r="AI109" s="1">
        <f>_xlfn.XLOOKUP($A:$A,AUTOPREENCHIMENTO!$A:$A,AUTOPREENCHIMENTO!MN:MN)</f>
        <v>0</v>
      </c>
      <c r="AJ109" s="1">
        <f>_xlfn.XLOOKUP($A:$A,AUTOPREENCHIMENTO!$A:$A,AUTOPREENCHIMENTO!MO:MO)</f>
        <v>0</v>
      </c>
      <c r="AK109" s="66">
        <f>_xlfn.XLOOKUP($A:$A,AUTOPREENCHIMENTO!$A:$A,AUTOPREENCHIMENTO!LY:LY)</f>
        <v>1</v>
      </c>
      <c r="AL109" s="66">
        <f>_xlfn.XLOOKUP($A:$A,AUTOPREENCHIMENTO!$A:$A,AUTOPREENCHIMENTO!LZ:LZ)</f>
        <v>1</v>
      </c>
      <c r="AM109" s="1">
        <f>_xlfn.XLOOKUP(A:A,TELEFONE!A:A,TELEFONE!JN:JN)</f>
        <v>2</v>
      </c>
      <c r="AN109" s="1">
        <f>_xlfn.XLOOKUP(A:A,TELEFONE!A:A,TELEFONE!JO:JO)</f>
        <v>1</v>
      </c>
      <c r="AO109" s="1">
        <f>_xlfn.XLOOKUP(A:A,TELEFONE!A:A,TELEFONE!JR:JR)</f>
        <v>1</v>
      </c>
      <c r="AP109" s="51">
        <f t="shared" si="87"/>
        <v>5</v>
      </c>
      <c r="AQ109" s="1">
        <f>_xlfn.XLOOKUP($A:$A,TELEFONE!$A:$A,TELEFONE!JH:JH)</f>
        <v>1</v>
      </c>
      <c r="AR109" s="1">
        <f>_xlfn.XLOOKUP($A:$A,TELEFONE!$A:$A,TELEFONE!JI:JI)</f>
        <v>2</v>
      </c>
      <c r="AS109" s="1">
        <f>_xlfn.XLOOKUP($A:$A,TELEFONE!$A:$A,TELEFONE!JJ:JJ)</f>
        <v>1</v>
      </c>
      <c r="AT109" s="1">
        <f>_xlfn.XLOOKUP($A:$A,TELEFONE!$A:$A,TELEFONE!JK:JK)</f>
        <v>1</v>
      </c>
      <c r="AU109" s="2">
        <f>_xlfn.XLOOKUP($A:$A,'COAPS 2020-10'!$A:$A,'COAPS 2020-10'!O:O)</f>
        <v>6</v>
      </c>
      <c r="AV109" s="2" t="str">
        <f>_xlfn.XLOOKUP($A:$A,'COAPS 2020-10'!$A:$A,'COAPS 2020-10'!P:P)</f>
        <v>SIM</v>
      </c>
      <c r="AW109" s="2" t="str">
        <f>_xlfn.XLOOKUP($A:$A,'COAPS 2020-10'!$A:$A,'COAPS 2020-10'!Q:Q)</f>
        <v>SIM</v>
      </c>
      <c r="AX109" s="2" t="str">
        <f>_xlfn.XLOOKUP($A:$A,'COAPS 2020-10'!$A:$A,'COAPS 2020-10'!R:R)</f>
        <v>SIM</v>
      </c>
      <c r="AY109" s="1">
        <f>_xlfn.XLOOKUP(A:A,AUTOPREENCHIMENTO!A:A,AUTOPREENCHIMENTO!MA:MA)</f>
        <v>1</v>
      </c>
      <c r="AZ109" s="1">
        <f>_xlfn.XLOOKUP(A:A,AUTOPREENCHIMENTO!A:A,AUTOPREENCHIMENTO!PH:PH)</f>
        <v>1</v>
      </c>
    </row>
    <row r="110" spans="1:52" x14ac:dyDescent="0.25">
      <c r="A110" s="2">
        <v>170</v>
      </c>
      <c r="B110" s="1" t="s">
        <v>1857</v>
      </c>
      <c r="C110" s="43" t="s">
        <v>157</v>
      </c>
      <c r="D110" s="1" t="s">
        <v>1892</v>
      </c>
      <c r="E110" s="20" t="str">
        <f>_xlfn.XLOOKUP(A:A,Tipologia!A:A,Tipologia!F:F)</f>
        <v>B</v>
      </c>
      <c r="F110" s="63">
        <f t="shared" si="66"/>
        <v>16.75</v>
      </c>
      <c r="G110" s="65">
        <f t="shared" si="67"/>
        <v>1</v>
      </c>
      <c r="H110" s="65">
        <f t="shared" si="68"/>
        <v>1</v>
      </c>
      <c r="I110" s="65">
        <f t="shared" si="69"/>
        <v>2</v>
      </c>
      <c r="J110" s="65">
        <f t="shared" si="70"/>
        <v>1</v>
      </c>
      <c r="K110" s="65">
        <f t="shared" si="71"/>
        <v>1</v>
      </c>
      <c r="L110" s="65">
        <f t="shared" si="72"/>
        <v>1</v>
      </c>
      <c r="M110" s="65">
        <f t="shared" si="73"/>
        <v>0.5</v>
      </c>
      <c r="N110" s="65">
        <f t="shared" si="74"/>
        <v>0.5</v>
      </c>
      <c r="O110" s="65">
        <f t="shared" si="75"/>
        <v>0.5</v>
      </c>
      <c r="P110" s="65">
        <f t="shared" si="76"/>
        <v>0.5</v>
      </c>
      <c r="Q110" s="65">
        <f t="shared" si="77"/>
        <v>1</v>
      </c>
      <c r="R110" s="65">
        <f t="shared" si="78"/>
        <v>1</v>
      </c>
      <c r="S110" s="65">
        <f t="shared" si="79"/>
        <v>0.75</v>
      </c>
      <c r="T110" s="65">
        <f t="shared" si="80"/>
        <v>1</v>
      </c>
      <c r="U110" s="65">
        <f t="shared" si="81"/>
        <v>1</v>
      </c>
      <c r="V110" s="65">
        <f t="shared" si="82"/>
        <v>1</v>
      </c>
      <c r="W110" s="65">
        <f t="shared" si="83"/>
        <v>1</v>
      </c>
      <c r="X110" s="65">
        <f t="shared" si="84"/>
        <v>0</v>
      </c>
      <c r="Y110" s="65">
        <f t="shared" si="85"/>
        <v>1</v>
      </c>
      <c r="Z110" s="66">
        <f>_xlfn.XLOOKUP(A:A,'COAPS 2020-10'!A:A,'COAPS 2020-10'!AP:AP)</f>
        <v>6</v>
      </c>
      <c r="AA110" s="67" t="str">
        <f>_xlfn.XLOOKUP(A:A,'COAPS 2020-10'!A:A,'COAPS 2020-10'!M:M)</f>
        <v>PRÓPRIO</v>
      </c>
      <c r="AB110" s="51">
        <f t="shared" si="86"/>
        <v>4.166666666666667</v>
      </c>
      <c r="AC110" s="1">
        <f>_xlfn.XLOOKUP(A:A,'COAPS 2020-10'!A:A,'COAPS 2020-10'!N:N)</f>
        <v>25</v>
      </c>
      <c r="AD110" s="2" t="str">
        <f>_xlfn.XLOOKUP(A:A,'COAPS 2020-10'!A:A,'COAPS 2020-10'!AF:AF)</f>
        <v>SIM</v>
      </c>
      <c r="AE110" s="67" t="str">
        <f>_xlfn.XLOOKUP(A:A,'COAPS 2020-10'!A:A,'COAPS 2020-10'!T:T)</f>
        <v>SIM</v>
      </c>
      <c r="AF110" s="1">
        <f>_xlfn.XLOOKUP(A:A,TELEFONE!A:A,TELEFONE!KD:KD)</f>
        <v>1</v>
      </c>
      <c r="AG110" s="1">
        <f>_xlfn.XLOOKUP($A:$A,AUTOPREENCHIMENTO!$A:$A,AUTOPREENCHIMENTO!LT:LT)</f>
        <v>1</v>
      </c>
      <c r="AH110" s="1">
        <f>_xlfn.XLOOKUP($A:$A,AUTOPREENCHIMENTO!$A:$A,AUTOPREENCHIMENTO!LU:LU)</f>
        <v>1</v>
      </c>
      <c r="AI110" s="1">
        <f>_xlfn.XLOOKUP($A:$A,AUTOPREENCHIMENTO!$A:$A,AUTOPREENCHIMENTO!MN:MN)</f>
        <v>1</v>
      </c>
      <c r="AJ110" s="1">
        <f>_xlfn.XLOOKUP($A:$A,AUTOPREENCHIMENTO!$A:$A,AUTOPREENCHIMENTO!MO:MO)</f>
        <v>1</v>
      </c>
      <c r="AK110" s="66">
        <f>_xlfn.XLOOKUP($A:$A,AUTOPREENCHIMENTO!$A:$A,AUTOPREENCHIMENTO!LY:LY)</f>
        <v>1</v>
      </c>
      <c r="AL110" s="66">
        <f>_xlfn.XLOOKUP($A:$A,AUTOPREENCHIMENTO!$A:$A,AUTOPREENCHIMENTO!LZ:LZ)</f>
        <v>1</v>
      </c>
      <c r="AM110" s="1">
        <f>_xlfn.XLOOKUP(A:A,TELEFONE!A:A,TELEFONE!JN:JN)</f>
        <v>1</v>
      </c>
      <c r="AN110" s="1">
        <f>_xlfn.XLOOKUP(A:A,TELEFONE!A:A,TELEFONE!JO:JO)</f>
        <v>1</v>
      </c>
      <c r="AO110" s="1">
        <f>_xlfn.XLOOKUP(A:A,TELEFONE!A:A,TELEFONE!JR:JR)</f>
        <v>1</v>
      </c>
      <c r="AP110" s="51">
        <f t="shared" si="87"/>
        <v>5</v>
      </c>
      <c r="AQ110" s="1">
        <f>_xlfn.XLOOKUP($A:$A,TELEFONE!$A:$A,TELEFONE!JH:JH)</f>
        <v>1</v>
      </c>
      <c r="AR110" s="1">
        <f>_xlfn.XLOOKUP($A:$A,TELEFONE!$A:$A,TELEFONE!JI:JI)</f>
        <v>1</v>
      </c>
      <c r="AS110" s="1">
        <f>_xlfn.XLOOKUP($A:$A,TELEFONE!$A:$A,TELEFONE!JJ:JJ)</f>
        <v>2</v>
      </c>
      <c r="AT110" s="1">
        <f>_xlfn.XLOOKUP($A:$A,TELEFONE!$A:$A,TELEFONE!JK:JK)</f>
        <v>1</v>
      </c>
      <c r="AU110" s="2">
        <f>_xlfn.XLOOKUP($A:$A,'COAPS 2020-10'!$A:$A,'COAPS 2020-10'!O:O)</f>
        <v>4</v>
      </c>
      <c r="AV110" s="2" t="str">
        <f>_xlfn.XLOOKUP($A:$A,'COAPS 2020-10'!$A:$A,'COAPS 2020-10'!P:P)</f>
        <v>SIM</v>
      </c>
      <c r="AW110" s="2" t="str">
        <f>_xlfn.XLOOKUP($A:$A,'COAPS 2020-10'!$A:$A,'COAPS 2020-10'!Q:Q)</f>
        <v>SIM</v>
      </c>
      <c r="AX110" s="2" t="str">
        <f>_xlfn.XLOOKUP($A:$A,'COAPS 2020-10'!$A:$A,'COAPS 2020-10'!R:R)</f>
        <v>SIM</v>
      </c>
      <c r="AY110" s="1">
        <f>_xlfn.XLOOKUP(A:A,AUTOPREENCHIMENTO!A:A,AUTOPREENCHIMENTO!MA:MA)</f>
        <v>0</v>
      </c>
      <c r="AZ110" s="1">
        <f>_xlfn.XLOOKUP(A:A,AUTOPREENCHIMENTO!A:A,AUTOPREENCHIMENTO!PH:PH)</f>
        <v>1</v>
      </c>
    </row>
    <row r="111" spans="1:52" x14ac:dyDescent="0.25">
      <c r="A111" s="2">
        <v>171</v>
      </c>
      <c r="B111" s="1" t="s">
        <v>1794</v>
      </c>
      <c r="C111" s="43" t="s">
        <v>330</v>
      </c>
      <c r="D111" s="1" t="s">
        <v>2103</v>
      </c>
      <c r="E111" s="20" t="str">
        <f>_xlfn.XLOOKUP(A:A,Tipologia!A:A,Tipologia!F:F)</f>
        <v>D</v>
      </c>
      <c r="F111" s="63">
        <f t="shared" si="66"/>
        <v>16</v>
      </c>
      <c r="G111" s="65">
        <f t="shared" si="67"/>
        <v>1</v>
      </c>
      <c r="H111" s="65">
        <f t="shared" si="68"/>
        <v>3</v>
      </c>
      <c r="I111" s="65">
        <f t="shared" si="69"/>
        <v>2</v>
      </c>
      <c r="J111" s="65">
        <f t="shared" si="70"/>
        <v>0</v>
      </c>
      <c r="K111" s="65">
        <f t="shared" si="71"/>
        <v>1</v>
      </c>
      <c r="L111" s="65">
        <f t="shared" si="72"/>
        <v>1</v>
      </c>
      <c r="M111" s="65">
        <f t="shared" si="73"/>
        <v>0</v>
      </c>
      <c r="N111" s="65">
        <f t="shared" si="74"/>
        <v>0.5</v>
      </c>
      <c r="O111" s="65">
        <f t="shared" si="75"/>
        <v>0.5</v>
      </c>
      <c r="P111" s="65">
        <f t="shared" si="76"/>
        <v>0.5</v>
      </c>
      <c r="Q111" s="65">
        <f t="shared" si="77"/>
        <v>1</v>
      </c>
      <c r="R111" s="65">
        <f t="shared" si="78"/>
        <v>1</v>
      </c>
      <c r="S111" s="65">
        <f t="shared" si="79"/>
        <v>0.5</v>
      </c>
      <c r="T111" s="65">
        <f t="shared" si="80"/>
        <v>0</v>
      </c>
      <c r="U111" s="65">
        <f t="shared" si="81"/>
        <v>1</v>
      </c>
      <c r="V111" s="65">
        <f t="shared" si="82"/>
        <v>1</v>
      </c>
      <c r="W111" s="65">
        <f t="shared" si="83"/>
        <v>0</v>
      </c>
      <c r="X111" s="65">
        <f t="shared" si="84"/>
        <v>1</v>
      </c>
      <c r="Y111" s="65">
        <f t="shared" si="85"/>
        <v>1</v>
      </c>
      <c r="Z111" s="66">
        <f>_xlfn.XLOOKUP(A:A,'COAPS 2020-10'!A:A,'COAPS 2020-10'!AP:AP)</f>
        <v>1</v>
      </c>
      <c r="AA111" s="67" t="str">
        <f>_xlfn.XLOOKUP(A:A,'COAPS 2020-10'!A:A,'COAPS 2020-10'!M:M)</f>
        <v>PRÓPRIO</v>
      </c>
      <c r="AB111" s="51">
        <f t="shared" si="86"/>
        <v>3</v>
      </c>
      <c r="AC111" s="1">
        <f>_xlfn.XLOOKUP(A:A,'COAPS 2020-10'!A:A,'COAPS 2020-10'!N:N)</f>
        <v>3</v>
      </c>
      <c r="AD111" s="2" t="str">
        <f>_xlfn.XLOOKUP(A:A,'COAPS 2020-10'!A:A,'COAPS 2020-10'!AF:AF)</f>
        <v>NÃO</v>
      </c>
      <c r="AE111" s="67" t="str">
        <f>_xlfn.XLOOKUP(A:A,'COAPS 2020-10'!A:A,'COAPS 2020-10'!T:T)</f>
        <v>SIM</v>
      </c>
      <c r="AF111" s="1">
        <f>_xlfn.XLOOKUP(A:A,TELEFONE!A:A,TELEFONE!KD:KD)</f>
        <v>1</v>
      </c>
      <c r="AG111" s="1">
        <f>_xlfn.XLOOKUP($A:$A,AUTOPREENCHIMENTO!$A:$A,AUTOPREENCHIMENTO!LT:LT)</f>
        <v>0</v>
      </c>
      <c r="AH111" s="1">
        <f>_xlfn.XLOOKUP($A:$A,AUTOPREENCHIMENTO!$A:$A,AUTOPREENCHIMENTO!LU:LU)</f>
        <v>1</v>
      </c>
      <c r="AI111" s="1">
        <f>_xlfn.XLOOKUP($A:$A,AUTOPREENCHIMENTO!$A:$A,AUTOPREENCHIMENTO!MN:MN)</f>
        <v>1</v>
      </c>
      <c r="AJ111" s="1">
        <f>_xlfn.XLOOKUP($A:$A,AUTOPREENCHIMENTO!$A:$A,AUTOPREENCHIMENTO!MO:MO)</f>
        <v>1</v>
      </c>
      <c r="AK111" s="66">
        <f>_xlfn.XLOOKUP($A:$A,AUTOPREENCHIMENTO!$A:$A,AUTOPREENCHIMENTO!LY:LY)</f>
        <v>1</v>
      </c>
      <c r="AL111" s="66">
        <f>_xlfn.XLOOKUP($A:$A,AUTOPREENCHIMENTO!$A:$A,AUTOPREENCHIMENTO!LZ:LZ)</f>
        <v>1</v>
      </c>
      <c r="AM111" s="1">
        <f>_xlfn.XLOOKUP(A:A,TELEFONE!A:A,TELEFONE!JN:JN)</f>
        <v>1</v>
      </c>
      <c r="AN111" s="1">
        <f>_xlfn.XLOOKUP(A:A,TELEFONE!A:A,TELEFONE!JO:JO)</f>
        <v>1</v>
      </c>
      <c r="AO111" s="1">
        <f>_xlfn.XLOOKUP(A:A,TELEFONE!A:A,TELEFONE!JR:JR)</f>
        <v>1</v>
      </c>
      <c r="AP111" s="51">
        <f t="shared" si="87"/>
        <v>6</v>
      </c>
      <c r="AQ111" s="1">
        <f>_xlfn.XLOOKUP($A:$A,TELEFONE!$A:$A,TELEFONE!JH:JH)</f>
        <v>2</v>
      </c>
      <c r="AR111" s="1">
        <f>_xlfn.XLOOKUP($A:$A,TELEFONE!$A:$A,TELEFONE!JI:JI)</f>
        <v>1</v>
      </c>
      <c r="AS111" s="1">
        <f>_xlfn.XLOOKUP($A:$A,TELEFONE!$A:$A,TELEFONE!JJ:JJ)</f>
        <v>1</v>
      </c>
      <c r="AT111" s="1">
        <f>_xlfn.XLOOKUP($A:$A,TELEFONE!$A:$A,TELEFONE!JK:JK)</f>
        <v>2</v>
      </c>
      <c r="AU111" s="2">
        <f>_xlfn.XLOOKUP($A:$A,'COAPS 2020-10'!$A:$A,'COAPS 2020-10'!O:O)</f>
        <v>0</v>
      </c>
      <c r="AV111" s="2" t="str">
        <f>_xlfn.XLOOKUP($A:$A,'COAPS 2020-10'!$A:$A,'COAPS 2020-10'!P:P)</f>
        <v>SIM</v>
      </c>
      <c r="AW111" s="2" t="str">
        <f>_xlfn.XLOOKUP($A:$A,'COAPS 2020-10'!$A:$A,'COAPS 2020-10'!Q:Q)</f>
        <v>COMPARTILHADA</v>
      </c>
      <c r="AX111" s="2" t="str">
        <f>_xlfn.XLOOKUP($A:$A,'COAPS 2020-10'!$A:$A,'COAPS 2020-10'!R:R)</f>
        <v>NÃO</v>
      </c>
      <c r="AY111" s="1">
        <f>_xlfn.XLOOKUP(A:A,AUTOPREENCHIMENTO!A:A,AUTOPREENCHIMENTO!MA:MA)</f>
        <v>1</v>
      </c>
      <c r="AZ111" s="1">
        <f>_xlfn.XLOOKUP(A:A,AUTOPREENCHIMENTO!A:A,AUTOPREENCHIMENTO!PH:PH)</f>
        <v>1</v>
      </c>
    </row>
    <row r="112" spans="1:52" x14ac:dyDescent="0.25">
      <c r="A112" s="2">
        <v>172</v>
      </c>
      <c r="B112" s="1" t="s">
        <v>1929</v>
      </c>
      <c r="C112" s="43" t="s">
        <v>120</v>
      </c>
      <c r="D112" s="1" t="s">
        <v>2078</v>
      </c>
      <c r="E112" s="20" t="str">
        <f>_xlfn.XLOOKUP(A:A,Tipologia!A:A,Tipologia!F:F)</f>
        <v>C</v>
      </c>
      <c r="F112" s="63">
        <f t="shared" si="66"/>
        <v>17</v>
      </c>
      <c r="G112" s="65">
        <f t="shared" si="67"/>
        <v>1</v>
      </c>
      <c r="H112" s="65">
        <f t="shared" si="68"/>
        <v>3</v>
      </c>
      <c r="I112" s="65">
        <f t="shared" si="69"/>
        <v>2</v>
      </c>
      <c r="J112" s="65">
        <f t="shared" si="70"/>
        <v>0</v>
      </c>
      <c r="K112" s="65">
        <f t="shared" si="71"/>
        <v>1</v>
      </c>
      <c r="L112" s="65">
        <f t="shared" si="72"/>
        <v>1</v>
      </c>
      <c r="M112" s="65">
        <f t="shared" si="73"/>
        <v>0.5</v>
      </c>
      <c r="N112" s="65">
        <f t="shared" si="74"/>
        <v>0.5</v>
      </c>
      <c r="O112" s="65">
        <f t="shared" si="75"/>
        <v>0.5</v>
      </c>
      <c r="P112" s="65">
        <f t="shared" si="76"/>
        <v>0.5</v>
      </c>
      <c r="Q112" s="65">
        <f t="shared" si="77"/>
        <v>1</v>
      </c>
      <c r="R112" s="65">
        <f t="shared" si="78"/>
        <v>1</v>
      </c>
      <c r="S112" s="65">
        <f t="shared" si="79"/>
        <v>1</v>
      </c>
      <c r="T112" s="65">
        <f t="shared" si="80"/>
        <v>1</v>
      </c>
      <c r="U112" s="65">
        <f t="shared" si="81"/>
        <v>1</v>
      </c>
      <c r="V112" s="65">
        <f t="shared" si="82"/>
        <v>1</v>
      </c>
      <c r="W112" s="65">
        <f t="shared" si="83"/>
        <v>0</v>
      </c>
      <c r="X112" s="65">
        <f t="shared" si="84"/>
        <v>0</v>
      </c>
      <c r="Y112" s="65">
        <f t="shared" si="85"/>
        <v>1</v>
      </c>
      <c r="Z112" s="66">
        <f>_xlfn.XLOOKUP(A:A,'COAPS 2020-10'!A:A,'COAPS 2020-10'!AP:AP)</f>
        <v>1</v>
      </c>
      <c r="AA112" s="67" t="str">
        <f>_xlfn.XLOOKUP(A:A,'COAPS 2020-10'!A:A,'COAPS 2020-10'!M:M)</f>
        <v>PRÓPRIO</v>
      </c>
      <c r="AB112" s="51">
        <f t="shared" si="86"/>
        <v>3</v>
      </c>
      <c r="AC112" s="1">
        <f>_xlfn.XLOOKUP(A:A,'COAPS 2020-10'!A:A,'COAPS 2020-10'!N:N)</f>
        <v>3</v>
      </c>
      <c r="AD112" s="2" t="str">
        <f>_xlfn.XLOOKUP(A:A,'COAPS 2020-10'!A:A,'COAPS 2020-10'!AF:AF)</f>
        <v>NÃO</v>
      </c>
      <c r="AE112" s="67" t="str">
        <f>_xlfn.XLOOKUP(A:A,'COAPS 2020-10'!A:A,'COAPS 2020-10'!T:T)</f>
        <v>SIM</v>
      </c>
      <c r="AF112" s="1">
        <f>_xlfn.XLOOKUP(A:A,TELEFONE!A:A,TELEFONE!KD:KD)</f>
        <v>1</v>
      </c>
      <c r="AG112" s="1">
        <f>_xlfn.XLOOKUP($A:$A,AUTOPREENCHIMENTO!$A:$A,AUTOPREENCHIMENTO!LT:LT)</f>
        <v>1</v>
      </c>
      <c r="AH112" s="1">
        <f>_xlfn.XLOOKUP($A:$A,AUTOPREENCHIMENTO!$A:$A,AUTOPREENCHIMENTO!LU:LU)</f>
        <v>1</v>
      </c>
      <c r="AI112" s="1">
        <f>_xlfn.XLOOKUP($A:$A,AUTOPREENCHIMENTO!$A:$A,AUTOPREENCHIMENTO!MN:MN)</f>
        <v>1</v>
      </c>
      <c r="AJ112" s="1">
        <f>_xlfn.XLOOKUP($A:$A,AUTOPREENCHIMENTO!$A:$A,AUTOPREENCHIMENTO!MO:MO)</f>
        <v>1</v>
      </c>
      <c r="AK112" s="66">
        <f>_xlfn.XLOOKUP($A:$A,AUTOPREENCHIMENTO!$A:$A,AUTOPREENCHIMENTO!LY:LY)</f>
        <v>1</v>
      </c>
      <c r="AL112" s="66">
        <f>_xlfn.XLOOKUP($A:$A,AUTOPREENCHIMENTO!$A:$A,AUTOPREENCHIMENTO!LZ:LZ)</f>
        <v>1</v>
      </c>
      <c r="AM112" s="1">
        <f>_xlfn.XLOOKUP(A:A,TELEFONE!A:A,TELEFONE!JN:JN)</f>
        <v>1</v>
      </c>
      <c r="AN112" s="1">
        <f>_xlfn.XLOOKUP(A:A,TELEFONE!A:A,TELEFONE!JO:JO)</f>
        <v>1</v>
      </c>
      <c r="AO112" s="1">
        <f>_xlfn.XLOOKUP(A:A,TELEFONE!A:A,TELEFONE!JR:JR)</f>
        <v>1</v>
      </c>
      <c r="AP112" s="51">
        <f t="shared" si="87"/>
        <v>4</v>
      </c>
      <c r="AQ112" s="1">
        <f>_xlfn.XLOOKUP($A:$A,TELEFONE!$A:$A,TELEFONE!JH:JH)</f>
        <v>1</v>
      </c>
      <c r="AR112" s="1">
        <f>_xlfn.XLOOKUP($A:$A,TELEFONE!$A:$A,TELEFONE!JI:JI)</f>
        <v>1</v>
      </c>
      <c r="AS112" s="1">
        <f>_xlfn.XLOOKUP($A:$A,TELEFONE!$A:$A,TELEFONE!JJ:JJ)</f>
        <v>1</v>
      </c>
      <c r="AT112" s="1">
        <f>_xlfn.XLOOKUP($A:$A,TELEFONE!$A:$A,TELEFONE!JK:JK)</f>
        <v>1</v>
      </c>
      <c r="AU112" s="2">
        <f>_xlfn.XLOOKUP($A:$A,'COAPS 2020-10'!$A:$A,'COAPS 2020-10'!O:O)</f>
        <v>1</v>
      </c>
      <c r="AV112" s="2" t="str">
        <f>_xlfn.XLOOKUP($A:$A,'COAPS 2020-10'!$A:$A,'COAPS 2020-10'!P:P)</f>
        <v>COMPARTILHADA</v>
      </c>
      <c r="AW112" s="2" t="str">
        <f>_xlfn.XLOOKUP($A:$A,'COAPS 2020-10'!$A:$A,'COAPS 2020-10'!Q:Q)</f>
        <v>COMPARTILHADA</v>
      </c>
      <c r="AX112" s="2" t="str">
        <f>_xlfn.XLOOKUP($A:$A,'COAPS 2020-10'!$A:$A,'COAPS 2020-10'!R:R)</f>
        <v>NÃO</v>
      </c>
      <c r="AY112" s="1">
        <f>_xlfn.XLOOKUP(A:A,AUTOPREENCHIMENTO!A:A,AUTOPREENCHIMENTO!MA:MA)</f>
        <v>0</v>
      </c>
      <c r="AZ112" s="1">
        <f>_xlfn.XLOOKUP(A:A,AUTOPREENCHIMENTO!A:A,AUTOPREENCHIMENTO!PH:PH)</f>
        <v>1</v>
      </c>
    </row>
    <row r="113" spans="1:52" x14ac:dyDescent="0.25">
      <c r="A113" s="2">
        <v>173</v>
      </c>
      <c r="B113" s="1" t="s">
        <v>1702</v>
      </c>
      <c r="C113" s="43" t="s">
        <v>271</v>
      </c>
      <c r="D113" s="1" t="s">
        <v>2115</v>
      </c>
      <c r="E113" s="20" t="str">
        <f>_xlfn.XLOOKUP(A:A,Tipologia!A:A,Tipologia!F:F)</f>
        <v>D</v>
      </c>
      <c r="F113" s="63">
        <f t="shared" si="66"/>
        <v>16.25</v>
      </c>
      <c r="G113" s="65">
        <f t="shared" si="67"/>
        <v>1</v>
      </c>
      <c r="H113" s="65">
        <f t="shared" si="68"/>
        <v>3</v>
      </c>
      <c r="I113" s="65">
        <f t="shared" si="69"/>
        <v>2</v>
      </c>
      <c r="J113" s="65">
        <f t="shared" si="70"/>
        <v>0</v>
      </c>
      <c r="K113" s="65">
        <f t="shared" si="71"/>
        <v>0</v>
      </c>
      <c r="L113" s="65">
        <f t="shared" si="72"/>
        <v>1</v>
      </c>
      <c r="M113" s="65">
        <f t="shared" si="73"/>
        <v>0.5</v>
      </c>
      <c r="N113" s="65">
        <f t="shared" si="74"/>
        <v>0.5</v>
      </c>
      <c r="O113" s="65">
        <f t="shared" si="75"/>
        <v>0.5</v>
      </c>
      <c r="P113" s="65">
        <f t="shared" si="76"/>
        <v>0.5</v>
      </c>
      <c r="Q113" s="65">
        <f t="shared" si="77"/>
        <v>1</v>
      </c>
      <c r="R113" s="65">
        <f t="shared" si="78"/>
        <v>1</v>
      </c>
      <c r="S113" s="65">
        <f t="shared" si="79"/>
        <v>0.25</v>
      </c>
      <c r="T113" s="65">
        <f t="shared" si="80"/>
        <v>1</v>
      </c>
      <c r="U113" s="65">
        <f t="shared" si="81"/>
        <v>1</v>
      </c>
      <c r="V113" s="65">
        <f t="shared" si="82"/>
        <v>1</v>
      </c>
      <c r="W113" s="65">
        <f t="shared" si="83"/>
        <v>0</v>
      </c>
      <c r="X113" s="65">
        <f t="shared" si="84"/>
        <v>1</v>
      </c>
      <c r="Y113" s="65">
        <f t="shared" si="85"/>
        <v>1</v>
      </c>
      <c r="Z113" s="66">
        <f>_xlfn.XLOOKUP(A:A,'COAPS 2020-10'!A:A,'COAPS 2020-10'!AP:AP)</f>
        <v>1</v>
      </c>
      <c r="AA113" s="67" t="str">
        <f>_xlfn.XLOOKUP(A:A,'COAPS 2020-10'!A:A,'COAPS 2020-10'!M:M)</f>
        <v>COMODATO</v>
      </c>
      <c r="AB113" s="51">
        <f t="shared" si="86"/>
        <v>2</v>
      </c>
      <c r="AC113" s="1">
        <f>_xlfn.XLOOKUP(A:A,'COAPS 2020-10'!A:A,'COAPS 2020-10'!N:N)</f>
        <v>2</v>
      </c>
      <c r="AD113" s="2" t="str">
        <f>_xlfn.XLOOKUP(A:A,'COAPS 2020-10'!A:A,'COAPS 2020-10'!AF:AF)</f>
        <v>NÃO</v>
      </c>
      <c r="AE113" s="67" t="str">
        <f>_xlfn.XLOOKUP(A:A,'COAPS 2020-10'!A:A,'COAPS 2020-10'!T:T)</f>
        <v>NÃO</v>
      </c>
      <c r="AF113" s="1">
        <f>_xlfn.XLOOKUP(A:A,TELEFONE!A:A,TELEFONE!KD:KD)</f>
        <v>1</v>
      </c>
      <c r="AG113" s="1">
        <f>_xlfn.XLOOKUP($A:$A,AUTOPREENCHIMENTO!$A:$A,AUTOPREENCHIMENTO!LT:LT)</f>
        <v>1</v>
      </c>
      <c r="AH113" s="1">
        <f>_xlfn.XLOOKUP($A:$A,AUTOPREENCHIMENTO!$A:$A,AUTOPREENCHIMENTO!LU:LU)</f>
        <v>1</v>
      </c>
      <c r="AI113" s="1">
        <f>_xlfn.XLOOKUP($A:$A,AUTOPREENCHIMENTO!$A:$A,AUTOPREENCHIMENTO!MN:MN)</f>
        <v>1</v>
      </c>
      <c r="AJ113" s="1">
        <f>_xlfn.XLOOKUP($A:$A,AUTOPREENCHIMENTO!$A:$A,AUTOPREENCHIMENTO!MO:MO)</f>
        <v>1</v>
      </c>
      <c r="AK113" s="66">
        <f>_xlfn.XLOOKUP($A:$A,AUTOPREENCHIMENTO!$A:$A,AUTOPREENCHIMENTO!LY:LY)</f>
        <v>1</v>
      </c>
      <c r="AL113" s="66">
        <f>_xlfn.XLOOKUP($A:$A,AUTOPREENCHIMENTO!$A:$A,AUTOPREENCHIMENTO!LZ:LZ)</f>
        <v>1</v>
      </c>
      <c r="AM113" s="1">
        <f>_xlfn.XLOOKUP(A:A,TELEFONE!A:A,TELEFONE!JN:JN)</f>
        <v>1</v>
      </c>
      <c r="AN113" s="1">
        <f>_xlfn.XLOOKUP(A:A,TELEFONE!A:A,TELEFONE!JO:JO)</f>
        <v>1</v>
      </c>
      <c r="AO113" s="1">
        <f>_xlfn.XLOOKUP(A:A,TELEFONE!A:A,TELEFONE!JR:JR)</f>
        <v>1</v>
      </c>
      <c r="AP113" s="51">
        <f t="shared" si="87"/>
        <v>7</v>
      </c>
      <c r="AQ113" s="1">
        <f>_xlfn.XLOOKUP($A:$A,TELEFONE!$A:$A,TELEFONE!JH:JH)</f>
        <v>2</v>
      </c>
      <c r="AR113" s="1">
        <f>_xlfn.XLOOKUP($A:$A,TELEFONE!$A:$A,TELEFONE!JI:JI)</f>
        <v>2</v>
      </c>
      <c r="AS113" s="1">
        <f>_xlfn.XLOOKUP($A:$A,TELEFONE!$A:$A,TELEFONE!JJ:JJ)</f>
        <v>1</v>
      </c>
      <c r="AT113" s="1">
        <f>_xlfn.XLOOKUP($A:$A,TELEFONE!$A:$A,TELEFONE!JK:JK)</f>
        <v>2</v>
      </c>
      <c r="AU113" s="2">
        <f>_xlfn.XLOOKUP($A:$A,'COAPS 2020-10'!$A:$A,'COAPS 2020-10'!O:O)</f>
        <v>1</v>
      </c>
      <c r="AV113" s="2" t="str">
        <f>_xlfn.XLOOKUP($A:$A,'COAPS 2020-10'!$A:$A,'COAPS 2020-10'!P:P)</f>
        <v>SIM</v>
      </c>
      <c r="AW113" s="2" t="str">
        <f>_xlfn.XLOOKUP($A:$A,'COAPS 2020-10'!$A:$A,'COAPS 2020-10'!Q:Q)</f>
        <v>COMPARTILHADA</v>
      </c>
      <c r="AX113" s="2" t="str">
        <f>_xlfn.XLOOKUP($A:$A,'COAPS 2020-10'!$A:$A,'COAPS 2020-10'!R:R)</f>
        <v>COMPARTILHADA</v>
      </c>
      <c r="AY113" s="1">
        <f>_xlfn.XLOOKUP(A:A,AUTOPREENCHIMENTO!A:A,AUTOPREENCHIMENTO!MA:MA)</f>
        <v>1</v>
      </c>
      <c r="AZ113" s="1">
        <f>_xlfn.XLOOKUP(A:A,AUTOPREENCHIMENTO!A:A,AUTOPREENCHIMENTO!PH:PH)</f>
        <v>1</v>
      </c>
    </row>
    <row r="114" spans="1:52" x14ac:dyDescent="0.25">
      <c r="A114" s="2">
        <v>174</v>
      </c>
      <c r="B114" s="1" t="s">
        <v>1794</v>
      </c>
      <c r="C114" s="43" t="s">
        <v>330</v>
      </c>
      <c r="D114" s="1" t="s">
        <v>2116</v>
      </c>
      <c r="E114" s="20" t="str">
        <f>_xlfn.XLOOKUP(A:A,Tipologia!A:A,Tipologia!F:F)</f>
        <v>D</v>
      </c>
      <c r="F114" s="63">
        <f t="shared" si="66"/>
        <v>16.5</v>
      </c>
      <c r="G114" s="65">
        <f t="shared" si="67"/>
        <v>1</v>
      </c>
      <c r="H114" s="65">
        <f t="shared" si="68"/>
        <v>3</v>
      </c>
      <c r="I114" s="65">
        <f t="shared" si="69"/>
        <v>2</v>
      </c>
      <c r="J114" s="65">
        <f t="shared" si="70"/>
        <v>0</v>
      </c>
      <c r="K114" s="65">
        <f t="shared" si="71"/>
        <v>1</v>
      </c>
      <c r="L114" s="65">
        <f t="shared" si="72"/>
        <v>1</v>
      </c>
      <c r="M114" s="65">
        <f t="shared" si="73"/>
        <v>0.5</v>
      </c>
      <c r="N114" s="65">
        <f t="shared" si="74"/>
        <v>0.5</v>
      </c>
      <c r="O114" s="65">
        <f t="shared" si="75"/>
        <v>0.5</v>
      </c>
      <c r="P114" s="65">
        <f t="shared" si="76"/>
        <v>0.5</v>
      </c>
      <c r="Q114" s="65">
        <f t="shared" si="77"/>
        <v>1</v>
      </c>
      <c r="R114" s="65">
        <f t="shared" si="78"/>
        <v>1</v>
      </c>
      <c r="S114" s="65">
        <f t="shared" si="79"/>
        <v>0.5</v>
      </c>
      <c r="T114" s="65">
        <f t="shared" si="80"/>
        <v>1</v>
      </c>
      <c r="U114" s="65">
        <f t="shared" si="81"/>
        <v>0</v>
      </c>
      <c r="V114" s="65">
        <f t="shared" si="82"/>
        <v>1</v>
      </c>
      <c r="W114" s="65">
        <f t="shared" si="83"/>
        <v>0</v>
      </c>
      <c r="X114" s="65">
        <f t="shared" si="84"/>
        <v>1</v>
      </c>
      <c r="Y114" s="65">
        <f t="shared" si="85"/>
        <v>1</v>
      </c>
      <c r="Z114" s="66">
        <f>_xlfn.XLOOKUP(A:A,'COAPS 2020-10'!A:A,'COAPS 2020-10'!AP:AP)</f>
        <v>1</v>
      </c>
      <c r="AA114" s="67" t="str">
        <f>_xlfn.XLOOKUP(A:A,'COAPS 2020-10'!A:A,'COAPS 2020-10'!M:M)</f>
        <v>COMODATO</v>
      </c>
      <c r="AB114" s="51">
        <f t="shared" si="86"/>
        <v>2</v>
      </c>
      <c r="AC114" s="1">
        <f>_xlfn.XLOOKUP(A:A,'COAPS 2020-10'!A:A,'COAPS 2020-10'!N:N)</f>
        <v>2</v>
      </c>
      <c r="AD114" s="2" t="str">
        <f>_xlfn.XLOOKUP(A:A,'COAPS 2020-10'!A:A,'COAPS 2020-10'!AF:AF)</f>
        <v>NÃO</v>
      </c>
      <c r="AE114" s="67" t="str">
        <f>_xlfn.XLOOKUP(A:A,'COAPS 2020-10'!A:A,'COAPS 2020-10'!T:T)</f>
        <v>SIM</v>
      </c>
      <c r="AF114" s="1">
        <f>_xlfn.XLOOKUP(A:A,TELEFONE!A:A,TELEFONE!KD:KD)</f>
        <v>1</v>
      </c>
      <c r="AG114" s="1">
        <f>_xlfn.XLOOKUP($A:$A,AUTOPREENCHIMENTO!$A:$A,AUTOPREENCHIMENTO!LT:LT)</f>
        <v>1</v>
      </c>
      <c r="AH114" s="1">
        <f>_xlfn.XLOOKUP($A:$A,AUTOPREENCHIMENTO!$A:$A,AUTOPREENCHIMENTO!LU:LU)</f>
        <v>1</v>
      </c>
      <c r="AI114" s="1">
        <f>_xlfn.XLOOKUP($A:$A,AUTOPREENCHIMENTO!$A:$A,AUTOPREENCHIMENTO!MN:MN)</f>
        <v>1</v>
      </c>
      <c r="AJ114" s="1">
        <f>_xlfn.XLOOKUP($A:$A,AUTOPREENCHIMENTO!$A:$A,AUTOPREENCHIMENTO!MO:MO)</f>
        <v>1</v>
      </c>
      <c r="AK114" s="66">
        <f>_xlfn.XLOOKUP($A:$A,AUTOPREENCHIMENTO!$A:$A,AUTOPREENCHIMENTO!LY:LY)</f>
        <v>1</v>
      </c>
      <c r="AL114" s="66">
        <f>_xlfn.XLOOKUP($A:$A,AUTOPREENCHIMENTO!$A:$A,AUTOPREENCHIMENTO!LZ:LZ)</f>
        <v>0</v>
      </c>
      <c r="AM114" s="1">
        <f>_xlfn.XLOOKUP(A:A,TELEFONE!A:A,TELEFONE!JN:JN)</f>
        <v>1</v>
      </c>
      <c r="AN114" s="1">
        <f>_xlfn.XLOOKUP(A:A,TELEFONE!A:A,TELEFONE!JO:JO)</f>
        <v>1</v>
      </c>
      <c r="AO114" s="1">
        <f>_xlfn.XLOOKUP(A:A,TELEFONE!A:A,TELEFONE!JR:JR)</f>
        <v>1</v>
      </c>
      <c r="AP114" s="51">
        <f t="shared" si="87"/>
        <v>6</v>
      </c>
      <c r="AQ114" s="1">
        <f>_xlfn.XLOOKUP($A:$A,TELEFONE!$A:$A,TELEFONE!JH:JH)</f>
        <v>2</v>
      </c>
      <c r="AR114" s="1">
        <f>_xlfn.XLOOKUP($A:$A,TELEFONE!$A:$A,TELEFONE!JI:JI)</f>
        <v>1</v>
      </c>
      <c r="AS114" s="1">
        <f>_xlfn.XLOOKUP($A:$A,TELEFONE!$A:$A,TELEFONE!JJ:JJ)</f>
        <v>1</v>
      </c>
      <c r="AT114" s="1">
        <f>_xlfn.XLOOKUP($A:$A,TELEFONE!$A:$A,TELEFONE!JK:JK)</f>
        <v>2</v>
      </c>
      <c r="AU114" s="2">
        <f>_xlfn.XLOOKUP($A:$A,'COAPS 2020-10'!$A:$A,'COAPS 2020-10'!O:O)</f>
        <v>1</v>
      </c>
      <c r="AV114" s="2" t="str">
        <f>_xlfn.XLOOKUP($A:$A,'COAPS 2020-10'!$A:$A,'COAPS 2020-10'!P:P)</f>
        <v>NÃO</v>
      </c>
      <c r="AW114" s="2" t="str">
        <f>_xlfn.XLOOKUP($A:$A,'COAPS 2020-10'!$A:$A,'COAPS 2020-10'!Q:Q)</f>
        <v>COMPARTILHADA</v>
      </c>
      <c r="AX114" s="2" t="str">
        <f>_xlfn.XLOOKUP($A:$A,'COAPS 2020-10'!$A:$A,'COAPS 2020-10'!R:R)</f>
        <v>NÃO</v>
      </c>
      <c r="AY114" s="1">
        <f>_xlfn.XLOOKUP(A:A,AUTOPREENCHIMENTO!A:A,AUTOPREENCHIMENTO!MA:MA)</f>
        <v>1</v>
      </c>
      <c r="AZ114" s="1">
        <f>_xlfn.XLOOKUP(A:A,AUTOPREENCHIMENTO!A:A,AUTOPREENCHIMENTO!PH:PH)</f>
        <v>1</v>
      </c>
    </row>
    <row r="115" spans="1:52" x14ac:dyDescent="0.25">
      <c r="A115" s="2">
        <v>176</v>
      </c>
      <c r="B115" s="1" t="s">
        <v>1702</v>
      </c>
      <c r="C115" s="43" t="s">
        <v>325</v>
      </c>
      <c r="D115" s="1" t="s">
        <v>2136</v>
      </c>
      <c r="E115" s="20" t="str">
        <f>_xlfn.XLOOKUP(A:A,Tipologia!A:A,Tipologia!F:F)</f>
        <v>C</v>
      </c>
      <c r="F115" s="63">
        <f t="shared" si="66"/>
        <v>12</v>
      </c>
      <c r="G115" s="65">
        <f t="shared" si="67"/>
        <v>0</v>
      </c>
      <c r="H115" s="65">
        <f t="shared" si="68"/>
        <v>3</v>
      </c>
      <c r="I115" s="65">
        <f t="shared" si="69"/>
        <v>1</v>
      </c>
      <c r="J115" s="65">
        <f t="shared" si="70"/>
        <v>0</v>
      </c>
      <c r="K115" s="65">
        <f t="shared" si="71"/>
        <v>0</v>
      </c>
      <c r="L115" s="65">
        <f t="shared" si="72"/>
        <v>0</v>
      </c>
      <c r="M115" s="65">
        <f t="shared" si="73"/>
        <v>0.5</v>
      </c>
      <c r="N115" s="65">
        <f t="shared" si="74"/>
        <v>0.5</v>
      </c>
      <c r="O115" s="65">
        <f t="shared" si="75"/>
        <v>0.5</v>
      </c>
      <c r="P115" s="65">
        <f t="shared" si="76"/>
        <v>0.5</v>
      </c>
      <c r="Q115" s="65">
        <f t="shared" si="77"/>
        <v>1</v>
      </c>
      <c r="R115" s="65">
        <f t="shared" si="78"/>
        <v>0.5</v>
      </c>
      <c r="S115" s="65">
        <f t="shared" si="79"/>
        <v>0.5</v>
      </c>
      <c r="T115" s="65">
        <f t="shared" si="80"/>
        <v>1</v>
      </c>
      <c r="U115" s="65">
        <f t="shared" si="81"/>
        <v>1</v>
      </c>
      <c r="V115" s="65">
        <f t="shared" si="82"/>
        <v>1</v>
      </c>
      <c r="W115" s="65">
        <f t="shared" si="83"/>
        <v>0</v>
      </c>
      <c r="X115" s="65">
        <f t="shared" si="84"/>
        <v>0</v>
      </c>
      <c r="Y115" s="65">
        <f t="shared" si="85"/>
        <v>1</v>
      </c>
      <c r="Z115" s="66">
        <f>_xlfn.XLOOKUP(A:A,'COAPS 2020-10'!A:A,'COAPS 2020-10'!AP:AP)</f>
        <v>3</v>
      </c>
      <c r="AA115" s="67" t="str">
        <f>_xlfn.XLOOKUP(A:A,'COAPS 2020-10'!A:A,'COAPS 2020-10'!M:M)</f>
        <v>ALUGADO</v>
      </c>
      <c r="AB115" s="51">
        <f t="shared" si="86"/>
        <v>1</v>
      </c>
      <c r="AC115" s="1">
        <f>_xlfn.XLOOKUP(A:A,'COAPS 2020-10'!A:A,'COAPS 2020-10'!N:N)</f>
        <v>3</v>
      </c>
      <c r="AD115" s="2" t="str">
        <f>_xlfn.XLOOKUP(A:A,'COAPS 2020-10'!A:A,'COAPS 2020-10'!AF:AF)</f>
        <v>NÃO</v>
      </c>
      <c r="AE115" s="67" t="str">
        <f>_xlfn.XLOOKUP(A:A,'COAPS 2020-10'!A:A,'COAPS 2020-10'!T:T)</f>
        <v>NÃO</v>
      </c>
      <c r="AF115" s="1">
        <f>_xlfn.XLOOKUP(A:A,TELEFONE!A:A,TELEFONE!KD:KD)</f>
        <v>0</v>
      </c>
      <c r="AG115" s="1">
        <f>_xlfn.XLOOKUP($A:$A,AUTOPREENCHIMENTO!$A:$A,AUTOPREENCHIMENTO!LT:LT)</f>
        <v>1</v>
      </c>
      <c r="AH115" s="1">
        <f>_xlfn.XLOOKUP($A:$A,AUTOPREENCHIMENTO!$A:$A,AUTOPREENCHIMENTO!LU:LU)</f>
        <v>1</v>
      </c>
      <c r="AI115" s="1">
        <f>_xlfn.XLOOKUP($A:$A,AUTOPREENCHIMENTO!$A:$A,AUTOPREENCHIMENTO!MN:MN)</f>
        <v>1</v>
      </c>
      <c r="AJ115" s="1">
        <f>_xlfn.XLOOKUP($A:$A,AUTOPREENCHIMENTO!$A:$A,AUTOPREENCHIMENTO!MO:MO)</f>
        <v>1</v>
      </c>
      <c r="AK115" s="66">
        <f>_xlfn.XLOOKUP($A:$A,AUTOPREENCHIMENTO!$A:$A,AUTOPREENCHIMENTO!LY:LY)</f>
        <v>1</v>
      </c>
      <c r="AL115" s="66">
        <f>_xlfn.XLOOKUP($A:$A,AUTOPREENCHIMENTO!$A:$A,AUTOPREENCHIMENTO!LZ:LZ)</f>
        <v>1</v>
      </c>
      <c r="AM115" s="1">
        <f>_xlfn.XLOOKUP(A:A,TELEFONE!A:A,TELEFONE!JN:JN)</f>
        <v>2</v>
      </c>
      <c r="AN115" s="1">
        <f>_xlfn.XLOOKUP(A:A,TELEFONE!A:A,TELEFONE!JO:JO)</f>
        <v>2</v>
      </c>
      <c r="AO115" s="1">
        <f>_xlfn.XLOOKUP(A:A,TELEFONE!A:A,TELEFONE!JR:JR)</f>
        <v>1</v>
      </c>
      <c r="AP115" s="51">
        <f t="shared" si="87"/>
        <v>6</v>
      </c>
      <c r="AQ115" s="1">
        <f>_xlfn.XLOOKUP($A:$A,TELEFONE!$A:$A,TELEFONE!JH:JH)</f>
        <v>2</v>
      </c>
      <c r="AR115" s="1">
        <f>_xlfn.XLOOKUP($A:$A,TELEFONE!$A:$A,TELEFONE!JI:JI)</f>
        <v>1</v>
      </c>
      <c r="AS115" s="1">
        <f>_xlfn.XLOOKUP($A:$A,TELEFONE!$A:$A,TELEFONE!JJ:JJ)</f>
        <v>1</v>
      </c>
      <c r="AT115" s="1">
        <f>_xlfn.XLOOKUP($A:$A,TELEFONE!$A:$A,TELEFONE!JK:JK)</f>
        <v>2</v>
      </c>
      <c r="AU115" s="2">
        <f>_xlfn.XLOOKUP($A:$A,'COAPS 2020-10'!$A:$A,'COAPS 2020-10'!O:O)</f>
        <v>1</v>
      </c>
      <c r="AV115" s="2" t="str">
        <f>_xlfn.XLOOKUP($A:$A,'COAPS 2020-10'!$A:$A,'COAPS 2020-10'!P:P)</f>
        <v>COMPARTILHADA</v>
      </c>
      <c r="AW115" s="2" t="str">
        <f>_xlfn.XLOOKUP($A:$A,'COAPS 2020-10'!$A:$A,'COAPS 2020-10'!Q:Q)</f>
        <v>SIM</v>
      </c>
      <c r="AX115" s="2" t="str">
        <f>_xlfn.XLOOKUP($A:$A,'COAPS 2020-10'!$A:$A,'COAPS 2020-10'!R:R)</f>
        <v>COMPARTILHADA</v>
      </c>
      <c r="AY115" s="1">
        <f>_xlfn.XLOOKUP(A:A,AUTOPREENCHIMENTO!A:A,AUTOPREENCHIMENTO!MA:MA)</f>
        <v>0</v>
      </c>
      <c r="AZ115" s="1">
        <f>_xlfn.XLOOKUP(A:A,AUTOPREENCHIMENTO!A:A,AUTOPREENCHIMENTO!PH:PH)</f>
        <v>1</v>
      </c>
    </row>
    <row r="116" spans="1:52" x14ac:dyDescent="0.25">
      <c r="A116" s="2">
        <v>178</v>
      </c>
      <c r="B116" s="1" t="s">
        <v>1702</v>
      </c>
      <c r="C116" s="43" t="s">
        <v>325</v>
      </c>
      <c r="D116" s="1" t="s">
        <v>2143</v>
      </c>
      <c r="E116" s="20" t="str">
        <f>_xlfn.XLOOKUP(A:A,Tipologia!A:A,Tipologia!F:F)</f>
        <v>B</v>
      </c>
      <c r="F116" s="63">
        <f t="shared" si="66"/>
        <v>17.25</v>
      </c>
      <c r="G116" s="65">
        <f t="shared" si="67"/>
        <v>1</v>
      </c>
      <c r="H116" s="65">
        <f t="shared" si="68"/>
        <v>3</v>
      </c>
      <c r="I116" s="65">
        <f t="shared" si="69"/>
        <v>2</v>
      </c>
      <c r="J116" s="65">
        <f t="shared" si="70"/>
        <v>1</v>
      </c>
      <c r="K116" s="65">
        <f t="shared" si="71"/>
        <v>0.5</v>
      </c>
      <c r="L116" s="65">
        <f t="shared" si="72"/>
        <v>1</v>
      </c>
      <c r="M116" s="65">
        <f t="shared" si="73"/>
        <v>0.5</v>
      </c>
      <c r="N116" s="65">
        <f t="shared" si="74"/>
        <v>0.5</v>
      </c>
      <c r="O116" s="65">
        <f t="shared" si="75"/>
        <v>0.5</v>
      </c>
      <c r="P116" s="65">
        <f t="shared" si="76"/>
        <v>0.5</v>
      </c>
      <c r="Q116" s="65">
        <f t="shared" si="77"/>
        <v>1</v>
      </c>
      <c r="R116" s="65">
        <f t="shared" si="78"/>
        <v>1</v>
      </c>
      <c r="S116" s="65">
        <f t="shared" si="79"/>
        <v>0.75</v>
      </c>
      <c r="T116" s="65">
        <f t="shared" si="80"/>
        <v>1</v>
      </c>
      <c r="U116" s="65">
        <f t="shared" si="81"/>
        <v>1</v>
      </c>
      <c r="V116" s="65">
        <f t="shared" si="82"/>
        <v>1</v>
      </c>
      <c r="W116" s="65">
        <f t="shared" si="83"/>
        <v>0</v>
      </c>
      <c r="X116" s="65">
        <f t="shared" si="84"/>
        <v>0</v>
      </c>
      <c r="Y116" s="65">
        <f t="shared" si="85"/>
        <v>1</v>
      </c>
      <c r="Z116" s="66">
        <f>_xlfn.XLOOKUP(A:A,'COAPS 2020-10'!A:A,'COAPS 2020-10'!AP:AP)</f>
        <v>1</v>
      </c>
      <c r="AA116" s="67" t="str">
        <f>_xlfn.XLOOKUP(A:A,'COAPS 2020-10'!A:A,'COAPS 2020-10'!M:M)</f>
        <v>PRÓPRIO</v>
      </c>
      <c r="AB116" s="51">
        <f t="shared" si="86"/>
        <v>3</v>
      </c>
      <c r="AC116" s="1">
        <f>_xlfn.XLOOKUP(A:A,'COAPS 2020-10'!A:A,'COAPS 2020-10'!N:N)</f>
        <v>3</v>
      </c>
      <c r="AD116" s="2" t="str">
        <f>_xlfn.XLOOKUP(A:A,'COAPS 2020-10'!A:A,'COAPS 2020-10'!AF:AF)</f>
        <v>SIM</v>
      </c>
      <c r="AE116" s="67" t="str">
        <f>_xlfn.XLOOKUP(A:A,'COAPS 2020-10'!A:A,'COAPS 2020-10'!T:T)</f>
        <v>CAUTELA</v>
      </c>
      <c r="AF116" s="1">
        <f>_xlfn.XLOOKUP(A:A,TELEFONE!A:A,TELEFONE!KD:KD)</f>
        <v>1</v>
      </c>
      <c r="AG116" s="1">
        <f>_xlfn.XLOOKUP($A:$A,AUTOPREENCHIMENTO!$A:$A,AUTOPREENCHIMENTO!LT:LT)</f>
        <v>1</v>
      </c>
      <c r="AH116" s="1">
        <f>_xlfn.XLOOKUP($A:$A,AUTOPREENCHIMENTO!$A:$A,AUTOPREENCHIMENTO!LU:LU)</f>
        <v>1</v>
      </c>
      <c r="AI116" s="1">
        <f>_xlfn.XLOOKUP($A:$A,AUTOPREENCHIMENTO!$A:$A,AUTOPREENCHIMENTO!MN:MN)</f>
        <v>1</v>
      </c>
      <c r="AJ116" s="1">
        <f>_xlfn.XLOOKUP($A:$A,AUTOPREENCHIMENTO!$A:$A,AUTOPREENCHIMENTO!MO:MO)</f>
        <v>1</v>
      </c>
      <c r="AK116" s="66">
        <f>_xlfn.XLOOKUP($A:$A,AUTOPREENCHIMENTO!$A:$A,AUTOPREENCHIMENTO!LY:LY)</f>
        <v>1</v>
      </c>
      <c r="AL116" s="66">
        <f>_xlfn.XLOOKUP($A:$A,AUTOPREENCHIMENTO!$A:$A,AUTOPREENCHIMENTO!LZ:LZ)</f>
        <v>1</v>
      </c>
      <c r="AM116" s="1">
        <f>_xlfn.XLOOKUP(A:A,TELEFONE!A:A,TELEFONE!JN:JN)</f>
        <v>1</v>
      </c>
      <c r="AN116" s="1">
        <f>_xlfn.XLOOKUP(A:A,TELEFONE!A:A,TELEFONE!JO:JO)</f>
        <v>2</v>
      </c>
      <c r="AO116" s="1">
        <f>_xlfn.XLOOKUP(A:A,TELEFONE!A:A,TELEFONE!JR:JR)</f>
        <v>1</v>
      </c>
      <c r="AP116" s="51">
        <f t="shared" si="87"/>
        <v>5</v>
      </c>
      <c r="AQ116" s="1">
        <f>_xlfn.XLOOKUP($A:$A,TELEFONE!$A:$A,TELEFONE!JH:JH)</f>
        <v>1</v>
      </c>
      <c r="AR116" s="1">
        <f>_xlfn.XLOOKUP($A:$A,TELEFONE!$A:$A,TELEFONE!JI:JI)</f>
        <v>1</v>
      </c>
      <c r="AS116" s="1">
        <f>_xlfn.XLOOKUP($A:$A,TELEFONE!$A:$A,TELEFONE!JJ:JJ)</f>
        <v>1</v>
      </c>
      <c r="AT116" s="1">
        <f>_xlfn.XLOOKUP($A:$A,TELEFONE!$A:$A,TELEFONE!JK:JK)</f>
        <v>2</v>
      </c>
      <c r="AU116" s="2">
        <f>_xlfn.XLOOKUP($A:$A,'COAPS 2020-10'!$A:$A,'COAPS 2020-10'!O:O)</f>
        <v>1</v>
      </c>
      <c r="AV116" s="2" t="str">
        <f>_xlfn.XLOOKUP($A:$A,'COAPS 2020-10'!$A:$A,'COAPS 2020-10'!P:P)</f>
        <v>COMPARTILHADA</v>
      </c>
      <c r="AW116" s="2" t="str">
        <f>_xlfn.XLOOKUP($A:$A,'COAPS 2020-10'!$A:$A,'COAPS 2020-10'!Q:Q)</f>
        <v>COMPARTILHADA</v>
      </c>
      <c r="AX116" s="2" t="str">
        <f>_xlfn.XLOOKUP($A:$A,'COAPS 2020-10'!$A:$A,'COAPS 2020-10'!R:R)</f>
        <v>NÃO</v>
      </c>
      <c r="AY116" s="1">
        <f>_xlfn.XLOOKUP(A:A,AUTOPREENCHIMENTO!A:A,AUTOPREENCHIMENTO!MA:MA)</f>
        <v>0</v>
      </c>
      <c r="AZ116" s="1">
        <f>_xlfn.XLOOKUP(A:A,AUTOPREENCHIMENTO!A:A,AUTOPREENCHIMENTO!PH:PH)</f>
        <v>1</v>
      </c>
    </row>
    <row r="117" spans="1:52" x14ac:dyDescent="0.25">
      <c r="A117" s="2">
        <v>179</v>
      </c>
      <c r="B117" s="1" t="s">
        <v>1702</v>
      </c>
      <c r="C117" s="43" t="s">
        <v>325</v>
      </c>
      <c r="D117" s="1" t="s">
        <v>1728</v>
      </c>
      <c r="E117" s="20" t="str">
        <f>_xlfn.XLOOKUP(A:A,Tipologia!A:A,Tipologia!F:F)</f>
        <v>D</v>
      </c>
      <c r="F117" s="63">
        <f t="shared" si="66"/>
        <v>16</v>
      </c>
      <c r="G117" s="65">
        <f t="shared" si="67"/>
        <v>1</v>
      </c>
      <c r="H117" s="65">
        <f t="shared" si="68"/>
        <v>3</v>
      </c>
      <c r="I117" s="65">
        <f t="shared" si="69"/>
        <v>2</v>
      </c>
      <c r="J117" s="65">
        <f t="shared" si="70"/>
        <v>1</v>
      </c>
      <c r="K117" s="65">
        <f t="shared" si="71"/>
        <v>1</v>
      </c>
      <c r="L117" s="65">
        <f t="shared" si="72"/>
        <v>0</v>
      </c>
      <c r="M117" s="65">
        <f t="shared" si="73"/>
        <v>0.5</v>
      </c>
      <c r="N117" s="65">
        <f t="shared" si="74"/>
        <v>0.5</v>
      </c>
      <c r="O117" s="65">
        <f t="shared" si="75"/>
        <v>0.5</v>
      </c>
      <c r="P117" s="65">
        <f t="shared" si="76"/>
        <v>0</v>
      </c>
      <c r="Q117" s="65">
        <f t="shared" si="77"/>
        <v>1</v>
      </c>
      <c r="R117" s="65">
        <f t="shared" si="78"/>
        <v>1</v>
      </c>
      <c r="S117" s="65">
        <f t="shared" si="79"/>
        <v>0.5</v>
      </c>
      <c r="T117" s="65">
        <f t="shared" si="80"/>
        <v>1</v>
      </c>
      <c r="U117" s="65">
        <f t="shared" si="81"/>
        <v>1</v>
      </c>
      <c r="V117" s="65">
        <f t="shared" si="82"/>
        <v>1</v>
      </c>
      <c r="W117" s="65">
        <f t="shared" si="83"/>
        <v>0</v>
      </c>
      <c r="X117" s="65">
        <f t="shared" si="84"/>
        <v>0</v>
      </c>
      <c r="Y117" s="65">
        <f t="shared" si="85"/>
        <v>1</v>
      </c>
      <c r="Z117" s="66">
        <f>_xlfn.XLOOKUP(A:A,'COAPS 2020-10'!A:A,'COAPS 2020-10'!AP:AP)</f>
        <v>1</v>
      </c>
      <c r="AA117" s="67" t="str">
        <f>_xlfn.XLOOKUP(A:A,'COAPS 2020-10'!A:A,'COAPS 2020-10'!M:M)</f>
        <v>PRÓPRIO</v>
      </c>
      <c r="AB117" s="51">
        <f t="shared" si="86"/>
        <v>2</v>
      </c>
      <c r="AC117" s="1">
        <f>_xlfn.XLOOKUP(A:A,'COAPS 2020-10'!A:A,'COAPS 2020-10'!N:N)</f>
        <v>2</v>
      </c>
      <c r="AD117" s="2" t="str">
        <f>_xlfn.XLOOKUP(A:A,'COAPS 2020-10'!A:A,'COAPS 2020-10'!AF:AF)</f>
        <v>SIM</v>
      </c>
      <c r="AE117" s="67" t="str">
        <f>_xlfn.XLOOKUP(A:A,'COAPS 2020-10'!A:A,'COAPS 2020-10'!T:T)</f>
        <v>SIM</v>
      </c>
      <c r="AF117" s="1">
        <f>_xlfn.XLOOKUP(A:A,TELEFONE!A:A,TELEFONE!KD:KD)</f>
        <v>0</v>
      </c>
      <c r="AG117" s="1">
        <f>_xlfn.XLOOKUP($A:$A,AUTOPREENCHIMENTO!$A:$A,AUTOPREENCHIMENTO!LT:LT)</f>
        <v>1</v>
      </c>
      <c r="AH117" s="1">
        <f>_xlfn.XLOOKUP($A:$A,AUTOPREENCHIMENTO!$A:$A,AUTOPREENCHIMENTO!LU:LU)</f>
        <v>1</v>
      </c>
      <c r="AI117" s="1">
        <f>_xlfn.XLOOKUP($A:$A,AUTOPREENCHIMENTO!$A:$A,AUTOPREENCHIMENTO!MN:MN)</f>
        <v>1</v>
      </c>
      <c r="AJ117" s="1">
        <f>_xlfn.XLOOKUP($A:$A,AUTOPREENCHIMENTO!$A:$A,AUTOPREENCHIMENTO!MO:MO)</f>
        <v>0</v>
      </c>
      <c r="AK117" s="66">
        <f>_xlfn.XLOOKUP($A:$A,AUTOPREENCHIMENTO!$A:$A,AUTOPREENCHIMENTO!LY:LY)</f>
        <v>1</v>
      </c>
      <c r="AL117" s="66">
        <f>_xlfn.XLOOKUP($A:$A,AUTOPREENCHIMENTO!$A:$A,AUTOPREENCHIMENTO!LZ:LZ)</f>
        <v>1</v>
      </c>
      <c r="AM117" s="1">
        <f>_xlfn.XLOOKUP(A:A,TELEFONE!A:A,TELEFONE!JN:JN)</f>
        <v>2</v>
      </c>
      <c r="AN117" s="1">
        <f>_xlfn.XLOOKUP(A:A,TELEFONE!A:A,TELEFONE!JO:JO)</f>
        <v>1</v>
      </c>
      <c r="AO117" s="1">
        <f>_xlfn.XLOOKUP(A:A,TELEFONE!A:A,TELEFONE!JR:JR)</f>
        <v>1</v>
      </c>
      <c r="AP117" s="51">
        <f t="shared" si="87"/>
        <v>6</v>
      </c>
      <c r="AQ117" s="1">
        <f>_xlfn.XLOOKUP($A:$A,TELEFONE!$A:$A,TELEFONE!JH:JH)</f>
        <v>1</v>
      </c>
      <c r="AR117" s="1">
        <f>_xlfn.XLOOKUP($A:$A,TELEFONE!$A:$A,TELEFONE!JI:JI)</f>
        <v>2</v>
      </c>
      <c r="AS117" s="1">
        <f>_xlfn.XLOOKUP($A:$A,TELEFONE!$A:$A,TELEFONE!JJ:JJ)</f>
        <v>2</v>
      </c>
      <c r="AT117" s="1">
        <f>_xlfn.XLOOKUP($A:$A,TELEFONE!$A:$A,TELEFONE!JK:JK)</f>
        <v>1</v>
      </c>
      <c r="AU117" s="2">
        <f>_xlfn.XLOOKUP($A:$A,'COAPS 2020-10'!$A:$A,'COAPS 2020-10'!O:O)</f>
        <v>1</v>
      </c>
      <c r="AV117" s="2" t="str">
        <f>_xlfn.XLOOKUP($A:$A,'COAPS 2020-10'!$A:$A,'COAPS 2020-10'!P:P)</f>
        <v>SIM</v>
      </c>
      <c r="AW117" s="2" t="str">
        <f>_xlfn.XLOOKUP($A:$A,'COAPS 2020-10'!$A:$A,'COAPS 2020-10'!Q:Q)</f>
        <v>COMPARTILHADA</v>
      </c>
      <c r="AX117" s="2" t="str">
        <f>_xlfn.XLOOKUP($A:$A,'COAPS 2020-10'!$A:$A,'COAPS 2020-10'!R:R)</f>
        <v>COMPARTILHADA</v>
      </c>
      <c r="AY117" s="1">
        <f>_xlfn.XLOOKUP(A:A,AUTOPREENCHIMENTO!A:A,AUTOPREENCHIMENTO!MA:MA)</f>
        <v>0</v>
      </c>
      <c r="AZ117" s="1">
        <f>_xlfn.XLOOKUP(A:A,AUTOPREENCHIMENTO!A:A,AUTOPREENCHIMENTO!PH:PH)</f>
        <v>1</v>
      </c>
    </row>
    <row r="118" spans="1:52" x14ac:dyDescent="0.25">
      <c r="A118" s="2">
        <v>180</v>
      </c>
      <c r="B118" s="1" t="s">
        <v>1857</v>
      </c>
      <c r="C118" s="43" t="s">
        <v>390</v>
      </c>
      <c r="D118" s="1" t="s">
        <v>2079</v>
      </c>
      <c r="E118" s="20" t="str">
        <f>_xlfn.XLOOKUP(A:A,Tipologia!A:A,Tipologia!F:F)</f>
        <v>B</v>
      </c>
      <c r="F118" s="63">
        <f t="shared" si="66"/>
        <v>15.75</v>
      </c>
      <c r="G118" s="65">
        <f t="shared" si="67"/>
        <v>1</v>
      </c>
      <c r="H118" s="65">
        <f t="shared" si="68"/>
        <v>1</v>
      </c>
      <c r="I118" s="65">
        <f t="shared" si="69"/>
        <v>2</v>
      </c>
      <c r="J118" s="65">
        <f t="shared" si="70"/>
        <v>1</v>
      </c>
      <c r="K118" s="65">
        <f t="shared" si="71"/>
        <v>1</v>
      </c>
      <c r="L118" s="65">
        <f t="shared" si="72"/>
        <v>1</v>
      </c>
      <c r="M118" s="65">
        <f t="shared" si="73"/>
        <v>0</v>
      </c>
      <c r="N118" s="65">
        <f t="shared" si="74"/>
        <v>0.5</v>
      </c>
      <c r="O118" s="65">
        <f t="shared" si="75"/>
        <v>0.5</v>
      </c>
      <c r="P118" s="65">
        <f t="shared" si="76"/>
        <v>0.5</v>
      </c>
      <c r="Q118" s="65">
        <f t="shared" si="77"/>
        <v>1</v>
      </c>
      <c r="R118" s="65">
        <f t="shared" si="78"/>
        <v>0.5</v>
      </c>
      <c r="S118" s="65">
        <f t="shared" si="79"/>
        <v>0.75</v>
      </c>
      <c r="T118" s="65">
        <f t="shared" si="80"/>
        <v>1</v>
      </c>
      <c r="U118" s="65">
        <f t="shared" si="81"/>
        <v>1</v>
      </c>
      <c r="V118" s="65">
        <f t="shared" si="82"/>
        <v>1</v>
      </c>
      <c r="W118" s="65">
        <f t="shared" si="83"/>
        <v>1</v>
      </c>
      <c r="X118" s="65">
        <f t="shared" si="84"/>
        <v>0</v>
      </c>
      <c r="Y118" s="65">
        <f t="shared" si="85"/>
        <v>1</v>
      </c>
      <c r="Z118" s="66">
        <f>_xlfn.XLOOKUP(A:A,'COAPS 2020-10'!A:A,'COAPS 2020-10'!AP:AP)</f>
        <v>7</v>
      </c>
      <c r="AA118" s="67" t="str">
        <f>_xlfn.XLOOKUP(A:A,'COAPS 2020-10'!A:A,'COAPS 2020-10'!M:M)</f>
        <v>PRÓPRIO</v>
      </c>
      <c r="AB118" s="51">
        <f t="shared" si="86"/>
        <v>2</v>
      </c>
      <c r="AC118" s="1">
        <f>_xlfn.XLOOKUP(A:A,'COAPS 2020-10'!A:A,'COAPS 2020-10'!N:N)</f>
        <v>14</v>
      </c>
      <c r="AD118" s="2" t="str">
        <f>_xlfn.XLOOKUP(A:A,'COAPS 2020-10'!A:A,'COAPS 2020-10'!AF:AF)</f>
        <v>SIM</v>
      </c>
      <c r="AE118" s="67" t="str">
        <f>_xlfn.XLOOKUP(A:A,'COAPS 2020-10'!A:A,'COAPS 2020-10'!T:T)</f>
        <v>SIM</v>
      </c>
      <c r="AF118" s="1">
        <f>_xlfn.XLOOKUP(A:A,TELEFONE!A:A,TELEFONE!KD:KD)</f>
        <v>1</v>
      </c>
      <c r="AG118" s="1">
        <f>_xlfn.XLOOKUP($A:$A,AUTOPREENCHIMENTO!$A:$A,AUTOPREENCHIMENTO!LT:LT)</f>
        <v>0</v>
      </c>
      <c r="AH118" s="1">
        <f>_xlfn.XLOOKUP($A:$A,AUTOPREENCHIMENTO!$A:$A,AUTOPREENCHIMENTO!LU:LU)</f>
        <v>1</v>
      </c>
      <c r="AI118" s="1">
        <f>_xlfn.XLOOKUP($A:$A,AUTOPREENCHIMENTO!$A:$A,AUTOPREENCHIMENTO!MN:MN)</f>
        <v>1</v>
      </c>
      <c r="AJ118" s="1">
        <f>_xlfn.XLOOKUP($A:$A,AUTOPREENCHIMENTO!$A:$A,AUTOPREENCHIMENTO!MO:MO)</f>
        <v>1</v>
      </c>
      <c r="AK118" s="66">
        <f>_xlfn.XLOOKUP($A:$A,AUTOPREENCHIMENTO!$A:$A,AUTOPREENCHIMENTO!LY:LY)</f>
        <v>1</v>
      </c>
      <c r="AL118" s="66">
        <f>_xlfn.XLOOKUP($A:$A,AUTOPREENCHIMENTO!$A:$A,AUTOPREENCHIMENTO!LZ:LZ)</f>
        <v>1</v>
      </c>
      <c r="AM118" s="1">
        <f>_xlfn.XLOOKUP(A:A,TELEFONE!A:A,TELEFONE!JN:JN)</f>
        <v>1</v>
      </c>
      <c r="AN118" s="1">
        <f>_xlfn.XLOOKUP(A:A,TELEFONE!A:A,TELEFONE!JO:JO)</f>
        <v>2</v>
      </c>
      <c r="AO118" s="1">
        <f>_xlfn.XLOOKUP(A:A,TELEFONE!A:A,TELEFONE!JR:JR)</f>
        <v>0</v>
      </c>
      <c r="AP118" s="51">
        <f t="shared" si="87"/>
        <v>5</v>
      </c>
      <c r="AQ118" s="1">
        <f>_xlfn.XLOOKUP($A:$A,TELEFONE!$A:$A,TELEFONE!JH:JH)</f>
        <v>1</v>
      </c>
      <c r="AR118" s="1">
        <f>_xlfn.XLOOKUP($A:$A,TELEFONE!$A:$A,TELEFONE!JI:JI)</f>
        <v>2</v>
      </c>
      <c r="AS118" s="1">
        <f>_xlfn.XLOOKUP($A:$A,TELEFONE!$A:$A,TELEFONE!JJ:JJ)</f>
        <v>1</v>
      </c>
      <c r="AT118" s="1">
        <f>_xlfn.XLOOKUP($A:$A,TELEFONE!$A:$A,TELEFONE!JK:JK)</f>
        <v>1</v>
      </c>
      <c r="AU118" s="2">
        <f>_xlfn.XLOOKUP($A:$A,'COAPS 2020-10'!$A:$A,'COAPS 2020-10'!O:O)</f>
        <v>5</v>
      </c>
      <c r="AV118" s="2" t="str">
        <f>_xlfn.XLOOKUP($A:$A,'COAPS 2020-10'!$A:$A,'COAPS 2020-10'!P:P)</f>
        <v>SIM</v>
      </c>
      <c r="AW118" s="2" t="str">
        <f>_xlfn.XLOOKUP($A:$A,'COAPS 2020-10'!$A:$A,'COAPS 2020-10'!Q:Q)</f>
        <v>SIM</v>
      </c>
      <c r="AX118" s="2" t="str">
        <f>_xlfn.XLOOKUP($A:$A,'COAPS 2020-10'!$A:$A,'COAPS 2020-10'!R:R)</f>
        <v>SIM</v>
      </c>
      <c r="AY118" s="1">
        <f>_xlfn.XLOOKUP(A:A,AUTOPREENCHIMENTO!A:A,AUTOPREENCHIMENTO!MA:MA)</f>
        <v>0</v>
      </c>
      <c r="AZ118" s="1">
        <f>_xlfn.XLOOKUP(A:A,AUTOPREENCHIMENTO!A:A,AUTOPREENCHIMENTO!PH:PH)</f>
        <v>1</v>
      </c>
    </row>
    <row r="119" spans="1:52" x14ac:dyDescent="0.25">
      <c r="A119" s="2">
        <v>181</v>
      </c>
      <c r="B119" s="1" t="s">
        <v>1702</v>
      </c>
      <c r="C119" s="43" t="s">
        <v>271</v>
      </c>
      <c r="D119" s="1" t="s">
        <v>2036</v>
      </c>
      <c r="E119" s="20" t="str">
        <f>_xlfn.XLOOKUP(A:A,Tipologia!A:A,Tipologia!F:F)</f>
        <v>D</v>
      </c>
      <c r="F119" s="63">
        <f t="shared" si="66"/>
        <v>14.25</v>
      </c>
      <c r="G119" s="65">
        <f t="shared" si="67"/>
        <v>1</v>
      </c>
      <c r="H119" s="65">
        <f t="shared" si="68"/>
        <v>0</v>
      </c>
      <c r="I119" s="65">
        <f t="shared" si="69"/>
        <v>2</v>
      </c>
      <c r="J119" s="65">
        <f t="shared" si="70"/>
        <v>0</v>
      </c>
      <c r="K119" s="65">
        <f t="shared" si="71"/>
        <v>1</v>
      </c>
      <c r="L119" s="65">
        <f t="shared" si="72"/>
        <v>1</v>
      </c>
      <c r="M119" s="65">
        <f t="shared" si="73"/>
        <v>0.5</v>
      </c>
      <c r="N119" s="65">
        <f t="shared" si="74"/>
        <v>0.5</v>
      </c>
      <c r="O119" s="65">
        <f t="shared" si="75"/>
        <v>0.5</v>
      </c>
      <c r="P119" s="65">
        <f t="shared" si="76"/>
        <v>0.5</v>
      </c>
      <c r="Q119" s="65">
        <f t="shared" si="77"/>
        <v>1</v>
      </c>
      <c r="R119" s="65">
        <f t="shared" si="78"/>
        <v>1</v>
      </c>
      <c r="S119" s="65">
        <f t="shared" si="79"/>
        <v>0.25</v>
      </c>
      <c r="T119" s="65">
        <f t="shared" si="80"/>
        <v>1</v>
      </c>
      <c r="U119" s="65">
        <f t="shared" si="81"/>
        <v>1</v>
      </c>
      <c r="V119" s="65">
        <f t="shared" si="82"/>
        <v>1</v>
      </c>
      <c r="W119" s="65">
        <f t="shared" si="83"/>
        <v>1</v>
      </c>
      <c r="X119" s="65">
        <f t="shared" si="84"/>
        <v>0</v>
      </c>
      <c r="Y119" s="65">
        <f t="shared" si="85"/>
        <v>1</v>
      </c>
      <c r="Z119" s="66">
        <f>_xlfn.XLOOKUP(A:A,'COAPS 2020-10'!A:A,'COAPS 2020-10'!AP:AP)</f>
        <v>9</v>
      </c>
      <c r="AA119" s="67" t="str">
        <f>_xlfn.XLOOKUP(A:A,'COAPS 2020-10'!A:A,'COAPS 2020-10'!M:M)</f>
        <v>PRÓPRIO</v>
      </c>
      <c r="AB119" s="51">
        <f t="shared" si="86"/>
        <v>2.1111111111111112</v>
      </c>
      <c r="AC119" s="1">
        <f>_xlfn.XLOOKUP(A:A,'COAPS 2020-10'!A:A,'COAPS 2020-10'!N:N)</f>
        <v>19</v>
      </c>
      <c r="AD119" s="2" t="str">
        <f>_xlfn.XLOOKUP(A:A,'COAPS 2020-10'!A:A,'COAPS 2020-10'!AF:AF)</f>
        <v>NÃO</v>
      </c>
      <c r="AE119" s="67" t="str">
        <f>_xlfn.XLOOKUP(A:A,'COAPS 2020-10'!A:A,'COAPS 2020-10'!T:T)</f>
        <v>SIM</v>
      </c>
      <c r="AF119" s="1">
        <f>_xlfn.XLOOKUP(A:A,TELEFONE!A:A,TELEFONE!KD:KD)</f>
        <v>1</v>
      </c>
      <c r="AG119" s="1">
        <f>_xlfn.XLOOKUP($A:$A,AUTOPREENCHIMENTO!$A:$A,AUTOPREENCHIMENTO!LT:LT)</f>
        <v>1</v>
      </c>
      <c r="AH119" s="1">
        <f>_xlfn.XLOOKUP($A:$A,AUTOPREENCHIMENTO!$A:$A,AUTOPREENCHIMENTO!LU:LU)</f>
        <v>1</v>
      </c>
      <c r="AI119" s="1">
        <f>_xlfn.XLOOKUP($A:$A,AUTOPREENCHIMENTO!$A:$A,AUTOPREENCHIMENTO!MN:MN)</f>
        <v>1</v>
      </c>
      <c r="AJ119" s="1">
        <f>_xlfn.XLOOKUP($A:$A,AUTOPREENCHIMENTO!$A:$A,AUTOPREENCHIMENTO!MO:MO)</f>
        <v>1</v>
      </c>
      <c r="AK119" s="66">
        <f>_xlfn.XLOOKUP($A:$A,AUTOPREENCHIMENTO!$A:$A,AUTOPREENCHIMENTO!LY:LY)</f>
        <v>1</v>
      </c>
      <c r="AL119" s="66">
        <f>_xlfn.XLOOKUP($A:$A,AUTOPREENCHIMENTO!$A:$A,AUTOPREENCHIMENTO!LZ:LZ)</f>
        <v>0</v>
      </c>
      <c r="AM119" s="1">
        <f>_xlfn.XLOOKUP(A:A,TELEFONE!A:A,TELEFONE!JN:JN)</f>
        <v>1</v>
      </c>
      <c r="AN119" s="1">
        <f>_xlfn.XLOOKUP(A:A,TELEFONE!A:A,TELEFONE!JO:JO)</f>
        <v>1</v>
      </c>
      <c r="AO119" s="1">
        <f>_xlfn.XLOOKUP(A:A,TELEFONE!A:A,TELEFONE!JR:JR)</f>
        <v>1</v>
      </c>
      <c r="AP119" s="51">
        <f t="shared" si="87"/>
        <v>7</v>
      </c>
      <c r="AQ119" s="1">
        <f>_xlfn.XLOOKUP($A:$A,TELEFONE!$A:$A,TELEFONE!JH:JH)</f>
        <v>2</v>
      </c>
      <c r="AR119" s="1">
        <f>_xlfn.XLOOKUP($A:$A,TELEFONE!$A:$A,TELEFONE!JI:JI)</f>
        <v>2</v>
      </c>
      <c r="AS119" s="1">
        <f>_xlfn.XLOOKUP($A:$A,TELEFONE!$A:$A,TELEFONE!JJ:JJ)</f>
        <v>1</v>
      </c>
      <c r="AT119" s="1">
        <f>_xlfn.XLOOKUP($A:$A,TELEFONE!$A:$A,TELEFONE!JK:JK)</f>
        <v>2</v>
      </c>
      <c r="AU119" s="2">
        <f>_xlfn.XLOOKUP($A:$A,'COAPS 2020-10'!$A:$A,'COAPS 2020-10'!O:O)</f>
        <v>5</v>
      </c>
      <c r="AV119" s="2" t="str">
        <f>_xlfn.XLOOKUP($A:$A,'COAPS 2020-10'!$A:$A,'COAPS 2020-10'!P:P)</f>
        <v>SIM</v>
      </c>
      <c r="AW119" s="2" t="str">
        <f>_xlfn.XLOOKUP($A:$A,'COAPS 2020-10'!$A:$A,'COAPS 2020-10'!Q:Q)</f>
        <v>SIM</v>
      </c>
      <c r="AX119" s="2" t="str">
        <f>_xlfn.XLOOKUP($A:$A,'COAPS 2020-10'!$A:$A,'COAPS 2020-10'!R:R)</f>
        <v>SIM</v>
      </c>
      <c r="AY119" s="1">
        <f>_xlfn.XLOOKUP(A:A,AUTOPREENCHIMENTO!A:A,AUTOPREENCHIMENTO!MA:MA)</f>
        <v>0</v>
      </c>
      <c r="AZ119" s="1">
        <f>_xlfn.XLOOKUP(A:A,AUTOPREENCHIMENTO!A:A,AUTOPREENCHIMENTO!PH:PH)</f>
        <v>1</v>
      </c>
    </row>
    <row r="120" spans="1:52" x14ac:dyDescent="0.25">
      <c r="A120" s="2">
        <v>182</v>
      </c>
      <c r="B120" s="1" t="s">
        <v>1702</v>
      </c>
      <c r="C120" s="43" t="s">
        <v>325</v>
      </c>
      <c r="D120" s="1" t="s">
        <v>1731</v>
      </c>
      <c r="E120" s="20" t="str">
        <f>_xlfn.XLOOKUP(A:A,Tipologia!A:A,Tipologia!F:F)</f>
        <v>D</v>
      </c>
      <c r="F120" s="63">
        <f t="shared" si="66"/>
        <v>12.75</v>
      </c>
      <c r="G120" s="65">
        <f t="shared" si="67"/>
        <v>1</v>
      </c>
      <c r="H120" s="65">
        <f t="shared" si="68"/>
        <v>3</v>
      </c>
      <c r="I120" s="65">
        <f t="shared" si="69"/>
        <v>2</v>
      </c>
      <c r="J120" s="65">
        <f t="shared" si="70"/>
        <v>0</v>
      </c>
      <c r="K120" s="65">
        <f t="shared" si="71"/>
        <v>0.5</v>
      </c>
      <c r="L120" s="65">
        <f t="shared" si="72"/>
        <v>0</v>
      </c>
      <c r="M120" s="65">
        <f t="shared" si="73"/>
        <v>0</v>
      </c>
      <c r="N120" s="65">
        <f t="shared" si="74"/>
        <v>0.5</v>
      </c>
      <c r="O120" s="65">
        <f t="shared" si="75"/>
        <v>0</v>
      </c>
      <c r="P120" s="65">
        <f t="shared" si="76"/>
        <v>0</v>
      </c>
      <c r="Q120" s="65">
        <f t="shared" si="77"/>
        <v>1</v>
      </c>
      <c r="R120" s="65">
        <f t="shared" si="78"/>
        <v>1</v>
      </c>
      <c r="S120" s="65">
        <f t="shared" si="79"/>
        <v>0.75</v>
      </c>
      <c r="T120" s="65">
        <f t="shared" si="80"/>
        <v>1</v>
      </c>
      <c r="U120" s="65">
        <f t="shared" si="81"/>
        <v>1</v>
      </c>
      <c r="V120" s="65">
        <f t="shared" si="82"/>
        <v>1</v>
      </c>
      <c r="W120" s="65">
        <f t="shared" si="83"/>
        <v>0</v>
      </c>
      <c r="X120" s="65">
        <f t="shared" si="84"/>
        <v>0</v>
      </c>
      <c r="Y120" s="65">
        <f t="shared" si="85"/>
        <v>0</v>
      </c>
      <c r="Z120" s="66">
        <f>_xlfn.XLOOKUP(A:A,'COAPS 2020-10'!A:A,'COAPS 2020-10'!AP:AP)</f>
        <v>1</v>
      </c>
      <c r="AA120" s="67" t="str">
        <f>_xlfn.XLOOKUP(A:A,'COAPS 2020-10'!A:A,'COAPS 2020-10'!M:M)</f>
        <v>PRÓPRIO</v>
      </c>
      <c r="AB120" s="51">
        <f t="shared" si="86"/>
        <v>2</v>
      </c>
      <c r="AC120" s="1">
        <f>_xlfn.XLOOKUP(A:A,'COAPS 2020-10'!A:A,'COAPS 2020-10'!N:N)</f>
        <v>2</v>
      </c>
      <c r="AD120" s="2" t="str">
        <f>_xlfn.XLOOKUP(A:A,'COAPS 2020-10'!A:A,'COAPS 2020-10'!AF:AF)</f>
        <v>NÃO</v>
      </c>
      <c r="AE120" s="67" t="str">
        <f>_xlfn.XLOOKUP(A:A,'COAPS 2020-10'!A:A,'COAPS 2020-10'!T:T)</f>
        <v>CAUTELA</v>
      </c>
      <c r="AF120" s="1">
        <f>_xlfn.XLOOKUP(A:A,TELEFONE!A:A,TELEFONE!KD:KD)</f>
        <v>0</v>
      </c>
      <c r="AG120" s="1">
        <f>_xlfn.XLOOKUP($A:$A,AUTOPREENCHIMENTO!$A:$A,AUTOPREENCHIMENTO!LT:LT)</f>
        <v>0</v>
      </c>
      <c r="AH120" s="1">
        <f>_xlfn.XLOOKUP($A:$A,AUTOPREENCHIMENTO!$A:$A,AUTOPREENCHIMENTO!LU:LU)</f>
        <v>1</v>
      </c>
      <c r="AI120" s="1">
        <f>_xlfn.XLOOKUP($A:$A,AUTOPREENCHIMENTO!$A:$A,AUTOPREENCHIMENTO!MN:MN)</f>
        <v>0</v>
      </c>
      <c r="AJ120" s="1">
        <f>_xlfn.XLOOKUP($A:$A,AUTOPREENCHIMENTO!$A:$A,AUTOPREENCHIMENTO!MO:MO)</f>
        <v>0</v>
      </c>
      <c r="AK120" s="66">
        <f>_xlfn.XLOOKUP($A:$A,AUTOPREENCHIMENTO!$A:$A,AUTOPREENCHIMENTO!LY:LY)</f>
        <v>0</v>
      </c>
      <c r="AL120" s="66">
        <f>_xlfn.XLOOKUP($A:$A,AUTOPREENCHIMENTO!$A:$A,AUTOPREENCHIMENTO!LZ:LZ)</f>
        <v>1</v>
      </c>
      <c r="AM120" s="1">
        <f>_xlfn.XLOOKUP(A:A,TELEFONE!A:A,TELEFONE!JN:JN)</f>
        <v>1</v>
      </c>
      <c r="AN120" s="1">
        <f>_xlfn.XLOOKUP(A:A,TELEFONE!A:A,TELEFONE!JO:JO)</f>
        <v>1</v>
      </c>
      <c r="AO120" s="1">
        <f>_xlfn.XLOOKUP(A:A,TELEFONE!A:A,TELEFONE!JR:JR)</f>
        <v>1</v>
      </c>
      <c r="AP120" s="51">
        <f t="shared" si="87"/>
        <v>5</v>
      </c>
      <c r="AQ120" s="1">
        <f>_xlfn.XLOOKUP($A:$A,TELEFONE!$A:$A,TELEFONE!JH:JH)</f>
        <v>1</v>
      </c>
      <c r="AR120" s="1">
        <f>_xlfn.XLOOKUP($A:$A,TELEFONE!$A:$A,TELEFONE!JI:JI)</f>
        <v>2</v>
      </c>
      <c r="AS120" s="1">
        <f>_xlfn.XLOOKUP($A:$A,TELEFONE!$A:$A,TELEFONE!JJ:JJ)</f>
        <v>1</v>
      </c>
      <c r="AT120" s="1">
        <f>_xlfn.XLOOKUP($A:$A,TELEFONE!$A:$A,TELEFONE!JK:JK)</f>
        <v>1</v>
      </c>
      <c r="AU120" s="2">
        <f>_xlfn.XLOOKUP($A:$A,'COAPS 2020-10'!$A:$A,'COAPS 2020-10'!O:O)</f>
        <v>1</v>
      </c>
      <c r="AV120" s="2" t="str">
        <f>_xlfn.XLOOKUP($A:$A,'COAPS 2020-10'!$A:$A,'COAPS 2020-10'!P:P)</f>
        <v>COMPARTILHADA</v>
      </c>
      <c r="AW120" s="2" t="str">
        <f>_xlfn.XLOOKUP($A:$A,'COAPS 2020-10'!$A:$A,'COAPS 2020-10'!Q:Q)</f>
        <v>COMPARTILHADA</v>
      </c>
      <c r="AX120" s="2" t="str">
        <f>_xlfn.XLOOKUP($A:$A,'COAPS 2020-10'!$A:$A,'COAPS 2020-10'!R:R)</f>
        <v>COMPARTILHADA</v>
      </c>
      <c r="AY120" s="1">
        <f>_xlfn.XLOOKUP(A:A,AUTOPREENCHIMENTO!A:A,AUTOPREENCHIMENTO!MA:MA)</f>
        <v>0</v>
      </c>
      <c r="AZ120" s="1">
        <f>_xlfn.XLOOKUP(A:A,AUTOPREENCHIMENTO!A:A,AUTOPREENCHIMENTO!PH:PH)</f>
        <v>2</v>
      </c>
    </row>
    <row r="121" spans="1:52" x14ac:dyDescent="0.25">
      <c r="A121" s="2">
        <v>183</v>
      </c>
      <c r="B121" s="1" t="s">
        <v>1702</v>
      </c>
      <c r="C121" s="43" t="s">
        <v>325</v>
      </c>
      <c r="D121" s="1" t="s">
        <v>1737</v>
      </c>
      <c r="E121" s="20" t="str">
        <f>_xlfn.XLOOKUP(A:A,Tipologia!A:A,Tipologia!F:F)</f>
        <v>D</v>
      </c>
      <c r="F121" s="63">
        <f t="shared" si="66"/>
        <v>16</v>
      </c>
      <c r="G121" s="65">
        <f t="shared" si="67"/>
        <v>1</v>
      </c>
      <c r="H121" s="65">
        <f t="shared" si="68"/>
        <v>3</v>
      </c>
      <c r="I121" s="65">
        <f t="shared" si="69"/>
        <v>2</v>
      </c>
      <c r="J121" s="65">
        <f t="shared" si="70"/>
        <v>0</v>
      </c>
      <c r="K121" s="65">
        <f t="shared" si="71"/>
        <v>0</v>
      </c>
      <c r="L121" s="65">
        <f t="shared" si="72"/>
        <v>1</v>
      </c>
      <c r="M121" s="65">
        <f t="shared" si="73"/>
        <v>0.5</v>
      </c>
      <c r="N121" s="65">
        <f t="shared" si="74"/>
        <v>0.5</v>
      </c>
      <c r="O121" s="65">
        <f t="shared" si="75"/>
        <v>0.5</v>
      </c>
      <c r="P121" s="65">
        <f t="shared" si="76"/>
        <v>0.5</v>
      </c>
      <c r="Q121" s="65">
        <f t="shared" si="77"/>
        <v>1</v>
      </c>
      <c r="R121" s="65">
        <f t="shared" si="78"/>
        <v>1</v>
      </c>
      <c r="S121" s="65">
        <f t="shared" si="79"/>
        <v>0</v>
      </c>
      <c r="T121" s="65">
        <f t="shared" si="80"/>
        <v>1</v>
      </c>
      <c r="U121" s="65">
        <f t="shared" si="81"/>
        <v>1</v>
      </c>
      <c r="V121" s="65">
        <f t="shared" si="82"/>
        <v>1</v>
      </c>
      <c r="W121" s="65">
        <f t="shared" si="83"/>
        <v>1</v>
      </c>
      <c r="X121" s="65">
        <f t="shared" si="84"/>
        <v>0</v>
      </c>
      <c r="Y121" s="65">
        <f t="shared" si="85"/>
        <v>1</v>
      </c>
      <c r="Z121" s="66">
        <f>_xlfn.XLOOKUP(A:A,'COAPS 2020-10'!A:A,'COAPS 2020-10'!AP:AP)</f>
        <v>1</v>
      </c>
      <c r="AA121" s="67" t="str">
        <f>_xlfn.XLOOKUP(A:A,'COAPS 2020-10'!A:A,'COAPS 2020-10'!M:M)</f>
        <v>CESSÃO</v>
      </c>
      <c r="AB121" s="51">
        <f t="shared" si="86"/>
        <v>2</v>
      </c>
      <c r="AC121" s="1">
        <f>_xlfn.XLOOKUP(A:A,'COAPS 2020-10'!A:A,'COAPS 2020-10'!N:N)</f>
        <v>2</v>
      </c>
      <c r="AD121" s="2" t="str">
        <f>_xlfn.XLOOKUP(A:A,'COAPS 2020-10'!A:A,'COAPS 2020-10'!AF:AF)</f>
        <v>NÃO</v>
      </c>
      <c r="AE121" s="67" t="str">
        <f>_xlfn.XLOOKUP(A:A,'COAPS 2020-10'!A:A,'COAPS 2020-10'!T:T)</f>
        <v>NÃO</v>
      </c>
      <c r="AF121" s="1">
        <f>_xlfn.XLOOKUP(A:A,TELEFONE!A:A,TELEFONE!KD:KD)</f>
        <v>1</v>
      </c>
      <c r="AG121" s="1">
        <f>_xlfn.XLOOKUP($A:$A,AUTOPREENCHIMENTO!$A:$A,AUTOPREENCHIMENTO!LT:LT)</f>
        <v>1</v>
      </c>
      <c r="AH121" s="1">
        <f>_xlfn.XLOOKUP($A:$A,AUTOPREENCHIMENTO!$A:$A,AUTOPREENCHIMENTO!LU:LU)</f>
        <v>1</v>
      </c>
      <c r="AI121" s="1">
        <f>_xlfn.XLOOKUP($A:$A,AUTOPREENCHIMENTO!$A:$A,AUTOPREENCHIMENTO!MN:MN)</f>
        <v>1</v>
      </c>
      <c r="AJ121" s="1">
        <f>_xlfn.XLOOKUP($A:$A,AUTOPREENCHIMENTO!$A:$A,AUTOPREENCHIMENTO!MO:MO)</f>
        <v>1</v>
      </c>
      <c r="AK121" s="66">
        <f>_xlfn.XLOOKUP($A:$A,AUTOPREENCHIMENTO!$A:$A,AUTOPREENCHIMENTO!LY:LY)</f>
        <v>1</v>
      </c>
      <c r="AL121" s="66">
        <f>_xlfn.XLOOKUP($A:$A,AUTOPREENCHIMENTO!$A:$A,AUTOPREENCHIMENTO!LZ:LZ)</f>
        <v>1</v>
      </c>
      <c r="AM121" s="1">
        <f>_xlfn.XLOOKUP(A:A,TELEFONE!A:A,TELEFONE!JN:JN)</f>
        <v>1</v>
      </c>
      <c r="AN121" s="1">
        <f>_xlfn.XLOOKUP(A:A,TELEFONE!A:A,TELEFONE!JO:JO)</f>
        <v>2</v>
      </c>
      <c r="AO121" s="1">
        <f>_xlfn.XLOOKUP(A:A,TELEFONE!A:A,TELEFONE!JR:JR)</f>
        <v>1</v>
      </c>
      <c r="AP121" s="51">
        <f t="shared" si="87"/>
        <v>8</v>
      </c>
      <c r="AQ121" s="1">
        <f>_xlfn.XLOOKUP($A:$A,TELEFONE!$A:$A,TELEFONE!JH:JH)</f>
        <v>2</v>
      </c>
      <c r="AR121" s="1">
        <f>_xlfn.XLOOKUP($A:$A,TELEFONE!$A:$A,TELEFONE!JI:JI)</f>
        <v>2</v>
      </c>
      <c r="AS121" s="1">
        <f>_xlfn.XLOOKUP($A:$A,TELEFONE!$A:$A,TELEFONE!JJ:JJ)</f>
        <v>2</v>
      </c>
      <c r="AT121" s="1">
        <f>_xlfn.XLOOKUP($A:$A,TELEFONE!$A:$A,TELEFONE!JK:JK)</f>
        <v>2</v>
      </c>
      <c r="AU121" s="2">
        <f>_xlfn.XLOOKUP($A:$A,'COAPS 2020-10'!$A:$A,'COAPS 2020-10'!O:O)</f>
        <v>1</v>
      </c>
      <c r="AV121" s="2" t="str">
        <f>_xlfn.XLOOKUP($A:$A,'COAPS 2020-10'!$A:$A,'COAPS 2020-10'!P:P)</f>
        <v>SIM</v>
      </c>
      <c r="AW121" s="2" t="str">
        <f>_xlfn.XLOOKUP($A:$A,'COAPS 2020-10'!$A:$A,'COAPS 2020-10'!Q:Q)</f>
        <v>SIM</v>
      </c>
      <c r="AX121" s="2" t="str">
        <f>_xlfn.XLOOKUP($A:$A,'COAPS 2020-10'!$A:$A,'COAPS 2020-10'!R:R)</f>
        <v>SIM</v>
      </c>
      <c r="AY121" s="1">
        <f>_xlfn.XLOOKUP(A:A,AUTOPREENCHIMENTO!A:A,AUTOPREENCHIMENTO!MA:MA)</f>
        <v>0</v>
      </c>
      <c r="AZ121" s="1">
        <f>_xlfn.XLOOKUP(A:A,AUTOPREENCHIMENTO!A:A,AUTOPREENCHIMENTO!PH:PH)</f>
        <v>1</v>
      </c>
    </row>
    <row r="122" spans="1:52" x14ac:dyDescent="0.25">
      <c r="A122" s="2">
        <v>184</v>
      </c>
      <c r="B122" s="1" t="s">
        <v>1568</v>
      </c>
      <c r="C122" s="43" t="s">
        <v>281</v>
      </c>
      <c r="D122" s="1" t="s">
        <v>2080</v>
      </c>
      <c r="E122" s="20" t="str">
        <f>_xlfn.XLOOKUP(A:A,Tipologia!A:A,Tipologia!F:F)</f>
        <v>B</v>
      </c>
      <c r="F122" s="63">
        <f t="shared" si="66"/>
        <v>16.5</v>
      </c>
      <c r="G122" s="65">
        <f t="shared" si="67"/>
        <v>1</v>
      </c>
      <c r="H122" s="65">
        <f t="shared" si="68"/>
        <v>1</v>
      </c>
      <c r="I122" s="65">
        <f t="shared" si="69"/>
        <v>2</v>
      </c>
      <c r="J122" s="65">
        <f t="shared" si="70"/>
        <v>1</v>
      </c>
      <c r="K122" s="65">
        <f t="shared" si="71"/>
        <v>1</v>
      </c>
      <c r="L122" s="65">
        <f t="shared" si="72"/>
        <v>1</v>
      </c>
      <c r="M122" s="65">
        <f t="shared" si="73"/>
        <v>0.5</v>
      </c>
      <c r="N122" s="65">
        <f t="shared" si="74"/>
        <v>0.5</v>
      </c>
      <c r="O122" s="65">
        <f t="shared" si="75"/>
        <v>0.5</v>
      </c>
      <c r="P122" s="65">
        <f t="shared" si="76"/>
        <v>0.5</v>
      </c>
      <c r="Q122" s="65">
        <f t="shared" si="77"/>
        <v>1</v>
      </c>
      <c r="R122" s="65">
        <f t="shared" si="78"/>
        <v>1</v>
      </c>
      <c r="S122" s="65">
        <f t="shared" si="79"/>
        <v>0.5</v>
      </c>
      <c r="T122" s="65">
        <f t="shared" si="80"/>
        <v>1</v>
      </c>
      <c r="U122" s="65">
        <f t="shared" si="81"/>
        <v>1</v>
      </c>
      <c r="V122" s="65">
        <f t="shared" si="82"/>
        <v>1</v>
      </c>
      <c r="W122" s="65">
        <f t="shared" si="83"/>
        <v>1</v>
      </c>
      <c r="X122" s="65">
        <f t="shared" si="84"/>
        <v>0</v>
      </c>
      <c r="Y122" s="65">
        <f t="shared" si="85"/>
        <v>1</v>
      </c>
      <c r="Z122" s="66">
        <f>_xlfn.XLOOKUP(A:A,'COAPS 2020-10'!A:A,'COAPS 2020-10'!AP:AP)</f>
        <v>6</v>
      </c>
      <c r="AA122" s="67" t="str">
        <f>_xlfn.XLOOKUP(A:A,'COAPS 2020-10'!A:A,'COAPS 2020-10'!M:M)</f>
        <v>PRÓPRIO</v>
      </c>
      <c r="AB122" s="51">
        <f t="shared" si="86"/>
        <v>1.6666666666666667</v>
      </c>
      <c r="AC122" s="1">
        <f>_xlfn.XLOOKUP(A:A,'COAPS 2020-10'!A:A,'COAPS 2020-10'!N:N)</f>
        <v>10</v>
      </c>
      <c r="AD122" s="2" t="str">
        <f>_xlfn.XLOOKUP(A:A,'COAPS 2020-10'!A:A,'COAPS 2020-10'!AF:AF)</f>
        <v>SIM</v>
      </c>
      <c r="AE122" s="67" t="str">
        <f>_xlfn.XLOOKUP(A:A,'COAPS 2020-10'!A:A,'COAPS 2020-10'!T:T)</f>
        <v>SIM</v>
      </c>
      <c r="AF122" s="1">
        <f>_xlfn.XLOOKUP(A:A,TELEFONE!A:A,TELEFONE!KD:KD)</f>
        <v>1</v>
      </c>
      <c r="AG122" s="1">
        <f>_xlfn.XLOOKUP($A:$A,AUTOPREENCHIMENTO!$A:$A,AUTOPREENCHIMENTO!LT:LT)</f>
        <v>1</v>
      </c>
      <c r="AH122" s="1">
        <f>_xlfn.XLOOKUP($A:$A,AUTOPREENCHIMENTO!$A:$A,AUTOPREENCHIMENTO!LU:LU)</f>
        <v>1</v>
      </c>
      <c r="AI122" s="1">
        <f>_xlfn.XLOOKUP($A:$A,AUTOPREENCHIMENTO!$A:$A,AUTOPREENCHIMENTO!MN:MN)</f>
        <v>1</v>
      </c>
      <c r="AJ122" s="1">
        <f>_xlfn.XLOOKUP($A:$A,AUTOPREENCHIMENTO!$A:$A,AUTOPREENCHIMENTO!MO:MO)</f>
        <v>1</v>
      </c>
      <c r="AK122" s="66">
        <f>_xlfn.XLOOKUP($A:$A,AUTOPREENCHIMENTO!$A:$A,AUTOPREENCHIMENTO!LY:LY)</f>
        <v>1</v>
      </c>
      <c r="AL122" s="66">
        <f>_xlfn.XLOOKUP($A:$A,AUTOPREENCHIMENTO!$A:$A,AUTOPREENCHIMENTO!LZ:LZ)</f>
        <v>1</v>
      </c>
      <c r="AM122" s="1">
        <f>_xlfn.XLOOKUP(A:A,TELEFONE!A:A,TELEFONE!JN:JN)</f>
        <v>1</v>
      </c>
      <c r="AN122" s="1">
        <f>_xlfn.XLOOKUP(A:A,TELEFONE!A:A,TELEFONE!JO:JO)</f>
        <v>1</v>
      </c>
      <c r="AO122" s="1">
        <f>_xlfn.XLOOKUP(A:A,TELEFONE!A:A,TELEFONE!JR:JR)</f>
        <v>1</v>
      </c>
      <c r="AP122" s="51">
        <f t="shared" si="87"/>
        <v>6</v>
      </c>
      <c r="AQ122" s="1">
        <f>_xlfn.XLOOKUP($A:$A,TELEFONE!$A:$A,TELEFONE!JH:JH)</f>
        <v>1</v>
      </c>
      <c r="AR122" s="1">
        <f>_xlfn.XLOOKUP($A:$A,TELEFONE!$A:$A,TELEFONE!JI:JI)</f>
        <v>2</v>
      </c>
      <c r="AS122" s="1">
        <f>_xlfn.XLOOKUP($A:$A,TELEFONE!$A:$A,TELEFONE!JJ:JJ)</f>
        <v>1</v>
      </c>
      <c r="AT122" s="1">
        <f>_xlfn.XLOOKUP($A:$A,TELEFONE!$A:$A,TELEFONE!JK:JK)</f>
        <v>2</v>
      </c>
      <c r="AU122" s="2">
        <f>_xlfn.XLOOKUP($A:$A,'COAPS 2020-10'!$A:$A,'COAPS 2020-10'!O:O)</f>
        <v>7</v>
      </c>
      <c r="AV122" s="2" t="str">
        <f>_xlfn.XLOOKUP($A:$A,'COAPS 2020-10'!$A:$A,'COAPS 2020-10'!P:P)</f>
        <v>SIM</v>
      </c>
      <c r="AW122" s="2" t="str">
        <f>_xlfn.XLOOKUP($A:$A,'COAPS 2020-10'!$A:$A,'COAPS 2020-10'!Q:Q)</f>
        <v>COMPARTILHADA</v>
      </c>
      <c r="AX122" s="2" t="str">
        <f>_xlfn.XLOOKUP($A:$A,'COAPS 2020-10'!$A:$A,'COAPS 2020-10'!R:R)</f>
        <v>SIM</v>
      </c>
      <c r="AY122" s="1">
        <f>_xlfn.XLOOKUP(A:A,AUTOPREENCHIMENTO!A:A,AUTOPREENCHIMENTO!MA:MA)</f>
        <v>0</v>
      </c>
      <c r="AZ122" s="1">
        <f>_xlfn.XLOOKUP(A:A,AUTOPREENCHIMENTO!A:A,AUTOPREENCHIMENTO!PH:PH)</f>
        <v>1</v>
      </c>
    </row>
    <row r="123" spans="1:52" x14ac:dyDescent="0.25">
      <c r="A123" s="2">
        <v>185</v>
      </c>
      <c r="B123" s="1" t="s">
        <v>1702</v>
      </c>
      <c r="C123" s="43" t="s">
        <v>2151</v>
      </c>
      <c r="D123" s="1" t="s">
        <v>2104</v>
      </c>
      <c r="E123" s="20" t="str">
        <f>_xlfn.XLOOKUP(A:A,Tipologia!A:A,Tipologia!F:F)</f>
        <v>B</v>
      </c>
      <c r="F123" s="63">
        <f t="shared" si="66"/>
        <v>17</v>
      </c>
      <c r="G123" s="65">
        <f t="shared" si="67"/>
        <v>0</v>
      </c>
      <c r="H123" s="65">
        <f t="shared" si="68"/>
        <v>3</v>
      </c>
      <c r="I123" s="65">
        <f t="shared" si="69"/>
        <v>2</v>
      </c>
      <c r="J123" s="65">
        <f t="shared" si="70"/>
        <v>1</v>
      </c>
      <c r="K123" s="65">
        <f t="shared" si="71"/>
        <v>0.5</v>
      </c>
      <c r="L123" s="65">
        <f t="shared" si="72"/>
        <v>0</v>
      </c>
      <c r="M123" s="65">
        <f t="shared" si="73"/>
        <v>0.5</v>
      </c>
      <c r="N123" s="65">
        <f t="shared" si="74"/>
        <v>0.5</v>
      </c>
      <c r="O123" s="65">
        <f t="shared" si="75"/>
        <v>0.5</v>
      </c>
      <c r="P123" s="65">
        <f t="shared" si="76"/>
        <v>0.5</v>
      </c>
      <c r="Q123" s="65">
        <f t="shared" si="77"/>
        <v>1</v>
      </c>
      <c r="R123" s="65">
        <f t="shared" si="78"/>
        <v>1</v>
      </c>
      <c r="S123" s="65">
        <f t="shared" si="79"/>
        <v>0.5</v>
      </c>
      <c r="T123" s="65">
        <f t="shared" si="80"/>
        <v>1</v>
      </c>
      <c r="U123" s="65">
        <f t="shared" si="81"/>
        <v>1</v>
      </c>
      <c r="V123" s="65">
        <f t="shared" si="82"/>
        <v>1</v>
      </c>
      <c r="W123" s="65">
        <f t="shared" si="83"/>
        <v>1</v>
      </c>
      <c r="X123" s="65">
        <f t="shared" si="84"/>
        <v>1</v>
      </c>
      <c r="Y123" s="65">
        <f t="shared" si="85"/>
        <v>1</v>
      </c>
      <c r="Z123" s="66">
        <f>_xlfn.XLOOKUP(A:A,'COAPS 2020-10'!A:A,'COAPS 2020-10'!AP:AP)</f>
        <v>1</v>
      </c>
      <c r="AA123" s="67" t="str">
        <f>_xlfn.XLOOKUP(A:A,'COAPS 2020-10'!A:A,'COAPS 2020-10'!M:M)</f>
        <v>EMPRESTADO</v>
      </c>
      <c r="AB123" s="51">
        <f t="shared" si="86"/>
        <v>5</v>
      </c>
      <c r="AC123" s="1">
        <f>_xlfn.XLOOKUP(A:A,'COAPS 2020-10'!A:A,'COAPS 2020-10'!N:N)</f>
        <v>5</v>
      </c>
      <c r="AD123" s="2" t="str">
        <f>_xlfn.XLOOKUP(A:A,'COAPS 2020-10'!A:A,'COAPS 2020-10'!AF:AF)</f>
        <v>SIM</v>
      </c>
      <c r="AE123" s="67" t="str">
        <f>_xlfn.XLOOKUP(A:A,'COAPS 2020-10'!A:A,'COAPS 2020-10'!T:T)</f>
        <v>CAUTELA</v>
      </c>
      <c r="AF123" s="1">
        <f>_xlfn.XLOOKUP(A:A,TELEFONE!A:A,TELEFONE!KD:KD)</f>
        <v>0</v>
      </c>
      <c r="AG123" s="1">
        <f>_xlfn.XLOOKUP($A:$A,AUTOPREENCHIMENTO!$A:$A,AUTOPREENCHIMENTO!LT:LT)</f>
        <v>1</v>
      </c>
      <c r="AH123" s="1">
        <f>_xlfn.XLOOKUP($A:$A,AUTOPREENCHIMENTO!$A:$A,AUTOPREENCHIMENTO!LU:LU)</f>
        <v>1</v>
      </c>
      <c r="AI123" s="1">
        <f>_xlfn.XLOOKUP($A:$A,AUTOPREENCHIMENTO!$A:$A,AUTOPREENCHIMENTO!MN:MN)</f>
        <v>1</v>
      </c>
      <c r="AJ123" s="1">
        <f>_xlfn.XLOOKUP($A:$A,AUTOPREENCHIMENTO!$A:$A,AUTOPREENCHIMENTO!MO:MO)</f>
        <v>1</v>
      </c>
      <c r="AK123" s="66">
        <f>_xlfn.XLOOKUP($A:$A,AUTOPREENCHIMENTO!$A:$A,AUTOPREENCHIMENTO!LY:LY)</f>
        <v>1</v>
      </c>
      <c r="AL123" s="66">
        <f>_xlfn.XLOOKUP($A:$A,AUTOPREENCHIMENTO!$A:$A,AUTOPREENCHIMENTO!LZ:LZ)</f>
        <v>1</v>
      </c>
      <c r="AM123" s="1">
        <f>_xlfn.XLOOKUP(A:A,TELEFONE!A:A,TELEFONE!JN:JN)</f>
        <v>1</v>
      </c>
      <c r="AN123" s="1">
        <f>_xlfn.XLOOKUP(A:A,TELEFONE!A:A,TELEFONE!JO:JO)</f>
        <v>2</v>
      </c>
      <c r="AO123" s="1">
        <f>_xlfn.XLOOKUP(A:A,TELEFONE!A:A,TELEFONE!JR:JR)</f>
        <v>1</v>
      </c>
      <c r="AP123" s="51">
        <f t="shared" si="87"/>
        <v>6</v>
      </c>
      <c r="AQ123" s="1">
        <f>_xlfn.XLOOKUP($A:$A,TELEFONE!$A:$A,TELEFONE!JH:JH)</f>
        <v>1</v>
      </c>
      <c r="AR123" s="1">
        <f>_xlfn.XLOOKUP($A:$A,TELEFONE!$A:$A,TELEFONE!JI:JI)</f>
        <v>2</v>
      </c>
      <c r="AS123" s="1">
        <f>_xlfn.XLOOKUP($A:$A,TELEFONE!$A:$A,TELEFONE!JJ:JJ)</f>
        <v>2</v>
      </c>
      <c r="AT123" s="1">
        <f>_xlfn.XLOOKUP($A:$A,TELEFONE!$A:$A,TELEFONE!JK:JK)</f>
        <v>1</v>
      </c>
      <c r="AU123" s="2">
        <f>_xlfn.XLOOKUP($A:$A,'COAPS 2020-10'!$A:$A,'COAPS 2020-10'!O:O)</f>
        <v>1</v>
      </c>
      <c r="AV123" s="2" t="str">
        <f>_xlfn.XLOOKUP($A:$A,'COAPS 2020-10'!$A:$A,'COAPS 2020-10'!P:P)</f>
        <v>COMPARTILHADA</v>
      </c>
      <c r="AW123" s="2" t="str">
        <f>_xlfn.XLOOKUP($A:$A,'COAPS 2020-10'!$A:$A,'COAPS 2020-10'!Q:Q)</f>
        <v>COMPARTILHADA</v>
      </c>
      <c r="AX123" s="2" t="str">
        <f>_xlfn.XLOOKUP($A:$A,'COAPS 2020-10'!$A:$A,'COAPS 2020-10'!R:R)</f>
        <v>SIM</v>
      </c>
      <c r="AY123" s="1">
        <f>_xlfn.XLOOKUP(A:A,AUTOPREENCHIMENTO!A:A,AUTOPREENCHIMENTO!MA:MA)</f>
        <v>1</v>
      </c>
      <c r="AZ123" s="1">
        <f>_xlfn.XLOOKUP(A:A,AUTOPREENCHIMENTO!A:A,AUTOPREENCHIMENTO!PH:PH)</f>
        <v>1</v>
      </c>
    </row>
    <row r="124" spans="1:52" x14ac:dyDescent="0.25">
      <c r="A124" s="2">
        <v>186</v>
      </c>
      <c r="B124" s="1" t="s">
        <v>1622</v>
      </c>
      <c r="C124" s="43" t="s">
        <v>127</v>
      </c>
      <c r="D124" s="1" t="s">
        <v>2144</v>
      </c>
      <c r="E124" s="20" t="str">
        <f>_xlfn.XLOOKUP(A:A,Tipologia!A:A,Tipologia!F:F)</f>
        <v>B</v>
      </c>
      <c r="F124" s="63">
        <f t="shared" si="66"/>
        <v>17.25</v>
      </c>
      <c r="G124" s="65">
        <f t="shared" si="67"/>
        <v>1</v>
      </c>
      <c r="H124" s="65">
        <f t="shared" si="68"/>
        <v>3</v>
      </c>
      <c r="I124" s="65">
        <f t="shared" si="69"/>
        <v>2</v>
      </c>
      <c r="J124" s="65">
        <f t="shared" si="70"/>
        <v>1</v>
      </c>
      <c r="K124" s="65">
        <f t="shared" si="71"/>
        <v>1</v>
      </c>
      <c r="L124" s="65">
        <f t="shared" si="72"/>
        <v>1</v>
      </c>
      <c r="M124" s="65">
        <f t="shared" si="73"/>
        <v>0.5</v>
      </c>
      <c r="N124" s="65">
        <f t="shared" si="74"/>
        <v>0.5</v>
      </c>
      <c r="O124" s="65">
        <f t="shared" si="75"/>
        <v>0.5</v>
      </c>
      <c r="P124" s="65">
        <f t="shared" si="76"/>
        <v>0.5</v>
      </c>
      <c r="Q124" s="65">
        <f t="shared" si="77"/>
        <v>1</v>
      </c>
      <c r="R124" s="65">
        <f t="shared" si="78"/>
        <v>1</v>
      </c>
      <c r="S124" s="65">
        <f t="shared" si="79"/>
        <v>0.25</v>
      </c>
      <c r="T124" s="65">
        <f t="shared" si="80"/>
        <v>1</v>
      </c>
      <c r="U124" s="65">
        <f t="shared" si="81"/>
        <v>1</v>
      </c>
      <c r="V124" s="65">
        <f t="shared" si="82"/>
        <v>1</v>
      </c>
      <c r="W124" s="65">
        <f t="shared" si="83"/>
        <v>0</v>
      </c>
      <c r="X124" s="65">
        <f t="shared" si="84"/>
        <v>0</v>
      </c>
      <c r="Y124" s="65">
        <f t="shared" si="85"/>
        <v>1</v>
      </c>
      <c r="Z124" s="66">
        <f>_xlfn.XLOOKUP(A:A,'COAPS 2020-10'!A:A,'COAPS 2020-10'!AP:AP)</f>
        <v>2</v>
      </c>
      <c r="AA124" s="67" t="str">
        <f>_xlfn.XLOOKUP(A:A,'COAPS 2020-10'!A:A,'COAPS 2020-10'!M:M)</f>
        <v>PRÓPRIO</v>
      </c>
      <c r="AB124" s="51">
        <f t="shared" si="86"/>
        <v>2.5</v>
      </c>
      <c r="AC124" s="1">
        <f>_xlfn.XLOOKUP(A:A,'COAPS 2020-10'!A:A,'COAPS 2020-10'!N:N)</f>
        <v>5</v>
      </c>
      <c r="AD124" s="2" t="str">
        <f>_xlfn.XLOOKUP(A:A,'COAPS 2020-10'!A:A,'COAPS 2020-10'!AF:AF)</f>
        <v>SIM</v>
      </c>
      <c r="AE124" s="67" t="str">
        <f>_xlfn.XLOOKUP(A:A,'COAPS 2020-10'!A:A,'COAPS 2020-10'!T:T)</f>
        <v>SIM</v>
      </c>
      <c r="AF124" s="1">
        <f>_xlfn.XLOOKUP(A:A,TELEFONE!A:A,TELEFONE!KD:KD)</f>
        <v>1</v>
      </c>
      <c r="AG124" s="1">
        <f>_xlfn.XLOOKUP($A:$A,AUTOPREENCHIMENTO!$A:$A,AUTOPREENCHIMENTO!LT:LT)</f>
        <v>1</v>
      </c>
      <c r="AH124" s="1">
        <f>_xlfn.XLOOKUP($A:$A,AUTOPREENCHIMENTO!$A:$A,AUTOPREENCHIMENTO!LU:LU)</f>
        <v>1</v>
      </c>
      <c r="AI124" s="1">
        <f>_xlfn.XLOOKUP($A:$A,AUTOPREENCHIMENTO!$A:$A,AUTOPREENCHIMENTO!MN:MN)</f>
        <v>1</v>
      </c>
      <c r="AJ124" s="1">
        <f>_xlfn.XLOOKUP($A:$A,AUTOPREENCHIMENTO!$A:$A,AUTOPREENCHIMENTO!MO:MO)</f>
        <v>1</v>
      </c>
      <c r="AK124" s="66">
        <f>_xlfn.XLOOKUP($A:$A,AUTOPREENCHIMENTO!$A:$A,AUTOPREENCHIMENTO!LY:LY)</f>
        <v>1</v>
      </c>
      <c r="AL124" s="66">
        <f>_xlfn.XLOOKUP($A:$A,AUTOPREENCHIMENTO!$A:$A,AUTOPREENCHIMENTO!LZ:LZ)</f>
        <v>1</v>
      </c>
      <c r="AM124" s="1">
        <f>_xlfn.XLOOKUP(A:A,TELEFONE!A:A,TELEFONE!JN:JN)</f>
        <v>1</v>
      </c>
      <c r="AN124" s="1">
        <f>_xlfn.XLOOKUP(A:A,TELEFONE!A:A,TELEFONE!JO:JO)</f>
        <v>1</v>
      </c>
      <c r="AO124" s="1">
        <f>_xlfn.XLOOKUP(A:A,TELEFONE!A:A,TELEFONE!JR:JR)</f>
        <v>1</v>
      </c>
      <c r="AP124" s="51">
        <f t="shared" si="87"/>
        <v>7</v>
      </c>
      <c r="AQ124" s="1">
        <f>_xlfn.XLOOKUP($A:$A,TELEFONE!$A:$A,TELEFONE!JH:JH)</f>
        <v>2</v>
      </c>
      <c r="AR124" s="1">
        <f>_xlfn.XLOOKUP($A:$A,TELEFONE!$A:$A,TELEFONE!JI:JI)</f>
        <v>2</v>
      </c>
      <c r="AS124" s="1">
        <f>_xlfn.XLOOKUP($A:$A,TELEFONE!$A:$A,TELEFONE!JJ:JJ)</f>
        <v>1</v>
      </c>
      <c r="AT124" s="1">
        <f>_xlfn.XLOOKUP($A:$A,TELEFONE!$A:$A,TELEFONE!JK:JK)</f>
        <v>2</v>
      </c>
      <c r="AU124" s="2">
        <f>_xlfn.XLOOKUP($A:$A,'COAPS 2020-10'!$A:$A,'COAPS 2020-10'!O:O)</f>
        <v>1</v>
      </c>
      <c r="AV124" s="2" t="str">
        <f>_xlfn.XLOOKUP($A:$A,'COAPS 2020-10'!$A:$A,'COAPS 2020-10'!P:P)</f>
        <v>COMPARTILHADA</v>
      </c>
      <c r="AW124" s="2" t="str">
        <f>_xlfn.XLOOKUP($A:$A,'COAPS 2020-10'!$A:$A,'COAPS 2020-10'!Q:Q)</f>
        <v>COMPARTILHADA</v>
      </c>
      <c r="AX124" s="2" t="str">
        <f>_xlfn.XLOOKUP($A:$A,'COAPS 2020-10'!$A:$A,'COAPS 2020-10'!R:R)</f>
        <v>COMPARTILHADA</v>
      </c>
      <c r="AY124" s="1">
        <f>_xlfn.XLOOKUP(A:A,AUTOPREENCHIMENTO!A:A,AUTOPREENCHIMENTO!MA:MA)</f>
        <v>0</v>
      </c>
      <c r="AZ124" s="1">
        <f>_xlfn.XLOOKUP(A:A,AUTOPREENCHIMENTO!A:A,AUTOPREENCHIMENTO!PH:PH)</f>
        <v>1</v>
      </c>
    </row>
    <row r="125" spans="1:52" x14ac:dyDescent="0.25">
      <c r="A125" s="2">
        <v>187</v>
      </c>
      <c r="B125" s="1" t="s">
        <v>1794</v>
      </c>
      <c r="C125" s="43" t="s">
        <v>330</v>
      </c>
      <c r="D125" s="1" t="s">
        <v>2145</v>
      </c>
      <c r="E125" s="20" t="str">
        <f>_xlfn.XLOOKUP(A:A,Tipologia!A:A,Tipologia!F:F)</f>
        <v>D</v>
      </c>
      <c r="F125" s="63">
        <f t="shared" si="66"/>
        <v>15.5</v>
      </c>
      <c r="G125" s="65">
        <f t="shared" si="67"/>
        <v>1</v>
      </c>
      <c r="H125" s="65">
        <f t="shared" si="68"/>
        <v>3</v>
      </c>
      <c r="I125" s="65">
        <f t="shared" si="69"/>
        <v>2</v>
      </c>
      <c r="J125" s="65">
        <f t="shared" si="70"/>
        <v>0</v>
      </c>
      <c r="K125" s="65">
        <f t="shared" si="71"/>
        <v>1</v>
      </c>
      <c r="L125" s="65">
        <f t="shared" si="72"/>
        <v>1</v>
      </c>
      <c r="M125" s="65">
        <f t="shared" si="73"/>
        <v>0.5</v>
      </c>
      <c r="N125" s="65">
        <f t="shared" si="74"/>
        <v>0.5</v>
      </c>
      <c r="O125" s="65">
        <f t="shared" si="75"/>
        <v>0</v>
      </c>
      <c r="P125" s="65">
        <f t="shared" si="76"/>
        <v>0.5</v>
      </c>
      <c r="Q125" s="65">
        <f t="shared" si="77"/>
        <v>1</v>
      </c>
      <c r="R125" s="65">
        <f t="shared" si="78"/>
        <v>0.5</v>
      </c>
      <c r="S125" s="65">
        <f t="shared" si="79"/>
        <v>0.5</v>
      </c>
      <c r="T125" s="65">
        <f t="shared" si="80"/>
        <v>1</v>
      </c>
      <c r="U125" s="65">
        <f t="shared" si="81"/>
        <v>1</v>
      </c>
      <c r="V125" s="65">
        <f t="shared" si="82"/>
        <v>1</v>
      </c>
      <c r="W125" s="65">
        <f t="shared" si="83"/>
        <v>0</v>
      </c>
      <c r="X125" s="65">
        <f t="shared" si="84"/>
        <v>0</v>
      </c>
      <c r="Y125" s="65">
        <f t="shared" si="85"/>
        <v>1</v>
      </c>
      <c r="Z125" s="66">
        <f>_xlfn.XLOOKUP(A:A,'COAPS 2020-10'!A:A,'COAPS 2020-10'!AP:AP)</f>
        <v>1</v>
      </c>
      <c r="AA125" s="67" t="str">
        <f>_xlfn.XLOOKUP(A:A,'COAPS 2020-10'!A:A,'COAPS 2020-10'!M:M)</f>
        <v>COMODATO</v>
      </c>
      <c r="AB125" s="51">
        <f t="shared" si="86"/>
        <v>2</v>
      </c>
      <c r="AC125" s="1">
        <f>_xlfn.XLOOKUP(A:A,'COAPS 2020-10'!A:A,'COAPS 2020-10'!N:N)</f>
        <v>2</v>
      </c>
      <c r="AD125" s="2" t="str">
        <f>_xlfn.XLOOKUP(A:A,'COAPS 2020-10'!A:A,'COAPS 2020-10'!AF:AF)</f>
        <v>NÃO</v>
      </c>
      <c r="AE125" s="67" t="str">
        <f>_xlfn.XLOOKUP(A:A,'COAPS 2020-10'!A:A,'COAPS 2020-10'!T:T)</f>
        <v>SIM</v>
      </c>
      <c r="AF125" s="1">
        <f>_xlfn.XLOOKUP(A:A,TELEFONE!A:A,TELEFONE!KD:KD)</f>
        <v>1</v>
      </c>
      <c r="AG125" s="1">
        <f>_xlfn.XLOOKUP($A:$A,AUTOPREENCHIMENTO!$A:$A,AUTOPREENCHIMENTO!LT:LT)</f>
        <v>1</v>
      </c>
      <c r="AH125" s="1">
        <f>_xlfn.XLOOKUP($A:$A,AUTOPREENCHIMENTO!$A:$A,AUTOPREENCHIMENTO!LU:LU)</f>
        <v>1</v>
      </c>
      <c r="AI125" s="1">
        <f>_xlfn.XLOOKUP($A:$A,AUTOPREENCHIMENTO!$A:$A,AUTOPREENCHIMENTO!MN:MN)</f>
        <v>0</v>
      </c>
      <c r="AJ125" s="1">
        <f>_xlfn.XLOOKUP($A:$A,AUTOPREENCHIMENTO!$A:$A,AUTOPREENCHIMENTO!MO:MO)</f>
        <v>1</v>
      </c>
      <c r="AK125" s="66">
        <f>_xlfn.XLOOKUP($A:$A,AUTOPREENCHIMENTO!$A:$A,AUTOPREENCHIMENTO!LY:LY)</f>
        <v>1</v>
      </c>
      <c r="AL125" s="66">
        <f>_xlfn.XLOOKUP($A:$A,AUTOPREENCHIMENTO!$A:$A,AUTOPREENCHIMENTO!LZ:LZ)</f>
        <v>1</v>
      </c>
      <c r="AM125" s="1">
        <f>_xlfn.XLOOKUP(A:A,TELEFONE!A:A,TELEFONE!JN:JN)</f>
        <v>1</v>
      </c>
      <c r="AN125" s="1">
        <f>_xlfn.XLOOKUP(A:A,TELEFONE!A:A,TELEFONE!JO:JO)</f>
        <v>1</v>
      </c>
      <c r="AO125" s="1">
        <f>_xlfn.XLOOKUP(A:A,TELEFONE!A:A,TELEFONE!JR:JR)</f>
        <v>0</v>
      </c>
      <c r="AP125" s="51">
        <f t="shared" si="87"/>
        <v>6</v>
      </c>
      <c r="AQ125" s="1">
        <f>_xlfn.XLOOKUP($A:$A,TELEFONE!$A:$A,TELEFONE!JH:JH)</f>
        <v>2</v>
      </c>
      <c r="AR125" s="1">
        <f>_xlfn.XLOOKUP($A:$A,TELEFONE!$A:$A,TELEFONE!JI:JI)</f>
        <v>1</v>
      </c>
      <c r="AS125" s="1">
        <f>_xlfn.XLOOKUP($A:$A,TELEFONE!$A:$A,TELEFONE!JJ:JJ)</f>
        <v>1</v>
      </c>
      <c r="AT125" s="1">
        <f>_xlfn.XLOOKUP($A:$A,TELEFONE!$A:$A,TELEFONE!JK:JK)</f>
        <v>2</v>
      </c>
      <c r="AU125" s="2">
        <f>_xlfn.XLOOKUP($A:$A,'COAPS 2020-10'!$A:$A,'COAPS 2020-10'!O:O)</f>
        <v>1</v>
      </c>
      <c r="AV125" s="2" t="str">
        <f>_xlfn.XLOOKUP($A:$A,'COAPS 2020-10'!$A:$A,'COAPS 2020-10'!P:P)</f>
        <v>SIM</v>
      </c>
      <c r="AW125" s="2" t="str">
        <f>_xlfn.XLOOKUP($A:$A,'COAPS 2020-10'!$A:$A,'COAPS 2020-10'!Q:Q)</f>
        <v>COMPARTILHADA</v>
      </c>
      <c r="AX125" s="2" t="str">
        <f>_xlfn.XLOOKUP($A:$A,'COAPS 2020-10'!$A:$A,'COAPS 2020-10'!R:R)</f>
        <v>NÃO</v>
      </c>
      <c r="AY125" s="1">
        <f>_xlfn.XLOOKUP(A:A,AUTOPREENCHIMENTO!A:A,AUTOPREENCHIMENTO!MA:MA)</f>
        <v>0</v>
      </c>
      <c r="AZ125" s="1">
        <f>_xlfn.XLOOKUP(A:A,AUTOPREENCHIMENTO!A:A,AUTOPREENCHIMENTO!PH:PH)</f>
        <v>1</v>
      </c>
    </row>
    <row r="126" spans="1:52" x14ac:dyDescent="0.25">
      <c r="A126" s="2">
        <v>188</v>
      </c>
      <c r="B126" s="1" t="s">
        <v>1929</v>
      </c>
      <c r="C126" s="43" t="s">
        <v>136</v>
      </c>
      <c r="D126" s="1" t="s">
        <v>1935</v>
      </c>
      <c r="E126" s="20" t="str">
        <f>_xlfn.XLOOKUP(A:A,Tipologia!A:A,Tipologia!F:F)</f>
        <v>C</v>
      </c>
      <c r="F126" s="63">
        <f t="shared" si="66"/>
        <v>15.25</v>
      </c>
      <c r="G126" s="65">
        <f t="shared" si="67"/>
        <v>1</v>
      </c>
      <c r="H126" s="65">
        <f t="shared" si="68"/>
        <v>3</v>
      </c>
      <c r="I126" s="65">
        <f t="shared" si="69"/>
        <v>2</v>
      </c>
      <c r="J126" s="65">
        <f t="shared" si="70"/>
        <v>1</v>
      </c>
      <c r="K126" s="65">
        <f t="shared" si="71"/>
        <v>1</v>
      </c>
      <c r="L126" s="65">
        <f t="shared" si="72"/>
        <v>1</v>
      </c>
      <c r="M126" s="65">
        <f t="shared" si="73"/>
        <v>0.5</v>
      </c>
      <c r="N126" s="65">
        <f t="shared" si="74"/>
        <v>0.5</v>
      </c>
      <c r="O126" s="65">
        <f t="shared" si="75"/>
        <v>0.5</v>
      </c>
      <c r="P126" s="65">
        <f t="shared" si="76"/>
        <v>0</v>
      </c>
      <c r="Q126" s="65">
        <f t="shared" si="77"/>
        <v>0</v>
      </c>
      <c r="R126" s="65">
        <f t="shared" si="78"/>
        <v>0.5</v>
      </c>
      <c r="S126" s="65">
        <f t="shared" si="79"/>
        <v>0.25</v>
      </c>
      <c r="T126" s="65">
        <f t="shared" si="80"/>
        <v>1</v>
      </c>
      <c r="U126" s="65">
        <f t="shared" si="81"/>
        <v>1</v>
      </c>
      <c r="V126" s="65">
        <f t="shared" si="82"/>
        <v>1</v>
      </c>
      <c r="W126" s="65">
        <f t="shared" si="83"/>
        <v>0</v>
      </c>
      <c r="X126" s="65">
        <f t="shared" si="84"/>
        <v>0</v>
      </c>
      <c r="Y126" s="65">
        <f t="shared" si="85"/>
        <v>1</v>
      </c>
      <c r="Z126" s="66">
        <f>_xlfn.XLOOKUP(A:A,'COAPS 2020-10'!A:A,'COAPS 2020-10'!AP:AP)</f>
        <v>2</v>
      </c>
      <c r="AA126" s="67" t="str">
        <f>_xlfn.XLOOKUP(A:A,'COAPS 2020-10'!A:A,'COAPS 2020-10'!M:M)</f>
        <v>COMODATO</v>
      </c>
      <c r="AB126" s="51">
        <f t="shared" si="86"/>
        <v>2</v>
      </c>
      <c r="AC126" s="1">
        <f>_xlfn.XLOOKUP(A:A,'COAPS 2020-10'!A:A,'COAPS 2020-10'!N:N)</f>
        <v>4</v>
      </c>
      <c r="AD126" s="2" t="str">
        <f>_xlfn.XLOOKUP(A:A,'COAPS 2020-10'!A:A,'COAPS 2020-10'!AF:AF)</f>
        <v>SIM</v>
      </c>
      <c r="AE126" s="67" t="str">
        <f>_xlfn.XLOOKUP(A:A,'COAPS 2020-10'!A:A,'COAPS 2020-10'!T:T)</f>
        <v>SIM</v>
      </c>
      <c r="AF126" s="1">
        <f>_xlfn.XLOOKUP(A:A,TELEFONE!A:A,TELEFONE!KD:KD)</f>
        <v>1</v>
      </c>
      <c r="AG126" s="1">
        <f>_xlfn.XLOOKUP($A:$A,AUTOPREENCHIMENTO!$A:$A,AUTOPREENCHIMENTO!LT:LT)</f>
        <v>1</v>
      </c>
      <c r="AH126" s="1">
        <f>_xlfn.XLOOKUP($A:$A,AUTOPREENCHIMENTO!$A:$A,AUTOPREENCHIMENTO!LU:LU)</f>
        <v>1</v>
      </c>
      <c r="AI126" s="1">
        <f>_xlfn.XLOOKUP($A:$A,AUTOPREENCHIMENTO!$A:$A,AUTOPREENCHIMENTO!MN:MN)</f>
        <v>1</v>
      </c>
      <c r="AJ126" s="1">
        <f>_xlfn.XLOOKUP($A:$A,AUTOPREENCHIMENTO!$A:$A,AUTOPREENCHIMENTO!MO:MO)</f>
        <v>0</v>
      </c>
      <c r="AK126" s="66">
        <f>_xlfn.XLOOKUP($A:$A,AUTOPREENCHIMENTO!$A:$A,AUTOPREENCHIMENTO!LY:LY)</f>
        <v>0</v>
      </c>
      <c r="AL126" s="66">
        <f>_xlfn.XLOOKUP($A:$A,AUTOPREENCHIMENTO!$A:$A,AUTOPREENCHIMENTO!LZ:LZ)</f>
        <v>0</v>
      </c>
      <c r="AM126" s="1">
        <f>_xlfn.XLOOKUP(A:A,TELEFONE!A:A,TELEFONE!JN:JN)</f>
        <v>1</v>
      </c>
      <c r="AN126" s="1">
        <f>_xlfn.XLOOKUP(A:A,TELEFONE!A:A,TELEFONE!JO:JO)</f>
        <v>1</v>
      </c>
      <c r="AO126" s="1">
        <f>_xlfn.XLOOKUP(A:A,TELEFONE!A:A,TELEFONE!JR:JR)</f>
        <v>0</v>
      </c>
      <c r="AP126" s="51">
        <f t="shared" si="87"/>
        <v>7</v>
      </c>
      <c r="AQ126" s="1">
        <f>_xlfn.XLOOKUP($A:$A,TELEFONE!$A:$A,TELEFONE!JH:JH)</f>
        <v>2</v>
      </c>
      <c r="AR126" s="1">
        <f>_xlfn.XLOOKUP($A:$A,TELEFONE!$A:$A,TELEFONE!JI:JI)</f>
        <v>1</v>
      </c>
      <c r="AS126" s="1">
        <f>_xlfn.XLOOKUP($A:$A,TELEFONE!$A:$A,TELEFONE!JJ:JJ)</f>
        <v>2</v>
      </c>
      <c r="AT126" s="1">
        <f>_xlfn.XLOOKUP($A:$A,TELEFONE!$A:$A,TELEFONE!JK:JK)</f>
        <v>2</v>
      </c>
      <c r="AU126" s="2">
        <f>_xlfn.XLOOKUP($A:$A,'COAPS 2020-10'!$A:$A,'COAPS 2020-10'!O:O)</f>
        <v>2</v>
      </c>
      <c r="AV126" s="2" t="str">
        <f>_xlfn.XLOOKUP($A:$A,'COAPS 2020-10'!$A:$A,'COAPS 2020-10'!P:P)</f>
        <v>COMPARTILHADA</v>
      </c>
      <c r="AW126" s="2" t="str">
        <f>_xlfn.XLOOKUP($A:$A,'COAPS 2020-10'!$A:$A,'COAPS 2020-10'!Q:Q)</f>
        <v>COMPARTILHADA</v>
      </c>
      <c r="AX126" s="2" t="str">
        <f>_xlfn.XLOOKUP($A:$A,'COAPS 2020-10'!$A:$A,'COAPS 2020-10'!R:R)</f>
        <v>NÃO</v>
      </c>
      <c r="AY126" s="1">
        <f>_xlfn.XLOOKUP(A:A,AUTOPREENCHIMENTO!A:A,AUTOPREENCHIMENTO!MA:MA)</f>
        <v>0</v>
      </c>
      <c r="AZ126" s="1">
        <f>_xlfn.XLOOKUP(A:A,AUTOPREENCHIMENTO!A:A,AUTOPREENCHIMENTO!PH:PH)</f>
        <v>1</v>
      </c>
    </row>
    <row r="127" spans="1:52" x14ac:dyDescent="0.25">
      <c r="A127" s="2">
        <v>189</v>
      </c>
      <c r="B127" s="1" t="s">
        <v>1568</v>
      </c>
      <c r="C127" s="43" t="s">
        <v>281</v>
      </c>
      <c r="D127" s="1" t="s">
        <v>2105</v>
      </c>
      <c r="E127" s="20" t="str">
        <f>_xlfn.XLOOKUP(A:A,Tipologia!A:A,Tipologia!F:F)</f>
        <v>E</v>
      </c>
      <c r="F127" s="63">
        <f t="shared" si="66"/>
        <v>14.25</v>
      </c>
      <c r="G127" s="65">
        <f t="shared" si="67"/>
        <v>1</v>
      </c>
      <c r="H127" s="65">
        <f t="shared" si="68"/>
        <v>3</v>
      </c>
      <c r="I127" s="65">
        <f t="shared" si="69"/>
        <v>2</v>
      </c>
      <c r="J127" s="65">
        <f t="shared" si="70"/>
        <v>0</v>
      </c>
      <c r="K127" s="65">
        <f t="shared" si="71"/>
        <v>0</v>
      </c>
      <c r="L127" s="65">
        <f t="shared" si="72"/>
        <v>1</v>
      </c>
      <c r="M127" s="65">
        <f t="shared" si="73"/>
        <v>0.5</v>
      </c>
      <c r="N127" s="65">
        <f t="shared" si="74"/>
        <v>0.5</v>
      </c>
      <c r="O127" s="65">
        <f t="shared" si="75"/>
        <v>0.5</v>
      </c>
      <c r="P127" s="65">
        <f t="shared" si="76"/>
        <v>0</v>
      </c>
      <c r="Q127" s="65">
        <f t="shared" si="77"/>
        <v>1</v>
      </c>
      <c r="R127" s="65">
        <f t="shared" si="78"/>
        <v>0</v>
      </c>
      <c r="S127" s="65">
        <f t="shared" si="79"/>
        <v>0.75</v>
      </c>
      <c r="T127" s="65">
        <f t="shared" si="80"/>
        <v>1</v>
      </c>
      <c r="U127" s="65">
        <f t="shared" si="81"/>
        <v>1</v>
      </c>
      <c r="V127" s="65">
        <f t="shared" si="82"/>
        <v>1</v>
      </c>
      <c r="W127" s="65">
        <f t="shared" si="83"/>
        <v>0</v>
      </c>
      <c r="X127" s="65">
        <f t="shared" si="84"/>
        <v>0</v>
      </c>
      <c r="Y127" s="65">
        <f t="shared" si="85"/>
        <v>1</v>
      </c>
      <c r="Z127" s="66">
        <f>_xlfn.XLOOKUP(A:A,'COAPS 2020-10'!A:A,'COAPS 2020-10'!AP:AP)</f>
        <v>1</v>
      </c>
      <c r="AA127" s="67" t="str">
        <f>_xlfn.XLOOKUP(A:A,'COAPS 2020-10'!A:A,'COAPS 2020-10'!M:M)</f>
        <v>COMODATO</v>
      </c>
      <c r="AB127" s="51">
        <f t="shared" si="86"/>
        <v>2</v>
      </c>
      <c r="AC127" s="1">
        <f>_xlfn.XLOOKUP(A:A,'COAPS 2020-10'!A:A,'COAPS 2020-10'!N:N)</f>
        <v>2</v>
      </c>
      <c r="AD127" s="2" t="str">
        <f>_xlfn.XLOOKUP(A:A,'COAPS 2020-10'!A:A,'COAPS 2020-10'!AF:AF)</f>
        <v>NÃO</v>
      </c>
      <c r="AE127" s="67" t="str">
        <f>_xlfn.XLOOKUP(A:A,'COAPS 2020-10'!A:A,'COAPS 2020-10'!T:T)</f>
        <v>NÃO</v>
      </c>
      <c r="AF127" s="1">
        <f>_xlfn.XLOOKUP(A:A,TELEFONE!A:A,TELEFONE!KD:KD)</f>
        <v>1</v>
      </c>
      <c r="AG127" s="1">
        <f>_xlfn.XLOOKUP($A:$A,AUTOPREENCHIMENTO!$A:$A,AUTOPREENCHIMENTO!LT:LT)</f>
        <v>1</v>
      </c>
      <c r="AH127" s="1">
        <f>_xlfn.XLOOKUP($A:$A,AUTOPREENCHIMENTO!$A:$A,AUTOPREENCHIMENTO!LU:LU)</f>
        <v>1</v>
      </c>
      <c r="AI127" s="1">
        <f>_xlfn.XLOOKUP($A:$A,AUTOPREENCHIMENTO!$A:$A,AUTOPREENCHIMENTO!MN:MN)</f>
        <v>1</v>
      </c>
      <c r="AJ127" s="1">
        <f>_xlfn.XLOOKUP($A:$A,AUTOPREENCHIMENTO!$A:$A,AUTOPREENCHIMENTO!MO:MO)</f>
        <v>0</v>
      </c>
      <c r="AK127" s="66">
        <f>_xlfn.XLOOKUP($A:$A,AUTOPREENCHIMENTO!$A:$A,AUTOPREENCHIMENTO!LY:LY)</f>
        <v>1</v>
      </c>
      <c r="AL127" s="66">
        <f>_xlfn.XLOOKUP($A:$A,AUTOPREENCHIMENTO!$A:$A,AUTOPREENCHIMENTO!LZ:LZ)</f>
        <v>1</v>
      </c>
      <c r="AM127" s="1">
        <f>_xlfn.XLOOKUP(A:A,TELEFONE!A:A,TELEFONE!JN:JN)</f>
        <v>2</v>
      </c>
      <c r="AN127" s="1">
        <f>_xlfn.XLOOKUP(A:A,TELEFONE!A:A,TELEFONE!JO:JO)</f>
        <v>2</v>
      </c>
      <c r="AO127" s="1">
        <f>_xlfn.XLOOKUP(A:A,TELEFONE!A:A,TELEFONE!JR:JR)</f>
        <v>0</v>
      </c>
      <c r="AP127" s="51">
        <f t="shared" si="87"/>
        <v>5</v>
      </c>
      <c r="AQ127" s="1">
        <f>_xlfn.XLOOKUP($A:$A,TELEFONE!$A:$A,TELEFONE!JH:JH)</f>
        <v>1</v>
      </c>
      <c r="AR127" s="1">
        <f>_xlfn.XLOOKUP($A:$A,TELEFONE!$A:$A,TELEFONE!JI:JI)</f>
        <v>1</v>
      </c>
      <c r="AS127" s="1">
        <f>_xlfn.XLOOKUP($A:$A,TELEFONE!$A:$A,TELEFONE!JJ:JJ)</f>
        <v>1</v>
      </c>
      <c r="AT127" s="1">
        <f>_xlfn.XLOOKUP($A:$A,TELEFONE!$A:$A,TELEFONE!JK:JK)</f>
        <v>2</v>
      </c>
      <c r="AU127" s="2">
        <f>_xlfn.XLOOKUP($A:$A,'COAPS 2020-10'!$A:$A,'COAPS 2020-10'!O:O)</f>
        <v>1</v>
      </c>
      <c r="AV127" s="2" t="str">
        <f>_xlfn.XLOOKUP($A:$A,'COAPS 2020-10'!$A:$A,'COAPS 2020-10'!P:P)</f>
        <v>SIM</v>
      </c>
      <c r="AW127" s="2" t="str">
        <f>_xlfn.XLOOKUP($A:$A,'COAPS 2020-10'!$A:$A,'COAPS 2020-10'!Q:Q)</f>
        <v>COMPARTILHADA</v>
      </c>
      <c r="AX127" s="2" t="str">
        <f>_xlfn.XLOOKUP($A:$A,'COAPS 2020-10'!$A:$A,'COAPS 2020-10'!R:R)</f>
        <v>NÃO</v>
      </c>
      <c r="AY127" s="1">
        <f>_xlfn.XLOOKUP(A:A,AUTOPREENCHIMENTO!A:A,AUTOPREENCHIMENTO!MA:MA)</f>
        <v>0</v>
      </c>
      <c r="AZ127" s="1">
        <f>_xlfn.XLOOKUP(A:A,AUTOPREENCHIMENTO!A:A,AUTOPREENCHIMENTO!PH:PH)</f>
        <v>1</v>
      </c>
    </row>
    <row r="128" spans="1:52" x14ac:dyDescent="0.25">
      <c r="A128" s="2">
        <v>192</v>
      </c>
      <c r="B128" s="1" t="s">
        <v>1702</v>
      </c>
      <c r="C128" s="43" t="s">
        <v>2151</v>
      </c>
      <c r="D128" s="1" t="s">
        <v>2059</v>
      </c>
      <c r="E128" s="20" t="str">
        <f>_xlfn.XLOOKUP(A:A,Tipologia!A:A,Tipologia!F:F)</f>
        <v>C</v>
      </c>
      <c r="F128" s="63">
        <f t="shared" si="66"/>
        <v>15.5</v>
      </c>
      <c r="G128" s="65">
        <f t="shared" si="67"/>
        <v>1</v>
      </c>
      <c r="H128" s="65">
        <f t="shared" si="68"/>
        <v>0</v>
      </c>
      <c r="I128" s="65">
        <f t="shared" si="69"/>
        <v>2</v>
      </c>
      <c r="J128" s="65">
        <f t="shared" si="70"/>
        <v>1</v>
      </c>
      <c r="K128" s="65">
        <f t="shared" si="71"/>
        <v>1</v>
      </c>
      <c r="L128" s="65">
        <f t="shared" si="72"/>
        <v>0</v>
      </c>
      <c r="M128" s="65">
        <f t="shared" si="73"/>
        <v>0.5</v>
      </c>
      <c r="N128" s="65">
        <f t="shared" si="74"/>
        <v>0.5</v>
      </c>
      <c r="O128" s="65">
        <f t="shared" si="75"/>
        <v>0.5</v>
      </c>
      <c r="P128" s="65">
        <f t="shared" si="76"/>
        <v>0.5</v>
      </c>
      <c r="Q128" s="65">
        <f t="shared" si="77"/>
        <v>1</v>
      </c>
      <c r="R128" s="65">
        <f t="shared" si="78"/>
        <v>1</v>
      </c>
      <c r="S128" s="65">
        <f t="shared" si="79"/>
        <v>0.5</v>
      </c>
      <c r="T128" s="65">
        <f t="shared" si="80"/>
        <v>1</v>
      </c>
      <c r="U128" s="65">
        <f t="shared" si="81"/>
        <v>1</v>
      </c>
      <c r="V128" s="65">
        <f t="shared" si="82"/>
        <v>1</v>
      </c>
      <c r="W128" s="65">
        <f t="shared" si="83"/>
        <v>1</v>
      </c>
      <c r="X128" s="65">
        <f t="shared" si="84"/>
        <v>1</v>
      </c>
      <c r="Y128" s="65">
        <f t="shared" si="85"/>
        <v>1</v>
      </c>
      <c r="Z128" s="66">
        <f>_xlfn.XLOOKUP(A:A,'COAPS 2020-10'!A:A,'COAPS 2020-10'!AP:AP)</f>
        <v>8</v>
      </c>
      <c r="AA128" s="67" t="str">
        <f>_xlfn.XLOOKUP(A:A,'COAPS 2020-10'!A:A,'COAPS 2020-10'!M:M)</f>
        <v>PRÓPRIO</v>
      </c>
      <c r="AB128" s="51">
        <f t="shared" si="86"/>
        <v>1.875</v>
      </c>
      <c r="AC128" s="1">
        <f>_xlfn.XLOOKUP(A:A,'COAPS 2020-10'!A:A,'COAPS 2020-10'!N:N)</f>
        <v>15</v>
      </c>
      <c r="AD128" s="2" t="str">
        <f>_xlfn.XLOOKUP(A:A,'COAPS 2020-10'!A:A,'COAPS 2020-10'!AF:AF)</f>
        <v>SIM</v>
      </c>
      <c r="AE128" s="67" t="str">
        <f>_xlfn.XLOOKUP(A:A,'COAPS 2020-10'!A:A,'COAPS 2020-10'!T:T)</f>
        <v>SIM</v>
      </c>
      <c r="AF128" s="1">
        <f>_xlfn.XLOOKUP(A:A,TELEFONE!A:A,TELEFONE!KD:KD)</f>
        <v>0</v>
      </c>
      <c r="AG128" s="1">
        <f>_xlfn.XLOOKUP($A:$A,AUTOPREENCHIMENTO!$A:$A,AUTOPREENCHIMENTO!LT:LT)</f>
        <v>1</v>
      </c>
      <c r="AH128" s="1">
        <f>_xlfn.XLOOKUP($A:$A,AUTOPREENCHIMENTO!$A:$A,AUTOPREENCHIMENTO!LU:LU)</f>
        <v>1</v>
      </c>
      <c r="AI128" s="1">
        <f>_xlfn.XLOOKUP($A:$A,AUTOPREENCHIMENTO!$A:$A,AUTOPREENCHIMENTO!MN:MN)</f>
        <v>1</v>
      </c>
      <c r="AJ128" s="1">
        <f>_xlfn.XLOOKUP($A:$A,AUTOPREENCHIMENTO!$A:$A,AUTOPREENCHIMENTO!MO:MO)</f>
        <v>1</v>
      </c>
      <c r="AK128" s="66">
        <f>_xlfn.XLOOKUP($A:$A,AUTOPREENCHIMENTO!$A:$A,AUTOPREENCHIMENTO!LY:LY)</f>
        <v>1</v>
      </c>
      <c r="AL128" s="66">
        <f>_xlfn.XLOOKUP($A:$A,AUTOPREENCHIMENTO!$A:$A,AUTOPREENCHIMENTO!LZ:LZ)</f>
        <v>1</v>
      </c>
      <c r="AM128" s="1">
        <f>_xlfn.XLOOKUP(A:A,TELEFONE!A:A,TELEFONE!JN:JN)</f>
        <v>1</v>
      </c>
      <c r="AN128" s="1">
        <f>_xlfn.XLOOKUP(A:A,TELEFONE!A:A,TELEFONE!JO:JO)</f>
        <v>1</v>
      </c>
      <c r="AO128" s="1">
        <f>_xlfn.XLOOKUP(A:A,TELEFONE!A:A,TELEFONE!JR:JR)</f>
        <v>1</v>
      </c>
      <c r="AP128" s="51">
        <f t="shared" si="87"/>
        <v>6</v>
      </c>
      <c r="AQ128" s="1">
        <f>_xlfn.XLOOKUP($A:$A,TELEFONE!$A:$A,TELEFONE!JH:JH)</f>
        <v>1</v>
      </c>
      <c r="AR128" s="1">
        <f>_xlfn.XLOOKUP($A:$A,TELEFONE!$A:$A,TELEFONE!JI:JI)</f>
        <v>2</v>
      </c>
      <c r="AS128" s="1">
        <f>_xlfn.XLOOKUP($A:$A,TELEFONE!$A:$A,TELEFONE!JJ:JJ)</f>
        <v>1</v>
      </c>
      <c r="AT128" s="1">
        <f>_xlfn.XLOOKUP($A:$A,TELEFONE!$A:$A,TELEFONE!JK:JK)</f>
        <v>2</v>
      </c>
      <c r="AU128" s="2">
        <f>_xlfn.XLOOKUP($A:$A,'COAPS 2020-10'!$A:$A,'COAPS 2020-10'!O:O)</f>
        <v>6</v>
      </c>
      <c r="AV128" s="2" t="str">
        <f>_xlfn.XLOOKUP($A:$A,'COAPS 2020-10'!$A:$A,'COAPS 2020-10'!P:P)</f>
        <v>SIM</v>
      </c>
      <c r="AW128" s="2" t="str">
        <f>_xlfn.XLOOKUP($A:$A,'COAPS 2020-10'!$A:$A,'COAPS 2020-10'!Q:Q)</f>
        <v>COMPARTILHADA</v>
      </c>
      <c r="AX128" s="2" t="str">
        <f>_xlfn.XLOOKUP($A:$A,'COAPS 2020-10'!$A:$A,'COAPS 2020-10'!R:R)</f>
        <v>SIM</v>
      </c>
      <c r="AY128" s="1">
        <f>_xlfn.XLOOKUP(A:A,AUTOPREENCHIMENTO!A:A,AUTOPREENCHIMENTO!MA:MA)</f>
        <v>1</v>
      </c>
      <c r="AZ128" s="1">
        <f>_xlfn.XLOOKUP(A:A,AUTOPREENCHIMENTO!A:A,AUTOPREENCHIMENTO!PH:PH)</f>
        <v>1</v>
      </c>
    </row>
    <row r="129" spans="1:52" x14ac:dyDescent="0.25">
      <c r="A129" s="2">
        <v>193</v>
      </c>
      <c r="B129" s="1" t="s">
        <v>1702</v>
      </c>
      <c r="C129" s="43" t="s">
        <v>325</v>
      </c>
      <c r="D129" s="1" t="s">
        <v>1715</v>
      </c>
      <c r="E129" s="20" t="str">
        <f>_xlfn.XLOOKUP(A:A,Tipologia!A:A,Tipologia!F:F)</f>
        <v>C</v>
      </c>
      <c r="F129" s="63">
        <f t="shared" si="66"/>
        <v>14.25</v>
      </c>
      <c r="G129" s="65">
        <f t="shared" si="67"/>
        <v>0</v>
      </c>
      <c r="H129" s="65">
        <f t="shared" si="68"/>
        <v>3</v>
      </c>
      <c r="I129" s="65">
        <f t="shared" si="69"/>
        <v>1</v>
      </c>
      <c r="J129" s="65">
        <f t="shared" si="70"/>
        <v>0</v>
      </c>
      <c r="K129" s="65">
        <f t="shared" si="71"/>
        <v>0.5</v>
      </c>
      <c r="L129" s="65">
        <f t="shared" si="72"/>
        <v>1</v>
      </c>
      <c r="M129" s="65">
        <f t="shared" si="73"/>
        <v>0.5</v>
      </c>
      <c r="N129" s="65">
        <f t="shared" si="74"/>
        <v>0.5</v>
      </c>
      <c r="O129" s="65">
        <f t="shared" si="75"/>
        <v>0.5</v>
      </c>
      <c r="P129" s="65">
        <f t="shared" si="76"/>
        <v>0.5</v>
      </c>
      <c r="Q129" s="65">
        <f t="shared" si="77"/>
        <v>1</v>
      </c>
      <c r="R129" s="65">
        <f t="shared" si="78"/>
        <v>0.5</v>
      </c>
      <c r="S129" s="65">
        <f t="shared" si="79"/>
        <v>0.25</v>
      </c>
      <c r="T129" s="65">
        <f t="shared" si="80"/>
        <v>1</v>
      </c>
      <c r="U129" s="65">
        <f t="shared" si="81"/>
        <v>1</v>
      </c>
      <c r="V129" s="65">
        <f t="shared" si="82"/>
        <v>1</v>
      </c>
      <c r="W129" s="65">
        <f t="shared" si="83"/>
        <v>0</v>
      </c>
      <c r="X129" s="65">
        <f t="shared" si="84"/>
        <v>1</v>
      </c>
      <c r="Y129" s="65">
        <f t="shared" si="85"/>
        <v>1</v>
      </c>
      <c r="Z129" s="66">
        <f>_xlfn.XLOOKUP(A:A,'COAPS 2020-10'!A:A,'COAPS 2020-10'!AP:AP)</f>
        <v>1</v>
      </c>
      <c r="AA129" s="67" t="str">
        <f>_xlfn.XLOOKUP(A:A,'COAPS 2020-10'!A:A,'COAPS 2020-10'!M:M)</f>
        <v>ALUGADO</v>
      </c>
      <c r="AB129" s="51">
        <f t="shared" si="86"/>
        <v>1</v>
      </c>
      <c r="AC129" s="1">
        <f>_xlfn.XLOOKUP(A:A,'COAPS 2020-10'!A:A,'COAPS 2020-10'!N:N)</f>
        <v>1</v>
      </c>
      <c r="AD129" s="2" t="str">
        <f>_xlfn.XLOOKUP(A:A,'COAPS 2020-10'!A:A,'COAPS 2020-10'!AF:AF)</f>
        <v>NÃO</v>
      </c>
      <c r="AE129" s="67" t="str">
        <f>_xlfn.XLOOKUP(A:A,'COAPS 2020-10'!A:A,'COAPS 2020-10'!T:T)</f>
        <v>CAUTELA</v>
      </c>
      <c r="AF129" s="1">
        <f>_xlfn.XLOOKUP(A:A,TELEFONE!A:A,TELEFONE!KD:KD)</f>
        <v>1</v>
      </c>
      <c r="AG129" s="1">
        <f>_xlfn.XLOOKUP($A:$A,AUTOPREENCHIMENTO!$A:$A,AUTOPREENCHIMENTO!LT:LT)</f>
        <v>1</v>
      </c>
      <c r="AH129" s="1">
        <f>_xlfn.XLOOKUP($A:$A,AUTOPREENCHIMENTO!$A:$A,AUTOPREENCHIMENTO!LU:LU)</f>
        <v>1</v>
      </c>
      <c r="AI129" s="1">
        <f>_xlfn.XLOOKUP($A:$A,AUTOPREENCHIMENTO!$A:$A,AUTOPREENCHIMENTO!MN:MN)</f>
        <v>1</v>
      </c>
      <c r="AJ129" s="1">
        <f>_xlfn.XLOOKUP($A:$A,AUTOPREENCHIMENTO!$A:$A,AUTOPREENCHIMENTO!MO:MO)</f>
        <v>1</v>
      </c>
      <c r="AK129" s="66">
        <f>_xlfn.XLOOKUP($A:$A,AUTOPREENCHIMENTO!$A:$A,AUTOPREENCHIMENTO!LY:LY)</f>
        <v>1</v>
      </c>
      <c r="AL129" s="66">
        <f>_xlfn.XLOOKUP($A:$A,AUTOPREENCHIMENTO!$A:$A,AUTOPREENCHIMENTO!LZ:LZ)</f>
        <v>1</v>
      </c>
      <c r="AM129" s="1">
        <f>_xlfn.XLOOKUP(A:A,TELEFONE!A:A,TELEFONE!JN:JN)</f>
        <v>2</v>
      </c>
      <c r="AN129" s="1">
        <f>_xlfn.XLOOKUP(A:A,TELEFONE!A:A,TELEFONE!JO:JO)</f>
        <v>2</v>
      </c>
      <c r="AO129" s="1">
        <f>_xlfn.XLOOKUP(A:A,TELEFONE!A:A,TELEFONE!JR:JR)</f>
        <v>1</v>
      </c>
      <c r="AP129" s="51">
        <f t="shared" si="87"/>
        <v>7</v>
      </c>
      <c r="AQ129" s="1">
        <f>_xlfn.XLOOKUP($A:$A,TELEFONE!$A:$A,TELEFONE!JH:JH)</f>
        <v>2</v>
      </c>
      <c r="AR129" s="1">
        <f>_xlfn.XLOOKUP($A:$A,TELEFONE!$A:$A,TELEFONE!JI:JI)</f>
        <v>2</v>
      </c>
      <c r="AS129" s="1">
        <f>_xlfn.XLOOKUP($A:$A,TELEFONE!$A:$A,TELEFONE!JJ:JJ)</f>
        <v>1</v>
      </c>
      <c r="AT129" s="1">
        <f>_xlfn.XLOOKUP($A:$A,TELEFONE!$A:$A,TELEFONE!JK:JK)</f>
        <v>2</v>
      </c>
      <c r="AU129" s="2">
        <f>_xlfn.XLOOKUP($A:$A,'COAPS 2020-10'!$A:$A,'COAPS 2020-10'!O:O)</f>
        <v>2</v>
      </c>
      <c r="AV129" s="2" t="str">
        <f>_xlfn.XLOOKUP($A:$A,'COAPS 2020-10'!$A:$A,'COAPS 2020-10'!P:P)</f>
        <v>COMPARTILHADA</v>
      </c>
      <c r="AW129" s="2" t="str">
        <f>_xlfn.XLOOKUP($A:$A,'COAPS 2020-10'!$A:$A,'COAPS 2020-10'!Q:Q)</f>
        <v>COMPARTILHADA</v>
      </c>
      <c r="AX129" s="2" t="str">
        <f>_xlfn.XLOOKUP($A:$A,'COAPS 2020-10'!$A:$A,'COAPS 2020-10'!R:R)</f>
        <v>NÃO</v>
      </c>
      <c r="AY129" s="1">
        <f>_xlfn.XLOOKUP(A:A,AUTOPREENCHIMENTO!A:A,AUTOPREENCHIMENTO!MA:MA)</f>
        <v>1</v>
      </c>
      <c r="AZ129" s="1">
        <f>_xlfn.XLOOKUP(A:A,AUTOPREENCHIMENTO!A:A,AUTOPREENCHIMENTO!PH:PH)</f>
        <v>1</v>
      </c>
    </row>
    <row r="130" spans="1:52" x14ac:dyDescent="0.25">
      <c r="A130" s="2">
        <v>194</v>
      </c>
      <c r="B130" s="1" t="s">
        <v>1702</v>
      </c>
      <c r="C130" s="43" t="s">
        <v>2151</v>
      </c>
      <c r="D130" s="1" t="s">
        <v>2117</v>
      </c>
      <c r="E130" s="20" t="str">
        <f>_xlfn.XLOOKUP(A:A,Tipologia!A:A,Tipologia!F:F)</f>
        <v>B</v>
      </c>
      <c r="F130" s="63">
        <f t="shared" ref="F130:F161" si="88">SUM(G130:Y130)</f>
        <v>19</v>
      </c>
      <c r="G130" s="65">
        <f t="shared" ref="G130:G161" si="89">IF(OR(AA130="PRÓPRIO",AA130="CESSÃO",AA130="COMODATO"),1,0)</f>
        <v>1</v>
      </c>
      <c r="H130" s="65">
        <f t="shared" ref="H130:H161" si="90">IF(Z130&lt;=4,3,IF(Z130&lt;=7,1,0))</f>
        <v>3</v>
      </c>
      <c r="I130" s="65">
        <f t="shared" ref="I130:I161" si="91">IF(AB130&gt;=1.5,2,IF(AB130&gt;=1,1,0))</f>
        <v>2</v>
      </c>
      <c r="J130" s="65">
        <f t="shared" ref="J130:J161" si="92">IF(AD130="SIM",1,0)</f>
        <v>1</v>
      </c>
      <c r="K130" s="65">
        <f t="shared" ref="K130:K161" si="93">IF(AE130="SIM",1,IF(AE130="CAUTELA",0.5,0))</f>
        <v>0.5</v>
      </c>
      <c r="L130" s="65">
        <f t="shared" ref="L130:L161" si="94">AF130</f>
        <v>1</v>
      </c>
      <c r="M130" s="65">
        <f t="shared" ref="M130:M161" si="95">IF(AG130=1,0.5,0)</f>
        <v>0.5</v>
      </c>
      <c r="N130" s="65">
        <f t="shared" ref="N130:N161" si="96">IF(AH130=1,0.5,0)</f>
        <v>0.5</v>
      </c>
      <c r="O130" s="65">
        <f t="shared" ref="O130:O161" si="97">IF(AI130=1,0.5,0)</f>
        <v>0.5</v>
      </c>
      <c r="P130" s="65">
        <f t="shared" ref="P130:P161" si="98">IF(AJ130=1,0.5,0)</f>
        <v>0</v>
      </c>
      <c r="Q130" s="65">
        <f t="shared" ref="Q130:Q161" si="99">IF(OR(AK130=1,AL130=1),1,0)</f>
        <v>1</v>
      </c>
      <c r="R130" s="65">
        <f t="shared" ref="R130:R161" si="100">IF(AND(OR(AM130=1,AN130=1),AO130=1),1,IF(OR(AM130=1,AN130=1,AO130=1),0.5,0))</f>
        <v>1</v>
      </c>
      <c r="S130" s="65">
        <f t="shared" ref="S130:S161" si="101">IF(AP130=4,1,IF(AP130=5,0.75,IF(AP130=6,0.5,IF(AP130=7,0.25,0))))</f>
        <v>1</v>
      </c>
      <c r="T130" s="65">
        <f t="shared" ref="T130:T161" si="102">IF(AU130=0,0,1)</f>
        <v>1</v>
      </c>
      <c r="U130" s="65">
        <f t="shared" ref="U130:U161" si="103">IF(AV130="NÃO",0,1)</f>
        <v>1</v>
      </c>
      <c r="V130" s="65">
        <f t="shared" ref="V130:V161" si="104">IF(AW130="NÃO",0,1)</f>
        <v>1</v>
      </c>
      <c r="W130" s="65">
        <f t="shared" ref="W130:W161" si="105">IF(AX130="SIM",1,0)</f>
        <v>1</v>
      </c>
      <c r="X130" s="65">
        <f t="shared" ref="X130:X161" si="106">AY130</f>
        <v>1</v>
      </c>
      <c r="Y130" s="65">
        <f t="shared" ref="Y130:Y161" si="107">IF(AZ130=1,1,0)</f>
        <v>1</v>
      </c>
      <c r="Z130" s="66">
        <f>_xlfn.XLOOKUP(A:A,'COAPS 2020-10'!A:A,'COAPS 2020-10'!AP:AP)</f>
        <v>1</v>
      </c>
      <c r="AA130" s="67" t="str">
        <f>_xlfn.XLOOKUP(A:A,'COAPS 2020-10'!A:A,'COAPS 2020-10'!M:M)</f>
        <v>COMODATO</v>
      </c>
      <c r="AB130" s="51">
        <f t="shared" ref="AB130:AB161" si="108">AC130/Z130</f>
        <v>3</v>
      </c>
      <c r="AC130" s="1">
        <f>_xlfn.XLOOKUP(A:A,'COAPS 2020-10'!A:A,'COAPS 2020-10'!N:N)</f>
        <v>3</v>
      </c>
      <c r="AD130" s="2" t="str">
        <f>_xlfn.XLOOKUP(A:A,'COAPS 2020-10'!A:A,'COAPS 2020-10'!AF:AF)</f>
        <v>SIM</v>
      </c>
      <c r="AE130" s="67" t="str">
        <f>_xlfn.XLOOKUP(A:A,'COAPS 2020-10'!A:A,'COAPS 2020-10'!T:T)</f>
        <v>CAUTELA</v>
      </c>
      <c r="AF130" s="1">
        <f>_xlfn.XLOOKUP(A:A,TELEFONE!A:A,TELEFONE!KD:KD)</f>
        <v>1</v>
      </c>
      <c r="AG130" s="1">
        <f>_xlfn.XLOOKUP($A:$A,AUTOPREENCHIMENTO!$A:$A,AUTOPREENCHIMENTO!LT:LT)</f>
        <v>1</v>
      </c>
      <c r="AH130" s="1">
        <f>_xlfn.XLOOKUP($A:$A,AUTOPREENCHIMENTO!$A:$A,AUTOPREENCHIMENTO!LU:LU)</f>
        <v>1</v>
      </c>
      <c r="AI130" s="1">
        <f>_xlfn.XLOOKUP($A:$A,AUTOPREENCHIMENTO!$A:$A,AUTOPREENCHIMENTO!MN:MN)</f>
        <v>1</v>
      </c>
      <c r="AJ130" s="1">
        <f>_xlfn.XLOOKUP($A:$A,AUTOPREENCHIMENTO!$A:$A,AUTOPREENCHIMENTO!MO:MO)</f>
        <v>0</v>
      </c>
      <c r="AK130" s="66">
        <f>_xlfn.XLOOKUP($A:$A,AUTOPREENCHIMENTO!$A:$A,AUTOPREENCHIMENTO!LY:LY)</f>
        <v>1</v>
      </c>
      <c r="AL130" s="66">
        <f>_xlfn.XLOOKUP($A:$A,AUTOPREENCHIMENTO!$A:$A,AUTOPREENCHIMENTO!LZ:LZ)</f>
        <v>0</v>
      </c>
      <c r="AM130" s="1">
        <f>_xlfn.XLOOKUP(A:A,TELEFONE!A:A,TELEFONE!JN:JN)</f>
        <v>1</v>
      </c>
      <c r="AN130" s="1">
        <f>_xlfn.XLOOKUP(A:A,TELEFONE!A:A,TELEFONE!JO:JO)</f>
        <v>2</v>
      </c>
      <c r="AO130" s="1">
        <f>_xlfn.XLOOKUP(A:A,TELEFONE!A:A,TELEFONE!JR:JR)</f>
        <v>1</v>
      </c>
      <c r="AP130" s="51">
        <f t="shared" ref="AP130:AP161" si="109">SUM(AQ130:AT130)</f>
        <v>4</v>
      </c>
      <c r="AQ130" s="1">
        <f>_xlfn.XLOOKUP($A:$A,TELEFONE!$A:$A,TELEFONE!JH:JH)</f>
        <v>1</v>
      </c>
      <c r="AR130" s="1">
        <f>_xlfn.XLOOKUP($A:$A,TELEFONE!$A:$A,TELEFONE!JI:JI)</f>
        <v>1</v>
      </c>
      <c r="AS130" s="1">
        <f>_xlfn.XLOOKUP($A:$A,TELEFONE!$A:$A,TELEFONE!JJ:JJ)</f>
        <v>1</v>
      </c>
      <c r="AT130" s="1">
        <f>_xlfn.XLOOKUP($A:$A,TELEFONE!$A:$A,TELEFONE!JK:JK)</f>
        <v>1</v>
      </c>
      <c r="AU130" s="2">
        <f>_xlfn.XLOOKUP($A:$A,'COAPS 2020-10'!$A:$A,'COAPS 2020-10'!O:O)</f>
        <v>2</v>
      </c>
      <c r="AV130" s="2" t="str">
        <f>_xlfn.XLOOKUP($A:$A,'COAPS 2020-10'!$A:$A,'COAPS 2020-10'!P:P)</f>
        <v>SIM</v>
      </c>
      <c r="AW130" s="2" t="str">
        <f>_xlfn.XLOOKUP($A:$A,'COAPS 2020-10'!$A:$A,'COAPS 2020-10'!Q:Q)</f>
        <v>SIM</v>
      </c>
      <c r="AX130" s="2" t="str">
        <f>_xlfn.XLOOKUP($A:$A,'COAPS 2020-10'!$A:$A,'COAPS 2020-10'!R:R)</f>
        <v>SIM</v>
      </c>
      <c r="AY130" s="1">
        <f>_xlfn.XLOOKUP(A:A,AUTOPREENCHIMENTO!A:A,AUTOPREENCHIMENTO!MA:MA)</f>
        <v>1</v>
      </c>
      <c r="AZ130" s="1">
        <f>_xlfn.XLOOKUP(A:A,AUTOPREENCHIMENTO!A:A,AUTOPREENCHIMENTO!PH:PH)</f>
        <v>1</v>
      </c>
    </row>
    <row r="131" spans="1:52" x14ac:dyDescent="0.25">
      <c r="A131" s="2">
        <v>195</v>
      </c>
      <c r="B131" s="1" t="s">
        <v>1702</v>
      </c>
      <c r="C131" s="43" t="s">
        <v>325</v>
      </c>
      <c r="D131" s="1" t="s">
        <v>1725</v>
      </c>
      <c r="E131" s="20" t="str">
        <f>_xlfn.XLOOKUP(A:A,Tipologia!A:A,Tipologia!F:F)</f>
        <v>C</v>
      </c>
      <c r="F131" s="63">
        <f t="shared" si="88"/>
        <v>18.5</v>
      </c>
      <c r="G131" s="65">
        <f t="shared" si="89"/>
        <v>1</v>
      </c>
      <c r="H131" s="65">
        <f t="shared" si="90"/>
        <v>3</v>
      </c>
      <c r="I131" s="65">
        <f t="shared" si="91"/>
        <v>2</v>
      </c>
      <c r="J131" s="65">
        <f t="shared" si="92"/>
        <v>1</v>
      </c>
      <c r="K131" s="65">
        <f t="shared" si="93"/>
        <v>1</v>
      </c>
      <c r="L131" s="65">
        <f t="shared" si="94"/>
        <v>1</v>
      </c>
      <c r="M131" s="65">
        <f t="shared" si="95"/>
        <v>0</v>
      </c>
      <c r="N131" s="65">
        <f t="shared" si="96"/>
        <v>0.5</v>
      </c>
      <c r="O131" s="65">
        <f t="shared" si="97"/>
        <v>0.5</v>
      </c>
      <c r="P131" s="65">
        <f t="shared" si="98"/>
        <v>0.5</v>
      </c>
      <c r="Q131" s="65">
        <f t="shared" si="99"/>
        <v>1</v>
      </c>
      <c r="R131" s="65">
        <f t="shared" si="100"/>
        <v>1</v>
      </c>
      <c r="S131" s="65">
        <f t="shared" si="101"/>
        <v>1</v>
      </c>
      <c r="T131" s="65">
        <f t="shared" si="102"/>
        <v>1</v>
      </c>
      <c r="U131" s="65">
        <f t="shared" si="103"/>
        <v>1</v>
      </c>
      <c r="V131" s="65">
        <f t="shared" si="104"/>
        <v>1</v>
      </c>
      <c r="W131" s="65">
        <f t="shared" si="105"/>
        <v>1</v>
      </c>
      <c r="X131" s="65">
        <f t="shared" si="106"/>
        <v>0</v>
      </c>
      <c r="Y131" s="65">
        <f t="shared" si="107"/>
        <v>1</v>
      </c>
      <c r="Z131" s="66">
        <f>_xlfn.XLOOKUP(A:A,'COAPS 2020-10'!A:A,'COAPS 2020-10'!AP:AP)</f>
        <v>1</v>
      </c>
      <c r="AA131" s="67" t="str">
        <f>_xlfn.XLOOKUP(A:A,'COAPS 2020-10'!A:A,'COAPS 2020-10'!M:M)</f>
        <v>PRÓPRIO</v>
      </c>
      <c r="AB131" s="51">
        <f t="shared" si="108"/>
        <v>2</v>
      </c>
      <c r="AC131" s="1">
        <f>_xlfn.XLOOKUP(A:A,'COAPS 2020-10'!A:A,'COAPS 2020-10'!N:N)</f>
        <v>2</v>
      </c>
      <c r="AD131" s="2" t="str">
        <f>_xlfn.XLOOKUP(A:A,'COAPS 2020-10'!A:A,'COAPS 2020-10'!AF:AF)</f>
        <v>SIM</v>
      </c>
      <c r="AE131" s="67" t="str">
        <f>_xlfn.XLOOKUP(A:A,'COAPS 2020-10'!A:A,'COAPS 2020-10'!T:T)</f>
        <v>SIM</v>
      </c>
      <c r="AF131" s="1">
        <f>_xlfn.XLOOKUP(A:A,TELEFONE!A:A,TELEFONE!KD:KD)</f>
        <v>1</v>
      </c>
      <c r="AG131" s="1">
        <f>_xlfn.XLOOKUP($A:$A,AUTOPREENCHIMENTO!$A:$A,AUTOPREENCHIMENTO!LT:LT)</f>
        <v>0</v>
      </c>
      <c r="AH131" s="1">
        <f>_xlfn.XLOOKUP($A:$A,AUTOPREENCHIMENTO!$A:$A,AUTOPREENCHIMENTO!LU:LU)</f>
        <v>1</v>
      </c>
      <c r="AI131" s="1">
        <f>_xlfn.XLOOKUP($A:$A,AUTOPREENCHIMENTO!$A:$A,AUTOPREENCHIMENTO!MN:MN)</f>
        <v>1</v>
      </c>
      <c r="AJ131" s="1">
        <f>_xlfn.XLOOKUP($A:$A,AUTOPREENCHIMENTO!$A:$A,AUTOPREENCHIMENTO!MO:MO)</f>
        <v>1</v>
      </c>
      <c r="AK131" s="66">
        <f>_xlfn.XLOOKUP($A:$A,AUTOPREENCHIMENTO!$A:$A,AUTOPREENCHIMENTO!LY:LY)</f>
        <v>1</v>
      </c>
      <c r="AL131" s="66">
        <f>_xlfn.XLOOKUP($A:$A,AUTOPREENCHIMENTO!$A:$A,AUTOPREENCHIMENTO!LZ:LZ)</f>
        <v>1</v>
      </c>
      <c r="AM131" s="1">
        <f>_xlfn.XLOOKUP(A:A,TELEFONE!A:A,TELEFONE!JN:JN)</f>
        <v>1</v>
      </c>
      <c r="AN131" s="1">
        <f>_xlfn.XLOOKUP(A:A,TELEFONE!A:A,TELEFONE!JO:JO)</f>
        <v>1</v>
      </c>
      <c r="AO131" s="1">
        <f>_xlfn.XLOOKUP(A:A,TELEFONE!A:A,TELEFONE!JR:JR)</f>
        <v>1</v>
      </c>
      <c r="AP131" s="51">
        <f t="shared" si="109"/>
        <v>4</v>
      </c>
      <c r="AQ131" s="1">
        <f>_xlfn.XLOOKUP($A:$A,TELEFONE!$A:$A,TELEFONE!JH:JH)</f>
        <v>1</v>
      </c>
      <c r="AR131" s="1">
        <f>_xlfn.XLOOKUP($A:$A,TELEFONE!$A:$A,TELEFONE!JI:JI)</f>
        <v>1</v>
      </c>
      <c r="AS131" s="1">
        <f>_xlfn.XLOOKUP($A:$A,TELEFONE!$A:$A,TELEFONE!JJ:JJ)</f>
        <v>1</v>
      </c>
      <c r="AT131" s="1">
        <f>_xlfn.XLOOKUP($A:$A,TELEFONE!$A:$A,TELEFONE!JK:JK)</f>
        <v>1</v>
      </c>
      <c r="AU131" s="2">
        <f>_xlfn.XLOOKUP($A:$A,'COAPS 2020-10'!$A:$A,'COAPS 2020-10'!O:O)</f>
        <v>1</v>
      </c>
      <c r="AV131" s="2" t="str">
        <f>_xlfn.XLOOKUP($A:$A,'COAPS 2020-10'!$A:$A,'COAPS 2020-10'!P:P)</f>
        <v>COMPARTILHADA</v>
      </c>
      <c r="AW131" s="2" t="str">
        <f>_xlfn.XLOOKUP($A:$A,'COAPS 2020-10'!$A:$A,'COAPS 2020-10'!Q:Q)</f>
        <v>COMPARTILHADA</v>
      </c>
      <c r="AX131" s="2" t="str">
        <f>_xlfn.XLOOKUP($A:$A,'COAPS 2020-10'!$A:$A,'COAPS 2020-10'!R:R)</f>
        <v>SIM</v>
      </c>
      <c r="AY131" s="1">
        <f>_xlfn.XLOOKUP(A:A,AUTOPREENCHIMENTO!A:A,AUTOPREENCHIMENTO!MA:MA)</f>
        <v>0</v>
      </c>
      <c r="AZ131" s="1">
        <f>_xlfn.XLOOKUP(A:A,AUTOPREENCHIMENTO!A:A,AUTOPREENCHIMENTO!PH:PH)</f>
        <v>1</v>
      </c>
    </row>
    <row r="132" spans="1:52" x14ac:dyDescent="0.25">
      <c r="A132" s="2">
        <v>196</v>
      </c>
      <c r="B132" s="1" t="s">
        <v>1622</v>
      </c>
      <c r="C132" s="43" t="s">
        <v>127</v>
      </c>
      <c r="D132" s="1" t="s">
        <v>1659</v>
      </c>
      <c r="E132" s="20" t="str">
        <f>_xlfn.XLOOKUP(A:A,Tipologia!A:A,Tipologia!F:F)</f>
        <v>C</v>
      </c>
      <c r="F132" s="63">
        <f t="shared" si="88"/>
        <v>14</v>
      </c>
      <c r="G132" s="65">
        <f t="shared" si="89"/>
        <v>0</v>
      </c>
      <c r="H132" s="65">
        <f t="shared" si="90"/>
        <v>3</v>
      </c>
      <c r="I132" s="65">
        <f t="shared" si="91"/>
        <v>2</v>
      </c>
      <c r="J132" s="65">
        <f t="shared" si="92"/>
        <v>0</v>
      </c>
      <c r="K132" s="65">
        <f t="shared" si="93"/>
        <v>0.5</v>
      </c>
      <c r="L132" s="65">
        <f t="shared" si="94"/>
        <v>1</v>
      </c>
      <c r="M132" s="65">
        <f t="shared" si="95"/>
        <v>0.5</v>
      </c>
      <c r="N132" s="65">
        <f t="shared" si="96"/>
        <v>0.5</v>
      </c>
      <c r="O132" s="65">
        <f t="shared" si="97"/>
        <v>0.5</v>
      </c>
      <c r="P132" s="65">
        <f t="shared" si="98"/>
        <v>0</v>
      </c>
      <c r="Q132" s="65">
        <f t="shared" si="99"/>
        <v>1</v>
      </c>
      <c r="R132" s="65">
        <f t="shared" si="100"/>
        <v>0.5</v>
      </c>
      <c r="S132" s="65">
        <f t="shared" si="101"/>
        <v>0.5</v>
      </c>
      <c r="T132" s="65">
        <f t="shared" si="102"/>
        <v>1</v>
      </c>
      <c r="U132" s="65">
        <f t="shared" si="103"/>
        <v>1</v>
      </c>
      <c r="V132" s="65">
        <f t="shared" si="104"/>
        <v>1</v>
      </c>
      <c r="W132" s="65">
        <f t="shared" si="105"/>
        <v>0</v>
      </c>
      <c r="X132" s="65">
        <f t="shared" si="106"/>
        <v>0</v>
      </c>
      <c r="Y132" s="65">
        <f t="shared" si="107"/>
        <v>1</v>
      </c>
      <c r="Z132" s="66">
        <f>_xlfn.XLOOKUP(A:A,'COAPS 2020-10'!A:A,'COAPS 2020-10'!AP:AP)</f>
        <v>1</v>
      </c>
      <c r="AA132" s="67" t="str">
        <f>_xlfn.XLOOKUP(A:A,'COAPS 2020-10'!A:A,'COAPS 2020-10'!M:M)</f>
        <v>ALUGADO</v>
      </c>
      <c r="AB132" s="51">
        <f t="shared" si="108"/>
        <v>2</v>
      </c>
      <c r="AC132" s="1">
        <f>_xlfn.XLOOKUP(A:A,'COAPS 2020-10'!A:A,'COAPS 2020-10'!N:N)</f>
        <v>2</v>
      </c>
      <c r="AD132" s="2" t="str">
        <f>_xlfn.XLOOKUP(A:A,'COAPS 2020-10'!A:A,'COAPS 2020-10'!AF:AF)</f>
        <v>NÃO</v>
      </c>
      <c r="AE132" s="67" t="str">
        <f>_xlfn.XLOOKUP(A:A,'COAPS 2020-10'!A:A,'COAPS 2020-10'!T:T)</f>
        <v>CAUTELA</v>
      </c>
      <c r="AF132" s="1">
        <f>_xlfn.XLOOKUP(A:A,TELEFONE!A:A,TELEFONE!KD:KD)</f>
        <v>1</v>
      </c>
      <c r="AG132" s="1">
        <f>_xlfn.XLOOKUP($A:$A,AUTOPREENCHIMENTO!$A:$A,AUTOPREENCHIMENTO!LT:LT)</f>
        <v>1</v>
      </c>
      <c r="AH132" s="1">
        <f>_xlfn.XLOOKUP($A:$A,AUTOPREENCHIMENTO!$A:$A,AUTOPREENCHIMENTO!LU:LU)</f>
        <v>1</v>
      </c>
      <c r="AI132" s="1">
        <f>_xlfn.XLOOKUP($A:$A,AUTOPREENCHIMENTO!$A:$A,AUTOPREENCHIMENTO!MN:MN)</f>
        <v>1</v>
      </c>
      <c r="AJ132" s="1">
        <f>_xlfn.XLOOKUP($A:$A,AUTOPREENCHIMENTO!$A:$A,AUTOPREENCHIMENTO!MO:MO)</f>
        <v>0</v>
      </c>
      <c r="AK132" s="66">
        <f>_xlfn.XLOOKUP($A:$A,AUTOPREENCHIMENTO!$A:$A,AUTOPREENCHIMENTO!LY:LY)</f>
        <v>1</v>
      </c>
      <c r="AL132" s="66">
        <f>_xlfn.XLOOKUP($A:$A,AUTOPREENCHIMENTO!$A:$A,AUTOPREENCHIMENTO!LZ:LZ)</f>
        <v>1</v>
      </c>
      <c r="AM132" s="1">
        <f>_xlfn.XLOOKUP(A:A,TELEFONE!A:A,TELEFONE!JN:JN)</f>
        <v>2</v>
      </c>
      <c r="AN132" s="1">
        <f>_xlfn.XLOOKUP(A:A,TELEFONE!A:A,TELEFONE!JO:JO)</f>
        <v>2</v>
      </c>
      <c r="AO132" s="1">
        <f>_xlfn.XLOOKUP(A:A,TELEFONE!A:A,TELEFONE!JR:JR)</f>
        <v>1</v>
      </c>
      <c r="AP132" s="51">
        <f t="shared" si="109"/>
        <v>6</v>
      </c>
      <c r="AQ132" s="1">
        <f>_xlfn.XLOOKUP($A:$A,TELEFONE!$A:$A,TELEFONE!JH:JH)</f>
        <v>1</v>
      </c>
      <c r="AR132" s="1">
        <f>_xlfn.XLOOKUP($A:$A,TELEFONE!$A:$A,TELEFONE!JI:JI)</f>
        <v>2</v>
      </c>
      <c r="AS132" s="1">
        <f>_xlfn.XLOOKUP($A:$A,TELEFONE!$A:$A,TELEFONE!JJ:JJ)</f>
        <v>1</v>
      </c>
      <c r="AT132" s="1">
        <f>_xlfn.XLOOKUP($A:$A,TELEFONE!$A:$A,TELEFONE!JK:JK)</f>
        <v>2</v>
      </c>
      <c r="AU132" s="2">
        <f>_xlfn.XLOOKUP($A:$A,'COAPS 2020-10'!$A:$A,'COAPS 2020-10'!O:O)</f>
        <v>1</v>
      </c>
      <c r="AV132" s="2" t="str">
        <f>_xlfn.XLOOKUP($A:$A,'COAPS 2020-10'!$A:$A,'COAPS 2020-10'!P:P)</f>
        <v>COMPARTILHADA</v>
      </c>
      <c r="AW132" s="2" t="str">
        <f>_xlfn.XLOOKUP($A:$A,'COAPS 2020-10'!$A:$A,'COAPS 2020-10'!Q:Q)</f>
        <v>COMPARTILHADA</v>
      </c>
      <c r="AX132" s="2" t="str">
        <f>_xlfn.XLOOKUP($A:$A,'COAPS 2020-10'!$A:$A,'COAPS 2020-10'!R:R)</f>
        <v>COMPARTILHADA</v>
      </c>
      <c r="AY132" s="1">
        <f>_xlfn.XLOOKUP(A:A,AUTOPREENCHIMENTO!A:A,AUTOPREENCHIMENTO!MA:MA)</f>
        <v>0</v>
      </c>
      <c r="AZ132" s="1">
        <f>_xlfn.XLOOKUP(A:A,AUTOPREENCHIMENTO!A:A,AUTOPREENCHIMENTO!PH:PH)</f>
        <v>1</v>
      </c>
    </row>
    <row r="133" spans="1:52" x14ac:dyDescent="0.25">
      <c r="A133" s="2">
        <v>197</v>
      </c>
      <c r="B133" s="1" t="s">
        <v>1702</v>
      </c>
      <c r="C133" s="43" t="s">
        <v>325</v>
      </c>
      <c r="D133" s="1" t="s">
        <v>2127</v>
      </c>
      <c r="E133" s="20" t="str">
        <f>_xlfn.XLOOKUP(A:A,Tipologia!A:A,Tipologia!F:F)</f>
        <v>D</v>
      </c>
      <c r="F133" s="63">
        <f t="shared" si="88"/>
        <v>15.75</v>
      </c>
      <c r="G133" s="65">
        <f t="shared" si="89"/>
        <v>1</v>
      </c>
      <c r="H133" s="65">
        <f t="shared" si="90"/>
        <v>3</v>
      </c>
      <c r="I133" s="65">
        <f t="shared" si="91"/>
        <v>1</v>
      </c>
      <c r="J133" s="65">
        <f t="shared" si="92"/>
        <v>0</v>
      </c>
      <c r="K133" s="65">
        <f t="shared" si="93"/>
        <v>1</v>
      </c>
      <c r="L133" s="65">
        <f t="shared" si="94"/>
        <v>1</v>
      </c>
      <c r="M133" s="65">
        <f t="shared" si="95"/>
        <v>0.5</v>
      </c>
      <c r="N133" s="65">
        <f t="shared" si="96"/>
        <v>0.5</v>
      </c>
      <c r="O133" s="65">
        <f t="shared" si="97"/>
        <v>0.5</v>
      </c>
      <c r="P133" s="65">
        <f t="shared" si="98"/>
        <v>0</v>
      </c>
      <c r="Q133" s="65">
        <f t="shared" si="99"/>
        <v>1</v>
      </c>
      <c r="R133" s="65">
        <f t="shared" si="100"/>
        <v>1</v>
      </c>
      <c r="S133" s="65">
        <f t="shared" si="101"/>
        <v>0.25</v>
      </c>
      <c r="T133" s="65">
        <f t="shared" si="102"/>
        <v>1</v>
      </c>
      <c r="U133" s="65">
        <f t="shared" si="103"/>
        <v>1</v>
      </c>
      <c r="V133" s="65">
        <f t="shared" si="104"/>
        <v>1</v>
      </c>
      <c r="W133" s="65">
        <f t="shared" si="105"/>
        <v>1</v>
      </c>
      <c r="X133" s="65">
        <f t="shared" si="106"/>
        <v>0</v>
      </c>
      <c r="Y133" s="65">
        <f t="shared" si="107"/>
        <v>1</v>
      </c>
      <c r="Z133" s="66">
        <f>_xlfn.XLOOKUP(A:A,'COAPS 2020-10'!A:A,'COAPS 2020-10'!AP:AP)</f>
        <v>3</v>
      </c>
      <c r="AA133" s="67" t="str">
        <f>_xlfn.XLOOKUP(A:A,'COAPS 2020-10'!A:A,'COAPS 2020-10'!M:M)</f>
        <v>PRÓPRIO</v>
      </c>
      <c r="AB133" s="51">
        <f t="shared" si="108"/>
        <v>1.3333333333333333</v>
      </c>
      <c r="AC133" s="1">
        <f>_xlfn.XLOOKUP(A:A,'COAPS 2020-10'!A:A,'COAPS 2020-10'!N:N)</f>
        <v>4</v>
      </c>
      <c r="AD133" s="2" t="str">
        <f>_xlfn.XLOOKUP(A:A,'COAPS 2020-10'!A:A,'COAPS 2020-10'!AF:AF)</f>
        <v>NÃO</v>
      </c>
      <c r="AE133" s="67" t="str">
        <f>_xlfn.XLOOKUP(A:A,'COAPS 2020-10'!A:A,'COAPS 2020-10'!T:T)</f>
        <v>SIM</v>
      </c>
      <c r="AF133" s="1">
        <f>_xlfn.XLOOKUP(A:A,TELEFONE!A:A,TELEFONE!KD:KD)</f>
        <v>1</v>
      </c>
      <c r="AG133" s="1">
        <f>_xlfn.XLOOKUP($A:$A,AUTOPREENCHIMENTO!$A:$A,AUTOPREENCHIMENTO!LT:LT)</f>
        <v>1</v>
      </c>
      <c r="AH133" s="1">
        <f>_xlfn.XLOOKUP($A:$A,AUTOPREENCHIMENTO!$A:$A,AUTOPREENCHIMENTO!LU:LU)</f>
        <v>1</v>
      </c>
      <c r="AI133" s="1">
        <f>_xlfn.XLOOKUP($A:$A,AUTOPREENCHIMENTO!$A:$A,AUTOPREENCHIMENTO!MN:MN)</f>
        <v>1</v>
      </c>
      <c r="AJ133" s="1">
        <f>_xlfn.XLOOKUP($A:$A,AUTOPREENCHIMENTO!$A:$A,AUTOPREENCHIMENTO!MO:MO)</f>
        <v>0</v>
      </c>
      <c r="AK133" s="66">
        <f>_xlfn.XLOOKUP($A:$A,AUTOPREENCHIMENTO!$A:$A,AUTOPREENCHIMENTO!LY:LY)</f>
        <v>1</v>
      </c>
      <c r="AL133" s="66">
        <f>_xlfn.XLOOKUP($A:$A,AUTOPREENCHIMENTO!$A:$A,AUTOPREENCHIMENTO!LZ:LZ)</f>
        <v>1</v>
      </c>
      <c r="AM133" s="1">
        <f>_xlfn.XLOOKUP(A:A,TELEFONE!A:A,TELEFONE!JN:JN)</f>
        <v>1</v>
      </c>
      <c r="AN133" s="1">
        <f>_xlfn.XLOOKUP(A:A,TELEFONE!A:A,TELEFONE!JO:JO)</f>
        <v>1</v>
      </c>
      <c r="AO133" s="1">
        <f>_xlfn.XLOOKUP(A:A,TELEFONE!A:A,TELEFONE!JR:JR)</f>
        <v>1</v>
      </c>
      <c r="AP133" s="51">
        <f t="shared" si="109"/>
        <v>7</v>
      </c>
      <c r="AQ133" s="1">
        <f>_xlfn.XLOOKUP($A:$A,TELEFONE!$A:$A,TELEFONE!JH:JH)</f>
        <v>2</v>
      </c>
      <c r="AR133" s="1">
        <f>_xlfn.XLOOKUP($A:$A,TELEFONE!$A:$A,TELEFONE!JI:JI)</f>
        <v>2</v>
      </c>
      <c r="AS133" s="1">
        <f>_xlfn.XLOOKUP($A:$A,TELEFONE!$A:$A,TELEFONE!JJ:JJ)</f>
        <v>1</v>
      </c>
      <c r="AT133" s="1">
        <f>_xlfn.XLOOKUP($A:$A,TELEFONE!$A:$A,TELEFONE!JK:JK)</f>
        <v>2</v>
      </c>
      <c r="AU133" s="2">
        <f>_xlfn.XLOOKUP($A:$A,'COAPS 2020-10'!$A:$A,'COAPS 2020-10'!O:O)</f>
        <v>4</v>
      </c>
      <c r="AV133" s="2" t="str">
        <f>_xlfn.XLOOKUP($A:$A,'COAPS 2020-10'!$A:$A,'COAPS 2020-10'!P:P)</f>
        <v>COMPARTILHADA</v>
      </c>
      <c r="AW133" s="2" t="str">
        <f>_xlfn.XLOOKUP($A:$A,'COAPS 2020-10'!$A:$A,'COAPS 2020-10'!Q:Q)</f>
        <v>COMPARTILHADA</v>
      </c>
      <c r="AX133" s="2" t="str">
        <f>_xlfn.XLOOKUP($A:$A,'COAPS 2020-10'!$A:$A,'COAPS 2020-10'!R:R)</f>
        <v>SIM</v>
      </c>
      <c r="AY133" s="1">
        <f>_xlfn.XLOOKUP(A:A,AUTOPREENCHIMENTO!A:A,AUTOPREENCHIMENTO!MA:MA)</f>
        <v>0</v>
      </c>
      <c r="AZ133" s="1">
        <f>_xlfn.XLOOKUP(A:A,AUTOPREENCHIMENTO!A:A,AUTOPREENCHIMENTO!PH:PH)</f>
        <v>1</v>
      </c>
    </row>
    <row r="134" spans="1:52" x14ac:dyDescent="0.25">
      <c r="A134" s="2">
        <v>198</v>
      </c>
      <c r="B134" s="1" t="s">
        <v>1929</v>
      </c>
      <c r="C134" s="43" t="s">
        <v>136</v>
      </c>
      <c r="D134" s="1" t="s">
        <v>2118</v>
      </c>
      <c r="E134" s="20" t="str">
        <f>_xlfn.XLOOKUP(A:A,Tipologia!A:A,Tipologia!F:F)</f>
        <v>B</v>
      </c>
      <c r="F134" s="63">
        <f t="shared" si="88"/>
        <v>16.5</v>
      </c>
      <c r="G134" s="65">
        <f t="shared" si="89"/>
        <v>1</v>
      </c>
      <c r="H134" s="65">
        <f t="shared" si="90"/>
        <v>1</v>
      </c>
      <c r="I134" s="65">
        <f t="shared" si="91"/>
        <v>2</v>
      </c>
      <c r="J134" s="65">
        <f t="shared" si="92"/>
        <v>0</v>
      </c>
      <c r="K134" s="65">
        <f t="shared" si="93"/>
        <v>1</v>
      </c>
      <c r="L134" s="65">
        <f t="shared" si="94"/>
        <v>1</v>
      </c>
      <c r="M134" s="65">
        <f t="shared" si="95"/>
        <v>0.5</v>
      </c>
      <c r="N134" s="65">
        <f t="shared" si="96"/>
        <v>0.5</v>
      </c>
      <c r="O134" s="65">
        <f t="shared" si="97"/>
        <v>0.5</v>
      </c>
      <c r="P134" s="65">
        <f t="shared" si="98"/>
        <v>0.5</v>
      </c>
      <c r="Q134" s="65">
        <f t="shared" si="99"/>
        <v>1</v>
      </c>
      <c r="R134" s="65">
        <f t="shared" si="100"/>
        <v>1</v>
      </c>
      <c r="S134" s="65">
        <f t="shared" si="101"/>
        <v>0.5</v>
      </c>
      <c r="T134" s="65">
        <f t="shared" si="102"/>
        <v>1</v>
      </c>
      <c r="U134" s="65">
        <f t="shared" si="103"/>
        <v>1</v>
      </c>
      <c r="V134" s="65">
        <f t="shared" si="104"/>
        <v>1</v>
      </c>
      <c r="W134" s="65">
        <f t="shared" si="105"/>
        <v>1</v>
      </c>
      <c r="X134" s="65">
        <f t="shared" si="106"/>
        <v>1</v>
      </c>
      <c r="Y134" s="65">
        <f t="shared" si="107"/>
        <v>1</v>
      </c>
      <c r="Z134" s="66">
        <f>_xlfn.XLOOKUP(A:A,'COAPS 2020-10'!A:A,'COAPS 2020-10'!AP:AP)</f>
        <v>6</v>
      </c>
      <c r="AA134" s="67" t="str">
        <f>_xlfn.XLOOKUP(A:A,'COAPS 2020-10'!A:A,'COAPS 2020-10'!M:M)</f>
        <v>PRÓPRIO</v>
      </c>
      <c r="AB134" s="51">
        <f t="shared" si="108"/>
        <v>2.5</v>
      </c>
      <c r="AC134" s="1">
        <f>_xlfn.XLOOKUP(A:A,'COAPS 2020-10'!A:A,'COAPS 2020-10'!N:N)</f>
        <v>15</v>
      </c>
      <c r="AD134" s="2" t="str">
        <f>_xlfn.XLOOKUP(A:A,'COAPS 2020-10'!A:A,'COAPS 2020-10'!AF:AF)</f>
        <v>NÃO</v>
      </c>
      <c r="AE134" s="67" t="str">
        <f>_xlfn.XLOOKUP(A:A,'COAPS 2020-10'!A:A,'COAPS 2020-10'!T:T)</f>
        <v>SIM</v>
      </c>
      <c r="AF134" s="1">
        <f>_xlfn.XLOOKUP(A:A,TELEFONE!A:A,TELEFONE!KD:KD)</f>
        <v>1</v>
      </c>
      <c r="AG134" s="1">
        <f>_xlfn.XLOOKUP($A:$A,AUTOPREENCHIMENTO!$A:$A,AUTOPREENCHIMENTO!LT:LT)</f>
        <v>1</v>
      </c>
      <c r="AH134" s="1">
        <f>_xlfn.XLOOKUP($A:$A,AUTOPREENCHIMENTO!$A:$A,AUTOPREENCHIMENTO!LU:LU)</f>
        <v>1</v>
      </c>
      <c r="AI134" s="1">
        <f>_xlfn.XLOOKUP($A:$A,AUTOPREENCHIMENTO!$A:$A,AUTOPREENCHIMENTO!MN:MN)</f>
        <v>1</v>
      </c>
      <c r="AJ134" s="1">
        <f>_xlfn.XLOOKUP($A:$A,AUTOPREENCHIMENTO!$A:$A,AUTOPREENCHIMENTO!MO:MO)</f>
        <v>1</v>
      </c>
      <c r="AK134" s="66">
        <f>_xlfn.XLOOKUP($A:$A,AUTOPREENCHIMENTO!$A:$A,AUTOPREENCHIMENTO!LY:LY)</f>
        <v>1</v>
      </c>
      <c r="AL134" s="66">
        <f>_xlfn.XLOOKUP($A:$A,AUTOPREENCHIMENTO!$A:$A,AUTOPREENCHIMENTO!LZ:LZ)</f>
        <v>1</v>
      </c>
      <c r="AM134" s="1">
        <f>_xlfn.XLOOKUP(A:A,TELEFONE!A:A,TELEFONE!JN:JN)</f>
        <v>1</v>
      </c>
      <c r="AN134" s="1">
        <f>_xlfn.XLOOKUP(A:A,TELEFONE!A:A,TELEFONE!JO:JO)</f>
        <v>2</v>
      </c>
      <c r="AO134" s="1">
        <f>_xlfn.XLOOKUP(A:A,TELEFONE!A:A,TELEFONE!JR:JR)</f>
        <v>1</v>
      </c>
      <c r="AP134" s="51">
        <f t="shared" si="109"/>
        <v>6</v>
      </c>
      <c r="AQ134" s="1">
        <f>_xlfn.XLOOKUP($A:$A,TELEFONE!$A:$A,TELEFONE!JH:JH)</f>
        <v>1</v>
      </c>
      <c r="AR134" s="1">
        <f>_xlfn.XLOOKUP($A:$A,TELEFONE!$A:$A,TELEFONE!JI:JI)</f>
        <v>2</v>
      </c>
      <c r="AS134" s="1">
        <f>_xlfn.XLOOKUP($A:$A,TELEFONE!$A:$A,TELEFONE!JJ:JJ)</f>
        <v>1</v>
      </c>
      <c r="AT134" s="1">
        <f>_xlfn.XLOOKUP($A:$A,TELEFONE!$A:$A,TELEFONE!JK:JK)</f>
        <v>2</v>
      </c>
      <c r="AU134" s="2">
        <f>_xlfn.XLOOKUP($A:$A,'COAPS 2020-10'!$A:$A,'COAPS 2020-10'!O:O)</f>
        <v>7</v>
      </c>
      <c r="AV134" s="2" t="str">
        <f>_xlfn.XLOOKUP($A:$A,'COAPS 2020-10'!$A:$A,'COAPS 2020-10'!P:P)</f>
        <v>SIM</v>
      </c>
      <c r="AW134" s="2" t="str">
        <f>_xlfn.XLOOKUP($A:$A,'COAPS 2020-10'!$A:$A,'COAPS 2020-10'!Q:Q)</f>
        <v>SIM</v>
      </c>
      <c r="AX134" s="2" t="str">
        <f>_xlfn.XLOOKUP($A:$A,'COAPS 2020-10'!$A:$A,'COAPS 2020-10'!R:R)</f>
        <v>SIM</v>
      </c>
      <c r="AY134" s="1">
        <f>_xlfn.XLOOKUP(A:A,AUTOPREENCHIMENTO!A:A,AUTOPREENCHIMENTO!MA:MA)</f>
        <v>1</v>
      </c>
      <c r="AZ134" s="1">
        <f>_xlfn.XLOOKUP(A:A,AUTOPREENCHIMENTO!A:A,AUTOPREENCHIMENTO!PH:PH)</f>
        <v>1</v>
      </c>
    </row>
    <row r="135" spans="1:52" x14ac:dyDescent="0.25">
      <c r="A135" s="2">
        <v>199</v>
      </c>
      <c r="B135" s="1" t="s">
        <v>1794</v>
      </c>
      <c r="C135" s="43" t="s">
        <v>330</v>
      </c>
      <c r="D135" s="1" t="s">
        <v>2128</v>
      </c>
      <c r="E135" s="20" t="str">
        <f>_xlfn.XLOOKUP(A:A,Tipologia!A:A,Tipologia!F:F)</f>
        <v>C</v>
      </c>
      <c r="F135" s="63">
        <f t="shared" si="88"/>
        <v>16</v>
      </c>
      <c r="G135" s="65">
        <f t="shared" si="89"/>
        <v>1</v>
      </c>
      <c r="H135" s="65">
        <f t="shared" si="90"/>
        <v>3</v>
      </c>
      <c r="I135" s="65">
        <f t="shared" si="91"/>
        <v>2</v>
      </c>
      <c r="J135" s="65">
        <f t="shared" si="92"/>
        <v>1</v>
      </c>
      <c r="K135" s="65">
        <f t="shared" si="93"/>
        <v>1</v>
      </c>
      <c r="L135" s="65">
        <f t="shared" si="94"/>
        <v>1</v>
      </c>
      <c r="M135" s="65">
        <f t="shared" si="95"/>
        <v>0.5</v>
      </c>
      <c r="N135" s="65">
        <f t="shared" si="96"/>
        <v>0.5</v>
      </c>
      <c r="O135" s="65">
        <f t="shared" si="97"/>
        <v>0</v>
      </c>
      <c r="P135" s="65">
        <f t="shared" si="98"/>
        <v>0</v>
      </c>
      <c r="Q135" s="65">
        <f t="shared" si="99"/>
        <v>1</v>
      </c>
      <c r="R135" s="65">
        <f t="shared" si="100"/>
        <v>1</v>
      </c>
      <c r="S135" s="65">
        <f t="shared" si="101"/>
        <v>1</v>
      </c>
      <c r="T135" s="65">
        <f t="shared" si="102"/>
        <v>1</v>
      </c>
      <c r="U135" s="65">
        <f t="shared" si="103"/>
        <v>1</v>
      </c>
      <c r="V135" s="65">
        <f t="shared" si="104"/>
        <v>1</v>
      </c>
      <c r="W135" s="65">
        <f t="shared" si="105"/>
        <v>0</v>
      </c>
      <c r="X135" s="65">
        <f t="shared" si="106"/>
        <v>0</v>
      </c>
      <c r="Y135" s="65">
        <f t="shared" si="107"/>
        <v>0</v>
      </c>
      <c r="Z135" s="66">
        <f>_xlfn.XLOOKUP(A:A,'COAPS 2020-10'!A:A,'COAPS 2020-10'!AP:AP)</f>
        <v>1</v>
      </c>
      <c r="AA135" s="67" t="str">
        <f>_xlfn.XLOOKUP(A:A,'COAPS 2020-10'!A:A,'COAPS 2020-10'!M:M)</f>
        <v>COMODATO</v>
      </c>
      <c r="AB135" s="51">
        <f t="shared" si="108"/>
        <v>3</v>
      </c>
      <c r="AC135" s="1">
        <f>_xlfn.XLOOKUP(A:A,'COAPS 2020-10'!A:A,'COAPS 2020-10'!N:N)</f>
        <v>3</v>
      </c>
      <c r="AD135" s="2" t="str">
        <f>_xlfn.XLOOKUP(A:A,'COAPS 2020-10'!A:A,'COAPS 2020-10'!AF:AF)</f>
        <v>SIM</v>
      </c>
      <c r="AE135" s="67" t="str">
        <f>_xlfn.XLOOKUP(A:A,'COAPS 2020-10'!A:A,'COAPS 2020-10'!T:T)</f>
        <v>SIM</v>
      </c>
      <c r="AF135" s="1">
        <f>_xlfn.XLOOKUP(A:A,TELEFONE!A:A,TELEFONE!KD:KD)</f>
        <v>1</v>
      </c>
      <c r="AG135" s="1">
        <f>_xlfn.XLOOKUP($A:$A,AUTOPREENCHIMENTO!$A:$A,AUTOPREENCHIMENTO!LT:LT)</f>
        <v>1</v>
      </c>
      <c r="AH135" s="1">
        <f>_xlfn.XLOOKUP($A:$A,AUTOPREENCHIMENTO!$A:$A,AUTOPREENCHIMENTO!LU:LU)</f>
        <v>1</v>
      </c>
      <c r="AI135" s="1">
        <f>_xlfn.XLOOKUP($A:$A,AUTOPREENCHIMENTO!$A:$A,AUTOPREENCHIMENTO!MN:MN)</f>
        <v>0</v>
      </c>
      <c r="AJ135" s="1">
        <f>_xlfn.XLOOKUP($A:$A,AUTOPREENCHIMENTO!$A:$A,AUTOPREENCHIMENTO!MO:MO)</f>
        <v>0</v>
      </c>
      <c r="AK135" s="66">
        <f>_xlfn.XLOOKUP($A:$A,AUTOPREENCHIMENTO!$A:$A,AUTOPREENCHIMENTO!LY:LY)</f>
        <v>1</v>
      </c>
      <c r="AL135" s="66">
        <f>_xlfn.XLOOKUP($A:$A,AUTOPREENCHIMENTO!$A:$A,AUTOPREENCHIMENTO!LZ:LZ)</f>
        <v>0</v>
      </c>
      <c r="AM135" s="1">
        <f>_xlfn.XLOOKUP(A:A,TELEFONE!A:A,TELEFONE!JN:JN)</f>
        <v>2</v>
      </c>
      <c r="AN135" s="1">
        <f>_xlfn.XLOOKUP(A:A,TELEFONE!A:A,TELEFONE!JO:JO)</f>
        <v>1</v>
      </c>
      <c r="AO135" s="1">
        <f>_xlfn.XLOOKUP(A:A,TELEFONE!A:A,TELEFONE!JR:JR)</f>
        <v>1</v>
      </c>
      <c r="AP135" s="51">
        <f t="shared" si="109"/>
        <v>4</v>
      </c>
      <c r="AQ135" s="1">
        <f>_xlfn.XLOOKUP($A:$A,TELEFONE!$A:$A,TELEFONE!JH:JH)</f>
        <v>1</v>
      </c>
      <c r="AR135" s="1">
        <f>_xlfn.XLOOKUP($A:$A,TELEFONE!$A:$A,TELEFONE!JI:JI)</f>
        <v>1</v>
      </c>
      <c r="AS135" s="1">
        <f>_xlfn.XLOOKUP($A:$A,TELEFONE!$A:$A,TELEFONE!JJ:JJ)</f>
        <v>1</v>
      </c>
      <c r="AT135" s="1">
        <f>_xlfn.XLOOKUP($A:$A,TELEFONE!$A:$A,TELEFONE!JK:JK)</f>
        <v>1</v>
      </c>
      <c r="AU135" s="2">
        <f>_xlfn.XLOOKUP($A:$A,'COAPS 2020-10'!$A:$A,'COAPS 2020-10'!O:O)</f>
        <v>1</v>
      </c>
      <c r="AV135" s="2" t="str">
        <f>_xlfn.XLOOKUP($A:$A,'COAPS 2020-10'!$A:$A,'COAPS 2020-10'!P:P)</f>
        <v>SIM</v>
      </c>
      <c r="AW135" s="2" t="str">
        <f>_xlfn.XLOOKUP($A:$A,'COAPS 2020-10'!$A:$A,'COAPS 2020-10'!Q:Q)</f>
        <v>COMPARTILHADA</v>
      </c>
      <c r="AX135" s="2" t="str">
        <f>_xlfn.XLOOKUP($A:$A,'COAPS 2020-10'!$A:$A,'COAPS 2020-10'!R:R)</f>
        <v>NÃO</v>
      </c>
      <c r="AY135" s="1">
        <f>_xlfn.XLOOKUP(A:A,AUTOPREENCHIMENTO!A:A,AUTOPREENCHIMENTO!MA:MA)</f>
        <v>0</v>
      </c>
      <c r="AZ135" s="1">
        <f>_xlfn.XLOOKUP(A:A,AUTOPREENCHIMENTO!A:A,AUTOPREENCHIMENTO!PH:PH)</f>
        <v>2</v>
      </c>
    </row>
    <row r="136" spans="1:52" x14ac:dyDescent="0.25">
      <c r="A136" s="2">
        <v>201</v>
      </c>
      <c r="B136" s="1" t="s">
        <v>1622</v>
      </c>
      <c r="C136" s="43" t="s">
        <v>162</v>
      </c>
      <c r="D136" s="1" t="s">
        <v>2137</v>
      </c>
      <c r="E136" s="20" t="str">
        <f>_xlfn.XLOOKUP(A:A,Tipologia!A:A,Tipologia!F:F)</f>
        <v>D</v>
      </c>
      <c r="F136" s="63">
        <f t="shared" si="88"/>
        <v>17</v>
      </c>
      <c r="G136" s="65">
        <f t="shared" si="89"/>
        <v>1</v>
      </c>
      <c r="H136" s="65">
        <f t="shared" si="90"/>
        <v>3</v>
      </c>
      <c r="I136" s="65">
        <f t="shared" si="91"/>
        <v>2</v>
      </c>
      <c r="J136" s="65">
        <f t="shared" si="92"/>
        <v>1</v>
      </c>
      <c r="K136" s="65">
        <f t="shared" si="93"/>
        <v>0.5</v>
      </c>
      <c r="L136" s="65">
        <f t="shared" si="94"/>
        <v>1</v>
      </c>
      <c r="M136" s="65">
        <f t="shared" si="95"/>
        <v>0.5</v>
      </c>
      <c r="N136" s="65">
        <f t="shared" si="96"/>
        <v>0.5</v>
      </c>
      <c r="O136" s="65">
        <f t="shared" si="97"/>
        <v>0.5</v>
      </c>
      <c r="P136" s="65">
        <f t="shared" si="98"/>
        <v>0.5</v>
      </c>
      <c r="Q136" s="65">
        <f t="shared" si="99"/>
        <v>1</v>
      </c>
      <c r="R136" s="65">
        <f t="shared" si="100"/>
        <v>1</v>
      </c>
      <c r="S136" s="65">
        <f t="shared" si="101"/>
        <v>0.5</v>
      </c>
      <c r="T136" s="65">
        <f t="shared" si="102"/>
        <v>1</v>
      </c>
      <c r="U136" s="65">
        <f t="shared" si="103"/>
        <v>1</v>
      </c>
      <c r="V136" s="65">
        <f t="shared" si="104"/>
        <v>1</v>
      </c>
      <c r="W136" s="65">
        <f t="shared" si="105"/>
        <v>0</v>
      </c>
      <c r="X136" s="65">
        <f t="shared" si="106"/>
        <v>0</v>
      </c>
      <c r="Y136" s="65">
        <f t="shared" si="107"/>
        <v>1</v>
      </c>
      <c r="Z136" s="66">
        <f>_xlfn.XLOOKUP(A:A,'COAPS 2020-10'!A:A,'COAPS 2020-10'!AP:AP)</f>
        <v>1</v>
      </c>
      <c r="AA136" s="67" t="str">
        <f>_xlfn.XLOOKUP(A:A,'COAPS 2020-10'!A:A,'COAPS 2020-10'!M:M)</f>
        <v>PRÓPRIO</v>
      </c>
      <c r="AB136" s="51">
        <f t="shared" si="108"/>
        <v>4</v>
      </c>
      <c r="AC136" s="1">
        <f>_xlfn.XLOOKUP(A:A,'COAPS 2020-10'!A:A,'COAPS 2020-10'!N:N)</f>
        <v>4</v>
      </c>
      <c r="AD136" s="2" t="str">
        <f>_xlfn.XLOOKUP(A:A,'COAPS 2020-10'!A:A,'COAPS 2020-10'!AF:AF)</f>
        <v>SIM</v>
      </c>
      <c r="AE136" s="67" t="str">
        <f>_xlfn.XLOOKUP(A:A,'COAPS 2020-10'!A:A,'COAPS 2020-10'!T:T)</f>
        <v>CAUTELA</v>
      </c>
      <c r="AF136" s="1">
        <f>_xlfn.XLOOKUP(A:A,TELEFONE!A:A,TELEFONE!KD:KD)</f>
        <v>1</v>
      </c>
      <c r="AG136" s="1">
        <f>_xlfn.XLOOKUP($A:$A,AUTOPREENCHIMENTO!$A:$A,AUTOPREENCHIMENTO!LT:LT)</f>
        <v>1</v>
      </c>
      <c r="AH136" s="1">
        <f>_xlfn.XLOOKUP($A:$A,AUTOPREENCHIMENTO!$A:$A,AUTOPREENCHIMENTO!LU:LU)</f>
        <v>1</v>
      </c>
      <c r="AI136" s="1">
        <f>_xlfn.XLOOKUP($A:$A,AUTOPREENCHIMENTO!$A:$A,AUTOPREENCHIMENTO!MN:MN)</f>
        <v>1</v>
      </c>
      <c r="AJ136" s="1">
        <f>_xlfn.XLOOKUP($A:$A,AUTOPREENCHIMENTO!$A:$A,AUTOPREENCHIMENTO!MO:MO)</f>
        <v>1</v>
      </c>
      <c r="AK136" s="66">
        <f>_xlfn.XLOOKUP($A:$A,AUTOPREENCHIMENTO!$A:$A,AUTOPREENCHIMENTO!LY:LY)</f>
        <v>1</v>
      </c>
      <c r="AL136" s="66">
        <f>_xlfn.XLOOKUP($A:$A,AUTOPREENCHIMENTO!$A:$A,AUTOPREENCHIMENTO!LZ:LZ)</f>
        <v>1</v>
      </c>
      <c r="AM136" s="1">
        <f>_xlfn.XLOOKUP(A:A,TELEFONE!A:A,TELEFONE!JN:JN)</f>
        <v>1</v>
      </c>
      <c r="AN136" s="1">
        <f>_xlfn.XLOOKUP(A:A,TELEFONE!A:A,TELEFONE!JO:JO)</f>
        <v>1</v>
      </c>
      <c r="AO136" s="1">
        <f>_xlfn.XLOOKUP(A:A,TELEFONE!A:A,TELEFONE!JR:JR)</f>
        <v>1</v>
      </c>
      <c r="AP136" s="51">
        <f t="shared" si="109"/>
        <v>6</v>
      </c>
      <c r="AQ136" s="1">
        <f>_xlfn.XLOOKUP($A:$A,TELEFONE!$A:$A,TELEFONE!JH:JH)</f>
        <v>1</v>
      </c>
      <c r="AR136" s="1">
        <f>_xlfn.XLOOKUP($A:$A,TELEFONE!$A:$A,TELEFONE!JI:JI)</f>
        <v>2</v>
      </c>
      <c r="AS136" s="1">
        <f>_xlfn.XLOOKUP($A:$A,TELEFONE!$A:$A,TELEFONE!JJ:JJ)</f>
        <v>1</v>
      </c>
      <c r="AT136" s="1">
        <f>_xlfn.XLOOKUP($A:$A,TELEFONE!$A:$A,TELEFONE!JK:JK)</f>
        <v>2</v>
      </c>
      <c r="AU136" s="2">
        <f>_xlfn.XLOOKUP($A:$A,'COAPS 2020-10'!$A:$A,'COAPS 2020-10'!O:O)</f>
        <v>1</v>
      </c>
      <c r="AV136" s="2" t="str">
        <f>_xlfn.XLOOKUP($A:$A,'COAPS 2020-10'!$A:$A,'COAPS 2020-10'!P:P)</f>
        <v>COMPARTILHADA</v>
      </c>
      <c r="AW136" s="2" t="str">
        <f>_xlfn.XLOOKUP($A:$A,'COAPS 2020-10'!$A:$A,'COAPS 2020-10'!Q:Q)</f>
        <v>COMPARTILHADA</v>
      </c>
      <c r="AX136" s="2" t="str">
        <f>_xlfn.XLOOKUP($A:$A,'COAPS 2020-10'!$A:$A,'COAPS 2020-10'!R:R)</f>
        <v>COMPARTILHADA</v>
      </c>
      <c r="AY136" s="1">
        <f>_xlfn.XLOOKUP(A:A,AUTOPREENCHIMENTO!A:A,AUTOPREENCHIMENTO!MA:MA)</f>
        <v>0</v>
      </c>
      <c r="AZ136" s="1">
        <f>_xlfn.XLOOKUP(A:A,AUTOPREENCHIMENTO!A:A,AUTOPREENCHIMENTO!PH:PH)</f>
        <v>1</v>
      </c>
    </row>
    <row r="137" spans="1:52" x14ac:dyDescent="0.25">
      <c r="A137" s="2">
        <v>202</v>
      </c>
      <c r="B137" s="1" t="s">
        <v>1702</v>
      </c>
      <c r="C137" s="43" t="s">
        <v>325</v>
      </c>
      <c r="D137" s="1" t="s">
        <v>1719</v>
      </c>
      <c r="E137" s="20" t="str">
        <f>_xlfn.XLOOKUP(A:A,Tipologia!A:A,Tipologia!F:F)</f>
        <v>C</v>
      </c>
      <c r="F137" s="63">
        <f t="shared" si="88"/>
        <v>14.75</v>
      </c>
      <c r="G137" s="65">
        <f t="shared" si="89"/>
        <v>0</v>
      </c>
      <c r="H137" s="65">
        <f t="shared" si="90"/>
        <v>3</v>
      </c>
      <c r="I137" s="65">
        <f t="shared" si="91"/>
        <v>2</v>
      </c>
      <c r="J137" s="65">
        <f t="shared" si="92"/>
        <v>0</v>
      </c>
      <c r="K137" s="65">
        <f t="shared" si="93"/>
        <v>0.5</v>
      </c>
      <c r="L137" s="65">
        <f t="shared" si="94"/>
        <v>0</v>
      </c>
      <c r="M137" s="65">
        <f t="shared" si="95"/>
        <v>0.5</v>
      </c>
      <c r="N137" s="65">
        <f t="shared" si="96"/>
        <v>0.5</v>
      </c>
      <c r="O137" s="65">
        <f t="shared" si="97"/>
        <v>0.5</v>
      </c>
      <c r="P137" s="65">
        <f t="shared" si="98"/>
        <v>0.5</v>
      </c>
      <c r="Q137" s="65">
        <f t="shared" si="99"/>
        <v>1</v>
      </c>
      <c r="R137" s="65">
        <f t="shared" si="100"/>
        <v>1</v>
      </c>
      <c r="S137" s="65">
        <f t="shared" si="101"/>
        <v>0.25</v>
      </c>
      <c r="T137" s="65">
        <f t="shared" si="102"/>
        <v>1</v>
      </c>
      <c r="U137" s="65">
        <f t="shared" si="103"/>
        <v>1</v>
      </c>
      <c r="V137" s="65">
        <f t="shared" si="104"/>
        <v>1</v>
      </c>
      <c r="W137" s="65">
        <f t="shared" si="105"/>
        <v>0</v>
      </c>
      <c r="X137" s="65">
        <f t="shared" si="106"/>
        <v>1</v>
      </c>
      <c r="Y137" s="65">
        <f t="shared" si="107"/>
        <v>1</v>
      </c>
      <c r="Z137" s="66">
        <f>_xlfn.XLOOKUP(A:A,'COAPS 2020-10'!A:A,'COAPS 2020-10'!AP:AP)</f>
        <v>1</v>
      </c>
      <c r="AA137" s="67" t="str">
        <f>_xlfn.XLOOKUP(A:A,'COAPS 2020-10'!A:A,'COAPS 2020-10'!M:M)</f>
        <v>ALUGADO</v>
      </c>
      <c r="AB137" s="51">
        <f t="shared" si="108"/>
        <v>2</v>
      </c>
      <c r="AC137" s="1">
        <f>_xlfn.XLOOKUP(A:A,'COAPS 2020-10'!A:A,'COAPS 2020-10'!N:N)</f>
        <v>2</v>
      </c>
      <c r="AD137" s="2" t="str">
        <f>_xlfn.XLOOKUP(A:A,'COAPS 2020-10'!A:A,'COAPS 2020-10'!AF:AF)</f>
        <v>NÃO</v>
      </c>
      <c r="AE137" s="67" t="str">
        <f>_xlfn.XLOOKUP(A:A,'COAPS 2020-10'!A:A,'COAPS 2020-10'!T:T)</f>
        <v>CAUTELA</v>
      </c>
      <c r="AF137" s="1">
        <f>_xlfn.XLOOKUP(A:A,TELEFONE!A:A,TELEFONE!KD:KD)</f>
        <v>0</v>
      </c>
      <c r="AG137" s="1">
        <f>_xlfn.XLOOKUP($A:$A,AUTOPREENCHIMENTO!$A:$A,AUTOPREENCHIMENTO!LT:LT)</f>
        <v>1</v>
      </c>
      <c r="AH137" s="1">
        <f>_xlfn.XLOOKUP($A:$A,AUTOPREENCHIMENTO!$A:$A,AUTOPREENCHIMENTO!LU:LU)</f>
        <v>1</v>
      </c>
      <c r="AI137" s="1">
        <f>_xlfn.XLOOKUP($A:$A,AUTOPREENCHIMENTO!$A:$A,AUTOPREENCHIMENTO!MN:MN)</f>
        <v>1</v>
      </c>
      <c r="AJ137" s="1">
        <f>_xlfn.XLOOKUP($A:$A,AUTOPREENCHIMENTO!$A:$A,AUTOPREENCHIMENTO!MO:MO)</f>
        <v>1</v>
      </c>
      <c r="AK137" s="66">
        <f>_xlfn.XLOOKUP($A:$A,AUTOPREENCHIMENTO!$A:$A,AUTOPREENCHIMENTO!LY:LY)</f>
        <v>1</v>
      </c>
      <c r="AL137" s="66">
        <f>_xlfn.XLOOKUP($A:$A,AUTOPREENCHIMENTO!$A:$A,AUTOPREENCHIMENTO!LZ:LZ)</f>
        <v>1</v>
      </c>
      <c r="AM137" s="1">
        <f>_xlfn.XLOOKUP(A:A,TELEFONE!A:A,TELEFONE!JN:JN)</f>
        <v>1</v>
      </c>
      <c r="AN137" s="1">
        <f>_xlfn.XLOOKUP(A:A,TELEFONE!A:A,TELEFONE!JO:JO)</f>
        <v>2</v>
      </c>
      <c r="AO137" s="1">
        <f>_xlfn.XLOOKUP(A:A,TELEFONE!A:A,TELEFONE!JR:JR)</f>
        <v>1</v>
      </c>
      <c r="AP137" s="51">
        <f t="shared" si="109"/>
        <v>7</v>
      </c>
      <c r="AQ137" s="1">
        <f>_xlfn.XLOOKUP($A:$A,TELEFONE!$A:$A,TELEFONE!JH:JH)</f>
        <v>2</v>
      </c>
      <c r="AR137" s="1">
        <f>_xlfn.XLOOKUP($A:$A,TELEFONE!$A:$A,TELEFONE!JI:JI)</f>
        <v>2</v>
      </c>
      <c r="AS137" s="1">
        <f>_xlfn.XLOOKUP($A:$A,TELEFONE!$A:$A,TELEFONE!JJ:JJ)</f>
        <v>1</v>
      </c>
      <c r="AT137" s="1">
        <f>_xlfn.XLOOKUP($A:$A,TELEFONE!$A:$A,TELEFONE!JK:JK)</f>
        <v>2</v>
      </c>
      <c r="AU137" s="2">
        <f>_xlfn.XLOOKUP($A:$A,'COAPS 2020-10'!$A:$A,'COAPS 2020-10'!O:O)</f>
        <v>2</v>
      </c>
      <c r="AV137" s="2" t="str">
        <f>_xlfn.XLOOKUP($A:$A,'COAPS 2020-10'!$A:$A,'COAPS 2020-10'!P:P)</f>
        <v>COMPARTILHADA</v>
      </c>
      <c r="AW137" s="2" t="str">
        <f>_xlfn.XLOOKUP($A:$A,'COAPS 2020-10'!$A:$A,'COAPS 2020-10'!Q:Q)</f>
        <v>COMPARTILHADA</v>
      </c>
      <c r="AX137" s="2" t="str">
        <f>_xlfn.XLOOKUP($A:$A,'COAPS 2020-10'!$A:$A,'COAPS 2020-10'!R:R)</f>
        <v>NÃO</v>
      </c>
      <c r="AY137" s="1">
        <f>_xlfn.XLOOKUP(A:A,AUTOPREENCHIMENTO!A:A,AUTOPREENCHIMENTO!MA:MA)</f>
        <v>1</v>
      </c>
      <c r="AZ137" s="1">
        <f>_xlfn.XLOOKUP(A:A,AUTOPREENCHIMENTO!A:A,AUTOPREENCHIMENTO!PH:PH)</f>
        <v>1</v>
      </c>
    </row>
    <row r="138" spans="1:52" x14ac:dyDescent="0.25">
      <c r="A138" s="2">
        <v>203</v>
      </c>
      <c r="B138" s="1" t="s">
        <v>1857</v>
      </c>
      <c r="C138" s="43" t="s">
        <v>157</v>
      </c>
      <c r="D138" s="1" t="s">
        <v>2106</v>
      </c>
      <c r="E138" s="20" t="str">
        <f>_xlfn.XLOOKUP(A:A,Tipologia!A:A,Tipologia!F:F)</f>
        <v>C</v>
      </c>
      <c r="F138" s="63">
        <f t="shared" si="88"/>
        <v>17.5</v>
      </c>
      <c r="G138" s="65">
        <f t="shared" si="89"/>
        <v>1</v>
      </c>
      <c r="H138" s="65">
        <f t="shared" si="90"/>
        <v>3</v>
      </c>
      <c r="I138" s="65">
        <f t="shared" si="91"/>
        <v>2</v>
      </c>
      <c r="J138" s="65">
        <f t="shared" si="92"/>
        <v>1</v>
      </c>
      <c r="K138" s="65">
        <f t="shared" si="93"/>
        <v>1</v>
      </c>
      <c r="L138" s="65">
        <f t="shared" si="94"/>
        <v>1</v>
      </c>
      <c r="M138" s="65">
        <f t="shared" si="95"/>
        <v>0.5</v>
      </c>
      <c r="N138" s="65">
        <f t="shared" si="96"/>
        <v>0.5</v>
      </c>
      <c r="O138" s="65">
        <f t="shared" si="97"/>
        <v>0.5</v>
      </c>
      <c r="P138" s="65">
        <f t="shared" si="98"/>
        <v>0.5</v>
      </c>
      <c r="Q138" s="65">
        <f t="shared" si="99"/>
        <v>1</v>
      </c>
      <c r="R138" s="65">
        <f t="shared" si="100"/>
        <v>1</v>
      </c>
      <c r="S138" s="65">
        <f t="shared" si="101"/>
        <v>0.5</v>
      </c>
      <c r="T138" s="65">
        <f t="shared" si="102"/>
        <v>1</v>
      </c>
      <c r="U138" s="65">
        <f t="shared" si="103"/>
        <v>1</v>
      </c>
      <c r="V138" s="65">
        <f t="shared" si="104"/>
        <v>1</v>
      </c>
      <c r="W138" s="65">
        <f t="shared" si="105"/>
        <v>0</v>
      </c>
      <c r="X138" s="65">
        <f t="shared" si="106"/>
        <v>0</v>
      </c>
      <c r="Y138" s="65">
        <f t="shared" si="107"/>
        <v>1</v>
      </c>
      <c r="Z138" s="66">
        <f>_xlfn.XLOOKUP(A:A,'COAPS 2020-10'!A:A,'COAPS 2020-10'!AP:AP)</f>
        <v>4</v>
      </c>
      <c r="AA138" s="67" t="str">
        <f>_xlfn.XLOOKUP(A:A,'COAPS 2020-10'!A:A,'COAPS 2020-10'!M:M)</f>
        <v>PRÓPRIO</v>
      </c>
      <c r="AB138" s="51">
        <f t="shared" si="108"/>
        <v>3</v>
      </c>
      <c r="AC138" s="1">
        <f>_xlfn.XLOOKUP(A:A,'COAPS 2020-10'!A:A,'COAPS 2020-10'!N:N)</f>
        <v>12</v>
      </c>
      <c r="AD138" s="2" t="str">
        <f>_xlfn.XLOOKUP(A:A,'COAPS 2020-10'!A:A,'COAPS 2020-10'!AF:AF)</f>
        <v>SIM</v>
      </c>
      <c r="AE138" s="67" t="str">
        <f>_xlfn.XLOOKUP(A:A,'COAPS 2020-10'!A:A,'COAPS 2020-10'!T:T)</f>
        <v>SIM</v>
      </c>
      <c r="AF138" s="1">
        <f>_xlfn.XLOOKUP(A:A,TELEFONE!A:A,TELEFONE!KD:KD)</f>
        <v>1</v>
      </c>
      <c r="AG138" s="1">
        <f>_xlfn.XLOOKUP($A:$A,AUTOPREENCHIMENTO!$A:$A,AUTOPREENCHIMENTO!LT:LT)</f>
        <v>1</v>
      </c>
      <c r="AH138" s="1">
        <f>_xlfn.XLOOKUP($A:$A,AUTOPREENCHIMENTO!$A:$A,AUTOPREENCHIMENTO!LU:LU)</f>
        <v>1</v>
      </c>
      <c r="AI138" s="1">
        <f>_xlfn.XLOOKUP($A:$A,AUTOPREENCHIMENTO!$A:$A,AUTOPREENCHIMENTO!MN:MN)</f>
        <v>1</v>
      </c>
      <c r="AJ138" s="1">
        <f>_xlfn.XLOOKUP($A:$A,AUTOPREENCHIMENTO!$A:$A,AUTOPREENCHIMENTO!MO:MO)</f>
        <v>1</v>
      </c>
      <c r="AK138" s="66">
        <f>_xlfn.XLOOKUP($A:$A,AUTOPREENCHIMENTO!$A:$A,AUTOPREENCHIMENTO!LY:LY)</f>
        <v>1</v>
      </c>
      <c r="AL138" s="66">
        <f>_xlfn.XLOOKUP($A:$A,AUTOPREENCHIMENTO!$A:$A,AUTOPREENCHIMENTO!LZ:LZ)</f>
        <v>1</v>
      </c>
      <c r="AM138" s="1">
        <f>_xlfn.XLOOKUP(A:A,TELEFONE!A:A,TELEFONE!JN:JN)</f>
        <v>2</v>
      </c>
      <c r="AN138" s="1">
        <f>_xlfn.XLOOKUP(A:A,TELEFONE!A:A,TELEFONE!JO:JO)</f>
        <v>1</v>
      </c>
      <c r="AO138" s="1">
        <f>_xlfn.XLOOKUP(A:A,TELEFONE!A:A,TELEFONE!JR:JR)</f>
        <v>1</v>
      </c>
      <c r="AP138" s="51">
        <f t="shared" si="109"/>
        <v>6</v>
      </c>
      <c r="AQ138" s="1">
        <f>_xlfn.XLOOKUP($A:$A,TELEFONE!$A:$A,TELEFONE!JH:JH)</f>
        <v>2</v>
      </c>
      <c r="AR138" s="1">
        <f>_xlfn.XLOOKUP($A:$A,TELEFONE!$A:$A,TELEFONE!JI:JI)</f>
        <v>1</v>
      </c>
      <c r="AS138" s="1">
        <f>_xlfn.XLOOKUP($A:$A,TELEFONE!$A:$A,TELEFONE!JJ:JJ)</f>
        <v>1</v>
      </c>
      <c r="AT138" s="1">
        <f>_xlfn.XLOOKUP($A:$A,TELEFONE!$A:$A,TELEFONE!JK:JK)</f>
        <v>2</v>
      </c>
      <c r="AU138" s="2">
        <f>_xlfn.XLOOKUP($A:$A,'COAPS 2020-10'!$A:$A,'COAPS 2020-10'!O:O)</f>
        <v>3</v>
      </c>
      <c r="AV138" s="2" t="str">
        <f>_xlfn.XLOOKUP($A:$A,'COAPS 2020-10'!$A:$A,'COAPS 2020-10'!P:P)</f>
        <v>SIM</v>
      </c>
      <c r="AW138" s="2" t="str">
        <f>_xlfn.XLOOKUP($A:$A,'COAPS 2020-10'!$A:$A,'COAPS 2020-10'!Q:Q)</f>
        <v>SIM</v>
      </c>
      <c r="AX138" s="2" t="str">
        <f>_xlfn.XLOOKUP($A:$A,'COAPS 2020-10'!$A:$A,'COAPS 2020-10'!R:R)</f>
        <v>NÃO</v>
      </c>
      <c r="AY138" s="1">
        <f>_xlfn.XLOOKUP(A:A,AUTOPREENCHIMENTO!A:A,AUTOPREENCHIMENTO!MA:MA)</f>
        <v>0</v>
      </c>
      <c r="AZ138" s="1">
        <f>_xlfn.XLOOKUP(A:A,AUTOPREENCHIMENTO!A:A,AUTOPREENCHIMENTO!PH:PH)</f>
        <v>1</v>
      </c>
    </row>
    <row r="139" spans="1:52" x14ac:dyDescent="0.25">
      <c r="A139" s="2">
        <v>204</v>
      </c>
      <c r="B139" s="1" t="s">
        <v>1568</v>
      </c>
      <c r="C139" s="43" t="s">
        <v>344</v>
      </c>
      <c r="D139" s="1" t="s">
        <v>2060</v>
      </c>
      <c r="E139" s="20" t="str">
        <f>_xlfn.XLOOKUP(A:A,Tipologia!A:A,Tipologia!F:F)</f>
        <v>C</v>
      </c>
      <c r="F139" s="63">
        <f t="shared" si="88"/>
        <v>18.5</v>
      </c>
      <c r="G139" s="65">
        <f t="shared" si="89"/>
        <v>1</v>
      </c>
      <c r="H139" s="65">
        <f t="shared" si="90"/>
        <v>3</v>
      </c>
      <c r="I139" s="65">
        <f t="shared" si="91"/>
        <v>2</v>
      </c>
      <c r="J139" s="65">
        <f t="shared" si="92"/>
        <v>1</v>
      </c>
      <c r="K139" s="65">
        <f t="shared" si="93"/>
        <v>1</v>
      </c>
      <c r="L139" s="65">
        <f t="shared" si="94"/>
        <v>1</v>
      </c>
      <c r="M139" s="65">
        <f t="shared" si="95"/>
        <v>0.5</v>
      </c>
      <c r="N139" s="65">
        <f t="shared" si="96"/>
        <v>0.5</v>
      </c>
      <c r="O139" s="65">
        <f t="shared" si="97"/>
        <v>0.5</v>
      </c>
      <c r="P139" s="65">
        <f t="shared" si="98"/>
        <v>0</v>
      </c>
      <c r="Q139" s="65">
        <f t="shared" si="99"/>
        <v>1</v>
      </c>
      <c r="R139" s="65">
        <f t="shared" si="100"/>
        <v>1</v>
      </c>
      <c r="S139" s="65">
        <f t="shared" si="101"/>
        <v>1</v>
      </c>
      <c r="T139" s="65">
        <f t="shared" si="102"/>
        <v>1</v>
      </c>
      <c r="U139" s="65">
        <f t="shared" si="103"/>
        <v>1</v>
      </c>
      <c r="V139" s="65">
        <f t="shared" si="104"/>
        <v>1</v>
      </c>
      <c r="W139" s="65">
        <f t="shared" si="105"/>
        <v>0</v>
      </c>
      <c r="X139" s="65">
        <f t="shared" si="106"/>
        <v>1</v>
      </c>
      <c r="Y139" s="65">
        <f t="shared" si="107"/>
        <v>1</v>
      </c>
      <c r="Z139" s="66">
        <f>_xlfn.XLOOKUP(A:A,'COAPS 2020-10'!A:A,'COAPS 2020-10'!AP:AP)</f>
        <v>3</v>
      </c>
      <c r="AA139" s="67" t="str">
        <f>_xlfn.XLOOKUP(A:A,'COAPS 2020-10'!A:A,'COAPS 2020-10'!M:M)</f>
        <v>PRÓPRIO</v>
      </c>
      <c r="AB139" s="51">
        <f t="shared" si="108"/>
        <v>2</v>
      </c>
      <c r="AC139" s="1">
        <f>_xlfn.XLOOKUP(A:A,'COAPS 2020-10'!A:A,'COAPS 2020-10'!N:N)</f>
        <v>6</v>
      </c>
      <c r="AD139" s="2" t="str">
        <f>_xlfn.XLOOKUP(A:A,'COAPS 2020-10'!A:A,'COAPS 2020-10'!AF:AF)</f>
        <v>SIM</v>
      </c>
      <c r="AE139" s="67" t="str">
        <f>_xlfn.XLOOKUP(A:A,'COAPS 2020-10'!A:A,'COAPS 2020-10'!T:T)</f>
        <v>SIM</v>
      </c>
      <c r="AF139" s="1">
        <f>_xlfn.XLOOKUP(A:A,TELEFONE!A:A,TELEFONE!KD:KD)</f>
        <v>1</v>
      </c>
      <c r="AG139" s="1">
        <f>_xlfn.XLOOKUP($A:$A,AUTOPREENCHIMENTO!$A:$A,AUTOPREENCHIMENTO!LT:LT)</f>
        <v>1</v>
      </c>
      <c r="AH139" s="1">
        <f>_xlfn.XLOOKUP($A:$A,AUTOPREENCHIMENTO!$A:$A,AUTOPREENCHIMENTO!LU:LU)</f>
        <v>1</v>
      </c>
      <c r="AI139" s="1">
        <f>_xlfn.XLOOKUP($A:$A,AUTOPREENCHIMENTO!$A:$A,AUTOPREENCHIMENTO!MN:MN)</f>
        <v>1</v>
      </c>
      <c r="AJ139" s="1">
        <f>_xlfn.XLOOKUP($A:$A,AUTOPREENCHIMENTO!$A:$A,AUTOPREENCHIMENTO!MO:MO)</f>
        <v>0</v>
      </c>
      <c r="AK139" s="66">
        <f>_xlfn.XLOOKUP($A:$A,AUTOPREENCHIMENTO!$A:$A,AUTOPREENCHIMENTO!LY:LY)</f>
        <v>1</v>
      </c>
      <c r="AL139" s="66">
        <f>_xlfn.XLOOKUP($A:$A,AUTOPREENCHIMENTO!$A:$A,AUTOPREENCHIMENTO!LZ:LZ)</f>
        <v>1</v>
      </c>
      <c r="AM139" s="1">
        <f>_xlfn.XLOOKUP(A:A,TELEFONE!A:A,TELEFONE!JN:JN)</f>
        <v>1</v>
      </c>
      <c r="AN139" s="1">
        <f>_xlfn.XLOOKUP(A:A,TELEFONE!A:A,TELEFONE!JO:JO)</f>
        <v>2</v>
      </c>
      <c r="AO139" s="1">
        <f>_xlfn.XLOOKUP(A:A,TELEFONE!A:A,TELEFONE!JR:JR)</f>
        <v>1</v>
      </c>
      <c r="AP139" s="51">
        <f t="shared" si="109"/>
        <v>4</v>
      </c>
      <c r="AQ139" s="1">
        <f>_xlfn.XLOOKUP($A:$A,TELEFONE!$A:$A,TELEFONE!JH:JH)</f>
        <v>1</v>
      </c>
      <c r="AR139" s="1">
        <f>_xlfn.XLOOKUP($A:$A,TELEFONE!$A:$A,TELEFONE!JI:JI)</f>
        <v>1</v>
      </c>
      <c r="AS139" s="1">
        <f>_xlfn.XLOOKUP($A:$A,TELEFONE!$A:$A,TELEFONE!JJ:JJ)</f>
        <v>1</v>
      </c>
      <c r="AT139" s="1">
        <f>_xlfn.XLOOKUP($A:$A,TELEFONE!$A:$A,TELEFONE!JK:JK)</f>
        <v>1</v>
      </c>
      <c r="AU139" s="2">
        <f>_xlfn.XLOOKUP($A:$A,'COAPS 2020-10'!$A:$A,'COAPS 2020-10'!O:O)</f>
        <v>1</v>
      </c>
      <c r="AV139" s="2" t="str">
        <f>_xlfn.XLOOKUP($A:$A,'COAPS 2020-10'!$A:$A,'COAPS 2020-10'!P:P)</f>
        <v>SIM</v>
      </c>
      <c r="AW139" s="2" t="str">
        <f>_xlfn.XLOOKUP($A:$A,'COAPS 2020-10'!$A:$A,'COAPS 2020-10'!Q:Q)</f>
        <v>COMPARTILHADA</v>
      </c>
      <c r="AX139" s="2" t="str">
        <f>_xlfn.XLOOKUP($A:$A,'COAPS 2020-10'!$A:$A,'COAPS 2020-10'!R:R)</f>
        <v>NÃO</v>
      </c>
      <c r="AY139" s="1">
        <f>_xlfn.XLOOKUP(A:A,AUTOPREENCHIMENTO!A:A,AUTOPREENCHIMENTO!MA:MA)</f>
        <v>1</v>
      </c>
      <c r="AZ139" s="1">
        <f>_xlfn.XLOOKUP(A:A,AUTOPREENCHIMENTO!A:A,AUTOPREENCHIMENTO!PH:PH)</f>
        <v>1</v>
      </c>
    </row>
    <row r="140" spans="1:52" x14ac:dyDescent="0.25">
      <c r="A140" s="2">
        <v>205</v>
      </c>
      <c r="B140" s="1" t="s">
        <v>1929</v>
      </c>
      <c r="C140" s="43" t="s">
        <v>120</v>
      </c>
      <c r="D140" s="1" t="s">
        <v>2119</v>
      </c>
      <c r="E140" s="20" t="str">
        <f>_xlfn.XLOOKUP(A:A,Tipologia!A:A,Tipologia!F:F)</f>
        <v>C</v>
      </c>
      <c r="F140" s="63">
        <f t="shared" si="88"/>
        <v>18</v>
      </c>
      <c r="G140" s="65">
        <f t="shared" si="89"/>
        <v>1</v>
      </c>
      <c r="H140" s="65">
        <f t="shared" si="90"/>
        <v>3</v>
      </c>
      <c r="I140" s="65">
        <f t="shared" si="91"/>
        <v>2</v>
      </c>
      <c r="J140" s="65">
        <f t="shared" si="92"/>
        <v>0</v>
      </c>
      <c r="K140" s="65">
        <f t="shared" si="93"/>
        <v>1</v>
      </c>
      <c r="L140" s="65">
        <f t="shared" si="94"/>
        <v>1</v>
      </c>
      <c r="M140" s="65">
        <f t="shared" si="95"/>
        <v>0.5</v>
      </c>
      <c r="N140" s="65">
        <f t="shared" si="96"/>
        <v>0.5</v>
      </c>
      <c r="O140" s="65">
        <f t="shared" si="97"/>
        <v>0.5</v>
      </c>
      <c r="P140" s="65">
        <f t="shared" si="98"/>
        <v>0.5</v>
      </c>
      <c r="Q140" s="65">
        <f t="shared" si="99"/>
        <v>1</v>
      </c>
      <c r="R140" s="65">
        <f t="shared" si="100"/>
        <v>1</v>
      </c>
      <c r="S140" s="65">
        <f t="shared" si="101"/>
        <v>1</v>
      </c>
      <c r="T140" s="65">
        <f t="shared" si="102"/>
        <v>1</v>
      </c>
      <c r="U140" s="65">
        <f t="shared" si="103"/>
        <v>1</v>
      </c>
      <c r="V140" s="65">
        <f t="shared" si="104"/>
        <v>1</v>
      </c>
      <c r="W140" s="65">
        <f t="shared" si="105"/>
        <v>0</v>
      </c>
      <c r="X140" s="65">
        <f t="shared" si="106"/>
        <v>1</v>
      </c>
      <c r="Y140" s="65">
        <f t="shared" si="107"/>
        <v>1</v>
      </c>
      <c r="Z140" s="66">
        <f>_xlfn.XLOOKUP(A:A,'COAPS 2020-10'!A:A,'COAPS 2020-10'!AP:AP)</f>
        <v>2</v>
      </c>
      <c r="AA140" s="67" t="str">
        <f>_xlfn.XLOOKUP(A:A,'COAPS 2020-10'!A:A,'COAPS 2020-10'!M:M)</f>
        <v>PRÓPRIO</v>
      </c>
      <c r="AB140" s="51">
        <f t="shared" si="108"/>
        <v>1.5</v>
      </c>
      <c r="AC140" s="1">
        <f>_xlfn.XLOOKUP(A:A,'COAPS 2020-10'!A:A,'COAPS 2020-10'!N:N)</f>
        <v>3</v>
      </c>
      <c r="AD140" s="2" t="str">
        <f>_xlfn.XLOOKUP(A:A,'COAPS 2020-10'!A:A,'COAPS 2020-10'!AF:AF)</f>
        <v>NÃO</v>
      </c>
      <c r="AE140" s="67" t="str">
        <f>_xlfn.XLOOKUP(A:A,'COAPS 2020-10'!A:A,'COAPS 2020-10'!T:T)</f>
        <v>SIM</v>
      </c>
      <c r="AF140" s="1">
        <f>_xlfn.XLOOKUP(A:A,TELEFONE!A:A,TELEFONE!KD:KD)</f>
        <v>1</v>
      </c>
      <c r="AG140" s="1">
        <f>_xlfn.XLOOKUP($A:$A,AUTOPREENCHIMENTO!$A:$A,AUTOPREENCHIMENTO!LT:LT)</f>
        <v>1</v>
      </c>
      <c r="AH140" s="1">
        <f>_xlfn.XLOOKUP($A:$A,AUTOPREENCHIMENTO!$A:$A,AUTOPREENCHIMENTO!LU:LU)</f>
        <v>1</v>
      </c>
      <c r="AI140" s="1">
        <f>_xlfn.XLOOKUP($A:$A,AUTOPREENCHIMENTO!$A:$A,AUTOPREENCHIMENTO!MN:MN)</f>
        <v>1</v>
      </c>
      <c r="AJ140" s="1">
        <f>_xlfn.XLOOKUP($A:$A,AUTOPREENCHIMENTO!$A:$A,AUTOPREENCHIMENTO!MO:MO)</f>
        <v>1</v>
      </c>
      <c r="AK140" s="66">
        <f>_xlfn.XLOOKUP($A:$A,AUTOPREENCHIMENTO!$A:$A,AUTOPREENCHIMENTO!LY:LY)</f>
        <v>1</v>
      </c>
      <c r="AL140" s="66">
        <f>_xlfn.XLOOKUP($A:$A,AUTOPREENCHIMENTO!$A:$A,AUTOPREENCHIMENTO!LZ:LZ)</f>
        <v>1</v>
      </c>
      <c r="AM140" s="1">
        <f>_xlfn.XLOOKUP(A:A,TELEFONE!A:A,TELEFONE!JN:JN)</f>
        <v>1</v>
      </c>
      <c r="AN140" s="1">
        <f>_xlfn.XLOOKUP(A:A,TELEFONE!A:A,TELEFONE!JO:JO)</f>
        <v>2</v>
      </c>
      <c r="AO140" s="1">
        <f>_xlfn.XLOOKUP(A:A,TELEFONE!A:A,TELEFONE!JR:JR)</f>
        <v>1</v>
      </c>
      <c r="AP140" s="51">
        <f t="shared" si="109"/>
        <v>4</v>
      </c>
      <c r="AQ140" s="1">
        <f>_xlfn.XLOOKUP($A:$A,TELEFONE!$A:$A,TELEFONE!JH:JH)</f>
        <v>1</v>
      </c>
      <c r="AR140" s="1">
        <f>_xlfn.XLOOKUP($A:$A,TELEFONE!$A:$A,TELEFONE!JI:JI)</f>
        <v>1</v>
      </c>
      <c r="AS140" s="1">
        <f>_xlfn.XLOOKUP($A:$A,TELEFONE!$A:$A,TELEFONE!JJ:JJ)</f>
        <v>1</v>
      </c>
      <c r="AT140" s="1">
        <f>_xlfn.XLOOKUP($A:$A,TELEFONE!$A:$A,TELEFONE!JK:JK)</f>
        <v>1</v>
      </c>
      <c r="AU140" s="2">
        <f>_xlfn.XLOOKUP($A:$A,'COAPS 2020-10'!$A:$A,'COAPS 2020-10'!O:O)</f>
        <v>1</v>
      </c>
      <c r="AV140" s="2" t="str">
        <f>_xlfn.XLOOKUP($A:$A,'COAPS 2020-10'!$A:$A,'COAPS 2020-10'!P:P)</f>
        <v>COMPARTILHADA</v>
      </c>
      <c r="AW140" s="2" t="str">
        <f>_xlfn.XLOOKUP($A:$A,'COAPS 2020-10'!$A:$A,'COAPS 2020-10'!Q:Q)</f>
        <v>COMPARTILHADA</v>
      </c>
      <c r="AX140" s="2" t="str">
        <f>_xlfn.XLOOKUP($A:$A,'COAPS 2020-10'!$A:$A,'COAPS 2020-10'!R:R)</f>
        <v>NÃO</v>
      </c>
      <c r="AY140" s="1">
        <f>_xlfn.XLOOKUP(A:A,AUTOPREENCHIMENTO!A:A,AUTOPREENCHIMENTO!MA:MA)</f>
        <v>1</v>
      </c>
      <c r="AZ140" s="1">
        <f>_xlfn.XLOOKUP(A:A,AUTOPREENCHIMENTO!A:A,AUTOPREENCHIMENTO!PH:PH)</f>
        <v>1</v>
      </c>
    </row>
    <row r="141" spans="1:52" x14ac:dyDescent="0.25">
      <c r="A141" s="2">
        <v>206</v>
      </c>
      <c r="B141" s="1" t="s">
        <v>1568</v>
      </c>
      <c r="C141" s="43" t="s">
        <v>664</v>
      </c>
      <c r="D141" s="1" t="s">
        <v>2037</v>
      </c>
      <c r="E141" s="20" t="str">
        <f>_xlfn.XLOOKUP(A:A,Tipologia!A:A,Tipologia!F:F)</f>
        <v>C</v>
      </c>
      <c r="F141" s="63">
        <f t="shared" si="88"/>
        <v>18</v>
      </c>
      <c r="G141" s="65">
        <f t="shared" si="89"/>
        <v>1</v>
      </c>
      <c r="H141" s="65">
        <f t="shared" si="90"/>
        <v>3</v>
      </c>
      <c r="I141" s="65">
        <f t="shared" si="91"/>
        <v>2</v>
      </c>
      <c r="J141" s="65">
        <f t="shared" si="92"/>
        <v>1</v>
      </c>
      <c r="K141" s="65">
        <f t="shared" si="93"/>
        <v>0.5</v>
      </c>
      <c r="L141" s="65">
        <f t="shared" si="94"/>
        <v>1</v>
      </c>
      <c r="M141" s="65">
        <f t="shared" si="95"/>
        <v>0.5</v>
      </c>
      <c r="N141" s="65">
        <f t="shared" si="96"/>
        <v>0.5</v>
      </c>
      <c r="O141" s="65">
        <f t="shared" si="97"/>
        <v>0.5</v>
      </c>
      <c r="P141" s="65">
        <f t="shared" si="98"/>
        <v>0.5</v>
      </c>
      <c r="Q141" s="65">
        <f t="shared" si="99"/>
        <v>1</v>
      </c>
      <c r="R141" s="65">
        <f t="shared" si="100"/>
        <v>0.5</v>
      </c>
      <c r="S141" s="65">
        <f t="shared" si="101"/>
        <v>1</v>
      </c>
      <c r="T141" s="65">
        <f t="shared" si="102"/>
        <v>1</v>
      </c>
      <c r="U141" s="65">
        <f t="shared" si="103"/>
        <v>1</v>
      </c>
      <c r="V141" s="65">
        <f t="shared" si="104"/>
        <v>1</v>
      </c>
      <c r="W141" s="65">
        <f t="shared" si="105"/>
        <v>0</v>
      </c>
      <c r="X141" s="65">
        <f t="shared" si="106"/>
        <v>1</v>
      </c>
      <c r="Y141" s="65">
        <f t="shared" si="107"/>
        <v>1</v>
      </c>
      <c r="Z141" s="66">
        <f>_xlfn.XLOOKUP(A:A,'COAPS 2020-10'!A:A,'COAPS 2020-10'!AP:AP)</f>
        <v>1</v>
      </c>
      <c r="AA141" s="67" t="str">
        <f>_xlfn.XLOOKUP(A:A,'COAPS 2020-10'!A:A,'COAPS 2020-10'!M:M)</f>
        <v>PRÓPRIO</v>
      </c>
      <c r="AB141" s="51">
        <f t="shared" si="108"/>
        <v>2</v>
      </c>
      <c r="AC141" s="1">
        <f>_xlfn.XLOOKUP(A:A,'COAPS 2020-10'!A:A,'COAPS 2020-10'!N:N)</f>
        <v>2</v>
      </c>
      <c r="AD141" s="2" t="str">
        <f>_xlfn.XLOOKUP(A:A,'COAPS 2020-10'!A:A,'COAPS 2020-10'!AF:AF)</f>
        <v>SIM</v>
      </c>
      <c r="AE141" s="67" t="str">
        <f>_xlfn.XLOOKUP(A:A,'COAPS 2020-10'!A:A,'COAPS 2020-10'!T:T)</f>
        <v>CAUTELA</v>
      </c>
      <c r="AF141" s="1">
        <f>_xlfn.XLOOKUP(A:A,TELEFONE!A:A,TELEFONE!KD:KD)</f>
        <v>1</v>
      </c>
      <c r="AG141" s="1">
        <f>_xlfn.XLOOKUP($A:$A,AUTOPREENCHIMENTO!$A:$A,AUTOPREENCHIMENTO!LT:LT)</f>
        <v>1</v>
      </c>
      <c r="AH141" s="1">
        <f>_xlfn.XLOOKUP($A:$A,AUTOPREENCHIMENTO!$A:$A,AUTOPREENCHIMENTO!LU:LU)</f>
        <v>1</v>
      </c>
      <c r="AI141" s="1">
        <f>_xlfn.XLOOKUP($A:$A,AUTOPREENCHIMENTO!$A:$A,AUTOPREENCHIMENTO!MN:MN)</f>
        <v>1</v>
      </c>
      <c r="AJ141" s="1">
        <f>_xlfn.XLOOKUP($A:$A,AUTOPREENCHIMENTO!$A:$A,AUTOPREENCHIMENTO!MO:MO)</f>
        <v>1</v>
      </c>
      <c r="AK141" s="66">
        <f>_xlfn.XLOOKUP($A:$A,AUTOPREENCHIMENTO!$A:$A,AUTOPREENCHIMENTO!LY:LY)</f>
        <v>1</v>
      </c>
      <c r="AL141" s="66">
        <f>_xlfn.XLOOKUP($A:$A,AUTOPREENCHIMENTO!$A:$A,AUTOPREENCHIMENTO!LZ:LZ)</f>
        <v>1</v>
      </c>
      <c r="AM141" s="1">
        <f>_xlfn.XLOOKUP(A:A,TELEFONE!A:A,TELEFONE!JN:JN)</f>
        <v>1</v>
      </c>
      <c r="AN141" s="1">
        <f>_xlfn.XLOOKUP(A:A,TELEFONE!A:A,TELEFONE!JO:JO)</f>
        <v>2</v>
      </c>
      <c r="AO141" s="1">
        <f>_xlfn.XLOOKUP(A:A,TELEFONE!A:A,TELEFONE!JR:JR)</f>
        <v>0</v>
      </c>
      <c r="AP141" s="51">
        <f t="shared" si="109"/>
        <v>4</v>
      </c>
      <c r="AQ141" s="1">
        <f>_xlfn.XLOOKUP($A:$A,TELEFONE!$A:$A,TELEFONE!JH:JH)</f>
        <v>1</v>
      </c>
      <c r="AR141" s="1">
        <f>_xlfn.XLOOKUP($A:$A,TELEFONE!$A:$A,TELEFONE!JI:JI)</f>
        <v>1</v>
      </c>
      <c r="AS141" s="1">
        <f>_xlfn.XLOOKUP($A:$A,TELEFONE!$A:$A,TELEFONE!JJ:JJ)</f>
        <v>1</v>
      </c>
      <c r="AT141" s="1">
        <f>_xlfn.XLOOKUP($A:$A,TELEFONE!$A:$A,TELEFONE!JK:JK)</f>
        <v>1</v>
      </c>
      <c r="AU141" s="2">
        <f>_xlfn.XLOOKUP($A:$A,'COAPS 2020-10'!$A:$A,'COAPS 2020-10'!O:O)</f>
        <v>1</v>
      </c>
      <c r="AV141" s="2" t="str">
        <f>_xlfn.XLOOKUP($A:$A,'COAPS 2020-10'!$A:$A,'COAPS 2020-10'!P:P)</f>
        <v>SIM</v>
      </c>
      <c r="AW141" s="2" t="str">
        <f>_xlfn.XLOOKUP($A:$A,'COAPS 2020-10'!$A:$A,'COAPS 2020-10'!Q:Q)</f>
        <v>COMPARTILHADA</v>
      </c>
      <c r="AX141" s="2" t="str">
        <f>_xlfn.XLOOKUP($A:$A,'COAPS 2020-10'!$A:$A,'COAPS 2020-10'!R:R)</f>
        <v>NÃO</v>
      </c>
      <c r="AY141" s="1">
        <f>_xlfn.XLOOKUP(A:A,AUTOPREENCHIMENTO!A:A,AUTOPREENCHIMENTO!MA:MA)</f>
        <v>1</v>
      </c>
      <c r="AZ141" s="1">
        <f>_xlfn.XLOOKUP(A:A,AUTOPREENCHIMENTO!A:A,AUTOPREENCHIMENTO!PH:PH)</f>
        <v>1</v>
      </c>
    </row>
    <row r="142" spans="1:52" x14ac:dyDescent="0.25">
      <c r="A142" s="2">
        <v>207</v>
      </c>
      <c r="B142" s="1" t="s">
        <v>1857</v>
      </c>
      <c r="C142" s="43" t="s">
        <v>390</v>
      </c>
      <c r="D142" s="1" t="s">
        <v>2061</v>
      </c>
      <c r="E142" s="20" t="str">
        <f>_xlfn.XLOOKUP(A:A,Tipologia!A:A,Tipologia!F:F)</f>
        <v>B</v>
      </c>
      <c r="F142" s="63">
        <f t="shared" si="88"/>
        <v>15.5</v>
      </c>
      <c r="G142" s="65">
        <f t="shared" si="89"/>
        <v>1</v>
      </c>
      <c r="H142" s="65">
        <f t="shared" si="90"/>
        <v>0</v>
      </c>
      <c r="I142" s="65">
        <f t="shared" si="91"/>
        <v>2</v>
      </c>
      <c r="J142" s="65">
        <f t="shared" si="92"/>
        <v>1</v>
      </c>
      <c r="K142" s="65">
        <f t="shared" si="93"/>
        <v>1</v>
      </c>
      <c r="L142" s="65">
        <f t="shared" si="94"/>
        <v>1</v>
      </c>
      <c r="M142" s="65">
        <f t="shared" si="95"/>
        <v>0.5</v>
      </c>
      <c r="N142" s="65">
        <f t="shared" si="96"/>
        <v>0.5</v>
      </c>
      <c r="O142" s="65">
        <f t="shared" si="97"/>
        <v>0</v>
      </c>
      <c r="P142" s="65">
        <f t="shared" si="98"/>
        <v>0</v>
      </c>
      <c r="Q142" s="65">
        <f t="shared" si="99"/>
        <v>1</v>
      </c>
      <c r="R142" s="65">
        <f t="shared" si="100"/>
        <v>1</v>
      </c>
      <c r="S142" s="65">
        <f t="shared" si="101"/>
        <v>0.5</v>
      </c>
      <c r="T142" s="65">
        <f t="shared" si="102"/>
        <v>1</v>
      </c>
      <c r="U142" s="65">
        <f t="shared" si="103"/>
        <v>1</v>
      </c>
      <c r="V142" s="65">
        <f t="shared" si="104"/>
        <v>1</v>
      </c>
      <c r="W142" s="65">
        <f t="shared" si="105"/>
        <v>1</v>
      </c>
      <c r="X142" s="65">
        <f t="shared" si="106"/>
        <v>1</v>
      </c>
      <c r="Y142" s="65">
        <f t="shared" si="107"/>
        <v>1</v>
      </c>
      <c r="Z142" s="66">
        <f>_xlfn.XLOOKUP(A:A,'COAPS 2020-10'!A:A,'COAPS 2020-10'!AP:AP)</f>
        <v>8</v>
      </c>
      <c r="AA142" s="67" t="str">
        <f>_xlfn.XLOOKUP(A:A,'COAPS 2020-10'!A:A,'COAPS 2020-10'!M:M)</f>
        <v>PRÓPRIO</v>
      </c>
      <c r="AB142" s="51">
        <f t="shared" si="108"/>
        <v>2</v>
      </c>
      <c r="AC142" s="1">
        <f>_xlfn.XLOOKUP(A:A,'COAPS 2020-10'!A:A,'COAPS 2020-10'!N:N)</f>
        <v>16</v>
      </c>
      <c r="AD142" s="2" t="str">
        <f>_xlfn.XLOOKUP(A:A,'COAPS 2020-10'!A:A,'COAPS 2020-10'!AF:AF)</f>
        <v>SIM</v>
      </c>
      <c r="AE142" s="67" t="str">
        <f>_xlfn.XLOOKUP(A:A,'COAPS 2020-10'!A:A,'COAPS 2020-10'!T:T)</f>
        <v>SIM</v>
      </c>
      <c r="AF142" s="1">
        <f>_xlfn.XLOOKUP(A:A,TELEFONE!A:A,TELEFONE!KD:KD)</f>
        <v>1</v>
      </c>
      <c r="AG142" s="1">
        <f>_xlfn.XLOOKUP($A:$A,AUTOPREENCHIMENTO!$A:$A,AUTOPREENCHIMENTO!LT:LT)</f>
        <v>1</v>
      </c>
      <c r="AH142" s="1">
        <f>_xlfn.XLOOKUP($A:$A,AUTOPREENCHIMENTO!$A:$A,AUTOPREENCHIMENTO!LU:LU)</f>
        <v>1</v>
      </c>
      <c r="AI142" s="1">
        <f>_xlfn.XLOOKUP($A:$A,AUTOPREENCHIMENTO!$A:$A,AUTOPREENCHIMENTO!MN:MN)</f>
        <v>0</v>
      </c>
      <c r="AJ142" s="1">
        <f>_xlfn.XLOOKUP($A:$A,AUTOPREENCHIMENTO!$A:$A,AUTOPREENCHIMENTO!MO:MO)</f>
        <v>0</v>
      </c>
      <c r="AK142" s="66">
        <f>_xlfn.XLOOKUP($A:$A,AUTOPREENCHIMENTO!$A:$A,AUTOPREENCHIMENTO!LY:LY)</f>
        <v>1</v>
      </c>
      <c r="AL142" s="66">
        <f>_xlfn.XLOOKUP($A:$A,AUTOPREENCHIMENTO!$A:$A,AUTOPREENCHIMENTO!LZ:LZ)</f>
        <v>0</v>
      </c>
      <c r="AM142" s="1">
        <f>_xlfn.XLOOKUP(A:A,TELEFONE!A:A,TELEFONE!JN:JN)</f>
        <v>1</v>
      </c>
      <c r="AN142" s="1">
        <f>_xlfn.XLOOKUP(A:A,TELEFONE!A:A,TELEFONE!JO:JO)</f>
        <v>2</v>
      </c>
      <c r="AO142" s="1">
        <f>_xlfn.XLOOKUP(A:A,TELEFONE!A:A,TELEFONE!JR:JR)</f>
        <v>1</v>
      </c>
      <c r="AP142" s="51">
        <f t="shared" si="109"/>
        <v>6</v>
      </c>
      <c r="AQ142" s="1">
        <f>_xlfn.XLOOKUP($A:$A,TELEFONE!$A:$A,TELEFONE!JH:JH)</f>
        <v>1</v>
      </c>
      <c r="AR142" s="1">
        <f>_xlfn.XLOOKUP($A:$A,TELEFONE!$A:$A,TELEFONE!JI:JI)</f>
        <v>2</v>
      </c>
      <c r="AS142" s="1">
        <f>_xlfn.XLOOKUP($A:$A,TELEFONE!$A:$A,TELEFONE!JJ:JJ)</f>
        <v>2</v>
      </c>
      <c r="AT142" s="1">
        <f>_xlfn.XLOOKUP($A:$A,TELEFONE!$A:$A,TELEFONE!JK:JK)</f>
        <v>1</v>
      </c>
      <c r="AU142" s="2">
        <f>_xlfn.XLOOKUP($A:$A,'COAPS 2020-10'!$A:$A,'COAPS 2020-10'!O:O)</f>
        <v>4</v>
      </c>
      <c r="AV142" s="2" t="str">
        <f>_xlfn.XLOOKUP($A:$A,'COAPS 2020-10'!$A:$A,'COAPS 2020-10'!P:P)</f>
        <v>SIM</v>
      </c>
      <c r="AW142" s="2" t="str">
        <f>_xlfn.XLOOKUP($A:$A,'COAPS 2020-10'!$A:$A,'COAPS 2020-10'!Q:Q)</f>
        <v>SIM</v>
      </c>
      <c r="AX142" s="2" t="str">
        <f>_xlfn.XLOOKUP($A:$A,'COAPS 2020-10'!$A:$A,'COAPS 2020-10'!R:R)</f>
        <v>SIM</v>
      </c>
      <c r="AY142" s="1">
        <f>_xlfn.XLOOKUP(A:A,AUTOPREENCHIMENTO!A:A,AUTOPREENCHIMENTO!MA:MA)</f>
        <v>1</v>
      </c>
      <c r="AZ142" s="1">
        <f>_xlfn.XLOOKUP(A:A,AUTOPREENCHIMENTO!A:A,AUTOPREENCHIMENTO!PH:PH)</f>
        <v>1</v>
      </c>
    </row>
    <row r="143" spans="1:52" x14ac:dyDescent="0.25">
      <c r="A143" s="2">
        <v>211</v>
      </c>
      <c r="B143" s="1" t="s">
        <v>1857</v>
      </c>
      <c r="C143" s="43" t="s">
        <v>157</v>
      </c>
      <c r="D143" s="1" t="s">
        <v>2146</v>
      </c>
      <c r="E143" s="20" t="str">
        <f>_xlfn.XLOOKUP(A:A,Tipologia!A:A,Tipologia!F:F)</f>
        <v>E</v>
      </c>
      <c r="F143" s="63">
        <f t="shared" si="88"/>
        <v>14.5</v>
      </c>
      <c r="G143" s="65">
        <f t="shared" si="89"/>
        <v>1</v>
      </c>
      <c r="H143" s="65">
        <f t="shared" si="90"/>
        <v>3</v>
      </c>
      <c r="I143" s="65">
        <f t="shared" si="91"/>
        <v>2</v>
      </c>
      <c r="J143" s="65">
        <f t="shared" si="92"/>
        <v>0</v>
      </c>
      <c r="K143" s="65">
        <f t="shared" si="93"/>
        <v>0</v>
      </c>
      <c r="L143" s="65">
        <f t="shared" si="94"/>
        <v>1</v>
      </c>
      <c r="M143" s="65">
        <f t="shared" si="95"/>
        <v>0.5</v>
      </c>
      <c r="N143" s="65">
        <f t="shared" si="96"/>
        <v>0.5</v>
      </c>
      <c r="O143" s="65">
        <f t="shared" si="97"/>
        <v>0.5</v>
      </c>
      <c r="P143" s="65">
        <f t="shared" si="98"/>
        <v>0</v>
      </c>
      <c r="Q143" s="65">
        <f t="shared" si="99"/>
        <v>1</v>
      </c>
      <c r="R143" s="65">
        <f t="shared" si="100"/>
        <v>0.5</v>
      </c>
      <c r="S143" s="65">
        <f t="shared" si="101"/>
        <v>0.5</v>
      </c>
      <c r="T143" s="65">
        <f t="shared" si="102"/>
        <v>1</v>
      </c>
      <c r="U143" s="65">
        <f t="shared" si="103"/>
        <v>1</v>
      </c>
      <c r="V143" s="65">
        <f t="shared" si="104"/>
        <v>1</v>
      </c>
      <c r="W143" s="65">
        <f t="shared" si="105"/>
        <v>0</v>
      </c>
      <c r="X143" s="65">
        <f t="shared" si="106"/>
        <v>0</v>
      </c>
      <c r="Y143" s="65">
        <f t="shared" si="107"/>
        <v>1</v>
      </c>
      <c r="Z143" s="66">
        <f>_xlfn.XLOOKUP(A:A,'COAPS 2020-10'!A:A,'COAPS 2020-10'!AP:AP)</f>
        <v>2</v>
      </c>
      <c r="AA143" s="67" t="str">
        <f>_xlfn.XLOOKUP(A:A,'COAPS 2020-10'!A:A,'COAPS 2020-10'!M:M)</f>
        <v>PRÓPRIO</v>
      </c>
      <c r="AB143" s="51">
        <f t="shared" si="108"/>
        <v>3.5</v>
      </c>
      <c r="AC143" s="1">
        <f>_xlfn.XLOOKUP(A:A,'COAPS 2020-10'!A:A,'COAPS 2020-10'!N:N)</f>
        <v>7</v>
      </c>
      <c r="AD143" s="2" t="str">
        <f>_xlfn.XLOOKUP(A:A,'COAPS 2020-10'!A:A,'COAPS 2020-10'!AF:AF)</f>
        <v>NÃO</v>
      </c>
      <c r="AE143" s="67" t="str">
        <f>_xlfn.XLOOKUP(A:A,'COAPS 2020-10'!A:A,'COAPS 2020-10'!T:T)</f>
        <v>NÃO</v>
      </c>
      <c r="AF143" s="1">
        <f>_xlfn.XLOOKUP(A:A,TELEFONE!A:A,TELEFONE!KD:KD)</f>
        <v>1</v>
      </c>
      <c r="AG143" s="1">
        <f>_xlfn.XLOOKUP($A:$A,AUTOPREENCHIMENTO!$A:$A,AUTOPREENCHIMENTO!LT:LT)</f>
        <v>1</v>
      </c>
      <c r="AH143" s="1">
        <f>_xlfn.XLOOKUP($A:$A,AUTOPREENCHIMENTO!$A:$A,AUTOPREENCHIMENTO!LU:LU)</f>
        <v>1</v>
      </c>
      <c r="AI143" s="1">
        <f>_xlfn.XLOOKUP($A:$A,AUTOPREENCHIMENTO!$A:$A,AUTOPREENCHIMENTO!MN:MN)</f>
        <v>1</v>
      </c>
      <c r="AJ143" s="1">
        <f>_xlfn.XLOOKUP($A:$A,AUTOPREENCHIMENTO!$A:$A,AUTOPREENCHIMENTO!MO:MO)</f>
        <v>0</v>
      </c>
      <c r="AK143" s="66">
        <f>_xlfn.XLOOKUP($A:$A,AUTOPREENCHIMENTO!$A:$A,AUTOPREENCHIMENTO!LY:LY)</f>
        <v>1</v>
      </c>
      <c r="AL143" s="66">
        <f>_xlfn.XLOOKUP($A:$A,AUTOPREENCHIMENTO!$A:$A,AUTOPREENCHIMENTO!LZ:LZ)</f>
        <v>1</v>
      </c>
      <c r="AM143" s="1">
        <f>_xlfn.XLOOKUP(A:A,TELEFONE!A:A,TELEFONE!JN:JN)</f>
        <v>1</v>
      </c>
      <c r="AN143" s="1">
        <f>_xlfn.XLOOKUP(A:A,TELEFONE!A:A,TELEFONE!JO:JO)</f>
        <v>2</v>
      </c>
      <c r="AO143" s="1">
        <f>_xlfn.XLOOKUP(A:A,TELEFONE!A:A,TELEFONE!JR:JR)</f>
        <v>0</v>
      </c>
      <c r="AP143" s="51">
        <f t="shared" si="109"/>
        <v>6</v>
      </c>
      <c r="AQ143" s="1">
        <f>_xlfn.XLOOKUP($A:$A,TELEFONE!$A:$A,TELEFONE!JH:JH)</f>
        <v>2</v>
      </c>
      <c r="AR143" s="1">
        <f>_xlfn.XLOOKUP($A:$A,TELEFONE!$A:$A,TELEFONE!JI:JI)</f>
        <v>1</v>
      </c>
      <c r="AS143" s="1">
        <f>_xlfn.XLOOKUP($A:$A,TELEFONE!$A:$A,TELEFONE!JJ:JJ)</f>
        <v>1</v>
      </c>
      <c r="AT143" s="1">
        <f>_xlfn.XLOOKUP($A:$A,TELEFONE!$A:$A,TELEFONE!JK:JK)</f>
        <v>2</v>
      </c>
      <c r="AU143" s="2">
        <f>_xlfn.XLOOKUP($A:$A,'COAPS 2020-10'!$A:$A,'COAPS 2020-10'!O:O)</f>
        <v>1</v>
      </c>
      <c r="AV143" s="2" t="str">
        <f>_xlfn.XLOOKUP($A:$A,'COAPS 2020-10'!$A:$A,'COAPS 2020-10'!P:P)</f>
        <v>SIM</v>
      </c>
      <c r="AW143" s="2" t="str">
        <f>_xlfn.XLOOKUP($A:$A,'COAPS 2020-10'!$A:$A,'COAPS 2020-10'!Q:Q)</f>
        <v>COMPARTILHADA</v>
      </c>
      <c r="AX143" s="2" t="str">
        <f>_xlfn.XLOOKUP($A:$A,'COAPS 2020-10'!$A:$A,'COAPS 2020-10'!R:R)</f>
        <v>NÃO</v>
      </c>
      <c r="AY143" s="1">
        <f>_xlfn.XLOOKUP(A:A,AUTOPREENCHIMENTO!A:A,AUTOPREENCHIMENTO!MA:MA)</f>
        <v>0</v>
      </c>
      <c r="AZ143" s="1">
        <f>_xlfn.XLOOKUP(A:A,AUTOPREENCHIMENTO!A:A,AUTOPREENCHIMENTO!PH:PH)</f>
        <v>1</v>
      </c>
    </row>
    <row r="144" spans="1:52" x14ac:dyDescent="0.25">
      <c r="A144" s="2">
        <v>213</v>
      </c>
      <c r="B144" s="1" t="s">
        <v>1523</v>
      </c>
      <c r="C144" s="43" t="s">
        <v>171</v>
      </c>
      <c r="D144" s="1" t="s">
        <v>2040</v>
      </c>
      <c r="E144" s="20" t="str">
        <f>_xlfn.XLOOKUP(A:A,Tipologia!A:A,Tipologia!F:F)</f>
        <v>B</v>
      </c>
      <c r="F144" s="63">
        <f t="shared" si="88"/>
        <v>16.5</v>
      </c>
      <c r="G144" s="65">
        <f t="shared" si="89"/>
        <v>1</v>
      </c>
      <c r="H144" s="65">
        <f t="shared" si="90"/>
        <v>1</v>
      </c>
      <c r="I144" s="65">
        <f t="shared" si="91"/>
        <v>2</v>
      </c>
      <c r="J144" s="65">
        <f t="shared" si="92"/>
        <v>1</v>
      </c>
      <c r="K144" s="65">
        <f t="shared" si="93"/>
        <v>1</v>
      </c>
      <c r="L144" s="65">
        <f t="shared" si="94"/>
        <v>1</v>
      </c>
      <c r="M144" s="65">
        <f t="shared" si="95"/>
        <v>0.5</v>
      </c>
      <c r="N144" s="65">
        <f t="shared" si="96"/>
        <v>0.5</v>
      </c>
      <c r="O144" s="65">
        <f t="shared" si="97"/>
        <v>0.5</v>
      </c>
      <c r="P144" s="65">
        <f t="shared" si="98"/>
        <v>0.5</v>
      </c>
      <c r="Q144" s="65">
        <f t="shared" si="99"/>
        <v>1</v>
      </c>
      <c r="R144" s="65">
        <f t="shared" si="100"/>
        <v>1</v>
      </c>
      <c r="S144" s="65">
        <f t="shared" si="101"/>
        <v>0.5</v>
      </c>
      <c r="T144" s="65">
        <f t="shared" si="102"/>
        <v>1</v>
      </c>
      <c r="U144" s="65">
        <f t="shared" si="103"/>
        <v>1</v>
      </c>
      <c r="V144" s="65">
        <f t="shared" si="104"/>
        <v>1</v>
      </c>
      <c r="W144" s="65">
        <f t="shared" si="105"/>
        <v>1</v>
      </c>
      <c r="X144" s="65">
        <f t="shared" si="106"/>
        <v>0</v>
      </c>
      <c r="Y144" s="65">
        <f t="shared" si="107"/>
        <v>1</v>
      </c>
      <c r="Z144" s="66">
        <f>_xlfn.XLOOKUP(A:A,'COAPS 2020-10'!A:A,'COAPS 2020-10'!AP:AP)</f>
        <v>5</v>
      </c>
      <c r="AA144" s="67" t="str">
        <f>_xlfn.XLOOKUP(A:A,'COAPS 2020-10'!A:A,'COAPS 2020-10'!M:M)</f>
        <v>PRÓPRIO</v>
      </c>
      <c r="AB144" s="51">
        <f t="shared" si="108"/>
        <v>2</v>
      </c>
      <c r="AC144" s="1">
        <f>_xlfn.XLOOKUP(A:A,'COAPS 2020-10'!A:A,'COAPS 2020-10'!N:N)</f>
        <v>10</v>
      </c>
      <c r="AD144" s="2" t="str">
        <f>_xlfn.XLOOKUP(A:A,'COAPS 2020-10'!A:A,'COAPS 2020-10'!AF:AF)</f>
        <v>SIM</v>
      </c>
      <c r="AE144" s="67" t="str">
        <f>_xlfn.XLOOKUP(A:A,'COAPS 2020-10'!A:A,'COAPS 2020-10'!T:T)</f>
        <v>SIM</v>
      </c>
      <c r="AF144" s="1">
        <f>_xlfn.XLOOKUP(A:A,TELEFONE!A:A,TELEFONE!KD:KD)</f>
        <v>1</v>
      </c>
      <c r="AG144" s="1">
        <f>_xlfn.XLOOKUP($A:$A,AUTOPREENCHIMENTO!$A:$A,AUTOPREENCHIMENTO!LT:LT)</f>
        <v>1</v>
      </c>
      <c r="AH144" s="1">
        <f>_xlfn.XLOOKUP($A:$A,AUTOPREENCHIMENTO!$A:$A,AUTOPREENCHIMENTO!LU:LU)</f>
        <v>1</v>
      </c>
      <c r="AI144" s="1">
        <f>_xlfn.XLOOKUP($A:$A,AUTOPREENCHIMENTO!$A:$A,AUTOPREENCHIMENTO!MN:MN)</f>
        <v>1</v>
      </c>
      <c r="AJ144" s="1">
        <f>_xlfn.XLOOKUP($A:$A,AUTOPREENCHIMENTO!$A:$A,AUTOPREENCHIMENTO!MO:MO)</f>
        <v>1</v>
      </c>
      <c r="AK144" s="66">
        <f>_xlfn.XLOOKUP($A:$A,AUTOPREENCHIMENTO!$A:$A,AUTOPREENCHIMENTO!LY:LY)</f>
        <v>1</v>
      </c>
      <c r="AL144" s="66">
        <f>_xlfn.XLOOKUP($A:$A,AUTOPREENCHIMENTO!$A:$A,AUTOPREENCHIMENTO!LZ:LZ)</f>
        <v>1</v>
      </c>
      <c r="AM144" s="1">
        <f>_xlfn.XLOOKUP(A:A,TELEFONE!A:A,TELEFONE!JN:JN)</f>
        <v>1</v>
      </c>
      <c r="AN144" s="1">
        <f>_xlfn.XLOOKUP(A:A,TELEFONE!A:A,TELEFONE!JO:JO)</f>
        <v>1</v>
      </c>
      <c r="AO144" s="1">
        <f>_xlfn.XLOOKUP(A:A,TELEFONE!A:A,TELEFONE!JR:JR)</f>
        <v>1</v>
      </c>
      <c r="AP144" s="51">
        <f t="shared" si="109"/>
        <v>6</v>
      </c>
      <c r="AQ144" s="1">
        <f>_xlfn.XLOOKUP($A:$A,TELEFONE!$A:$A,TELEFONE!JH:JH)</f>
        <v>1</v>
      </c>
      <c r="AR144" s="1">
        <f>_xlfn.XLOOKUP($A:$A,TELEFONE!$A:$A,TELEFONE!JI:JI)</f>
        <v>1</v>
      </c>
      <c r="AS144" s="1">
        <f>_xlfn.XLOOKUP($A:$A,TELEFONE!$A:$A,TELEFONE!JJ:JJ)</f>
        <v>2</v>
      </c>
      <c r="AT144" s="1">
        <f>_xlfn.XLOOKUP($A:$A,TELEFONE!$A:$A,TELEFONE!JK:JK)</f>
        <v>2</v>
      </c>
      <c r="AU144" s="2">
        <f>_xlfn.XLOOKUP($A:$A,'COAPS 2020-10'!$A:$A,'COAPS 2020-10'!O:O)</f>
        <v>5</v>
      </c>
      <c r="AV144" s="2" t="str">
        <f>_xlfn.XLOOKUP($A:$A,'COAPS 2020-10'!$A:$A,'COAPS 2020-10'!P:P)</f>
        <v>SIM</v>
      </c>
      <c r="AW144" s="2" t="str">
        <f>_xlfn.XLOOKUP($A:$A,'COAPS 2020-10'!$A:$A,'COAPS 2020-10'!Q:Q)</f>
        <v>SIM</v>
      </c>
      <c r="AX144" s="2" t="str">
        <f>_xlfn.XLOOKUP($A:$A,'COAPS 2020-10'!$A:$A,'COAPS 2020-10'!R:R)</f>
        <v>SIM</v>
      </c>
      <c r="AY144" s="1">
        <f>_xlfn.XLOOKUP(A:A,AUTOPREENCHIMENTO!A:A,AUTOPREENCHIMENTO!MA:MA)</f>
        <v>0</v>
      </c>
      <c r="AZ144" s="1">
        <f>_xlfn.XLOOKUP(A:A,AUTOPREENCHIMENTO!A:A,AUTOPREENCHIMENTO!PH:PH)</f>
        <v>1</v>
      </c>
    </row>
    <row r="145" spans="1:52" x14ac:dyDescent="0.25">
      <c r="A145" s="2">
        <v>214</v>
      </c>
      <c r="B145" s="1" t="s">
        <v>1794</v>
      </c>
      <c r="C145" s="43" t="s">
        <v>330</v>
      </c>
      <c r="D145" s="1" t="s">
        <v>2138</v>
      </c>
      <c r="E145" s="20" t="str">
        <f>_xlfn.XLOOKUP(A:A,Tipologia!A:A,Tipologia!F:F)</f>
        <v>C</v>
      </c>
      <c r="F145" s="63">
        <f t="shared" si="88"/>
        <v>14.75</v>
      </c>
      <c r="G145" s="65">
        <f t="shared" si="89"/>
        <v>1</v>
      </c>
      <c r="H145" s="65">
        <f t="shared" si="90"/>
        <v>3</v>
      </c>
      <c r="I145" s="65">
        <f t="shared" si="91"/>
        <v>2</v>
      </c>
      <c r="J145" s="65">
        <f t="shared" si="92"/>
        <v>1</v>
      </c>
      <c r="K145" s="65">
        <f t="shared" si="93"/>
        <v>1</v>
      </c>
      <c r="L145" s="65">
        <f t="shared" si="94"/>
        <v>1</v>
      </c>
      <c r="M145" s="65">
        <f t="shared" si="95"/>
        <v>0</v>
      </c>
      <c r="N145" s="65">
        <f t="shared" si="96"/>
        <v>0.5</v>
      </c>
      <c r="O145" s="65">
        <f t="shared" si="97"/>
        <v>0</v>
      </c>
      <c r="P145" s="65">
        <f t="shared" si="98"/>
        <v>0</v>
      </c>
      <c r="Q145" s="65">
        <f t="shared" si="99"/>
        <v>1</v>
      </c>
      <c r="R145" s="65">
        <f t="shared" si="100"/>
        <v>0.5</v>
      </c>
      <c r="S145" s="65">
        <f t="shared" si="101"/>
        <v>0.75</v>
      </c>
      <c r="T145" s="65">
        <f t="shared" si="102"/>
        <v>1</v>
      </c>
      <c r="U145" s="65">
        <f t="shared" si="103"/>
        <v>1</v>
      </c>
      <c r="V145" s="65">
        <f t="shared" si="104"/>
        <v>1</v>
      </c>
      <c r="W145" s="65">
        <f t="shared" si="105"/>
        <v>0</v>
      </c>
      <c r="X145" s="65">
        <f t="shared" si="106"/>
        <v>0</v>
      </c>
      <c r="Y145" s="65">
        <f t="shared" si="107"/>
        <v>0</v>
      </c>
      <c r="Z145" s="66">
        <f>_xlfn.XLOOKUP(A:A,'COAPS 2020-10'!A:A,'COAPS 2020-10'!AP:AP)</f>
        <v>1</v>
      </c>
      <c r="AA145" s="67" t="str">
        <f>_xlfn.XLOOKUP(A:A,'COAPS 2020-10'!A:A,'COAPS 2020-10'!M:M)</f>
        <v>COMODATO</v>
      </c>
      <c r="AB145" s="51">
        <f t="shared" si="108"/>
        <v>3</v>
      </c>
      <c r="AC145" s="1">
        <f>_xlfn.XLOOKUP(A:A,'COAPS 2020-10'!A:A,'COAPS 2020-10'!N:N)</f>
        <v>3</v>
      </c>
      <c r="AD145" s="2" t="str">
        <f>_xlfn.XLOOKUP(A:A,'COAPS 2020-10'!A:A,'COAPS 2020-10'!AF:AF)</f>
        <v>SIM</v>
      </c>
      <c r="AE145" s="67" t="str">
        <f>_xlfn.XLOOKUP(A:A,'COAPS 2020-10'!A:A,'COAPS 2020-10'!T:T)</f>
        <v>SIM</v>
      </c>
      <c r="AF145" s="1">
        <f>_xlfn.XLOOKUP(A:A,TELEFONE!A:A,TELEFONE!KD:KD)</f>
        <v>1</v>
      </c>
      <c r="AG145" s="1">
        <f>_xlfn.XLOOKUP($A:$A,AUTOPREENCHIMENTO!$A:$A,AUTOPREENCHIMENTO!LT:LT)</f>
        <v>0</v>
      </c>
      <c r="AH145" s="1">
        <f>_xlfn.XLOOKUP($A:$A,AUTOPREENCHIMENTO!$A:$A,AUTOPREENCHIMENTO!LU:LU)</f>
        <v>1</v>
      </c>
      <c r="AI145" s="1">
        <f>_xlfn.XLOOKUP($A:$A,AUTOPREENCHIMENTO!$A:$A,AUTOPREENCHIMENTO!MN:MN)</f>
        <v>0</v>
      </c>
      <c r="AJ145" s="1">
        <f>_xlfn.XLOOKUP($A:$A,AUTOPREENCHIMENTO!$A:$A,AUTOPREENCHIMENTO!MO:MO)</f>
        <v>0</v>
      </c>
      <c r="AK145" s="66">
        <f>_xlfn.XLOOKUP($A:$A,AUTOPREENCHIMENTO!$A:$A,AUTOPREENCHIMENTO!LY:LY)</f>
        <v>1</v>
      </c>
      <c r="AL145" s="66">
        <f>_xlfn.XLOOKUP($A:$A,AUTOPREENCHIMENTO!$A:$A,AUTOPREENCHIMENTO!LZ:LZ)</f>
        <v>0</v>
      </c>
      <c r="AM145" s="1">
        <f>_xlfn.XLOOKUP(A:A,TELEFONE!A:A,TELEFONE!JN:JN)</f>
        <v>2</v>
      </c>
      <c r="AN145" s="1">
        <f>_xlfn.XLOOKUP(A:A,TELEFONE!A:A,TELEFONE!JO:JO)</f>
        <v>2</v>
      </c>
      <c r="AO145" s="1">
        <f>_xlfn.XLOOKUP(A:A,TELEFONE!A:A,TELEFONE!JR:JR)</f>
        <v>1</v>
      </c>
      <c r="AP145" s="51">
        <f t="shared" si="109"/>
        <v>5</v>
      </c>
      <c r="AQ145" s="1">
        <f>_xlfn.XLOOKUP($A:$A,TELEFONE!$A:$A,TELEFONE!JH:JH)</f>
        <v>1</v>
      </c>
      <c r="AR145" s="1">
        <f>_xlfn.XLOOKUP($A:$A,TELEFONE!$A:$A,TELEFONE!JI:JI)</f>
        <v>1</v>
      </c>
      <c r="AS145" s="1">
        <f>_xlfn.XLOOKUP($A:$A,TELEFONE!$A:$A,TELEFONE!JJ:JJ)</f>
        <v>1</v>
      </c>
      <c r="AT145" s="1">
        <f>_xlfn.XLOOKUP($A:$A,TELEFONE!$A:$A,TELEFONE!JK:JK)</f>
        <v>2</v>
      </c>
      <c r="AU145" s="2">
        <f>_xlfn.XLOOKUP($A:$A,'COAPS 2020-10'!$A:$A,'COAPS 2020-10'!O:O)</f>
        <v>1</v>
      </c>
      <c r="AV145" s="2" t="str">
        <f>_xlfn.XLOOKUP($A:$A,'COAPS 2020-10'!$A:$A,'COAPS 2020-10'!P:P)</f>
        <v>SIM</v>
      </c>
      <c r="AW145" s="2" t="str">
        <f>_xlfn.XLOOKUP($A:$A,'COAPS 2020-10'!$A:$A,'COAPS 2020-10'!Q:Q)</f>
        <v>COMPARTILHADA</v>
      </c>
      <c r="AX145" s="2" t="str">
        <f>_xlfn.XLOOKUP($A:$A,'COAPS 2020-10'!$A:$A,'COAPS 2020-10'!R:R)</f>
        <v>NÃO</v>
      </c>
      <c r="AY145" s="1">
        <f>_xlfn.XLOOKUP(A:A,AUTOPREENCHIMENTO!A:A,AUTOPREENCHIMENTO!MA:MA)</f>
        <v>0</v>
      </c>
      <c r="AZ145" s="1">
        <f>_xlfn.XLOOKUP(A:A,AUTOPREENCHIMENTO!A:A,AUTOPREENCHIMENTO!PH:PH)</f>
        <v>2</v>
      </c>
    </row>
    <row r="146" spans="1:52" x14ac:dyDescent="0.25">
      <c r="A146" s="2">
        <v>215</v>
      </c>
      <c r="B146" s="1" t="s">
        <v>1857</v>
      </c>
      <c r="C146" s="43" t="s">
        <v>157</v>
      </c>
      <c r="D146" s="1" t="s">
        <v>2066</v>
      </c>
      <c r="E146" s="20" t="str">
        <f>_xlfn.XLOOKUP(A:A,Tipologia!A:A,Tipologia!F:F)</f>
        <v>SEM INFORMAÇÃO</v>
      </c>
      <c r="F146" s="63" t="e">
        <f t="shared" si="88"/>
        <v>#N/A</v>
      </c>
      <c r="G146" s="65">
        <f t="shared" si="89"/>
        <v>1</v>
      </c>
      <c r="H146" s="65">
        <f t="shared" si="90"/>
        <v>1</v>
      </c>
      <c r="I146" s="65">
        <f t="shared" si="91"/>
        <v>2</v>
      </c>
      <c r="J146" s="65">
        <f t="shared" si="92"/>
        <v>1</v>
      </c>
      <c r="K146" s="65">
        <f t="shared" si="93"/>
        <v>1</v>
      </c>
      <c r="L146" s="65">
        <f t="shared" si="94"/>
        <v>1</v>
      </c>
      <c r="M146" s="65" t="e">
        <f t="shared" si="95"/>
        <v>#N/A</v>
      </c>
      <c r="N146" s="65" t="e">
        <f t="shared" si="96"/>
        <v>#N/A</v>
      </c>
      <c r="O146" s="65" t="e">
        <f t="shared" si="97"/>
        <v>#N/A</v>
      </c>
      <c r="P146" s="65" t="e">
        <f t="shared" si="98"/>
        <v>#N/A</v>
      </c>
      <c r="Q146" s="65" t="e">
        <f t="shared" si="99"/>
        <v>#N/A</v>
      </c>
      <c r="R146" s="65">
        <f t="shared" si="100"/>
        <v>1</v>
      </c>
      <c r="S146" s="65">
        <f t="shared" si="101"/>
        <v>0</v>
      </c>
      <c r="T146" s="65">
        <f t="shared" si="102"/>
        <v>1</v>
      </c>
      <c r="U146" s="65">
        <f t="shared" si="103"/>
        <v>1</v>
      </c>
      <c r="V146" s="65">
        <f t="shared" si="104"/>
        <v>1</v>
      </c>
      <c r="W146" s="65">
        <f t="shared" si="105"/>
        <v>1</v>
      </c>
      <c r="X146" s="65" t="e">
        <f t="shared" si="106"/>
        <v>#N/A</v>
      </c>
      <c r="Y146" s="65" t="e">
        <f t="shared" si="107"/>
        <v>#N/A</v>
      </c>
      <c r="Z146" s="66">
        <f>_xlfn.XLOOKUP(A:A,'COAPS 2020-10'!A:A,'COAPS 2020-10'!AP:AP)</f>
        <v>7</v>
      </c>
      <c r="AA146" s="67" t="str">
        <f>_xlfn.XLOOKUP(A:A,'COAPS 2020-10'!A:A,'COAPS 2020-10'!M:M)</f>
        <v>PRÓPRIO</v>
      </c>
      <c r="AB146" s="51">
        <f t="shared" si="108"/>
        <v>3.2857142857142856</v>
      </c>
      <c r="AC146" s="1">
        <f>_xlfn.XLOOKUP(A:A,'COAPS 2020-10'!A:A,'COAPS 2020-10'!N:N)</f>
        <v>23</v>
      </c>
      <c r="AD146" s="2" t="str">
        <f>_xlfn.XLOOKUP(A:A,'COAPS 2020-10'!A:A,'COAPS 2020-10'!AF:AF)</f>
        <v>SIM</v>
      </c>
      <c r="AE146" s="67" t="str">
        <f>_xlfn.XLOOKUP(A:A,'COAPS 2020-10'!A:A,'COAPS 2020-10'!T:T)</f>
        <v>SIM</v>
      </c>
      <c r="AF146" s="1">
        <f>_xlfn.XLOOKUP(A:A,TELEFONE!A:A,TELEFONE!KD:KD)</f>
        <v>1</v>
      </c>
      <c r="AG146" s="1" t="e">
        <f>_xlfn.XLOOKUP($A:$A,AUTOPREENCHIMENTO!$A:$A,AUTOPREENCHIMENTO!LT:LT)</f>
        <v>#N/A</v>
      </c>
      <c r="AH146" s="1" t="e">
        <f>_xlfn.XLOOKUP($A:$A,AUTOPREENCHIMENTO!$A:$A,AUTOPREENCHIMENTO!LU:LU)</f>
        <v>#N/A</v>
      </c>
      <c r="AI146" s="1" t="e">
        <f>_xlfn.XLOOKUP($A:$A,AUTOPREENCHIMENTO!$A:$A,AUTOPREENCHIMENTO!MN:MN)</f>
        <v>#N/A</v>
      </c>
      <c r="AJ146" s="1" t="e">
        <f>_xlfn.XLOOKUP($A:$A,AUTOPREENCHIMENTO!$A:$A,AUTOPREENCHIMENTO!MO:MO)</f>
        <v>#N/A</v>
      </c>
      <c r="AK146" s="66" t="e">
        <f>_xlfn.XLOOKUP($A:$A,AUTOPREENCHIMENTO!$A:$A,AUTOPREENCHIMENTO!LY:LY)</f>
        <v>#N/A</v>
      </c>
      <c r="AL146" s="66" t="e">
        <f>_xlfn.XLOOKUP($A:$A,AUTOPREENCHIMENTO!$A:$A,AUTOPREENCHIMENTO!LZ:LZ)</f>
        <v>#N/A</v>
      </c>
      <c r="AM146" s="1">
        <f>_xlfn.XLOOKUP(A:A,TELEFONE!A:A,TELEFONE!JN:JN)</f>
        <v>1</v>
      </c>
      <c r="AN146" s="1">
        <f>_xlfn.XLOOKUP(A:A,TELEFONE!A:A,TELEFONE!JO:JO)</f>
        <v>2</v>
      </c>
      <c r="AO146" s="1">
        <f>_xlfn.XLOOKUP(A:A,TELEFONE!A:A,TELEFONE!JR:JR)</f>
        <v>1</v>
      </c>
      <c r="AP146" s="51">
        <f t="shared" si="109"/>
        <v>8</v>
      </c>
      <c r="AQ146" s="1">
        <f>_xlfn.XLOOKUP($A:$A,TELEFONE!$A:$A,TELEFONE!JH:JH)</f>
        <v>2</v>
      </c>
      <c r="AR146" s="1">
        <f>_xlfn.XLOOKUP($A:$A,TELEFONE!$A:$A,TELEFONE!JI:JI)</f>
        <v>2</v>
      </c>
      <c r="AS146" s="1">
        <f>_xlfn.XLOOKUP($A:$A,TELEFONE!$A:$A,TELEFONE!JJ:JJ)</f>
        <v>2</v>
      </c>
      <c r="AT146" s="1">
        <f>_xlfn.XLOOKUP($A:$A,TELEFONE!$A:$A,TELEFONE!JK:JK)</f>
        <v>2</v>
      </c>
      <c r="AU146" s="2">
        <f>_xlfn.XLOOKUP($A:$A,'COAPS 2020-10'!$A:$A,'COAPS 2020-10'!O:O)</f>
        <v>6</v>
      </c>
      <c r="AV146" s="2" t="str">
        <f>_xlfn.XLOOKUP($A:$A,'COAPS 2020-10'!$A:$A,'COAPS 2020-10'!P:P)</f>
        <v>SIM</v>
      </c>
      <c r="AW146" s="2" t="str">
        <f>_xlfn.XLOOKUP($A:$A,'COAPS 2020-10'!$A:$A,'COAPS 2020-10'!Q:Q)</f>
        <v>SIM</v>
      </c>
      <c r="AX146" s="2" t="str">
        <f>_xlfn.XLOOKUP($A:$A,'COAPS 2020-10'!$A:$A,'COAPS 2020-10'!R:R)</f>
        <v>SIM</v>
      </c>
      <c r="AY146" s="1" t="e">
        <f>_xlfn.XLOOKUP(A:A,AUTOPREENCHIMENTO!A:A,AUTOPREENCHIMENTO!MA:MA)</f>
        <v>#N/A</v>
      </c>
      <c r="AZ146" s="1" t="e">
        <f>_xlfn.XLOOKUP(A:A,AUTOPREENCHIMENTO!A:A,AUTOPREENCHIMENTO!PH:PH)</f>
        <v>#N/A</v>
      </c>
    </row>
    <row r="147" spans="1:52" x14ac:dyDescent="0.25">
      <c r="A147" s="2">
        <v>216</v>
      </c>
      <c r="B147" s="1" t="s">
        <v>1622</v>
      </c>
      <c r="C147" s="43" t="s">
        <v>127</v>
      </c>
      <c r="D147" s="1" t="s">
        <v>1667</v>
      </c>
      <c r="E147" s="20" t="str">
        <f>_xlfn.XLOOKUP(A:A,Tipologia!A:A,Tipologia!F:F)</f>
        <v>C</v>
      </c>
      <c r="F147" s="63">
        <f t="shared" si="88"/>
        <v>15</v>
      </c>
      <c r="G147" s="65">
        <f t="shared" si="89"/>
        <v>0</v>
      </c>
      <c r="H147" s="65">
        <f t="shared" si="90"/>
        <v>3</v>
      </c>
      <c r="I147" s="65">
        <f t="shared" si="91"/>
        <v>1</v>
      </c>
      <c r="J147" s="65">
        <f t="shared" si="92"/>
        <v>0</v>
      </c>
      <c r="K147" s="65">
        <f t="shared" si="93"/>
        <v>0.5</v>
      </c>
      <c r="L147" s="65">
        <f t="shared" si="94"/>
        <v>1</v>
      </c>
      <c r="M147" s="65">
        <f t="shared" si="95"/>
        <v>0.5</v>
      </c>
      <c r="N147" s="65">
        <f t="shared" si="96"/>
        <v>0.5</v>
      </c>
      <c r="O147" s="65">
        <f t="shared" si="97"/>
        <v>0.5</v>
      </c>
      <c r="P147" s="65">
        <f t="shared" si="98"/>
        <v>0.5</v>
      </c>
      <c r="Q147" s="65">
        <f t="shared" si="99"/>
        <v>1</v>
      </c>
      <c r="R147" s="65">
        <f t="shared" si="100"/>
        <v>1</v>
      </c>
      <c r="S147" s="65">
        <f t="shared" si="101"/>
        <v>0.5</v>
      </c>
      <c r="T147" s="65">
        <f t="shared" si="102"/>
        <v>1</v>
      </c>
      <c r="U147" s="65">
        <f t="shared" si="103"/>
        <v>1</v>
      </c>
      <c r="V147" s="65">
        <f t="shared" si="104"/>
        <v>1</v>
      </c>
      <c r="W147" s="65">
        <f t="shared" si="105"/>
        <v>0</v>
      </c>
      <c r="X147" s="65">
        <f t="shared" si="106"/>
        <v>1</v>
      </c>
      <c r="Y147" s="65">
        <f t="shared" si="107"/>
        <v>1</v>
      </c>
      <c r="Z147" s="66">
        <f>_xlfn.XLOOKUP(A:A,'COAPS 2020-10'!A:A,'COAPS 2020-10'!AP:AP)</f>
        <v>1</v>
      </c>
      <c r="AA147" s="67" t="str">
        <f>_xlfn.XLOOKUP(A:A,'COAPS 2020-10'!A:A,'COAPS 2020-10'!M:M)</f>
        <v>ALUGADO</v>
      </c>
      <c r="AB147" s="51">
        <f t="shared" si="108"/>
        <v>1</v>
      </c>
      <c r="AC147" s="1">
        <f>_xlfn.XLOOKUP(A:A,'COAPS 2020-10'!A:A,'COAPS 2020-10'!N:N)</f>
        <v>1</v>
      </c>
      <c r="AD147" s="2" t="str">
        <f>_xlfn.XLOOKUP(A:A,'COAPS 2020-10'!A:A,'COAPS 2020-10'!AF:AF)</f>
        <v>NÃO</v>
      </c>
      <c r="AE147" s="67" t="str">
        <f>_xlfn.XLOOKUP(A:A,'COAPS 2020-10'!A:A,'COAPS 2020-10'!T:T)</f>
        <v>CAUTELA</v>
      </c>
      <c r="AF147" s="1">
        <f>_xlfn.XLOOKUP(A:A,TELEFONE!A:A,TELEFONE!KD:KD)</f>
        <v>1</v>
      </c>
      <c r="AG147" s="1">
        <f>_xlfn.XLOOKUP($A:$A,AUTOPREENCHIMENTO!$A:$A,AUTOPREENCHIMENTO!LT:LT)</f>
        <v>1</v>
      </c>
      <c r="AH147" s="1">
        <f>_xlfn.XLOOKUP($A:$A,AUTOPREENCHIMENTO!$A:$A,AUTOPREENCHIMENTO!LU:LU)</f>
        <v>1</v>
      </c>
      <c r="AI147" s="1">
        <f>_xlfn.XLOOKUP($A:$A,AUTOPREENCHIMENTO!$A:$A,AUTOPREENCHIMENTO!MN:MN)</f>
        <v>1</v>
      </c>
      <c r="AJ147" s="1">
        <f>_xlfn.XLOOKUP($A:$A,AUTOPREENCHIMENTO!$A:$A,AUTOPREENCHIMENTO!MO:MO)</f>
        <v>1</v>
      </c>
      <c r="AK147" s="66">
        <f>_xlfn.XLOOKUP($A:$A,AUTOPREENCHIMENTO!$A:$A,AUTOPREENCHIMENTO!LY:LY)</f>
        <v>1</v>
      </c>
      <c r="AL147" s="66">
        <f>_xlfn.XLOOKUP($A:$A,AUTOPREENCHIMENTO!$A:$A,AUTOPREENCHIMENTO!LZ:LZ)</f>
        <v>0</v>
      </c>
      <c r="AM147" s="1">
        <f>_xlfn.XLOOKUP(A:A,TELEFONE!A:A,TELEFONE!JN:JN)</f>
        <v>1</v>
      </c>
      <c r="AN147" s="1">
        <f>_xlfn.XLOOKUP(A:A,TELEFONE!A:A,TELEFONE!JO:JO)</f>
        <v>1</v>
      </c>
      <c r="AO147" s="1">
        <f>_xlfn.XLOOKUP(A:A,TELEFONE!A:A,TELEFONE!JR:JR)</f>
        <v>1</v>
      </c>
      <c r="AP147" s="51">
        <f t="shared" si="109"/>
        <v>6</v>
      </c>
      <c r="AQ147" s="1">
        <f>_xlfn.XLOOKUP($A:$A,TELEFONE!$A:$A,TELEFONE!JH:JH)</f>
        <v>1</v>
      </c>
      <c r="AR147" s="1">
        <f>_xlfn.XLOOKUP($A:$A,TELEFONE!$A:$A,TELEFONE!JI:JI)</f>
        <v>2</v>
      </c>
      <c r="AS147" s="1">
        <f>_xlfn.XLOOKUP($A:$A,TELEFONE!$A:$A,TELEFONE!JJ:JJ)</f>
        <v>1</v>
      </c>
      <c r="AT147" s="1">
        <f>_xlfn.XLOOKUP($A:$A,TELEFONE!$A:$A,TELEFONE!JK:JK)</f>
        <v>2</v>
      </c>
      <c r="AU147" s="2">
        <f>_xlfn.XLOOKUP($A:$A,'COAPS 2020-10'!$A:$A,'COAPS 2020-10'!O:O)</f>
        <v>1</v>
      </c>
      <c r="AV147" s="2" t="str">
        <f>_xlfn.XLOOKUP($A:$A,'COAPS 2020-10'!$A:$A,'COAPS 2020-10'!P:P)</f>
        <v>COMPARTILHADA</v>
      </c>
      <c r="AW147" s="2" t="str">
        <f>_xlfn.XLOOKUP($A:$A,'COAPS 2020-10'!$A:$A,'COAPS 2020-10'!Q:Q)</f>
        <v>COMPARTILHADA</v>
      </c>
      <c r="AX147" s="2" t="str">
        <f>_xlfn.XLOOKUP($A:$A,'COAPS 2020-10'!$A:$A,'COAPS 2020-10'!R:R)</f>
        <v>COMPARTILHADA</v>
      </c>
      <c r="AY147" s="1">
        <f>_xlfn.XLOOKUP(A:A,AUTOPREENCHIMENTO!A:A,AUTOPREENCHIMENTO!MA:MA)</f>
        <v>1</v>
      </c>
      <c r="AZ147" s="1">
        <f>_xlfn.XLOOKUP(A:A,AUTOPREENCHIMENTO!A:A,AUTOPREENCHIMENTO!PH:PH)</f>
        <v>1</v>
      </c>
    </row>
    <row r="148" spans="1:52" x14ac:dyDescent="0.25">
      <c r="A148" s="2">
        <v>217</v>
      </c>
      <c r="B148" s="1" t="s">
        <v>1702</v>
      </c>
      <c r="C148" s="43" t="s">
        <v>325</v>
      </c>
      <c r="D148" s="1" t="s">
        <v>2062</v>
      </c>
      <c r="E148" s="20" t="str">
        <f>_xlfn.XLOOKUP(A:A,Tipologia!A:A,Tipologia!F:F)</f>
        <v>D</v>
      </c>
      <c r="F148" s="63">
        <f t="shared" si="88"/>
        <v>16.25</v>
      </c>
      <c r="G148" s="65">
        <f t="shared" si="89"/>
        <v>1</v>
      </c>
      <c r="H148" s="65">
        <f t="shared" si="90"/>
        <v>3</v>
      </c>
      <c r="I148" s="65">
        <f t="shared" si="91"/>
        <v>2</v>
      </c>
      <c r="J148" s="65">
        <f t="shared" si="92"/>
        <v>0</v>
      </c>
      <c r="K148" s="65">
        <f t="shared" si="93"/>
        <v>0</v>
      </c>
      <c r="L148" s="65">
        <f t="shared" si="94"/>
        <v>1</v>
      </c>
      <c r="M148" s="65">
        <f t="shared" si="95"/>
        <v>0.5</v>
      </c>
      <c r="N148" s="65">
        <f t="shared" si="96"/>
        <v>0.5</v>
      </c>
      <c r="O148" s="65">
        <f t="shared" si="97"/>
        <v>0.5</v>
      </c>
      <c r="P148" s="65">
        <f t="shared" si="98"/>
        <v>0.5</v>
      </c>
      <c r="Q148" s="65">
        <f t="shared" si="99"/>
        <v>1</v>
      </c>
      <c r="R148" s="65">
        <f t="shared" si="100"/>
        <v>1</v>
      </c>
      <c r="S148" s="65">
        <f t="shared" si="101"/>
        <v>0.25</v>
      </c>
      <c r="T148" s="65">
        <f t="shared" si="102"/>
        <v>1</v>
      </c>
      <c r="U148" s="65">
        <f t="shared" si="103"/>
        <v>1</v>
      </c>
      <c r="V148" s="65">
        <f t="shared" si="104"/>
        <v>1</v>
      </c>
      <c r="W148" s="65">
        <f t="shared" si="105"/>
        <v>1</v>
      </c>
      <c r="X148" s="65">
        <f t="shared" si="106"/>
        <v>0</v>
      </c>
      <c r="Y148" s="65">
        <f t="shared" si="107"/>
        <v>1</v>
      </c>
      <c r="Z148" s="66">
        <f>_xlfn.XLOOKUP(A:A,'COAPS 2020-10'!A:A,'COAPS 2020-10'!AP:AP)</f>
        <v>4</v>
      </c>
      <c r="AA148" s="67" t="str">
        <f>_xlfn.XLOOKUP(A:A,'COAPS 2020-10'!A:A,'COAPS 2020-10'!M:M)</f>
        <v>PRÓPRIO</v>
      </c>
      <c r="AB148" s="51">
        <f t="shared" si="108"/>
        <v>2.5</v>
      </c>
      <c r="AC148" s="1">
        <f>_xlfn.XLOOKUP(A:A,'COAPS 2020-10'!A:A,'COAPS 2020-10'!N:N)</f>
        <v>10</v>
      </c>
      <c r="AD148" s="2" t="str">
        <f>_xlfn.XLOOKUP(A:A,'COAPS 2020-10'!A:A,'COAPS 2020-10'!AF:AF)</f>
        <v>NÃO</v>
      </c>
      <c r="AE148" s="67" t="str">
        <f>_xlfn.XLOOKUP(A:A,'COAPS 2020-10'!A:A,'COAPS 2020-10'!T:T)</f>
        <v>NÃO</v>
      </c>
      <c r="AF148" s="1">
        <f>_xlfn.XLOOKUP(A:A,TELEFONE!A:A,TELEFONE!KD:KD)</f>
        <v>1</v>
      </c>
      <c r="AG148" s="1">
        <f>_xlfn.XLOOKUP($A:$A,AUTOPREENCHIMENTO!$A:$A,AUTOPREENCHIMENTO!LT:LT)</f>
        <v>1</v>
      </c>
      <c r="AH148" s="1">
        <f>_xlfn.XLOOKUP($A:$A,AUTOPREENCHIMENTO!$A:$A,AUTOPREENCHIMENTO!LU:LU)</f>
        <v>1</v>
      </c>
      <c r="AI148" s="1">
        <f>_xlfn.XLOOKUP($A:$A,AUTOPREENCHIMENTO!$A:$A,AUTOPREENCHIMENTO!MN:MN)</f>
        <v>1</v>
      </c>
      <c r="AJ148" s="1">
        <f>_xlfn.XLOOKUP($A:$A,AUTOPREENCHIMENTO!$A:$A,AUTOPREENCHIMENTO!MO:MO)</f>
        <v>1</v>
      </c>
      <c r="AK148" s="66">
        <f>_xlfn.XLOOKUP($A:$A,AUTOPREENCHIMENTO!$A:$A,AUTOPREENCHIMENTO!LY:LY)</f>
        <v>1</v>
      </c>
      <c r="AL148" s="66">
        <f>_xlfn.XLOOKUP($A:$A,AUTOPREENCHIMENTO!$A:$A,AUTOPREENCHIMENTO!LZ:LZ)</f>
        <v>1</v>
      </c>
      <c r="AM148" s="1">
        <f>_xlfn.XLOOKUP(A:A,TELEFONE!A:A,TELEFONE!JN:JN)</f>
        <v>1</v>
      </c>
      <c r="AN148" s="1">
        <f>_xlfn.XLOOKUP(A:A,TELEFONE!A:A,TELEFONE!JO:JO)</f>
        <v>2</v>
      </c>
      <c r="AO148" s="1">
        <f>_xlfn.XLOOKUP(A:A,TELEFONE!A:A,TELEFONE!JR:JR)</f>
        <v>1</v>
      </c>
      <c r="AP148" s="51">
        <f t="shared" si="109"/>
        <v>7</v>
      </c>
      <c r="AQ148" s="1">
        <f>_xlfn.XLOOKUP($A:$A,TELEFONE!$A:$A,TELEFONE!JH:JH)</f>
        <v>2</v>
      </c>
      <c r="AR148" s="1">
        <f>_xlfn.XLOOKUP($A:$A,TELEFONE!$A:$A,TELEFONE!JI:JI)</f>
        <v>2</v>
      </c>
      <c r="AS148" s="1">
        <f>_xlfn.XLOOKUP($A:$A,TELEFONE!$A:$A,TELEFONE!JJ:JJ)</f>
        <v>1</v>
      </c>
      <c r="AT148" s="1">
        <f>_xlfn.XLOOKUP($A:$A,TELEFONE!$A:$A,TELEFONE!JK:JK)</f>
        <v>2</v>
      </c>
      <c r="AU148" s="2">
        <f>_xlfn.XLOOKUP($A:$A,'COAPS 2020-10'!$A:$A,'COAPS 2020-10'!O:O)</f>
        <v>4</v>
      </c>
      <c r="AV148" s="2" t="str">
        <f>_xlfn.XLOOKUP($A:$A,'COAPS 2020-10'!$A:$A,'COAPS 2020-10'!P:P)</f>
        <v>SIM</v>
      </c>
      <c r="AW148" s="2" t="str">
        <f>_xlfn.XLOOKUP($A:$A,'COAPS 2020-10'!$A:$A,'COAPS 2020-10'!Q:Q)</f>
        <v>SIM</v>
      </c>
      <c r="AX148" s="2" t="str">
        <f>_xlfn.XLOOKUP($A:$A,'COAPS 2020-10'!$A:$A,'COAPS 2020-10'!R:R)</f>
        <v>SIM</v>
      </c>
      <c r="AY148" s="1">
        <f>_xlfn.XLOOKUP(A:A,AUTOPREENCHIMENTO!A:A,AUTOPREENCHIMENTO!MA:MA)</f>
        <v>0</v>
      </c>
      <c r="AZ148" s="1">
        <f>_xlfn.XLOOKUP(A:A,AUTOPREENCHIMENTO!A:A,AUTOPREENCHIMENTO!PH:PH)</f>
        <v>1</v>
      </c>
    </row>
    <row r="149" spans="1:52" x14ac:dyDescent="0.25">
      <c r="A149" s="2">
        <v>218</v>
      </c>
      <c r="B149" s="1" t="s">
        <v>1622</v>
      </c>
      <c r="C149" s="43" t="s">
        <v>127</v>
      </c>
      <c r="D149" s="1" t="s">
        <v>1663</v>
      </c>
      <c r="E149" s="20" t="str">
        <f>_xlfn.XLOOKUP(A:A,Tipologia!A:A,Tipologia!F:F)</f>
        <v>D</v>
      </c>
      <c r="F149" s="63">
        <f t="shared" si="88"/>
        <v>14.25</v>
      </c>
      <c r="G149" s="65">
        <f t="shared" si="89"/>
        <v>0</v>
      </c>
      <c r="H149" s="65">
        <f t="shared" si="90"/>
        <v>3</v>
      </c>
      <c r="I149" s="65">
        <f t="shared" si="91"/>
        <v>2</v>
      </c>
      <c r="J149" s="65">
        <f t="shared" si="92"/>
        <v>0</v>
      </c>
      <c r="K149" s="65">
        <f t="shared" si="93"/>
        <v>0.5</v>
      </c>
      <c r="L149" s="65">
        <f t="shared" si="94"/>
        <v>1</v>
      </c>
      <c r="M149" s="65">
        <f t="shared" si="95"/>
        <v>0.5</v>
      </c>
      <c r="N149" s="65">
        <f t="shared" si="96"/>
        <v>0.5</v>
      </c>
      <c r="O149" s="65">
        <f t="shared" si="97"/>
        <v>0.5</v>
      </c>
      <c r="P149" s="65">
        <f t="shared" si="98"/>
        <v>0.5</v>
      </c>
      <c r="Q149" s="65">
        <f t="shared" si="99"/>
        <v>1</v>
      </c>
      <c r="R149" s="65">
        <f t="shared" si="100"/>
        <v>0</v>
      </c>
      <c r="S149" s="65">
        <f t="shared" si="101"/>
        <v>0.75</v>
      </c>
      <c r="T149" s="65">
        <f t="shared" si="102"/>
        <v>1</v>
      </c>
      <c r="U149" s="65">
        <f t="shared" si="103"/>
        <v>1</v>
      </c>
      <c r="V149" s="65">
        <f t="shared" si="104"/>
        <v>1</v>
      </c>
      <c r="W149" s="65">
        <f t="shared" si="105"/>
        <v>0</v>
      </c>
      <c r="X149" s="65">
        <f t="shared" si="106"/>
        <v>0</v>
      </c>
      <c r="Y149" s="65">
        <f t="shared" si="107"/>
        <v>1</v>
      </c>
      <c r="Z149" s="66">
        <f>_xlfn.XLOOKUP(A:A,'COAPS 2020-10'!A:A,'COAPS 2020-10'!AP:AP)</f>
        <v>1</v>
      </c>
      <c r="AA149" s="67" t="str">
        <f>_xlfn.XLOOKUP(A:A,'COAPS 2020-10'!A:A,'COAPS 2020-10'!M:M)</f>
        <v>ALUGADO</v>
      </c>
      <c r="AB149" s="51">
        <f t="shared" si="108"/>
        <v>2</v>
      </c>
      <c r="AC149" s="1">
        <f>_xlfn.XLOOKUP(A:A,'COAPS 2020-10'!A:A,'COAPS 2020-10'!N:N)</f>
        <v>2</v>
      </c>
      <c r="AD149" s="2" t="str">
        <f>_xlfn.XLOOKUP(A:A,'COAPS 2020-10'!A:A,'COAPS 2020-10'!AF:AF)</f>
        <v>NÃO</v>
      </c>
      <c r="AE149" s="67" t="str">
        <f>_xlfn.XLOOKUP(A:A,'COAPS 2020-10'!A:A,'COAPS 2020-10'!T:T)</f>
        <v>CAUTELA</v>
      </c>
      <c r="AF149" s="1">
        <f>_xlfn.XLOOKUP(A:A,TELEFONE!A:A,TELEFONE!KD:KD)</f>
        <v>1</v>
      </c>
      <c r="AG149" s="1">
        <f>_xlfn.XLOOKUP($A:$A,AUTOPREENCHIMENTO!$A:$A,AUTOPREENCHIMENTO!LT:LT)</f>
        <v>1</v>
      </c>
      <c r="AH149" s="1">
        <f>_xlfn.XLOOKUP($A:$A,AUTOPREENCHIMENTO!$A:$A,AUTOPREENCHIMENTO!LU:LU)</f>
        <v>1</v>
      </c>
      <c r="AI149" s="1">
        <f>_xlfn.XLOOKUP($A:$A,AUTOPREENCHIMENTO!$A:$A,AUTOPREENCHIMENTO!MN:MN)</f>
        <v>1</v>
      </c>
      <c r="AJ149" s="1">
        <f>_xlfn.XLOOKUP($A:$A,AUTOPREENCHIMENTO!$A:$A,AUTOPREENCHIMENTO!MO:MO)</f>
        <v>1</v>
      </c>
      <c r="AK149" s="66">
        <f>_xlfn.XLOOKUP($A:$A,AUTOPREENCHIMENTO!$A:$A,AUTOPREENCHIMENTO!LY:LY)</f>
        <v>1</v>
      </c>
      <c r="AL149" s="66">
        <f>_xlfn.XLOOKUP($A:$A,AUTOPREENCHIMENTO!$A:$A,AUTOPREENCHIMENTO!LZ:LZ)</f>
        <v>1</v>
      </c>
      <c r="AM149" s="1">
        <f>_xlfn.XLOOKUP(A:A,TELEFONE!A:A,TELEFONE!JN:JN)</f>
        <v>2</v>
      </c>
      <c r="AN149" s="1">
        <f>_xlfn.XLOOKUP(A:A,TELEFONE!A:A,TELEFONE!JO:JO)</f>
        <v>2</v>
      </c>
      <c r="AO149" s="1">
        <f>_xlfn.XLOOKUP(A:A,TELEFONE!A:A,TELEFONE!JR:JR)</f>
        <v>0</v>
      </c>
      <c r="AP149" s="51">
        <f t="shared" si="109"/>
        <v>5</v>
      </c>
      <c r="AQ149" s="1">
        <f>_xlfn.XLOOKUP($A:$A,TELEFONE!$A:$A,TELEFONE!JH:JH)</f>
        <v>1</v>
      </c>
      <c r="AR149" s="1">
        <f>_xlfn.XLOOKUP($A:$A,TELEFONE!$A:$A,TELEFONE!JI:JI)</f>
        <v>2</v>
      </c>
      <c r="AS149" s="1">
        <f>_xlfn.XLOOKUP($A:$A,TELEFONE!$A:$A,TELEFONE!JJ:JJ)</f>
        <v>1</v>
      </c>
      <c r="AT149" s="1">
        <f>_xlfn.XLOOKUP($A:$A,TELEFONE!$A:$A,TELEFONE!JK:JK)</f>
        <v>1</v>
      </c>
      <c r="AU149" s="2">
        <f>_xlfn.XLOOKUP($A:$A,'COAPS 2020-10'!$A:$A,'COAPS 2020-10'!O:O)</f>
        <v>1</v>
      </c>
      <c r="AV149" s="2" t="str">
        <f>_xlfn.XLOOKUP($A:$A,'COAPS 2020-10'!$A:$A,'COAPS 2020-10'!P:P)</f>
        <v>COMPARTILHADA</v>
      </c>
      <c r="AW149" s="2" t="str">
        <f>_xlfn.XLOOKUP($A:$A,'COAPS 2020-10'!$A:$A,'COAPS 2020-10'!Q:Q)</f>
        <v>COMPARTILHADA</v>
      </c>
      <c r="AX149" s="2" t="str">
        <f>_xlfn.XLOOKUP($A:$A,'COAPS 2020-10'!$A:$A,'COAPS 2020-10'!R:R)</f>
        <v>COMPARTILHADA</v>
      </c>
      <c r="AY149" s="1">
        <f>_xlfn.XLOOKUP(A:A,AUTOPREENCHIMENTO!A:A,AUTOPREENCHIMENTO!MA:MA)</f>
        <v>0</v>
      </c>
      <c r="AZ149" s="1">
        <f>_xlfn.XLOOKUP(A:A,AUTOPREENCHIMENTO!A:A,AUTOPREENCHIMENTO!PH:PH)</f>
        <v>1</v>
      </c>
    </row>
    <row r="150" spans="1:52" x14ac:dyDescent="0.25">
      <c r="A150" s="2">
        <v>219</v>
      </c>
      <c r="B150" s="1" t="s">
        <v>1523</v>
      </c>
      <c r="C150" s="43" t="s">
        <v>1524</v>
      </c>
      <c r="D150" s="1" t="s">
        <v>2081</v>
      </c>
      <c r="E150" s="20" t="str">
        <f>_xlfn.XLOOKUP(A:A,Tipologia!A:A,Tipologia!F:F)</f>
        <v>B</v>
      </c>
      <c r="F150" s="63">
        <f t="shared" si="88"/>
        <v>17.25</v>
      </c>
      <c r="G150" s="65">
        <f t="shared" si="89"/>
        <v>1</v>
      </c>
      <c r="H150" s="65">
        <f t="shared" si="90"/>
        <v>3</v>
      </c>
      <c r="I150" s="65">
        <f t="shared" si="91"/>
        <v>2</v>
      </c>
      <c r="J150" s="65">
        <f t="shared" si="92"/>
        <v>1</v>
      </c>
      <c r="K150" s="65">
        <f t="shared" si="93"/>
        <v>1</v>
      </c>
      <c r="L150" s="65">
        <f t="shared" si="94"/>
        <v>1</v>
      </c>
      <c r="M150" s="65">
        <f t="shared" si="95"/>
        <v>0.5</v>
      </c>
      <c r="N150" s="65">
        <f t="shared" si="96"/>
        <v>0.5</v>
      </c>
      <c r="O150" s="65">
        <f t="shared" si="97"/>
        <v>0.5</v>
      </c>
      <c r="P150" s="65">
        <f t="shared" si="98"/>
        <v>0.5</v>
      </c>
      <c r="Q150" s="65">
        <f t="shared" si="99"/>
        <v>0</v>
      </c>
      <c r="R150" s="65">
        <f t="shared" si="100"/>
        <v>1</v>
      </c>
      <c r="S150" s="65">
        <f t="shared" si="101"/>
        <v>0.25</v>
      </c>
      <c r="T150" s="65">
        <f t="shared" si="102"/>
        <v>1</v>
      </c>
      <c r="U150" s="65">
        <f t="shared" si="103"/>
        <v>1</v>
      </c>
      <c r="V150" s="65">
        <f t="shared" si="104"/>
        <v>1</v>
      </c>
      <c r="W150" s="65">
        <f t="shared" si="105"/>
        <v>1</v>
      </c>
      <c r="X150" s="65">
        <f t="shared" si="106"/>
        <v>1</v>
      </c>
      <c r="Y150" s="65">
        <f t="shared" si="107"/>
        <v>0</v>
      </c>
      <c r="Z150" s="66">
        <f>_xlfn.XLOOKUP(A:A,'COAPS 2020-10'!A:A,'COAPS 2020-10'!AP:AP)</f>
        <v>4</v>
      </c>
      <c r="AA150" s="67" t="str">
        <f>_xlfn.XLOOKUP(A:A,'COAPS 2020-10'!A:A,'COAPS 2020-10'!M:M)</f>
        <v>PRÓPRIO</v>
      </c>
      <c r="AB150" s="51">
        <f t="shared" si="108"/>
        <v>2.5</v>
      </c>
      <c r="AC150" s="1">
        <f>_xlfn.XLOOKUP(A:A,'COAPS 2020-10'!A:A,'COAPS 2020-10'!N:N)</f>
        <v>10</v>
      </c>
      <c r="AD150" s="2" t="str">
        <f>_xlfn.XLOOKUP(A:A,'COAPS 2020-10'!A:A,'COAPS 2020-10'!AF:AF)</f>
        <v>SIM</v>
      </c>
      <c r="AE150" s="67" t="str">
        <f>_xlfn.XLOOKUP(A:A,'COAPS 2020-10'!A:A,'COAPS 2020-10'!T:T)</f>
        <v>SIM</v>
      </c>
      <c r="AF150" s="1">
        <f>_xlfn.XLOOKUP(A:A,TELEFONE!A:A,TELEFONE!KD:KD)</f>
        <v>1</v>
      </c>
      <c r="AG150" s="1">
        <f>_xlfn.XLOOKUP($A:$A,AUTOPREENCHIMENTO!$A:$A,AUTOPREENCHIMENTO!LT:LT)</f>
        <v>1</v>
      </c>
      <c r="AH150" s="1">
        <f>_xlfn.XLOOKUP($A:$A,AUTOPREENCHIMENTO!$A:$A,AUTOPREENCHIMENTO!LU:LU)</f>
        <v>1</v>
      </c>
      <c r="AI150" s="1">
        <f>_xlfn.XLOOKUP($A:$A,AUTOPREENCHIMENTO!$A:$A,AUTOPREENCHIMENTO!MN:MN)</f>
        <v>1</v>
      </c>
      <c r="AJ150" s="1">
        <f>_xlfn.XLOOKUP($A:$A,AUTOPREENCHIMENTO!$A:$A,AUTOPREENCHIMENTO!MO:MO)</f>
        <v>1</v>
      </c>
      <c r="AK150" s="66">
        <f>_xlfn.XLOOKUP($A:$A,AUTOPREENCHIMENTO!$A:$A,AUTOPREENCHIMENTO!LY:LY)</f>
        <v>0</v>
      </c>
      <c r="AL150" s="66">
        <f>_xlfn.XLOOKUP($A:$A,AUTOPREENCHIMENTO!$A:$A,AUTOPREENCHIMENTO!LZ:LZ)</f>
        <v>0</v>
      </c>
      <c r="AM150" s="1">
        <f>_xlfn.XLOOKUP(A:A,TELEFONE!A:A,TELEFONE!JN:JN)</f>
        <v>1</v>
      </c>
      <c r="AN150" s="1">
        <f>_xlfn.XLOOKUP(A:A,TELEFONE!A:A,TELEFONE!JO:JO)</f>
        <v>1</v>
      </c>
      <c r="AO150" s="1">
        <f>_xlfn.XLOOKUP(A:A,TELEFONE!A:A,TELEFONE!JR:JR)</f>
        <v>1</v>
      </c>
      <c r="AP150" s="51">
        <f t="shared" si="109"/>
        <v>7</v>
      </c>
      <c r="AQ150" s="1">
        <f>_xlfn.XLOOKUP($A:$A,TELEFONE!$A:$A,TELEFONE!JH:JH)</f>
        <v>2</v>
      </c>
      <c r="AR150" s="1">
        <f>_xlfn.XLOOKUP($A:$A,TELEFONE!$A:$A,TELEFONE!JI:JI)</f>
        <v>2</v>
      </c>
      <c r="AS150" s="1">
        <f>_xlfn.XLOOKUP($A:$A,TELEFONE!$A:$A,TELEFONE!JJ:JJ)</f>
        <v>1</v>
      </c>
      <c r="AT150" s="1">
        <f>_xlfn.XLOOKUP($A:$A,TELEFONE!$A:$A,TELEFONE!JK:JK)</f>
        <v>2</v>
      </c>
      <c r="AU150" s="2">
        <f>_xlfn.XLOOKUP($A:$A,'COAPS 2020-10'!$A:$A,'COAPS 2020-10'!O:O)</f>
        <v>4</v>
      </c>
      <c r="AV150" s="2" t="str">
        <f>_xlfn.XLOOKUP($A:$A,'COAPS 2020-10'!$A:$A,'COAPS 2020-10'!P:P)</f>
        <v>SIM</v>
      </c>
      <c r="AW150" s="2" t="str">
        <f>_xlfn.XLOOKUP($A:$A,'COAPS 2020-10'!$A:$A,'COAPS 2020-10'!Q:Q)</f>
        <v>SIM</v>
      </c>
      <c r="AX150" s="2" t="str">
        <f>_xlfn.XLOOKUP($A:$A,'COAPS 2020-10'!$A:$A,'COAPS 2020-10'!R:R)</f>
        <v>SIM</v>
      </c>
      <c r="AY150" s="1">
        <f>_xlfn.XLOOKUP(A:A,AUTOPREENCHIMENTO!A:A,AUTOPREENCHIMENTO!MA:MA)</f>
        <v>1</v>
      </c>
      <c r="AZ150" s="1">
        <f>_xlfn.XLOOKUP(A:A,AUTOPREENCHIMENTO!A:A,AUTOPREENCHIMENTO!PH:PH)</f>
        <v>2</v>
      </c>
    </row>
    <row r="151" spans="1:52" x14ac:dyDescent="0.25">
      <c r="A151" s="2">
        <v>222</v>
      </c>
      <c r="B151" s="1" t="s">
        <v>1929</v>
      </c>
      <c r="C151" s="43" t="s">
        <v>136</v>
      </c>
      <c r="D151" s="1" t="s">
        <v>2093</v>
      </c>
      <c r="E151" s="20" t="str">
        <f>_xlfn.XLOOKUP(A:A,Tipologia!A:A,Tipologia!F:F)</f>
        <v>C</v>
      </c>
      <c r="F151" s="63">
        <f t="shared" si="88"/>
        <v>15.5</v>
      </c>
      <c r="G151" s="65">
        <f t="shared" si="89"/>
        <v>1</v>
      </c>
      <c r="H151" s="65">
        <f t="shared" si="90"/>
        <v>1</v>
      </c>
      <c r="I151" s="65">
        <f t="shared" si="91"/>
        <v>2</v>
      </c>
      <c r="J151" s="65">
        <f t="shared" si="92"/>
        <v>1</v>
      </c>
      <c r="K151" s="65">
        <f t="shared" si="93"/>
        <v>1</v>
      </c>
      <c r="L151" s="65">
        <f t="shared" si="94"/>
        <v>0</v>
      </c>
      <c r="M151" s="65">
        <f t="shared" si="95"/>
        <v>0.5</v>
      </c>
      <c r="N151" s="65">
        <f t="shared" si="96"/>
        <v>0.5</v>
      </c>
      <c r="O151" s="65">
        <f t="shared" si="97"/>
        <v>0.5</v>
      </c>
      <c r="P151" s="65">
        <f t="shared" si="98"/>
        <v>0.5</v>
      </c>
      <c r="Q151" s="65">
        <f t="shared" si="99"/>
        <v>1</v>
      </c>
      <c r="R151" s="65">
        <f t="shared" si="100"/>
        <v>1</v>
      </c>
      <c r="S151" s="65">
        <f t="shared" si="101"/>
        <v>0.5</v>
      </c>
      <c r="T151" s="65">
        <f t="shared" si="102"/>
        <v>1</v>
      </c>
      <c r="U151" s="65">
        <f t="shared" si="103"/>
        <v>1</v>
      </c>
      <c r="V151" s="65">
        <f t="shared" si="104"/>
        <v>1</v>
      </c>
      <c r="W151" s="65">
        <f t="shared" si="105"/>
        <v>1</v>
      </c>
      <c r="X151" s="65">
        <f t="shared" si="106"/>
        <v>0</v>
      </c>
      <c r="Y151" s="65">
        <f t="shared" si="107"/>
        <v>1</v>
      </c>
      <c r="Z151" s="66">
        <f>_xlfn.XLOOKUP(A:A,'COAPS 2020-10'!A:A,'COAPS 2020-10'!AP:AP)</f>
        <v>5</v>
      </c>
      <c r="AA151" s="67" t="str">
        <f>_xlfn.XLOOKUP(A:A,'COAPS 2020-10'!A:A,'COAPS 2020-10'!M:M)</f>
        <v>PRÓPRIO</v>
      </c>
      <c r="AB151" s="51">
        <f t="shared" si="108"/>
        <v>2.2000000000000002</v>
      </c>
      <c r="AC151" s="1">
        <f>_xlfn.XLOOKUP(A:A,'COAPS 2020-10'!A:A,'COAPS 2020-10'!N:N)</f>
        <v>11</v>
      </c>
      <c r="AD151" s="2" t="str">
        <f>_xlfn.XLOOKUP(A:A,'COAPS 2020-10'!A:A,'COAPS 2020-10'!AF:AF)</f>
        <v>SIM</v>
      </c>
      <c r="AE151" s="67" t="str">
        <f>_xlfn.XLOOKUP(A:A,'COAPS 2020-10'!A:A,'COAPS 2020-10'!T:T)</f>
        <v>SIM</v>
      </c>
      <c r="AF151" s="1">
        <f>_xlfn.XLOOKUP(A:A,TELEFONE!A:A,TELEFONE!KD:KD)</f>
        <v>0</v>
      </c>
      <c r="AG151" s="1">
        <f>_xlfn.XLOOKUP($A:$A,AUTOPREENCHIMENTO!$A:$A,AUTOPREENCHIMENTO!LT:LT)</f>
        <v>1</v>
      </c>
      <c r="AH151" s="1">
        <f>_xlfn.XLOOKUP($A:$A,AUTOPREENCHIMENTO!$A:$A,AUTOPREENCHIMENTO!LU:LU)</f>
        <v>1</v>
      </c>
      <c r="AI151" s="1">
        <f>_xlfn.XLOOKUP($A:$A,AUTOPREENCHIMENTO!$A:$A,AUTOPREENCHIMENTO!MN:MN)</f>
        <v>1</v>
      </c>
      <c r="AJ151" s="1">
        <f>_xlfn.XLOOKUP($A:$A,AUTOPREENCHIMENTO!$A:$A,AUTOPREENCHIMENTO!MO:MO)</f>
        <v>1</v>
      </c>
      <c r="AK151" s="66">
        <f>_xlfn.XLOOKUP($A:$A,AUTOPREENCHIMENTO!$A:$A,AUTOPREENCHIMENTO!LY:LY)</f>
        <v>1</v>
      </c>
      <c r="AL151" s="66">
        <f>_xlfn.XLOOKUP($A:$A,AUTOPREENCHIMENTO!$A:$A,AUTOPREENCHIMENTO!LZ:LZ)</f>
        <v>1</v>
      </c>
      <c r="AM151" s="1">
        <f>_xlfn.XLOOKUP(A:A,TELEFONE!A:A,TELEFONE!JN:JN)</f>
        <v>2</v>
      </c>
      <c r="AN151" s="1">
        <f>_xlfn.XLOOKUP(A:A,TELEFONE!A:A,TELEFONE!JO:JO)</f>
        <v>1</v>
      </c>
      <c r="AO151" s="1">
        <f>_xlfn.XLOOKUP(A:A,TELEFONE!A:A,TELEFONE!JR:JR)</f>
        <v>1</v>
      </c>
      <c r="AP151" s="51">
        <f t="shared" si="109"/>
        <v>6</v>
      </c>
      <c r="AQ151" s="1">
        <f>_xlfn.XLOOKUP($A:$A,TELEFONE!$A:$A,TELEFONE!JH:JH)</f>
        <v>2</v>
      </c>
      <c r="AR151" s="1">
        <f>_xlfn.XLOOKUP($A:$A,TELEFONE!$A:$A,TELEFONE!JI:JI)</f>
        <v>1</v>
      </c>
      <c r="AS151" s="1">
        <f>_xlfn.XLOOKUP($A:$A,TELEFONE!$A:$A,TELEFONE!JJ:JJ)</f>
        <v>1</v>
      </c>
      <c r="AT151" s="1">
        <f>_xlfn.XLOOKUP($A:$A,TELEFONE!$A:$A,TELEFONE!JK:JK)</f>
        <v>2</v>
      </c>
      <c r="AU151" s="2">
        <f>_xlfn.XLOOKUP($A:$A,'COAPS 2020-10'!$A:$A,'COAPS 2020-10'!O:O)</f>
        <v>5</v>
      </c>
      <c r="AV151" s="2" t="str">
        <f>_xlfn.XLOOKUP($A:$A,'COAPS 2020-10'!$A:$A,'COAPS 2020-10'!P:P)</f>
        <v>SIM</v>
      </c>
      <c r="AW151" s="2" t="str">
        <f>_xlfn.XLOOKUP($A:$A,'COAPS 2020-10'!$A:$A,'COAPS 2020-10'!Q:Q)</f>
        <v>SIM</v>
      </c>
      <c r="AX151" s="2" t="str">
        <f>_xlfn.XLOOKUP($A:$A,'COAPS 2020-10'!$A:$A,'COAPS 2020-10'!R:R)</f>
        <v>SIM</v>
      </c>
      <c r="AY151" s="1">
        <f>_xlfn.XLOOKUP(A:A,AUTOPREENCHIMENTO!A:A,AUTOPREENCHIMENTO!MA:MA)</f>
        <v>0</v>
      </c>
      <c r="AZ151" s="1">
        <f>_xlfn.XLOOKUP(A:A,AUTOPREENCHIMENTO!A:A,AUTOPREENCHIMENTO!PH:PH)</f>
        <v>1</v>
      </c>
    </row>
    <row r="152" spans="1:52" x14ac:dyDescent="0.25">
      <c r="A152" s="2">
        <v>223</v>
      </c>
      <c r="B152" s="1" t="s">
        <v>1523</v>
      </c>
      <c r="C152" s="43" t="s">
        <v>1549</v>
      </c>
      <c r="D152" s="1" t="s">
        <v>2039</v>
      </c>
      <c r="E152" s="20" t="str">
        <f>_xlfn.XLOOKUP(A:A,Tipologia!A:A,Tipologia!F:F)</f>
        <v>C</v>
      </c>
      <c r="F152" s="63">
        <f t="shared" si="88"/>
        <v>15.5</v>
      </c>
      <c r="G152" s="65">
        <f t="shared" si="89"/>
        <v>1</v>
      </c>
      <c r="H152" s="65">
        <f t="shared" si="90"/>
        <v>1</v>
      </c>
      <c r="I152" s="65">
        <f t="shared" si="91"/>
        <v>2</v>
      </c>
      <c r="J152" s="65">
        <f t="shared" si="92"/>
        <v>0</v>
      </c>
      <c r="K152" s="65">
        <f t="shared" si="93"/>
        <v>1</v>
      </c>
      <c r="L152" s="65">
        <f t="shared" si="94"/>
        <v>1</v>
      </c>
      <c r="M152" s="65">
        <f t="shared" si="95"/>
        <v>0.5</v>
      </c>
      <c r="N152" s="65">
        <f t="shared" si="96"/>
        <v>0.5</v>
      </c>
      <c r="O152" s="65">
        <f t="shared" si="97"/>
        <v>0.5</v>
      </c>
      <c r="P152" s="65">
        <f t="shared" si="98"/>
        <v>0.5</v>
      </c>
      <c r="Q152" s="65">
        <f t="shared" si="99"/>
        <v>1</v>
      </c>
      <c r="R152" s="65">
        <f t="shared" si="100"/>
        <v>1</v>
      </c>
      <c r="S152" s="65">
        <f t="shared" si="101"/>
        <v>0.5</v>
      </c>
      <c r="T152" s="65">
        <f t="shared" si="102"/>
        <v>1</v>
      </c>
      <c r="U152" s="65">
        <f t="shared" si="103"/>
        <v>1</v>
      </c>
      <c r="V152" s="65">
        <f t="shared" si="104"/>
        <v>1</v>
      </c>
      <c r="W152" s="65">
        <f t="shared" si="105"/>
        <v>1</v>
      </c>
      <c r="X152" s="65">
        <f t="shared" si="106"/>
        <v>0</v>
      </c>
      <c r="Y152" s="65">
        <f t="shared" si="107"/>
        <v>1</v>
      </c>
      <c r="Z152" s="66">
        <f>_xlfn.XLOOKUP(A:A,'COAPS 2020-10'!A:A,'COAPS 2020-10'!AP:AP)</f>
        <v>7</v>
      </c>
      <c r="AA152" s="67" t="str">
        <f>_xlfn.XLOOKUP(A:A,'COAPS 2020-10'!A:A,'COAPS 2020-10'!M:M)</f>
        <v>PRÓPRIO</v>
      </c>
      <c r="AB152" s="51">
        <f t="shared" si="108"/>
        <v>1.5714285714285714</v>
      </c>
      <c r="AC152" s="1">
        <f>_xlfn.XLOOKUP(A:A,'COAPS 2020-10'!A:A,'COAPS 2020-10'!N:N)</f>
        <v>11</v>
      </c>
      <c r="AD152" s="2" t="str">
        <f>_xlfn.XLOOKUP(A:A,'COAPS 2020-10'!A:A,'COAPS 2020-10'!AF:AF)</f>
        <v>NÃO</v>
      </c>
      <c r="AE152" s="67" t="str">
        <f>_xlfn.XLOOKUP(A:A,'COAPS 2020-10'!A:A,'COAPS 2020-10'!T:T)</f>
        <v>SIM</v>
      </c>
      <c r="AF152" s="1">
        <f>_xlfn.XLOOKUP(A:A,TELEFONE!A:A,TELEFONE!KD:KD)</f>
        <v>1</v>
      </c>
      <c r="AG152" s="1">
        <f>_xlfn.XLOOKUP($A:$A,AUTOPREENCHIMENTO!$A:$A,AUTOPREENCHIMENTO!LT:LT)</f>
        <v>1</v>
      </c>
      <c r="AH152" s="1">
        <f>_xlfn.XLOOKUP($A:$A,AUTOPREENCHIMENTO!$A:$A,AUTOPREENCHIMENTO!LU:LU)</f>
        <v>1</v>
      </c>
      <c r="AI152" s="1">
        <f>_xlfn.XLOOKUP($A:$A,AUTOPREENCHIMENTO!$A:$A,AUTOPREENCHIMENTO!MN:MN)</f>
        <v>1</v>
      </c>
      <c r="AJ152" s="1">
        <f>_xlfn.XLOOKUP($A:$A,AUTOPREENCHIMENTO!$A:$A,AUTOPREENCHIMENTO!MO:MO)</f>
        <v>1</v>
      </c>
      <c r="AK152" s="66">
        <f>_xlfn.XLOOKUP($A:$A,AUTOPREENCHIMENTO!$A:$A,AUTOPREENCHIMENTO!LY:LY)</f>
        <v>0</v>
      </c>
      <c r="AL152" s="66">
        <f>_xlfn.XLOOKUP($A:$A,AUTOPREENCHIMENTO!$A:$A,AUTOPREENCHIMENTO!LZ:LZ)</f>
        <v>1</v>
      </c>
      <c r="AM152" s="1">
        <f>_xlfn.XLOOKUP(A:A,TELEFONE!A:A,TELEFONE!JN:JN)</f>
        <v>1</v>
      </c>
      <c r="AN152" s="1">
        <f>_xlfn.XLOOKUP(A:A,TELEFONE!A:A,TELEFONE!JO:JO)</f>
        <v>1</v>
      </c>
      <c r="AO152" s="1">
        <f>_xlfn.XLOOKUP(A:A,TELEFONE!A:A,TELEFONE!JR:JR)</f>
        <v>1</v>
      </c>
      <c r="AP152" s="51">
        <f t="shared" si="109"/>
        <v>6</v>
      </c>
      <c r="AQ152" s="1">
        <f>_xlfn.XLOOKUP($A:$A,TELEFONE!$A:$A,TELEFONE!JH:JH)</f>
        <v>2</v>
      </c>
      <c r="AR152" s="1">
        <f>_xlfn.XLOOKUP($A:$A,TELEFONE!$A:$A,TELEFONE!JI:JI)</f>
        <v>2</v>
      </c>
      <c r="AS152" s="1">
        <f>_xlfn.XLOOKUP($A:$A,TELEFONE!$A:$A,TELEFONE!JJ:JJ)</f>
        <v>1</v>
      </c>
      <c r="AT152" s="1">
        <f>_xlfn.XLOOKUP($A:$A,TELEFONE!$A:$A,TELEFONE!JK:JK)</f>
        <v>1</v>
      </c>
      <c r="AU152" s="2">
        <f>_xlfn.XLOOKUP($A:$A,'COAPS 2020-10'!$A:$A,'COAPS 2020-10'!O:O)</f>
        <v>7</v>
      </c>
      <c r="AV152" s="2" t="str">
        <f>_xlfn.XLOOKUP($A:$A,'COAPS 2020-10'!$A:$A,'COAPS 2020-10'!P:P)</f>
        <v>SIM</v>
      </c>
      <c r="AW152" s="2" t="str">
        <f>_xlfn.XLOOKUP($A:$A,'COAPS 2020-10'!$A:$A,'COAPS 2020-10'!Q:Q)</f>
        <v>SIM</v>
      </c>
      <c r="AX152" s="2" t="str">
        <f>_xlfn.XLOOKUP($A:$A,'COAPS 2020-10'!$A:$A,'COAPS 2020-10'!R:R)</f>
        <v>SIM</v>
      </c>
      <c r="AY152" s="1">
        <f>_xlfn.XLOOKUP(A:A,AUTOPREENCHIMENTO!A:A,AUTOPREENCHIMENTO!MA:MA)</f>
        <v>0</v>
      </c>
      <c r="AZ152" s="1">
        <f>_xlfn.XLOOKUP(A:A,AUTOPREENCHIMENTO!A:A,AUTOPREENCHIMENTO!PH:PH)</f>
        <v>1</v>
      </c>
    </row>
    <row r="153" spans="1:52" x14ac:dyDescent="0.25">
      <c r="A153" s="2">
        <v>225</v>
      </c>
      <c r="B153" s="1" t="s">
        <v>1794</v>
      </c>
      <c r="C153" s="43" t="s">
        <v>231</v>
      </c>
      <c r="D153" s="1" t="s">
        <v>2139</v>
      </c>
      <c r="E153" s="20" t="str">
        <f>_xlfn.XLOOKUP(A:A,Tipologia!A:A,Tipologia!F:F)</f>
        <v>C</v>
      </c>
      <c r="F153" s="63">
        <f t="shared" si="88"/>
        <v>14.5</v>
      </c>
      <c r="G153" s="65">
        <f t="shared" si="89"/>
        <v>1</v>
      </c>
      <c r="H153" s="65">
        <f t="shared" si="90"/>
        <v>1</v>
      </c>
      <c r="I153" s="65">
        <f t="shared" si="91"/>
        <v>2</v>
      </c>
      <c r="J153" s="65">
        <f t="shared" si="92"/>
        <v>0</v>
      </c>
      <c r="K153" s="65">
        <f t="shared" si="93"/>
        <v>1</v>
      </c>
      <c r="L153" s="65">
        <f t="shared" si="94"/>
        <v>1</v>
      </c>
      <c r="M153" s="65">
        <f t="shared" si="95"/>
        <v>0.5</v>
      </c>
      <c r="N153" s="65">
        <f t="shared" si="96"/>
        <v>0.5</v>
      </c>
      <c r="O153" s="65">
        <f t="shared" si="97"/>
        <v>0.5</v>
      </c>
      <c r="P153" s="65">
        <f t="shared" si="98"/>
        <v>0</v>
      </c>
      <c r="Q153" s="65">
        <f t="shared" si="99"/>
        <v>0</v>
      </c>
      <c r="R153" s="65">
        <f t="shared" si="100"/>
        <v>1</v>
      </c>
      <c r="S153" s="65">
        <f t="shared" si="101"/>
        <v>1</v>
      </c>
      <c r="T153" s="65">
        <f t="shared" si="102"/>
        <v>1</v>
      </c>
      <c r="U153" s="65">
        <f t="shared" si="103"/>
        <v>1</v>
      </c>
      <c r="V153" s="65">
        <f t="shared" si="104"/>
        <v>1</v>
      </c>
      <c r="W153" s="65">
        <f t="shared" si="105"/>
        <v>1</v>
      </c>
      <c r="X153" s="65">
        <f t="shared" si="106"/>
        <v>0</v>
      </c>
      <c r="Y153" s="65">
        <f t="shared" si="107"/>
        <v>1</v>
      </c>
      <c r="Z153" s="66">
        <f>_xlfn.XLOOKUP(A:A,'COAPS 2020-10'!A:A,'COAPS 2020-10'!AP:AP)</f>
        <v>6</v>
      </c>
      <c r="AA153" s="67" t="str">
        <f>_xlfn.XLOOKUP(A:A,'COAPS 2020-10'!A:A,'COAPS 2020-10'!M:M)</f>
        <v>PRÓPRIO</v>
      </c>
      <c r="AB153" s="51">
        <f t="shared" si="108"/>
        <v>1.8333333333333333</v>
      </c>
      <c r="AC153" s="1">
        <f>_xlfn.XLOOKUP(A:A,'COAPS 2020-10'!A:A,'COAPS 2020-10'!N:N)</f>
        <v>11</v>
      </c>
      <c r="AD153" s="2" t="str">
        <f>_xlfn.XLOOKUP(A:A,'COAPS 2020-10'!A:A,'COAPS 2020-10'!AF:AF)</f>
        <v>NÃO</v>
      </c>
      <c r="AE153" s="67" t="str">
        <f>_xlfn.XLOOKUP(A:A,'COAPS 2020-10'!A:A,'COAPS 2020-10'!T:T)</f>
        <v>SIM</v>
      </c>
      <c r="AF153" s="1">
        <f>_xlfn.XLOOKUP(A:A,TELEFONE!A:A,TELEFONE!KD:KD)</f>
        <v>1</v>
      </c>
      <c r="AG153" s="1">
        <f>_xlfn.XLOOKUP($A:$A,AUTOPREENCHIMENTO!$A:$A,AUTOPREENCHIMENTO!LT:LT)</f>
        <v>1</v>
      </c>
      <c r="AH153" s="1">
        <f>_xlfn.XLOOKUP($A:$A,AUTOPREENCHIMENTO!$A:$A,AUTOPREENCHIMENTO!LU:LU)</f>
        <v>1</v>
      </c>
      <c r="AI153" s="1">
        <f>_xlfn.XLOOKUP($A:$A,AUTOPREENCHIMENTO!$A:$A,AUTOPREENCHIMENTO!MN:MN)</f>
        <v>1</v>
      </c>
      <c r="AJ153" s="1">
        <f>_xlfn.XLOOKUP($A:$A,AUTOPREENCHIMENTO!$A:$A,AUTOPREENCHIMENTO!MO:MO)</f>
        <v>0</v>
      </c>
      <c r="AK153" s="66">
        <f>_xlfn.XLOOKUP($A:$A,AUTOPREENCHIMENTO!$A:$A,AUTOPREENCHIMENTO!LY:LY)</f>
        <v>0</v>
      </c>
      <c r="AL153" s="66">
        <f>_xlfn.XLOOKUP($A:$A,AUTOPREENCHIMENTO!$A:$A,AUTOPREENCHIMENTO!LZ:LZ)</f>
        <v>0</v>
      </c>
      <c r="AM153" s="1">
        <f>_xlfn.XLOOKUP(A:A,TELEFONE!A:A,TELEFONE!JN:JN)</f>
        <v>2</v>
      </c>
      <c r="AN153" s="1">
        <f>_xlfn.XLOOKUP(A:A,TELEFONE!A:A,TELEFONE!JO:JO)</f>
        <v>1</v>
      </c>
      <c r="AO153" s="1">
        <f>_xlfn.XLOOKUP(A:A,TELEFONE!A:A,TELEFONE!JR:JR)</f>
        <v>1</v>
      </c>
      <c r="AP153" s="51">
        <f t="shared" si="109"/>
        <v>4</v>
      </c>
      <c r="AQ153" s="1">
        <f>_xlfn.XLOOKUP($A:$A,TELEFONE!$A:$A,TELEFONE!JH:JH)</f>
        <v>1</v>
      </c>
      <c r="AR153" s="1">
        <f>_xlfn.XLOOKUP($A:$A,TELEFONE!$A:$A,TELEFONE!JI:JI)</f>
        <v>1</v>
      </c>
      <c r="AS153" s="1">
        <f>_xlfn.XLOOKUP($A:$A,TELEFONE!$A:$A,TELEFONE!JJ:JJ)</f>
        <v>1</v>
      </c>
      <c r="AT153" s="1">
        <f>_xlfn.XLOOKUP($A:$A,TELEFONE!$A:$A,TELEFONE!JK:JK)</f>
        <v>1</v>
      </c>
      <c r="AU153" s="2">
        <f>_xlfn.XLOOKUP($A:$A,'COAPS 2020-10'!$A:$A,'COAPS 2020-10'!O:O)</f>
        <v>4</v>
      </c>
      <c r="AV153" s="2" t="str">
        <f>_xlfn.XLOOKUP($A:$A,'COAPS 2020-10'!$A:$A,'COAPS 2020-10'!P:P)</f>
        <v>SIM</v>
      </c>
      <c r="AW153" s="2" t="str">
        <f>_xlfn.XLOOKUP($A:$A,'COAPS 2020-10'!$A:$A,'COAPS 2020-10'!Q:Q)</f>
        <v>SIM</v>
      </c>
      <c r="AX153" s="2" t="str">
        <f>_xlfn.XLOOKUP($A:$A,'COAPS 2020-10'!$A:$A,'COAPS 2020-10'!R:R)</f>
        <v>SIM</v>
      </c>
      <c r="AY153" s="1">
        <f>_xlfn.XLOOKUP(A:A,AUTOPREENCHIMENTO!A:A,AUTOPREENCHIMENTO!MA:MA)</f>
        <v>0</v>
      </c>
      <c r="AZ153" s="1">
        <f>_xlfn.XLOOKUP(A:A,AUTOPREENCHIMENTO!A:A,AUTOPREENCHIMENTO!PH:PH)</f>
        <v>1</v>
      </c>
    </row>
    <row r="154" spans="1:52" x14ac:dyDescent="0.25">
      <c r="A154" s="2">
        <v>226</v>
      </c>
      <c r="B154" s="1" t="s">
        <v>1857</v>
      </c>
      <c r="C154" s="43" t="s">
        <v>390</v>
      </c>
      <c r="D154" s="1" t="s">
        <v>2109</v>
      </c>
      <c r="E154" s="20" t="str">
        <f>_xlfn.XLOOKUP(A:A,Tipologia!A:A,Tipologia!F:F)</f>
        <v>B</v>
      </c>
      <c r="F154" s="63">
        <f t="shared" si="88"/>
        <v>16.75</v>
      </c>
      <c r="G154" s="65">
        <f t="shared" si="89"/>
        <v>1</v>
      </c>
      <c r="H154" s="65">
        <f t="shared" si="90"/>
        <v>1</v>
      </c>
      <c r="I154" s="65">
        <f t="shared" si="91"/>
        <v>2</v>
      </c>
      <c r="J154" s="65">
        <f t="shared" si="92"/>
        <v>1</v>
      </c>
      <c r="K154" s="65">
        <f t="shared" si="93"/>
        <v>1</v>
      </c>
      <c r="L154" s="65">
        <f t="shared" si="94"/>
        <v>1</v>
      </c>
      <c r="M154" s="65">
        <f t="shared" si="95"/>
        <v>0.5</v>
      </c>
      <c r="N154" s="65">
        <f t="shared" si="96"/>
        <v>0.5</v>
      </c>
      <c r="O154" s="65">
        <f t="shared" si="97"/>
        <v>0.5</v>
      </c>
      <c r="P154" s="65">
        <f t="shared" si="98"/>
        <v>0</v>
      </c>
      <c r="Q154" s="65">
        <f t="shared" si="99"/>
        <v>1</v>
      </c>
      <c r="R154" s="65">
        <f t="shared" si="100"/>
        <v>0.5</v>
      </c>
      <c r="S154" s="65">
        <f t="shared" si="101"/>
        <v>0.75</v>
      </c>
      <c r="T154" s="65">
        <f t="shared" si="102"/>
        <v>1</v>
      </c>
      <c r="U154" s="65">
        <f t="shared" si="103"/>
        <v>1</v>
      </c>
      <c r="V154" s="65">
        <f t="shared" si="104"/>
        <v>1</v>
      </c>
      <c r="W154" s="65">
        <f t="shared" si="105"/>
        <v>1</v>
      </c>
      <c r="X154" s="65">
        <f t="shared" si="106"/>
        <v>1</v>
      </c>
      <c r="Y154" s="65">
        <f t="shared" si="107"/>
        <v>1</v>
      </c>
      <c r="Z154" s="66">
        <f>_xlfn.XLOOKUP(A:A,'COAPS 2020-10'!A:A,'COAPS 2020-10'!AP:AP)</f>
        <v>7</v>
      </c>
      <c r="AA154" s="67" t="str">
        <f>_xlfn.XLOOKUP(A:A,'COAPS 2020-10'!A:A,'COAPS 2020-10'!M:M)</f>
        <v>PRÓPRIO</v>
      </c>
      <c r="AB154" s="51">
        <f t="shared" si="108"/>
        <v>2.2857142857142856</v>
      </c>
      <c r="AC154" s="1">
        <f>_xlfn.XLOOKUP(A:A,'COAPS 2020-10'!A:A,'COAPS 2020-10'!N:N)</f>
        <v>16</v>
      </c>
      <c r="AD154" s="2" t="str">
        <f>_xlfn.XLOOKUP(A:A,'COAPS 2020-10'!A:A,'COAPS 2020-10'!AF:AF)</f>
        <v>SIM</v>
      </c>
      <c r="AE154" s="67" t="str">
        <f>_xlfn.XLOOKUP(A:A,'COAPS 2020-10'!A:A,'COAPS 2020-10'!T:T)</f>
        <v>SIM</v>
      </c>
      <c r="AF154" s="1">
        <f>_xlfn.XLOOKUP(A:A,TELEFONE!A:A,TELEFONE!KD:KD)</f>
        <v>1</v>
      </c>
      <c r="AG154" s="1">
        <f>_xlfn.XLOOKUP($A:$A,AUTOPREENCHIMENTO!$A:$A,AUTOPREENCHIMENTO!LT:LT)</f>
        <v>1</v>
      </c>
      <c r="AH154" s="1">
        <f>_xlfn.XLOOKUP($A:$A,AUTOPREENCHIMENTO!$A:$A,AUTOPREENCHIMENTO!LU:LU)</f>
        <v>1</v>
      </c>
      <c r="AI154" s="1">
        <f>_xlfn.XLOOKUP($A:$A,AUTOPREENCHIMENTO!$A:$A,AUTOPREENCHIMENTO!MN:MN)</f>
        <v>1</v>
      </c>
      <c r="AJ154" s="1">
        <f>_xlfn.XLOOKUP($A:$A,AUTOPREENCHIMENTO!$A:$A,AUTOPREENCHIMENTO!MO:MO)</f>
        <v>0</v>
      </c>
      <c r="AK154" s="66">
        <f>_xlfn.XLOOKUP($A:$A,AUTOPREENCHIMENTO!$A:$A,AUTOPREENCHIMENTO!LY:LY)</f>
        <v>1</v>
      </c>
      <c r="AL154" s="66">
        <f>_xlfn.XLOOKUP($A:$A,AUTOPREENCHIMENTO!$A:$A,AUTOPREENCHIMENTO!LZ:LZ)</f>
        <v>1</v>
      </c>
      <c r="AM154" s="1">
        <f>_xlfn.XLOOKUP(A:A,TELEFONE!A:A,TELEFONE!JN:JN)</f>
        <v>1</v>
      </c>
      <c r="AN154" s="1">
        <f>_xlfn.XLOOKUP(A:A,TELEFONE!A:A,TELEFONE!JO:JO)</f>
        <v>2</v>
      </c>
      <c r="AO154" s="1">
        <f>_xlfn.XLOOKUP(A:A,TELEFONE!A:A,TELEFONE!JR:JR)</f>
        <v>0</v>
      </c>
      <c r="AP154" s="51">
        <f t="shared" si="109"/>
        <v>5</v>
      </c>
      <c r="AQ154" s="1">
        <f>_xlfn.XLOOKUP($A:$A,TELEFONE!$A:$A,TELEFONE!JH:JH)</f>
        <v>1</v>
      </c>
      <c r="AR154" s="1">
        <f>_xlfn.XLOOKUP($A:$A,TELEFONE!$A:$A,TELEFONE!JI:JI)</f>
        <v>1</v>
      </c>
      <c r="AS154" s="1">
        <f>_xlfn.XLOOKUP($A:$A,TELEFONE!$A:$A,TELEFONE!JJ:JJ)</f>
        <v>1</v>
      </c>
      <c r="AT154" s="1">
        <f>_xlfn.XLOOKUP($A:$A,TELEFONE!$A:$A,TELEFONE!JK:JK)</f>
        <v>2</v>
      </c>
      <c r="AU154" s="2">
        <f>_xlfn.XLOOKUP($A:$A,'COAPS 2020-10'!$A:$A,'COAPS 2020-10'!O:O)</f>
        <v>5</v>
      </c>
      <c r="AV154" s="2" t="str">
        <f>_xlfn.XLOOKUP($A:$A,'COAPS 2020-10'!$A:$A,'COAPS 2020-10'!P:P)</f>
        <v>SIM</v>
      </c>
      <c r="AW154" s="2" t="str">
        <f>_xlfn.XLOOKUP($A:$A,'COAPS 2020-10'!$A:$A,'COAPS 2020-10'!Q:Q)</f>
        <v>SIM</v>
      </c>
      <c r="AX154" s="2" t="str">
        <f>_xlfn.XLOOKUP($A:$A,'COAPS 2020-10'!$A:$A,'COAPS 2020-10'!R:R)</f>
        <v>SIM</v>
      </c>
      <c r="AY154" s="1">
        <f>_xlfn.XLOOKUP(A:A,AUTOPREENCHIMENTO!A:A,AUTOPREENCHIMENTO!MA:MA)</f>
        <v>1</v>
      </c>
      <c r="AZ154" s="1">
        <f>_xlfn.XLOOKUP(A:A,AUTOPREENCHIMENTO!A:A,AUTOPREENCHIMENTO!PH:PH)</f>
        <v>1</v>
      </c>
    </row>
    <row r="155" spans="1:52" x14ac:dyDescent="0.25">
      <c r="A155" s="2">
        <v>227</v>
      </c>
      <c r="B155" s="1" t="s">
        <v>1857</v>
      </c>
      <c r="C155" s="43" t="s">
        <v>291</v>
      </c>
      <c r="D155" s="1" t="s">
        <v>2042</v>
      </c>
      <c r="E155" s="20" t="str">
        <f>_xlfn.XLOOKUP(A:A,Tipologia!A:A,Tipologia!F:F)</f>
        <v>E</v>
      </c>
      <c r="F155" s="63">
        <f t="shared" si="88"/>
        <v>16.75</v>
      </c>
      <c r="G155" s="65">
        <f t="shared" si="89"/>
        <v>1</v>
      </c>
      <c r="H155" s="65">
        <f t="shared" si="90"/>
        <v>3</v>
      </c>
      <c r="I155" s="65">
        <f t="shared" si="91"/>
        <v>2</v>
      </c>
      <c r="J155" s="65">
        <f t="shared" si="92"/>
        <v>1</v>
      </c>
      <c r="K155" s="65">
        <f t="shared" si="93"/>
        <v>0</v>
      </c>
      <c r="L155" s="65">
        <f t="shared" si="94"/>
        <v>1</v>
      </c>
      <c r="M155" s="65">
        <f t="shared" si="95"/>
        <v>0.5</v>
      </c>
      <c r="N155" s="65">
        <f t="shared" si="96"/>
        <v>0.5</v>
      </c>
      <c r="O155" s="65">
        <f t="shared" si="97"/>
        <v>0.5</v>
      </c>
      <c r="P155" s="65">
        <f t="shared" si="98"/>
        <v>0.5</v>
      </c>
      <c r="Q155" s="65">
        <f t="shared" si="99"/>
        <v>1</v>
      </c>
      <c r="R155" s="65">
        <f t="shared" si="100"/>
        <v>1</v>
      </c>
      <c r="S155" s="65">
        <f t="shared" si="101"/>
        <v>0.75</v>
      </c>
      <c r="T155" s="65">
        <f t="shared" si="102"/>
        <v>1</v>
      </c>
      <c r="U155" s="65">
        <f t="shared" si="103"/>
        <v>1</v>
      </c>
      <c r="V155" s="65">
        <f t="shared" si="104"/>
        <v>1</v>
      </c>
      <c r="W155" s="65">
        <f t="shared" si="105"/>
        <v>0</v>
      </c>
      <c r="X155" s="65">
        <f t="shared" si="106"/>
        <v>1</v>
      </c>
      <c r="Y155" s="65">
        <f t="shared" si="107"/>
        <v>0</v>
      </c>
      <c r="Z155" s="66">
        <f>_xlfn.XLOOKUP(A:A,'COAPS 2020-10'!A:A,'COAPS 2020-10'!AP:AP)</f>
        <v>3</v>
      </c>
      <c r="AA155" s="67" t="str">
        <f>_xlfn.XLOOKUP(A:A,'COAPS 2020-10'!A:A,'COAPS 2020-10'!M:M)</f>
        <v>PRÓPRIO</v>
      </c>
      <c r="AB155" s="51">
        <f t="shared" si="108"/>
        <v>2.6666666666666665</v>
      </c>
      <c r="AC155" s="1">
        <f>_xlfn.XLOOKUP(A:A,'COAPS 2020-10'!A:A,'COAPS 2020-10'!N:N)</f>
        <v>8</v>
      </c>
      <c r="AD155" s="2" t="str">
        <f>_xlfn.XLOOKUP(A:A,'COAPS 2020-10'!A:A,'COAPS 2020-10'!AF:AF)</f>
        <v>SIM</v>
      </c>
      <c r="AE155" s="67" t="str">
        <f>_xlfn.XLOOKUP(A:A,'COAPS 2020-10'!A:A,'COAPS 2020-10'!T:T)</f>
        <v>NÃO</v>
      </c>
      <c r="AF155" s="1">
        <f>_xlfn.XLOOKUP(A:A,TELEFONE!A:A,TELEFONE!KD:KD)</f>
        <v>1</v>
      </c>
      <c r="AG155" s="1">
        <f>_xlfn.XLOOKUP($A:$A,AUTOPREENCHIMENTO!$A:$A,AUTOPREENCHIMENTO!LT:LT)</f>
        <v>1</v>
      </c>
      <c r="AH155" s="1">
        <f>_xlfn.XLOOKUP($A:$A,AUTOPREENCHIMENTO!$A:$A,AUTOPREENCHIMENTO!LU:LU)</f>
        <v>1</v>
      </c>
      <c r="AI155" s="1">
        <f>_xlfn.XLOOKUP($A:$A,AUTOPREENCHIMENTO!$A:$A,AUTOPREENCHIMENTO!MN:MN)</f>
        <v>1</v>
      </c>
      <c r="AJ155" s="1">
        <f>_xlfn.XLOOKUP($A:$A,AUTOPREENCHIMENTO!$A:$A,AUTOPREENCHIMENTO!MO:MO)</f>
        <v>1</v>
      </c>
      <c r="AK155" s="66">
        <f>_xlfn.XLOOKUP($A:$A,AUTOPREENCHIMENTO!$A:$A,AUTOPREENCHIMENTO!LY:LY)</f>
        <v>1</v>
      </c>
      <c r="AL155" s="66">
        <f>_xlfn.XLOOKUP($A:$A,AUTOPREENCHIMENTO!$A:$A,AUTOPREENCHIMENTO!LZ:LZ)</f>
        <v>0</v>
      </c>
      <c r="AM155" s="1">
        <f>_xlfn.XLOOKUP(A:A,TELEFONE!A:A,TELEFONE!JN:JN)</f>
        <v>1</v>
      </c>
      <c r="AN155" s="1">
        <f>_xlfn.XLOOKUP(A:A,TELEFONE!A:A,TELEFONE!JO:JO)</f>
        <v>1</v>
      </c>
      <c r="AO155" s="1">
        <f>_xlfn.XLOOKUP(A:A,TELEFONE!A:A,TELEFONE!JR:JR)</f>
        <v>1</v>
      </c>
      <c r="AP155" s="51">
        <f t="shared" si="109"/>
        <v>5</v>
      </c>
      <c r="AQ155" s="1">
        <f>_xlfn.XLOOKUP($A:$A,TELEFONE!$A:$A,TELEFONE!JH:JH)</f>
        <v>1</v>
      </c>
      <c r="AR155" s="1">
        <f>_xlfn.XLOOKUP($A:$A,TELEFONE!$A:$A,TELEFONE!JI:JI)</f>
        <v>2</v>
      </c>
      <c r="AS155" s="1">
        <f>_xlfn.XLOOKUP($A:$A,TELEFONE!$A:$A,TELEFONE!JJ:JJ)</f>
        <v>1</v>
      </c>
      <c r="AT155" s="1">
        <f>_xlfn.XLOOKUP($A:$A,TELEFONE!$A:$A,TELEFONE!JK:JK)</f>
        <v>1</v>
      </c>
      <c r="AU155" s="2">
        <f>_xlfn.XLOOKUP($A:$A,'COAPS 2020-10'!$A:$A,'COAPS 2020-10'!O:O)</f>
        <v>1</v>
      </c>
      <c r="AV155" s="2" t="str">
        <f>_xlfn.XLOOKUP($A:$A,'COAPS 2020-10'!$A:$A,'COAPS 2020-10'!P:P)</f>
        <v>SIM</v>
      </c>
      <c r="AW155" s="2" t="str">
        <f>_xlfn.XLOOKUP($A:$A,'COAPS 2020-10'!$A:$A,'COAPS 2020-10'!Q:Q)</f>
        <v>COMPARTILHADA</v>
      </c>
      <c r="AX155" s="2" t="str">
        <f>_xlfn.XLOOKUP($A:$A,'COAPS 2020-10'!$A:$A,'COAPS 2020-10'!R:R)</f>
        <v>NÃO</v>
      </c>
      <c r="AY155" s="1">
        <f>_xlfn.XLOOKUP(A:A,AUTOPREENCHIMENTO!A:A,AUTOPREENCHIMENTO!MA:MA)</f>
        <v>1</v>
      </c>
      <c r="AZ155" s="1">
        <f>_xlfn.XLOOKUP(A:A,AUTOPREENCHIMENTO!A:A,AUTOPREENCHIMENTO!PH:PH)</f>
        <v>2</v>
      </c>
    </row>
    <row r="156" spans="1:52" x14ac:dyDescent="0.25">
      <c r="A156" s="2">
        <v>228</v>
      </c>
      <c r="B156" s="1" t="s">
        <v>1523</v>
      </c>
      <c r="C156" s="43" t="s">
        <v>709</v>
      </c>
      <c r="D156" s="1" t="s">
        <v>2041</v>
      </c>
      <c r="E156" s="20" t="str">
        <f>_xlfn.XLOOKUP(A:A,Tipologia!A:A,Tipologia!F:F)</f>
        <v>B</v>
      </c>
      <c r="F156" s="63">
        <f t="shared" si="88"/>
        <v>18.5</v>
      </c>
      <c r="G156" s="65">
        <f t="shared" si="89"/>
        <v>1</v>
      </c>
      <c r="H156" s="65">
        <f t="shared" si="90"/>
        <v>3</v>
      </c>
      <c r="I156" s="65">
        <f t="shared" si="91"/>
        <v>2</v>
      </c>
      <c r="J156" s="65">
        <f t="shared" si="92"/>
        <v>0</v>
      </c>
      <c r="K156" s="65">
        <f t="shared" si="93"/>
        <v>1</v>
      </c>
      <c r="L156" s="65">
        <f t="shared" si="94"/>
        <v>1</v>
      </c>
      <c r="M156" s="65">
        <f t="shared" si="95"/>
        <v>0.5</v>
      </c>
      <c r="N156" s="65">
        <f t="shared" si="96"/>
        <v>0.5</v>
      </c>
      <c r="O156" s="65">
        <f t="shared" si="97"/>
        <v>0.5</v>
      </c>
      <c r="P156" s="65">
        <f t="shared" si="98"/>
        <v>0.5</v>
      </c>
      <c r="Q156" s="65">
        <f t="shared" si="99"/>
        <v>1</v>
      </c>
      <c r="R156" s="65">
        <f t="shared" si="100"/>
        <v>1</v>
      </c>
      <c r="S156" s="65">
        <f t="shared" si="101"/>
        <v>0.5</v>
      </c>
      <c r="T156" s="65">
        <f t="shared" si="102"/>
        <v>1</v>
      </c>
      <c r="U156" s="65">
        <f t="shared" si="103"/>
        <v>1</v>
      </c>
      <c r="V156" s="65">
        <f t="shared" si="104"/>
        <v>1</v>
      </c>
      <c r="W156" s="65">
        <f t="shared" si="105"/>
        <v>1</v>
      </c>
      <c r="X156" s="65">
        <f t="shared" si="106"/>
        <v>1</v>
      </c>
      <c r="Y156" s="65">
        <f t="shared" si="107"/>
        <v>1</v>
      </c>
      <c r="Z156" s="66">
        <f>_xlfn.XLOOKUP(A:A,'COAPS 2020-10'!A:A,'COAPS 2020-10'!AP:AP)</f>
        <v>4</v>
      </c>
      <c r="AA156" s="67" t="str">
        <f>_xlfn.XLOOKUP(A:A,'COAPS 2020-10'!A:A,'COAPS 2020-10'!M:M)</f>
        <v>PRÓPRIO</v>
      </c>
      <c r="AB156" s="51">
        <f t="shared" si="108"/>
        <v>2.5</v>
      </c>
      <c r="AC156" s="1">
        <f>_xlfn.XLOOKUP(A:A,'COAPS 2020-10'!A:A,'COAPS 2020-10'!N:N)</f>
        <v>10</v>
      </c>
      <c r="AD156" s="2" t="str">
        <f>_xlfn.XLOOKUP(A:A,'COAPS 2020-10'!A:A,'COAPS 2020-10'!AF:AF)</f>
        <v>NÃO</v>
      </c>
      <c r="AE156" s="67" t="str">
        <f>_xlfn.XLOOKUP(A:A,'COAPS 2020-10'!A:A,'COAPS 2020-10'!T:T)</f>
        <v>SIM</v>
      </c>
      <c r="AF156" s="1">
        <f>_xlfn.XLOOKUP(A:A,TELEFONE!A:A,TELEFONE!KD:KD)</f>
        <v>1</v>
      </c>
      <c r="AG156" s="1">
        <f>_xlfn.XLOOKUP($A:$A,AUTOPREENCHIMENTO!$A:$A,AUTOPREENCHIMENTO!LT:LT)</f>
        <v>1</v>
      </c>
      <c r="AH156" s="1">
        <f>_xlfn.XLOOKUP($A:$A,AUTOPREENCHIMENTO!$A:$A,AUTOPREENCHIMENTO!LU:LU)</f>
        <v>1</v>
      </c>
      <c r="AI156" s="1">
        <f>_xlfn.XLOOKUP($A:$A,AUTOPREENCHIMENTO!$A:$A,AUTOPREENCHIMENTO!MN:MN)</f>
        <v>1</v>
      </c>
      <c r="AJ156" s="1">
        <f>_xlfn.XLOOKUP($A:$A,AUTOPREENCHIMENTO!$A:$A,AUTOPREENCHIMENTO!MO:MO)</f>
        <v>1</v>
      </c>
      <c r="AK156" s="66">
        <f>_xlfn.XLOOKUP($A:$A,AUTOPREENCHIMENTO!$A:$A,AUTOPREENCHIMENTO!LY:LY)</f>
        <v>1</v>
      </c>
      <c r="AL156" s="66">
        <f>_xlfn.XLOOKUP($A:$A,AUTOPREENCHIMENTO!$A:$A,AUTOPREENCHIMENTO!LZ:LZ)</f>
        <v>1</v>
      </c>
      <c r="AM156" s="1">
        <f>_xlfn.XLOOKUP(A:A,TELEFONE!A:A,TELEFONE!JN:JN)</f>
        <v>1</v>
      </c>
      <c r="AN156" s="1">
        <f>_xlfn.XLOOKUP(A:A,TELEFONE!A:A,TELEFONE!JO:JO)</f>
        <v>2</v>
      </c>
      <c r="AO156" s="1">
        <f>_xlfn.XLOOKUP(A:A,TELEFONE!A:A,TELEFONE!JR:JR)</f>
        <v>1</v>
      </c>
      <c r="AP156" s="51">
        <f t="shared" si="109"/>
        <v>6</v>
      </c>
      <c r="AQ156" s="1">
        <f>_xlfn.XLOOKUP($A:$A,TELEFONE!$A:$A,TELEFONE!JH:JH)</f>
        <v>2</v>
      </c>
      <c r="AR156" s="1">
        <f>_xlfn.XLOOKUP($A:$A,TELEFONE!$A:$A,TELEFONE!JI:JI)</f>
        <v>1</v>
      </c>
      <c r="AS156" s="1">
        <f>_xlfn.XLOOKUP($A:$A,TELEFONE!$A:$A,TELEFONE!JJ:JJ)</f>
        <v>2</v>
      </c>
      <c r="AT156" s="1">
        <f>_xlfn.XLOOKUP($A:$A,TELEFONE!$A:$A,TELEFONE!JK:JK)</f>
        <v>1</v>
      </c>
      <c r="AU156" s="2">
        <f>_xlfn.XLOOKUP($A:$A,'COAPS 2020-10'!$A:$A,'COAPS 2020-10'!O:O)</f>
        <v>4</v>
      </c>
      <c r="AV156" s="2" t="str">
        <f>_xlfn.XLOOKUP($A:$A,'COAPS 2020-10'!$A:$A,'COAPS 2020-10'!P:P)</f>
        <v>SIM</v>
      </c>
      <c r="AW156" s="2" t="str">
        <f>_xlfn.XLOOKUP($A:$A,'COAPS 2020-10'!$A:$A,'COAPS 2020-10'!Q:Q)</f>
        <v>SIM</v>
      </c>
      <c r="AX156" s="2" t="str">
        <f>_xlfn.XLOOKUP($A:$A,'COAPS 2020-10'!$A:$A,'COAPS 2020-10'!R:R)</f>
        <v>SIM</v>
      </c>
      <c r="AY156" s="1">
        <f>_xlfn.XLOOKUP(A:A,AUTOPREENCHIMENTO!A:A,AUTOPREENCHIMENTO!MA:MA)</f>
        <v>1</v>
      </c>
      <c r="AZ156" s="1">
        <f>_xlfn.XLOOKUP(A:A,AUTOPREENCHIMENTO!A:A,AUTOPREENCHIMENTO!PH:PH)</f>
        <v>1</v>
      </c>
    </row>
    <row r="157" spans="1:52" x14ac:dyDescent="0.25">
      <c r="A157" s="2">
        <v>229</v>
      </c>
      <c r="B157" s="1" t="s">
        <v>1523</v>
      </c>
      <c r="C157" s="43" t="s">
        <v>1524</v>
      </c>
      <c r="D157" s="1" t="s">
        <v>2107</v>
      </c>
      <c r="E157" s="20" t="str">
        <f>_xlfn.XLOOKUP(A:A,Tipologia!A:A,Tipologia!F:F)</f>
        <v>C</v>
      </c>
      <c r="F157" s="63">
        <f t="shared" si="88"/>
        <v>18</v>
      </c>
      <c r="G157" s="65">
        <f t="shared" si="89"/>
        <v>1</v>
      </c>
      <c r="H157" s="65">
        <f t="shared" si="90"/>
        <v>3</v>
      </c>
      <c r="I157" s="65">
        <f t="shared" si="91"/>
        <v>2</v>
      </c>
      <c r="J157" s="65">
        <f t="shared" si="92"/>
        <v>1</v>
      </c>
      <c r="K157" s="65">
        <f t="shared" si="93"/>
        <v>1</v>
      </c>
      <c r="L157" s="65">
        <f t="shared" si="94"/>
        <v>0</v>
      </c>
      <c r="M157" s="65">
        <f t="shared" si="95"/>
        <v>0.5</v>
      </c>
      <c r="N157" s="65">
        <f t="shared" si="96"/>
        <v>0.5</v>
      </c>
      <c r="O157" s="65">
        <f t="shared" si="97"/>
        <v>0.5</v>
      </c>
      <c r="P157" s="65">
        <f t="shared" si="98"/>
        <v>0.5</v>
      </c>
      <c r="Q157" s="65">
        <f t="shared" si="99"/>
        <v>1</v>
      </c>
      <c r="R157" s="65">
        <f t="shared" si="100"/>
        <v>1</v>
      </c>
      <c r="S157" s="65">
        <f t="shared" si="101"/>
        <v>1</v>
      </c>
      <c r="T157" s="65">
        <f t="shared" si="102"/>
        <v>1</v>
      </c>
      <c r="U157" s="65">
        <f t="shared" si="103"/>
        <v>1</v>
      </c>
      <c r="V157" s="65">
        <f t="shared" si="104"/>
        <v>1</v>
      </c>
      <c r="W157" s="65">
        <f t="shared" si="105"/>
        <v>0</v>
      </c>
      <c r="X157" s="65">
        <f t="shared" si="106"/>
        <v>1</v>
      </c>
      <c r="Y157" s="65">
        <f t="shared" si="107"/>
        <v>1</v>
      </c>
      <c r="Z157" s="66">
        <f>_xlfn.XLOOKUP(A:A,'COAPS 2020-10'!A:A,'COAPS 2020-10'!AP:AP)</f>
        <v>1</v>
      </c>
      <c r="AA157" s="67" t="str">
        <f>_xlfn.XLOOKUP(A:A,'COAPS 2020-10'!A:A,'COAPS 2020-10'!M:M)</f>
        <v>PRÓPRIO</v>
      </c>
      <c r="AB157" s="51">
        <f t="shared" si="108"/>
        <v>4</v>
      </c>
      <c r="AC157" s="1">
        <f>_xlfn.XLOOKUP(A:A,'COAPS 2020-10'!A:A,'COAPS 2020-10'!N:N)</f>
        <v>4</v>
      </c>
      <c r="AD157" s="2" t="str">
        <f>_xlfn.XLOOKUP(A:A,'COAPS 2020-10'!A:A,'COAPS 2020-10'!AF:AF)</f>
        <v>SIM</v>
      </c>
      <c r="AE157" s="67" t="str">
        <f>_xlfn.XLOOKUP(A:A,'COAPS 2020-10'!A:A,'COAPS 2020-10'!T:T)</f>
        <v>SIM</v>
      </c>
      <c r="AF157" s="1">
        <f>_xlfn.XLOOKUP(A:A,TELEFONE!A:A,TELEFONE!KD:KD)</f>
        <v>0</v>
      </c>
      <c r="AG157" s="1">
        <f>_xlfn.XLOOKUP($A:$A,AUTOPREENCHIMENTO!$A:$A,AUTOPREENCHIMENTO!LT:LT)</f>
        <v>1</v>
      </c>
      <c r="AH157" s="1">
        <f>_xlfn.XLOOKUP($A:$A,AUTOPREENCHIMENTO!$A:$A,AUTOPREENCHIMENTO!LU:LU)</f>
        <v>1</v>
      </c>
      <c r="AI157" s="1">
        <f>_xlfn.XLOOKUP($A:$A,AUTOPREENCHIMENTO!$A:$A,AUTOPREENCHIMENTO!MN:MN)</f>
        <v>1</v>
      </c>
      <c r="AJ157" s="1">
        <f>_xlfn.XLOOKUP($A:$A,AUTOPREENCHIMENTO!$A:$A,AUTOPREENCHIMENTO!MO:MO)</f>
        <v>1</v>
      </c>
      <c r="AK157" s="66">
        <f>_xlfn.XLOOKUP($A:$A,AUTOPREENCHIMENTO!$A:$A,AUTOPREENCHIMENTO!LY:LY)</f>
        <v>1</v>
      </c>
      <c r="AL157" s="66">
        <f>_xlfn.XLOOKUP($A:$A,AUTOPREENCHIMENTO!$A:$A,AUTOPREENCHIMENTO!LZ:LZ)</f>
        <v>1</v>
      </c>
      <c r="AM157" s="1">
        <f>_xlfn.XLOOKUP(A:A,TELEFONE!A:A,TELEFONE!JN:JN)</f>
        <v>1</v>
      </c>
      <c r="AN157" s="1">
        <f>_xlfn.XLOOKUP(A:A,TELEFONE!A:A,TELEFONE!JO:JO)</f>
        <v>2</v>
      </c>
      <c r="AO157" s="1">
        <f>_xlfn.XLOOKUP(A:A,TELEFONE!A:A,TELEFONE!JR:JR)</f>
        <v>1</v>
      </c>
      <c r="AP157" s="51">
        <f t="shared" si="109"/>
        <v>4</v>
      </c>
      <c r="AQ157" s="1">
        <f>_xlfn.XLOOKUP($A:$A,TELEFONE!$A:$A,TELEFONE!JH:JH)</f>
        <v>1</v>
      </c>
      <c r="AR157" s="1">
        <f>_xlfn.XLOOKUP($A:$A,TELEFONE!$A:$A,TELEFONE!JI:JI)</f>
        <v>1</v>
      </c>
      <c r="AS157" s="1">
        <f>_xlfn.XLOOKUP($A:$A,TELEFONE!$A:$A,TELEFONE!JJ:JJ)</f>
        <v>1</v>
      </c>
      <c r="AT157" s="1">
        <f>_xlfn.XLOOKUP($A:$A,TELEFONE!$A:$A,TELEFONE!JK:JK)</f>
        <v>1</v>
      </c>
      <c r="AU157" s="2">
        <f>_xlfn.XLOOKUP($A:$A,'COAPS 2020-10'!$A:$A,'COAPS 2020-10'!O:O)</f>
        <v>1</v>
      </c>
      <c r="AV157" s="2" t="str">
        <f>_xlfn.XLOOKUP($A:$A,'COAPS 2020-10'!$A:$A,'COAPS 2020-10'!P:P)</f>
        <v>SIM</v>
      </c>
      <c r="AW157" s="2" t="str">
        <f>_xlfn.XLOOKUP($A:$A,'COAPS 2020-10'!$A:$A,'COAPS 2020-10'!Q:Q)</f>
        <v>COMPARTILHADA</v>
      </c>
      <c r="AX157" s="2" t="str">
        <f>_xlfn.XLOOKUP($A:$A,'COAPS 2020-10'!$A:$A,'COAPS 2020-10'!R:R)</f>
        <v>NÃO</v>
      </c>
      <c r="AY157" s="1">
        <f>_xlfn.XLOOKUP(A:A,AUTOPREENCHIMENTO!A:A,AUTOPREENCHIMENTO!MA:MA)</f>
        <v>1</v>
      </c>
      <c r="AZ157" s="1">
        <f>_xlfn.XLOOKUP(A:A,AUTOPREENCHIMENTO!A:A,AUTOPREENCHIMENTO!PH:PH)</f>
        <v>1</v>
      </c>
    </row>
    <row r="158" spans="1:52" x14ac:dyDescent="0.25">
      <c r="A158" s="2">
        <v>230</v>
      </c>
      <c r="B158" s="1" t="s">
        <v>1857</v>
      </c>
      <c r="C158" s="43" t="s">
        <v>291</v>
      </c>
      <c r="D158" s="1" t="s">
        <v>1866</v>
      </c>
      <c r="E158" s="20" t="str">
        <f>_xlfn.XLOOKUP(A:A,Tipologia!A:A,Tipologia!F:F)</f>
        <v>E</v>
      </c>
      <c r="F158" s="63">
        <f t="shared" si="88"/>
        <v>16.75</v>
      </c>
      <c r="G158" s="65">
        <f t="shared" si="89"/>
        <v>1</v>
      </c>
      <c r="H158" s="65">
        <f t="shared" si="90"/>
        <v>3</v>
      </c>
      <c r="I158" s="65">
        <f t="shared" si="91"/>
        <v>2</v>
      </c>
      <c r="J158" s="65">
        <f t="shared" si="92"/>
        <v>1</v>
      </c>
      <c r="K158" s="65">
        <f t="shared" si="93"/>
        <v>0.5</v>
      </c>
      <c r="L158" s="65">
        <f t="shared" si="94"/>
        <v>1</v>
      </c>
      <c r="M158" s="65">
        <f t="shared" si="95"/>
        <v>0.5</v>
      </c>
      <c r="N158" s="65">
        <f t="shared" si="96"/>
        <v>0.5</v>
      </c>
      <c r="O158" s="65">
        <f t="shared" si="97"/>
        <v>0.5</v>
      </c>
      <c r="P158" s="65">
        <f t="shared" si="98"/>
        <v>0.5</v>
      </c>
      <c r="Q158" s="65">
        <f t="shared" si="99"/>
        <v>1</v>
      </c>
      <c r="R158" s="65">
        <f t="shared" si="100"/>
        <v>0.5</v>
      </c>
      <c r="S158" s="65">
        <f t="shared" si="101"/>
        <v>0.75</v>
      </c>
      <c r="T158" s="65">
        <f t="shared" si="102"/>
        <v>1</v>
      </c>
      <c r="U158" s="65">
        <f t="shared" si="103"/>
        <v>1</v>
      </c>
      <c r="V158" s="65">
        <f t="shared" si="104"/>
        <v>1</v>
      </c>
      <c r="W158" s="65">
        <f t="shared" si="105"/>
        <v>0</v>
      </c>
      <c r="X158" s="65">
        <f t="shared" si="106"/>
        <v>1</v>
      </c>
      <c r="Y158" s="65">
        <f t="shared" si="107"/>
        <v>0</v>
      </c>
      <c r="Z158" s="66">
        <f>_xlfn.XLOOKUP(A:A,'COAPS 2020-10'!A:A,'COAPS 2020-10'!AP:AP)</f>
        <v>2</v>
      </c>
      <c r="AA158" s="67" t="str">
        <f>_xlfn.XLOOKUP(A:A,'COAPS 2020-10'!A:A,'COAPS 2020-10'!M:M)</f>
        <v>PRÓPRIO</v>
      </c>
      <c r="AB158" s="51">
        <f t="shared" si="108"/>
        <v>2</v>
      </c>
      <c r="AC158" s="1">
        <f>_xlfn.XLOOKUP(A:A,'COAPS 2020-10'!A:A,'COAPS 2020-10'!N:N)</f>
        <v>4</v>
      </c>
      <c r="AD158" s="2" t="str">
        <f>_xlfn.XLOOKUP(A:A,'COAPS 2020-10'!A:A,'COAPS 2020-10'!AF:AF)</f>
        <v>SIM</v>
      </c>
      <c r="AE158" s="67" t="str">
        <f>_xlfn.XLOOKUP(A:A,'COAPS 2020-10'!A:A,'COAPS 2020-10'!T:T)</f>
        <v>CAUTELA</v>
      </c>
      <c r="AF158" s="1">
        <f>_xlfn.XLOOKUP(A:A,TELEFONE!A:A,TELEFONE!KD:KD)</f>
        <v>1</v>
      </c>
      <c r="AG158" s="1">
        <f>_xlfn.XLOOKUP($A:$A,AUTOPREENCHIMENTO!$A:$A,AUTOPREENCHIMENTO!LT:LT)</f>
        <v>1</v>
      </c>
      <c r="AH158" s="1">
        <f>_xlfn.XLOOKUP($A:$A,AUTOPREENCHIMENTO!$A:$A,AUTOPREENCHIMENTO!LU:LU)</f>
        <v>1</v>
      </c>
      <c r="AI158" s="1">
        <f>_xlfn.XLOOKUP($A:$A,AUTOPREENCHIMENTO!$A:$A,AUTOPREENCHIMENTO!MN:MN)</f>
        <v>1</v>
      </c>
      <c r="AJ158" s="1">
        <f>_xlfn.XLOOKUP($A:$A,AUTOPREENCHIMENTO!$A:$A,AUTOPREENCHIMENTO!MO:MO)</f>
        <v>1</v>
      </c>
      <c r="AK158" s="66">
        <f>_xlfn.XLOOKUP($A:$A,AUTOPREENCHIMENTO!$A:$A,AUTOPREENCHIMENTO!LY:LY)</f>
        <v>1</v>
      </c>
      <c r="AL158" s="66">
        <f>_xlfn.XLOOKUP($A:$A,AUTOPREENCHIMENTO!$A:$A,AUTOPREENCHIMENTO!LZ:LZ)</f>
        <v>0</v>
      </c>
      <c r="AM158" s="1">
        <f>_xlfn.XLOOKUP(A:A,TELEFONE!A:A,TELEFONE!JN:JN)</f>
        <v>1</v>
      </c>
      <c r="AN158" s="1">
        <f>_xlfn.XLOOKUP(A:A,TELEFONE!A:A,TELEFONE!JO:JO)</f>
        <v>2</v>
      </c>
      <c r="AO158" s="1">
        <f>_xlfn.XLOOKUP(A:A,TELEFONE!A:A,TELEFONE!JR:JR)</f>
        <v>0</v>
      </c>
      <c r="AP158" s="51">
        <f t="shared" si="109"/>
        <v>5</v>
      </c>
      <c r="AQ158" s="1">
        <f>_xlfn.XLOOKUP($A:$A,TELEFONE!$A:$A,TELEFONE!JH:JH)</f>
        <v>1</v>
      </c>
      <c r="AR158" s="1">
        <f>_xlfn.XLOOKUP($A:$A,TELEFONE!$A:$A,TELEFONE!JI:JI)</f>
        <v>1</v>
      </c>
      <c r="AS158" s="1">
        <f>_xlfn.XLOOKUP($A:$A,TELEFONE!$A:$A,TELEFONE!JJ:JJ)</f>
        <v>1</v>
      </c>
      <c r="AT158" s="1">
        <f>_xlfn.XLOOKUP($A:$A,TELEFONE!$A:$A,TELEFONE!JK:JK)</f>
        <v>2</v>
      </c>
      <c r="AU158" s="2">
        <f>_xlfn.XLOOKUP($A:$A,'COAPS 2020-10'!$A:$A,'COAPS 2020-10'!O:O)</f>
        <v>1</v>
      </c>
      <c r="AV158" s="2" t="str">
        <f>_xlfn.XLOOKUP($A:$A,'COAPS 2020-10'!$A:$A,'COAPS 2020-10'!P:P)</f>
        <v>SIM</v>
      </c>
      <c r="AW158" s="2" t="str">
        <f>_xlfn.XLOOKUP($A:$A,'COAPS 2020-10'!$A:$A,'COAPS 2020-10'!Q:Q)</f>
        <v>SIM</v>
      </c>
      <c r="AX158" s="2" t="str">
        <f>_xlfn.XLOOKUP($A:$A,'COAPS 2020-10'!$A:$A,'COAPS 2020-10'!R:R)</f>
        <v>NÃO</v>
      </c>
      <c r="AY158" s="1">
        <f>_xlfn.XLOOKUP(A:A,AUTOPREENCHIMENTO!A:A,AUTOPREENCHIMENTO!MA:MA)</f>
        <v>1</v>
      </c>
      <c r="AZ158" s="1">
        <f>_xlfn.XLOOKUP(A:A,AUTOPREENCHIMENTO!A:A,AUTOPREENCHIMENTO!PH:PH)</f>
        <v>2</v>
      </c>
    </row>
    <row r="159" spans="1:52" x14ac:dyDescent="0.25">
      <c r="A159" s="2">
        <v>231</v>
      </c>
      <c r="B159" s="1" t="s">
        <v>1857</v>
      </c>
      <c r="C159" s="43" t="s">
        <v>291</v>
      </c>
      <c r="D159" s="1" t="s">
        <v>2108</v>
      </c>
      <c r="E159" s="20" t="str">
        <f>_xlfn.XLOOKUP(A:A,Tipologia!A:A,Tipologia!F:F)</f>
        <v>SEM INFORMAÇÃO</v>
      </c>
      <c r="F159" s="63" t="e">
        <f t="shared" si="88"/>
        <v>#N/A</v>
      </c>
      <c r="G159" s="65">
        <f t="shared" si="89"/>
        <v>1</v>
      </c>
      <c r="H159" s="65">
        <f t="shared" si="90"/>
        <v>1</v>
      </c>
      <c r="I159" s="65">
        <f t="shared" si="91"/>
        <v>2</v>
      </c>
      <c r="J159" s="65">
        <f t="shared" si="92"/>
        <v>0</v>
      </c>
      <c r="K159" s="65">
        <f t="shared" si="93"/>
        <v>1</v>
      </c>
      <c r="L159" s="65">
        <f t="shared" si="94"/>
        <v>1</v>
      </c>
      <c r="M159" s="65" t="e">
        <f t="shared" si="95"/>
        <v>#N/A</v>
      </c>
      <c r="N159" s="65" t="e">
        <f t="shared" si="96"/>
        <v>#N/A</v>
      </c>
      <c r="O159" s="65" t="e">
        <f t="shared" si="97"/>
        <v>#N/A</v>
      </c>
      <c r="P159" s="65" t="e">
        <f t="shared" si="98"/>
        <v>#N/A</v>
      </c>
      <c r="Q159" s="65" t="e">
        <f t="shared" si="99"/>
        <v>#N/A</v>
      </c>
      <c r="R159" s="65">
        <f t="shared" si="100"/>
        <v>0.5</v>
      </c>
      <c r="S159" s="65">
        <f t="shared" si="101"/>
        <v>0.75</v>
      </c>
      <c r="T159" s="65">
        <f t="shared" si="102"/>
        <v>1</v>
      </c>
      <c r="U159" s="65">
        <f t="shared" si="103"/>
        <v>1</v>
      </c>
      <c r="V159" s="65">
        <f t="shared" si="104"/>
        <v>1</v>
      </c>
      <c r="W159" s="65">
        <f t="shared" si="105"/>
        <v>0</v>
      </c>
      <c r="X159" s="65" t="e">
        <f t="shared" si="106"/>
        <v>#N/A</v>
      </c>
      <c r="Y159" s="65" t="e">
        <f t="shared" si="107"/>
        <v>#N/A</v>
      </c>
      <c r="Z159" s="66">
        <f>_xlfn.XLOOKUP(A:A,'COAPS 2020-10'!A:A,'COAPS 2020-10'!AP:AP)</f>
        <v>5</v>
      </c>
      <c r="AA159" s="67" t="str">
        <f>_xlfn.XLOOKUP(A:A,'COAPS 2020-10'!A:A,'COAPS 2020-10'!M:M)</f>
        <v>PRÓPRIO</v>
      </c>
      <c r="AB159" s="51">
        <f t="shared" si="108"/>
        <v>1.6</v>
      </c>
      <c r="AC159" s="1">
        <f>_xlfn.XLOOKUP(A:A,'COAPS 2020-10'!A:A,'COAPS 2020-10'!N:N)</f>
        <v>8</v>
      </c>
      <c r="AD159" s="2" t="str">
        <f>_xlfn.XLOOKUP(A:A,'COAPS 2020-10'!A:A,'COAPS 2020-10'!AF:AF)</f>
        <v>NÃO</v>
      </c>
      <c r="AE159" s="67" t="str">
        <f>_xlfn.XLOOKUP(A:A,'COAPS 2020-10'!A:A,'COAPS 2020-10'!T:T)</f>
        <v>SIM</v>
      </c>
      <c r="AF159" s="1">
        <f>_xlfn.XLOOKUP(A:A,TELEFONE!A:A,TELEFONE!KD:KD)</f>
        <v>1</v>
      </c>
      <c r="AG159" s="1" t="e">
        <f>_xlfn.XLOOKUP($A:$A,AUTOPREENCHIMENTO!$A:$A,AUTOPREENCHIMENTO!LT:LT)</f>
        <v>#N/A</v>
      </c>
      <c r="AH159" s="1" t="e">
        <f>_xlfn.XLOOKUP($A:$A,AUTOPREENCHIMENTO!$A:$A,AUTOPREENCHIMENTO!LU:LU)</f>
        <v>#N/A</v>
      </c>
      <c r="AI159" s="1" t="e">
        <f>_xlfn.XLOOKUP($A:$A,AUTOPREENCHIMENTO!$A:$A,AUTOPREENCHIMENTO!MN:MN)</f>
        <v>#N/A</v>
      </c>
      <c r="AJ159" s="1" t="e">
        <f>_xlfn.XLOOKUP($A:$A,AUTOPREENCHIMENTO!$A:$A,AUTOPREENCHIMENTO!MO:MO)</f>
        <v>#N/A</v>
      </c>
      <c r="AK159" s="66" t="e">
        <f>_xlfn.XLOOKUP($A:$A,AUTOPREENCHIMENTO!$A:$A,AUTOPREENCHIMENTO!LY:LY)</f>
        <v>#N/A</v>
      </c>
      <c r="AL159" s="66" t="e">
        <f>_xlfn.XLOOKUP($A:$A,AUTOPREENCHIMENTO!$A:$A,AUTOPREENCHIMENTO!LZ:LZ)</f>
        <v>#N/A</v>
      </c>
      <c r="AM159" s="1">
        <f>_xlfn.XLOOKUP(A:A,TELEFONE!A:A,TELEFONE!JN:JN)</f>
        <v>1</v>
      </c>
      <c r="AN159" s="1">
        <f>_xlfn.XLOOKUP(A:A,TELEFONE!A:A,TELEFONE!JO:JO)</f>
        <v>2</v>
      </c>
      <c r="AO159" s="1">
        <f>_xlfn.XLOOKUP(A:A,TELEFONE!A:A,TELEFONE!JR:JR)</f>
        <v>0</v>
      </c>
      <c r="AP159" s="51">
        <f t="shared" si="109"/>
        <v>5</v>
      </c>
      <c r="AQ159" s="1">
        <f>_xlfn.XLOOKUP($A:$A,TELEFONE!$A:$A,TELEFONE!JH:JH)</f>
        <v>1</v>
      </c>
      <c r="AR159" s="1">
        <f>_xlfn.XLOOKUP($A:$A,TELEFONE!$A:$A,TELEFONE!JI:JI)</f>
        <v>1</v>
      </c>
      <c r="AS159" s="1">
        <f>_xlfn.XLOOKUP($A:$A,TELEFONE!$A:$A,TELEFONE!JJ:JJ)</f>
        <v>1</v>
      </c>
      <c r="AT159" s="1">
        <f>_xlfn.XLOOKUP($A:$A,TELEFONE!$A:$A,TELEFONE!JK:JK)</f>
        <v>2</v>
      </c>
      <c r="AU159" s="2">
        <f>_xlfn.XLOOKUP($A:$A,'COAPS 2020-10'!$A:$A,'COAPS 2020-10'!O:O)</f>
        <v>1</v>
      </c>
      <c r="AV159" s="2" t="str">
        <f>_xlfn.XLOOKUP($A:$A,'COAPS 2020-10'!$A:$A,'COAPS 2020-10'!P:P)</f>
        <v>SIM</v>
      </c>
      <c r="AW159" s="2" t="str">
        <f>_xlfn.XLOOKUP($A:$A,'COAPS 2020-10'!$A:$A,'COAPS 2020-10'!Q:Q)</f>
        <v>COMPARTILHADA</v>
      </c>
      <c r="AX159" s="2" t="str">
        <f>_xlfn.XLOOKUP($A:$A,'COAPS 2020-10'!$A:$A,'COAPS 2020-10'!R:R)</f>
        <v>NÃO</v>
      </c>
      <c r="AY159" s="1" t="e">
        <f>_xlfn.XLOOKUP(A:A,AUTOPREENCHIMENTO!A:A,AUTOPREENCHIMENTO!MA:MA)</f>
        <v>#N/A</v>
      </c>
      <c r="AZ159" s="1" t="e">
        <f>_xlfn.XLOOKUP(A:A,AUTOPREENCHIMENTO!A:A,AUTOPREENCHIMENTO!PH:PH)</f>
        <v>#N/A</v>
      </c>
    </row>
    <row r="160" spans="1:52" x14ac:dyDescent="0.25">
      <c r="A160" s="2">
        <v>232</v>
      </c>
      <c r="B160" s="1" t="s">
        <v>1857</v>
      </c>
      <c r="C160" s="43" t="s">
        <v>291</v>
      </c>
      <c r="D160" s="1" t="s">
        <v>2158</v>
      </c>
      <c r="E160" s="20" t="str">
        <f>_xlfn.XLOOKUP(A:A,Tipologia!A:A,Tipologia!F:F)</f>
        <v>SEM INFORMAÇÃO</v>
      </c>
      <c r="F160" s="63" t="e">
        <f t="shared" si="88"/>
        <v>#N/A</v>
      </c>
      <c r="G160" s="65" t="e">
        <f t="shared" si="89"/>
        <v>#N/A</v>
      </c>
      <c r="H160" s="65" t="e">
        <f t="shared" si="90"/>
        <v>#N/A</v>
      </c>
      <c r="I160" s="65" t="e">
        <f t="shared" si="91"/>
        <v>#N/A</v>
      </c>
      <c r="J160" s="65" t="e">
        <f t="shared" si="92"/>
        <v>#N/A</v>
      </c>
      <c r="K160" s="65" t="e">
        <f t="shared" si="93"/>
        <v>#N/A</v>
      </c>
      <c r="L160" s="65">
        <f t="shared" si="94"/>
        <v>1</v>
      </c>
      <c r="M160" s="65">
        <f t="shared" si="95"/>
        <v>0.5</v>
      </c>
      <c r="N160" s="65">
        <f t="shared" si="96"/>
        <v>0.5</v>
      </c>
      <c r="O160" s="65">
        <f t="shared" si="97"/>
        <v>0.5</v>
      </c>
      <c r="P160" s="65">
        <f t="shared" si="98"/>
        <v>0</v>
      </c>
      <c r="Q160" s="65">
        <f t="shared" si="99"/>
        <v>1</v>
      </c>
      <c r="R160" s="65">
        <f t="shared" si="100"/>
        <v>0.5</v>
      </c>
      <c r="S160" s="65">
        <f t="shared" si="101"/>
        <v>0.25</v>
      </c>
      <c r="T160" s="65" t="e">
        <f t="shared" si="102"/>
        <v>#N/A</v>
      </c>
      <c r="U160" s="65" t="e">
        <f t="shared" si="103"/>
        <v>#N/A</v>
      </c>
      <c r="V160" s="65" t="e">
        <f t="shared" si="104"/>
        <v>#N/A</v>
      </c>
      <c r="W160" s="65" t="e">
        <f t="shared" si="105"/>
        <v>#N/A</v>
      </c>
      <c r="X160" s="65">
        <f t="shared" si="106"/>
        <v>0</v>
      </c>
      <c r="Y160" s="65">
        <f t="shared" si="107"/>
        <v>1</v>
      </c>
      <c r="Z160" s="66" t="e">
        <f>_xlfn.XLOOKUP(A:A,'COAPS 2020-10'!A:A,'COAPS 2020-10'!AP:AP)</f>
        <v>#N/A</v>
      </c>
      <c r="AA160" s="67" t="e">
        <f>_xlfn.XLOOKUP(A:A,'COAPS 2020-10'!A:A,'COAPS 2020-10'!M:M)</f>
        <v>#N/A</v>
      </c>
      <c r="AB160" s="51" t="e">
        <f t="shared" si="108"/>
        <v>#N/A</v>
      </c>
      <c r="AC160" s="1" t="e">
        <f>_xlfn.XLOOKUP(A:A,'COAPS 2020-10'!A:A,'COAPS 2020-10'!N:N)</f>
        <v>#N/A</v>
      </c>
      <c r="AD160" s="2" t="e">
        <f>_xlfn.XLOOKUP(A:A,'COAPS 2020-10'!A:A,'COAPS 2020-10'!AF:AF)</f>
        <v>#N/A</v>
      </c>
      <c r="AE160" s="67" t="e">
        <f>_xlfn.XLOOKUP(A:A,'COAPS 2020-10'!A:A,'COAPS 2020-10'!T:T)</f>
        <v>#N/A</v>
      </c>
      <c r="AF160" s="1">
        <f>_xlfn.XLOOKUP(A:A,TELEFONE!A:A,TELEFONE!KD:KD)</f>
        <v>1</v>
      </c>
      <c r="AG160" s="1">
        <f>_xlfn.XLOOKUP($A:$A,AUTOPREENCHIMENTO!$A:$A,AUTOPREENCHIMENTO!LT:LT)</f>
        <v>1</v>
      </c>
      <c r="AH160" s="1">
        <f>_xlfn.XLOOKUP($A:$A,AUTOPREENCHIMENTO!$A:$A,AUTOPREENCHIMENTO!LU:LU)</f>
        <v>1</v>
      </c>
      <c r="AI160" s="1">
        <f>_xlfn.XLOOKUP($A:$A,AUTOPREENCHIMENTO!$A:$A,AUTOPREENCHIMENTO!MN:MN)</f>
        <v>1</v>
      </c>
      <c r="AJ160" s="1">
        <f>_xlfn.XLOOKUP($A:$A,AUTOPREENCHIMENTO!$A:$A,AUTOPREENCHIMENTO!MO:MO)</f>
        <v>0</v>
      </c>
      <c r="AK160" s="66">
        <f>_xlfn.XLOOKUP($A:$A,AUTOPREENCHIMENTO!$A:$A,AUTOPREENCHIMENTO!LY:LY)</f>
        <v>0</v>
      </c>
      <c r="AL160" s="66">
        <f>_xlfn.XLOOKUP($A:$A,AUTOPREENCHIMENTO!$A:$A,AUTOPREENCHIMENTO!LZ:LZ)</f>
        <v>1</v>
      </c>
      <c r="AM160" s="1">
        <f>_xlfn.XLOOKUP(A:A,TELEFONE!A:A,TELEFONE!JN:JN)</f>
        <v>1</v>
      </c>
      <c r="AN160" s="1">
        <f>_xlfn.XLOOKUP(A:A,TELEFONE!A:A,TELEFONE!JO:JO)</f>
        <v>2</v>
      </c>
      <c r="AO160" s="1">
        <f>_xlfn.XLOOKUP(A:A,TELEFONE!A:A,TELEFONE!JR:JR)</f>
        <v>0</v>
      </c>
      <c r="AP160" s="51">
        <f t="shared" si="109"/>
        <v>7</v>
      </c>
      <c r="AQ160" s="1">
        <f>_xlfn.XLOOKUP($A:$A,TELEFONE!$A:$A,TELEFONE!JH:JH)</f>
        <v>1</v>
      </c>
      <c r="AR160" s="1">
        <f>_xlfn.XLOOKUP($A:$A,TELEFONE!$A:$A,TELEFONE!JI:JI)</f>
        <v>2</v>
      </c>
      <c r="AS160" s="1">
        <f>_xlfn.XLOOKUP($A:$A,TELEFONE!$A:$A,TELEFONE!JJ:JJ)</f>
        <v>2</v>
      </c>
      <c r="AT160" s="1">
        <f>_xlfn.XLOOKUP($A:$A,TELEFONE!$A:$A,TELEFONE!JK:JK)</f>
        <v>2</v>
      </c>
      <c r="AU160" s="2" t="e">
        <f>_xlfn.XLOOKUP($A:$A,'COAPS 2020-10'!$A:$A,'COAPS 2020-10'!O:O)</f>
        <v>#N/A</v>
      </c>
      <c r="AV160" s="2" t="e">
        <f>_xlfn.XLOOKUP($A:$A,'COAPS 2020-10'!$A:$A,'COAPS 2020-10'!P:P)</f>
        <v>#N/A</v>
      </c>
      <c r="AW160" s="2" t="e">
        <f>_xlfn.XLOOKUP($A:$A,'COAPS 2020-10'!$A:$A,'COAPS 2020-10'!Q:Q)</f>
        <v>#N/A</v>
      </c>
      <c r="AX160" s="2" t="e">
        <f>_xlfn.XLOOKUP($A:$A,'COAPS 2020-10'!$A:$A,'COAPS 2020-10'!R:R)</f>
        <v>#N/A</v>
      </c>
      <c r="AY160" s="1">
        <f>_xlfn.XLOOKUP(A:A,AUTOPREENCHIMENTO!A:A,AUTOPREENCHIMENTO!MA:MA)</f>
        <v>0</v>
      </c>
      <c r="AZ160" s="1">
        <f>_xlfn.XLOOKUP(A:A,AUTOPREENCHIMENTO!A:A,AUTOPREENCHIMENTO!PH:PH)</f>
        <v>1</v>
      </c>
    </row>
    <row r="161" spans="1:52" x14ac:dyDescent="0.25">
      <c r="A161" s="2">
        <v>233</v>
      </c>
      <c r="B161" s="1" t="s">
        <v>1857</v>
      </c>
      <c r="C161" s="43" t="s">
        <v>291</v>
      </c>
      <c r="D161" s="1" t="s">
        <v>2129</v>
      </c>
      <c r="E161" s="20" t="str">
        <f>_xlfn.XLOOKUP(A:A,Tipologia!A:A,Tipologia!F:F)</f>
        <v>C</v>
      </c>
      <c r="F161" s="63">
        <f t="shared" si="88"/>
        <v>15.5</v>
      </c>
      <c r="G161" s="65">
        <f t="shared" si="89"/>
        <v>1</v>
      </c>
      <c r="H161" s="65">
        <f t="shared" si="90"/>
        <v>3</v>
      </c>
      <c r="I161" s="65">
        <f t="shared" si="91"/>
        <v>2</v>
      </c>
      <c r="J161" s="65">
        <f t="shared" si="92"/>
        <v>0</v>
      </c>
      <c r="K161" s="65">
        <f t="shared" si="93"/>
        <v>0.5</v>
      </c>
      <c r="L161" s="65">
        <f t="shared" si="94"/>
        <v>1</v>
      </c>
      <c r="M161" s="65">
        <f t="shared" si="95"/>
        <v>0.5</v>
      </c>
      <c r="N161" s="65">
        <f t="shared" si="96"/>
        <v>0.5</v>
      </c>
      <c r="O161" s="65">
        <f t="shared" si="97"/>
        <v>0.5</v>
      </c>
      <c r="P161" s="65">
        <f t="shared" si="98"/>
        <v>0</v>
      </c>
      <c r="Q161" s="65">
        <f t="shared" si="99"/>
        <v>1</v>
      </c>
      <c r="R161" s="65">
        <f t="shared" si="100"/>
        <v>0.5</v>
      </c>
      <c r="S161" s="65">
        <f t="shared" si="101"/>
        <v>0</v>
      </c>
      <c r="T161" s="65">
        <f t="shared" si="102"/>
        <v>1</v>
      </c>
      <c r="U161" s="65">
        <f t="shared" si="103"/>
        <v>1</v>
      </c>
      <c r="V161" s="65">
        <f t="shared" si="104"/>
        <v>1</v>
      </c>
      <c r="W161" s="65">
        <f t="shared" si="105"/>
        <v>0</v>
      </c>
      <c r="X161" s="65">
        <f t="shared" si="106"/>
        <v>1</v>
      </c>
      <c r="Y161" s="65">
        <f t="shared" si="107"/>
        <v>1</v>
      </c>
      <c r="Z161" s="66">
        <f>_xlfn.XLOOKUP(A:A,'COAPS 2020-10'!A:A,'COAPS 2020-10'!AP:AP)</f>
        <v>1</v>
      </c>
      <c r="AA161" s="67" t="str">
        <f>_xlfn.XLOOKUP(A:A,'COAPS 2020-10'!A:A,'COAPS 2020-10'!M:M)</f>
        <v>COMODATO</v>
      </c>
      <c r="AB161" s="51">
        <f t="shared" si="108"/>
        <v>4</v>
      </c>
      <c r="AC161" s="1">
        <f>_xlfn.XLOOKUP(A:A,'COAPS 2020-10'!A:A,'COAPS 2020-10'!N:N)</f>
        <v>4</v>
      </c>
      <c r="AD161" s="2" t="str">
        <f>_xlfn.XLOOKUP(A:A,'COAPS 2020-10'!A:A,'COAPS 2020-10'!AF:AF)</f>
        <v>NÃO</v>
      </c>
      <c r="AE161" s="67" t="str">
        <f>_xlfn.XLOOKUP(A:A,'COAPS 2020-10'!A:A,'COAPS 2020-10'!T:T)</f>
        <v>CAUTELA</v>
      </c>
      <c r="AF161" s="1">
        <f>_xlfn.XLOOKUP(A:A,TELEFONE!A:A,TELEFONE!KD:KD)</f>
        <v>1</v>
      </c>
      <c r="AG161" s="1">
        <f>_xlfn.XLOOKUP($A:$A,AUTOPREENCHIMENTO!$A:$A,AUTOPREENCHIMENTO!LT:LT)</f>
        <v>1</v>
      </c>
      <c r="AH161" s="1">
        <f>_xlfn.XLOOKUP($A:$A,AUTOPREENCHIMENTO!$A:$A,AUTOPREENCHIMENTO!LU:LU)</f>
        <v>1</v>
      </c>
      <c r="AI161" s="1">
        <f>_xlfn.XLOOKUP($A:$A,AUTOPREENCHIMENTO!$A:$A,AUTOPREENCHIMENTO!MN:MN)</f>
        <v>1</v>
      </c>
      <c r="AJ161" s="1">
        <f>_xlfn.XLOOKUP($A:$A,AUTOPREENCHIMENTO!$A:$A,AUTOPREENCHIMENTO!MO:MO)</f>
        <v>0</v>
      </c>
      <c r="AK161" s="66">
        <f>_xlfn.XLOOKUP($A:$A,AUTOPREENCHIMENTO!$A:$A,AUTOPREENCHIMENTO!LY:LY)</f>
        <v>1</v>
      </c>
      <c r="AL161" s="66">
        <f>_xlfn.XLOOKUP($A:$A,AUTOPREENCHIMENTO!$A:$A,AUTOPREENCHIMENTO!LZ:LZ)</f>
        <v>1</v>
      </c>
      <c r="AM161" s="1">
        <f>_xlfn.XLOOKUP(A:A,TELEFONE!A:A,TELEFONE!JN:JN)</f>
        <v>1</v>
      </c>
      <c r="AN161" s="1">
        <f>_xlfn.XLOOKUP(A:A,TELEFONE!A:A,TELEFONE!JO:JO)</f>
        <v>2</v>
      </c>
      <c r="AO161" s="1">
        <f>_xlfn.XLOOKUP(A:A,TELEFONE!A:A,TELEFONE!JR:JR)</f>
        <v>0</v>
      </c>
      <c r="AP161" s="51">
        <f t="shared" si="109"/>
        <v>8</v>
      </c>
      <c r="AQ161" s="1">
        <f>_xlfn.XLOOKUP($A:$A,TELEFONE!$A:$A,TELEFONE!JH:JH)</f>
        <v>2</v>
      </c>
      <c r="AR161" s="1">
        <f>_xlfn.XLOOKUP($A:$A,TELEFONE!$A:$A,TELEFONE!JI:JI)</f>
        <v>2</v>
      </c>
      <c r="AS161" s="1">
        <f>_xlfn.XLOOKUP($A:$A,TELEFONE!$A:$A,TELEFONE!JJ:JJ)</f>
        <v>2</v>
      </c>
      <c r="AT161" s="1">
        <f>_xlfn.XLOOKUP($A:$A,TELEFONE!$A:$A,TELEFONE!JK:JK)</f>
        <v>2</v>
      </c>
      <c r="AU161" s="2">
        <f>_xlfn.XLOOKUP($A:$A,'COAPS 2020-10'!$A:$A,'COAPS 2020-10'!O:O)</f>
        <v>1</v>
      </c>
      <c r="AV161" s="2" t="str">
        <f>_xlfn.XLOOKUP($A:$A,'COAPS 2020-10'!$A:$A,'COAPS 2020-10'!P:P)</f>
        <v>SIM</v>
      </c>
      <c r="AW161" s="2" t="str">
        <f>_xlfn.XLOOKUP($A:$A,'COAPS 2020-10'!$A:$A,'COAPS 2020-10'!Q:Q)</f>
        <v>SIM</v>
      </c>
      <c r="AX161" s="2" t="str">
        <f>_xlfn.XLOOKUP($A:$A,'COAPS 2020-10'!$A:$A,'COAPS 2020-10'!R:R)</f>
        <v>NÃO</v>
      </c>
      <c r="AY161" s="1">
        <f>_xlfn.XLOOKUP(A:A,AUTOPREENCHIMENTO!A:A,AUTOPREENCHIMENTO!MA:MA)</f>
        <v>1</v>
      </c>
      <c r="AZ161" s="1">
        <f>_xlfn.XLOOKUP(A:A,AUTOPREENCHIMENTO!A:A,AUTOPREENCHIMENTO!PH:PH)</f>
        <v>1</v>
      </c>
    </row>
    <row r="162" spans="1:52" x14ac:dyDescent="0.25">
      <c r="A162" s="2">
        <v>234</v>
      </c>
      <c r="B162" s="1" t="s">
        <v>1857</v>
      </c>
      <c r="C162" s="43" t="s">
        <v>291</v>
      </c>
      <c r="D162" s="1" t="s">
        <v>2140</v>
      </c>
      <c r="E162" s="20" t="str">
        <f>_xlfn.XLOOKUP(A:A,Tipologia!A:A,Tipologia!F:F)</f>
        <v>E</v>
      </c>
      <c r="F162" s="63">
        <f t="shared" ref="F162:F175" si="110">SUM(G162:Y162)</f>
        <v>16.25</v>
      </c>
      <c r="G162" s="65">
        <f t="shared" ref="G162:G175" si="111">IF(OR(AA162="PRÓPRIO",AA162="CESSÃO",AA162="COMODATO"),1,0)</f>
        <v>1</v>
      </c>
      <c r="H162" s="65">
        <f t="shared" ref="H162:H175" si="112">IF(Z162&lt;=4,3,IF(Z162&lt;=7,1,0))</f>
        <v>3</v>
      </c>
      <c r="I162" s="65">
        <f t="shared" ref="I162:I175" si="113">IF(AB162&gt;=1.5,2,IF(AB162&gt;=1,1,0))</f>
        <v>2</v>
      </c>
      <c r="J162" s="65">
        <f t="shared" ref="J162:J175" si="114">IF(AD162="SIM",1,0)</f>
        <v>0</v>
      </c>
      <c r="K162" s="65">
        <f t="shared" ref="K162:K175" si="115">IF(AE162="SIM",1,IF(AE162="CAUTELA",0.5,0))</f>
        <v>0.5</v>
      </c>
      <c r="L162" s="65">
        <f t="shared" ref="L162:L175" si="116">AF162</f>
        <v>1</v>
      </c>
      <c r="M162" s="65">
        <f t="shared" ref="M162:M175" si="117">IF(AG162=1,0.5,0)</f>
        <v>0.5</v>
      </c>
      <c r="N162" s="65">
        <f t="shared" ref="N162:N175" si="118">IF(AH162=1,0.5,0)</f>
        <v>0.5</v>
      </c>
      <c r="O162" s="65">
        <f t="shared" ref="O162:O175" si="119">IF(AI162=1,0.5,0)</f>
        <v>0.5</v>
      </c>
      <c r="P162" s="65">
        <f t="shared" ref="P162:P175" si="120">IF(AJ162=1,0.5,0)</f>
        <v>0</v>
      </c>
      <c r="Q162" s="65">
        <f t="shared" ref="Q162:Q175" si="121">IF(OR(AK162=1,AL162=1),1,0)</f>
        <v>1</v>
      </c>
      <c r="R162" s="65">
        <f t="shared" ref="R162:R175" si="122">IF(AND(OR(AM162=1,AN162=1),AO162=1),1,IF(OR(AM162=1,AN162=1,AO162=1),0.5,0))</f>
        <v>1</v>
      </c>
      <c r="S162" s="65">
        <f t="shared" ref="S162:S175" si="123">IF(AP162=4,1,IF(AP162=5,0.75,IF(AP162=6,0.5,IF(AP162=7,0.25,0))))</f>
        <v>0.25</v>
      </c>
      <c r="T162" s="65">
        <f t="shared" ref="T162:T175" si="124">IF(AU162=0,0,1)</f>
        <v>1</v>
      </c>
      <c r="U162" s="65">
        <f t="shared" ref="U162:U175" si="125">IF(AV162="NÃO",0,1)</f>
        <v>1</v>
      </c>
      <c r="V162" s="65">
        <f t="shared" ref="V162:V175" si="126">IF(AW162="NÃO",0,1)</f>
        <v>1</v>
      </c>
      <c r="W162" s="65">
        <f t="shared" ref="W162:W175" si="127">IF(AX162="SIM",1,0)</f>
        <v>0</v>
      </c>
      <c r="X162" s="65">
        <f t="shared" ref="X162:X175" si="128">AY162</f>
        <v>1</v>
      </c>
      <c r="Y162" s="65">
        <f t="shared" ref="Y162:Y175" si="129">IF(AZ162=1,1,0)</f>
        <v>1</v>
      </c>
      <c r="Z162" s="66">
        <f>_xlfn.XLOOKUP(A:A,'COAPS 2020-10'!A:A,'COAPS 2020-10'!AP:AP)</f>
        <v>2</v>
      </c>
      <c r="AA162" s="67" t="str">
        <f>_xlfn.XLOOKUP(A:A,'COAPS 2020-10'!A:A,'COAPS 2020-10'!M:M)</f>
        <v>COMODATO</v>
      </c>
      <c r="AB162" s="51">
        <f t="shared" ref="AB162:AB175" si="130">AC162/Z162</f>
        <v>3.5</v>
      </c>
      <c r="AC162" s="1">
        <f>_xlfn.XLOOKUP(A:A,'COAPS 2020-10'!A:A,'COAPS 2020-10'!N:N)</f>
        <v>7</v>
      </c>
      <c r="AD162" s="2" t="str">
        <f>_xlfn.XLOOKUP(A:A,'COAPS 2020-10'!A:A,'COAPS 2020-10'!AF:AF)</f>
        <v>NÃO</v>
      </c>
      <c r="AE162" s="67" t="str">
        <f>_xlfn.XLOOKUP(A:A,'COAPS 2020-10'!A:A,'COAPS 2020-10'!T:T)</f>
        <v>CAUTELA</v>
      </c>
      <c r="AF162" s="1">
        <f>_xlfn.XLOOKUP(A:A,TELEFONE!A:A,TELEFONE!KD:KD)</f>
        <v>1</v>
      </c>
      <c r="AG162" s="1">
        <f>_xlfn.XLOOKUP($A:$A,AUTOPREENCHIMENTO!$A:$A,AUTOPREENCHIMENTO!LT:LT)</f>
        <v>1</v>
      </c>
      <c r="AH162" s="1">
        <f>_xlfn.XLOOKUP($A:$A,AUTOPREENCHIMENTO!$A:$A,AUTOPREENCHIMENTO!LU:LU)</f>
        <v>1</v>
      </c>
      <c r="AI162" s="1">
        <f>_xlfn.XLOOKUP($A:$A,AUTOPREENCHIMENTO!$A:$A,AUTOPREENCHIMENTO!MN:MN)</f>
        <v>1</v>
      </c>
      <c r="AJ162" s="1">
        <f>_xlfn.XLOOKUP($A:$A,AUTOPREENCHIMENTO!$A:$A,AUTOPREENCHIMENTO!MO:MO)</f>
        <v>0</v>
      </c>
      <c r="AK162" s="66">
        <f>_xlfn.XLOOKUP($A:$A,AUTOPREENCHIMENTO!$A:$A,AUTOPREENCHIMENTO!LY:LY)</f>
        <v>1</v>
      </c>
      <c r="AL162" s="66">
        <f>_xlfn.XLOOKUP($A:$A,AUTOPREENCHIMENTO!$A:$A,AUTOPREENCHIMENTO!LZ:LZ)</f>
        <v>1</v>
      </c>
      <c r="AM162" s="1">
        <f>_xlfn.XLOOKUP(A:A,TELEFONE!A:A,TELEFONE!JN:JN)</f>
        <v>1</v>
      </c>
      <c r="AN162" s="1">
        <f>_xlfn.XLOOKUP(A:A,TELEFONE!A:A,TELEFONE!JO:JO)</f>
        <v>1</v>
      </c>
      <c r="AO162" s="1">
        <f>_xlfn.XLOOKUP(A:A,TELEFONE!A:A,TELEFONE!JR:JR)</f>
        <v>1</v>
      </c>
      <c r="AP162" s="51">
        <f t="shared" ref="AP162:AP175" si="131">SUM(AQ162:AT162)</f>
        <v>7</v>
      </c>
      <c r="AQ162" s="1">
        <f>_xlfn.XLOOKUP($A:$A,TELEFONE!$A:$A,TELEFONE!JH:JH)</f>
        <v>2</v>
      </c>
      <c r="AR162" s="1">
        <f>_xlfn.XLOOKUP($A:$A,TELEFONE!$A:$A,TELEFONE!JI:JI)</f>
        <v>2</v>
      </c>
      <c r="AS162" s="1">
        <f>_xlfn.XLOOKUP($A:$A,TELEFONE!$A:$A,TELEFONE!JJ:JJ)</f>
        <v>2</v>
      </c>
      <c r="AT162" s="1">
        <f>_xlfn.XLOOKUP($A:$A,TELEFONE!$A:$A,TELEFONE!JK:JK)</f>
        <v>1</v>
      </c>
      <c r="AU162" s="2">
        <f>_xlfn.XLOOKUP($A:$A,'COAPS 2020-10'!$A:$A,'COAPS 2020-10'!O:O)</f>
        <v>1</v>
      </c>
      <c r="AV162" s="2" t="str">
        <f>_xlfn.XLOOKUP($A:$A,'COAPS 2020-10'!$A:$A,'COAPS 2020-10'!P:P)</f>
        <v>SIM</v>
      </c>
      <c r="AW162" s="2" t="str">
        <f>_xlfn.XLOOKUP($A:$A,'COAPS 2020-10'!$A:$A,'COAPS 2020-10'!Q:Q)</f>
        <v>SIM</v>
      </c>
      <c r="AX162" s="2" t="str">
        <f>_xlfn.XLOOKUP($A:$A,'COAPS 2020-10'!$A:$A,'COAPS 2020-10'!R:R)</f>
        <v>NÃO</v>
      </c>
      <c r="AY162" s="1">
        <f>_xlfn.XLOOKUP(A:A,AUTOPREENCHIMENTO!A:A,AUTOPREENCHIMENTO!MA:MA)</f>
        <v>1</v>
      </c>
      <c r="AZ162" s="1">
        <f>_xlfn.XLOOKUP(A:A,AUTOPREENCHIMENTO!A:A,AUTOPREENCHIMENTO!PH:PH)</f>
        <v>1</v>
      </c>
    </row>
    <row r="163" spans="1:52" x14ac:dyDescent="0.25">
      <c r="A163" s="2">
        <v>235</v>
      </c>
      <c r="B163" s="1" t="s">
        <v>1857</v>
      </c>
      <c r="C163" s="43" t="s">
        <v>291</v>
      </c>
      <c r="D163" s="1" t="s">
        <v>2159</v>
      </c>
      <c r="E163" s="20" t="str">
        <f>_xlfn.XLOOKUP(A:A,Tipologia!A:A,Tipologia!F:F)</f>
        <v>SEM INFORMAÇÃO</v>
      </c>
      <c r="F163" s="63" t="e">
        <f t="shared" si="110"/>
        <v>#N/A</v>
      </c>
      <c r="G163" s="65" t="e">
        <f t="shared" si="111"/>
        <v>#N/A</v>
      </c>
      <c r="H163" s="65" t="e">
        <f t="shared" si="112"/>
        <v>#N/A</v>
      </c>
      <c r="I163" s="65" t="e">
        <f t="shared" si="113"/>
        <v>#N/A</v>
      </c>
      <c r="J163" s="65" t="e">
        <f t="shared" si="114"/>
        <v>#N/A</v>
      </c>
      <c r="K163" s="65" t="e">
        <f t="shared" si="115"/>
        <v>#N/A</v>
      </c>
      <c r="L163" s="65">
        <f t="shared" si="116"/>
        <v>1</v>
      </c>
      <c r="M163" s="65">
        <f t="shared" si="117"/>
        <v>0.5</v>
      </c>
      <c r="N163" s="65">
        <f t="shared" si="118"/>
        <v>0.5</v>
      </c>
      <c r="O163" s="65">
        <f t="shared" si="119"/>
        <v>0.5</v>
      </c>
      <c r="P163" s="65">
        <f t="shared" si="120"/>
        <v>0</v>
      </c>
      <c r="Q163" s="65">
        <f t="shared" si="121"/>
        <v>1</v>
      </c>
      <c r="R163" s="65">
        <f t="shared" si="122"/>
        <v>1</v>
      </c>
      <c r="S163" s="65">
        <f t="shared" si="123"/>
        <v>0.5</v>
      </c>
      <c r="T163" s="65" t="e">
        <f t="shared" si="124"/>
        <v>#N/A</v>
      </c>
      <c r="U163" s="65" t="e">
        <f t="shared" si="125"/>
        <v>#N/A</v>
      </c>
      <c r="V163" s="65" t="e">
        <f t="shared" si="126"/>
        <v>#N/A</v>
      </c>
      <c r="W163" s="65" t="e">
        <f t="shared" si="127"/>
        <v>#N/A</v>
      </c>
      <c r="X163" s="65">
        <f t="shared" si="128"/>
        <v>0</v>
      </c>
      <c r="Y163" s="65">
        <f t="shared" si="129"/>
        <v>1</v>
      </c>
      <c r="Z163" s="66" t="e">
        <f>_xlfn.XLOOKUP(A:A,'COAPS 2020-10'!A:A,'COAPS 2020-10'!AP:AP)</f>
        <v>#N/A</v>
      </c>
      <c r="AA163" s="67" t="e">
        <f>_xlfn.XLOOKUP(A:A,'COAPS 2020-10'!A:A,'COAPS 2020-10'!M:M)</f>
        <v>#N/A</v>
      </c>
      <c r="AB163" s="51" t="e">
        <f t="shared" si="130"/>
        <v>#N/A</v>
      </c>
      <c r="AC163" s="1" t="e">
        <f>_xlfn.XLOOKUP(A:A,'COAPS 2020-10'!A:A,'COAPS 2020-10'!N:N)</f>
        <v>#N/A</v>
      </c>
      <c r="AD163" s="2" t="e">
        <f>_xlfn.XLOOKUP(A:A,'COAPS 2020-10'!A:A,'COAPS 2020-10'!AF:AF)</f>
        <v>#N/A</v>
      </c>
      <c r="AE163" s="67" t="e">
        <f>_xlfn.XLOOKUP(A:A,'COAPS 2020-10'!A:A,'COAPS 2020-10'!T:T)</f>
        <v>#N/A</v>
      </c>
      <c r="AF163" s="1">
        <f>_xlfn.XLOOKUP(A:A,TELEFONE!A:A,TELEFONE!KD:KD)</f>
        <v>1</v>
      </c>
      <c r="AG163" s="1">
        <f>_xlfn.XLOOKUP($A:$A,AUTOPREENCHIMENTO!$A:$A,AUTOPREENCHIMENTO!LT:LT)</f>
        <v>1</v>
      </c>
      <c r="AH163" s="1">
        <f>_xlfn.XLOOKUP($A:$A,AUTOPREENCHIMENTO!$A:$A,AUTOPREENCHIMENTO!LU:LU)</f>
        <v>1</v>
      </c>
      <c r="AI163" s="1">
        <f>_xlfn.XLOOKUP($A:$A,AUTOPREENCHIMENTO!$A:$A,AUTOPREENCHIMENTO!MN:MN)</f>
        <v>1</v>
      </c>
      <c r="AJ163" s="1">
        <f>_xlfn.XLOOKUP($A:$A,AUTOPREENCHIMENTO!$A:$A,AUTOPREENCHIMENTO!MO:MO)</f>
        <v>0</v>
      </c>
      <c r="AK163" s="66">
        <f>_xlfn.XLOOKUP($A:$A,AUTOPREENCHIMENTO!$A:$A,AUTOPREENCHIMENTO!LY:LY)</f>
        <v>0</v>
      </c>
      <c r="AL163" s="66">
        <f>_xlfn.XLOOKUP($A:$A,AUTOPREENCHIMENTO!$A:$A,AUTOPREENCHIMENTO!LZ:LZ)</f>
        <v>1</v>
      </c>
      <c r="AM163" s="1">
        <f>_xlfn.XLOOKUP(A:A,TELEFONE!A:A,TELEFONE!JN:JN)</f>
        <v>1</v>
      </c>
      <c r="AN163" s="1">
        <f>_xlfn.XLOOKUP(A:A,TELEFONE!A:A,TELEFONE!JO:JO)</f>
        <v>1</v>
      </c>
      <c r="AO163" s="1">
        <f>_xlfn.XLOOKUP(A:A,TELEFONE!A:A,TELEFONE!JR:JR)</f>
        <v>1</v>
      </c>
      <c r="AP163" s="51">
        <f t="shared" si="131"/>
        <v>6</v>
      </c>
      <c r="AQ163" s="1">
        <f>_xlfn.XLOOKUP($A:$A,TELEFONE!$A:$A,TELEFONE!JH:JH)</f>
        <v>1</v>
      </c>
      <c r="AR163" s="1">
        <f>_xlfn.XLOOKUP($A:$A,TELEFONE!$A:$A,TELEFONE!JI:JI)</f>
        <v>1</v>
      </c>
      <c r="AS163" s="1">
        <f>_xlfn.XLOOKUP($A:$A,TELEFONE!$A:$A,TELEFONE!JJ:JJ)</f>
        <v>2</v>
      </c>
      <c r="AT163" s="1">
        <f>_xlfn.XLOOKUP($A:$A,TELEFONE!$A:$A,TELEFONE!JK:JK)</f>
        <v>2</v>
      </c>
      <c r="AU163" s="2" t="e">
        <f>_xlfn.XLOOKUP($A:$A,'COAPS 2020-10'!$A:$A,'COAPS 2020-10'!O:O)</f>
        <v>#N/A</v>
      </c>
      <c r="AV163" s="2" t="e">
        <f>_xlfn.XLOOKUP($A:$A,'COAPS 2020-10'!$A:$A,'COAPS 2020-10'!P:P)</f>
        <v>#N/A</v>
      </c>
      <c r="AW163" s="2" t="e">
        <f>_xlfn.XLOOKUP($A:$A,'COAPS 2020-10'!$A:$A,'COAPS 2020-10'!Q:Q)</f>
        <v>#N/A</v>
      </c>
      <c r="AX163" s="2" t="e">
        <f>_xlfn.XLOOKUP($A:$A,'COAPS 2020-10'!$A:$A,'COAPS 2020-10'!R:R)</f>
        <v>#N/A</v>
      </c>
      <c r="AY163" s="1">
        <f>_xlfn.XLOOKUP(A:A,AUTOPREENCHIMENTO!A:A,AUTOPREENCHIMENTO!MA:MA)</f>
        <v>0</v>
      </c>
      <c r="AZ163" s="1">
        <f>_xlfn.XLOOKUP(A:A,AUTOPREENCHIMENTO!A:A,AUTOPREENCHIMENTO!PH:PH)</f>
        <v>1</v>
      </c>
    </row>
    <row r="164" spans="1:52" x14ac:dyDescent="0.25">
      <c r="A164" s="2">
        <v>236</v>
      </c>
      <c r="B164" s="1" t="s">
        <v>1857</v>
      </c>
      <c r="C164" s="43" t="s">
        <v>291</v>
      </c>
      <c r="D164" s="1" t="s">
        <v>1869</v>
      </c>
      <c r="E164" s="20" t="str">
        <f>_xlfn.XLOOKUP(A:A,Tipologia!A:A,Tipologia!F:F)</f>
        <v>E</v>
      </c>
      <c r="F164" s="63">
        <f t="shared" si="110"/>
        <v>11.75</v>
      </c>
      <c r="G164" s="65">
        <f t="shared" si="111"/>
        <v>1</v>
      </c>
      <c r="H164" s="65">
        <f t="shared" si="112"/>
        <v>3</v>
      </c>
      <c r="I164" s="65">
        <f t="shared" si="113"/>
        <v>1</v>
      </c>
      <c r="J164" s="65">
        <f t="shared" si="114"/>
        <v>0</v>
      </c>
      <c r="K164" s="65">
        <f t="shared" si="115"/>
        <v>0</v>
      </c>
      <c r="L164" s="65">
        <f t="shared" si="116"/>
        <v>0</v>
      </c>
      <c r="M164" s="65">
        <f t="shared" si="117"/>
        <v>0.5</v>
      </c>
      <c r="N164" s="65">
        <f t="shared" si="118"/>
        <v>0.5</v>
      </c>
      <c r="O164" s="65">
        <f t="shared" si="119"/>
        <v>0.5</v>
      </c>
      <c r="P164" s="65">
        <f t="shared" si="120"/>
        <v>0</v>
      </c>
      <c r="Q164" s="65">
        <f t="shared" si="121"/>
        <v>1</v>
      </c>
      <c r="R164" s="65">
        <f t="shared" si="122"/>
        <v>0</v>
      </c>
      <c r="S164" s="65">
        <f t="shared" si="123"/>
        <v>0.25</v>
      </c>
      <c r="T164" s="65">
        <f t="shared" si="124"/>
        <v>1</v>
      </c>
      <c r="U164" s="65">
        <f t="shared" si="125"/>
        <v>0</v>
      </c>
      <c r="V164" s="65">
        <f t="shared" si="126"/>
        <v>1</v>
      </c>
      <c r="W164" s="65">
        <f t="shared" si="127"/>
        <v>0</v>
      </c>
      <c r="X164" s="65">
        <f t="shared" si="128"/>
        <v>1</v>
      </c>
      <c r="Y164" s="65">
        <f t="shared" si="129"/>
        <v>1</v>
      </c>
      <c r="Z164" s="66">
        <f>_xlfn.XLOOKUP(A:A,'COAPS 2020-10'!A:A,'COAPS 2020-10'!AP:AP)</f>
        <v>2</v>
      </c>
      <c r="AA164" s="67" t="str">
        <f>_xlfn.XLOOKUP(A:A,'COAPS 2020-10'!A:A,'COAPS 2020-10'!M:M)</f>
        <v>COMODATO</v>
      </c>
      <c r="AB164" s="51">
        <f t="shared" si="130"/>
        <v>1</v>
      </c>
      <c r="AC164" s="1">
        <f>_xlfn.XLOOKUP(A:A,'COAPS 2020-10'!A:A,'COAPS 2020-10'!N:N)</f>
        <v>2</v>
      </c>
      <c r="AD164" s="2" t="str">
        <f>_xlfn.XLOOKUP(A:A,'COAPS 2020-10'!A:A,'COAPS 2020-10'!AF:AF)</f>
        <v>NÃO</v>
      </c>
      <c r="AE164" s="67" t="str">
        <f>_xlfn.XLOOKUP(A:A,'COAPS 2020-10'!A:A,'COAPS 2020-10'!T:T)</f>
        <v>NÃO</v>
      </c>
      <c r="AF164" s="1">
        <f>_xlfn.XLOOKUP(A:A,TELEFONE!A:A,TELEFONE!KD:KD)</f>
        <v>0</v>
      </c>
      <c r="AG164" s="1">
        <f>_xlfn.XLOOKUP($A:$A,AUTOPREENCHIMENTO!$A:$A,AUTOPREENCHIMENTO!LT:LT)</f>
        <v>1</v>
      </c>
      <c r="AH164" s="1">
        <f>_xlfn.XLOOKUP($A:$A,AUTOPREENCHIMENTO!$A:$A,AUTOPREENCHIMENTO!LU:LU)</f>
        <v>1</v>
      </c>
      <c r="AI164" s="1">
        <f>_xlfn.XLOOKUP($A:$A,AUTOPREENCHIMENTO!$A:$A,AUTOPREENCHIMENTO!MN:MN)</f>
        <v>1</v>
      </c>
      <c r="AJ164" s="1">
        <f>_xlfn.XLOOKUP($A:$A,AUTOPREENCHIMENTO!$A:$A,AUTOPREENCHIMENTO!MO:MO)</f>
        <v>0</v>
      </c>
      <c r="AK164" s="66">
        <f>_xlfn.XLOOKUP($A:$A,AUTOPREENCHIMENTO!$A:$A,AUTOPREENCHIMENTO!LY:LY)</f>
        <v>1</v>
      </c>
      <c r="AL164" s="66">
        <f>_xlfn.XLOOKUP($A:$A,AUTOPREENCHIMENTO!$A:$A,AUTOPREENCHIMENTO!LZ:LZ)</f>
        <v>1</v>
      </c>
      <c r="AM164" s="1">
        <f>_xlfn.XLOOKUP(A:A,TELEFONE!A:A,TELEFONE!JN:JN)</f>
        <v>2</v>
      </c>
      <c r="AN164" s="1">
        <f>_xlfn.XLOOKUP(A:A,TELEFONE!A:A,TELEFONE!JO:JO)</f>
        <v>2</v>
      </c>
      <c r="AO164" s="1">
        <f>_xlfn.XLOOKUP(A:A,TELEFONE!A:A,TELEFONE!JR:JR)</f>
        <v>0</v>
      </c>
      <c r="AP164" s="51">
        <f t="shared" si="131"/>
        <v>7</v>
      </c>
      <c r="AQ164" s="1">
        <f>_xlfn.XLOOKUP($A:$A,TELEFONE!$A:$A,TELEFONE!JH:JH)</f>
        <v>1</v>
      </c>
      <c r="AR164" s="1">
        <f>_xlfn.XLOOKUP($A:$A,TELEFONE!$A:$A,TELEFONE!JI:JI)</f>
        <v>2</v>
      </c>
      <c r="AS164" s="1">
        <f>_xlfn.XLOOKUP($A:$A,TELEFONE!$A:$A,TELEFONE!JJ:JJ)</f>
        <v>2</v>
      </c>
      <c r="AT164" s="1">
        <f>_xlfn.XLOOKUP($A:$A,TELEFONE!$A:$A,TELEFONE!JK:JK)</f>
        <v>2</v>
      </c>
      <c r="AU164" s="2">
        <f>_xlfn.XLOOKUP($A:$A,'COAPS 2020-10'!$A:$A,'COAPS 2020-10'!O:O)</f>
        <v>1</v>
      </c>
      <c r="AV164" s="2" t="str">
        <f>_xlfn.XLOOKUP($A:$A,'COAPS 2020-10'!$A:$A,'COAPS 2020-10'!P:P)</f>
        <v>NÃO</v>
      </c>
      <c r="AW164" s="2" t="str">
        <f>_xlfn.XLOOKUP($A:$A,'COAPS 2020-10'!$A:$A,'COAPS 2020-10'!Q:Q)</f>
        <v>COMPARTILHADA</v>
      </c>
      <c r="AX164" s="2" t="str">
        <f>_xlfn.XLOOKUP($A:$A,'COAPS 2020-10'!$A:$A,'COAPS 2020-10'!R:R)</f>
        <v>NÃO</v>
      </c>
      <c r="AY164" s="1">
        <f>_xlfn.XLOOKUP(A:A,AUTOPREENCHIMENTO!A:A,AUTOPREENCHIMENTO!MA:MA)</f>
        <v>1</v>
      </c>
      <c r="AZ164" s="1">
        <f>_xlfn.XLOOKUP(A:A,AUTOPREENCHIMENTO!A:A,AUTOPREENCHIMENTO!PH:PH)</f>
        <v>1</v>
      </c>
    </row>
    <row r="165" spans="1:52" x14ac:dyDescent="0.25">
      <c r="A165" s="2">
        <v>237</v>
      </c>
      <c r="B165" s="1" t="s">
        <v>1857</v>
      </c>
      <c r="C165" s="43" t="s">
        <v>291</v>
      </c>
      <c r="D165" s="1" t="s">
        <v>2082</v>
      </c>
      <c r="E165" s="20" t="str">
        <f>_xlfn.XLOOKUP(A:A,Tipologia!A:A,Tipologia!F:F)</f>
        <v>B</v>
      </c>
      <c r="F165" s="63">
        <f t="shared" si="110"/>
        <v>12.25</v>
      </c>
      <c r="G165" s="65">
        <f t="shared" si="111"/>
        <v>1</v>
      </c>
      <c r="H165" s="65">
        <f t="shared" si="112"/>
        <v>1</v>
      </c>
      <c r="I165" s="65">
        <f t="shared" si="113"/>
        <v>2</v>
      </c>
      <c r="J165" s="65">
        <f t="shared" si="114"/>
        <v>0</v>
      </c>
      <c r="K165" s="65">
        <f t="shared" si="115"/>
        <v>1</v>
      </c>
      <c r="L165" s="65">
        <f t="shared" si="116"/>
        <v>1</v>
      </c>
      <c r="M165" s="65">
        <f t="shared" si="117"/>
        <v>0</v>
      </c>
      <c r="N165" s="65">
        <f t="shared" si="118"/>
        <v>0.5</v>
      </c>
      <c r="O165" s="65">
        <f t="shared" si="119"/>
        <v>0.5</v>
      </c>
      <c r="P165" s="65">
        <f t="shared" si="120"/>
        <v>0</v>
      </c>
      <c r="Q165" s="65">
        <f t="shared" si="121"/>
        <v>0</v>
      </c>
      <c r="R165" s="65">
        <f t="shared" si="122"/>
        <v>0.5</v>
      </c>
      <c r="S165" s="65">
        <f t="shared" si="123"/>
        <v>0.75</v>
      </c>
      <c r="T165" s="65">
        <f t="shared" si="124"/>
        <v>1</v>
      </c>
      <c r="U165" s="65">
        <f t="shared" si="125"/>
        <v>1</v>
      </c>
      <c r="V165" s="65">
        <f t="shared" si="126"/>
        <v>1</v>
      </c>
      <c r="W165" s="65">
        <f t="shared" si="127"/>
        <v>1</v>
      </c>
      <c r="X165" s="65">
        <f t="shared" si="128"/>
        <v>0</v>
      </c>
      <c r="Y165" s="65">
        <f t="shared" si="129"/>
        <v>0</v>
      </c>
      <c r="Z165" s="66">
        <f>_xlfn.XLOOKUP(A:A,'COAPS 2020-10'!A:A,'COAPS 2020-10'!AP:AP)</f>
        <v>7</v>
      </c>
      <c r="AA165" s="67" t="str">
        <f>_xlfn.XLOOKUP(A:A,'COAPS 2020-10'!A:A,'COAPS 2020-10'!M:M)</f>
        <v>PRÓPRIO</v>
      </c>
      <c r="AB165" s="51">
        <f t="shared" si="130"/>
        <v>3.5714285714285716</v>
      </c>
      <c r="AC165" s="1">
        <f>_xlfn.XLOOKUP(A:A,'COAPS 2020-10'!A:A,'COAPS 2020-10'!N:N)</f>
        <v>25</v>
      </c>
      <c r="AD165" s="2" t="str">
        <f>_xlfn.XLOOKUP(A:A,'COAPS 2020-10'!A:A,'COAPS 2020-10'!AF:AF)</f>
        <v>NÃO</v>
      </c>
      <c r="AE165" s="67" t="str">
        <f>_xlfn.XLOOKUP(A:A,'COAPS 2020-10'!A:A,'COAPS 2020-10'!T:T)</f>
        <v>SIM</v>
      </c>
      <c r="AF165" s="1">
        <f>_xlfn.XLOOKUP(A:A,TELEFONE!A:A,TELEFONE!KD:KD)</f>
        <v>1</v>
      </c>
      <c r="AG165" s="1">
        <f>_xlfn.XLOOKUP($A:$A,AUTOPREENCHIMENTO!$A:$A,AUTOPREENCHIMENTO!LT:LT)</f>
        <v>0</v>
      </c>
      <c r="AH165" s="1">
        <f>_xlfn.XLOOKUP($A:$A,AUTOPREENCHIMENTO!$A:$A,AUTOPREENCHIMENTO!LU:LU)</f>
        <v>1</v>
      </c>
      <c r="AI165" s="1">
        <f>_xlfn.XLOOKUP($A:$A,AUTOPREENCHIMENTO!$A:$A,AUTOPREENCHIMENTO!MN:MN)</f>
        <v>1</v>
      </c>
      <c r="AJ165" s="1">
        <f>_xlfn.XLOOKUP($A:$A,AUTOPREENCHIMENTO!$A:$A,AUTOPREENCHIMENTO!MO:MO)</f>
        <v>0</v>
      </c>
      <c r="AK165" s="66">
        <f>_xlfn.XLOOKUP($A:$A,AUTOPREENCHIMENTO!$A:$A,AUTOPREENCHIMENTO!LY:LY)</f>
        <v>0</v>
      </c>
      <c r="AL165" s="66">
        <f>_xlfn.XLOOKUP($A:$A,AUTOPREENCHIMENTO!$A:$A,AUTOPREENCHIMENTO!LZ:LZ)</f>
        <v>0</v>
      </c>
      <c r="AM165" s="1">
        <f>_xlfn.XLOOKUP(A:A,TELEFONE!A:A,TELEFONE!JN:JN)</f>
        <v>1</v>
      </c>
      <c r="AN165" s="1">
        <f>_xlfn.XLOOKUP(A:A,TELEFONE!A:A,TELEFONE!JO:JO)</f>
        <v>1</v>
      </c>
      <c r="AO165" s="1">
        <f>_xlfn.XLOOKUP(A:A,TELEFONE!A:A,TELEFONE!JR:JR)</f>
        <v>0</v>
      </c>
      <c r="AP165" s="51">
        <f t="shared" si="131"/>
        <v>5</v>
      </c>
      <c r="AQ165" s="1">
        <f>_xlfn.XLOOKUP($A:$A,TELEFONE!$A:$A,TELEFONE!JH:JH)</f>
        <v>1</v>
      </c>
      <c r="AR165" s="1">
        <f>_xlfn.XLOOKUP($A:$A,TELEFONE!$A:$A,TELEFONE!JI:JI)</f>
        <v>2</v>
      </c>
      <c r="AS165" s="1">
        <f>_xlfn.XLOOKUP($A:$A,TELEFONE!$A:$A,TELEFONE!JJ:JJ)</f>
        <v>1</v>
      </c>
      <c r="AT165" s="1">
        <f>_xlfn.XLOOKUP($A:$A,TELEFONE!$A:$A,TELEFONE!JK:JK)</f>
        <v>1</v>
      </c>
      <c r="AU165" s="2">
        <f>_xlfn.XLOOKUP($A:$A,'COAPS 2020-10'!$A:$A,'COAPS 2020-10'!O:O)</f>
        <v>7</v>
      </c>
      <c r="AV165" s="2" t="str">
        <f>_xlfn.XLOOKUP($A:$A,'COAPS 2020-10'!$A:$A,'COAPS 2020-10'!P:P)</f>
        <v>SIM</v>
      </c>
      <c r="AW165" s="2" t="str">
        <f>_xlfn.XLOOKUP($A:$A,'COAPS 2020-10'!$A:$A,'COAPS 2020-10'!Q:Q)</f>
        <v>SIM</v>
      </c>
      <c r="AX165" s="2" t="str">
        <f>_xlfn.XLOOKUP($A:$A,'COAPS 2020-10'!$A:$A,'COAPS 2020-10'!R:R)</f>
        <v>SIM</v>
      </c>
      <c r="AY165" s="1">
        <f>_xlfn.XLOOKUP(A:A,AUTOPREENCHIMENTO!A:A,AUTOPREENCHIMENTO!MA:MA)</f>
        <v>0</v>
      </c>
      <c r="AZ165" s="1">
        <f>_xlfn.XLOOKUP(A:A,AUTOPREENCHIMENTO!A:A,AUTOPREENCHIMENTO!PH:PH)</f>
        <v>2</v>
      </c>
    </row>
    <row r="166" spans="1:52" x14ac:dyDescent="0.25">
      <c r="A166" s="2">
        <v>239</v>
      </c>
      <c r="B166" s="1" t="s">
        <v>1857</v>
      </c>
      <c r="C166" s="43" t="s">
        <v>157</v>
      </c>
      <c r="D166" s="1" t="s">
        <v>1895</v>
      </c>
      <c r="E166" s="20" t="str">
        <f>_xlfn.XLOOKUP(A:A,Tipologia!A:A,Tipologia!F:F)</f>
        <v>SEM INFORMAÇÃO</v>
      </c>
      <c r="F166" s="63" t="e">
        <f t="shared" si="110"/>
        <v>#N/A</v>
      </c>
      <c r="G166" s="65">
        <f t="shared" si="111"/>
        <v>1</v>
      </c>
      <c r="H166" s="65">
        <f t="shared" si="112"/>
        <v>3</v>
      </c>
      <c r="I166" s="65">
        <f t="shared" si="113"/>
        <v>1</v>
      </c>
      <c r="J166" s="65">
        <f t="shared" si="114"/>
        <v>1</v>
      </c>
      <c r="K166" s="65">
        <f t="shared" si="115"/>
        <v>0</v>
      </c>
      <c r="L166" s="65">
        <f t="shared" si="116"/>
        <v>1</v>
      </c>
      <c r="M166" s="65" t="e">
        <f t="shared" si="117"/>
        <v>#N/A</v>
      </c>
      <c r="N166" s="65" t="e">
        <f t="shared" si="118"/>
        <v>#N/A</v>
      </c>
      <c r="O166" s="65" t="e">
        <f t="shared" si="119"/>
        <v>#N/A</v>
      </c>
      <c r="P166" s="65" t="e">
        <f t="shared" si="120"/>
        <v>#N/A</v>
      </c>
      <c r="Q166" s="65" t="e">
        <f t="shared" si="121"/>
        <v>#N/A</v>
      </c>
      <c r="R166" s="65">
        <f t="shared" si="122"/>
        <v>1</v>
      </c>
      <c r="S166" s="65">
        <f t="shared" si="123"/>
        <v>0.25</v>
      </c>
      <c r="T166" s="65">
        <f t="shared" si="124"/>
        <v>1</v>
      </c>
      <c r="U166" s="65">
        <f t="shared" si="125"/>
        <v>1</v>
      </c>
      <c r="V166" s="65">
        <f t="shared" si="126"/>
        <v>1</v>
      </c>
      <c r="W166" s="65">
        <f t="shared" si="127"/>
        <v>0</v>
      </c>
      <c r="X166" s="65" t="e">
        <f t="shared" si="128"/>
        <v>#N/A</v>
      </c>
      <c r="Y166" s="65" t="e">
        <f t="shared" si="129"/>
        <v>#N/A</v>
      </c>
      <c r="Z166" s="66">
        <f>_xlfn.XLOOKUP(A:A,'COAPS 2020-10'!A:A,'COAPS 2020-10'!AP:AP)</f>
        <v>3</v>
      </c>
      <c r="AA166" s="67" t="str">
        <f>_xlfn.XLOOKUP(A:A,'COAPS 2020-10'!A:A,'COAPS 2020-10'!M:M)</f>
        <v>PRÓPRIO</v>
      </c>
      <c r="AB166" s="51">
        <f t="shared" si="130"/>
        <v>1.3333333333333333</v>
      </c>
      <c r="AC166" s="1">
        <f>_xlfn.XLOOKUP(A:A,'COAPS 2020-10'!A:A,'COAPS 2020-10'!N:N)</f>
        <v>4</v>
      </c>
      <c r="AD166" s="2" t="str">
        <f>_xlfn.XLOOKUP(A:A,'COAPS 2020-10'!A:A,'COAPS 2020-10'!AF:AF)</f>
        <v>SIM</v>
      </c>
      <c r="AE166" s="67" t="str">
        <f>_xlfn.XLOOKUP(A:A,'COAPS 2020-10'!A:A,'COAPS 2020-10'!T:T)</f>
        <v>NÃO</v>
      </c>
      <c r="AF166" s="1">
        <f>_xlfn.XLOOKUP(A:A,TELEFONE!A:A,TELEFONE!KD:KD)</f>
        <v>1</v>
      </c>
      <c r="AG166" s="1" t="e">
        <f>_xlfn.XLOOKUP($A:$A,AUTOPREENCHIMENTO!$A:$A,AUTOPREENCHIMENTO!LT:LT)</f>
        <v>#N/A</v>
      </c>
      <c r="AH166" s="1" t="e">
        <f>_xlfn.XLOOKUP($A:$A,AUTOPREENCHIMENTO!$A:$A,AUTOPREENCHIMENTO!LU:LU)</f>
        <v>#N/A</v>
      </c>
      <c r="AI166" s="1" t="e">
        <f>_xlfn.XLOOKUP($A:$A,AUTOPREENCHIMENTO!$A:$A,AUTOPREENCHIMENTO!MN:MN)</f>
        <v>#N/A</v>
      </c>
      <c r="AJ166" s="1" t="e">
        <f>_xlfn.XLOOKUP($A:$A,AUTOPREENCHIMENTO!$A:$A,AUTOPREENCHIMENTO!MO:MO)</f>
        <v>#N/A</v>
      </c>
      <c r="AK166" s="66" t="e">
        <f>_xlfn.XLOOKUP($A:$A,AUTOPREENCHIMENTO!$A:$A,AUTOPREENCHIMENTO!LY:LY)</f>
        <v>#N/A</v>
      </c>
      <c r="AL166" s="66" t="e">
        <f>_xlfn.XLOOKUP($A:$A,AUTOPREENCHIMENTO!$A:$A,AUTOPREENCHIMENTO!LZ:LZ)</f>
        <v>#N/A</v>
      </c>
      <c r="AM166" s="1">
        <f>_xlfn.XLOOKUP(A:A,TELEFONE!A:A,TELEFONE!JN:JN)</f>
        <v>1</v>
      </c>
      <c r="AN166" s="1">
        <f>_xlfn.XLOOKUP(A:A,TELEFONE!A:A,TELEFONE!JO:JO)</f>
        <v>2</v>
      </c>
      <c r="AO166" s="1">
        <f>_xlfn.XLOOKUP(A:A,TELEFONE!A:A,TELEFONE!JR:JR)</f>
        <v>1</v>
      </c>
      <c r="AP166" s="51">
        <f t="shared" si="131"/>
        <v>7</v>
      </c>
      <c r="AQ166" s="1">
        <f>_xlfn.XLOOKUP($A:$A,TELEFONE!$A:$A,TELEFONE!JH:JH)</f>
        <v>2</v>
      </c>
      <c r="AR166" s="1">
        <f>_xlfn.XLOOKUP($A:$A,TELEFONE!$A:$A,TELEFONE!JI:JI)</f>
        <v>2</v>
      </c>
      <c r="AS166" s="1">
        <f>_xlfn.XLOOKUP($A:$A,TELEFONE!$A:$A,TELEFONE!JJ:JJ)</f>
        <v>1</v>
      </c>
      <c r="AT166" s="1">
        <f>_xlfn.XLOOKUP($A:$A,TELEFONE!$A:$A,TELEFONE!JK:JK)</f>
        <v>2</v>
      </c>
      <c r="AU166" s="2">
        <f>_xlfn.XLOOKUP($A:$A,'COAPS 2020-10'!$A:$A,'COAPS 2020-10'!O:O)</f>
        <v>2</v>
      </c>
      <c r="AV166" s="2" t="str">
        <f>_xlfn.XLOOKUP($A:$A,'COAPS 2020-10'!$A:$A,'COAPS 2020-10'!P:P)</f>
        <v>SIM</v>
      </c>
      <c r="AW166" s="2" t="str">
        <f>_xlfn.XLOOKUP($A:$A,'COAPS 2020-10'!$A:$A,'COAPS 2020-10'!Q:Q)</f>
        <v>COMPARTILHADA</v>
      </c>
      <c r="AX166" s="2" t="str">
        <f>_xlfn.XLOOKUP($A:$A,'COAPS 2020-10'!$A:$A,'COAPS 2020-10'!R:R)</f>
        <v>NÃO</v>
      </c>
      <c r="AY166" s="1" t="e">
        <f>_xlfn.XLOOKUP(A:A,AUTOPREENCHIMENTO!A:A,AUTOPREENCHIMENTO!MA:MA)</f>
        <v>#N/A</v>
      </c>
      <c r="AZ166" s="1" t="e">
        <f>_xlfn.XLOOKUP(A:A,AUTOPREENCHIMENTO!A:A,AUTOPREENCHIMENTO!PH:PH)</f>
        <v>#N/A</v>
      </c>
    </row>
    <row r="167" spans="1:52" x14ac:dyDescent="0.25">
      <c r="A167" s="2">
        <v>501</v>
      </c>
      <c r="B167" s="1" t="s">
        <v>1929</v>
      </c>
      <c r="C167" s="43" t="s">
        <v>136</v>
      </c>
      <c r="D167" s="12" t="s">
        <v>1944</v>
      </c>
      <c r="E167" s="20" t="e">
        <f>_xlfn.XLOOKUP(A:A,Tipologia!A:A,Tipologia!F:F)</f>
        <v>#N/A</v>
      </c>
      <c r="F167" s="63" t="e">
        <f t="shared" si="110"/>
        <v>#DIV/0!</v>
      </c>
      <c r="G167" s="65">
        <f t="shared" si="111"/>
        <v>1</v>
      </c>
      <c r="H167" s="65">
        <f t="shared" si="112"/>
        <v>3</v>
      </c>
      <c r="I167" s="65" t="e">
        <f t="shared" si="113"/>
        <v>#DIV/0!</v>
      </c>
      <c r="J167" s="65" t="e">
        <f t="shared" si="114"/>
        <v>#N/A</v>
      </c>
      <c r="K167" s="65">
        <f t="shared" si="115"/>
        <v>0.5</v>
      </c>
      <c r="L167" s="65" t="e">
        <f t="shared" si="116"/>
        <v>#N/A</v>
      </c>
      <c r="M167" s="65" t="e">
        <f t="shared" si="117"/>
        <v>#N/A</v>
      </c>
      <c r="N167" s="65" t="e">
        <f t="shared" si="118"/>
        <v>#N/A</v>
      </c>
      <c r="O167" s="65" t="e">
        <f t="shared" si="119"/>
        <v>#N/A</v>
      </c>
      <c r="P167" s="65" t="e">
        <f t="shared" si="120"/>
        <v>#N/A</v>
      </c>
      <c r="Q167" s="65" t="e">
        <f t="shared" si="121"/>
        <v>#N/A</v>
      </c>
      <c r="R167" s="65" t="e">
        <f t="shared" si="122"/>
        <v>#N/A</v>
      </c>
      <c r="S167" s="65" t="e">
        <f t="shared" si="123"/>
        <v>#N/A</v>
      </c>
      <c r="T167" s="65">
        <f t="shared" si="124"/>
        <v>1</v>
      </c>
      <c r="U167" s="65">
        <f t="shared" si="125"/>
        <v>1</v>
      </c>
      <c r="V167" s="65">
        <f t="shared" si="126"/>
        <v>0</v>
      </c>
      <c r="W167" s="65">
        <f t="shared" si="127"/>
        <v>0</v>
      </c>
      <c r="X167" s="65" t="e">
        <f t="shared" si="128"/>
        <v>#N/A</v>
      </c>
      <c r="Y167" s="65" t="e">
        <f t="shared" si="129"/>
        <v>#N/A</v>
      </c>
      <c r="Z167" s="66">
        <f>_xlfn.XLOOKUP(A:A,'COAPS 2020-10'!A:A,'COAPS 2020-10'!AP:AP)</f>
        <v>0</v>
      </c>
      <c r="AA167" s="67" t="str">
        <f>_xlfn.XLOOKUP(A:A,'COAPS 2020-10'!A:A,'COAPS 2020-10'!M:M)</f>
        <v>COMODATO</v>
      </c>
      <c r="AB167" s="51" t="e">
        <f t="shared" si="130"/>
        <v>#DIV/0!</v>
      </c>
      <c r="AC167" s="1">
        <f>_xlfn.XLOOKUP(A:A,'COAPS 2020-10'!A:A,'COAPS 2020-10'!N:N)</f>
        <v>2</v>
      </c>
      <c r="AD167" s="2" t="e">
        <f>_xlfn.XLOOKUP(A:A,'COAPS 2020-10'!A:A,'COAPS 2020-10'!AF:AF)</f>
        <v>#N/A</v>
      </c>
      <c r="AE167" s="67" t="str">
        <f>_xlfn.XLOOKUP(A:A,'COAPS 2020-10'!A:A,'COAPS 2020-10'!T:T)</f>
        <v>CAUTELA</v>
      </c>
      <c r="AF167" s="1" t="e">
        <f>_xlfn.XLOOKUP(A:A,TELEFONE!A:A,TELEFONE!KD:KD)</f>
        <v>#N/A</v>
      </c>
      <c r="AG167" s="1" t="e">
        <f>_xlfn.XLOOKUP($A:$A,AUTOPREENCHIMENTO!$A:$A,AUTOPREENCHIMENTO!LT:LT)</f>
        <v>#N/A</v>
      </c>
      <c r="AH167" s="1" t="e">
        <f>_xlfn.XLOOKUP($A:$A,AUTOPREENCHIMENTO!$A:$A,AUTOPREENCHIMENTO!LU:LU)</f>
        <v>#N/A</v>
      </c>
      <c r="AI167" s="1" t="e">
        <f>_xlfn.XLOOKUP($A:$A,AUTOPREENCHIMENTO!$A:$A,AUTOPREENCHIMENTO!MN:MN)</f>
        <v>#N/A</v>
      </c>
      <c r="AJ167" s="1" t="e">
        <f>_xlfn.XLOOKUP($A:$A,AUTOPREENCHIMENTO!$A:$A,AUTOPREENCHIMENTO!MO:MO)</f>
        <v>#N/A</v>
      </c>
      <c r="AK167" s="66" t="e">
        <f>_xlfn.XLOOKUP($A:$A,AUTOPREENCHIMENTO!$A:$A,AUTOPREENCHIMENTO!LY:LY)</f>
        <v>#N/A</v>
      </c>
      <c r="AL167" s="66" t="e">
        <f>_xlfn.XLOOKUP($A:$A,AUTOPREENCHIMENTO!$A:$A,AUTOPREENCHIMENTO!LZ:LZ)</f>
        <v>#N/A</v>
      </c>
      <c r="AM167" s="1" t="e">
        <f>_xlfn.XLOOKUP(A:A,TELEFONE!A:A,TELEFONE!JN:JN)</f>
        <v>#N/A</v>
      </c>
      <c r="AN167" s="1" t="e">
        <f>_xlfn.XLOOKUP(A:A,TELEFONE!A:A,TELEFONE!JO:JO)</f>
        <v>#N/A</v>
      </c>
      <c r="AO167" s="1" t="e">
        <f>_xlfn.XLOOKUP(A:A,TELEFONE!A:A,TELEFONE!JR:JR)</f>
        <v>#N/A</v>
      </c>
      <c r="AP167" s="51" t="e">
        <f t="shared" si="131"/>
        <v>#N/A</v>
      </c>
      <c r="AQ167" s="1" t="e">
        <f>_xlfn.XLOOKUP($A:$A,TELEFONE!$A:$A,TELEFONE!JH:JH)</f>
        <v>#N/A</v>
      </c>
      <c r="AR167" s="1" t="e">
        <f>_xlfn.XLOOKUP($A:$A,TELEFONE!$A:$A,TELEFONE!JI:JI)</f>
        <v>#N/A</v>
      </c>
      <c r="AS167" s="1" t="e">
        <f>_xlfn.XLOOKUP($A:$A,TELEFONE!$A:$A,TELEFONE!JJ:JJ)</f>
        <v>#N/A</v>
      </c>
      <c r="AT167" s="1" t="e">
        <f>_xlfn.XLOOKUP($A:$A,TELEFONE!$A:$A,TELEFONE!JK:JK)</f>
        <v>#N/A</v>
      </c>
      <c r="AU167" s="2">
        <f>_xlfn.XLOOKUP($A:$A,'COAPS 2020-10'!$A:$A,'COAPS 2020-10'!O:O)</f>
        <v>1</v>
      </c>
      <c r="AV167" s="2" t="str">
        <f>_xlfn.XLOOKUP($A:$A,'COAPS 2020-10'!$A:$A,'COAPS 2020-10'!P:P)</f>
        <v>COMPARTILHADA</v>
      </c>
      <c r="AW167" s="2" t="str">
        <f>_xlfn.XLOOKUP($A:$A,'COAPS 2020-10'!$A:$A,'COAPS 2020-10'!Q:Q)</f>
        <v>NÃO</v>
      </c>
      <c r="AX167" s="2" t="str">
        <f>_xlfn.XLOOKUP($A:$A,'COAPS 2020-10'!$A:$A,'COAPS 2020-10'!R:R)</f>
        <v>NÃO</v>
      </c>
      <c r="AY167" s="1" t="e">
        <f>_xlfn.XLOOKUP(A:A,AUTOPREENCHIMENTO!A:A,AUTOPREENCHIMENTO!MA:MA)</f>
        <v>#N/A</v>
      </c>
      <c r="AZ167" s="1" t="e">
        <f>_xlfn.XLOOKUP(A:A,AUTOPREENCHIMENTO!A:A,AUTOPREENCHIMENTO!PH:PH)</f>
        <v>#N/A</v>
      </c>
    </row>
    <row r="168" spans="1:52" x14ac:dyDescent="0.25">
      <c r="A168" s="2">
        <v>502</v>
      </c>
      <c r="B168" s="1" t="s">
        <v>1929</v>
      </c>
      <c r="C168" s="43" t="s">
        <v>136</v>
      </c>
      <c r="D168" s="12" t="s">
        <v>1948</v>
      </c>
      <c r="E168" s="20" t="e">
        <f>_xlfn.XLOOKUP(A:A,Tipologia!A:A,Tipologia!F:F)</f>
        <v>#N/A</v>
      </c>
      <c r="F168" s="63" t="e">
        <f t="shared" si="110"/>
        <v>#VALUE!</v>
      </c>
      <c r="G168" s="65">
        <f t="shared" si="111"/>
        <v>0</v>
      </c>
      <c r="H168" s="65">
        <f t="shared" si="112"/>
        <v>3</v>
      </c>
      <c r="I168" s="65" t="e">
        <f t="shared" si="113"/>
        <v>#VALUE!</v>
      </c>
      <c r="J168" s="65">
        <f t="shared" si="114"/>
        <v>0</v>
      </c>
      <c r="K168" s="65">
        <f t="shared" si="115"/>
        <v>0</v>
      </c>
      <c r="L168" s="65" t="e">
        <f t="shared" si="116"/>
        <v>#N/A</v>
      </c>
      <c r="M168" s="65" t="e">
        <f t="shared" si="117"/>
        <v>#N/A</v>
      </c>
      <c r="N168" s="65" t="e">
        <f t="shared" si="118"/>
        <v>#N/A</v>
      </c>
      <c r="O168" s="65" t="e">
        <f t="shared" si="119"/>
        <v>#N/A</v>
      </c>
      <c r="P168" s="65" t="e">
        <f t="shared" si="120"/>
        <v>#N/A</v>
      </c>
      <c r="Q168" s="65" t="e">
        <f t="shared" si="121"/>
        <v>#N/A</v>
      </c>
      <c r="R168" s="65" t="e">
        <f t="shared" si="122"/>
        <v>#N/A</v>
      </c>
      <c r="S168" s="65" t="e">
        <f t="shared" si="123"/>
        <v>#N/A</v>
      </c>
      <c r="T168" s="65">
        <f t="shared" si="124"/>
        <v>0</v>
      </c>
      <c r="U168" s="65">
        <f t="shared" si="125"/>
        <v>1</v>
      </c>
      <c r="V168" s="65">
        <f t="shared" si="126"/>
        <v>1</v>
      </c>
      <c r="W168" s="65">
        <f t="shared" si="127"/>
        <v>0</v>
      </c>
      <c r="X168" s="65" t="e">
        <f t="shared" si="128"/>
        <v>#N/A</v>
      </c>
      <c r="Y168" s="65" t="e">
        <f t="shared" si="129"/>
        <v>#N/A</v>
      </c>
      <c r="Z168" s="66">
        <f>_xlfn.XLOOKUP(A:A,'COAPS 2020-10'!A:A,'COAPS 2020-10'!AP:AP)</f>
        <v>0</v>
      </c>
      <c r="AA168" s="67" t="str">
        <f>_xlfn.XLOOKUP(A:A,'COAPS 2020-10'!A:A,'COAPS 2020-10'!M:M)</f>
        <v>PRISIONAL</v>
      </c>
      <c r="AB168" s="51" t="e">
        <f t="shared" si="130"/>
        <v>#VALUE!</v>
      </c>
      <c r="AC168" s="1" t="str">
        <f>_xlfn.XLOOKUP(A:A,'COAPS 2020-10'!A:A,'COAPS 2020-10'!N:N)</f>
        <v>N/A PRISIONAL</v>
      </c>
      <c r="AD168" s="2" t="str">
        <f>_xlfn.XLOOKUP(A:A,'COAPS 2020-10'!A:A,'COAPS 2020-10'!AF:AF)</f>
        <v>NÃO</v>
      </c>
      <c r="AE168" s="67" t="str">
        <f>_xlfn.XLOOKUP(A:A,'COAPS 2020-10'!A:A,'COAPS 2020-10'!T:T)</f>
        <v>N/A PRISIONAL</v>
      </c>
      <c r="AF168" s="1" t="e">
        <f>_xlfn.XLOOKUP(A:A,TELEFONE!A:A,TELEFONE!KD:KD)</f>
        <v>#N/A</v>
      </c>
      <c r="AG168" s="1" t="e">
        <f>_xlfn.XLOOKUP($A:$A,AUTOPREENCHIMENTO!$A:$A,AUTOPREENCHIMENTO!LT:LT)</f>
        <v>#N/A</v>
      </c>
      <c r="AH168" s="1" t="e">
        <f>_xlfn.XLOOKUP($A:$A,AUTOPREENCHIMENTO!$A:$A,AUTOPREENCHIMENTO!LU:LU)</f>
        <v>#N/A</v>
      </c>
      <c r="AI168" s="1" t="e">
        <f>_xlfn.XLOOKUP($A:$A,AUTOPREENCHIMENTO!$A:$A,AUTOPREENCHIMENTO!MN:MN)</f>
        <v>#N/A</v>
      </c>
      <c r="AJ168" s="1" t="e">
        <f>_xlfn.XLOOKUP($A:$A,AUTOPREENCHIMENTO!$A:$A,AUTOPREENCHIMENTO!MO:MO)</f>
        <v>#N/A</v>
      </c>
      <c r="AK168" s="66" t="e">
        <f>_xlfn.XLOOKUP($A:$A,AUTOPREENCHIMENTO!$A:$A,AUTOPREENCHIMENTO!LY:LY)</f>
        <v>#N/A</v>
      </c>
      <c r="AL168" s="66" t="e">
        <f>_xlfn.XLOOKUP($A:$A,AUTOPREENCHIMENTO!$A:$A,AUTOPREENCHIMENTO!LZ:LZ)</f>
        <v>#N/A</v>
      </c>
      <c r="AM168" s="1" t="e">
        <f>_xlfn.XLOOKUP(A:A,TELEFONE!A:A,TELEFONE!JN:JN)</f>
        <v>#N/A</v>
      </c>
      <c r="AN168" s="1" t="e">
        <f>_xlfn.XLOOKUP(A:A,TELEFONE!A:A,TELEFONE!JO:JO)</f>
        <v>#N/A</v>
      </c>
      <c r="AO168" s="1" t="e">
        <f>_xlfn.XLOOKUP(A:A,TELEFONE!A:A,TELEFONE!JR:JR)</f>
        <v>#N/A</v>
      </c>
      <c r="AP168" s="51" t="e">
        <f t="shared" si="131"/>
        <v>#N/A</v>
      </c>
      <c r="AQ168" s="1" t="e">
        <f>_xlfn.XLOOKUP($A:$A,TELEFONE!$A:$A,TELEFONE!JH:JH)</f>
        <v>#N/A</v>
      </c>
      <c r="AR168" s="1" t="e">
        <f>_xlfn.XLOOKUP($A:$A,TELEFONE!$A:$A,TELEFONE!JI:JI)</f>
        <v>#N/A</v>
      </c>
      <c r="AS168" s="1" t="e">
        <f>_xlfn.XLOOKUP($A:$A,TELEFONE!$A:$A,TELEFONE!JJ:JJ)</f>
        <v>#N/A</v>
      </c>
      <c r="AT168" s="1" t="e">
        <f>_xlfn.XLOOKUP($A:$A,TELEFONE!$A:$A,TELEFONE!JK:JK)</f>
        <v>#N/A</v>
      </c>
      <c r="AU168" s="2">
        <f>_xlfn.XLOOKUP($A:$A,'COAPS 2020-10'!$A:$A,'COAPS 2020-10'!O:O)</f>
        <v>0</v>
      </c>
      <c r="AV168" s="2" t="str">
        <f>_xlfn.XLOOKUP($A:$A,'COAPS 2020-10'!$A:$A,'COAPS 2020-10'!P:P)</f>
        <v>N/A PRISIONAL</v>
      </c>
      <c r="AW168" s="2" t="str">
        <f>_xlfn.XLOOKUP($A:$A,'COAPS 2020-10'!$A:$A,'COAPS 2020-10'!Q:Q)</f>
        <v>SIM</v>
      </c>
      <c r="AX168" s="2" t="str">
        <f>_xlfn.XLOOKUP($A:$A,'COAPS 2020-10'!$A:$A,'COAPS 2020-10'!R:R)</f>
        <v>N/A PRISIONAL</v>
      </c>
      <c r="AY168" s="1" t="e">
        <f>_xlfn.XLOOKUP(A:A,AUTOPREENCHIMENTO!A:A,AUTOPREENCHIMENTO!MA:MA)</f>
        <v>#N/A</v>
      </c>
      <c r="AZ168" s="1" t="e">
        <f>_xlfn.XLOOKUP(A:A,AUTOPREENCHIMENTO!A:A,AUTOPREENCHIMENTO!PH:PH)</f>
        <v>#N/A</v>
      </c>
    </row>
    <row r="169" spans="1:52" x14ac:dyDescent="0.25">
      <c r="A169" s="2">
        <v>503</v>
      </c>
      <c r="B169" s="1" t="s">
        <v>1929</v>
      </c>
      <c r="C169" s="43" t="s">
        <v>136</v>
      </c>
      <c r="D169" s="12" t="s">
        <v>1951</v>
      </c>
      <c r="E169" s="20" t="e">
        <f>_xlfn.XLOOKUP(A:A,Tipologia!A:A,Tipologia!F:F)</f>
        <v>#N/A</v>
      </c>
      <c r="F169" s="63" t="e">
        <f t="shared" si="110"/>
        <v>#VALUE!</v>
      </c>
      <c r="G169" s="65">
        <f t="shared" si="111"/>
        <v>0</v>
      </c>
      <c r="H169" s="65">
        <f t="shared" si="112"/>
        <v>3</v>
      </c>
      <c r="I169" s="65" t="e">
        <f t="shared" si="113"/>
        <v>#VALUE!</v>
      </c>
      <c r="J169" s="65" t="e">
        <f t="shared" si="114"/>
        <v>#N/A</v>
      </c>
      <c r="K169" s="65">
        <f t="shared" si="115"/>
        <v>0</v>
      </c>
      <c r="L169" s="65" t="e">
        <f t="shared" si="116"/>
        <v>#N/A</v>
      </c>
      <c r="M169" s="65" t="e">
        <f t="shared" si="117"/>
        <v>#N/A</v>
      </c>
      <c r="N169" s="65" t="e">
        <f t="shared" si="118"/>
        <v>#N/A</v>
      </c>
      <c r="O169" s="65" t="e">
        <f t="shared" si="119"/>
        <v>#N/A</v>
      </c>
      <c r="P169" s="65" t="e">
        <f t="shared" si="120"/>
        <v>#N/A</v>
      </c>
      <c r="Q169" s="65" t="e">
        <f t="shared" si="121"/>
        <v>#N/A</v>
      </c>
      <c r="R169" s="65" t="e">
        <f t="shared" si="122"/>
        <v>#N/A</v>
      </c>
      <c r="S169" s="65" t="e">
        <f t="shared" si="123"/>
        <v>#N/A</v>
      </c>
      <c r="T169" s="65">
        <f t="shared" si="124"/>
        <v>0</v>
      </c>
      <c r="U169" s="65">
        <f t="shared" si="125"/>
        <v>1</v>
      </c>
      <c r="V169" s="65">
        <f t="shared" si="126"/>
        <v>1</v>
      </c>
      <c r="W169" s="65">
        <f t="shared" si="127"/>
        <v>0</v>
      </c>
      <c r="X169" s="65" t="e">
        <f t="shared" si="128"/>
        <v>#N/A</v>
      </c>
      <c r="Y169" s="65" t="e">
        <f t="shared" si="129"/>
        <v>#N/A</v>
      </c>
      <c r="Z169" s="66">
        <f>_xlfn.XLOOKUP(A:A,'COAPS 2020-10'!A:A,'COAPS 2020-10'!AP:AP)</f>
        <v>0</v>
      </c>
      <c r="AA169" s="67" t="str">
        <f>_xlfn.XLOOKUP(A:A,'COAPS 2020-10'!A:A,'COAPS 2020-10'!M:M)</f>
        <v>PRISIONAL</v>
      </c>
      <c r="AB169" s="51" t="e">
        <f t="shared" si="130"/>
        <v>#VALUE!</v>
      </c>
      <c r="AC169" s="1" t="str">
        <f>_xlfn.XLOOKUP(A:A,'COAPS 2020-10'!A:A,'COAPS 2020-10'!N:N)</f>
        <v>N/A PRISIONAL</v>
      </c>
      <c r="AD169" s="2" t="e">
        <f>_xlfn.XLOOKUP(A:A,'COAPS 2020-10'!A:A,'COAPS 2020-10'!AF:AF)</f>
        <v>#N/A</v>
      </c>
      <c r="AE169" s="67" t="str">
        <f>_xlfn.XLOOKUP(A:A,'COAPS 2020-10'!A:A,'COAPS 2020-10'!T:T)</f>
        <v>N/A PRISIONAL</v>
      </c>
      <c r="AF169" s="1" t="e">
        <f>_xlfn.XLOOKUP(A:A,TELEFONE!A:A,TELEFONE!KD:KD)</f>
        <v>#N/A</v>
      </c>
      <c r="AG169" s="1" t="e">
        <f>_xlfn.XLOOKUP($A:$A,AUTOPREENCHIMENTO!$A:$A,AUTOPREENCHIMENTO!LT:LT)</f>
        <v>#N/A</v>
      </c>
      <c r="AH169" s="1" t="e">
        <f>_xlfn.XLOOKUP($A:$A,AUTOPREENCHIMENTO!$A:$A,AUTOPREENCHIMENTO!LU:LU)</f>
        <v>#N/A</v>
      </c>
      <c r="AI169" s="1" t="e">
        <f>_xlfn.XLOOKUP($A:$A,AUTOPREENCHIMENTO!$A:$A,AUTOPREENCHIMENTO!MN:MN)</f>
        <v>#N/A</v>
      </c>
      <c r="AJ169" s="1" t="e">
        <f>_xlfn.XLOOKUP($A:$A,AUTOPREENCHIMENTO!$A:$A,AUTOPREENCHIMENTO!MO:MO)</f>
        <v>#N/A</v>
      </c>
      <c r="AK169" s="66" t="e">
        <f>_xlfn.XLOOKUP($A:$A,AUTOPREENCHIMENTO!$A:$A,AUTOPREENCHIMENTO!LY:LY)</f>
        <v>#N/A</v>
      </c>
      <c r="AL169" s="66" t="e">
        <f>_xlfn.XLOOKUP($A:$A,AUTOPREENCHIMENTO!$A:$A,AUTOPREENCHIMENTO!LZ:LZ)</f>
        <v>#N/A</v>
      </c>
      <c r="AM169" s="1" t="e">
        <f>_xlfn.XLOOKUP(A:A,TELEFONE!A:A,TELEFONE!JN:JN)</f>
        <v>#N/A</v>
      </c>
      <c r="AN169" s="1" t="e">
        <f>_xlfn.XLOOKUP(A:A,TELEFONE!A:A,TELEFONE!JO:JO)</f>
        <v>#N/A</v>
      </c>
      <c r="AO169" s="1" t="e">
        <f>_xlfn.XLOOKUP(A:A,TELEFONE!A:A,TELEFONE!JR:JR)</f>
        <v>#N/A</v>
      </c>
      <c r="AP169" s="51" t="e">
        <f t="shared" si="131"/>
        <v>#N/A</v>
      </c>
      <c r="AQ169" s="1" t="e">
        <f>_xlfn.XLOOKUP($A:$A,TELEFONE!$A:$A,TELEFONE!JH:JH)</f>
        <v>#N/A</v>
      </c>
      <c r="AR169" s="1" t="e">
        <f>_xlfn.XLOOKUP($A:$A,TELEFONE!$A:$A,TELEFONE!JI:JI)</f>
        <v>#N/A</v>
      </c>
      <c r="AS169" s="1" t="e">
        <f>_xlfn.XLOOKUP($A:$A,TELEFONE!$A:$A,TELEFONE!JJ:JJ)</f>
        <v>#N/A</v>
      </c>
      <c r="AT169" s="1" t="e">
        <f>_xlfn.XLOOKUP($A:$A,TELEFONE!$A:$A,TELEFONE!JK:JK)</f>
        <v>#N/A</v>
      </c>
      <c r="AU169" s="2">
        <f>_xlfn.XLOOKUP($A:$A,'COAPS 2020-10'!$A:$A,'COAPS 2020-10'!O:O)</f>
        <v>0</v>
      </c>
      <c r="AV169" s="2" t="str">
        <f>_xlfn.XLOOKUP($A:$A,'COAPS 2020-10'!$A:$A,'COAPS 2020-10'!P:P)</f>
        <v>N/A PRISIONAL</v>
      </c>
      <c r="AW169" s="2" t="str">
        <f>_xlfn.XLOOKUP($A:$A,'COAPS 2020-10'!$A:$A,'COAPS 2020-10'!Q:Q)</f>
        <v>SIM</v>
      </c>
      <c r="AX169" s="2" t="str">
        <f>_xlfn.XLOOKUP($A:$A,'COAPS 2020-10'!$A:$A,'COAPS 2020-10'!R:R)</f>
        <v>N/A PRISIONAL</v>
      </c>
      <c r="AY169" s="1" t="e">
        <f>_xlfn.XLOOKUP(A:A,AUTOPREENCHIMENTO!A:A,AUTOPREENCHIMENTO!MA:MA)</f>
        <v>#N/A</v>
      </c>
      <c r="AZ169" s="1" t="e">
        <f>_xlfn.XLOOKUP(A:A,AUTOPREENCHIMENTO!A:A,AUTOPREENCHIMENTO!PH:PH)</f>
        <v>#N/A</v>
      </c>
    </row>
    <row r="170" spans="1:52" x14ac:dyDescent="0.25">
      <c r="A170" s="2">
        <v>504</v>
      </c>
      <c r="B170" s="1" t="s">
        <v>1929</v>
      </c>
      <c r="C170" s="43" t="s">
        <v>120</v>
      </c>
      <c r="D170" s="12" t="s">
        <v>2130</v>
      </c>
      <c r="E170" s="20" t="e">
        <f>_xlfn.XLOOKUP(A:A,Tipologia!A:A,Tipologia!F:F)</f>
        <v>#N/A</v>
      </c>
      <c r="F170" s="63" t="e">
        <f t="shared" si="110"/>
        <v>#DIV/0!</v>
      </c>
      <c r="G170" s="65">
        <f t="shared" si="111"/>
        <v>1</v>
      </c>
      <c r="H170" s="65">
        <f t="shared" si="112"/>
        <v>3</v>
      </c>
      <c r="I170" s="65" t="e">
        <f t="shared" si="113"/>
        <v>#DIV/0!</v>
      </c>
      <c r="J170" s="65" t="e">
        <f t="shared" si="114"/>
        <v>#N/A</v>
      </c>
      <c r="K170" s="65">
        <f t="shared" si="115"/>
        <v>1</v>
      </c>
      <c r="L170" s="65" t="e">
        <f t="shared" si="116"/>
        <v>#N/A</v>
      </c>
      <c r="M170" s="65" t="e">
        <f t="shared" si="117"/>
        <v>#N/A</v>
      </c>
      <c r="N170" s="65" t="e">
        <f t="shared" si="118"/>
        <v>#N/A</v>
      </c>
      <c r="O170" s="65" t="e">
        <f t="shared" si="119"/>
        <v>#N/A</v>
      </c>
      <c r="P170" s="65" t="e">
        <f t="shared" si="120"/>
        <v>#N/A</v>
      </c>
      <c r="Q170" s="65" t="e">
        <f t="shared" si="121"/>
        <v>#N/A</v>
      </c>
      <c r="R170" s="65" t="e">
        <f t="shared" si="122"/>
        <v>#N/A</v>
      </c>
      <c r="S170" s="65" t="e">
        <f t="shared" si="123"/>
        <v>#N/A</v>
      </c>
      <c r="T170" s="65">
        <f t="shared" si="124"/>
        <v>1</v>
      </c>
      <c r="U170" s="65">
        <f t="shared" si="125"/>
        <v>1</v>
      </c>
      <c r="V170" s="65">
        <f t="shared" si="126"/>
        <v>1</v>
      </c>
      <c r="W170" s="65">
        <f t="shared" si="127"/>
        <v>1</v>
      </c>
      <c r="X170" s="65" t="e">
        <f t="shared" si="128"/>
        <v>#N/A</v>
      </c>
      <c r="Y170" s="65" t="e">
        <f t="shared" si="129"/>
        <v>#N/A</v>
      </c>
      <c r="Z170" s="66">
        <f>_xlfn.XLOOKUP(A:A,'COAPS 2020-10'!A:A,'COAPS 2020-10'!AP:AP)</f>
        <v>0</v>
      </c>
      <c r="AA170" s="67" t="str">
        <f>_xlfn.XLOOKUP(A:A,'COAPS 2020-10'!A:A,'COAPS 2020-10'!M:M)</f>
        <v>COMODATO</v>
      </c>
      <c r="AB170" s="51" t="e">
        <f t="shared" si="130"/>
        <v>#DIV/0!</v>
      </c>
      <c r="AC170" s="1">
        <f>_xlfn.XLOOKUP(A:A,'COAPS 2020-10'!A:A,'COAPS 2020-10'!N:N)</f>
        <v>2</v>
      </c>
      <c r="AD170" s="2" t="e">
        <f>_xlfn.XLOOKUP(A:A,'COAPS 2020-10'!A:A,'COAPS 2020-10'!AF:AF)</f>
        <v>#N/A</v>
      </c>
      <c r="AE170" s="67" t="str">
        <f>_xlfn.XLOOKUP(A:A,'COAPS 2020-10'!A:A,'COAPS 2020-10'!T:T)</f>
        <v>SIM</v>
      </c>
      <c r="AF170" s="1" t="e">
        <f>_xlfn.XLOOKUP(A:A,TELEFONE!A:A,TELEFONE!KD:KD)</f>
        <v>#N/A</v>
      </c>
      <c r="AG170" s="1" t="e">
        <f>_xlfn.XLOOKUP($A:$A,AUTOPREENCHIMENTO!$A:$A,AUTOPREENCHIMENTO!LT:LT)</f>
        <v>#N/A</v>
      </c>
      <c r="AH170" s="1" t="e">
        <f>_xlfn.XLOOKUP($A:$A,AUTOPREENCHIMENTO!$A:$A,AUTOPREENCHIMENTO!LU:LU)</f>
        <v>#N/A</v>
      </c>
      <c r="AI170" s="1" t="e">
        <f>_xlfn.XLOOKUP($A:$A,AUTOPREENCHIMENTO!$A:$A,AUTOPREENCHIMENTO!MN:MN)</f>
        <v>#N/A</v>
      </c>
      <c r="AJ170" s="1" t="e">
        <f>_xlfn.XLOOKUP($A:$A,AUTOPREENCHIMENTO!$A:$A,AUTOPREENCHIMENTO!MO:MO)</f>
        <v>#N/A</v>
      </c>
      <c r="AK170" s="66" t="e">
        <f>_xlfn.XLOOKUP($A:$A,AUTOPREENCHIMENTO!$A:$A,AUTOPREENCHIMENTO!LY:LY)</f>
        <v>#N/A</v>
      </c>
      <c r="AL170" s="66" t="e">
        <f>_xlfn.XLOOKUP($A:$A,AUTOPREENCHIMENTO!$A:$A,AUTOPREENCHIMENTO!LZ:LZ)</f>
        <v>#N/A</v>
      </c>
      <c r="AM170" s="1" t="e">
        <f>_xlfn.XLOOKUP(A:A,TELEFONE!A:A,TELEFONE!JN:JN)</f>
        <v>#N/A</v>
      </c>
      <c r="AN170" s="1" t="e">
        <f>_xlfn.XLOOKUP(A:A,TELEFONE!A:A,TELEFONE!JO:JO)</f>
        <v>#N/A</v>
      </c>
      <c r="AO170" s="1" t="e">
        <f>_xlfn.XLOOKUP(A:A,TELEFONE!A:A,TELEFONE!JR:JR)</f>
        <v>#N/A</v>
      </c>
      <c r="AP170" s="51" t="e">
        <f t="shared" si="131"/>
        <v>#N/A</v>
      </c>
      <c r="AQ170" s="1" t="e">
        <f>_xlfn.XLOOKUP($A:$A,TELEFONE!$A:$A,TELEFONE!JH:JH)</f>
        <v>#N/A</v>
      </c>
      <c r="AR170" s="1" t="e">
        <f>_xlfn.XLOOKUP($A:$A,TELEFONE!$A:$A,TELEFONE!JI:JI)</f>
        <v>#N/A</v>
      </c>
      <c r="AS170" s="1" t="e">
        <f>_xlfn.XLOOKUP($A:$A,TELEFONE!$A:$A,TELEFONE!JJ:JJ)</f>
        <v>#N/A</v>
      </c>
      <c r="AT170" s="1" t="e">
        <f>_xlfn.XLOOKUP($A:$A,TELEFONE!$A:$A,TELEFONE!JK:JK)</f>
        <v>#N/A</v>
      </c>
      <c r="AU170" s="2">
        <f>_xlfn.XLOOKUP($A:$A,'COAPS 2020-10'!$A:$A,'COAPS 2020-10'!O:O)</f>
        <v>1</v>
      </c>
      <c r="AV170" s="2" t="str">
        <f>_xlfn.XLOOKUP($A:$A,'COAPS 2020-10'!$A:$A,'COAPS 2020-10'!P:P)</f>
        <v>SIM</v>
      </c>
      <c r="AW170" s="2" t="str">
        <f>_xlfn.XLOOKUP($A:$A,'COAPS 2020-10'!$A:$A,'COAPS 2020-10'!Q:Q)</f>
        <v>COMPARTILHADA</v>
      </c>
      <c r="AX170" s="2" t="str">
        <f>_xlfn.XLOOKUP($A:$A,'COAPS 2020-10'!$A:$A,'COAPS 2020-10'!R:R)</f>
        <v>SIM</v>
      </c>
      <c r="AY170" s="1" t="e">
        <f>_xlfn.XLOOKUP(A:A,AUTOPREENCHIMENTO!A:A,AUTOPREENCHIMENTO!MA:MA)</f>
        <v>#N/A</v>
      </c>
      <c r="AZ170" s="1" t="e">
        <f>_xlfn.XLOOKUP(A:A,AUTOPREENCHIMENTO!A:A,AUTOPREENCHIMENTO!PH:PH)</f>
        <v>#N/A</v>
      </c>
    </row>
    <row r="171" spans="1:52" x14ac:dyDescent="0.25">
      <c r="A171" s="2">
        <v>505</v>
      </c>
      <c r="B171" s="1" t="s">
        <v>1622</v>
      </c>
      <c r="C171" s="43" t="s">
        <v>127</v>
      </c>
      <c r="D171" s="12" t="s">
        <v>1671</v>
      </c>
      <c r="E171" s="20" t="e">
        <f>_xlfn.XLOOKUP(A:A,Tipologia!A:A,Tipologia!F:F)</f>
        <v>#N/A</v>
      </c>
      <c r="F171" s="63" t="e">
        <f t="shared" si="110"/>
        <v>#VALUE!</v>
      </c>
      <c r="G171" s="65">
        <f t="shared" si="111"/>
        <v>0</v>
      </c>
      <c r="H171" s="65">
        <f t="shared" si="112"/>
        <v>3</v>
      </c>
      <c r="I171" s="65" t="e">
        <f t="shared" si="113"/>
        <v>#VALUE!</v>
      </c>
      <c r="J171" s="65" t="e">
        <f t="shared" si="114"/>
        <v>#N/A</v>
      </c>
      <c r="K171" s="65">
        <f t="shared" si="115"/>
        <v>0.5</v>
      </c>
      <c r="L171" s="65" t="e">
        <f t="shared" si="116"/>
        <v>#N/A</v>
      </c>
      <c r="M171" s="65" t="e">
        <f t="shared" si="117"/>
        <v>#N/A</v>
      </c>
      <c r="N171" s="65" t="e">
        <f t="shared" si="118"/>
        <v>#N/A</v>
      </c>
      <c r="O171" s="65" t="e">
        <f t="shared" si="119"/>
        <v>#N/A</v>
      </c>
      <c r="P171" s="65" t="e">
        <f t="shared" si="120"/>
        <v>#N/A</v>
      </c>
      <c r="Q171" s="65" t="e">
        <f t="shared" si="121"/>
        <v>#N/A</v>
      </c>
      <c r="R171" s="65" t="e">
        <f t="shared" si="122"/>
        <v>#N/A</v>
      </c>
      <c r="S171" s="65" t="e">
        <f t="shared" si="123"/>
        <v>#N/A</v>
      </c>
      <c r="T171" s="65">
        <f t="shared" si="124"/>
        <v>1</v>
      </c>
      <c r="U171" s="65">
        <f t="shared" si="125"/>
        <v>1</v>
      </c>
      <c r="V171" s="65">
        <f t="shared" si="126"/>
        <v>1</v>
      </c>
      <c r="W171" s="65">
        <f t="shared" si="127"/>
        <v>0</v>
      </c>
      <c r="X171" s="65" t="e">
        <f t="shared" si="128"/>
        <v>#N/A</v>
      </c>
      <c r="Y171" s="65" t="e">
        <f t="shared" si="129"/>
        <v>#N/A</v>
      </c>
      <c r="Z171" s="66">
        <f>_xlfn.XLOOKUP(A:A,'COAPS 2020-10'!A:A,'COAPS 2020-10'!AP:AP)</f>
        <v>0</v>
      </c>
      <c r="AA171" s="67" t="str">
        <f>_xlfn.XLOOKUP(A:A,'COAPS 2020-10'!A:A,'COAPS 2020-10'!M:M)</f>
        <v>PRISIONAL</v>
      </c>
      <c r="AB171" s="51" t="e">
        <f t="shared" si="130"/>
        <v>#VALUE!</v>
      </c>
      <c r="AC171" s="1" t="str">
        <f>_xlfn.XLOOKUP(A:A,'COAPS 2020-10'!A:A,'COAPS 2020-10'!N:N)</f>
        <v>N/A PRISIONAL</v>
      </c>
      <c r="AD171" s="2" t="e">
        <f>_xlfn.XLOOKUP(A:A,'COAPS 2020-10'!A:A,'COAPS 2020-10'!AF:AF)</f>
        <v>#N/A</v>
      </c>
      <c r="AE171" s="67" t="str">
        <f>_xlfn.XLOOKUP(A:A,'COAPS 2020-10'!A:A,'COAPS 2020-10'!T:T)</f>
        <v>CAUTELA</v>
      </c>
      <c r="AF171" s="1" t="e">
        <f>_xlfn.XLOOKUP(A:A,TELEFONE!A:A,TELEFONE!KD:KD)</f>
        <v>#N/A</v>
      </c>
      <c r="AG171" s="1" t="e">
        <f>_xlfn.XLOOKUP($A:$A,AUTOPREENCHIMENTO!$A:$A,AUTOPREENCHIMENTO!LT:LT)</f>
        <v>#N/A</v>
      </c>
      <c r="AH171" s="1" t="e">
        <f>_xlfn.XLOOKUP($A:$A,AUTOPREENCHIMENTO!$A:$A,AUTOPREENCHIMENTO!LU:LU)</f>
        <v>#N/A</v>
      </c>
      <c r="AI171" s="1" t="e">
        <f>_xlfn.XLOOKUP($A:$A,AUTOPREENCHIMENTO!$A:$A,AUTOPREENCHIMENTO!MN:MN)</f>
        <v>#N/A</v>
      </c>
      <c r="AJ171" s="1" t="e">
        <f>_xlfn.XLOOKUP($A:$A,AUTOPREENCHIMENTO!$A:$A,AUTOPREENCHIMENTO!MO:MO)</f>
        <v>#N/A</v>
      </c>
      <c r="AK171" s="66" t="e">
        <f>_xlfn.XLOOKUP($A:$A,AUTOPREENCHIMENTO!$A:$A,AUTOPREENCHIMENTO!LY:LY)</f>
        <v>#N/A</v>
      </c>
      <c r="AL171" s="66" t="e">
        <f>_xlfn.XLOOKUP($A:$A,AUTOPREENCHIMENTO!$A:$A,AUTOPREENCHIMENTO!LZ:LZ)</f>
        <v>#N/A</v>
      </c>
      <c r="AM171" s="1" t="e">
        <f>_xlfn.XLOOKUP(A:A,TELEFONE!A:A,TELEFONE!JN:JN)</f>
        <v>#N/A</v>
      </c>
      <c r="AN171" s="1" t="e">
        <f>_xlfn.XLOOKUP(A:A,TELEFONE!A:A,TELEFONE!JO:JO)</f>
        <v>#N/A</v>
      </c>
      <c r="AO171" s="1" t="e">
        <f>_xlfn.XLOOKUP(A:A,TELEFONE!A:A,TELEFONE!JR:JR)</f>
        <v>#N/A</v>
      </c>
      <c r="AP171" s="51" t="e">
        <f t="shared" si="131"/>
        <v>#N/A</v>
      </c>
      <c r="AQ171" s="1" t="e">
        <f>_xlfn.XLOOKUP($A:$A,TELEFONE!$A:$A,TELEFONE!JH:JH)</f>
        <v>#N/A</v>
      </c>
      <c r="AR171" s="1" t="e">
        <f>_xlfn.XLOOKUP($A:$A,TELEFONE!$A:$A,TELEFONE!JI:JI)</f>
        <v>#N/A</v>
      </c>
      <c r="AS171" s="1" t="e">
        <f>_xlfn.XLOOKUP($A:$A,TELEFONE!$A:$A,TELEFONE!JJ:JJ)</f>
        <v>#N/A</v>
      </c>
      <c r="AT171" s="1" t="e">
        <f>_xlfn.XLOOKUP($A:$A,TELEFONE!$A:$A,TELEFONE!JK:JK)</f>
        <v>#N/A</v>
      </c>
      <c r="AU171" s="2" t="str">
        <f>_xlfn.XLOOKUP($A:$A,'COAPS 2020-10'!$A:$A,'COAPS 2020-10'!O:O)</f>
        <v>N/A PRISIONAL</v>
      </c>
      <c r="AV171" s="2" t="str">
        <f>_xlfn.XLOOKUP($A:$A,'COAPS 2020-10'!$A:$A,'COAPS 2020-10'!P:P)</f>
        <v>N/A PRISIONAL</v>
      </c>
      <c r="AW171" s="2" t="str">
        <f>_xlfn.XLOOKUP($A:$A,'COAPS 2020-10'!$A:$A,'COAPS 2020-10'!Q:Q)</f>
        <v>N/A PRISIONAL</v>
      </c>
      <c r="AX171" s="2" t="str">
        <f>_xlfn.XLOOKUP($A:$A,'COAPS 2020-10'!$A:$A,'COAPS 2020-10'!R:R)</f>
        <v>N/A PRISIONAL</v>
      </c>
      <c r="AY171" s="1" t="e">
        <f>_xlfn.XLOOKUP(A:A,AUTOPREENCHIMENTO!A:A,AUTOPREENCHIMENTO!MA:MA)</f>
        <v>#N/A</v>
      </c>
      <c r="AZ171" s="1" t="e">
        <f>_xlfn.XLOOKUP(A:A,AUTOPREENCHIMENTO!A:A,AUTOPREENCHIMENTO!PH:PH)</f>
        <v>#N/A</v>
      </c>
    </row>
    <row r="172" spans="1:52" x14ac:dyDescent="0.25">
      <c r="A172" s="2">
        <v>506</v>
      </c>
      <c r="B172" s="1" t="s">
        <v>1622</v>
      </c>
      <c r="C172" s="43" t="s">
        <v>127</v>
      </c>
      <c r="D172" s="12" t="s">
        <v>1674</v>
      </c>
      <c r="E172" s="20" t="e">
        <f>_xlfn.XLOOKUP(A:A,Tipologia!A:A,Tipologia!F:F)</f>
        <v>#N/A</v>
      </c>
      <c r="F172" s="63" t="e">
        <f t="shared" si="110"/>
        <v>#VALUE!</v>
      </c>
      <c r="G172" s="65">
        <f t="shared" si="111"/>
        <v>0</v>
      </c>
      <c r="H172" s="65">
        <f t="shared" si="112"/>
        <v>3</v>
      </c>
      <c r="I172" s="65" t="e">
        <f t="shared" si="113"/>
        <v>#VALUE!</v>
      </c>
      <c r="J172" s="65" t="e">
        <f t="shared" si="114"/>
        <v>#N/A</v>
      </c>
      <c r="K172" s="65">
        <f t="shared" si="115"/>
        <v>0.5</v>
      </c>
      <c r="L172" s="65" t="e">
        <f t="shared" si="116"/>
        <v>#N/A</v>
      </c>
      <c r="M172" s="65" t="e">
        <f t="shared" si="117"/>
        <v>#N/A</v>
      </c>
      <c r="N172" s="65" t="e">
        <f t="shared" si="118"/>
        <v>#N/A</v>
      </c>
      <c r="O172" s="65" t="e">
        <f t="shared" si="119"/>
        <v>#N/A</v>
      </c>
      <c r="P172" s="65" t="e">
        <f t="shared" si="120"/>
        <v>#N/A</v>
      </c>
      <c r="Q172" s="65" t="e">
        <f t="shared" si="121"/>
        <v>#N/A</v>
      </c>
      <c r="R172" s="65" t="e">
        <f t="shared" si="122"/>
        <v>#N/A</v>
      </c>
      <c r="S172" s="65" t="e">
        <f t="shared" si="123"/>
        <v>#N/A</v>
      </c>
      <c r="T172" s="65">
        <f t="shared" si="124"/>
        <v>1</v>
      </c>
      <c r="U172" s="65">
        <f t="shared" si="125"/>
        <v>1</v>
      </c>
      <c r="V172" s="65">
        <f t="shared" si="126"/>
        <v>1</v>
      </c>
      <c r="W172" s="65">
        <f t="shared" si="127"/>
        <v>0</v>
      </c>
      <c r="X172" s="65" t="e">
        <f t="shared" si="128"/>
        <v>#N/A</v>
      </c>
      <c r="Y172" s="65" t="e">
        <f t="shared" si="129"/>
        <v>#N/A</v>
      </c>
      <c r="Z172" s="66">
        <f>_xlfn.XLOOKUP(A:A,'COAPS 2020-10'!A:A,'COAPS 2020-10'!AP:AP)</f>
        <v>0</v>
      </c>
      <c r="AA172" s="67" t="str">
        <f>_xlfn.XLOOKUP(A:A,'COAPS 2020-10'!A:A,'COAPS 2020-10'!M:M)</f>
        <v>PRISIONAL</v>
      </c>
      <c r="AB172" s="51" t="e">
        <f t="shared" si="130"/>
        <v>#VALUE!</v>
      </c>
      <c r="AC172" s="1" t="str">
        <f>_xlfn.XLOOKUP(A:A,'COAPS 2020-10'!A:A,'COAPS 2020-10'!N:N)</f>
        <v>N/A PRISIONAL</v>
      </c>
      <c r="AD172" s="2" t="e">
        <f>_xlfn.XLOOKUP(A:A,'COAPS 2020-10'!A:A,'COAPS 2020-10'!AF:AF)</f>
        <v>#N/A</v>
      </c>
      <c r="AE172" s="67" t="str">
        <f>_xlfn.XLOOKUP(A:A,'COAPS 2020-10'!A:A,'COAPS 2020-10'!T:T)</f>
        <v>CAUTELA</v>
      </c>
      <c r="AF172" s="1" t="e">
        <f>_xlfn.XLOOKUP(A:A,TELEFONE!A:A,TELEFONE!KD:KD)</f>
        <v>#N/A</v>
      </c>
      <c r="AG172" s="1" t="e">
        <f>_xlfn.XLOOKUP($A:$A,AUTOPREENCHIMENTO!$A:$A,AUTOPREENCHIMENTO!LT:LT)</f>
        <v>#N/A</v>
      </c>
      <c r="AH172" s="1" t="e">
        <f>_xlfn.XLOOKUP($A:$A,AUTOPREENCHIMENTO!$A:$A,AUTOPREENCHIMENTO!LU:LU)</f>
        <v>#N/A</v>
      </c>
      <c r="AI172" s="1" t="e">
        <f>_xlfn.XLOOKUP($A:$A,AUTOPREENCHIMENTO!$A:$A,AUTOPREENCHIMENTO!MN:MN)</f>
        <v>#N/A</v>
      </c>
      <c r="AJ172" s="1" t="e">
        <f>_xlfn.XLOOKUP($A:$A,AUTOPREENCHIMENTO!$A:$A,AUTOPREENCHIMENTO!MO:MO)</f>
        <v>#N/A</v>
      </c>
      <c r="AK172" s="66" t="e">
        <f>_xlfn.XLOOKUP($A:$A,AUTOPREENCHIMENTO!$A:$A,AUTOPREENCHIMENTO!LY:LY)</f>
        <v>#N/A</v>
      </c>
      <c r="AL172" s="66" t="e">
        <f>_xlfn.XLOOKUP($A:$A,AUTOPREENCHIMENTO!$A:$A,AUTOPREENCHIMENTO!LZ:LZ)</f>
        <v>#N/A</v>
      </c>
      <c r="AM172" s="1" t="e">
        <f>_xlfn.XLOOKUP(A:A,TELEFONE!A:A,TELEFONE!JN:JN)</f>
        <v>#N/A</v>
      </c>
      <c r="AN172" s="1" t="e">
        <f>_xlfn.XLOOKUP(A:A,TELEFONE!A:A,TELEFONE!JO:JO)</f>
        <v>#N/A</v>
      </c>
      <c r="AO172" s="1" t="e">
        <f>_xlfn.XLOOKUP(A:A,TELEFONE!A:A,TELEFONE!JR:JR)</f>
        <v>#N/A</v>
      </c>
      <c r="AP172" s="51" t="e">
        <f t="shared" si="131"/>
        <v>#N/A</v>
      </c>
      <c r="AQ172" s="1" t="e">
        <f>_xlfn.XLOOKUP($A:$A,TELEFONE!$A:$A,TELEFONE!JH:JH)</f>
        <v>#N/A</v>
      </c>
      <c r="AR172" s="1" t="e">
        <f>_xlfn.XLOOKUP($A:$A,TELEFONE!$A:$A,TELEFONE!JI:JI)</f>
        <v>#N/A</v>
      </c>
      <c r="AS172" s="1" t="e">
        <f>_xlfn.XLOOKUP($A:$A,TELEFONE!$A:$A,TELEFONE!JJ:JJ)</f>
        <v>#N/A</v>
      </c>
      <c r="AT172" s="1" t="e">
        <f>_xlfn.XLOOKUP($A:$A,TELEFONE!$A:$A,TELEFONE!JK:JK)</f>
        <v>#N/A</v>
      </c>
      <c r="AU172" s="2" t="str">
        <f>_xlfn.XLOOKUP($A:$A,'COAPS 2020-10'!$A:$A,'COAPS 2020-10'!O:O)</f>
        <v>N/A PRISIONAL</v>
      </c>
      <c r="AV172" s="2" t="str">
        <f>_xlfn.XLOOKUP($A:$A,'COAPS 2020-10'!$A:$A,'COAPS 2020-10'!P:P)</f>
        <v>N/A PRISIONAL</v>
      </c>
      <c r="AW172" s="2" t="str">
        <f>_xlfn.XLOOKUP($A:$A,'COAPS 2020-10'!$A:$A,'COAPS 2020-10'!Q:Q)</f>
        <v>N/A PRISIONAL</v>
      </c>
      <c r="AX172" s="2" t="str">
        <f>_xlfn.XLOOKUP($A:$A,'COAPS 2020-10'!$A:$A,'COAPS 2020-10'!R:R)</f>
        <v>N/A PRISIONAL</v>
      </c>
      <c r="AY172" s="1" t="e">
        <f>_xlfn.XLOOKUP(A:A,AUTOPREENCHIMENTO!A:A,AUTOPREENCHIMENTO!MA:MA)</f>
        <v>#N/A</v>
      </c>
      <c r="AZ172" s="1" t="e">
        <f>_xlfn.XLOOKUP(A:A,AUTOPREENCHIMENTO!A:A,AUTOPREENCHIMENTO!PH:PH)</f>
        <v>#N/A</v>
      </c>
    </row>
    <row r="173" spans="1:52" x14ac:dyDescent="0.25">
      <c r="A173" s="2">
        <v>507</v>
      </c>
      <c r="B173" s="1" t="s">
        <v>1622</v>
      </c>
      <c r="C173" s="43" t="s">
        <v>127</v>
      </c>
      <c r="D173" s="12" t="s">
        <v>1676</v>
      </c>
      <c r="E173" s="20" t="e">
        <f>_xlfn.XLOOKUP(A:A,Tipologia!A:A,Tipologia!F:F)</f>
        <v>#N/A</v>
      </c>
      <c r="F173" s="63" t="e">
        <f t="shared" si="110"/>
        <v>#VALUE!</v>
      </c>
      <c r="G173" s="65">
        <f t="shared" si="111"/>
        <v>0</v>
      </c>
      <c r="H173" s="65">
        <f t="shared" si="112"/>
        <v>3</v>
      </c>
      <c r="I173" s="65" t="e">
        <f t="shared" si="113"/>
        <v>#VALUE!</v>
      </c>
      <c r="J173" s="65" t="e">
        <f t="shared" si="114"/>
        <v>#N/A</v>
      </c>
      <c r="K173" s="65">
        <f t="shared" si="115"/>
        <v>0.5</v>
      </c>
      <c r="L173" s="65" t="e">
        <f t="shared" si="116"/>
        <v>#N/A</v>
      </c>
      <c r="M173" s="65" t="e">
        <f t="shared" si="117"/>
        <v>#N/A</v>
      </c>
      <c r="N173" s="65" t="e">
        <f t="shared" si="118"/>
        <v>#N/A</v>
      </c>
      <c r="O173" s="65" t="e">
        <f t="shared" si="119"/>
        <v>#N/A</v>
      </c>
      <c r="P173" s="65" t="e">
        <f t="shared" si="120"/>
        <v>#N/A</v>
      </c>
      <c r="Q173" s="65" t="e">
        <f t="shared" si="121"/>
        <v>#N/A</v>
      </c>
      <c r="R173" s="65" t="e">
        <f t="shared" si="122"/>
        <v>#N/A</v>
      </c>
      <c r="S173" s="65" t="e">
        <f t="shared" si="123"/>
        <v>#N/A</v>
      </c>
      <c r="T173" s="65">
        <f t="shared" si="124"/>
        <v>1</v>
      </c>
      <c r="U173" s="65">
        <f t="shared" si="125"/>
        <v>1</v>
      </c>
      <c r="V173" s="65">
        <f t="shared" si="126"/>
        <v>1</v>
      </c>
      <c r="W173" s="65">
        <f t="shared" si="127"/>
        <v>0</v>
      </c>
      <c r="X173" s="65" t="e">
        <f t="shared" si="128"/>
        <v>#N/A</v>
      </c>
      <c r="Y173" s="65" t="e">
        <f t="shared" si="129"/>
        <v>#N/A</v>
      </c>
      <c r="Z173" s="66">
        <f>_xlfn.XLOOKUP(A:A,'COAPS 2020-10'!A:A,'COAPS 2020-10'!AP:AP)</f>
        <v>0</v>
      </c>
      <c r="AA173" s="67" t="str">
        <f>_xlfn.XLOOKUP(A:A,'COAPS 2020-10'!A:A,'COAPS 2020-10'!M:M)</f>
        <v>PRISIONAL</v>
      </c>
      <c r="AB173" s="51" t="e">
        <f t="shared" si="130"/>
        <v>#VALUE!</v>
      </c>
      <c r="AC173" s="1" t="str">
        <f>_xlfn.XLOOKUP(A:A,'COAPS 2020-10'!A:A,'COAPS 2020-10'!N:N)</f>
        <v>N/A PRISIONAL</v>
      </c>
      <c r="AD173" s="2" t="e">
        <f>_xlfn.XLOOKUP(A:A,'COAPS 2020-10'!A:A,'COAPS 2020-10'!AF:AF)</f>
        <v>#N/A</v>
      </c>
      <c r="AE173" s="67" t="str">
        <f>_xlfn.XLOOKUP(A:A,'COAPS 2020-10'!A:A,'COAPS 2020-10'!T:T)</f>
        <v>CAUTELA</v>
      </c>
      <c r="AF173" s="1" t="e">
        <f>_xlfn.XLOOKUP(A:A,TELEFONE!A:A,TELEFONE!KD:KD)</f>
        <v>#N/A</v>
      </c>
      <c r="AG173" s="1" t="e">
        <f>_xlfn.XLOOKUP($A:$A,AUTOPREENCHIMENTO!$A:$A,AUTOPREENCHIMENTO!LT:LT)</f>
        <v>#N/A</v>
      </c>
      <c r="AH173" s="1" t="e">
        <f>_xlfn.XLOOKUP($A:$A,AUTOPREENCHIMENTO!$A:$A,AUTOPREENCHIMENTO!LU:LU)</f>
        <v>#N/A</v>
      </c>
      <c r="AI173" s="1" t="e">
        <f>_xlfn.XLOOKUP($A:$A,AUTOPREENCHIMENTO!$A:$A,AUTOPREENCHIMENTO!MN:MN)</f>
        <v>#N/A</v>
      </c>
      <c r="AJ173" s="1" t="e">
        <f>_xlfn.XLOOKUP($A:$A,AUTOPREENCHIMENTO!$A:$A,AUTOPREENCHIMENTO!MO:MO)</f>
        <v>#N/A</v>
      </c>
      <c r="AK173" s="66" t="e">
        <f>_xlfn.XLOOKUP($A:$A,AUTOPREENCHIMENTO!$A:$A,AUTOPREENCHIMENTO!LY:LY)</f>
        <v>#N/A</v>
      </c>
      <c r="AL173" s="66" t="e">
        <f>_xlfn.XLOOKUP($A:$A,AUTOPREENCHIMENTO!$A:$A,AUTOPREENCHIMENTO!LZ:LZ)</f>
        <v>#N/A</v>
      </c>
      <c r="AM173" s="1" t="e">
        <f>_xlfn.XLOOKUP(A:A,TELEFONE!A:A,TELEFONE!JN:JN)</f>
        <v>#N/A</v>
      </c>
      <c r="AN173" s="1" t="e">
        <f>_xlfn.XLOOKUP(A:A,TELEFONE!A:A,TELEFONE!JO:JO)</f>
        <v>#N/A</v>
      </c>
      <c r="AO173" s="1" t="e">
        <f>_xlfn.XLOOKUP(A:A,TELEFONE!A:A,TELEFONE!JR:JR)</f>
        <v>#N/A</v>
      </c>
      <c r="AP173" s="51" t="e">
        <f t="shared" si="131"/>
        <v>#N/A</v>
      </c>
      <c r="AQ173" s="1" t="e">
        <f>_xlfn.XLOOKUP($A:$A,TELEFONE!$A:$A,TELEFONE!JH:JH)</f>
        <v>#N/A</v>
      </c>
      <c r="AR173" s="1" t="e">
        <f>_xlfn.XLOOKUP($A:$A,TELEFONE!$A:$A,TELEFONE!JI:JI)</f>
        <v>#N/A</v>
      </c>
      <c r="AS173" s="1" t="e">
        <f>_xlfn.XLOOKUP($A:$A,TELEFONE!$A:$A,TELEFONE!JJ:JJ)</f>
        <v>#N/A</v>
      </c>
      <c r="AT173" s="1" t="e">
        <f>_xlfn.XLOOKUP($A:$A,TELEFONE!$A:$A,TELEFONE!JK:JK)</f>
        <v>#N/A</v>
      </c>
      <c r="AU173" s="2" t="str">
        <f>_xlfn.XLOOKUP($A:$A,'COAPS 2020-10'!$A:$A,'COAPS 2020-10'!O:O)</f>
        <v>N/A PRISIONAL</v>
      </c>
      <c r="AV173" s="2" t="str">
        <f>_xlfn.XLOOKUP($A:$A,'COAPS 2020-10'!$A:$A,'COAPS 2020-10'!P:P)</f>
        <v>N/A PRISIONAL</v>
      </c>
      <c r="AW173" s="2" t="str">
        <f>_xlfn.XLOOKUP($A:$A,'COAPS 2020-10'!$A:$A,'COAPS 2020-10'!Q:Q)</f>
        <v>N/A PRISIONAL</v>
      </c>
      <c r="AX173" s="2" t="str">
        <f>_xlfn.XLOOKUP($A:$A,'COAPS 2020-10'!$A:$A,'COAPS 2020-10'!R:R)</f>
        <v>N/A PRISIONAL</v>
      </c>
      <c r="AY173" s="1" t="e">
        <f>_xlfn.XLOOKUP(A:A,AUTOPREENCHIMENTO!A:A,AUTOPREENCHIMENTO!MA:MA)</f>
        <v>#N/A</v>
      </c>
      <c r="AZ173" s="1" t="e">
        <f>_xlfn.XLOOKUP(A:A,AUTOPREENCHIMENTO!A:A,AUTOPREENCHIMENTO!PH:PH)</f>
        <v>#N/A</v>
      </c>
    </row>
    <row r="174" spans="1:52" x14ac:dyDescent="0.25">
      <c r="A174" s="2">
        <v>508</v>
      </c>
      <c r="B174" s="1" t="s">
        <v>1622</v>
      </c>
      <c r="C174" s="43" t="s">
        <v>127</v>
      </c>
      <c r="D174" s="12" t="s">
        <v>1677</v>
      </c>
      <c r="E174" s="20" t="e">
        <f>_xlfn.XLOOKUP(A:A,Tipologia!A:A,Tipologia!F:F)</f>
        <v>#N/A</v>
      </c>
      <c r="F174" s="63" t="e">
        <f t="shared" si="110"/>
        <v>#VALUE!</v>
      </c>
      <c r="G174" s="65">
        <f t="shared" si="111"/>
        <v>0</v>
      </c>
      <c r="H174" s="65">
        <f t="shared" si="112"/>
        <v>3</v>
      </c>
      <c r="I174" s="65" t="e">
        <f t="shared" si="113"/>
        <v>#VALUE!</v>
      </c>
      <c r="J174" s="65" t="e">
        <f t="shared" si="114"/>
        <v>#N/A</v>
      </c>
      <c r="K174" s="65">
        <f t="shared" si="115"/>
        <v>0.5</v>
      </c>
      <c r="L174" s="65" t="e">
        <f t="shared" si="116"/>
        <v>#N/A</v>
      </c>
      <c r="M174" s="65" t="e">
        <f t="shared" si="117"/>
        <v>#N/A</v>
      </c>
      <c r="N174" s="65" t="e">
        <f t="shared" si="118"/>
        <v>#N/A</v>
      </c>
      <c r="O174" s="65" t="e">
        <f t="shared" si="119"/>
        <v>#N/A</v>
      </c>
      <c r="P174" s="65" t="e">
        <f t="shared" si="120"/>
        <v>#N/A</v>
      </c>
      <c r="Q174" s="65" t="e">
        <f t="shared" si="121"/>
        <v>#N/A</v>
      </c>
      <c r="R174" s="65" t="e">
        <f t="shared" si="122"/>
        <v>#N/A</v>
      </c>
      <c r="S174" s="65" t="e">
        <f t="shared" si="123"/>
        <v>#N/A</v>
      </c>
      <c r="T174" s="65">
        <f t="shared" si="124"/>
        <v>1</v>
      </c>
      <c r="U174" s="65">
        <f t="shared" si="125"/>
        <v>1</v>
      </c>
      <c r="V174" s="65">
        <f t="shared" si="126"/>
        <v>1</v>
      </c>
      <c r="W174" s="65">
        <f t="shared" si="127"/>
        <v>0</v>
      </c>
      <c r="X174" s="65" t="e">
        <f t="shared" si="128"/>
        <v>#N/A</v>
      </c>
      <c r="Y174" s="65" t="e">
        <f t="shared" si="129"/>
        <v>#N/A</v>
      </c>
      <c r="Z174" s="66">
        <f>_xlfn.XLOOKUP(A:A,'COAPS 2020-10'!A:A,'COAPS 2020-10'!AP:AP)</f>
        <v>0</v>
      </c>
      <c r="AA174" s="67" t="str">
        <f>_xlfn.XLOOKUP(A:A,'COAPS 2020-10'!A:A,'COAPS 2020-10'!M:M)</f>
        <v>PRISIONAL</v>
      </c>
      <c r="AB174" s="51" t="e">
        <f t="shared" si="130"/>
        <v>#VALUE!</v>
      </c>
      <c r="AC174" s="1" t="str">
        <f>_xlfn.XLOOKUP(A:A,'COAPS 2020-10'!A:A,'COAPS 2020-10'!N:N)</f>
        <v>N/A PRISIONAL</v>
      </c>
      <c r="AD174" s="2" t="e">
        <f>_xlfn.XLOOKUP(A:A,'COAPS 2020-10'!A:A,'COAPS 2020-10'!AF:AF)</f>
        <v>#N/A</v>
      </c>
      <c r="AE174" s="67" t="str">
        <f>_xlfn.XLOOKUP(A:A,'COAPS 2020-10'!A:A,'COAPS 2020-10'!T:T)</f>
        <v>CAUTELA</v>
      </c>
      <c r="AF174" s="1" t="e">
        <f>_xlfn.XLOOKUP(A:A,TELEFONE!A:A,TELEFONE!KD:KD)</f>
        <v>#N/A</v>
      </c>
      <c r="AG174" s="1" t="e">
        <f>_xlfn.XLOOKUP($A:$A,AUTOPREENCHIMENTO!$A:$A,AUTOPREENCHIMENTO!LT:LT)</f>
        <v>#N/A</v>
      </c>
      <c r="AH174" s="1" t="e">
        <f>_xlfn.XLOOKUP($A:$A,AUTOPREENCHIMENTO!$A:$A,AUTOPREENCHIMENTO!LU:LU)</f>
        <v>#N/A</v>
      </c>
      <c r="AI174" s="1" t="e">
        <f>_xlfn.XLOOKUP($A:$A,AUTOPREENCHIMENTO!$A:$A,AUTOPREENCHIMENTO!MN:MN)</f>
        <v>#N/A</v>
      </c>
      <c r="AJ174" s="1" t="e">
        <f>_xlfn.XLOOKUP($A:$A,AUTOPREENCHIMENTO!$A:$A,AUTOPREENCHIMENTO!MO:MO)</f>
        <v>#N/A</v>
      </c>
      <c r="AK174" s="66" t="e">
        <f>_xlfn.XLOOKUP($A:$A,AUTOPREENCHIMENTO!$A:$A,AUTOPREENCHIMENTO!LY:LY)</f>
        <v>#N/A</v>
      </c>
      <c r="AL174" s="66" t="e">
        <f>_xlfn.XLOOKUP($A:$A,AUTOPREENCHIMENTO!$A:$A,AUTOPREENCHIMENTO!LZ:LZ)</f>
        <v>#N/A</v>
      </c>
      <c r="AM174" s="1" t="e">
        <f>_xlfn.XLOOKUP(A:A,TELEFONE!A:A,TELEFONE!JN:JN)</f>
        <v>#N/A</v>
      </c>
      <c r="AN174" s="1" t="e">
        <f>_xlfn.XLOOKUP(A:A,TELEFONE!A:A,TELEFONE!JO:JO)</f>
        <v>#N/A</v>
      </c>
      <c r="AO174" s="1" t="e">
        <f>_xlfn.XLOOKUP(A:A,TELEFONE!A:A,TELEFONE!JR:JR)</f>
        <v>#N/A</v>
      </c>
      <c r="AP174" s="51" t="e">
        <f t="shared" si="131"/>
        <v>#N/A</v>
      </c>
      <c r="AQ174" s="1" t="e">
        <f>_xlfn.XLOOKUP($A:$A,TELEFONE!$A:$A,TELEFONE!JH:JH)</f>
        <v>#N/A</v>
      </c>
      <c r="AR174" s="1" t="e">
        <f>_xlfn.XLOOKUP($A:$A,TELEFONE!$A:$A,TELEFONE!JI:JI)</f>
        <v>#N/A</v>
      </c>
      <c r="AS174" s="1" t="e">
        <f>_xlfn.XLOOKUP($A:$A,TELEFONE!$A:$A,TELEFONE!JJ:JJ)</f>
        <v>#N/A</v>
      </c>
      <c r="AT174" s="1" t="e">
        <f>_xlfn.XLOOKUP($A:$A,TELEFONE!$A:$A,TELEFONE!JK:JK)</f>
        <v>#N/A</v>
      </c>
      <c r="AU174" s="2" t="str">
        <f>_xlfn.XLOOKUP($A:$A,'COAPS 2020-10'!$A:$A,'COAPS 2020-10'!O:O)</f>
        <v>N/A PRISIONAL</v>
      </c>
      <c r="AV174" s="2" t="str">
        <f>_xlfn.XLOOKUP($A:$A,'COAPS 2020-10'!$A:$A,'COAPS 2020-10'!P:P)</f>
        <v>N/A PRISIONAL</v>
      </c>
      <c r="AW174" s="2" t="str">
        <f>_xlfn.XLOOKUP($A:$A,'COAPS 2020-10'!$A:$A,'COAPS 2020-10'!Q:Q)</f>
        <v>N/A PRISIONAL</v>
      </c>
      <c r="AX174" s="2" t="str">
        <f>_xlfn.XLOOKUP($A:$A,'COAPS 2020-10'!$A:$A,'COAPS 2020-10'!R:R)</f>
        <v>N/A PRISIONAL</v>
      </c>
      <c r="AY174" s="1" t="e">
        <f>_xlfn.XLOOKUP(A:A,AUTOPREENCHIMENTO!A:A,AUTOPREENCHIMENTO!MA:MA)</f>
        <v>#N/A</v>
      </c>
      <c r="AZ174" s="1" t="e">
        <f>_xlfn.XLOOKUP(A:A,AUTOPREENCHIMENTO!A:A,AUTOPREENCHIMENTO!PH:PH)</f>
        <v>#N/A</v>
      </c>
    </row>
    <row r="175" spans="1:52" x14ac:dyDescent="0.25">
      <c r="A175" s="2">
        <v>509</v>
      </c>
      <c r="B175" s="1" t="s">
        <v>1568</v>
      </c>
      <c r="C175" s="12" t="s">
        <v>1617</v>
      </c>
      <c r="D175" s="12" t="s">
        <v>2044</v>
      </c>
      <c r="E175" s="20" t="e">
        <f>_xlfn.XLOOKUP(A:A,Tipologia!A:A,Tipologia!F:F)</f>
        <v>#N/A</v>
      </c>
      <c r="F175" s="63" t="e">
        <f t="shared" si="110"/>
        <v>#VALUE!</v>
      </c>
      <c r="G175" s="65">
        <f t="shared" si="111"/>
        <v>0</v>
      </c>
      <c r="H175" s="65">
        <f t="shared" si="112"/>
        <v>3</v>
      </c>
      <c r="I175" s="65" t="e">
        <f t="shared" si="113"/>
        <v>#VALUE!</v>
      </c>
      <c r="J175" s="65" t="e">
        <f t="shared" si="114"/>
        <v>#N/A</v>
      </c>
      <c r="K175" s="65">
        <f t="shared" si="115"/>
        <v>1</v>
      </c>
      <c r="L175" s="65" t="e">
        <f t="shared" si="116"/>
        <v>#N/A</v>
      </c>
      <c r="M175" s="65" t="e">
        <f t="shared" si="117"/>
        <v>#N/A</v>
      </c>
      <c r="N175" s="65" t="e">
        <f t="shared" si="118"/>
        <v>#N/A</v>
      </c>
      <c r="O175" s="65" t="e">
        <f t="shared" si="119"/>
        <v>#N/A</v>
      </c>
      <c r="P175" s="65" t="e">
        <f t="shared" si="120"/>
        <v>#N/A</v>
      </c>
      <c r="Q175" s="65" t="e">
        <f t="shared" si="121"/>
        <v>#N/A</v>
      </c>
      <c r="R175" s="65" t="e">
        <f t="shared" si="122"/>
        <v>#N/A</v>
      </c>
      <c r="S175" s="65" t="e">
        <f t="shared" si="123"/>
        <v>#N/A</v>
      </c>
      <c r="T175" s="65">
        <f t="shared" si="124"/>
        <v>0</v>
      </c>
      <c r="U175" s="65">
        <f t="shared" si="125"/>
        <v>1</v>
      </c>
      <c r="V175" s="65">
        <f t="shared" si="126"/>
        <v>1</v>
      </c>
      <c r="W175" s="65">
        <f t="shared" si="127"/>
        <v>0</v>
      </c>
      <c r="X175" s="65" t="e">
        <f t="shared" si="128"/>
        <v>#N/A</v>
      </c>
      <c r="Y175" s="65" t="e">
        <f t="shared" si="129"/>
        <v>#N/A</v>
      </c>
      <c r="Z175" s="66">
        <f>_xlfn.XLOOKUP(A:A,'COAPS 2020-10'!A:A,'COAPS 2020-10'!AP:AP)</f>
        <v>0</v>
      </c>
      <c r="AA175" s="67" t="str">
        <f>_xlfn.XLOOKUP(A:A,'COAPS 2020-10'!A:A,'COAPS 2020-10'!M:M)</f>
        <v>PRISIONAL</v>
      </c>
      <c r="AB175" s="51" t="e">
        <f t="shared" si="130"/>
        <v>#VALUE!</v>
      </c>
      <c r="AC175" s="1" t="str">
        <f>_xlfn.XLOOKUP(A:A,'COAPS 2020-10'!A:A,'COAPS 2020-10'!N:N)</f>
        <v>N/A PRISIONAL</v>
      </c>
      <c r="AD175" s="2" t="e">
        <f>_xlfn.XLOOKUP(A:A,'COAPS 2020-10'!A:A,'COAPS 2020-10'!AF:AF)</f>
        <v>#N/A</v>
      </c>
      <c r="AE175" s="67" t="str">
        <f>_xlfn.XLOOKUP(A:A,'COAPS 2020-10'!A:A,'COAPS 2020-10'!T:T)</f>
        <v>SIM</v>
      </c>
      <c r="AF175" s="1" t="e">
        <f>_xlfn.XLOOKUP(A:A,TELEFONE!A:A,TELEFONE!KD:KD)</f>
        <v>#N/A</v>
      </c>
      <c r="AG175" s="1" t="e">
        <f>_xlfn.XLOOKUP($A:$A,AUTOPREENCHIMENTO!$A:$A,AUTOPREENCHIMENTO!LT:LT)</f>
        <v>#N/A</v>
      </c>
      <c r="AH175" s="1" t="e">
        <f>_xlfn.XLOOKUP($A:$A,AUTOPREENCHIMENTO!$A:$A,AUTOPREENCHIMENTO!LU:LU)</f>
        <v>#N/A</v>
      </c>
      <c r="AI175" s="1" t="e">
        <f>_xlfn.XLOOKUP($A:$A,AUTOPREENCHIMENTO!$A:$A,AUTOPREENCHIMENTO!MN:MN)</f>
        <v>#N/A</v>
      </c>
      <c r="AJ175" s="1" t="e">
        <f>_xlfn.XLOOKUP($A:$A,AUTOPREENCHIMENTO!$A:$A,AUTOPREENCHIMENTO!MO:MO)</f>
        <v>#N/A</v>
      </c>
      <c r="AK175" s="66" t="e">
        <f>_xlfn.XLOOKUP($A:$A,AUTOPREENCHIMENTO!$A:$A,AUTOPREENCHIMENTO!LY:LY)</f>
        <v>#N/A</v>
      </c>
      <c r="AL175" s="66" t="e">
        <f>_xlfn.XLOOKUP($A:$A,AUTOPREENCHIMENTO!$A:$A,AUTOPREENCHIMENTO!LZ:LZ)</f>
        <v>#N/A</v>
      </c>
      <c r="AM175" s="1" t="e">
        <f>_xlfn.XLOOKUP(A:A,TELEFONE!A:A,TELEFONE!JN:JN)</f>
        <v>#N/A</v>
      </c>
      <c r="AN175" s="1" t="e">
        <f>_xlfn.XLOOKUP(A:A,TELEFONE!A:A,TELEFONE!JO:JO)</f>
        <v>#N/A</v>
      </c>
      <c r="AO175" s="1" t="e">
        <f>_xlfn.XLOOKUP(A:A,TELEFONE!A:A,TELEFONE!JR:JR)</f>
        <v>#N/A</v>
      </c>
      <c r="AP175" s="51" t="e">
        <f t="shared" si="131"/>
        <v>#N/A</v>
      </c>
      <c r="AQ175" s="1" t="e">
        <f>_xlfn.XLOOKUP($A:$A,TELEFONE!$A:$A,TELEFONE!JH:JH)</f>
        <v>#N/A</v>
      </c>
      <c r="AR175" s="1" t="e">
        <f>_xlfn.XLOOKUP($A:$A,TELEFONE!$A:$A,TELEFONE!JI:JI)</f>
        <v>#N/A</v>
      </c>
      <c r="AS175" s="1" t="e">
        <f>_xlfn.XLOOKUP($A:$A,TELEFONE!$A:$A,TELEFONE!JJ:JJ)</f>
        <v>#N/A</v>
      </c>
      <c r="AT175" s="1" t="e">
        <f>_xlfn.XLOOKUP($A:$A,TELEFONE!$A:$A,TELEFONE!JK:JK)</f>
        <v>#N/A</v>
      </c>
      <c r="AU175" s="2">
        <f>_xlfn.XLOOKUP($A:$A,'COAPS 2020-10'!$A:$A,'COAPS 2020-10'!O:O)</f>
        <v>0</v>
      </c>
      <c r="AV175" s="2" t="str">
        <f>_xlfn.XLOOKUP($A:$A,'COAPS 2020-10'!$A:$A,'COAPS 2020-10'!P:P)</f>
        <v>N/A PRISIONAL</v>
      </c>
      <c r="AW175" s="2" t="str">
        <f>_xlfn.XLOOKUP($A:$A,'COAPS 2020-10'!$A:$A,'COAPS 2020-10'!Q:Q)</f>
        <v>COMPARTILHADA</v>
      </c>
      <c r="AX175" s="2" t="str">
        <f>_xlfn.XLOOKUP($A:$A,'COAPS 2020-10'!$A:$A,'COAPS 2020-10'!R:R)</f>
        <v>N/A PRISIONAL</v>
      </c>
      <c r="AY175" s="1" t="e">
        <f>_xlfn.XLOOKUP(A:A,AUTOPREENCHIMENTO!A:A,AUTOPREENCHIMENTO!MA:MA)</f>
        <v>#N/A</v>
      </c>
      <c r="AZ175" s="1" t="e">
        <f>_xlfn.XLOOKUP(A:A,AUTOPREENCHIMENTO!A:A,AUTOPREENCHIMENTO!PH:PH)</f>
        <v>#N/A</v>
      </c>
    </row>
  </sheetData>
  <sortState xmlns:xlrd2="http://schemas.microsoft.com/office/spreadsheetml/2017/richdata2" ref="A2:AZ175">
    <sortCondition ref="A1:A175"/>
  </sortState>
  <conditionalFormatting sqref="E2:E175">
    <cfRule type="cellIs" dxfId="18" priority="1" operator="equal">
      <formula>"E"</formula>
    </cfRule>
    <cfRule type="cellIs" dxfId="17" priority="2" operator="equal">
      <formula>"D"</formula>
    </cfRule>
    <cfRule type="cellIs" dxfId="16" priority="3" operator="equal">
      <formula>"C"</formula>
    </cfRule>
    <cfRule type="cellIs" dxfId="15" priority="4" operator="equal">
      <formula>"B"</formula>
    </cfRule>
    <cfRule type="cellIs" dxfId="14" priority="5" operator="equal">
      <formula>"A"</formula>
    </cfRule>
  </conditionalFormatting>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97380-356F-49C9-B83B-A41DF7FAE12D}">
  <dimension ref="A1:V17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cols>
    <col min="1" max="1" width="8.7109375" customWidth="1"/>
    <col min="2" max="2" width="10.42578125" bestFit="1" customWidth="1"/>
    <col min="3" max="3" width="18.85546875" bestFit="1" customWidth="1"/>
    <col min="4" max="4" width="60.42578125" bestFit="1" customWidth="1"/>
    <col min="5" max="5" width="18.140625" bestFit="1" customWidth="1"/>
    <col min="6" max="6" width="15.42578125" bestFit="1" customWidth="1"/>
    <col min="7" max="7" width="9" bestFit="1" customWidth="1"/>
    <col min="9" max="9" width="10.7109375" bestFit="1" customWidth="1"/>
    <col min="10" max="10" width="13.7109375" bestFit="1" customWidth="1"/>
    <col min="11" max="11" width="13.5703125" bestFit="1" customWidth="1"/>
    <col min="12" max="12" width="16" bestFit="1" customWidth="1"/>
    <col min="13" max="15" width="20.140625" customWidth="1"/>
    <col min="16" max="16" width="17.42578125" customWidth="1"/>
    <col min="17" max="17" width="13.85546875" bestFit="1" customWidth="1"/>
    <col min="18" max="18" width="14" bestFit="1" customWidth="1"/>
    <col min="19" max="19" width="21.85546875" bestFit="1" customWidth="1"/>
    <col min="20" max="20" width="25.140625" bestFit="1" customWidth="1"/>
    <col min="21" max="21" width="21.7109375" bestFit="1" customWidth="1"/>
    <col min="22" max="22" width="25" bestFit="1" customWidth="1"/>
  </cols>
  <sheetData>
    <row r="1" spans="1:22" ht="30" x14ac:dyDescent="0.25">
      <c r="A1" s="42" t="s">
        <v>32</v>
      </c>
      <c r="B1" s="42" t="s">
        <v>35</v>
      </c>
      <c r="C1" s="42" t="s">
        <v>2149</v>
      </c>
      <c r="D1" s="42" t="s">
        <v>34</v>
      </c>
      <c r="E1" s="44" t="s">
        <v>36</v>
      </c>
      <c r="F1" s="56" t="s">
        <v>2297</v>
      </c>
      <c r="G1" s="53" t="s">
        <v>2284</v>
      </c>
      <c r="H1" s="53" t="s">
        <v>2285</v>
      </c>
      <c r="I1" s="53" t="s">
        <v>2286</v>
      </c>
      <c r="J1" s="53" t="s">
        <v>2283</v>
      </c>
      <c r="K1" s="53" t="s">
        <v>2287</v>
      </c>
      <c r="L1" s="53" t="s">
        <v>2288</v>
      </c>
      <c r="M1" s="44" t="s">
        <v>2290</v>
      </c>
      <c r="N1" s="44" t="s">
        <v>2289</v>
      </c>
      <c r="O1" s="44" t="s">
        <v>2291</v>
      </c>
      <c r="P1" s="44" t="s">
        <v>2292</v>
      </c>
      <c r="Q1" s="44" t="s">
        <v>2293</v>
      </c>
      <c r="R1" s="44" t="s">
        <v>2294</v>
      </c>
      <c r="S1" s="44" t="s">
        <v>2295</v>
      </c>
      <c r="T1" s="44" t="s">
        <v>2296</v>
      </c>
      <c r="U1" s="44" t="s">
        <v>2298</v>
      </c>
      <c r="V1" s="44" t="s">
        <v>2299</v>
      </c>
    </row>
    <row r="2" spans="1:22" x14ac:dyDescent="0.25">
      <c r="A2" s="2">
        <v>40</v>
      </c>
      <c r="B2" s="1" t="s">
        <v>1622</v>
      </c>
      <c r="C2" s="43" t="s">
        <v>162</v>
      </c>
      <c r="D2" s="1" t="s">
        <v>2045</v>
      </c>
      <c r="E2" s="20" t="str">
        <f>_xlfn.XLOOKUP(A:A,Tipologia!A:A,Tipologia!F:F)</f>
        <v>D</v>
      </c>
      <c r="F2" s="63">
        <f t="shared" ref="F2" si="0">SUM(G2:L2)</f>
        <v>3</v>
      </c>
      <c r="G2" s="65">
        <f t="shared" ref="G2" si="1">IF(AND(M2="SIM",N2="SIM",O2="SIM"),2,IF(AND(M2="SIM",N2="SIM",O2="NÃO"),1,IF(OR(M2="SIM",N2="SIM",O2="SIM"),0.5,0)))</f>
        <v>0</v>
      </c>
      <c r="H2" s="65">
        <f t="shared" ref="H2" si="2">IF(P2=1,1,0)</f>
        <v>0</v>
      </c>
      <c r="I2" s="65">
        <f t="shared" ref="I2" si="3">IF(OR(Q2=1,R2=1),1,0)</f>
        <v>1</v>
      </c>
      <c r="J2" s="65">
        <f t="shared" ref="J2" si="4">IF(AND(S2=1,T2=1),1,IF(AND(S2=1,T2=0),0.5,0))</f>
        <v>1</v>
      </c>
      <c r="K2" s="65">
        <f t="shared" ref="K2" si="5">U2</f>
        <v>1</v>
      </c>
      <c r="L2" s="65">
        <f t="shared" ref="L2" si="6">V2</f>
        <v>0</v>
      </c>
      <c r="M2" s="69" t="str">
        <f>_xlfn.XLOOKUP($A:$A,VACINAS!$A:$A,VACINAS!E:E)</f>
        <v>NÃO</v>
      </c>
      <c r="N2" s="69" t="str">
        <f>_xlfn.XLOOKUP($A:$A,VACINAS!$A:$A,VACINAS!F:F)</f>
        <v>NÃO</v>
      </c>
      <c r="O2" s="69" t="str">
        <f>_xlfn.XLOOKUP($A:$A,VACINAS!$A:$A,VACINAS!G:G)</f>
        <v>NÃO</v>
      </c>
      <c r="P2">
        <f>_xlfn.XLOOKUP(A:A,AUTOPREENCHIMENTO!A:A,AUTOPREENCHIMENTO!OT:OT)</f>
        <v>3</v>
      </c>
      <c r="Q2">
        <f>_xlfn.XLOOKUP($A:$A,AUTOPREENCHIMENTO!$A:$A,AUTOPREENCHIMENTO!PC:PC)</f>
        <v>1</v>
      </c>
      <c r="R2">
        <f>_xlfn.XLOOKUP($A:$A,AUTOPREENCHIMENTO!$A:$A,AUTOPREENCHIMENTO!PD:PD)</f>
        <v>1</v>
      </c>
      <c r="S2">
        <f>_xlfn.XLOOKUP($A:$A,AUTOPREENCHIMENTO!$A:$A,AUTOPREENCHIMENTO!NF:NF)</f>
        <v>1</v>
      </c>
      <c r="T2">
        <f>_xlfn.XLOOKUP($A:$A,AUTOPREENCHIMENTO!$A:$A,AUTOPREENCHIMENTO!NG:NG)</f>
        <v>1</v>
      </c>
      <c r="U2">
        <f>_xlfn.XLOOKUP(A:A,TELEFONE!A:A,TELEFONE!NF:NF)</f>
        <v>1</v>
      </c>
      <c r="V2">
        <f>_xlfn.XLOOKUP(A:A,TELEFONE!A:A,TELEFONE!NE:NE)</f>
        <v>0</v>
      </c>
    </row>
    <row r="3" spans="1:22" x14ac:dyDescent="0.25">
      <c r="A3" s="2">
        <v>42</v>
      </c>
      <c r="B3" s="1" t="s">
        <v>1622</v>
      </c>
      <c r="C3" s="43" t="s">
        <v>127</v>
      </c>
      <c r="D3" s="1" t="s">
        <v>2084</v>
      </c>
      <c r="E3" s="20" t="str">
        <f>_xlfn.XLOOKUP(A:A,Tipologia!A:A,Tipologia!F:F)</f>
        <v>E</v>
      </c>
      <c r="F3" s="63">
        <f t="shared" ref="F3:F66" si="7">SUM(G3:L3)</f>
        <v>2</v>
      </c>
      <c r="G3" s="65">
        <f t="shared" ref="G3:G66" si="8">IF(AND(M3="SIM",N3="SIM",O3="SIM"),2,IF(AND(M3="SIM",N3="SIM",O3="NÃO"),1,IF(OR(M3="SIM",N3="SIM",O3="SIM"),0.5,0)))</f>
        <v>0</v>
      </c>
      <c r="H3" s="65">
        <f t="shared" ref="H3:H66" si="9">IF(P3=1,1,0)</f>
        <v>0</v>
      </c>
      <c r="I3" s="65">
        <f t="shared" ref="I3:I66" si="10">IF(OR(Q3=1,R3=1),1,0)</f>
        <v>1</v>
      </c>
      <c r="J3" s="65">
        <f t="shared" ref="J3:J66" si="11">IF(AND(S3=1,T3=1),1,IF(AND(S3=1,T3=0),0.5,0))</f>
        <v>0</v>
      </c>
      <c r="K3" s="65">
        <f t="shared" ref="K3:K66" si="12">U3</f>
        <v>0</v>
      </c>
      <c r="L3" s="65">
        <f t="shared" ref="L3:L66" si="13">V3</f>
        <v>1</v>
      </c>
      <c r="M3" s="69" t="str">
        <f>_xlfn.XLOOKUP($A:$A,VACINAS!$A:$A,VACINAS!E:E)</f>
        <v>NÃO</v>
      </c>
      <c r="N3" s="69" t="str">
        <f>_xlfn.XLOOKUP($A:$A,VACINAS!$A:$A,VACINAS!F:F)</f>
        <v>NÃO</v>
      </c>
      <c r="O3" s="69" t="str">
        <f>_xlfn.XLOOKUP($A:$A,VACINAS!$A:$A,VACINAS!G:G)</f>
        <v>NÃO</v>
      </c>
      <c r="P3">
        <f>_xlfn.XLOOKUP(A:A,AUTOPREENCHIMENTO!A:A,AUTOPREENCHIMENTO!OT:OT)</f>
        <v>3</v>
      </c>
      <c r="Q3">
        <f>_xlfn.XLOOKUP($A:$A,AUTOPREENCHIMENTO!$A:$A,AUTOPREENCHIMENTO!PC:PC)</f>
        <v>1</v>
      </c>
      <c r="R3">
        <f>_xlfn.XLOOKUP($A:$A,AUTOPREENCHIMENTO!$A:$A,AUTOPREENCHIMENTO!PD:PD)</f>
        <v>1</v>
      </c>
      <c r="S3">
        <f>_xlfn.XLOOKUP($A:$A,AUTOPREENCHIMENTO!$A:$A,AUTOPREENCHIMENTO!NF:NF)</f>
        <v>0</v>
      </c>
      <c r="T3">
        <f>_xlfn.XLOOKUP($A:$A,AUTOPREENCHIMENTO!$A:$A,AUTOPREENCHIMENTO!NG:NG)</f>
        <v>0</v>
      </c>
      <c r="U3">
        <f>_xlfn.XLOOKUP(A:A,TELEFONE!A:A,TELEFONE!NF:NF)</f>
        <v>0</v>
      </c>
      <c r="V3">
        <f>_xlfn.XLOOKUP(A:A,TELEFONE!A:A,TELEFONE!NE:NE)</f>
        <v>1</v>
      </c>
    </row>
    <row r="4" spans="1:22" x14ac:dyDescent="0.25">
      <c r="A4" s="2">
        <v>43</v>
      </c>
      <c r="B4" s="1" t="s">
        <v>1622</v>
      </c>
      <c r="C4" s="43" t="s">
        <v>127</v>
      </c>
      <c r="D4" s="1" t="s">
        <v>2046</v>
      </c>
      <c r="E4" s="20" t="str">
        <f>_xlfn.XLOOKUP(A:A,Tipologia!A:A,Tipologia!F:F)</f>
        <v>D</v>
      </c>
      <c r="F4" s="63">
        <f t="shared" si="7"/>
        <v>4.5</v>
      </c>
      <c r="G4" s="65">
        <f t="shared" si="8"/>
        <v>2</v>
      </c>
      <c r="H4" s="65">
        <f t="shared" si="9"/>
        <v>0</v>
      </c>
      <c r="I4" s="65">
        <f t="shared" si="10"/>
        <v>1</v>
      </c>
      <c r="J4" s="65">
        <f t="shared" si="11"/>
        <v>0.5</v>
      </c>
      <c r="K4" s="65">
        <f t="shared" si="12"/>
        <v>0</v>
      </c>
      <c r="L4" s="65">
        <f t="shared" si="13"/>
        <v>1</v>
      </c>
      <c r="M4" s="69" t="str">
        <f>_xlfn.XLOOKUP($A:$A,VACINAS!$A:$A,VACINAS!E:E)</f>
        <v>SIM</v>
      </c>
      <c r="N4" s="69" t="str">
        <f>_xlfn.XLOOKUP($A:$A,VACINAS!$A:$A,VACINAS!F:F)</f>
        <v>SIM</v>
      </c>
      <c r="O4" s="69" t="str">
        <f>_xlfn.XLOOKUP($A:$A,VACINAS!$A:$A,VACINAS!G:G)</f>
        <v>SIM</v>
      </c>
      <c r="P4">
        <f>_xlfn.XLOOKUP(A:A,AUTOPREENCHIMENTO!A:A,AUTOPREENCHIMENTO!OT:OT)</f>
        <v>2</v>
      </c>
      <c r="Q4">
        <f>_xlfn.XLOOKUP($A:$A,AUTOPREENCHIMENTO!$A:$A,AUTOPREENCHIMENTO!PC:PC)</f>
        <v>3</v>
      </c>
      <c r="R4">
        <f>_xlfn.XLOOKUP($A:$A,AUTOPREENCHIMENTO!$A:$A,AUTOPREENCHIMENTO!PD:PD)</f>
        <v>1</v>
      </c>
      <c r="S4">
        <f>_xlfn.XLOOKUP($A:$A,AUTOPREENCHIMENTO!$A:$A,AUTOPREENCHIMENTO!NF:NF)</f>
        <v>1</v>
      </c>
      <c r="T4">
        <f>_xlfn.XLOOKUP($A:$A,AUTOPREENCHIMENTO!$A:$A,AUTOPREENCHIMENTO!NG:NG)</f>
        <v>0</v>
      </c>
      <c r="U4">
        <f>_xlfn.XLOOKUP(A:A,TELEFONE!A:A,TELEFONE!NF:NF)</f>
        <v>0</v>
      </c>
      <c r="V4">
        <f>_xlfn.XLOOKUP(A:A,TELEFONE!A:A,TELEFONE!NE:NE)</f>
        <v>1</v>
      </c>
    </row>
    <row r="5" spans="1:22" x14ac:dyDescent="0.25">
      <c r="A5" s="2">
        <v>44</v>
      </c>
      <c r="B5" s="1" t="s">
        <v>1622</v>
      </c>
      <c r="C5" s="43" t="s">
        <v>127</v>
      </c>
      <c r="D5" s="1" t="s">
        <v>1678</v>
      </c>
      <c r="E5" s="20" t="str">
        <f>_xlfn.XLOOKUP(A:A,Tipologia!A:A,Tipologia!F:F)</f>
        <v>E</v>
      </c>
      <c r="F5" s="63">
        <f t="shared" si="7"/>
        <v>5</v>
      </c>
      <c r="G5" s="65">
        <f t="shared" si="8"/>
        <v>2</v>
      </c>
      <c r="H5" s="65">
        <f t="shared" si="9"/>
        <v>0</v>
      </c>
      <c r="I5" s="65">
        <f t="shared" si="10"/>
        <v>1</v>
      </c>
      <c r="J5" s="65">
        <f t="shared" si="11"/>
        <v>1</v>
      </c>
      <c r="K5" s="65">
        <f t="shared" si="12"/>
        <v>0</v>
      </c>
      <c r="L5" s="65">
        <f t="shared" si="13"/>
        <v>1</v>
      </c>
      <c r="M5" s="69" t="str">
        <f>_xlfn.XLOOKUP($A:$A,VACINAS!$A:$A,VACINAS!E:E)</f>
        <v>SIM</v>
      </c>
      <c r="N5" s="69" t="str">
        <f>_xlfn.XLOOKUP($A:$A,VACINAS!$A:$A,VACINAS!F:F)</f>
        <v>SIM</v>
      </c>
      <c r="O5" s="69" t="str">
        <f>_xlfn.XLOOKUP($A:$A,VACINAS!$A:$A,VACINAS!G:G)</f>
        <v>SIM</v>
      </c>
      <c r="P5">
        <f>_xlfn.XLOOKUP(A:A,AUTOPREENCHIMENTO!A:A,AUTOPREENCHIMENTO!OT:OT)</f>
        <v>2</v>
      </c>
      <c r="Q5">
        <f>_xlfn.XLOOKUP($A:$A,AUTOPREENCHIMENTO!$A:$A,AUTOPREENCHIMENTO!PC:PC)</f>
        <v>3</v>
      </c>
      <c r="R5">
        <f>_xlfn.XLOOKUP($A:$A,AUTOPREENCHIMENTO!$A:$A,AUTOPREENCHIMENTO!PD:PD)</f>
        <v>1</v>
      </c>
      <c r="S5">
        <f>_xlfn.XLOOKUP($A:$A,AUTOPREENCHIMENTO!$A:$A,AUTOPREENCHIMENTO!NF:NF)</f>
        <v>1</v>
      </c>
      <c r="T5">
        <f>_xlfn.XLOOKUP($A:$A,AUTOPREENCHIMENTO!$A:$A,AUTOPREENCHIMENTO!NG:NG)</f>
        <v>1</v>
      </c>
      <c r="U5">
        <f>_xlfn.XLOOKUP(A:A,TELEFONE!A:A,TELEFONE!NF:NF)</f>
        <v>0</v>
      </c>
      <c r="V5">
        <f>_xlfn.XLOOKUP(A:A,TELEFONE!A:A,TELEFONE!NE:NE)</f>
        <v>1</v>
      </c>
    </row>
    <row r="6" spans="1:22" x14ac:dyDescent="0.25">
      <c r="A6" s="2">
        <v>45</v>
      </c>
      <c r="B6" s="1" t="s">
        <v>1568</v>
      </c>
      <c r="C6" s="43" t="s">
        <v>224</v>
      </c>
      <c r="D6" s="1" t="s">
        <v>2047</v>
      </c>
      <c r="E6" s="20" t="str">
        <f>_xlfn.XLOOKUP(A:A,Tipologia!A:A,Tipologia!F:F)</f>
        <v>D</v>
      </c>
      <c r="F6" s="63">
        <f t="shared" si="7"/>
        <v>4.5</v>
      </c>
      <c r="G6" s="65">
        <f t="shared" si="8"/>
        <v>2</v>
      </c>
      <c r="H6" s="65">
        <f t="shared" si="9"/>
        <v>1</v>
      </c>
      <c r="I6" s="65">
        <f t="shared" si="10"/>
        <v>1</v>
      </c>
      <c r="J6" s="65">
        <f t="shared" si="11"/>
        <v>0.5</v>
      </c>
      <c r="K6" s="65">
        <f t="shared" si="12"/>
        <v>0</v>
      </c>
      <c r="L6" s="65">
        <f t="shared" si="13"/>
        <v>0</v>
      </c>
      <c r="M6" s="69" t="str">
        <f>_xlfn.XLOOKUP($A:$A,VACINAS!$A:$A,VACINAS!E:E)</f>
        <v>SIM</v>
      </c>
      <c r="N6" s="69" t="str">
        <f>_xlfn.XLOOKUP($A:$A,VACINAS!$A:$A,VACINAS!F:F)</f>
        <v>SIM</v>
      </c>
      <c r="O6" s="69" t="str">
        <f>_xlfn.XLOOKUP($A:$A,VACINAS!$A:$A,VACINAS!G:G)</f>
        <v>SIM</v>
      </c>
      <c r="P6">
        <f>_xlfn.XLOOKUP(A:A,AUTOPREENCHIMENTO!A:A,AUTOPREENCHIMENTO!OT:OT)</f>
        <v>1</v>
      </c>
      <c r="Q6">
        <f>_xlfn.XLOOKUP($A:$A,AUTOPREENCHIMENTO!$A:$A,AUTOPREENCHIMENTO!PC:PC)</f>
        <v>1</v>
      </c>
      <c r="R6">
        <f>_xlfn.XLOOKUP($A:$A,AUTOPREENCHIMENTO!$A:$A,AUTOPREENCHIMENTO!PD:PD)</f>
        <v>1</v>
      </c>
      <c r="S6">
        <f>_xlfn.XLOOKUP($A:$A,AUTOPREENCHIMENTO!$A:$A,AUTOPREENCHIMENTO!NF:NF)</f>
        <v>1</v>
      </c>
      <c r="T6">
        <f>_xlfn.XLOOKUP($A:$A,AUTOPREENCHIMENTO!$A:$A,AUTOPREENCHIMENTO!NG:NG)</f>
        <v>0</v>
      </c>
      <c r="U6">
        <f>_xlfn.XLOOKUP(A:A,TELEFONE!A:A,TELEFONE!NF:NF)</f>
        <v>0</v>
      </c>
      <c r="V6">
        <f>_xlfn.XLOOKUP(A:A,TELEFONE!A:A,TELEFONE!NE:NE)</f>
        <v>0</v>
      </c>
    </row>
    <row r="7" spans="1:22" x14ac:dyDescent="0.25">
      <c r="A7" s="2">
        <v>46</v>
      </c>
      <c r="B7" s="1" t="s">
        <v>1794</v>
      </c>
      <c r="C7" s="43" t="s">
        <v>231</v>
      </c>
      <c r="D7" s="1" t="s">
        <v>2008</v>
      </c>
      <c r="E7" s="20" t="str">
        <f>_xlfn.XLOOKUP(A:A,Tipologia!A:A,Tipologia!F:F)</f>
        <v>C</v>
      </c>
      <c r="F7" s="63">
        <f t="shared" si="7"/>
        <v>4</v>
      </c>
      <c r="G7" s="65">
        <f t="shared" si="8"/>
        <v>2</v>
      </c>
      <c r="H7" s="65">
        <f t="shared" si="9"/>
        <v>1</v>
      </c>
      <c r="I7" s="65">
        <f t="shared" si="10"/>
        <v>0</v>
      </c>
      <c r="J7" s="65">
        <f t="shared" si="11"/>
        <v>1</v>
      </c>
      <c r="K7" s="65">
        <f t="shared" si="12"/>
        <v>0</v>
      </c>
      <c r="L7" s="65">
        <f t="shared" si="13"/>
        <v>0</v>
      </c>
      <c r="M7" s="69" t="str">
        <f>_xlfn.XLOOKUP($A:$A,VACINAS!$A:$A,VACINAS!E:E)</f>
        <v>SIM</v>
      </c>
      <c r="N7" s="69" t="str">
        <f>_xlfn.XLOOKUP($A:$A,VACINAS!$A:$A,VACINAS!F:F)</f>
        <v>SIM</v>
      </c>
      <c r="O7" s="69" t="str">
        <f>_xlfn.XLOOKUP($A:$A,VACINAS!$A:$A,VACINAS!G:G)</f>
        <v>SIM</v>
      </c>
      <c r="P7">
        <f>_xlfn.XLOOKUP(A:A,AUTOPREENCHIMENTO!A:A,AUTOPREENCHIMENTO!OT:OT)</f>
        <v>1</v>
      </c>
      <c r="Q7">
        <f>_xlfn.XLOOKUP($A:$A,AUTOPREENCHIMENTO!$A:$A,AUTOPREENCHIMENTO!PC:PC)</f>
        <v>2</v>
      </c>
      <c r="R7">
        <f>_xlfn.XLOOKUP($A:$A,AUTOPREENCHIMENTO!$A:$A,AUTOPREENCHIMENTO!PD:PD)</f>
        <v>2</v>
      </c>
      <c r="S7">
        <f>_xlfn.XLOOKUP($A:$A,AUTOPREENCHIMENTO!$A:$A,AUTOPREENCHIMENTO!NF:NF)</f>
        <v>1</v>
      </c>
      <c r="T7">
        <f>_xlfn.XLOOKUP($A:$A,AUTOPREENCHIMENTO!$A:$A,AUTOPREENCHIMENTO!NG:NG)</f>
        <v>1</v>
      </c>
      <c r="U7">
        <f>_xlfn.XLOOKUP(A:A,TELEFONE!A:A,TELEFONE!NF:NF)</f>
        <v>0</v>
      </c>
      <c r="V7">
        <f>_xlfn.XLOOKUP(A:A,TELEFONE!A:A,TELEFONE!NE:NE)</f>
        <v>0</v>
      </c>
    </row>
    <row r="8" spans="1:22" x14ac:dyDescent="0.25">
      <c r="A8" s="2">
        <v>47</v>
      </c>
      <c r="B8" s="1" t="s">
        <v>1622</v>
      </c>
      <c r="C8" s="43" t="s">
        <v>127</v>
      </c>
      <c r="D8" s="1" t="s">
        <v>2067</v>
      </c>
      <c r="E8" s="20" t="str">
        <f>_xlfn.XLOOKUP(A:A,Tipologia!A:A,Tipologia!F:F)</f>
        <v>D</v>
      </c>
      <c r="F8" s="63">
        <f t="shared" si="7"/>
        <v>3.5</v>
      </c>
      <c r="G8" s="65">
        <f t="shared" si="8"/>
        <v>0.5</v>
      </c>
      <c r="H8" s="65">
        <f t="shared" si="9"/>
        <v>1</v>
      </c>
      <c r="I8" s="65">
        <f t="shared" si="10"/>
        <v>1</v>
      </c>
      <c r="J8" s="65">
        <f t="shared" si="11"/>
        <v>1</v>
      </c>
      <c r="K8" s="65">
        <f t="shared" si="12"/>
        <v>0</v>
      </c>
      <c r="L8" s="65">
        <f t="shared" si="13"/>
        <v>0</v>
      </c>
      <c r="M8" s="69" t="str">
        <f>_xlfn.XLOOKUP($A:$A,VACINAS!$A:$A,VACINAS!E:E)</f>
        <v>NÃO</v>
      </c>
      <c r="N8" s="69" t="str">
        <f>_xlfn.XLOOKUP($A:$A,VACINAS!$A:$A,VACINAS!F:F)</f>
        <v>SIM</v>
      </c>
      <c r="O8" s="69" t="str">
        <f>_xlfn.XLOOKUP($A:$A,VACINAS!$A:$A,VACINAS!G:G)</f>
        <v>SIM</v>
      </c>
      <c r="P8">
        <f>_xlfn.XLOOKUP(A:A,AUTOPREENCHIMENTO!A:A,AUTOPREENCHIMENTO!OT:OT)</f>
        <v>1</v>
      </c>
      <c r="Q8">
        <f>_xlfn.XLOOKUP($A:$A,AUTOPREENCHIMENTO!$A:$A,AUTOPREENCHIMENTO!PC:PC)</f>
        <v>3</v>
      </c>
      <c r="R8">
        <f>_xlfn.XLOOKUP($A:$A,AUTOPREENCHIMENTO!$A:$A,AUTOPREENCHIMENTO!PD:PD)</f>
        <v>1</v>
      </c>
      <c r="S8">
        <f>_xlfn.XLOOKUP($A:$A,AUTOPREENCHIMENTO!$A:$A,AUTOPREENCHIMENTO!NF:NF)</f>
        <v>1</v>
      </c>
      <c r="T8">
        <f>_xlfn.XLOOKUP($A:$A,AUTOPREENCHIMENTO!$A:$A,AUTOPREENCHIMENTO!NG:NG)</f>
        <v>1</v>
      </c>
      <c r="U8">
        <f>_xlfn.XLOOKUP(A:A,TELEFONE!A:A,TELEFONE!NF:NF)</f>
        <v>0</v>
      </c>
      <c r="V8">
        <f>_xlfn.XLOOKUP(A:A,TELEFONE!A:A,TELEFONE!NE:NE)</f>
        <v>0</v>
      </c>
    </row>
    <row r="9" spans="1:22" x14ac:dyDescent="0.25">
      <c r="A9" s="2">
        <v>48</v>
      </c>
      <c r="B9" s="1" t="s">
        <v>1794</v>
      </c>
      <c r="C9" s="43" t="s">
        <v>231</v>
      </c>
      <c r="D9" s="1" t="s">
        <v>2015</v>
      </c>
      <c r="E9" s="20" t="str">
        <f>_xlfn.XLOOKUP(A:A,Tipologia!A:A,Tipologia!F:F)</f>
        <v>E</v>
      </c>
      <c r="F9" s="63">
        <f t="shared" si="7"/>
        <v>3</v>
      </c>
      <c r="G9" s="65">
        <f t="shared" si="8"/>
        <v>0</v>
      </c>
      <c r="H9" s="65">
        <f t="shared" si="9"/>
        <v>1</v>
      </c>
      <c r="I9" s="65">
        <f t="shared" si="10"/>
        <v>1</v>
      </c>
      <c r="J9" s="65">
        <f t="shared" si="11"/>
        <v>1</v>
      </c>
      <c r="K9" s="65">
        <f t="shared" si="12"/>
        <v>0</v>
      </c>
      <c r="L9" s="65">
        <f t="shared" si="13"/>
        <v>0</v>
      </c>
      <c r="M9" s="69" t="str">
        <f>_xlfn.XLOOKUP($A:$A,VACINAS!$A:$A,VACINAS!E:E)</f>
        <v>NÃO</v>
      </c>
      <c r="N9" s="69" t="str">
        <f>_xlfn.XLOOKUP($A:$A,VACINAS!$A:$A,VACINAS!F:F)</f>
        <v>NÃO</v>
      </c>
      <c r="O9" s="69" t="str">
        <f>_xlfn.XLOOKUP($A:$A,VACINAS!$A:$A,VACINAS!G:G)</f>
        <v>NÃO</v>
      </c>
      <c r="P9">
        <f>_xlfn.XLOOKUP(A:A,AUTOPREENCHIMENTO!A:A,AUTOPREENCHIMENTO!OT:OT)</f>
        <v>1</v>
      </c>
      <c r="Q9">
        <f>_xlfn.XLOOKUP($A:$A,AUTOPREENCHIMENTO!$A:$A,AUTOPREENCHIMENTO!PC:PC)</f>
        <v>3</v>
      </c>
      <c r="R9">
        <f>_xlfn.XLOOKUP($A:$A,AUTOPREENCHIMENTO!$A:$A,AUTOPREENCHIMENTO!PD:PD)</f>
        <v>1</v>
      </c>
      <c r="S9">
        <f>_xlfn.XLOOKUP($A:$A,AUTOPREENCHIMENTO!$A:$A,AUTOPREENCHIMENTO!NF:NF)</f>
        <v>1</v>
      </c>
      <c r="T9">
        <f>_xlfn.XLOOKUP($A:$A,AUTOPREENCHIMENTO!$A:$A,AUTOPREENCHIMENTO!NG:NG)</f>
        <v>1</v>
      </c>
      <c r="U9">
        <f>_xlfn.XLOOKUP(A:A,TELEFONE!A:A,TELEFONE!NF:NF)</f>
        <v>0</v>
      </c>
      <c r="V9">
        <f>_xlfn.XLOOKUP(A:A,TELEFONE!A:A,TELEFONE!NE:NE)</f>
        <v>0</v>
      </c>
    </row>
    <row r="10" spans="1:22" x14ac:dyDescent="0.25">
      <c r="A10" s="2">
        <v>49</v>
      </c>
      <c r="B10" s="1" t="s">
        <v>1622</v>
      </c>
      <c r="C10" s="43" t="s">
        <v>127</v>
      </c>
      <c r="D10" s="1" t="s">
        <v>2120</v>
      </c>
      <c r="E10" s="20" t="str">
        <f>_xlfn.XLOOKUP(A:A,Tipologia!A:A,Tipologia!F:F)</f>
        <v>D</v>
      </c>
      <c r="F10" s="63">
        <f t="shared" si="7"/>
        <v>5.5</v>
      </c>
      <c r="G10" s="65">
        <f t="shared" si="8"/>
        <v>2</v>
      </c>
      <c r="H10" s="65">
        <f t="shared" si="9"/>
        <v>1</v>
      </c>
      <c r="I10" s="65">
        <f t="shared" si="10"/>
        <v>1</v>
      </c>
      <c r="J10" s="65">
        <f t="shared" si="11"/>
        <v>0.5</v>
      </c>
      <c r="K10" s="65">
        <f t="shared" si="12"/>
        <v>1</v>
      </c>
      <c r="L10" s="65">
        <f t="shared" si="13"/>
        <v>0</v>
      </c>
      <c r="M10" s="69" t="str">
        <f>_xlfn.XLOOKUP($A:$A,VACINAS!$A:$A,VACINAS!E:E)</f>
        <v>SIM</v>
      </c>
      <c r="N10" s="69" t="str">
        <f>_xlfn.XLOOKUP($A:$A,VACINAS!$A:$A,VACINAS!F:F)</f>
        <v>SIM</v>
      </c>
      <c r="O10" s="69" t="str">
        <f>_xlfn.XLOOKUP($A:$A,VACINAS!$A:$A,VACINAS!G:G)</f>
        <v>SIM</v>
      </c>
      <c r="P10">
        <f>_xlfn.XLOOKUP(A:A,AUTOPREENCHIMENTO!A:A,AUTOPREENCHIMENTO!OT:OT)</f>
        <v>1</v>
      </c>
      <c r="Q10">
        <f>_xlfn.XLOOKUP($A:$A,AUTOPREENCHIMENTO!$A:$A,AUTOPREENCHIMENTO!PC:PC)</f>
        <v>1</v>
      </c>
      <c r="R10">
        <f>_xlfn.XLOOKUP($A:$A,AUTOPREENCHIMENTO!$A:$A,AUTOPREENCHIMENTO!PD:PD)</f>
        <v>1</v>
      </c>
      <c r="S10">
        <f>_xlfn.XLOOKUP($A:$A,AUTOPREENCHIMENTO!$A:$A,AUTOPREENCHIMENTO!NF:NF)</f>
        <v>1</v>
      </c>
      <c r="T10">
        <f>_xlfn.XLOOKUP($A:$A,AUTOPREENCHIMENTO!$A:$A,AUTOPREENCHIMENTO!NG:NG)</f>
        <v>0</v>
      </c>
      <c r="U10">
        <f>_xlfn.XLOOKUP(A:A,TELEFONE!A:A,TELEFONE!NF:NF)</f>
        <v>1</v>
      </c>
      <c r="V10">
        <f>_xlfn.XLOOKUP(A:A,TELEFONE!A:A,TELEFONE!NE:NE)</f>
        <v>0</v>
      </c>
    </row>
    <row r="11" spans="1:22" x14ac:dyDescent="0.25">
      <c r="A11" s="2">
        <v>50</v>
      </c>
      <c r="B11" s="1" t="s">
        <v>1622</v>
      </c>
      <c r="C11" s="43" t="s">
        <v>162</v>
      </c>
      <c r="D11" s="1" t="s">
        <v>2068</v>
      </c>
      <c r="E11" s="20" t="str">
        <f>_xlfn.XLOOKUP(A:A,Tipologia!A:A,Tipologia!F:F)</f>
        <v>C</v>
      </c>
      <c r="F11" s="63">
        <f t="shared" si="7"/>
        <v>4.5</v>
      </c>
      <c r="G11" s="65">
        <f t="shared" si="8"/>
        <v>2</v>
      </c>
      <c r="H11" s="65">
        <f t="shared" si="9"/>
        <v>0</v>
      </c>
      <c r="I11" s="65">
        <f t="shared" si="10"/>
        <v>1</v>
      </c>
      <c r="J11" s="65">
        <f t="shared" si="11"/>
        <v>0.5</v>
      </c>
      <c r="K11" s="65">
        <f t="shared" si="12"/>
        <v>0</v>
      </c>
      <c r="L11" s="65">
        <f t="shared" si="13"/>
        <v>1</v>
      </c>
      <c r="M11" s="69" t="str">
        <f>_xlfn.XLOOKUP($A:$A,VACINAS!$A:$A,VACINAS!E:E)</f>
        <v>SIM</v>
      </c>
      <c r="N11" s="69" t="str">
        <f>_xlfn.XLOOKUP($A:$A,VACINAS!$A:$A,VACINAS!F:F)</f>
        <v>SIM</v>
      </c>
      <c r="O11" s="69" t="str">
        <f>_xlfn.XLOOKUP($A:$A,VACINAS!$A:$A,VACINAS!G:G)</f>
        <v>SIM</v>
      </c>
      <c r="P11">
        <f>_xlfn.XLOOKUP(A:A,AUTOPREENCHIMENTO!A:A,AUTOPREENCHIMENTO!OT:OT)</f>
        <v>3</v>
      </c>
      <c r="Q11">
        <f>_xlfn.XLOOKUP($A:$A,AUTOPREENCHIMENTO!$A:$A,AUTOPREENCHIMENTO!PC:PC)</f>
        <v>1</v>
      </c>
      <c r="R11">
        <f>_xlfn.XLOOKUP($A:$A,AUTOPREENCHIMENTO!$A:$A,AUTOPREENCHIMENTO!PD:PD)</f>
        <v>1</v>
      </c>
      <c r="S11">
        <f>_xlfn.XLOOKUP($A:$A,AUTOPREENCHIMENTO!$A:$A,AUTOPREENCHIMENTO!NF:NF)</f>
        <v>1</v>
      </c>
      <c r="T11">
        <f>_xlfn.XLOOKUP($A:$A,AUTOPREENCHIMENTO!$A:$A,AUTOPREENCHIMENTO!NG:NG)</f>
        <v>0</v>
      </c>
      <c r="U11">
        <f>_xlfn.XLOOKUP(A:A,TELEFONE!A:A,TELEFONE!NF:NF)</f>
        <v>0</v>
      </c>
      <c r="V11">
        <f>_xlfn.XLOOKUP(A:A,TELEFONE!A:A,TELEFONE!NE:NE)</f>
        <v>1</v>
      </c>
    </row>
    <row r="12" spans="1:22" x14ac:dyDescent="0.25">
      <c r="A12" s="2">
        <v>51</v>
      </c>
      <c r="B12" s="1" t="s">
        <v>1929</v>
      </c>
      <c r="C12" s="43" t="s">
        <v>136</v>
      </c>
      <c r="D12" s="1" t="s">
        <v>2069</v>
      </c>
      <c r="E12" s="20" t="str">
        <f>_xlfn.XLOOKUP(A:A,Tipologia!A:A,Tipologia!F:F)</f>
        <v>B</v>
      </c>
      <c r="F12" s="63">
        <f t="shared" si="7"/>
        <v>4.5</v>
      </c>
      <c r="G12" s="65">
        <f t="shared" si="8"/>
        <v>2</v>
      </c>
      <c r="H12" s="65">
        <f t="shared" si="9"/>
        <v>0</v>
      </c>
      <c r="I12" s="65">
        <f t="shared" si="10"/>
        <v>0</v>
      </c>
      <c r="J12" s="65">
        <f t="shared" si="11"/>
        <v>0.5</v>
      </c>
      <c r="K12" s="65">
        <f t="shared" si="12"/>
        <v>1</v>
      </c>
      <c r="L12" s="65">
        <f t="shared" si="13"/>
        <v>1</v>
      </c>
      <c r="M12" s="69" t="str">
        <f>_xlfn.XLOOKUP($A:$A,VACINAS!$A:$A,VACINAS!E:E)</f>
        <v>SIM</v>
      </c>
      <c r="N12" s="69" t="str">
        <f>_xlfn.XLOOKUP($A:$A,VACINAS!$A:$A,VACINAS!F:F)</f>
        <v>SIM</v>
      </c>
      <c r="O12" s="69" t="str">
        <f>_xlfn.XLOOKUP($A:$A,VACINAS!$A:$A,VACINAS!G:G)</f>
        <v>SIM</v>
      </c>
      <c r="P12">
        <f>_xlfn.XLOOKUP(A:A,AUTOPREENCHIMENTO!A:A,AUTOPREENCHIMENTO!OT:OT)</f>
        <v>2</v>
      </c>
      <c r="Q12">
        <f>_xlfn.XLOOKUP($A:$A,AUTOPREENCHIMENTO!$A:$A,AUTOPREENCHIMENTO!PC:PC)</f>
        <v>2</v>
      </c>
      <c r="R12">
        <f>_xlfn.XLOOKUP($A:$A,AUTOPREENCHIMENTO!$A:$A,AUTOPREENCHIMENTO!PD:PD)</f>
        <v>2</v>
      </c>
      <c r="S12">
        <f>_xlfn.XLOOKUP($A:$A,AUTOPREENCHIMENTO!$A:$A,AUTOPREENCHIMENTO!NF:NF)</f>
        <v>1</v>
      </c>
      <c r="T12">
        <f>_xlfn.XLOOKUP($A:$A,AUTOPREENCHIMENTO!$A:$A,AUTOPREENCHIMENTO!NG:NG)</f>
        <v>0</v>
      </c>
      <c r="U12">
        <f>_xlfn.XLOOKUP(A:A,TELEFONE!A:A,TELEFONE!NF:NF)</f>
        <v>1</v>
      </c>
      <c r="V12">
        <f>_xlfn.XLOOKUP(A:A,TELEFONE!A:A,TELEFONE!NE:NE)</f>
        <v>1</v>
      </c>
    </row>
    <row r="13" spans="1:22" x14ac:dyDescent="0.25">
      <c r="A13" s="2">
        <v>52</v>
      </c>
      <c r="B13" s="1" t="s">
        <v>1857</v>
      </c>
      <c r="C13" s="43" t="s">
        <v>2155</v>
      </c>
      <c r="D13" s="12" t="s">
        <v>2038</v>
      </c>
      <c r="E13" s="20" t="str">
        <f>_xlfn.XLOOKUP(A:A,Tipologia!A:A,Tipologia!F:F)</f>
        <v>SEM INFORMAÇÃO</v>
      </c>
      <c r="F13" s="63" t="e">
        <f t="shared" si="7"/>
        <v>#N/A</v>
      </c>
      <c r="G13" s="65">
        <f t="shared" si="8"/>
        <v>2</v>
      </c>
      <c r="H13" s="65" t="e">
        <f t="shared" si="9"/>
        <v>#N/A</v>
      </c>
      <c r="I13" s="65" t="e">
        <f t="shared" si="10"/>
        <v>#N/A</v>
      </c>
      <c r="J13" s="65" t="e">
        <f t="shared" si="11"/>
        <v>#N/A</v>
      </c>
      <c r="K13" s="65">
        <f t="shared" si="12"/>
        <v>1</v>
      </c>
      <c r="L13" s="65">
        <f t="shared" si="13"/>
        <v>0</v>
      </c>
      <c r="M13" s="69" t="str">
        <f>_xlfn.XLOOKUP($A:$A,VACINAS!$A:$A,VACINAS!E:E)</f>
        <v>SIM</v>
      </c>
      <c r="N13" s="69" t="str">
        <f>_xlfn.XLOOKUP($A:$A,VACINAS!$A:$A,VACINAS!F:F)</f>
        <v>SIM</v>
      </c>
      <c r="O13" s="69" t="str">
        <f>_xlfn.XLOOKUP($A:$A,VACINAS!$A:$A,VACINAS!G:G)</f>
        <v>SIM</v>
      </c>
      <c r="P13" t="e">
        <f>_xlfn.XLOOKUP(A:A,AUTOPREENCHIMENTO!A:A,AUTOPREENCHIMENTO!OT:OT)</f>
        <v>#N/A</v>
      </c>
      <c r="Q13" t="e">
        <f>_xlfn.XLOOKUP($A:$A,AUTOPREENCHIMENTO!$A:$A,AUTOPREENCHIMENTO!PC:PC)</f>
        <v>#N/A</v>
      </c>
      <c r="R13" t="e">
        <f>_xlfn.XLOOKUP($A:$A,AUTOPREENCHIMENTO!$A:$A,AUTOPREENCHIMENTO!PD:PD)</f>
        <v>#N/A</v>
      </c>
      <c r="S13" t="e">
        <f>_xlfn.XLOOKUP($A:$A,AUTOPREENCHIMENTO!$A:$A,AUTOPREENCHIMENTO!NF:NF)</f>
        <v>#N/A</v>
      </c>
      <c r="T13" t="e">
        <f>_xlfn.XLOOKUP($A:$A,AUTOPREENCHIMENTO!$A:$A,AUTOPREENCHIMENTO!NG:NG)</f>
        <v>#N/A</v>
      </c>
      <c r="U13">
        <f>_xlfn.XLOOKUP(A:A,TELEFONE!A:A,TELEFONE!NF:NF)</f>
        <v>1</v>
      </c>
      <c r="V13">
        <f>_xlfn.XLOOKUP(A:A,TELEFONE!A:A,TELEFONE!NE:NE)</f>
        <v>0</v>
      </c>
    </row>
    <row r="14" spans="1:22" x14ac:dyDescent="0.25">
      <c r="A14" s="2">
        <v>53</v>
      </c>
      <c r="B14" s="1" t="s">
        <v>1857</v>
      </c>
      <c r="C14" s="43" t="s">
        <v>157</v>
      </c>
      <c r="D14" s="1" t="s">
        <v>2083</v>
      </c>
      <c r="E14" s="20" t="str">
        <f>_xlfn.XLOOKUP(A:A,Tipologia!A:A,Tipologia!F:F)</f>
        <v>A</v>
      </c>
      <c r="F14" s="63">
        <f t="shared" si="7"/>
        <v>5</v>
      </c>
      <c r="G14" s="65">
        <f t="shared" si="8"/>
        <v>2</v>
      </c>
      <c r="H14" s="65">
        <f t="shared" si="9"/>
        <v>1</v>
      </c>
      <c r="I14" s="65">
        <f t="shared" si="10"/>
        <v>0</v>
      </c>
      <c r="J14" s="65">
        <f t="shared" si="11"/>
        <v>1</v>
      </c>
      <c r="K14" s="65">
        <f t="shared" si="12"/>
        <v>1</v>
      </c>
      <c r="L14" s="65">
        <f t="shared" si="13"/>
        <v>0</v>
      </c>
      <c r="M14" s="69" t="str">
        <f>_xlfn.XLOOKUP($A:$A,VACINAS!$A:$A,VACINAS!E:E)</f>
        <v>SIM</v>
      </c>
      <c r="N14" s="69" t="str">
        <f>_xlfn.XLOOKUP($A:$A,VACINAS!$A:$A,VACINAS!F:F)</f>
        <v>SIM</v>
      </c>
      <c r="O14" s="69" t="str">
        <f>_xlfn.XLOOKUP($A:$A,VACINAS!$A:$A,VACINAS!G:G)</f>
        <v>SIM</v>
      </c>
      <c r="P14">
        <f>_xlfn.XLOOKUP(A:A,AUTOPREENCHIMENTO!A:A,AUTOPREENCHIMENTO!OT:OT)</f>
        <v>1</v>
      </c>
      <c r="Q14">
        <f>_xlfn.XLOOKUP($A:$A,AUTOPREENCHIMENTO!$A:$A,AUTOPREENCHIMENTO!PC:PC)</f>
        <v>2</v>
      </c>
      <c r="R14">
        <f>_xlfn.XLOOKUP($A:$A,AUTOPREENCHIMENTO!$A:$A,AUTOPREENCHIMENTO!PD:PD)</f>
        <v>2</v>
      </c>
      <c r="S14">
        <f>_xlfn.XLOOKUP($A:$A,AUTOPREENCHIMENTO!$A:$A,AUTOPREENCHIMENTO!NF:NF)</f>
        <v>1</v>
      </c>
      <c r="T14">
        <f>_xlfn.XLOOKUP($A:$A,AUTOPREENCHIMENTO!$A:$A,AUTOPREENCHIMENTO!NG:NG)</f>
        <v>1</v>
      </c>
      <c r="U14">
        <f>_xlfn.XLOOKUP(A:A,TELEFONE!A:A,TELEFONE!NF:NF)</f>
        <v>1</v>
      </c>
      <c r="V14">
        <f>_xlfn.XLOOKUP(A:A,TELEFONE!A:A,TELEFONE!NE:NE)</f>
        <v>0</v>
      </c>
    </row>
    <row r="15" spans="1:22" x14ac:dyDescent="0.25">
      <c r="A15" s="2">
        <v>54</v>
      </c>
      <c r="B15" s="1" t="s">
        <v>1622</v>
      </c>
      <c r="C15" s="43" t="s">
        <v>127</v>
      </c>
      <c r="D15" s="1" t="s">
        <v>2095</v>
      </c>
      <c r="E15" s="20" t="str">
        <f>_xlfn.XLOOKUP(A:A,Tipologia!A:A,Tipologia!F:F)</f>
        <v>C</v>
      </c>
      <c r="F15" s="63">
        <f t="shared" si="7"/>
        <v>4.5</v>
      </c>
      <c r="G15" s="65">
        <f t="shared" si="8"/>
        <v>2</v>
      </c>
      <c r="H15" s="65">
        <f t="shared" si="9"/>
        <v>0</v>
      </c>
      <c r="I15" s="65">
        <f t="shared" si="10"/>
        <v>1</v>
      </c>
      <c r="J15" s="65">
        <f t="shared" si="11"/>
        <v>0.5</v>
      </c>
      <c r="K15" s="65">
        <f t="shared" si="12"/>
        <v>0</v>
      </c>
      <c r="L15" s="65">
        <f t="shared" si="13"/>
        <v>1</v>
      </c>
      <c r="M15" s="69" t="str">
        <f>_xlfn.XLOOKUP($A:$A,VACINAS!$A:$A,VACINAS!E:E)</f>
        <v>SIM</v>
      </c>
      <c r="N15" s="69" t="str">
        <f>_xlfn.XLOOKUP($A:$A,VACINAS!$A:$A,VACINAS!F:F)</f>
        <v>SIM</v>
      </c>
      <c r="O15" s="69" t="str">
        <f>_xlfn.XLOOKUP($A:$A,VACINAS!$A:$A,VACINAS!G:G)</f>
        <v>SIM</v>
      </c>
      <c r="P15">
        <f>_xlfn.XLOOKUP(A:A,AUTOPREENCHIMENTO!A:A,AUTOPREENCHIMENTO!OT:OT)</f>
        <v>2</v>
      </c>
      <c r="Q15">
        <f>_xlfn.XLOOKUP($A:$A,AUTOPREENCHIMENTO!$A:$A,AUTOPREENCHIMENTO!PC:PC)</f>
        <v>1</v>
      </c>
      <c r="R15">
        <f>_xlfn.XLOOKUP($A:$A,AUTOPREENCHIMENTO!$A:$A,AUTOPREENCHIMENTO!PD:PD)</f>
        <v>1</v>
      </c>
      <c r="S15">
        <f>_xlfn.XLOOKUP($A:$A,AUTOPREENCHIMENTO!$A:$A,AUTOPREENCHIMENTO!NF:NF)</f>
        <v>1</v>
      </c>
      <c r="T15">
        <f>_xlfn.XLOOKUP($A:$A,AUTOPREENCHIMENTO!$A:$A,AUTOPREENCHIMENTO!NG:NG)</f>
        <v>0</v>
      </c>
      <c r="U15">
        <f>_xlfn.XLOOKUP(A:A,TELEFONE!A:A,TELEFONE!NF:NF)</f>
        <v>0</v>
      </c>
      <c r="V15">
        <f>_xlfn.XLOOKUP(A:A,TELEFONE!A:A,TELEFONE!NE:NE)</f>
        <v>1</v>
      </c>
    </row>
    <row r="16" spans="1:22" x14ac:dyDescent="0.25">
      <c r="A16" s="2">
        <v>56</v>
      </c>
      <c r="B16" s="1" t="s">
        <v>1929</v>
      </c>
      <c r="C16" s="43" t="s">
        <v>120</v>
      </c>
      <c r="D16" s="1" t="s">
        <v>2121</v>
      </c>
      <c r="E16" s="20" t="str">
        <f>_xlfn.XLOOKUP(A:A,Tipologia!A:A,Tipologia!F:F)</f>
        <v>C</v>
      </c>
      <c r="F16" s="63">
        <f t="shared" si="7"/>
        <v>5.5</v>
      </c>
      <c r="G16" s="65">
        <f t="shared" si="8"/>
        <v>2</v>
      </c>
      <c r="H16" s="65">
        <f t="shared" si="9"/>
        <v>1</v>
      </c>
      <c r="I16" s="65">
        <f t="shared" si="10"/>
        <v>1</v>
      </c>
      <c r="J16" s="65">
        <f t="shared" si="11"/>
        <v>0.5</v>
      </c>
      <c r="K16" s="65">
        <f t="shared" si="12"/>
        <v>0</v>
      </c>
      <c r="L16" s="65">
        <f t="shared" si="13"/>
        <v>1</v>
      </c>
      <c r="M16" s="69" t="str">
        <f>_xlfn.XLOOKUP($A:$A,VACINAS!$A:$A,VACINAS!E:E)</f>
        <v>SIM</v>
      </c>
      <c r="N16" s="69" t="str">
        <f>_xlfn.XLOOKUP($A:$A,VACINAS!$A:$A,VACINAS!F:F)</f>
        <v>SIM</v>
      </c>
      <c r="O16" s="69" t="str">
        <f>_xlfn.XLOOKUP($A:$A,VACINAS!$A:$A,VACINAS!G:G)</f>
        <v>SIM</v>
      </c>
      <c r="P16">
        <f>_xlfn.XLOOKUP(A:A,AUTOPREENCHIMENTO!A:A,AUTOPREENCHIMENTO!OT:OT)</f>
        <v>1</v>
      </c>
      <c r="Q16">
        <f>_xlfn.XLOOKUP($A:$A,AUTOPREENCHIMENTO!$A:$A,AUTOPREENCHIMENTO!PC:PC)</f>
        <v>1</v>
      </c>
      <c r="R16">
        <f>_xlfn.XLOOKUP($A:$A,AUTOPREENCHIMENTO!$A:$A,AUTOPREENCHIMENTO!PD:PD)</f>
        <v>1</v>
      </c>
      <c r="S16">
        <f>_xlfn.XLOOKUP($A:$A,AUTOPREENCHIMENTO!$A:$A,AUTOPREENCHIMENTO!NF:NF)</f>
        <v>1</v>
      </c>
      <c r="T16">
        <f>_xlfn.XLOOKUP($A:$A,AUTOPREENCHIMENTO!$A:$A,AUTOPREENCHIMENTO!NG:NG)</f>
        <v>0</v>
      </c>
      <c r="U16">
        <f>_xlfn.XLOOKUP(A:A,TELEFONE!A:A,TELEFONE!NF:NF)</f>
        <v>0</v>
      </c>
      <c r="V16">
        <f>_xlfn.XLOOKUP(A:A,TELEFONE!A:A,TELEFONE!NE:NE)</f>
        <v>1</v>
      </c>
    </row>
    <row r="17" spans="1:22" x14ac:dyDescent="0.25">
      <c r="A17" s="2">
        <v>57</v>
      </c>
      <c r="B17" s="1" t="s">
        <v>1568</v>
      </c>
      <c r="C17" s="43" t="s">
        <v>1569</v>
      </c>
      <c r="D17" s="1" t="s">
        <v>2017</v>
      </c>
      <c r="E17" s="20" t="str">
        <f>_xlfn.XLOOKUP(A:A,Tipologia!A:A,Tipologia!F:F)</f>
        <v>B</v>
      </c>
      <c r="F17" s="63">
        <f t="shared" si="7"/>
        <v>5</v>
      </c>
      <c r="G17" s="65">
        <f t="shared" si="8"/>
        <v>2</v>
      </c>
      <c r="H17" s="65">
        <f t="shared" si="9"/>
        <v>1</v>
      </c>
      <c r="I17" s="65">
        <f t="shared" si="10"/>
        <v>1</v>
      </c>
      <c r="J17" s="65">
        <f t="shared" si="11"/>
        <v>1</v>
      </c>
      <c r="K17" s="65">
        <f t="shared" si="12"/>
        <v>0</v>
      </c>
      <c r="L17" s="65">
        <f t="shared" si="13"/>
        <v>0</v>
      </c>
      <c r="M17" s="69" t="str">
        <f>_xlfn.XLOOKUP($A:$A,VACINAS!$A:$A,VACINAS!E:E)</f>
        <v>SIM</v>
      </c>
      <c r="N17" s="69" t="str">
        <f>_xlfn.XLOOKUP($A:$A,VACINAS!$A:$A,VACINAS!F:F)</f>
        <v>SIM</v>
      </c>
      <c r="O17" s="69" t="str">
        <f>_xlfn.XLOOKUP($A:$A,VACINAS!$A:$A,VACINAS!G:G)</f>
        <v>SIM</v>
      </c>
      <c r="P17">
        <f>_xlfn.XLOOKUP(A:A,AUTOPREENCHIMENTO!A:A,AUTOPREENCHIMENTO!OT:OT)</f>
        <v>1</v>
      </c>
      <c r="Q17">
        <f>_xlfn.XLOOKUP($A:$A,AUTOPREENCHIMENTO!$A:$A,AUTOPREENCHIMENTO!PC:PC)</f>
        <v>1</v>
      </c>
      <c r="R17">
        <f>_xlfn.XLOOKUP($A:$A,AUTOPREENCHIMENTO!$A:$A,AUTOPREENCHIMENTO!PD:PD)</f>
        <v>1</v>
      </c>
      <c r="S17">
        <f>_xlfn.XLOOKUP($A:$A,AUTOPREENCHIMENTO!$A:$A,AUTOPREENCHIMENTO!NF:NF)</f>
        <v>1</v>
      </c>
      <c r="T17">
        <f>_xlfn.XLOOKUP($A:$A,AUTOPREENCHIMENTO!$A:$A,AUTOPREENCHIMENTO!NG:NG)</f>
        <v>1</v>
      </c>
      <c r="U17">
        <f>_xlfn.XLOOKUP(A:A,TELEFONE!A:A,TELEFONE!NF:NF)</f>
        <v>0</v>
      </c>
      <c r="V17">
        <f>_xlfn.XLOOKUP(A:A,TELEFONE!A:A,TELEFONE!NE:NE)</f>
        <v>0</v>
      </c>
    </row>
    <row r="18" spans="1:22" x14ac:dyDescent="0.25">
      <c r="A18" s="2">
        <v>58</v>
      </c>
      <c r="B18" s="1" t="s">
        <v>1702</v>
      </c>
      <c r="C18" s="43" t="s">
        <v>271</v>
      </c>
      <c r="D18" s="1" t="s">
        <v>2070</v>
      </c>
      <c r="E18" s="20" t="str">
        <f>_xlfn.XLOOKUP(A:A,Tipologia!A:A,Tipologia!F:F)</f>
        <v>B</v>
      </c>
      <c r="F18" s="63">
        <f t="shared" si="7"/>
        <v>4.5</v>
      </c>
      <c r="G18" s="65">
        <f t="shared" si="8"/>
        <v>2</v>
      </c>
      <c r="H18" s="65">
        <f t="shared" si="9"/>
        <v>1</v>
      </c>
      <c r="I18" s="65">
        <f t="shared" si="10"/>
        <v>1</v>
      </c>
      <c r="J18" s="65">
        <f t="shared" si="11"/>
        <v>0.5</v>
      </c>
      <c r="K18" s="65">
        <f t="shared" si="12"/>
        <v>0</v>
      </c>
      <c r="L18" s="65">
        <f t="shared" si="13"/>
        <v>0</v>
      </c>
      <c r="M18" s="69" t="str">
        <f>_xlfn.XLOOKUP($A:$A,VACINAS!$A:$A,VACINAS!E:E)</f>
        <v>SIM</v>
      </c>
      <c r="N18" s="69" t="str">
        <f>_xlfn.XLOOKUP($A:$A,VACINAS!$A:$A,VACINAS!F:F)</f>
        <v>SIM</v>
      </c>
      <c r="O18" s="69" t="str">
        <f>_xlfn.XLOOKUP($A:$A,VACINAS!$A:$A,VACINAS!G:G)</f>
        <v>SIM</v>
      </c>
      <c r="P18">
        <f>_xlfn.XLOOKUP(A:A,AUTOPREENCHIMENTO!A:A,AUTOPREENCHIMENTO!OT:OT)</f>
        <v>1</v>
      </c>
      <c r="Q18">
        <f>_xlfn.XLOOKUP($A:$A,AUTOPREENCHIMENTO!$A:$A,AUTOPREENCHIMENTO!PC:PC)</f>
        <v>1</v>
      </c>
      <c r="R18">
        <f>_xlfn.XLOOKUP($A:$A,AUTOPREENCHIMENTO!$A:$A,AUTOPREENCHIMENTO!PD:PD)</f>
        <v>1</v>
      </c>
      <c r="S18">
        <f>_xlfn.XLOOKUP($A:$A,AUTOPREENCHIMENTO!$A:$A,AUTOPREENCHIMENTO!NF:NF)</f>
        <v>1</v>
      </c>
      <c r="T18">
        <f>_xlfn.XLOOKUP($A:$A,AUTOPREENCHIMENTO!$A:$A,AUTOPREENCHIMENTO!NG:NG)</f>
        <v>0</v>
      </c>
      <c r="U18">
        <f>_xlfn.XLOOKUP(A:A,TELEFONE!A:A,TELEFONE!NF:NF)</f>
        <v>0</v>
      </c>
      <c r="V18">
        <f>_xlfn.XLOOKUP(A:A,TELEFONE!A:A,TELEFONE!NE:NE)</f>
        <v>0</v>
      </c>
    </row>
    <row r="19" spans="1:22" x14ac:dyDescent="0.25">
      <c r="A19" s="2">
        <v>59</v>
      </c>
      <c r="B19" s="1" t="s">
        <v>1622</v>
      </c>
      <c r="C19" s="43" t="s">
        <v>276</v>
      </c>
      <c r="D19" s="1" t="s">
        <v>2048</v>
      </c>
      <c r="E19" s="20" t="str">
        <f>_xlfn.XLOOKUP(A:A,Tipologia!A:A,Tipologia!F:F)</f>
        <v>C</v>
      </c>
      <c r="F19" s="63">
        <f t="shared" si="7"/>
        <v>4.5</v>
      </c>
      <c r="G19" s="65">
        <f t="shared" si="8"/>
        <v>0</v>
      </c>
      <c r="H19" s="65">
        <f t="shared" si="9"/>
        <v>1</v>
      </c>
      <c r="I19" s="65">
        <f t="shared" si="10"/>
        <v>1</v>
      </c>
      <c r="J19" s="65">
        <f t="shared" si="11"/>
        <v>0.5</v>
      </c>
      <c r="K19" s="65">
        <f t="shared" si="12"/>
        <v>1</v>
      </c>
      <c r="L19" s="65">
        <f t="shared" si="13"/>
        <v>1</v>
      </c>
      <c r="M19" s="69" t="str">
        <f>_xlfn.XLOOKUP($A:$A,VACINAS!$A:$A,VACINAS!E:E)</f>
        <v>NÃO</v>
      </c>
      <c r="N19" s="69" t="str">
        <f>_xlfn.XLOOKUP($A:$A,VACINAS!$A:$A,VACINAS!F:F)</f>
        <v>NÃO</v>
      </c>
      <c r="O19" s="69" t="str">
        <f>_xlfn.XLOOKUP($A:$A,VACINAS!$A:$A,VACINAS!G:G)</f>
        <v>NÃO</v>
      </c>
      <c r="P19">
        <f>_xlfn.XLOOKUP(A:A,AUTOPREENCHIMENTO!A:A,AUTOPREENCHIMENTO!OT:OT)</f>
        <v>1</v>
      </c>
      <c r="Q19">
        <f>_xlfn.XLOOKUP($A:$A,AUTOPREENCHIMENTO!$A:$A,AUTOPREENCHIMENTO!PC:PC)</f>
        <v>1</v>
      </c>
      <c r="R19">
        <f>_xlfn.XLOOKUP($A:$A,AUTOPREENCHIMENTO!$A:$A,AUTOPREENCHIMENTO!PD:PD)</f>
        <v>1</v>
      </c>
      <c r="S19">
        <f>_xlfn.XLOOKUP($A:$A,AUTOPREENCHIMENTO!$A:$A,AUTOPREENCHIMENTO!NF:NF)</f>
        <v>1</v>
      </c>
      <c r="T19">
        <f>_xlfn.XLOOKUP($A:$A,AUTOPREENCHIMENTO!$A:$A,AUTOPREENCHIMENTO!NG:NG)</f>
        <v>0</v>
      </c>
      <c r="U19">
        <f>_xlfn.XLOOKUP(A:A,TELEFONE!A:A,TELEFONE!NF:NF)</f>
        <v>1</v>
      </c>
      <c r="V19">
        <f>_xlfn.XLOOKUP(A:A,TELEFONE!A:A,TELEFONE!NE:NE)</f>
        <v>1</v>
      </c>
    </row>
    <row r="20" spans="1:22" x14ac:dyDescent="0.25">
      <c r="A20" s="2">
        <v>60</v>
      </c>
      <c r="B20" s="1" t="s">
        <v>1568</v>
      </c>
      <c r="C20" s="43" t="s">
        <v>281</v>
      </c>
      <c r="D20" s="1" t="s">
        <v>2049</v>
      </c>
      <c r="E20" s="20" t="str">
        <f>_xlfn.XLOOKUP(A:A,Tipologia!A:A,Tipologia!F:F)</f>
        <v>B</v>
      </c>
      <c r="F20" s="63">
        <f t="shared" si="7"/>
        <v>7</v>
      </c>
      <c r="G20" s="65">
        <f t="shared" si="8"/>
        <v>2</v>
      </c>
      <c r="H20" s="65">
        <f t="shared" si="9"/>
        <v>1</v>
      </c>
      <c r="I20" s="65">
        <f t="shared" si="10"/>
        <v>1</v>
      </c>
      <c r="J20" s="65">
        <f t="shared" si="11"/>
        <v>1</v>
      </c>
      <c r="K20" s="65">
        <f t="shared" si="12"/>
        <v>1</v>
      </c>
      <c r="L20" s="65">
        <f t="shared" si="13"/>
        <v>1</v>
      </c>
      <c r="M20" s="69" t="str">
        <f>_xlfn.XLOOKUP($A:$A,VACINAS!$A:$A,VACINAS!E:E)</f>
        <v>SIM</v>
      </c>
      <c r="N20" s="69" t="str">
        <f>_xlfn.XLOOKUP($A:$A,VACINAS!$A:$A,VACINAS!F:F)</f>
        <v>SIM</v>
      </c>
      <c r="O20" s="69" t="str">
        <f>_xlfn.XLOOKUP($A:$A,VACINAS!$A:$A,VACINAS!G:G)</f>
        <v>SIM</v>
      </c>
      <c r="P20">
        <f>_xlfn.XLOOKUP(A:A,AUTOPREENCHIMENTO!A:A,AUTOPREENCHIMENTO!OT:OT)</f>
        <v>1</v>
      </c>
      <c r="Q20">
        <f>_xlfn.XLOOKUP($A:$A,AUTOPREENCHIMENTO!$A:$A,AUTOPREENCHIMENTO!PC:PC)</f>
        <v>1</v>
      </c>
      <c r="R20">
        <f>_xlfn.XLOOKUP($A:$A,AUTOPREENCHIMENTO!$A:$A,AUTOPREENCHIMENTO!PD:PD)</f>
        <v>1</v>
      </c>
      <c r="S20">
        <f>_xlfn.XLOOKUP($A:$A,AUTOPREENCHIMENTO!$A:$A,AUTOPREENCHIMENTO!NF:NF)</f>
        <v>1</v>
      </c>
      <c r="T20">
        <f>_xlfn.XLOOKUP($A:$A,AUTOPREENCHIMENTO!$A:$A,AUTOPREENCHIMENTO!NG:NG)</f>
        <v>1</v>
      </c>
      <c r="U20">
        <f>_xlfn.XLOOKUP(A:A,TELEFONE!A:A,TELEFONE!NF:NF)</f>
        <v>1</v>
      </c>
      <c r="V20">
        <f>_xlfn.XLOOKUP(A:A,TELEFONE!A:A,TELEFONE!NE:NE)</f>
        <v>1</v>
      </c>
    </row>
    <row r="21" spans="1:22" x14ac:dyDescent="0.25">
      <c r="A21" s="2">
        <v>61</v>
      </c>
      <c r="B21" s="1" t="s">
        <v>1523</v>
      </c>
      <c r="C21" s="43" t="s">
        <v>286</v>
      </c>
      <c r="D21" s="1" t="s">
        <v>2018</v>
      </c>
      <c r="E21" s="20" t="str">
        <f>_xlfn.XLOOKUP(A:A,Tipologia!A:A,Tipologia!F:F)</f>
        <v>B</v>
      </c>
      <c r="F21" s="63">
        <f t="shared" si="7"/>
        <v>6.5</v>
      </c>
      <c r="G21" s="65">
        <f t="shared" si="8"/>
        <v>2</v>
      </c>
      <c r="H21" s="65">
        <f t="shared" si="9"/>
        <v>1</v>
      </c>
      <c r="I21" s="65">
        <f t="shared" si="10"/>
        <v>1</v>
      </c>
      <c r="J21" s="65">
        <f t="shared" si="11"/>
        <v>0.5</v>
      </c>
      <c r="K21" s="65">
        <f t="shared" si="12"/>
        <v>1</v>
      </c>
      <c r="L21" s="65">
        <f t="shared" si="13"/>
        <v>1</v>
      </c>
      <c r="M21" s="69" t="str">
        <f>_xlfn.XLOOKUP($A:$A,VACINAS!$A:$A,VACINAS!E:E)</f>
        <v>SIM</v>
      </c>
      <c r="N21" s="69" t="str">
        <f>_xlfn.XLOOKUP($A:$A,VACINAS!$A:$A,VACINAS!F:F)</f>
        <v>SIM</v>
      </c>
      <c r="O21" s="69" t="str">
        <f>_xlfn.XLOOKUP($A:$A,VACINAS!$A:$A,VACINAS!G:G)</f>
        <v>SIM</v>
      </c>
      <c r="P21">
        <f>_xlfn.XLOOKUP(A:A,AUTOPREENCHIMENTO!A:A,AUTOPREENCHIMENTO!OT:OT)</f>
        <v>1</v>
      </c>
      <c r="Q21">
        <f>_xlfn.XLOOKUP($A:$A,AUTOPREENCHIMENTO!$A:$A,AUTOPREENCHIMENTO!PC:PC)</f>
        <v>1</v>
      </c>
      <c r="R21">
        <f>_xlfn.XLOOKUP($A:$A,AUTOPREENCHIMENTO!$A:$A,AUTOPREENCHIMENTO!PD:PD)</f>
        <v>1</v>
      </c>
      <c r="S21">
        <f>_xlfn.XLOOKUP($A:$A,AUTOPREENCHIMENTO!$A:$A,AUTOPREENCHIMENTO!NF:NF)</f>
        <v>1</v>
      </c>
      <c r="T21">
        <f>_xlfn.XLOOKUP($A:$A,AUTOPREENCHIMENTO!$A:$A,AUTOPREENCHIMENTO!NG:NG)</f>
        <v>0</v>
      </c>
      <c r="U21">
        <f>_xlfn.XLOOKUP(A:A,TELEFONE!A:A,TELEFONE!NF:NF)</f>
        <v>1</v>
      </c>
      <c r="V21">
        <f>_xlfn.XLOOKUP(A:A,TELEFONE!A:A,TELEFONE!NE:NE)</f>
        <v>1</v>
      </c>
    </row>
    <row r="22" spans="1:22" x14ac:dyDescent="0.25">
      <c r="A22" s="2">
        <v>62</v>
      </c>
      <c r="B22" s="1" t="s">
        <v>1857</v>
      </c>
      <c r="C22" s="43" t="s">
        <v>291</v>
      </c>
      <c r="D22" s="1" t="s">
        <v>2065</v>
      </c>
      <c r="E22" s="20" t="str">
        <f>_xlfn.XLOOKUP(A:A,Tipologia!A:A,Tipologia!F:F)</f>
        <v>B</v>
      </c>
      <c r="F22" s="63">
        <f t="shared" si="7"/>
        <v>5</v>
      </c>
      <c r="G22" s="65">
        <f t="shared" si="8"/>
        <v>2</v>
      </c>
      <c r="H22" s="65">
        <f t="shared" si="9"/>
        <v>1</v>
      </c>
      <c r="I22" s="65">
        <f t="shared" si="10"/>
        <v>0</v>
      </c>
      <c r="J22" s="65">
        <f t="shared" si="11"/>
        <v>1</v>
      </c>
      <c r="K22" s="65">
        <f t="shared" si="12"/>
        <v>1</v>
      </c>
      <c r="L22" s="65">
        <f t="shared" si="13"/>
        <v>0</v>
      </c>
      <c r="M22" s="69" t="str">
        <f>_xlfn.XLOOKUP($A:$A,VACINAS!$A:$A,VACINAS!E:E)</f>
        <v>SIM</v>
      </c>
      <c r="N22" s="69" t="str">
        <f>_xlfn.XLOOKUP($A:$A,VACINAS!$A:$A,VACINAS!F:F)</f>
        <v>SIM</v>
      </c>
      <c r="O22" s="69" t="str">
        <f>_xlfn.XLOOKUP($A:$A,VACINAS!$A:$A,VACINAS!G:G)</f>
        <v>SIM</v>
      </c>
      <c r="P22">
        <f>_xlfn.XLOOKUP(A:A,AUTOPREENCHIMENTO!A:A,AUTOPREENCHIMENTO!OT:OT)</f>
        <v>1</v>
      </c>
      <c r="Q22">
        <f>_xlfn.XLOOKUP($A:$A,AUTOPREENCHIMENTO!$A:$A,AUTOPREENCHIMENTO!PC:PC)</f>
        <v>2</v>
      </c>
      <c r="R22">
        <f>_xlfn.XLOOKUP($A:$A,AUTOPREENCHIMENTO!$A:$A,AUTOPREENCHIMENTO!PD:PD)</f>
        <v>2</v>
      </c>
      <c r="S22">
        <f>_xlfn.XLOOKUP($A:$A,AUTOPREENCHIMENTO!$A:$A,AUTOPREENCHIMENTO!NF:NF)</f>
        <v>1</v>
      </c>
      <c r="T22">
        <f>_xlfn.XLOOKUP($A:$A,AUTOPREENCHIMENTO!$A:$A,AUTOPREENCHIMENTO!NG:NG)</f>
        <v>1</v>
      </c>
      <c r="U22">
        <f>_xlfn.XLOOKUP(A:A,TELEFONE!A:A,TELEFONE!NF:NF)</f>
        <v>1</v>
      </c>
      <c r="V22">
        <f>_xlfn.XLOOKUP(A:A,TELEFONE!A:A,TELEFONE!NE:NE)</f>
        <v>0</v>
      </c>
    </row>
    <row r="23" spans="1:22" x14ac:dyDescent="0.25">
      <c r="A23" s="2">
        <v>63</v>
      </c>
      <c r="B23" s="1" t="s">
        <v>1794</v>
      </c>
      <c r="C23" s="43" t="s">
        <v>231</v>
      </c>
      <c r="D23" s="1" t="s">
        <v>2009</v>
      </c>
      <c r="E23" s="20" t="str">
        <f>_xlfn.XLOOKUP(A:A,Tipologia!A:A,Tipologia!F:F)</f>
        <v>C</v>
      </c>
      <c r="F23" s="63">
        <f t="shared" si="7"/>
        <v>6</v>
      </c>
      <c r="G23" s="65">
        <f t="shared" si="8"/>
        <v>2</v>
      </c>
      <c r="H23" s="65">
        <f t="shared" si="9"/>
        <v>0</v>
      </c>
      <c r="I23" s="65">
        <f t="shared" si="10"/>
        <v>1</v>
      </c>
      <c r="J23" s="65">
        <f t="shared" si="11"/>
        <v>1</v>
      </c>
      <c r="K23" s="65">
        <f t="shared" si="12"/>
        <v>1</v>
      </c>
      <c r="L23" s="65">
        <f t="shared" si="13"/>
        <v>1</v>
      </c>
      <c r="M23" s="69" t="str">
        <f>_xlfn.XLOOKUP($A:$A,VACINAS!$A:$A,VACINAS!E:E)</f>
        <v>SIM</v>
      </c>
      <c r="N23" s="69" t="str">
        <f>_xlfn.XLOOKUP($A:$A,VACINAS!$A:$A,VACINAS!F:F)</f>
        <v>SIM</v>
      </c>
      <c r="O23" s="69" t="str">
        <f>_xlfn.XLOOKUP($A:$A,VACINAS!$A:$A,VACINAS!G:G)</f>
        <v>SIM</v>
      </c>
      <c r="P23">
        <f>_xlfn.XLOOKUP(A:A,AUTOPREENCHIMENTO!A:A,AUTOPREENCHIMENTO!OT:OT)</f>
        <v>2</v>
      </c>
      <c r="Q23">
        <f>_xlfn.XLOOKUP($A:$A,AUTOPREENCHIMENTO!$A:$A,AUTOPREENCHIMENTO!PC:PC)</f>
        <v>1</v>
      </c>
      <c r="R23">
        <f>_xlfn.XLOOKUP($A:$A,AUTOPREENCHIMENTO!$A:$A,AUTOPREENCHIMENTO!PD:PD)</f>
        <v>1</v>
      </c>
      <c r="S23">
        <f>_xlfn.XLOOKUP($A:$A,AUTOPREENCHIMENTO!$A:$A,AUTOPREENCHIMENTO!NF:NF)</f>
        <v>1</v>
      </c>
      <c r="T23">
        <f>_xlfn.XLOOKUP($A:$A,AUTOPREENCHIMENTO!$A:$A,AUTOPREENCHIMENTO!NG:NG)</f>
        <v>1</v>
      </c>
      <c r="U23">
        <f>_xlfn.XLOOKUP(A:A,TELEFONE!A:A,TELEFONE!NF:NF)</f>
        <v>1</v>
      </c>
      <c r="V23">
        <f>_xlfn.XLOOKUP(A:A,TELEFONE!A:A,TELEFONE!NE:NE)</f>
        <v>1</v>
      </c>
    </row>
    <row r="24" spans="1:22" x14ac:dyDescent="0.25">
      <c r="A24" s="2">
        <v>64</v>
      </c>
      <c r="B24" s="1" t="s">
        <v>1929</v>
      </c>
      <c r="C24" s="43" t="s">
        <v>136</v>
      </c>
      <c r="D24" s="1" t="s">
        <v>2096</v>
      </c>
      <c r="E24" s="20" t="str">
        <f>_xlfn.XLOOKUP(A:A,Tipologia!A:A,Tipologia!F:F)</f>
        <v>B</v>
      </c>
      <c r="F24" s="63">
        <f t="shared" si="7"/>
        <v>6</v>
      </c>
      <c r="G24" s="65">
        <f t="shared" si="8"/>
        <v>2</v>
      </c>
      <c r="H24" s="65">
        <f t="shared" si="9"/>
        <v>1</v>
      </c>
      <c r="I24" s="65">
        <f t="shared" si="10"/>
        <v>1</v>
      </c>
      <c r="J24" s="65">
        <f t="shared" si="11"/>
        <v>1</v>
      </c>
      <c r="K24" s="65">
        <f t="shared" si="12"/>
        <v>1</v>
      </c>
      <c r="L24" s="65">
        <f t="shared" si="13"/>
        <v>0</v>
      </c>
      <c r="M24" s="69" t="str">
        <f>_xlfn.XLOOKUP($A:$A,VACINAS!$A:$A,VACINAS!E:E)</f>
        <v>SIM</v>
      </c>
      <c r="N24" s="69" t="str">
        <f>_xlfn.XLOOKUP($A:$A,VACINAS!$A:$A,VACINAS!F:F)</f>
        <v>SIM</v>
      </c>
      <c r="O24" s="69" t="str">
        <f>_xlfn.XLOOKUP($A:$A,VACINAS!$A:$A,VACINAS!G:G)</f>
        <v>SIM</v>
      </c>
      <c r="P24">
        <f>_xlfn.XLOOKUP(A:A,AUTOPREENCHIMENTO!A:A,AUTOPREENCHIMENTO!OT:OT)</f>
        <v>1</v>
      </c>
      <c r="Q24">
        <f>_xlfn.XLOOKUP($A:$A,AUTOPREENCHIMENTO!$A:$A,AUTOPREENCHIMENTO!PC:PC)</f>
        <v>1</v>
      </c>
      <c r="R24">
        <f>_xlfn.XLOOKUP($A:$A,AUTOPREENCHIMENTO!$A:$A,AUTOPREENCHIMENTO!PD:PD)</f>
        <v>1</v>
      </c>
      <c r="S24">
        <f>_xlfn.XLOOKUP($A:$A,AUTOPREENCHIMENTO!$A:$A,AUTOPREENCHIMENTO!NF:NF)</f>
        <v>1</v>
      </c>
      <c r="T24">
        <f>_xlfn.XLOOKUP($A:$A,AUTOPREENCHIMENTO!$A:$A,AUTOPREENCHIMENTO!NG:NG)</f>
        <v>1</v>
      </c>
      <c r="U24">
        <f>_xlfn.XLOOKUP(A:A,TELEFONE!A:A,TELEFONE!NF:NF)</f>
        <v>1</v>
      </c>
      <c r="V24">
        <f>_xlfn.XLOOKUP(A:A,TELEFONE!A:A,TELEFONE!NE:NE)</f>
        <v>0</v>
      </c>
    </row>
    <row r="25" spans="1:22" x14ac:dyDescent="0.25">
      <c r="A25" s="2">
        <v>65</v>
      </c>
      <c r="B25" s="1" t="s">
        <v>1702</v>
      </c>
      <c r="C25" s="43" t="s">
        <v>305</v>
      </c>
      <c r="D25" s="1" t="s">
        <v>2071</v>
      </c>
      <c r="E25" s="20" t="str">
        <f>_xlfn.XLOOKUP(A:A,Tipologia!A:A,Tipologia!F:F)</f>
        <v>B</v>
      </c>
      <c r="F25" s="63">
        <f t="shared" si="7"/>
        <v>5</v>
      </c>
      <c r="G25" s="65">
        <f t="shared" si="8"/>
        <v>2</v>
      </c>
      <c r="H25" s="65">
        <f t="shared" si="9"/>
        <v>1</v>
      </c>
      <c r="I25" s="65">
        <f t="shared" si="10"/>
        <v>1</v>
      </c>
      <c r="J25" s="65">
        <f t="shared" si="11"/>
        <v>1</v>
      </c>
      <c r="K25" s="65">
        <f t="shared" si="12"/>
        <v>0</v>
      </c>
      <c r="L25" s="65">
        <f t="shared" si="13"/>
        <v>0</v>
      </c>
      <c r="M25" s="69" t="str">
        <f>_xlfn.XLOOKUP($A:$A,VACINAS!$A:$A,VACINAS!E:E)</f>
        <v>SIM</v>
      </c>
      <c r="N25" s="69" t="str">
        <f>_xlfn.XLOOKUP($A:$A,VACINAS!$A:$A,VACINAS!F:F)</f>
        <v>SIM</v>
      </c>
      <c r="O25" s="69" t="str">
        <f>_xlfn.XLOOKUP($A:$A,VACINAS!$A:$A,VACINAS!G:G)</f>
        <v>SIM</v>
      </c>
      <c r="P25">
        <f>_xlfn.XLOOKUP(A:A,AUTOPREENCHIMENTO!A:A,AUTOPREENCHIMENTO!OT:OT)</f>
        <v>1</v>
      </c>
      <c r="Q25">
        <f>_xlfn.XLOOKUP($A:$A,AUTOPREENCHIMENTO!$A:$A,AUTOPREENCHIMENTO!PC:PC)</f>
        <v>3</v>
      </c>
      <c r="R25">
        <f>_xlfn.XLOOKUP($A:$A,AUTOPREENCHIMENTO!$A:$A,AUTOPREENCHIMENTO!PD:PD)</f>
        <v>1</v>
      </c>
      <c r="S25">
        <f>_xlfn.XLOOKUP($A:$A,AUTOPREENCHIMENTO!$A:$A,AUTOPREENCHIMENTO!NF:NF)</f>
        <v>1</v>
      </c>
      <c r="T25">
        <f>_xlfn.XLOOKUP($A:$A,AUTOPREENCHIMENTO!$A:$A,AUTOPREENCHIMENTO!NG:NG)</f>
        <v>1</v>
      </c>
      <c r="U25">
        <f>_xlfn.XLOOKUP(A:A,TELEFONE!A:A,TELEFONE!NF:NF)</f>
        <v>0</v>
      </c>
      <c r="V25">
        <f>_xlfn.XLOOKUP(A:A,TELEFONE!A:A,TELEFONE!NE:NE)</f>
        <v>0</v>
      </c>
    </row>
    <row r="26" spans="1:22" x14ac:dyDescent="0.25">
      <c r="A26" s="2">
        <v>66</v>
      </c>
      <c r="B26" s="1" t="s">
        <v>1568</v>
      </c>
      <c r="C26" s="43" t="s">
        <v>224</v>
      </c>
      <c r="D26" s="1" t="s">
        <v>2019</v>
      </c>
      <c r="E26" s="20" t="str">
        <f>_xlfn.XLOOKUP(A:A,Tipologia!A:A,Tipologia!F:F)</f>
        <v>B</v>
      </c>
      <c r="F26" s="63">
        <f t="shared" si="7"/>
        <v>5</v>
      </c>
      <c r="G26" s="65">
        <f t="shared" si="8"/>
        <v>2</v>
      </c>
      <c r="H26" s="65">
        <f t="shared" si="9"/>
        <v>1</v>
      </c>
      <c r="I26" s="65">
        <f t="shared" si="10"/>
        <v>1</v>
      </c>
      <c r="J26" s="65">
        <f t="shared" si="11"/>
        <v>1</v>
      </c>
      <c r="K26" s="65">
        <f t="shared" si="12"/>
        <v>0</v>
      </c>
      <c r="L26" s="65">
        <f t="shared" si="13"/>
        <v>0</v>
      </c>
      <c r="M26" s="69" t="str">
        <f>_xlfn.XLOOKUP($A:$A,VACINAS!$A:$A,VACINAS!E:E)</f>
        <v>SIM</v>
      </c>
      <c r="N26" s="69" t="str">
        <f>_xlfn.XLOOKUP($A:$A,VACINAS!$A:$A,VACINAS!F:F)</f>
        <v>SIM</v>
      </c>
      <c r="O26" s="69" t="str">
        <f>_xlfn.XLOOKUP($A:$A,VACINAS!$A:$A,VACINAS!G:G)</f>
        <v>SIM</v>
      </c>
      <c r="P26">
        <f>_xlfn.XLOOKUP(A:A,AUTOPREENCHIMENTO!A:A,AUTOPREENCHIMENTO!OT:OT)</f>
        <v>1</v>
      </c>
      <c r="Q26">
        <f>_xlfn.XLOOKUP($A:$A,AUTOPREENCHIMENTO!$A:$A,AUTOPREENCHIMENTO!PC:PC)</f>
        <v>1</v>
      </c>
      <c r="R26">
        <f>_xlfn.XLOOKUP($A:$A,AUTOPREENCHIMENTO!$A:$A,AUTOPREENCHIMENTO!PD:PD)</f>
        <v>1</v>
      </c>
      <c r="S26">
        <f>_xlfn.XLOOKUP($A:$A,AUTOPREENCHIMENTO!$A:$A,AUTOPREENCHIMENTO!NF:NF)</f>
        <v>1</v>
      </c>
      <c r="T26">
        <f>_xlfn.XLOOKUP($A:$A,AUTOPREENCHIMENTO!$A:$A,AUTOPREENCHIMENTO!NG:NG)</f>
        <v>1</v>
      </c>
      <c r="U26">
        <f>_xlfn.XLOOKUP(A:A,TELEFONE!A:A,TELEFONE!NF:NF)</f>
        <v>0</v>
      </c>
      <c r="V26">
        <f>_xlfn.XLOOKUP(A:A,TELEFONE!A:A,TELEFONE!NE:NE)</f>
        <v>0</v>
      </c>
    </row>
    <row r="27" spans="1:22" x14ac:dyDescent="0.25">
      <c r="A27" s="2">
        <v>68</v>
      </c>
      <c r="B27" s="1" t="s">
        <v>1568</v>
      </c>
      <c r="C27" s="43" t="s">
        <v>313</v>
      </c>
      <c r="D27" s="1" t="s">
        <v>2020</v>
      </c>
      <c r="E27" s="20" t="str">
        <f>_xlfn.XLOOKUP(A:A,Tipologia!A:A,Tipologia!F:F)</f>
        <v>C</v>
      </c>
      <c r="F27" s="63">
        <f t="shared" si="7"/>
        <v>4</v>
      </c>
      <c r="G27" s="65">
        <f t="shared" si="8"/>
        <v>2</v>
      </c>
      <c r="H27" s="65">
        <f t="shared" si="9"/>
        <v>0</v>
      </c>
      <c r="I27" s="65">
        <f t="shared" si="10"/>
        <v>1</v>
      </c>
      <c r="J27" s="65">
        <f t="shared" si="11"/>
        <v>1</v>
      </c>
      <c r="K27" s="65">
        <f t="shared" si="12"/>
        <v>0</v>
      </c>
      <c r="L27" s="65">
        <f t="shared" si="13"/>
        <v>0</v>
      </c>
      <c r="M27" s="69" t="str">
        <f>_xlfn.XLOOKUP($A:$A,VACINAS!$A:$A,VACINAS!E:E)</f>
        <v>SIM</v>
      </c>
      <c r="N27" s="69" t="str">
        <f>_xlfn.XLOOKUP($A:$A,VACINAS!$A:$A,VACINAS!F:F)</f>
        <v>SIM</v>
      </c>
      <c r="O27" s="69" t="str">
        <f>_xlfn.XLOOKUP($A:$A,VACINAS!$A:$A,VACINAS!G:G)</f>
        <v>SIM</v>
      </c>
      <c r="P27">
        <f>_xlfn.XLOOKUP(A:A,AUTOPREENCHIMENTO!A:A,AUTOPREENCHIMENTO!OT:OT)</f>
        <v>2</v>
      </c>
      <c r="Q27">
        <f>_xlfn.XLOOKUP($A:$A,AUTOPREENCHIMENTO!$A:$A,AUTOPREENCHIMENTO!PC:PC)</f>
        <v>1</v>
      </c>
      <c r="R27">
        <f>_xlfn.XLOOKUP($A:$A,AUTOPREENCHIMENTO!$A:$A,AUTOPREENCHIMENTO!PD:PD)</f>
        <v>1</v>
      </c>
      <c r="S27">
        <f>_xlfn.XLOOKUP($A:$A,AUTOPREENCHIMENTO!$A:$A,AUTOPREENCHIMENTO!NF:NF)</f>
        <v>1</v>
      </c>
      <c r="T27">
        <f>_xlfn.XLOOKUP($A:$A,AUTOPREENCHIMENTO!$A:$A,AUTOPREENCHIMENTO!NG:NG)</f>
        <v>1</v>
      </c>
      <c r="U27">
        <f>_xlfn.XLOOKUP(A:A,TELEFONE!A:A,TELEFONE!NF:NF)</f>
        <v>0</v>
      </c>
      <c r="V27">
        <f>_xlfn.XLOOKUP(A:A,TELEFONE!A:A,TELEFONE!NE:NE)</f>
        <v>0</v>
      </c>
    </row>
    <row r="28" spans="1:22" x14ac:dyDescent="0.25">
      <c r="A28" s="2">
        <v>69</v>
      </c>
      <c r="B28" s="1" t="s">
        <v>1622</v>
      </c>
      <c r="C28" s="43" t="s">
        <v>276</v>
      </c>
      <c r="D28" s="1" t="s">
        <v>2072</v>
      </c>
      <c r="E28" s="20" t="str">
        <f>_xlfn.XLOOKUP(A:A,Tipologia!A:A,Tipologia!F:F)</f>
        <v>C</v>
      </c>
      <c r="F28" s="63">
        <f t="shared" si="7"/>
        <v>4.5</v>
      </c>
      <c r="G28" s="65">
        <f t="shared" si="8"/>
        <v>0</v>
      </c>
      <c r="H28" s="65">
        <f t="shared" si="9"/>
        <v>1</v>
      </c>
      <c r="I28" s="65">
        <f t="shared" si="10"/>
        <v>1</v>
      </c>
      <c r="J28" s="65">
        <f t="shared" si="11"/>
        <v>0.5</v>
      </c>
      <c r="K28" s="65">
        <f t="shared" si="12"/>
        <v>1</v>
      </c>
      <c r="L28" s="65">
        <f t="shared" si="13"/>
        <v>1</v>
      </c>
      <c r="M28" s="69" t="str">
        <f>_xlfn.XLOOKUP($A:$A,VACINAS!$A:$A,VACINAS!E:E)</f>
        <v>NÃO</v>
      </c>
      <c r="N28" s="69" t="str">
        <f>_xlfn.XLOOKUP($A:$A,VACINAS!$A:$A,VACINAS!F:F)</f>
        <v>NÃO</v>
      </c>
      <c r="O28" s="69" t="str">
        <f>_xlfn.XLOOKUP($A:$A,VACINAS!$A:$A,VACINAS!G:G)</f>
        <v>NÃO</v>
      </c>
      <c r="P28">
        <f>_xlfn.XLOOKUP(A:A,AUTOPREENCHIMENTO!A:A,AUTOPREENCHIMENTO!OT:OT)</f>
        <v>1</v>
      </c>
      <c r="Q28">
        <f>_xlfn.XLOOKUP($A:$A,AUTOPREENCHIMENTO!$A:$A,AUTOPREENCHIMENTO!PC:PC)</f>
        <v>1</v>
      </c>
      <c r="R28">
        <f>_xlfn.XLOOKUP($A:$A,AUTOPREENCHIMENTO!$A:$A,AUTOPREENCHIMENTO!PD:PD)</f>
        <v>1</v>
      </c>
      <c r="S28">
        <f>_xlfn.XLOOKUP($A:$A,AUTOPREENCHIMENTO!$A:$A,AUTOPREENCHIMENTO!NF:NF)</f>
        <v>1</v>
      </c>
      <c r="T28">
        <f>_xlfn.XLOOKUP($A:$A,AUTOPREENCHIMENTO!$A:$A,AUTOPREENCHIMENTO!NG:NG)</f>
        <v>0</v>
      </c>
      <c r="U28">
        <f>_xlfn.XLOOKUP(A:A,TELEFONE!A:A,TELEFONE!NF:NF)</f>
        <v>1</v>
      </c>
      <c r="V28">
        <f>_xlfn.XLOOKUP(A:A,TELEFONE!A:A,TELEFONE!NE:NE)</f>
        <v>1</v>
      </c>
    </row>
    <row r="29" spans="1:22" x14ac:dyDescent="0.25">
      <c r="A29" s="2">
        <v>70</v>
      </c>
      <c r="B29" s="1" t="s">
        <v>1702</v>
      </c>
      <c r="C29" s="43" t="s">
        <v>305</v>
      </c>
      <c r="D29" s="1" t="s">
        <v>2021</v>
      </c>
      <c r="E29" s="20" t="str">
        <f>_xlfn.XLOOKUP(A:A,Tipologia!A:A,Tipologia!F:F)</f>
        <v>B</v>
      </c>
      <c r="F29" s="63">
        <f t="shared" si="7"/>
        <v>5</v>
      </c>
      <c r="G29" s="65">
        <f t="shared" si="8"/>
        <v>2</v>
      </c>
      <c r="H29" s="65">
        <f t="shared" si="9"/>
        <v>1</v>
      </c>
      <c r="I29" s="65">
        <f t="shared" si="10"/>
        <v>1</v>
      </c>
      <c r="J29" s="65">
        <f t="shared" si="11"/>
        <v>1</v>
      </c>
      <c r="K29" s="65">
        <f t="shared" si="12"/>
        <v>0</v>
      </c>
      <c r="L29" s="65">
        <f t="shared" si="13"/>
        <v>0</v>
      </c>
      <c r="M29" s="69" t="str">
        <f>_xlfn.XLOOKUP($A:$A,VACINAS!$A:$A,VACINAS!E:E)</f>
        <v>SIM</v>
      </c>
      <c r="N29" s="69" t="str">
        <f>_xlfn.XLOOKUP($A:$A,VACINAS!$A:$A,VACINAS!F:F)</f>
        <v>SIM</v>
      </c>
      <c r="O29" s="69" t="str">
        <f>_xlfn.XLOOKUP($A:$A,VACINAS!$A:$A,VACINAS!G:G)</f>
        <v>SIM</v>
      </c>
      <c r="P29">
        <f>_xlfn.XLOOKUP(A:A,AUTOPREENCHIMENTO!A:A,AUTOPREENCHIMENTO!OT:OT)</f>
        <v>1</v>
      </c>
      <c r="Q29">
        <f>_xlfn.XLOOKUP($A:$A,AUTOPREENCHIMENTO!$A:$A,AUTOPREENCHIMENTO!PC:PC)</f>
        <v>1</v>
      </c>
      <c r="R29">
        <f>_xlfn.XLOOKUP($A:$A,AUTOPREENCHIMENTO!$A:$A,AUTOPREENCHIMENTO!PD:PD)</f>
        <v>1</v>
      </c>
      <c r="S29">
        <f>_xlfn.XLOOKUP($A:$A,AUTOPREENCHIMENTO!$A:$A,AUTOPREENCHIMENTO!NF:NF)</f>
        <v>1</v>
      </c>
      <c r="T29">
        <f>_xlfn.XLOOKUP($A:$A,AUTOPREENCHIMENTO!$A:$A,AUTOPREENCHIMENTO!NG:NG)</f>
        <v>1</v>
      </c>
      <c r="U29">
        <f>_xlfn.XLOOKUP(A:A,TELEFONE!A:A,TELEFONE!NF:NF)</f>
        <v>0</v>
      </c>
      <c r="V29">
        <f>_xlfn.XLOOKUP(A:A,TELEFONE!A:A,TELEFONE!NE:NE)</f>
        <v>0</v>
      </c>
    </row>
    <row r="30" spans="1:22" x14ac:dyDescent="0.25">
      <c r="A30" s="2">
        <v>71</v>
      </c>
      <c r="B30" s="1" t="s">
        <v>1702</v>
      </c>
      <c r="C30" s="43" t="s">
        <v>325</v>
      </c>
      <c r="D30" s="1" t="s">
        <v>2097</v>
      </c>
      <c r="E30" s="20" t="str">
        <f>_xlfn.XLOOKUP(A:A,Tipologia!A:A,Tipologia!F:F)</f>
        <v>B</v>
      </c>
      <c r="F30" s="63">
        <f t="shared" si="7"/>
        <v>6</v>
      </c>
      <c r="G30" s="65">
        <f t="shared" si="8"/>
        <v>2</v>
      </c>
      <c r="H30" s="65">
        <f t="shared" si="9"/>
        <v>1</v>
      </c>
      <c r="I30" s="65">
        <f t="shared" si="10"/>
        <v>1</v>
      </c>
      <c r="J30" s="65">
        <f t="shared" si="11"/>
        <v>1</v>
      </c>
      <c r="K30" s="65">
        <f t="shared" si="12"/>
        <v>0</v>
      </c>
      <c r="L30" s="65">
        <f t="shared" si="13"/>
        <v>1</v>
      </c>
      <c r="M30" s="69" t="str">
        <f>_xlfn.XLOOKUP($A:$A,VACINAS!$A:$A,VACINAS!E:E)</f>
        <v>SIM</v>
      </c>
      <c r="N30" s="69" t="str">
        <f>_xlfn.XLOOKUP($A:$A,VACINAS!$A:$A,VACINAS!F:F)</f>
        <v>SIM</v>
      </c>
      <c r="O30" s="69" t="str">
        <f>_xlfn.XLOOKUP($A:$A,VACINAS!$A:$A,VACINAS!G:G)</f>
        <v>SIM</v>
      </c>
      <c r="P30">
        <f>_xlfn.XLOOKUP(A:A,AUTOPREENCHIMENTO!A:A,AUTOPREENCHIMENTO!OT:OT)</f>
        <v>1</v>
      </c>
      <c r="Q30">
        <f>_xlfn.XLOOKUP($A:$A,AUTOPREENCHIMENTO!$A:$A,AUTOPREENCHIMENTO!PC:PC)</f>
        <v>1</v>
      </c>
      <c r="R30">
        <f>_xlfn.XLOOKUP($A:$A,AUTOPREENCHIMENTO!$A:$A,AUTOPREENCHIMENTO!PD:PD)</f>
        <v>1</v>
      </c>
      <c r="S30">
        <f>_xlfn.XLOOKUP($A:$A,AUTOPREENCHIMENTO!$A:$A,AUTOPREENCHIMENTO!NF:NF)</f>
        <v>1</v>
      </c>
      <c r="T30">
        <f>_xlfn.XLOOKUP($A:$A,AUTOPREENCHIMENTO!$A:$A,AUTOPREENCHIMENTO!NG:NG)</f>
        <v>1</v>
      </c>
      <c r="U30">
        <f>_xlfn.XLOOKUP(A:A,TELEFONE!A:A,TELEFONE!NF:NF)</f>
        <v>0</v>
      </c>
      <c r="V30">
        <f>_xlfn.XLOOKUP(A:A,TELEFONE!A:A,TELEFONE!NE:NE)</f>
        <v>1</v>
      </c>
    </row>
    <row r="31" spans="1:22" x14ac:dyDescent="0.25">
      <c r="A31" s="2">
        <v>72</v>
      </c>
      <c r="B31" s="1" t="s">
        <v>1794</v>
      </c>
      <c r="C31" s="43" t="s">
        <v>330</v>
      </c>
      <c r="D31" s="1" t="s">
        <v>2022</v>
      </c>
      <c r="E31" s="20" t="str">
        <f>_xlfn.XLOOKUP(A:A,Tipologia!A:A,Tipologia!F:F)</f>
        <v>B</v>
      </c>
      <c r="F31" s="63">
        <f t="shared" si="7"/>
        <v>7</v>
      </c>
      <c r="G31" s="65">
        <f t="shared" si="8"/>
        <v>2</v>
      </c>
      <c r="H31" s="65">
        <f t="shared" si="9"/>
        <v>1</v>
      </c>
      <c r="I31" s="65">
        <f t="shared" si="10"/>
        <v>1</v>
      </c>
      <c r="J31" s="65">
        <f t="shared" si="11"/>
        <v>1</v>
      </c>
      <c r="K31" s="65">
        <f t="shared" si="12"/>
        <v>1</v>
      </c>
      <c r="L31" s="65">
        <f t="shared" si="13"/>
        <v>1</v>
      </c>
      <c r="M31" s="69" t="str">
        <f>_xlfn.XLOOKUP($A:$A,VACINAS!$A:$A,VACINAS!E:E)</f>
        <v>SIM</v>
      </c>
      <c r="N31" s="69" t="str">
        <f>_xlfn.XLOOKUP($A:$A,VACINAS!$A:$A,VACINAS!F:F)</f>
        <v>SIM</v>
      </c>
      <c r="O31" s="69" t="str">
        <f>_xlfn.XLOOKUP($A:$A,VACINAS!$A:$A,VACINAS!G:G)</f>
        <v>SIM</v>
      </c>
      <c r="P31">
        <f>_xlfn.XLOOKUP(A:A,AUTOPREENCHIMENTO!A:A,AUTOPREENCHIMENTO!OT:OT)</f>
        <v>1</v>
      </c>
      <c r="Q31">
        <f>_xlfn.XLOOKUP($A:$A,AUTOPREENCHIMENTO!$A:$A,AUTOPREENCHIMENTO!PC:PC)</f>
        <v>1</v>
      </c>
      <c r="R31">
        <f>_xlfn.XLOOKUP($A:$A,AUTOPREENCHIMENTO!$A:$A,AUTOPREENCHIMENTO!PD:PD)</f>
        <v>1</v>
      </c>
      <c r="S31">
        <f>_xlfn.XLOOKUP($A:$A,AUTOPREENCHIMENTO!$A:$A,AUTOPREENCHIMENTO!NF:NF)</f>
        <v>1</v>
      </c>
      <c r="T31">
        <f>_xlfn.XLOOKUP($A:$A,AUTOPREENCHIMENTO!$A:$A,AUTOPREENCHIMENTO!NG:NG)</f>
        <v>1</v>
      </c>
      <c r="U31">
        <f>_xlfn.XLOOKUP(A:A,TELEFONE!A:A,TELEFONE!NF:NF)</f>
        <v>1</v>
      </c>
      <c r="V31">
        <f>_xlfn.XLOOKUP(A:A,TELEFONE!A:A,TELEFONE!NE:NE)</f>
        <v>1</v>
      </c>
    </row>
    <row r="32" spans="1:22" x14ac:dyDescent="0.25">
      <c r="A32" s="2">
        <v>73</v>
      </c>
      <c r="B32" s="1" t="s">
        <v>1702</v>
      </c>
      <c r="C32" s="43" t="s">
        <v>2151</v>
      </c>
      <c r="D32" s="1" t="s">
        <v>2073</v>
      </c>
      <c r="E32" s="20" t="str">
        <f>_xlfn.XLOOKUP(A:A,Tipologia!A:A,Tipologia!F:F)</f>
        <v>B</v>
      </c>
      <c r="F32" s="63">
        <f t="shared" si="7"/>
        <v>6</v>
      </c>
      <c r="G32" s="65">
        <f t="shared" si="8"/>
        <v>2</v>
      </c>
      <c r="H32" s="65">
        <f t="shared" si="9"/>
        <v>1</v>
      </c>
      <c r="I32" s="65">
        <f t="shared" si="10"/>
        <v>1</v>
      </c>
      <c r="J32" s="65">
        <f t="shared" si="11"/>
        <v>1</v>
      </c>
      <c r="K32" s="65">
        <f t="shared" si="12"/>
        <v>0</v>
      </c>
      <c r="L32" s="65">
        <f t="shared" si="13"/>
        <v>1</v>
      </c>
      <c r="M32" s="69" t="str">
        <f>_xlfn.XLOOKUP($A:$A,VACINAS!$A:$A,VACINAS!E:E)</f>
        <v>SIM</v>
      </c>
      <c r="N32" s="69" t="str">
        <f>_xlfn.XLOOKUP($A:$A,VACINAS!$A:$A,VACINAS!F:F)</f>
        <v>SIM</v>
      </c>
      <c r="O32" s="69" t="str">
        <f>_xlfn.XLOOKUP($A:$A,VACINAS!$A:$A,VACINAS!G:G)</f>
        <v>SIM</v>
      </c>
      <c r="P32">
        <f>_xlfn.XLOOKUP(A:A,AUTOPREENCHIMENTO!A:A,AUTOPREENCHIMENTO!OT:OT)</f>
        <v>1</v>
      </c>
      <c r="Q32">
        <f>_xlfn.XLOOKUP($A:$A,AUTOPREENCHIMENTO!$A:$A,AUTOPREENCHIMENTO!PC:PC)</f>
        <v>1</v>
      </c>
      <c r="R32">
        <f>_xlfn.XLOOKUP($A:$A,AUTOPREENCHIMENTO!$A:$A,AUTOPREENCHIMENTO!PD:PD)</f>
        <v>1</v>
      </c>
      <c r="S32">
        <f>_xlfn.XLOOKUP($A:$A,AUTOPREENCHIMENTO!$A:$A,AUTOPREENCHIMENTO!NF:NF)</f>
        <v>1</v>
      </c>
      <c r="T32">
        <f>_xlfn.XLOOKUP($A:$A,AUTOPREENCHIMENTO!$A:$A,AUTOPREENCHIMENTO!NG:NG)</f>
        <v>1</v>
      </c>
      <c r="U32">
        <f>_xlfn.XLOOKUP(A:A,TELEFONE!A:A,TELEFONE!NF:NF)</f>
        <v>0</v>
      </c>
      <c r="V32">
        <f>_xlfn.XLOOKUP(A:A,TELEFONE!A:A,TELEFONE!NE:NE)</f>
        <v>1</v>
      </c>
    </row>
    <row r="33" spans="1:22" x14ac:dyDescent="0.25">
      <c r="A33" s="2">
        <v>74</v>
      </c>
      <c r="B33" s="1" t="s">
        <v>1702</v>
      </c>
      <c r="C33" s="43" t="s">
        <v>325</v>
      </c>
      <c r="D33" s="1" t="s">
        <v>2074</v>
      </c>
      <c r="E33" s="20" t="str">
        <f>_xlfn.XLOOKUP(A:A,Tipologia!A:A,Tipologia!F:F)</f>
        <v>C</v>
      </c>
      <c r="F33" s="63">
        <f t="shared" si="7"/>
        <v>6</v>
      </c>
      <c r="G33" s="65">
        <f t="shared" si="8"/>
        <v>2</v>
      </c>
      <c r="H33" s="65">
        <f t="shared" si="9"/>
        <v>1</v>
      </c>
      <c r="I33" s="65">
        <f t="shared" si="10"/>
        <v>1</v>
      </c>
      <c r="J33" s="65">
        <f t="shared" si="11"/>
        <v>1</v>
      </c>
      <c r="K33" s="65">
        <f t="shared" si="12"/>
        <v>0</v>
      </c>
      <c r="L33" s="65">
        <f t="shared" si="13"/>
        <v>1</v>
      </c>
      <c r="M33" s="69" t="str">
        <f>_xlfn.XLOOKUP($A:$A,VACINAS!$A:$A,VACINAS!E:E)</f>
        <v>SIM</v>
      </c>
      <c r="N33" s="69" t="str">
        <f>_xlfn.XLOOKUP($A:$A,VACINAS!$A:$A,VACINAS!F:F)</f>
        <v>SIM</v>
      </c>
      <c r="O33" s="69" t="str">
        <f>_xlfn.XLOOKUP($A:$A,VACINAS!$A:$A,VACINAS!G:G)</f>
        <v>SIM</v>
      </c>
      <c r="P33">
        <f>_xlfn.XLOOKUP(A:A,AUTOPREENCHIMENTO!A:A,AUTOPREENCHIMENTO!OT:OT)</f>
        <v>1</v>
      </c>
      <c r="Q33">
        <f>_xlfn.XLOOKUP($A:$A,AUTOPREENCHIMENTO!$A:$A,AUTOPREENCHIMENTO!PC:PC)</f>
        <v>1</v>
      </c>
      <c r="R33">
        <f>_xlfn.XLOOKUP($A:$A,AUTOPREENCHIMENTO!$A:$A,AUTOPREENCHIMENTO!PD:PD)</f>
        <v>1</v>
      </c>
      <c r="S33">
        <f>_xlfn.XLOOKUP($A:$A,AUTOPREENCHIMENTO!$A:$A,AUTOPREENCHIMENTO!NF:NF)</f>
        <v>1</v>
      </c>
      <c r="T33">
        <f>_xlfn.XLOOKUP($A:$A,AUTOPREENCHIMENTO!$A:$A,AUTOPREENCHIMENTO!NG:NG)</f>
        <v>1</v>
      </c>
      <c r="U33">
        <f>_xlfn.XLOOKUP(A:A,TELEFONE!A:A,TELEFONE!NF:NF)</f>
        <v>0</v>
      </c>
      <c r="V33">
        <f>_xlfn.XLOOKUP(A:A,TELEFONE!A:A,TELEFONE!NE:NE)</f>
        <v>1</v>
      </c>
    </row>
    <row r="34" spans="1:22" x14ac:dyDescent="0.25">
      <c r="A34" s="2">
        <v>75</v>
      </c>
      <c r="B34" s="1" t="s">
        <v>1568</v>
      </c>
      <c r="C34" s="43" t="s">
        <v>344</v>
      </c>
      <c r="D34" s="1" t="s">
        <v>2023</v>
      </c>
      <c r="E34" s="20" t="str">
        <f>_xlfn.XLOOKUP(A:A,Tipologia!A:A,Tipologia!F:F)</f>
        <v>B</v>
      </c>
      <c r="F34" s="63">
        <f t="shared" si="7"/>
        <v>5</v>
      </c>
      <c r="G34" s="65">
        <f t="shared" si="8"/>
        <v>2</v>
      </c>
      <c r="H34" s="65">
        <f t="shared" si="9"/>
        <v>1</v>
      </c>
      <c r="I34" s="65">
        <f t="shared" si="10"/>
        <v>1</v>
      </c>
      <c r="J34" s="65">
        <f t="shared" si="11"/>
        <v>1</v>
      </c>
      <c r="K34" s="65">
        <f t="shared" si="12"/>
        <v>0</v>
      </c>
      <c r="L34" s="65">
        <f t="shared" si="13"/>
        <v>0</v>
      </c>
      <c r="M34" s="69" t="str">
        <f>_xlfn.XLOOKUP($A:$A,VACINAS!$A:$A,VACINAS!E:E)</f>
        <v>SIM</v>
      </c>
      <c r="N34" s="69" t="str">
        <f>_xlfn.XLOOKUP($A:$A,VACINAS!$A:$A,VACINAS!F:F)</f>
        <v>SIM</v>
      </c>
      <c r="O34" s="69" t="str">
        <f>_xlfn.XLOOKUP($A:$A,VACINAS!$A:$A,VACINAS!G:G)</f>
        <v>SIM</v>
      </c>
      <c r="P34">
        <f>_xlfn.XLOOKUP(A:A,AUTOPREENCHIMENTO!A:A,AUTOPREENCHIMENTO!OT:OT)</f>
        <v>1</v>
      </c>
      <c r="Q34">
        <f>_xlfn.XLOOKUP($A:$A,AUTOPREENCHIMENTO!$A:$A,AUTOPREENCHIMENTO!PC:PC)</f>
        <v>1</v>
      </c>
      <c r="R34">
        <f>_xlfn.XLOOKUP($A:$A,AUTOPREENCHIMENTO!$A:$A,AUTOPREENCHIMENTO!PD:PD)</f>
        <v>1</v>
      </c>
      <c r="S34">
        <f>_xlfn.XLOOKUP($A:$A,AUTOPREENCHIMENTO!$A:$A,AUTOPREENCHIMENTO!NF:NF)</f>
        <v>1</v>
      </c>
      <c r="T34">
        <f>_xlfn.XLOOKUP($A:$A,AUTOPREENCHIMENTO!$A:$A,AUTOPREENCHIMENTO!NG:NG)</f>
        <v>1</v>
      </c>
      <c r="U34">
        <f>_xlfn.XLOOKUP(A:A,TELEFONE!A:A,TELEFONE!NF:NF)</f>
        <v>0</v>
      </c>
      <c r="V34">
        <f>_xlfn.XLOOKUP(A:A,TELEFONE!A:A,TELEFONE!NE:NE)</f>
        <v>0</v>
      </c>
    </row>
    <row r="35" spans="1:22" x14ac:dyDescent="0.25">
      <c r="A35" s="2">
        <v>76</v>
      </c>
      <c r="B35" s="1" t="s">
        <v>1794</v>
      </c>
      <c r="C35" s="43" t="s">
        <v>330</v>
      </c>
      <c r="D35" s="1" t="s">
        <v>2050</v>
      </c>
      <c r="E35" s="20" t="str">
        <f>_xlfn.XLOOKUP(A:A,Tipologia!A:A,Tipologia!F:F)</f>
        <v>B</v>
      </c>
      <c r="F35" s="63">
        <f t="shared" si="7"/>
        <v>5.5</v>
      </c>
      <c r="G35" s="65">
        <f t="shared" si="8"/>
        <v>0.5</v>
      </c>
      <c r="H35" s="65">
        <f t="shared" si="9"/>
        <v>1</v>
      </c>
      <c r="I35" s="65">
        <f t="shared" si="10"/>
        <v>1</v>
      </c>
      <c r="J35" s="65">
        <f t="shared" si="11"/>
        <v>1</v>
      </c>
      <c r="K35" s="65">
        <f t="shared" si="12"/>
        <v>1</v>
      </c>
      <c r="L35" s="65">
        <f t="shared" si="13"/>
        <v>1</v>
      </c>
      <c r="M35" s="69" t="str">
        <f>_xlfn.XLOOKUP($A:$A,VACINAS!$A:$A,VACINAS!E:E)</f>
        <v>SIM</v>
      </c>
      <c r="N35" s="69" t="str">
        <f>_xlfn.XLOOKUP($A:$A,VACINAS!$A:$A,VACINAS!F:F)</f>
        <v>NÃO</v>
      </c>
      <c r="O35" s="69" t="str">
        <f>_xlfn.XLOOKUP($A:$A,VACINAS!$A:$A,VACINAS!G:G)</f>
        <v>SIM</v>
      </c>
      <c r="P35">
        <f>_xlfn.XLOOKUP(A:A,AUTOPREENCHIMENTO!A:A,AUTOPREENCHIMENTO!OT:OT)</f>
        <v>1</v>
      </c>
      <c r="Q35">
        <f>_xlfn.XLOOKUP($A:$A,AUTOPREENCHIMENTO!$A:$A,AUTOPREENCHIMENTO!PC:PC)</f>
        <v>1</v>
      </c>
      <c r="R35">
        <f>_xlfn.XLOOKUP($A:$A,AUTOPREENCHIMENTO!$A:$A,AUTOPREENCHIMENTO!PD:PD)</f>
        <v>1</v>
      </c>
      <c r="S35">
        <f>_xlfn.XLOOKUP($A:$A,AUTOPREENCHIMENTO!$A:$A,AUTOPREENCHIMENTO!NF:NF)</f>
        <v>1</v>
      </c>
      <c r="T35">
        <f>_xlfn.XLOOKUP($A:$A,AUTOPREENCHIMENTO!$A:$A,AUTOPREENCHIMENTO!NG:NG)</f>
        <v>1</v>
      </c>
      <c r="U35">
        <f>_xlfn.XLOOKUP(A:A,TELEFONE!A:A,TELEFONE!NF:NF)</f>
        <v>1</v>
      </c>
      <c r="V35">
        <f>_xlfn.XLOOKUP(A:A,TELEFONE!A:A,TELEFONE!NE:NE)</f>
        <v>1</v>
      </c>
    </row>
    <row r="36" spans="1:22" x14ac:dyDescent="0.25">
      <c r="A36" s="2">
        <v>77</v>
      </c>
      <c r="B36" s="1" t="s">
        <v>1794</v>
      </c>
      <c r="C36" s="43" t="s">
        <v>231</v>
      </c>
      <c r="D36" s="1" t="s">
        <v>2010</v>
      </c>
      <c r="E36" s="20" t="str">
        <f>_xlfn.XLOOKUP(A:A,Tipologia!A:A,Tipologia!F:F)</f>
        <v>D</v>
      </c>
      <c r="F36" s="63">
        <f t="shared" si="7"/>
        <v>3</v>
      </c>
      <c r="G36" s="65">
        <f t="shared" si="8"/>
        <v>0</v>
      </c>
      <c r="H36" s="65">
        <f t="shared" si="9"/>
        <v>1</v>
      </c>
      <c r="I36" s="65">
        <f t="shared" si="10"/>
        <v>0</v>
      </c>
      <c r="J36" s="65">
        <f t="shared" si="11"/>
        <v>1</v>
      </c>
      <c r="K36" s="65">
        <f t="shared" si="12"/>
        <v>0</v>
      </c>
      <c r="L36" s="65">
        <f t="shared" si="13"/>
        <v>1</v>
      </c>
      <c r="M36" s="69" t="str">
        <f>_xlfn.XLOOKUP($A:$A,VACINAS!$A:$A,VACINAS!E:E)</f>
        <v>NÃO</v>
      </c>
      <c r="N36" s="69" t="str">
        <f>_xlfn.XLOOKUP($A:$A,VACINAS!$A:$A,VACINAS!F:F)</f>
        <v>NÃO</v>
      </c>
      <c r="O36" s="69" t="str">
        <f>_xlfn.XLOOKUP($A:$A,VACINAS!$A:$A,VACINAS!G:G)</f>
        <v>NÃO</v>
      </c>
      <c r="P36">
        <f>_xlfn.XLOOKUP(A:A,AUTOPREENCHIMENTO!A:A,AUTOPREENCHIMENTO!OT:OT)</f>
        <v>1</v>
      </c>
      <c r="Q36">
        <f>_xlfn.XLOOKUP($A:$A,AUTOPREENCHIMENTO!$A:$A,AUTOPREENCHIMENTO!PC:PC)</f>
        <v>2</v>
      </c>
      <c r="R36">
        <f>_xlfn.XLOOKUP($A:$A,AUTOPREENCHIMENTO!$A:$A,AUTOPREENCHIMENTO!PD:PD)</f>
        <v>2</v>
      </c>
      <c r="S36">
        <f>_xlfn.XLOOKUP($A:$A,AUTOPREENCHIMENTO!$A:$A,AUTOPREENCHIMENTO!NF:NF)</f>
        <v>1</v>
      </c>
      <c r="T36">
        <f>_xlfn.XLOOKUP($A:$A,AUTOPREENCHIMENTO!$A:$A,AUTOPREENCHIMENTO!NG:NG)</f>
        <v>1</v>
      </c>
      <c r="U36">
        <f>_xlfn.XLOOKUP(A:A,TELEFONE!A:A,TELEFONE!NF:NF)</f>
        <v>0</v>
      </c>
      <c r="V36">
        <f>_xlfn.XLOOKUP(A:A,TELEFONE!A:A,TELEFONE!NE:NE)</f>
        <v>1</v>
      </c>
    </row>
    <row r="37" spans="1:22" x14ac:dyDescent="0.25">
      <c r="A37" s="2">
        <v>78</v>
      </c>
      <c r="B37" s="1" t="s">
        <v>1622</v>
      </c>
      <c r="C37" s="43" t="s">
        <v>127</v>
      </c>
      <c r="D37" s="1" t="s">
        <v>2110</v>
      </c>
      <c r="E37" s="20" t="str">
        <f>_xlfn.XLOOKUP(A:A,Tipologia!A:A,Tipologia!F:F)</f>
        <v>D</v>
      </c>
      <c r="F37" s="63">
        <f t="shared" si="7"/>
        <v>4.5</v>
      </c>
      <c r="G37" s="65">
        <f t="shared" si="8"/>
        <v>2</v>
      </c>
      <c r="H37" s="65">
        <f t="shared" si="9"/>
        <v>0</v>
      </c>
      <c r="I37" s="65">
        <f t="shared" si="10"/>
        <v>1</v>
      </c>
      <c r="J37" s="65">
        <f t="shared" si="11"/>
        <v>0.5</v>
      </c>
      <c r="K37" s="65">
        <f t="shared" si="12"/>
        <v>0</v>
      </c>
      <c r="L37" s="65">
        <f t="shared" si="13"/>
        <v>1</v>
      </c>
      <c r="M37" s="69" t="str">
        <f>_xlfn.XLOOKUP($A:$A,VACINAS!$A:$A,VACINAS!E:E)</f>
        <v>SIM</v>
      </c>
      <c r="N37" s="69" t="str">
        <f>_xlfn.XLOOKUP($A:$A,VACINAS!$A:$A,VACINAS!F:F)</f>
        <v>SIM</v>
      </c>
      <c r="O37" s="69" t="str">
        <f>_xlfn.XLOOKUP($A:$A,VACINAS!$A:$A,VACINAS!G:G)</f>
        <v>SIM</v>
      </c>
      <c r="P37">
        <f>_xlfn.XLOOKUP(A:A,AUTOPREENCHIMENTO!A:A,AUTOPREENCHIMENTO!OT:OT)</f>
        <v>3</v>
      </c>
      <c r="Q37">
        <f>_xlfn.XLOOKUP($A:$A,AUTOPREENCHIMENTO!$A:$A,AUTOPREENCHIMENTO!PC:PC)</f>
        <v>1</v>
      </c>
      <c r="R37">
        <f>_xlfn.XLOOKUP($A:$A,AUTOPREENCHIMENTO!$A:$A,AUTOPREENCHIMENTO!PD:PD)</f>
        <v>1</v>
      </c>
      <c r="S37">
        <f>_xlfn.XLOOKUP($A:$A,AUTOPREENCHIMENTO!$A:$A,AUTOPREENCHIMENTO!NF:NF)</f>
        <v>1</v>
      </c>
      <c r="T37">
        <f>_xlfn.XLOOKUP($A:$A,AUTOPREENCHIMENTO!$A:$A,AUTOPREENCHIMENTO!NG:NG)</f>
        <v>0</v>
      </c>
      <c r="U37">
        <f>_xlfn.XLOOKUP(A:A,TELEFONE!A:A,TELEFONE!NF:NF)</f>
        <v>0</v>
      </c>
      <c r="V37">
        <f>_xlfn.XLOOKUP(A:A,TELEFONE!A:A,TELEFONE!NE:NE)</f>
        <v>1</v>
      </c>
    </row>
    <row r="38" spans="1:22" x14ac:dyDescent="0.25">
      <c r="A38" s="2">
        <v>80</v>
      </c>
      <c r="B38" s="1" t="s">
        <v>1568</v>
      </c>
      <c r="C38" s="43" t="s">
        <v>313</v>
      </c>
      <c r="D38" s="1" t="s">
        <v>2075</v>
      </c>
      <c r="E38" s="20" t="str">
        <f>_xlfn.XLOOKUP(A:A,Tipologia!A:A,Tipologia!F:F)</f>
        <v>D</v>
      </c>
      <c r="F38" s="63">
        <f t="shared" si="7"/>
        <v>4</v>
      </c>
      <c r="G38" s="65">
        <f t="shared" si="8"/>
        <v>0</v>
      </c>
      <c r="H38" s="65">
        <f t="shared" si="9"/>
        <v>1</v>
      </c>
      <c r="I38" s="65">
        <f t="shared" si="10"/>
        <v>1</v>
      </c>
      <c r="J38" s="65">
        <f t="shared" si="11"/>
        <v>1</v>
      </c>
      <c r="K38" s="65">
        <f t="shared" si="12"/>
        <v>1</v>
      </c>
      <c r="L38" s="65">
        <f t="shared" si="13"/>
        <v>0</v>
      </c>
      <c r="M38" s="69" t="str">
        <f>_xlfn.XLOOKUP($A:$A,VACINAS!$A:$A,VACINAS!E:E)</f>
        <v>NÃO</v>
      </c>
      <c r="N38" s="69" t="str">
        <f>_xlfn.XLOOKUP($A:$A,VACINAS!$A:$A,VACINAS!F:F)</f>
        <v>NÃO</v>
      </c>
      <c r="O38" s="69" t="str">
        <f>_xlfn.XLOOKUP($A:$A,VACINAS!$A:$A,VACINAS!G:G)</f>
        <v>NÃO</v>
      </c>
      <c r="P38">
        <f>_xlfn.XLOOKUP(A:A,AUTOPREENCHIMENTO!A:A,AUTOPREENCHIMENTO!OT:OT)</f>
        <v>1</v>
      </c>
      <c r="Q38">
        <f>_xlfn.XLOOKUP($A:$A,AUTOPREENCHIMENTO!$A:$A,AUTOPREENCHIMENTO!PC:PC)</f>
        <v>1</v>
      </c>
      <c r="R38">
        <f>_xlfn.XLOOKUP($A:$A,AUTOPREENCHIMENTO!$A:$A,AUTOPREENCHIMENTO!PD:PD)</f>
        <v>1</v>
      </c>
      <c r="S38">
        <f>_xlfn.XLOOKUP($A:$A,AUTOPREENCHIMENTO!$A:$A,AUTOPREENCHIMENTO!NF:NF)</f>
        <v>1</v>
      </c>
      <c r="T38">
        <f>_xlfn.XLOOKUP($A:$A,AUTOPREENCHIMENTO!$A:$A,AUTOPREENCHIMENTO!NG:NG)</f>
        <v>1</v>
      </c>
      <c r="U38">
        <f>_xlfn.XLOOKUP(A:A,TELEFONE!A:A,TELEFONE!NF:NF)</f>
        <v>1</v>
      </c>
      <c r="V38">
        <f>_xlfn.XLOOKUP(A:A,TELEFONE!A:A,TELEFONE!NE:NE)</f>
        <v>0</v>
      </c>
    </row>
    <row r="39" spans="1:22" x14ac:dyDescent="0.25">
      <c r="A39" s="2">
        <v>81</v>
      </c>
      <c r="B39" s="1" t="s">
        <v>1857</v>
      </c>
      <c r="C39" s="43" t="s">
        <v>291</v>
      </c>
      <c r="D39" s="1" t="s">
        <v>2085</v>
      </c>
      <c r="E39" s="20" t="str">
        <f>_xlfn.XLOOKUP(A:A,Tipologia!A:A,Tipologia!F:F)</f>
        <v>A</v>
      </c>
      <c r="F39" s="63">
        <f t="shared" si="7"/>
        <v>6</v>
      </c>
      <c r="G39" s="65">
        <f t="shared" si="8"/>
        <v>2</v>
      </c>
      <c r="H39" s="65">
        <f t="shared" si="9"/>
        <v>1</v>
      </c>
      <c r="I39" s="65">
        <f t="shared" si="10"/>
        <v>0</v>
      </c>
      <c r="J39" s="65">
        <f t="shared" si="11"/>
        <v>1</v>
      </c>
      <c r="K39" s="65">
        <f t="shared" si="12"/>
        <v>1</v>
      </c>
      <c r="L39" s="65">
        <f t="shared" si="13"/>
        <v>1</v>
      </c>
      <c r="M39" s="69" t="str">
        <f>_xlfn.XLOOKUP($A:$A,VACINAS!$A:$A,VACINAS!E:E)</f>
        <v>SIM</v>
      </c>
      <c r="N39" s="69" t="str">
        <f>_xlfn.XLOOKUP($A:$A,VACINAS!$A:$A,VACINAS!F:F)</f>
        <v>SIM</v>
      </c>
      <c r="O39" s="69" t="str">
        <f>_xlfn.XLOOKUP($A:$A,VACINAS!$A:$A,VACINAS!G:G)</f>
        <v>SIM</v>
      </c>
      <c r="P39">
        <f>_xlfn.XLOOKUP(A:A,AUTOPREENCHIMENTO!A:A,AUTOPREENCHIMENTO!OT:OT)</f>
        <v>1</v>
      </c>
      <c r="Q39">
        <f>_xlfn.XLOOKUP($A:$A,AUTOPREENCHIMENTO!$A:$A,AUTOPREENCHIMENTO!PC:PC)</f>
        <v>3</v>
      </c>
      <c r="R39">
        <f>_xlfn.XLOOKUP($A:$A,AUTOPREENCHIMENTO!$A:$A,AUTOPREENCHIMENTO!PD:PD)</f>
        <v>2</v>
      </c>
      <c r="S39">
        <f>_xlfn.XLOOKUP($A:$A,AUTOPREENCHIMENTO!$A:$A,AUTOPREENCHIMENTO!NF:NF)</f>
        <v>1</v>
      </c>
      <c r="T39">
        <f>_xlfn.XLOOKUP($A:$A,AUTOPREENCHIMENTO!$A:$A,AUTOPREENCHIMENTO!NG:NG)</f>
        <v>1</v>
      </c>
      <c r="U39">
        <f>_xlfn.XLOOKUP(A:A,TELEFONE!A:A,TELEFONE!NF:NF)</f>
        <v>1</v>
      </c>
      <c r="V39">
        <f>_xlfn.XLOOKUP(A:A,TELEFONE!A:A,TELEFONE!NE:NE)</f>
        <v>1</v>
      </c>
    </row>
    <row r="40" spans="1:22" x14ac:dyDescent="0.25">
      <c r="A40" s="2">
        <v>82</v>
      </c>
      <c r="B40" s="1" t="s">
        <v>1857</v>
      </c>
      <c r="C40" s="43" t="s">
        <v>2155</v>
      </c>
      <c r="D40" s="1" t="s">
        <v>2064</v>
      </c>
      <c r="E40" s="20" t="str">
        <f>_xlfn.XLOOKUP(A:A,Tipologia!A:A,Tipologia!F:F)</f>
        <v>SEM INFORMAÇÃO</v>
      </c>
      <c r="F40" s="63" t="e">
        <f t="shared" si="7"/>
        <v>#N/A</v>
      </c>
      <c r="G40" s="65">
        <f t="shared" si="8"/>
        <v>2</v>
      </c>
      <c r="H40" s="65" t="e">
        <f t="shared" si="9"/>
        <v>#N/A</v>
      </c>
      <c r="I40" s="65" t="e">
        <f t="shared" si="10"/>
        <v>#N/A</v>
      </c>
      <c r="J40" s="65" t="e">
        <f t="shared" si="11"/>
        <v>#N/A</v>
      </c>
      <c r="K40" s="65">
        <f t="shared" si="12"/>
        <v>1</v>
      </c>
      <c r="L40" s="65">
        <f t="shared" si="13"/>
        <v>0</v>
      </c>
      <c r="M40" s="69" t="str">
        <f>_xlfn.XLOOKUP($A:$A,VACINAS!$A:$A,VACINAS!E:E)</f>
        <v>SIM</v>
      </c>
      <c r="N40" s="69" t="str">
        <f>_xlfn.XLOOKUP($A:$A,VACINAS!$A:$A,VACINAS!F:F)</f>
        <v>SIM</v>
      </c>
      <c r="O40" s="69" t="str">
        <f>_xlfn.XLOOKUP($A:$A,VACINAS!$A:$A,VACINAS!G:G)</f>
        <v>SIM</v>
      </c>
      <c r="P40" t="e">
        <f>_xlfn.XLOOKUP(A:A,AUTOPREENCHIMENTO!A:A,AUTOPREENCHIMENTO!OT:OT)</f>
        <v>#N/A</v>
      </c>
      <c r="Q40" t="e">
        <f>_xlfn.XLOOKUP($A:$A,AUTOPREENCHIMENTO!$A:$A,AUTOPREENCHIMENTO!PC:PC)</f>
        <v>#N/A</v>
      </c>
      <c r="R40" t="e">
        <f>_xlfn.XLOOKUP($A:$A,AUTOPREENCHIMENTO!$A:$A,AUTOPREENCHIMENTO!PD:PD)</f>
        <v>#N/A</v>
      </c>
      <c r="S40" t="e">
        <f>_xlfn.XLOOKUP($A:$A,AUTOPREENCHIMENTO!$A:$A,AUTOPREENCHIMENTO!NF:NF)</f>
        <v>#N/A</v>
      </c>
      <c r="T40" t="e">
        <f>_xlfn.XLOOKUP($A:$A,AUTOPREENCHIMENTO!$A:$A,AUTOPREENCHIMENTO!NG:NG)</f>
        <v>#N/A</v>
      </c>
      <c r="U40">
        <f>_xlfn.XLOOKUP(A:A,TELEFONE!A:A,TELEFONE!NF:NF)</f>
        <v>1</v>
      </c>
      <c r="V40">
        <f>_xlfn.XLOOKUP(A:A,TELEFONE!A:A,TELEFONE!NE:NE)</f>
        <v>0</v>
      </c>
    </row>
    <row r="41" spans="1:22" x14ac:dyDescent="0.25">
      <c r="A41" s="2">
        <v>83</v>
      </c>
      <c r="B41" s="1" t="s">
        <v>1622</v>
      </c>
      <c r="C41" s="43" t="s">
        <v>127</v>
      </c>
      <c r="D41" s="1" t="s">
        <v>2024</v>
      </c>
      <c r="E41" s="20" t="str">
        <f>_xlfn.XLOOKUP(A:A,Tipologia!A:A,Tipologia!F:F)</f>
        <v>B</v>
      </c>
      <c r="F41" s="63">
        <f t="shared" si="7"/>
        <v>5.5</v>
      </c>
      <c r="G41" s="65">
        <f t="shared" si="8"/>
        <v>2</v>
      </c>
      <c r="H41" s="65">
        <f t="shared" si="9"/>
        <v>1</v>
      </c>
      <c r="I41" s="65">
        <f t="shared" si="10"/>
        <v>1</v>
      </c>
      <c r="J41" s="65">
        <f t="shared" si="11"/>
        <v>0.5</v>
      </c>
      <c r="K41" s="65">
        <f t="shared" si="12"/>
        <v>0</v>
      </c>
      <c r="L41" s="65">
        <f t="shared" si="13"/>
        <v>1</v>
      </c>
      <c r="M41" s="69" t="str">
        <f>_xlfn.XLOOKUP($A:$A,VACINAS!$A:$A,VACINAS!E:E)</f>
        <v>SIM</v>
      </c>
      <c r="N41" s="69" t="str">
        <f>_xlfn.XLOOKUP($A:$A,VACINAS!$A:$A,VACINAS!F:F)</f>
        <v>SIM</v>
      </c>
      <c r="O41" s="69" t="str">
        <f>_xlfn.XLOOKUP($A:$A,VACINAS!$A:$A,VACINAS!G:G)</f>
        <v>SIM</v>
      </c>
      <c r="P41">
        <f>_xlfn.XLOOKUP(A:A,AUTOPREENCHIMENTO!A:A,AUTOPREENCHIMENTO!OT:OT)</f>
        <v>1</v>
      </c>
      <c r="Q41">
        <f>_xlfn.XLOOKUP($A:$A,AUTOPREENCHIMENTO!$A:$A,AUTOPREENCHIMENTO!PC:PC)</f>
        <v>1</v>
      </c>
      <c r="R41">
        <f>_xlfn.XLOOKUP($A:$A,AUTOPREENCHIMENTO!$A:$A,AUTOPREENCHIMENTO!PD:PD)</f>
        <v>1</v>
      </c>
      <c r="S41">
        <f>_xlfn.XLOOKUP($A:$A,AUTOPREENCHIMENTO!$A:$A,AUTOPREENCHIMENTO!NF:NF)</f>
        <v>1</v>
      </c>
      <c r="T41">
        <f>_xlfn.XLOOKUP($A:$A,AUTOPREENCHIMENTO!$A:$A,AUTOPREENCHIMENTO!NG:NG)</f>
        <v>0</v>
      </c>
      <c r="U41">
        <f>_xlfn.XLOOKUP(A:A,TELEFONE!A:A,TELEFONE!NF:NF)</f>
        <v>0</v>
      </c>
      <c r="V41">
        <f>_xlfn.XLOOKUP(A:A,TELEFONE!A:A,TELEFONE!NE:NE)</f>
        <v>1</v>
      </c>
    </row>
    <row r="42" spans="1:22" x14ac:dyDescent="0.25">
      <c r="A42" s="2">
        <v>84</v>
      </c>
      <c r="B42" s="1" t="s">
        <v>1929</v>
      </c>
      <c r="C42" s="43" t="s">
        <v>136</v>
      </c>
      <c r="D42" s="1" t="s">
        <v>2122</v>
      </c>
      <c r="E42" s="20" t="str">
        <f>_xlfn.XLOOKUP(A:A,Tipologia!A:A,Tipologia!F:F)</f>
        <v>E</v>
      </c>
      <c r="F42" s="63">
        <f t="shared" si="7"/>
        <v>3.5</v>
      </c>
      <c r="G42" s="65">
        <f t="shared" si="8"/>
        <v>0</v>
      </c>
      <c r="H42" s="65">
        <f t="shared" si="9"/>
        <v>1</v>
      </c>
      <c r="I42" s="65">
        <f t="shared" si="10"/>
        <v>1</v>
      </c>
      <c r="J42" s="65">
        <f t="shared" si="11"/>
        <v>0.5</v>
      </c>
      <c r="K42" s="65">
        <f t="shared" si="12"/>
        <v>1</v>
      </c>
      <c r="L42" s="65">
        <f t="shared" si="13"/>
        <v>0</v>
      </c>
      <c r="M42" s="69" t="str">
        <f>_xlfn.XLOOKUP($A:$A,VACINAS!$A:$A,VACINAS!E:E)</f>
        <v>NÃO</v>
      </c>
      <c r="N42" s="69" t="str">
        <f>_xlfn.XLOOKUP($A:$A,VACINAS!$A:$A,VACINAS!F:F)</f>
        <v>NÃO</v>
      </c>
      <c r="O42" s="69" t="str">
        <f>_xlfn.XLOOKUP($A:$A,VACINAS!$A:$A,VACINAS!G:G)</f>
        <v>NÃO</v>
      </c>
      <c r="P42">
        <f>_xlfn.XLOOKUP(A:A,AUTOPREENCHIMENTO!A:A,AUTOPREENCHIMENTO!OT:OT)</f>
        <v>1</v>
      </c>
      <c r="Q42">
        <f>_xlfn.XLOOKUP($A:$A,AUTOPREENCHIMENTO!$A:$A,AUTOPREENCHIMENTO!PC:PC)</f>
        <v>1</v>
      </c>
      <c r="R42">
        <f>_xlfn.XLOOKUP($A:$A,AUTOPREENCHIMENTO!$A:$A,AUTOPREENCHIMENTO!PD:PD)</f>
        <v>1</v>
      </c>
      <c r="S42">
        <f>_xlfn.XLOOKUP($A:$A,AUTOPREENCHIMENTO!$A:$A,AUTOPREENCHIMENTO!NF:NF)</f>
        <v>1</v>
      </c>
      <c r="T42">
        <f>_xlfn.XLOOKUP($A:$A,AUTOPREENCHIMENTO!$A:$A,AUTOPREENCHIMENTO!NG:NG)</f>
        <v>0</v>
      </c>
      <c r="U42">
        <f>_xlfn.XLOOKUP(A:A,TELEFONE!A:A,TELEFONE!NF:NF)</f>
        <v>1</v>
      </c>
      <c r="V42">
        <f>_xlfn.XLOOKUP(A:A,TELEFONE!A:A,TELEFONE!NE:NE)</f>
        <v>0</v>
      </c>
    </row>
    <row r="43" spans="1:22" x14ac:dyDescent="0.25">
      <c r="A43" s="2">
        <v>86</v>
      </c>
      <c r="B43" s="1" t="s">
        <v>1622</v>
      </c>
      <c r="C43" s="43" t="s">
        <v>276</v>
      </c>
      <c r="D43" s="1" t="s">
        <v>2025</v>
      </c>
      <c r="E43" s="20" t="str">
        <f>_xlfn.XLOOKUP(A:A,Tipologia!A:A,Tipologia!F:F)</f>
        <v>B</v>
      </c>
      <c r="F43" s="63">
        <f t="shared" si="7"/>
        <v>4</v>
      </c>
      <c r="G43" s="65">
        <f t="shared" si="8"/>
        <v>0</v>
      </c>
      <c r="H43" s="65">
        <f t="shared" si="9"/>
        <v>1</v>
      </c>
      <c r="I43" s="65">
        <f t="shared" si="10"/>
        <v>1</v>
      </c>
      <c r="J43" s="65">
        <f t="shared" si="11"/>
        <v>1</v>
      </c>
      <c r="K43" s="65">
        <f t="shared" si="12"/>
        <v>0</v>
      </c>
      <c r="L43" s="65">
        <f t="shared" si="13"/>
        <v>1</v>
      </c>
      <c r="M43" s="69" t="str">
        <f>_xlfn.XLOOKUP($A:$A,VACINAS!$A:$A,VACINAS!E:E)</f>
        <v>NÃO</v>
      </c>
      <c r="N43" s="69" t="str">
        <f>_xlfn.XLOOKUP($A:$A,VACINAS!$A:$A,VACINAS!F:F)</f>
        <v>NÃO</v>
      </c>
      <c r="O43" s="69" t="str">
        <f>_xlfn.XLOOKUP($A:$A,VACINAS!$A:$A,VACINAS!G:G)</f>
        <v>NÃO</v>
      </c>
      <c r="P43">
        <f>_xlfn.XLOOKUP(A:A,AUTOPREENCHIMENTO!A:A,AUTOPREENCHIMENTO!OT:OT)</f>
        <v>1</v>
      </c>
      <c r="Q43">
        <f>_xlfn.XLOOKUP($A:$A,AUTOPREENCHIMENTO!$A:$A,AUTOPREENCHIMENTO!PC:PC)</f>
        <v>1</v>
      </c>
      <c r="R43">
        <f>_xlfn.XLOOKUP($A:$A,AUTOPREENCHIMENTO!$A:$A,AUTOPREENCHIMENTO!PD:PD)</f>
        <v>1</v>
      </c>
      <c r="S43">
        <f>_xlfn.XLOOKUP($A:$A,AUTOPREENCHIMENTO!$A:$A,AUTOPREENCHIMENTO!NF:NF)</f>
        <v>1</v>
      </c>
      <c r="T43">
        <f>_xlfn.XLOOKUP($A:$A,AUTOPREENCHIMENTO!$A:$A,AUTOPREENCHIMENTO!NG:NG)</f>
        <v>1</v>
      </c>
      <c r="U43">
        <f>_xlfn.XLOOKUP(A:A,TELEFONE!A:A,TELEFONE!NF:NF)</f>
        <v>0</v>
      </c>
      <c r="V43">
        <f>_xlfn.XLOOKUP(A:A,TELEFONE!A:A,TELEFONE!NE:NE)</f>
        <v>1</v>
      </c>
    </row>
    <row r="44" spans="1:22" x14ac:dyDescent="0.25">
      <c r="A44" s="2">
        <v>87</v>
      </c>
      <c r="B44" s="1" t="s">
        <v>1857</v>
      </c>
      <c r="C44" s="43" t="s">
        <v>157</v>
      </c>
      <c r="D44" s="1" t="s">
        <v>1886</v>
      </c>
      <c r="E44" s="20" t="str">
        <f>_xlfn.XLOOKUP(A:A,Tipologia!A:A,Tipologia!F:F)</f>
        <v>E</v>
      </c>
      <c r="F44" s="63">
        <f t="shared" si="7"/>
        <v>2.5</v>
      </c>
      <c r="G44" s="65">
        <f t="shared" si="8"/>
        <v>0</v>
      </c>
      <c r="H44" s="65">
        <f t="shared" si="9"/>
        <v>1</v>
      </c>
      <c r="I44" s="65">
        <f t="shared" si="10"/>
        <v>1</v>
      </c>
      <c r="J44" s="65">
        <f t="shared" si="11"/>
        <v>0.5</v>
      </c>
      <c r="K44" s="65">
        <f t="shared" si="12"/>
        <v>0</v>
      </c>
      <c r="L44" s="65">
        <f t="shared" si="13"/>
        <v>0</v>
      </c>
      <c r="M44" s="69" t="str">
        <f>_xlfn.XLOOKUP($A:$A,VACINAS!$A:$A,VACINAS!E:E)</f>
        <v>NÃO</v>
      </c>
      <c r="N44" s="69" t="str">
        <f>_xlfn.XLOOKUP($A:$A,VACINAS!$A:$A,VACINAS!F:F)</f>
        <v>NÃO</v>
      </c>
      <c r="O44" s="69" t="str">
        <f>_xlfn.XLOOKUP($A:$A,VACINAS!$A:$A,VACINAS!G:G)</f>
        <v>NÃO</v>
      </c>
      <c r="P44">
        <f>_xlfn.XLOOKUP(A:A,AUTOPREENCHIMENTO!A:A,AUTOPREENCHIMENTO!OT:OT)</f>
        <v>1</v>
      </c>
      <c r="Q44">
        <f>_xlfn.XLOOKUP($A:$A,AUTOPREENCHIMENTO!$A:$A,AUTOPREENCHIMENTO!PC:PC)</f>
        <v>2</v>
      </c>
      <c r="R44">
        <f>_xlfn.XLOOKUP($A:$A,AUTOPREENCHIMENTO!$A:$A,AUTOPREENCHIMENTO!PD:PD)</f>
        <v>1</v>
      </c>
      <c r="S44">
        <f>_xlfn.XLOOKUP($A:$A,AUTOPREENCHIMENTO!$A:$A,AUTOPREENCHIMENTO!NF:NF)</f>
        <v>1</v>
      </c>
      <c r="T44">
        <f>_xlfn.XLOOKUP($A:$A,AUTOPREENCHIMENTO!$A:$A,AUTOPREENCHIMENTO!NG:NG)</f>
        <v>0</v>
      </c>
      <c r="U44">
        <f>_xlfn.XLOOKUP(A:A,TELEFONE!A:A,TELEFONE!NF:NF)</f>
        <v>0</v>
      </c>
      <c r="V44">
        <f>_xlfn.XLOOKUP(A:A,TELEFONE!A:A,TELEFONE!NE:NE)</f>
        <v>0</v>
      </c>
    </row>
    <row r="45" spans="1:22" x14ac:dyDescent="0.25">
      <c r="A45" s="2">
        <v>88</v>
      </c>
      <c r="B45" s="1" t="s">
        <v>1568</v>
      </c>
      <c r="C45" s="43" t="s">
        <v>313</v>
      </c>
      <c r="D45" s="1" t="s">
        <v>2086</v>
      </c>
      <c r="E45" s="20" t="str">
        <f>_xlfn.XLOOKUP(A:A,Tipologia!A:A,Tipologia!F:F)</f>
        <v>C</v>
      </c>
      <c r="F45" s="63">
        <f t="shared" si="7"/>
        <v>4</v>
      </c>
      <c r="G45" s="65">
        <f t="shared" si="8"/>
        <v>2</v>
      </c>
      <c r="H45" s="65">
        <f t="shared" si="9"/>
        <v>0</v>
      </c>
      <c r="I45" s="65">
        <f t="shared" si="10"/>
        <v>1</v>
      </c>
      <c r="J45" s="65">
        <f t="shared" si="11"/>
        <v>1</v>
      </c>
      <c r="K45" s="65">
        <f t="shared" si="12"/>
        <v>0</v>
      </c>
      <c r="L45" s="65">
        <f t="shared" si="13"/>
        <v>0</v>
      </c>
      <c r="M45" s="69" t="str">
        <f>_xlfn.XLOOKUP($A:$A,VACINAS!$A:$A,VACINAS!E:E)</f>
        <v>SIM</v>
      </c>
      <c r="N45" s="69" t="str">
        <f>_xlfn.XLOOKUP($A:$A,VACINAS!$A:$A,VACINAS!F:F)</f>
        <v>SIM</v>
      </c>
      <c r="O45" s="69" t="str">
        <f>_xlfn.XLOOKUP($A:$A,VACINAS!$A:$A,VACINAS!G:G)</f>
        <v>SIM</v>
      </c>
      <c r="P45">
        <f>_xlfn.XLOOKUP(A:A,AUTOPREENCHIMENTO!A:A,AUTOPREENCHIMENTO!OT:OT)</f>
        <v>2</v>
      </c>
      <c r="Q45">
        <f>_xlfn.XLOOKUP($A:$A,AUTOPREENCHIMENTO!$A:$A,AUTOPREENCHIMENTO!PC:PC)</f>
        <v>1</v>
      </c>
      <c r="R45">
        <f>_xlfn.XLOOKUP($A:$A,AUTOPREENCHIMENTO!$A:$A,AUTOPREENCHIMENTO!PD:PD)</f>
        <v>1</v>
      </c>
      <c r="S45">
        <f>_xlfn.XLOOKUP($A:$A,AUTOPREENCHIMENTO!$A:$A,AUTOPREENCHIMENTO!NF:NF)</f>
        <v>1</v>
      </c>
      <c r="T45">
        <f>_xlfn.XLOOKUP($A:$A,AUTOPREENCHIMENTO!$A:$A,AUTOPREENCHIMENTO!NG:NG)</f>
        <v>1</v>
      </c>
      <c r="U45">
        <f>_xlfn.XLOOKUP(A:A,TELEFONE!A:A,TELEFONE!NF:NF)</f>
        <v>0</v>
      </c>
      <c r="V45">
        <f>_xlfn.XLOOKUP(A:A,TELEFONE!A:A,TELEFONE!NE:NE)</f>
        <v>0</v>
      </c>
    </row>
    <row r="46" spans="1:22" x14ac:dyDescent="0.25">
      <c r="A46" s="2">
        <v>89</v>
      </c>
      <c r="B46" s="1" t="s">
        <v>1857</v>
      </c>
      <c r="C46" s="43" t="s">
        <v>390</v>
      </c>
      <c r="D46" s="1" t="s">
        <v>2111</v>
      </c>
      <c r="E46" s="20" t="str">
        <f>_xlfn.XLOOKUP(A:A,Tipologia!A:A,Tipologia!F:F)</f>
        <v>C</v>
      </c>
      <c r="F46" s="63">
        <f t="shared" si="7"/>
        <v>7</v>
      </c>
      <c r="G46" s="65">
        <f t="shared" si="8"/>
        <v>2</v>
      </c>
      <c r="H46" s="65">
        <f t="shared" si="9"/>
        <v>1</v>
      </c>
      <c r="I46" s="65">
        <f t="shared" si="10"/>
        <v>1</v>
      </c>
      <c r="J46" s="65">
        <f t="shared" si="11"/>
        <v>1</v>
      </c>
      <c r="K46" s="65">
        <f t="shared" si="12"/>
        <v>1</v>
      </c>
      <c r="L46" s="65">
        <f t="shared" si="13"/>
        <v>1</v>
      </c>
      <c r="M46" s="69" t="str">
        <f>_xlfn.XLOOKUP($A:$A,VACINAS!$A:$A,VACINAS!E:E)</f>
        <v>SIM</v>
      </c>
      <c r="N46" s="69" t="str">
        <f>_xlfn.XLOOKUP($A:$A,VACINAS!$A:$A,VACINAS!F:F)</f>
        <v>SIM</v>
      </c>
      <c r="O46" s="69" t="str">
        <f>_xlfn.XLOOKUP($A:$A,VACINAS!$A:$A,VACINAS!G:G)</f>
        <v>SIM</v>
      </c>
      <c r="P46">
        <f>_xlfn.XLOOKUP(A:A,AUTOPREENCHIMENTO!A:A,AUTOPREENCHIMENTO!OT:OT)</f>
        <v>1</v>
      </c>
      <c r="Q46">
        <f>_xlfn.XLOOKUP($A:$A,AUTOPREENCHIMENTO!$A:$A,AUTOPREENCHIMENTO!PC:PC)</f>
        <v>1</v>
      </c>
      <c r="R46">
        <f>_xlfn.XLOOKUP($A:$A,AUTOPREENCHIMENTO!$A:$A,AUTOPREENCHIMENTO!PD:PD)</f>
        <v>1</v>
      </c>
      <c r="S46">
        <f>_xlfn.XLOOKUP($A:$A,AUTOPREENCHIMENTO!$A:$A,AUTOPREENCHIMENTO!NF:NF)</f>
        <v>1</v>
      </c>
      <c r="T46">
        <f>_xlfn.XLOOKUP($A:$A,AUTOPREENCHIMENTO!$A:$A,AUTOPREENCHIMENTO!NG:NG)</f>
        <v>1</v>
      </c>
      <c r="U46">
        <f>_xlfn.XLOOKUP(A:A,TELEFONE!A:A,TELEFONE!NF:NF)</f>
        <v>1</v>
      </c>
      <c r="V46">
        <f>_xlfn.XLOOKUP(A:A,TELEFONE!A:A,TELEFONE!NE:NE)</f>
        <v>1</v>
      </c>
    </row>
    <row r="47" spans="1:22" x14ac:dyDescent="0.25">
      <c r="A47" s="2">
        <v>90</v>
      </c>
      <c r="B47" s="1" t="s">
        <v>1622</v>
      </c>
      <c r="C47" s="43" t="s">
        <v>162</v>
      </c>
      <c r="D47" s="1" t="s">
        <v>2157</v>
      </c>
      <c r="E47" s="20" t="str">
        <f>_xlfn.XLOOKUP(A:A,Tipologia!A:A,Tipologia!F:F)</f>
        <v>B</v>
      </c>
      <c r="F47" s="63">
        <f t="shared" si="7"/>
        <v>4</v>
      </c>
      <c r="G47" s="65">
        <f t="shared" si="8"/>
        <v>2</v>
      </c>
      <c r="H47" s="65">
        <f t="shared" si="9"/>
        <v>0</v>
      </c>
      <c r="I47" s="65">
        <f t="shared" si="10"/>
        <v>1</v>
      </c>
      <c r="J47" s="65">
        <f t="shared" si="11"/>
        <v>1</v>
      </c>
      <c r="K47" s="65">
        <f t="shared" si="12"/>
        <v>0</v>
      </c>
      <c r="L47" s="65">
        <f t="shared" si="13"/>
        <v>0</v>
      </c>
      <c r="M47" s="69" t="str">
        <f>_xlfn.XLOOKUP($A:$A,VACINAS!$A:$A,VACINAS!E:E)</f>
        <v>SIM</v>
      </c>
      <c r="N47" s="69" t="str">
        <f>_xlfn.XLOOKUP($A:$A,VACINAS!$A:$A,VACINAS!F:F)</f>
        <v>SIM</v>
      </c>
      <c r="O47" s="69" t="str">
        <f>_xlfn.XLOOKUP($A:$A,VACINAS!$A:$A,VACINAS!G:G)</f>
        <v>SIM</v>
      </c>
      <c r="P47">
        <f>_xlfn.XLOOKUP(A:A,AUTOPREENCHIMENTO!A:A,AUTOPREENCHIMENTO!OT:OT)</f>
        <v>3</v>
      </c>
      <c r="Q47">
        <f>_xlfn.XLOOKUP($A:$A,AUTOPREENCHIMENTO!$A:$A,AUTOPREENCHIMENTO!PC:PC)</f>
        <v>1</v>
      </c>
      <c r="R47">
        <f>_xlfn.XLOOKUP($A:$A,AUTOPREENCHIMENTO!$A:$A,AUTOPREENCHIMENTO!PD:PD)</f>
        <v>1</v>
      </c>
      <c r="S47">
        <f>_xlfn.XLOOKUP($A:$A,AUTOPREENCHIMENTO!$A:$A,AUTOPREENCHIMENTO!NF:NF)</f>
        <v>1</v>
      </c>
      <c r="T47">
        <f>_xlfn.XLOOKUP($A:$A,AUTOPREENCHIMENTO!$A:$A,AUTOPREENCHIMENTO!NG:NG)</f>
        <v>1</v>
      </c>
      <c r="U47">
        <f>_xlfn.XLOOKUP(A:A,TELEFONE!A:A,TELEFONE!NF:NF)</f>
        <v>0</v>
      </c>
      <c r="V47">
        <f>_xlfn.XLOOKUP(A:A,TELEFONE!A:A,TELEFONE!NE:NE)</f>
        <v>0</v>
      </c>
    </row>
    <row r="48" spans="1:22" x14ac:dyDescent="0.25">
      <c r="A48" s="2">
        <v>91</v>
      </c>
      <c r="B48" s="1" t="s">
        <v>1568</v>
      </c>
      <c r="C48" s="43" t="s">
        <v>313</v>
      </c>
      <c r="D48" s="1" t="s">
        <v>2098</v>
      </c>
      <c r="E48" s="20" t="str">
        <f>_xlfn.XLOOKUP(A:A,Tipologia!A:A,Tipologia!F:F)</f>
        <v>E</v>
      </c>
      <c r="F48" s="63">
        <f t="shared" si="7"/>
        <v>6</v>
      </c>
      <c r="G48" s="65">
        <f t="shared" si="8"/>
        <v>2</v>
      </c>
      <c r="H48" s="65">
        <f t="shared" si="9"/>
        <v>1</v>
      </c>
      <c r="I48" s="65">
        <f t="shared" si="10"/>
        <v>1</v>
      </c>
      <c r="J48" s="65">
        <f t="shared" si="11"/>
        <v>1</v>
      </c>
      <c r="K48" s="65">
        <f t="shared" si="12"/>
        <v>1</v>
      </c>
      <c r="L48" s="65">
        <f t="shared" si="13"/>
        <v>0</v>
      </c>
      <c r="M48" s="69" t="str">
        <f>_xlfn.XLOOKUP($A:$A,VACINAS!$A:$A,VACINAS!E:E)</f>
        <v>SIM</v>
      </c>
      <c r="N48" s="69" t="str">
        <f>_xlfn.XLOOKUP($A:$A,VACINAS!$A:$A,VACINAS!F:F)</f>
        <v>SIM</v>
      </c>
      <c r="O48" s="69" t="str">
        <f>_xlfn.XLOOKUP($A:$A,VACINAS!$A:$A,VACINAS!G:G)</f>
        <v>SIM</v>
      </c>
      <c r="P48">
        <f>_xlfn.XLOOKUP(A:A,AUTOPREENCHIMENTO!A:A,AUTOPREENCHIMENTO!OT:OT)</f>
        <v>1</v>
      </c>
      <c r="Q48">
        <f>_xlfn.XLOOKUP($A:$A,AUTOPREENCHIMENTO!$A:$A,AUTOPREENCHIMENTO!PC:PC)</f>
        <v>1</v>
      </c>
      <c r="R48">
        <f>_xlfn.XLOOKUP($A:$A,AUTOPREENCHIMENTO!$A:$A,AUTOPREENCHIMENTO!PD:PD)</f>
        <v>1</v>
      </c>
      <c r="S48">
        <f>_xlfn.XLOOKUP($A:$A,AUTOPREENCHIMENTO!$A:$A,AUTOPREENCHIMENTO!NF:NF)</f>
        <v>1</v>
      </c>
      <c r="T48">
        <f>_xlfn.XLOOKUP($A:$A,AUTOPREENCHIMENTO!$A:$A,AUTOPREENCHIMENTO!NG:NG)</f>
        <v>1</v>
      </c>
      <c r="U48">
        <f>_xlfn.XLOOKUP(A:A,TELEFONE!A:A,TELEFONE!NF:NF)</f>
        <v>1</v>
      </c>
      <c r="V48">
        <f>_xlfn.XLOOKUP(A:A,TELEFONE!A:A,TELEFONE!NE:NE)</f>
        <v>0</v>
      </c>
    </row>
    <row r="49" spans="1:22" x14ac:dyDescent="0.25">
      <c r="A49" s="2">
        <v>92</v>
      </c>
      <c r="B49" s="1" t="s">
        <v>1568</v>
      </c>
      <c r="C49" s="43" t="s">
        <v>397</v>
      </c>
      <c r="D49" s="1" t="s">
        <v>2026</v>
      </c>
      <c r="E49" s="20" t="str">
        <f>_xlfn.XLOOKUP(A:A,Tipologia!A:A,Tipologia!F:F)</f>
        <v>B</v>
      </c>
      <c r="F49" s="63">
        <f t="shared" si="7"/>
        <v>6</v>
      </c>
      <c r="G49" s="65">
        <f t="shared" si="8"/>
        <v>2</v>
      </c>
      <c r="H49" s="65">
        <f t="shared" si="9"/>
        <v>1</v>
      </c>
      <c r="I49" s="65">
        <f t="shared" si="10"/>
        <v>1</v>
      </c>
      <c r="J49" s="65">
        <f t="shared" si="11"/>
        <v>1</v>
      </c>
      <c r="K49" s="65">
        <f t="shared" si="12"/>
        <v>0</v>
      </c>
      <c r="L49" s="65">
        <f t="shared" si="13"/>
        <v>1</v>
      </c>
      <c r="M49" s="69" t="str">
        <f>_xlfn.XLOOKUP($A:$A,VACINAS!$A:$A,VACINAS!E:E)</f>
        <v>SIM</v>
      </c>
      <c r="N49" s="69" t="str">
        <f>_xlfn.XLOOKUP($A:$A,VACINAS!$A:$A,VACINAS!F:F)</f>
        <v>SIM</v>
      </c>
      <c r="O49" s="69" t="str">
        <f>_xlfn.XLOOKUP($A:$A,VACINAS!$A:$A,VACINAS!G:G)</f>
        <v>SIM</v>
      </c>
      <c r="P49">
        <f>_xlfn.XLOOKUP(A:A,AUTOPREENCHIMENTO!A:A,AUTOPREENCHIMENTO!OT:OT)</f>
        <v>1</v>
      </c>
      <c r="Q49">
        <f>_xlfn.XLOOKUP($A:$A,AUTOPREENCHIMENTO!$A:$A,AUTOPREENCHIMENTO!PC:PC)</f>
        <v>1</v>
      </c>
      <c r="R49">
        <f>_xlfn.XLOOKUP($A:$A,AUTOPREENCHIMENTO!$A:$A,AUTOPREENCHIMENTO!PD:PD)</f>
        <v>1</v>
      </c>
      <c r="S49">
        <f>_xlfn.XLOOKUP($A:$A,AUTOPREENCHIMENTO!$A:$A,AUTOPREENCHIMENTO!NF:NF)</f>
        <v>1</v>
      </c>
      <c r="T49">
        <f>_xlfn.XLOOKUP($A:$A,AUTOPREENCHIMENTO!$A:$A,AUTOPREENCHIMENTO!NG:NG)</f>
        <v>1</v>
      </c>
      <c r="U49">
        <f>_xlfn.XLOOKUP(A:A,TELEFONE!A:A,TELEFONE!NF:NF)</f>
        <v>0</v>
      </c>
      <c r="V49">
        <f>_xlfn.XLOOKUP(A:A,TELEFONE!A:A,TELEFONE!NE:NE)</f>
        <v>1</v>
      </c>
    </row>
    <row r="50" spans="1:22" x14ac:dyDescent="0.25">
      <c r="A50" s="2">
        <v>93</v>
      </c>
      <c r="B50" s="1" t="s">
        <v>1702</v>
      </c>
      <c r="C50" s="43" t="s">
        <v>305</v>
      </c>
      <c r="D50" s="1" t="s">
        <v>2051</v>
      </c>
      <c r="E50" s="20" t="str">
        <f>_xlfn.XLOOKUP(A:A,Tipologia!A:A,Tipologia!F:F)</f>
        <v>B</v>
      </c>
      <c r="F50" s="63">
        <f t="shared" si="7"/>
        <v>4.5</v>
      </c>
      <c r="G50" s="65">
        <f t="shared" si="8"/>
        <v>2</v>
      </c>
      <c r="H50" s="65">
        <f t="shared" si="9"/>
        <v>1</v>
      </c>
      <c r="I50" s="65">
        <f t="shared" si="10"/>
        <v>1</v>
      </c>
      <c r="J50" s="65">
        <f t="shared" si="11"/>
        <v>0.5</v>
      </c>
      <c r="K50" s="65">
        <f t="shared" si="12"/>
        <v>0</v>
      </c>
      <c r="L50" s="65">
        <f t="shared" si="13"/>
        <v>0</v>
      </c>
      <c r="M50" s="69" t="str">
        <f>_xlfn.XLOOKUP($A:$A,VACINAS!$A:$A,VACINAS!E:E)</f>
        <v>SIM</v>
      </c>
      <c r="N50" s="69" t="str">
        <f>_xlfn.XLOOKUP($A:$A,VACINAS!$A:$A,VACINAS!F:F)</f>
        <v>SIM</v>
      </c>
      <c r="O50" s="69" t="str">
        <f>_xlfn.XLOOKUP($A:$A,VACINAS!$A:$A,VACINAS!G:G)</f>
        <v>SIM</v>
      </c>
      <c r="P50">
        <f>_xlfn.XLOOKUP(A:A,AUTOPREENCHIMENTO!A:A,AUTOPREENCHIMENTO!OT:OT)</f>
        <v>1</v>
      </c>
      <c r="Q50">
        <f>_xlfn.XLOOKUP($A:$A,AUTOPREENCHIMENTO!$A:$A,AUTOPREENCHIMENTO!PC:PC)</f>
        <v>1</v>
      </c>
      <c r="R50">
        <f>_xlfn.XLOOKUP($A:$A,AUTOPREENCHIMENTO!$A:$A,AUTOPREENCHIMENTO!PD:PD)</f>
        <v>1</v>
      </c>
      <c r="S50">
        <f>_xlfn.XLOOKUP($A:$A,AUTOPREENCHIMENTO!$A:$A,AUTOPREENCHIMENTO!NF:NF)</f>
        <v>1</v>
      </c>
      <c r="T50">
        <f>_xlfn.XLOOKUP($A:$A,AUTOPREENCHIMENTO!$A:$A,AUTOPREENCHIMENTO!NG:NG)</f>
        <v>0</v>
      </c>
      <c r="U50">
        <f>_xlfn.XLOOKUP(A:A,TELEFONE!A:A,TELEFONE!NF:NF)</f>
        <v>0</v>
      </c>
      <c r="V50">
        <f>_xlfn.XLOOKUP(A:A,TELEFONE!A:A,TELEFONE!NE:NE)</f>
        <v>0</v>
      </c>
    </row>
    <row r="51" spans="1:22" x14ac:dyDescent="0.25">
      <c r="A51" s="2">
        <v>94</v>
      </c>
      <c r="B51" s="1" t="s">
        <v>1702</v>
      </c>
      <c r="C51" s="43" t="s">
        <v>2151</v>
      </c>
      <c r="D51" s="1" t="s">
        <v>2160</v>
      </c>
      <c r="E51" s="20" t="str">
        <f>_xlfn.XLOOKUP(A:A,Tipologia!A:A,Tipologia!F:F)</f>
        <v>C</v>
      </c>
      <c r="F51" s="63">
        <f t="shared" si="7"/>
        <v>5.5</v>
      </c>
      <c r="G51" s="65">
        <f t="shared" si="8"/>
        <v>2</v>
      </c>
      <c r="H51" s="65">
        <f t="shared" si="9"/>
        <v>1</v>
      </c>
      <c r="I51" s="65">
        <f t="shared" si="10"/>
        <v>1</v>
      </c>
      <c r="J51" s="65">
        <f t="shared" si="11"/>
        <v>0.5</v>
      </c>
      <c r="K51" s="65">
        <f t="shared" si="12"/>
        <v>1</v>
      </c>
      <c r="L51" s="65">
        <f t="shared" si="13"/>
        <v>0</v>
      </c>
      <c r="M51" s="69" t="str">
        <f>_xlfn.XLOOKUP($A:$A,VACINAS!$A:$A,VACINAS!E:E)</f>
        <v>SIM</v>
      </c>
      <c r="N51" s="69" t="str">
        <f>_xlfn.XLOOKUP($A:$A,VACINAS!$A:$A,VACINAS!F:F)</f>
        <v>SIM</v>
      </c>
      <c r="O51" s="69" t="str">
        <f>_xlfn.XLOOKUP($A:$A,VACINAS!$A:$A,VACINAS!G:G)</f>
        <v>SIM</v>
      </c>
      <c r="P51">
        <f>_xlfn.XLOOKUP(A:A,AUTOPREENCHIMENTO!A:A,AUTOPREENCHIMENTO!OT:OT)</f>
        <v>1</v>
      </c>
      <c r="Q51">
        <f>_xlfn.XLOOKUP($A:$A,AUTOPREENCHIMENTO!$A:$A,AUTOPREENCHIMENTO!PC:PC)</f>
        <v>1</v>
      </c>
      <c r="R51">
        <f>_xlfn.XLOOKUP($A:$A,AUTOPREENCHIMENTO!$A:$A,AUTOPREENCHIMENTO!PD:PD)</f>
        <v>1</v>
      </c>
      <c r="S51">
        <f>_xlfn.XLOOKUP($A:$A,AUTOPREENCHIMENTO!$A:$A,AUTOPREENCHIMENTO!NF:NF)</f>
        <v>1</v>
      </c>
      <c r="T51">
        <f>_xlfn.XLOOKUP($A:$A,AUTOPREENCHIMENTO!$A:$A,AUTOPREENCHIMENTO!NG:NG)</f>
        <v>0</v>
      </c>
      <c r="U51">
        <f>_xlfn.XLOOKUP(A:A,TELEFONE!A:A,TELEFONE!NF:NF)</f>
        <v>1</v>
      </c>
      <c r="V51">
        <f>_xlfn.XLOOKUP(A:A,TELEFONE!A:A,TELEFONE!NE:NE)</f>
        <v>0</v>
      </c>
    </row>
    <row r="52" spans="1:22" x14ac:dyDescent="0.25">
      <c r="A52" s="2">
        <v>95</v>
      </c>
      <c r="B52" s="1" t="s">
        <v>1857</v>
      </c>
      <c r="C52" s="43" t="s">
        <v>157</v>
      </c>
      <c r="D52" s="1" t="s">
        <v>2087</v>
      </c>
      <c r="E52" s="20" t="str">
        <f>_xlfn.XLOOKUP(A:A,Tipologia!A:A,Tipologia!F:F)</f>
        <v>C</v>
      </c>
      <c r="F52" s="63">
        <f t="shared" si="7"/>
        <v>5.5</v>
      </c>
      <c r="G52" s="65">
        <f t="shared" si="8"/>
        <v>2</v>
      </c>
      <c r="H52" s="65">
        <f t="shared" si="9"/>
        <v>0</v>
      </c>
      <c r="I52" s="65">
        <f t="shared" si="10"/>
        <v>1</v>
      </c>
      <c r="J52" s="65">
        <f t="shared" si="11"/>
        <v>0.5</v>
      </c>
      <c r="K52" s="65">
        <f t="shared" si="12"/>
        <v>1</v>
      </c>
      <c r="L52" s="65">
        <f t="shared" si="13"/>
        <v>1</v>
      </c>
      <c r="M52" s="69" t="str">
        <f>_xlfn.XLOOKUP($A:$A,VACINAS!$A:$A,VACINAS!E:E)</f>
        <v>SIM</v>
      </c>
      <c r="N52" s="69" t="str">
        <f>_xlfn.XLOOKUP($A:$A,VACINAS!$A:$A,VACINAS!F:F)</f>
        <v>SIM</v>
      </c>
      <c r="O52" s="69" t="str">
        <f>_xlfn.XLOOKUP($A:$A,VACINAS!$A:$A,VACINAS!G:G)</f>
        <v>SIM</v>
      </c>
      <c r="P52">
        <f>_xlfn.XLOOKUP(A:A,AUTOPREENCHIMENTO!A:A,AUTOPREENCHIMENTO!OT:OT)</f>
        <v>3</v>
      </c>
      <c r="Q52">
        <f>_xlfn.XLOOKUP($A:$A,AUTOPREENCHIMENTO!$A:$A,AUTOPREENCHIMENTO!PC:PC)</f>
        <v>1</v>
      </c>
      <c r="R52">
        <f>_xlfn.XLOOKUP($A:$A,AUTOPREENCHIMENTO!$A:$A,AUTOPREENCHIMENTO!PD:PD)</f>
        <v>1</v>
      </c>
      <c r="S52">
        <f>_xlfn.XLOOKUP($A:$A,AUTOPREENCHIMENTO!$A:$A,AUTOPREENCHIMENTO!NF:NF)</f>
        <v>1</v>
      </c>
      <c r="T52">
        <f>_xlfn.XLOOKUP($A:$A,AUTOPREENCHIMENTO!$A:$A,AUTOPREENCHIMENTO!NG:NG)</f>
        <v>0</v>
      </c>
      <c r="U52">
        <f>_xlfn.XLOOKUP(A:A,TELEFONE!A:A,TELEFONE!NF:NF)</f>
        <v>1</v>
      </c>
      <c r="V52">
        <f>_xlfn.XLOOKUP(A:A,TELEFONE!A:A,TELEFONE!NE:NE)</f>
        <v>1</v>
      </c>
    </row>
    <row r="53" spans="1:22" x14ac:dyDescent="0.25">
      <c r="A53" s="2">
        <v>98</v>
      </c>
      <c r="B53" s="1" t="s">
        <v>1794</v>
      </c>
      <c r="C53" s="43" t="s">
        <v>231</v>
      </c>
      <c r="D53" s="1" t="s">
        <v>2012</v>
      </c>
      <c r="E53" s="20" t="str">
        <f>_xlfn.XLOOKUP(A:A,Tipologia!A:A,Tipologia!F:F)</f>
        <v>E</v>
      </c>
      <c r="F53" s="63">
        <f t="shared" si="7"/>
        <v>3</v>
      </c>
      <c r="G53" s="65">
        <f t="shared" si="8"/>
        <v>0</v>
      </c>
      <c r="H53" s="65">
        <f t="shared" si="9"/>
        <v>1</v>
      </c>
      <c r="I53" s="65">
        <f t="shared" si="10"/>
        <v>1</v>
      </c>
      <c r="J53" s="65">
        <f t="shared" si="11"/>
        <v>1</v>
      </c>
      <c r="K53" s="65">
        <f t="shared" si="12"/>
        <v>0</v>
      </c>
      <c r="L53" s="65">
        <f t="shared" si="13"/>
        <v>0</v>
      </c>
      <c r="M53" s="69" t="str">
        <f>_xlfn.XLOOKUP($A:$A,VACINAS!$A:$A,VACINAS!E:E)</f>
        <v>NÃO</v>
      </c>
      <c r="N53" s="69" t="str">
        <f>_xlfn.XLOOKUP($A:$A,VACINAS!$A:$A,VACINAS!F:F)</f>
        <v>NÃO</v>
      </c>
      <c r="O53" s="69" t="str">
        <f>_xlfn.XLOOKUP($A:$A,VACINAS!$A:$A,VACINAS!G:G)</f>
        <v>NÃO</v>
      </c>
      <c r="P53">
        <f>_xlfn.XLOOKUP(A:A,AUTOPREENCHIMENTO!A:A,AUTOPREENCHIMENTO!OT:OT)</f>
        <v>1</v>
      </c>
      <c r="Q53">
        <f>_xlfn.XLOOKUP($A:$A,AUTOPREENCHIMENTO!$A:$A,AUTOPREENCHIMENTO!PC:PC)</f>
        <v>1</v>
      </c>
      <c r="R53">
        <f>_xlfn.XLOOKUP($A:$A,AUTOPREENCHIMENTO!$A:$A,AUTOPREENCHIMENTO!PD:PD)</f>
        <v>1</v>
      </c>
      <c r="S53">
        <f>_xlfn.XLOOKUP($A:$A,AUTOPREENCHIMENTO!$A:$A,AUTOPREENCHIMENTO!NF:NF)</f>
        <v>1</v>
      </c>
      <c r="T53">
        <f>_xlfn.XLOOKUP($A:$A,AUTOPREENCHIMENTO!$A:$A,AUTOPREENCHIMENTO!NG:NG)</f>
        <v>1</v>
      </c>
      <c r="U53">
        <f>_xlfn.XLOOKUP(A:A,TELEFONE!A:A,TELEFONE!NF:NF)</f>
        <v>0</v>
      </c>
      <c r="V53">
        <f>_xlfn.XLOOKUP(A:A,TELEFONE!A:A,TELEFONE!NE:NE)</f>
        <v>0</v>
      </c>
    </row>
    <row r="54" spans="1:22" x14ac:dyDescent="0.25">
      <c r="A54" s="2">
        <v>99</v>
      </c>
      <c r="B54" s="1" t="s">
        <v>1794</v>
      </c>
      <c r="C54" s="43" t="s">
        <v>231</v>
      </c>
      <c r="D54" s="1" t="s">
        <v>2014</v>
      </c>
      <c r="E54" s="20" t="str">
        <f>_xlfn.XLOOKUP(A:A,Tipologia!A:A,Tipologia!F:F)</f>
        <v>B</v>
      </c>
      <c r="F54" s="63">
        <f t="shared" si="7"/>
        <v>5</v>
      </c>
      <c r="G54" s="65">
        <f t="shared" si="8"/>
        <v>2</v>
      </c>
      <c r="H54" s="65">
        <f t="shared" si="9"/>
        <v>1</v>
      </c>
      <c r="I54" s="65">
        <f t="shared" si="10"/>
        <v>1</v>
      </c>
      <c r="J54" s="65">
        <f t="shared" si="11"/>
        <v>1</v>
      </c>
      <c r="K54" s="65">
        <f t="shared" si="12"/>
        <v>0</v>
      </c>
      <c r="L54" s="65">
        <f t="shared" si="13"/>
        <v>0</v>
      </c>
      <c r="M54" s="69" t="str">
        <f>_xlfn.XLOOKUP($A:$A,VACINAS!$A:$A,VACINAS!E:E)</f>
        <v>SIM</v>
      </c>
      <c r="N54" s="69" t="str">
        <f>_xlfn.XLOOKUP($A:$A,VACINAS!$A:$A,VACINAS!F:F)</f>
        <v>SIM</v>
      </c>
      <c r="O54" s="69" t="str">
        <f>_xlfn.XLOOKUP($A:$A,VACINAS!$A:$A,VACINAS!G:G)</f>
        <v>SIM</v>
      </c>
      <c r="P54">
        <f>_xlfn.XLOOKUP(A:A,AUTOPREENCHIMENTO!A:A,AUTOPREENCHIMENTO!OT:OT)</f>
        <v>1</v>
      </c>
      <c r="Q54">
        <f>_xlfn.XLOOKUP($A:$A,AUTOPREENCHIMENTO!$A:$A,AUTOPREENCHIMENTO!PC:PC)</f>
        <v>1</v>
      </c>
      <c r="R54">
        <f>_xlfn.XLOOKUP($A:$A,AUTOPREENCHIMENTO!$A:$A,AUTOPREENCHIMENTO!PD:PD)</f>
        <v>1</v>
      </c>
      <c r="S54">
        <f>_xlfn.XLOOKUP($A:$A,AUTOPREENCHIMENTO!$A:$A,AUTOPREENCHIMENTO!NF:NF)</f>
        <v>1</v>
      </c>
      <c r="T54">
        <f>_xlfn.XLOOKUP($A:$A,AUTOPREENCHIMENTO!$A:$A,AUTOPREENCHIMENTO!NG:NG)</f>
        <v>1</v>
      </c>
      <c r="U54">
        <f>_xlfn.XLOOKUP(A:A,TELEFONE!A:A,TELEFONE!NF:NF)</f>
        <v>0</v>
      </c>
      <c r="V54">
        <f>_xlfn.XLOOKUP(A:A,TELEFONE!A:A,TELEFONE!NE:NE)</f>
        <v>0</v>
      </c>
    </row>
    <row r="55" spans="1:22" x14ac:dyDescent="0.25">
      <c r="A55" s="2">
        <v>100</v>
      </c>
      <c r="B55" s="1" t="s">
        <v>1794</v>
      </c>
      <c r="C55" s="43" t="s">
        <v>231</v>
      </c>
      <c r="D55" s="1" t="s">
        <v>2076</v>
      </c>
      <c r="E55" s="20" t="str">
        <f>_xlfn.XLOOKUP(A:A,Tipologia!A:A,Tipologia!F:F)</f>
        <v>C</v>
      </c>
      <c r="F55" s="63">
        <f t="shared" si="7"/>
        <v>6</v>
      </c>
      <c r="G55" s="65">
        <f t="shared" si="8"/>
        <v>2</v>
      </c>
      <c r="H55" s="65">
        <f t="shared" si="9"/>
        <v>1</v>
      </c>
      <c r="I55" s="65">
        <f t="shared" si="10"/>
        <v>1</v>
      </c>
      <c r="J55" s="65">
        <f t="shared" si="11"/>
        <v>1</v>
      </c>
      <c r="K55" s="65">
        <f t="shared" si="12"/>
        <v>0</v>
      </c>
      <c r="L55" s="65">
        <f t="shared" si="13"/>
        <v>1</v>
      </c>
      <c r="M55" s="69" t="str">
        <f>_xlfn.XLOOKUP($A:$A,VACINAS!$A:$A,VACINAS!E:E)</f>
        <v>SIM</v>
      </c>
      <c r="N55" s="69" t="str">
        <f>_xlfn.XLOOKUP($A:$A,VACINAS!$A:$A,VACINAS!F:F)</f>
        <v>SIM</v>
      </c>
      <c r="O55" s="69" t="str">
        <f>_xlfn.XLOOKUP($A:$A,VACINAS!$A:$A,VACINAS!G:G)</f>
        <v>SIM</v>
      </c>
      <c r="P55">
        <f>_xlfn.XLOOKUP(A:A,AUTOPREENCHIMENTO!A:A,AUTOPREENCHIMENTO!OT:OT)</f>
        <v>1</v>
      </c>
      <c r="Q55">
        <f>_xlfn.XLOOKUP($A:$A,AUTOPREENCHIMENTO!$A:$A,AUTOPREENCHIMENTO!PC:PC)</f>
        <v>1</v>
      </c>
      <c r="R55">
        <f>_xlfn.XLOOKUP($A:$A,AUTOPREENCHIMENTO!$A:$A,AUTOPREENCHIMENTO!PD:PD)</f>
        <v>1</v>
      </c>
      <c r="S55">
        <f>_xlfn.XLOOKUP($A:$A,AUTOPREENCHIMENTO!$A:$A,AUTOPREENCHIMENTO!NF:NF)</f>
        <v>1</v>
      </c>
      <c r="T55">
        <f>_xlfn.XLOOKUP($A:$A,AUTOPREENCHIMENTO!$A:$A,AUTOPREENCHIMENTO!NG:NG)</f>
        <v>1</v>
      </c>
      <c r="U55">
        <f>_xlfn.XLOOKUP(A:A,TELEFONE!A:A,TELEFONE!NF:NF)</f>
        <v>0</v>
      </c>
      <c r="V55">
        <f>_xlfn.XLOOKUP(A:A,TELEFONE!A:A,TELEFONE!NE:NE)</f>
        <v>1</v>
      </c>
    </row>
    <row r="56" spans="1:22" x14ac:dyDescent="0.25">
      <c r="A56" s="2">
        <v>101</v>
      </c>
      <c r="B56" s="1" t="s">
        <v>1794</v>
      </c>
      <c r="C56" s="43" t="s">
        <v>231</v>
      </c>
      <c r="D56" s="1" t="s">
        <v>2099</v>
      </c>
      <c r="E56" s="20" t="str">
        <f>_xlfn.XLOOKUP(A:A,Tipologia!A:A,Tipologia!F:F)</f>
        <v>C</v>
      </c>
      <c r="F56" s="63">
        <f t="shared" si="7"/>
        <v>5</v>
      </c>
      <c r="G56" s="65">
        <f t="shared" si="8"/>
        <v>2</v>
      </c>
      <c r="H56" s="65">
        <f t="shared" si="9"/>
        <v>0</v>
      </c>
      <c r="I56" s="65">
        <f t="shared" si="10"/>
        <v>1</v>
      </c>
      <c r="J56" s="65">
        <f t="shared" si="11"/>
        <v>1</v>
      </c>
      <c r="K56" s="65">
        <f t="shared" si="12"/>
        <v>0</v>
      </c>
      <c r="L56" s="65">
        <f t="shared" si="13"/>
        <v>1</v>
      </c>
      <c r="M56" s="69" t="str">
        <f>_xlfn.XLOOKUP($A:$A,VACINAS!$A:$A,VACINAS!E:E)</f>
        <v>SIM</v>
      </c>
      <c r="N56" s="69" t="str">
        <f>_xlfn.XLOOKUP($A:$A,VACINAS!$A:$A,VACINAS!F:F)</f>
        <v>SIM</v>
      </c>
      <c r="O56" s="69" t="str">
        <f>_xlfn.XLOOKUP($A:$A,VACINAS!$A:$A,VACINAS!G:G)</f>
        <v>SIM</v>
      </c>
      <c r="P56">
        <f>_xlfn.XLOOKUP(A:A,AUTOPREENCHIMENTO!A:A,AUTOPREENCHIMENTO!OT:OT)</f>
        <v>3</v>
      </c>
      <c r="Q56">
        <f>_xlfn.XLOOKUP($A:$A,AUTOPREENCHIMENTO!$A:$A,AUTOPREENCHIMENTO!PC:PC)</f>
        <v>1</v>
      </c>
      <c r="R56">
        <f>_xlfn.XLOOKUP($A:$A,AUTOPREENCHIMENTO!$A:$A,AUTOPREENCHIMENTO!PD:PD)</f>
        <v>1</v>
      </c>
      <c r="S56">
        <f>_xlfn.XLOOKUP($A:$A,AUTOPREENCHIMENTO!$A:$A,AUTOPREENCHIMENTO!NF:NF)</f>
        <v>1</v>
      </c>
      <c r="T56">
        <f>_xlfn.XLOOKUP($A:$A,AUTOPREENCHIMENTO!$A:$A,AUTOPREENCHIMENTO!NG:NG)</f>
        <v>1</v>
      </c>
      <c r="U56">
        <f>_xlfn.XLOOKUP(A:A,TELEFONE!A:A,TELEFONE!NF:NF)</f>
        <v>0</v>
      </c>
      <c r="V56">
        <f>_xlfn.XLOOKUP(A:A,TELEFONE!A:A,TELEFONE!NE:NE)</f>
        <v>1</v>
      </c>
    </row>
    <row r="57" spans="1:22" x14ac:dyDescent="0.25">
      <c r="A57" s="2">
        <v>102</v>
      </c>
      <c r="B57" s="1" t="s">
        <v>1794</v>
      </c>
      <c r="C57" s="43" t="s">
        <v>231</v>
      </c>
      <c r="D57" s="1" t="s">
        <v>2123</v>
      </c>
      <c r="E57" s="20" t="str">
        <f>_xlfn.XLOOKUP(A:A,Tipologia!A:A,Tipologia!F:F)</f>
        <v>B</v>
      </c>
      <c r="F57" s="63">
        <f t="shared" si="7"/>
        <v>4.5</v>
      </c>
      <c r="G57" s="65">
        <f t="shared" si="8"/>
        <v>2</v>
      </c>
      <c r="H57" s="65">
        <f t="shared" si="9"/>
        <v>1</v>
      </c>
      <c r="I57" s="65">
        <f t="shared" si="10"/>
        <v>0</v>
      </c>
      <c r="J57" s="65">
        <f t="shared" si="11"/>
        <v>0.5</v>
      </c>
      <c r="K57" s="65">
        <f t="shared" si="12"/>
        <v>0</v>
      </c>
      <c r="L57" s="65">
        <f t="shared" si="13"/>
        <v>1</v>
      </c>
      <c r="M57" s="69" t="str">
        <f>_xlfn.XLOOKUP($A:$A,VACINAS!$A:$A,VACINAS!E:E)</f>
        <v>SIM</v>
      </c>
      <c r="N57" s="69" t="str">
        <f>_xlfn.XLOOKUP($A:$A,VACINAS!$A:$A,VACINAS!F:F)</f>
        <v>SIM</v>
      </c>
      <c r="O57" s="69" t="str">
        <f>_xlfn.XLOOKUP($A:$A,VACINAS!$A:$A,VACINAS!G:G)</f>
        <v>SIM</v>
      </c>
      <c r="P57">
        <f>_xlfn.XLOOKUP(A:A,AUTOPREENCHIMENTO!A:A,AUTOPREENCHIMENTO!OT:OT)</f>
        <v>1</v>
      </c>
      <c r="Q57">
        <f>_xlfn.XLOOKUP($A:$A,AUTOPREENCHIMENTO!$A:$A,AUTOPREENCHIMENTO!PC:PC)</f>
        <v>2</v>
      </c>
      <c r="R57">
        <f>_xlfn.XLOOKUP($A:$A,AUTOPREENCHIMENTO!$A:$A,AUTOPREENCHIMENTO!PD:PD)</f>
        <v>2</v>
      </c>
      <c r="S57">
        <f>_xlfn.XLOOKUP($A:$A,AUTOPREENCHIMENTO!$A:$A,AUTOPREENCHIMENTO!NF:NF)</f>
        <v>1</v>
      </c>
      <c r="T57">
        <f>_xlfn.XLOOKUP($A:$A,AUTOPREENCHIMENTO!$A:$A,AUTOPREENCHIMENTO!NG:NG)</f>
        <v>0</v>
      </c>
      <c r="U57">
        <f>_xlfn.XLOOKUP(A:A,TELEFONE!A:A,TELEFONE!NF:NF)</f>
        <v>0</v>
      </c>
      <c r="V57">
        <f>_xlfn.XLOOKUP(A:A,TELEFONE!A:A,TELEFONE!NE:NE)</f>
        <v>1</v>
      </c>
    </row>
    <row r="58" spans="1:22" x14ac:dyDescent="0.25">
      <c r="A58" s="2">
        <v>103</v>
      </c>
      <c r="B58" s="1" t="s">
        <v>1794</v>
      </c>
      <c r="C58" s="43" t="s">
        <v>231</v>
      </c>
      <c r="D58" s="1" t="s">
        <v>2141</v>
      </c>
      <c r="E58" s="20" t="str">
        <f>_xlfn.XLOOKUP(A:A,Tipologia!A:A,Tipologia!F:F)</f>
        <v>C</v>
      </c>
      <c r="F58" s="63">
        <f t="shared" si="7"/>
        <v>5</v>
      </c>
      <c r="G58" s="65">
        <f t="shared" si="8"/>
        <v>2</v>
      </c>
      <c r="H58" s="65">
        <f t="shared" si="9"/>
        <v>0</v>
      </c>
      <c r="I58" s="65">
        <f t="shared" si="10"/>
        <v>0</v>
      </c>
      <c r="J58" s="65">
        <f t="shared" si="11"/>
        <v>1</v>
      </c>
      <c r="K58" s="65">
        <f t="shared" si="12"/>
        <v>1</v>
      </c>
      <c r="L58" s="65">
        <f t="shared" si="13"/>
        <v>1</v>
      </c>
      <c r="M58" s="69" t="str">
        <f>_xlfn.XLOOKUP($A:$A,VACINAS!$A:$A,VACINAS!E:E)</f>
        <v>SIM</v>
      </c>
      <c r="N58" s="69" t="str">
        <f>_xlfn.XLOOKUP($A:$A,VACINAS!$A:$A,VACINAS!F:F)</f>
        <v>SIM</v>
      </c>
      <c r="O58" s="69" t="str">
        <f>_xlfn.XLOOKUP($A:$A,VACINAS!$A:$A,VACINAS!G:G)</f>
        <v>SIM</v>
      </c>
      <c r="P58">
        <f>_xlfn.XLOOKUP(A:A,AUTOPREENCHIMENTO!A:A,AUTOPREENCHIMENTO!OT:OT)</f>
        <v>3</v>
      </c>
      <c r="Q58">
        <f>_xlfn.XLOOKUP($A:$A,AUTOPREENCHIMENTO!$A:$A,AUTOPREENCHIMENTO!PC:PC)</f>
        <v>2</v>
      </c>
      <c r="R58">
        <f>_xlfn.XLOOKUP($A:$A,AUTOPREENCHIMENTO!$A:$A,AUTOPREENCHIMENTO!PD:PD)</f>
        <v>2</v>
      </c>
      <c r="S58">
        <f>_xlfn.XLOOKUP($A:$A,AUTOPREENCHIMENTO!$A:$A,AUTOPREENCHIMENTO!NF:NF)</f>
        <v>1</v>
      </c>
      <c r="T58">
        <f>_xlfn.XLOOKUP($A:$A,AUTOPREENCHIMENTO!$A:$A,AUTOPREENCHIMENTO!NG:NG)</f>
        <v>1</v>
      </c>
      <c r="U58">
        <f>_xlfn.XLOOKUP(A:A,TELEFONE!A:A,TELEFONE!NF:NF)</f>
        <v>1</v>
      </c>
      <c r="V58">
        <f>_xlfn.XLOOKUP(A:A,TELEFONE!A:A,TELEFONE!NE:NE)</f>
        <v>1</v>
      </c>
    </row>
    <row r="59" spans="1:22" x14ac:dyDescent="0.25">
      <c r="A59" s="2">
        <v>105</v>
      </c>
      <c r="B59" s="1" t="s">
        <v>1929</v>
      </c>
      <c r="C59" s="43" t="s">
        <v>120</v>
      </c>
      <c r="D59" s="1" t="s">
        <v>2027</v>
      </c>
      <c r="E59" s="20" t="str">
        <f>_xlfn.XLOOKUP(A:A,Tipologia!A:A,Tipologia!F:F)</f>
        <v>C</v>
      </c>
      <c r="F59" s="63">
        <f t="shared" si="7"/>
        <v>3</v>
      </c>
      <c r="G59" s="65">
        <f t="shared" si="8"/>
        <v>2</v>
      </c>
      <c r="H59" s="65">
        <f t="shared" si="9"/>
        <v>0</v>
      </c>
      <c r="I59" s="65">
        <f t="shared" si="10"/>
        <v>0</v>
      </c>
      <c r="J59" s="65">
        <f t="shared" si="11"/>
        <v>1</v>
      </c>
      <c r="K59" s="65">
        <f t="shared" si="12"/>
        <v>0</v>
      </c>
      <c r="L59" s="65">
        <f t="shared" si="13"/>
        <v>0</v>
      </c>
      <c r="M59" s="69" t="str">
        <f>_xlfn.XLOOKUP($A:$A,VACINAS!$A:$A,VACINAS!E:E)</f>
        <v>SIM</v>
      </c>
      <c r="N59" s="69" t="str">
        <f>_xlfn.XLOOKUP($A:$A,VACINAS!$A:$A,VACINAS!F:F)</f>
        <v>SIM</v>
      </c>
      <c r="O59" s="69" t="str">
        <f>_xlfn.XLOOKUP($A:$A,VACINAS!$A:$A,VACINAS!G:G)</f>
        <v>SIM</v>
      </c>
      <c r="P59">
        <f>_xlfn.XLOOKUP(A:A,AUTOPREENCHIMENTO!A:A,AUTOPREENCHIMENTO!OT:OT)</f>
        <v>2</v>
      </c>
      <c r="Q59">
        <f>_xlfn.XLOOKUP($A:$A,AUTOPREENCHIMENTO!$A:$A,AUTOPREENCHIMENTO!PC:PC)</f>
        <v>2</v>
      </c>
      <c r="R59">
        <f>_xlfn.XLOOKUP($A:$A,AUTOPREENCHIMENTO!$A:$A,AUTOPREENCHIMENTO!PD:PD)</f>
        <v>2</v>
      </c>
      <c r="S59">
        <f>_xlfn.XLOOKUP($A:$A,AUTOPREENCHIMENTO!$A:$A,AUTOPREENCHIMENTO!NF:NF)</f>
        <v>1</v>
      </c>
      <c r="T59">
        <f>_xlfn.XLOOKUP($A:$A,AUTOPREENCHIMENTO!$A:$A,AUTOPREENCHIMENTO!NG:NG)</f>
        <v>1</v>
      </c>
      <c r="U59">
        <f>_xlfn.XLOOKUP(A:A,TELEFONE!A:A,TELEFONE!NF:NF)</f>
        <v>0</v>
      </c>
      <c r="V59">
        <f>_xlfn.XLOOKUP(A:A,TELEFONE!A:A,TELEFONE!NE:NE)</f>
        <v>0</v>
      </c>
    </row>
    <row r="60" spans="1:22" x14ac:dyDescent="0.25">
      <c r="A60" s="2">
        <v>106</v>
      </c>
      <c r="B60" s="1" t="s">
        <v>1857</v>
      </c>
      <c r="C60" s="43" t="s">
        <v>390</v>
      </c>
      <c r="D60" s="1" t="s">
        <v>2028</v>
      </c>
      <c r="E60" s="20" t="str">
        <f>_xlfn.XLOOKUP(A:A,Tipologia!A:A,Tipologia!F:F)</f>
        <v>B</v>
      </c>
      <c r="F60" s="63">
        <f t="shared" si="7"/>
        <v>5</v>
      </c>
      <c r="G60" s="65">
        <f t="shared" si="8"/>
        <v>2</v>
      </c>
      <c r="H60" s="65">
        <f t="shared" si="9"/>
        <v>1</v>
      </c>
      <c r="I60" s="65">
        <f t="shared" si="10"/>
        <v>1</v>
      </c>
      <c r="J60" s="65">
        <f t="shared" si="11"/>
        <v>1</v>
      </c>
      <c r="K60" s="65">
        <f t="shared" si="12"/>
        <v>0</v>
      </c>
      <c r="L60" s="65">
        <f t="shared" si="13"/>
        <v>0</v>
      </c>
      <c r="M60" s="69" t="str">
        <f>_xlfn.XLOOKUP($A:$A,VACINAS!$A:$A,VACINAS!E:E)</f>
        <v>SIM</v>
      </c>
      <c r="N60" s="69" t="str">
        <f>_xlfn.XLOOKUP($A:$A,VACINAS!$A:$A,VACINAS!F:F)</f>
        <v>SIM</v>
      </c>
      <c r="O60" s="69" t="str">
        <f>_xlfn.XLOOKUP($A:$A,VACINAS!$A:$A,VACINAS!G:G)</f>
        <v>SIM</v>
      </c>
      <c r="P60">
        <f>_xlfn.XLOOKUP(A:A,AUTOPREENCHIMENTO!A:A,AUTOPREENCHIMENTO!OT:OT)</f>
        <v>1</v>
      </c>
      <c r="Q60">
        <f>_xlfn.XLOOKUP($A:$A,AUTOPREENCHIMENTO!$A:$A,AUTOPREENCHIMENTO!PC:PC)</f>
        <v>1</v>
      </c>
      <c r="R60">
        <f>_xlfn.XLOOKUP($A:$A,AUTOPREENCHIMENTO!$A:$A,AUTOPREENCHIMENTO!PD:PD)</f>
        <v>1</v>
      </c>
      <c r="S60">
        <f>_xlfn.XLOOKUP($A:$A,AUTOPREENCHIMENTO!$A:$A,AUTOPREENCHIMENTO!NF:NF)</f>
        <v>1</v>
      </c>
      <c r="T60">
        <f>_xlfn.XLOOKUP($A:$A,AUTOPREENCHIMENTO!$A:$A,AUTOPREENCHIMENTO!NG:NG)</f>
        <v>1</v>
      </c>
      <c r="U60">
        <f>_xlfn.XLOOKUP(A:A,TELEFONE!A:A,TELEFONE!NF:NF)</f>
        <v>0</v>
      </c>
      <c r="V60">
        <f>_xlfn.XLOOKUP(A:A,TELEFONE!A:A,TELEFONE!NE:NE)</f>
        <v>0</v>
      </c>
    </row>
    <row r="61" spans="1:22" x14ac:dyDescent="0.25">
      <c r="A61" s="2">
        <v>107</v>
      </c>
      <c r="B61" s="1" t="s">
        <v>1523</v>
      </c>
      <c r="C61" s="43" t="s">
        <v>171</v>
      </c>
      <c r="D61" s="1" t="s">
        <v>2052</v>
      </c>
      <c r="E61" s="20" t="str">
        <f>_xlfn.XLOOKUP(A:A,Tipologia!A:A,Tipologia!F:F)</f>
        <v>B</v>
      </c>
      <c r="F61" s="63">
        <f t="shared" si="7"/>
        <v>5.5</v>
      </c>
      <c r="G61" s="65">
        <f t="shared" si="8"/>
        <v>2</v>
      </c>
      <c r="H61" s="65">
        <f t="shared" si="9"/>
        <v>1</v>
      </c>
      <c r="I61" s="65">
        <f t="shared" si="10"/>
        <v>1</v>
      </c>
      <c r="J61" s="65">
        <f t="shared" si="11"/>
        <v>0.5</v>
      </c>
      <c r="K61" s="65">
        <f t="shared" si="12"/>
        <v>0</v>
      </c>
      <c r="L61" s="65">
        <f t="shared" si="13"/>
        <v>1</v>
      </c>
      <c r="M61" s="69" t="str">
        <f>_xlfn.XLOOKUP($A:$A,VACINAS!$A:$A,VACINAS!E:E)</f>
        <v>SIM</v>
      </c>
      <c r="N61" s="69" t="str">
        <f>_xlfn.XLOOKUP($A:$A,VACINAS!$A:$A,VACINAS!F:F)</f>
        <v>SIM</v>
      </c>
      <c r="O61" s="69" t="str">
        <f>_xlfn.XLOOKUP($A:$A,VACINAS!$A:$A,VACINAS!G:G)</f>
        <v>SIM</v>
      </c>
      <c r="P61">
        <f>_xlfn.XLOOKUP(A:A,AUTOPREENCHIMENTO!A:A,AUTOPREENCHIMENTO!OT:OT)</f>
        <v>1</v>
      </c>
      <c r="Q61">
        <f>_xlfn.XLOOKUP($A:$A,AUTOPREENCHIMENTO!$A:$A,AUTOPREENCHIMENTO!PC:PC)</f>
        <v>1</v>
      </c>
      <c r="R61">
        <f>_xlfn.XLOOKUP($A:$A,AUTOPREENCHIMENTO!$A:$A,AUTOPREENCHIMENTO!PD:PD)</f>
        <v>1</v>
      </c>
      <c r="S61">
        <f>_xlfn.XLOOKUP($A:$A,AUTOPREENCHIMENTO!$A:$A,AUTOPREENCHIMENTO!NF:NF)</f>
        <v>1</v>
      </c>
      <c r="T61">
        <f>_xlfn.XLOOKUP($A:$A,AUTOPREENCHIMENTO!$A:$A,AUTOPREENCHIMENTO!NG:NG)</f>
        <v>0</v>
      </c>
      <c r="U61">
        <f>_xlfn.XLOOKUP(A:A,TELEFONE!A:A,TELEFONE!NF:NF)</f>
        <v>0</v>
      </c>
      <c r="V61">
        <f>_xlfn.XLOOKUP(A:A,TELEFONE!A:A,TELEFONE!NE:NE)</f>
        <v>1</v>
      </c>
    </row>
    <row r="62" spans="1:22" x14ac:dyDescent="0.25">
      <c r="A62" s="2">
        <v>108</v>
      </c>
      <c r="B62" s="1" t="s">
        <v>1702</v>
      </c>
      <c r="C62" s="43" t="s">
        <v>271</v>
      </c>
      <c r="D62" s="1" t="s">
        <v>2088</v>
      </c>
      <c r="E62" s="20" t="str">
        <f>_xlfn.XLOOKUP(A:A,Tipologia!A:A,Tipologia!F:F)</f>
        <v>C</v>
      </c>
      <c r="F62" s="63">
        <f t="shared" si="7"/>
        <v>4</v>
      </c>
      <c r="G62" s="65">
        <f t="shared" si="8"/>
        <v>2</v>
      </c>
      <c r="H62" s="65">
        <f t="shared" si="9"/>
        <v>1</v>
      </c>
      <c r="I62" s="65">
        <f t="shared" si="10"/>
        <v>1</v>
      </c>
      <c r="J62" s="65">
        <f t="shared" si="11"/>
        <v>0</v>
      </c>
      <c r="K62" s="65">
        <f t="shared" si="12"/>
        <v>0</v>
      </c>
      <c r="L62" s="65">
        <f t="shared" si="13"/>
        <v>0</v>
      </c>
      <c r="M62" s="69" t="str">
        <f>_xlfn.XLOOKUP($A:$A,VACINAS!$A:$A,VACINAS!E:E)</f>
        <v>SIM</v>
      </c>
      <c r="N62" s="69" t="str">
        <f>_xlfn.XLOOKUP($A:$A,VACINAS!$A:$A,VACINAS!F:F)</f>
        <v>SIM</v>
      </c>
      <c r="O62" s="69" t="str">
        <f>_xlfn.XLOOKUP($A:$A,VACINAS!$A:$A,VACINAS!G:G)</f>
        <v>SIM</v>
      </c>
      <c r="P62">
        <f>_xlfn.XLOOKUP(A:A,AUTOPREENCHIMENTO!A:A,AUTOPREENCHIMENTO!OT:OT)</f>
        <v>1</v>
      </c>
      <c r="Q62">
        <f>_xlfn.XLOOKUP($A:$A,AUTOPREENCHIMENTO!$A:$A,AUTOPREENCHIMENTO!PC:PC)</f>
        <v>1</v>
      </c>
      <c r="R62">
        <f>_xlfn.XLOOKUP($A:$A,AUTOPREENCHIMENTO!$A:$A,AUTOPREENCHIMENTO!PD:PD)</f>
        <v>1</v>
      </c>
      <c r="S62">
        <f>_xlfn.XLOOKUP($A:$A,AUTOPREENCHIMENTO!$A:$A,AUTOPREENCHIMENTO!NF:NF)</f>
        <v>0</v>
      </c>
      <c r="T62">
        <f>_xlfn.XLOOKUP($A:$A,AUTOPREENCHIMENTO!$A:$A,AUTOPREENCHIMENTO!NG:NG)</f>
        <v>0</v>
      </c>
      <c r="U62">
        <f>_xlfn.XLOOKUP(A:A,TELEFONE!A:A,TELEFONE!NF:NF)</f>
        <v>0</v>
      </c>
      <c r="V62">
        <f>_xlfn.XLOOKUP(A:A,TELEFONE!A:A,TELEFONE!NE:NE)</f>
        <v>0</v>
      </c>
    </row>
    <row r="63" spans="1:22" x14ac:dyDescent="0.25">
      <c r="A63" s="2">
        <v>109</v>
      </c>
      <c r="B63" s="1" t="s">
        <v>1568</v>
      </c>
      <c r="C63" s="43" t="s">
        <v>313</v>
      </c>
      <c r="D63" s="1" t="s">
        <v>2053</v>
      </c>
      <c r="E63" s="20" t="str">
        <f>_xlfn.XLOOKUP(A:A,Tipologia!A:A,Tipologia!F:F)</f>
        <v>E</v>
      </c>
      <c r="F63" s="63">
        <f t="shared" si="7"/>
        <v>6</v>
      </c>
      <c r="G63" s="65">
        <f t="shared" si="8"/>
        <v>2</v>
      </c>
      <c r="H63" s="65">
        <f t="shared" si="9"/>
        <v>1</v>
      </c>
      <c r="I63" s="65">
        <f t="shared" si="10"/>
        <v>1</v>
      </c>
      <c r="J63" s="65">
        <f t="shared" si="11"/>
        <v>1</v>
      </c>
      <c r="K63" s="65">
        <f t="shared" si="12"/>
        <v>1</v>
      </c>
      <c r="L63" s="65">
        <f t="shared" si="13"/>
        <v>0</v>
      </c>
      <c r="M63" s="69" t="str">
        <f>_xlfn.XLOOKUP($A:$A,VACINAS!$A:$A,VACINAS!E:E)</f>
        <v>SIM</v>
      </c>
      <c r="N63" s="69" t="str">
        <f>_xlfn.XLOOKUP($A:$A,VACINAS!$A:$A,VACINAS!F:F)</f>
        <v>SIM</v>
      </c>
      <c r="O63" s="69" t="str">
        <f>_xlfn.XLOOKUP($A:$A,VACINAS!$A:$A,VACINAS!G:G)</f>
        <v>SIM</v>
      </c>
      <c r="P63">
        <f>_xlfn.XLOOKUP(A:A,AUTOPREENCHIMENTO!A:A,AUTOPREENCHIMENTO!OT:OT)</f>
        <v>1</v>
      </c>
      <c r="Q63">
        <f>_xlfn.XLOOKUP($A:$A,AUTOPREENCHIMENTO!$A:$A,AUTOPREENCHIMENTO!PC:PC)</f>
        <v>1</v>
      </c>
      <c r="R63">
        <f>_xlfn.XLOOKUP($A:$A,AUTOPREENCHIMENTO!$A:$A,AUTOPREENCHIMENTO!PD:PD)</f>
        <v>1</v>
      </c>
      <c r="S63">
        <f>_xlfn.XLOOKUP($A:$A,AUTOPREENCHIMENTO!$A:$A,AUTOPREENCHIMENTO!NF:NF)</f>
        <v>1</v>
      </c>
      <c r="T63">
        <f>_xlfn.XLOOKUP($A:$A,AUTOPREENCHIMENTO!$A:$A,AUTOPREENCHIMENTO!NG:NG)</f>
        <v>1</v>
      </c>
      <c r="U63">
        <f>_xlfn.XLOOKUP(A:A,TELEFONE!A:A,TELEFONE!NF:NF)</f>
        <v>1</v>
      </c>
      <c r="V63">
        <f>_xlfn.XLOOKUP(A:A,TELEFONE!A:A,TELEFONE!NE:NE)</f>
        <v>0</v>
      </c>
    </row>
    <row r="64" spans="1:22" x14ac:dyDescent="0.25">
      <c r="A64" s="2">
        <v>110</v>
      </c>
      <c r="B64" s="1" t="s">
        <v>1929</v>
      </c>
      <c r="C64" s="43" t="s">
        <v>136</v>
      </c>
      <c r="D64" s="1" t="s">
        <v>2131</v>
      </c>
      <c r="E64" s="20" t="str">
        <f>_xlfn.XLOOKUP(A:A,Tipologia!A:A,Tipologia!F:F)</f>
        <v>C</v>
      </c>
      <c r="F64" s="63">
        <f t="shared" si="7"/>
        <v>4.5</v>
      </c>
      <c r="G64" s="65">
        <f t="shared" si="8"/>
        <v>2</v>
      </c>
      <c r="H64" s="65">
        <f t="shared" si="9"/>
        <v>1</v>
      </c>
      <c r="I64" s="65">
        <f t="shared" si="10"/>
        <v>1</v>
      </c>
      <c r="J64" s="65">
        <f t="shared" si="11"/>
        <v>0.5</v>
      </c>
      <c r="K64" s="65">
        <f t="shared" si="12"/>
        <v>0</v>
      </c>
      <c r="L64" s="65">
        <f t="shared" si="13"/>
        <v>0</v>
      </c>
      <c r="M64" s="69" t="str">
        <f>_xlfn.XLOOKUP($A:$A,VACINAS!$A:$A,VACINAS!E:E)</f>
        <v>SIM</v>
      </c>
      <c r="N64" s="69" t="str">
        <f>_xlfn.XLOOKUP($A:$A,VACINAS!$A:$A,VACINAS!F:F)</f>
        <v>SIM</v>
      </c>
      <c r="O64" s="69" t="str">
        <f>_xlfn.XLOOKUP($A:$A,VACINAS!$A:$A,VACINAS!G:G)</f>
        <v>SIM</v>
      </c>
      <c r="P64">
        <f>_xlfn.XLOOKUP(A:A,AUTOPREENCHIMENTO!A:A,AUTOPREENCHIMENTO!OT:OT)</f>
        <v>1</v>
      </c>
      <c r="Q64">
        <f>_xlfn.XLOOKUP($A:$A,AUTOPREENCHIMENTO!$A:$A,AUTOPREENCHIMENTO!PC:PC)</f>
        <v>1</v>
      </c>
      <c r="R64">
        <f>_xlfn.XLOOKUP($A:$A,AUTOPREENCHIMENTO!$A:$A,AUTOPREENCHIMENTO!PD:PD)</f>
        <v>1</v>
      </c>
      <c r="S64">
        <f>_xlfn.XLOOKUP($A:$A,AUTOPREENCHIMENTO!$A:$A,AUTOPREENCHIMENTO!NF:NF)</f>
        <v>1</v>
      </c>
      <c r="T64">
        <f>_xlfn.XLOOKUP($A:$A,AUTOPREENCHIMENTO!$A:$A,AUTOPREENCHIMENTO!NG:NG)</f>
        <v>0</v>
      </c>
      <c r="U64">
        <f>_xlfn.XLOOKUP(A:A,TELEFONE!A:A,TELEFONE!NF:NF)</f>
        <v>0</v>
      </c>
      <c r="V64">
        <f>_xlfn.XLOOKUP(A:A,TELEFONE!A:A,TELEFONE!NE:NE)</f>
        <v>0</v>
      </c>
    </row>
    <row r="65" spans="1:22" x14ac:dyDescent="0.25">
      <c r="A65" s="2">
        <v>112</v>
      </c>
      <c r="B65" s="1" t="s">
        <v>1857</v>
      </c>
      <c r="C65" s="43" t="s">
        <v>390</v>
      </c>
      <c r="D65" s="1" t="s">
        <v>2124</v>
      </c>
      <c r="E65" s="20" t="str">
        <f>_xlfn.XLOOKUP(A:A,Tipologia!A:A,Tipologia!F:F)</f>
        <v>C</v>
      </c>
      <c r="F65" s="63">
        <f t="shared" si="7"/>
        <v>4</v>
      </c>
      <c r="G65" s="65">
        <f t="shared" si="8"/>
        <v>2</v>
      </c>
      <c r="H65" s="65">
        <f t="shared" si="9"/>
        <v>0</v>
      </c>
      <c r="I65" s="65">
        <f t="shared" si="10"/>
        <v>0</v>
      </c>
      <c r="J65" s="65">
        <f t="shared" si="11"/>
        <v>1</v>
      </c>
      <c r="K65" s="65">
        <f t="shared" si="12"/>
        <v>0</v>
      </c>
      <c r="L65" s="65">
        <f t="shared" si="13"/>
        <v>1</v>
      </c>
      <c r="M65" s="69" t="str">
        <f>_xlfn.XLOOKUP($A:$A,VACINAS!$A:$A,VACINAS!E:E)</f>
        <v>SIM</v>
      </c>
      <c r="N65" s="69" t="str">
        <f>_xlfn.XLOOKUP($A:$A,VACINAS!$A:$A,VACINAS!F:F)</f>
        <v>SIM</v>
      </c>
      <c r="O65" s="69" t="str">
        <f>_xlfn.XLOOKUP($A:$A,VACINAS!$A:$A,VACINAS!G:G)</f>
        <v>SIM</v>
      </c>
      <c r="P65">
        <f>_xlfn.XLOOKUP(A:A,AUTOPREENCHIMENTO!A:A,AUTOPREENCHIMENTO!OT:OT)</f>
        <v>2</v>
      </c>
      <c r="Q65">
        <f>_xlfn.XLOOKUP($A:$A,AUTOPREENCHIMENTO!$A:$A,AUTOPREENCHIMENTO!PC:PC)</f>
        <v>2</v>
      </c>
      <c r="R65">
        <f>_xlfn.XLOOKUP($A:$A,AUTOPREENCHIMENTO!$A:$A,AUTOPREENCHIMENTO!PD:PD)</f>
        <v>2</v>
      </c>
      <c r="S65">
        <f>_xlfn.XLOOKUP($A:$A,AUTOPREENCHIMENTO!$A:$A,AUTOPREENCHIMENTO!NF:NF)</f>
        <v>1</v>
      </c>
      <c r="T65">
        <f>_xlfn.XLOOKUP($A:$A,AUTOPREENCHIMENTO!$A:$A,AUTOPREENCHIMENTO!NG:NG)</f>
        <v>1</v>
      </c>
      <c r="U65">
        <f>_xlfn.XLOOKUP(A:A,TELEFONE!A:A,TELEFONE!NF:NF)</f>
        <v>0</v>
      </c>
      <c r="V65">
        <f>_xlfn.XLOOKUP(A:A,TELEFONE!A:A,TELEFONE!NE:NE)</f>
        <v>1</v>
      </c>
    </row>
    <row r="66" spans="1:22" x14ac:dyDescent="0.25">
      <c r="A66" s="2">
        <v>113</v>
      </c>
      <c r="B66" s="1" t="s">
        <v>1794</v>
      </c>
      <c r="C66" s="43" t="s">
        <v>231</v>
      </c>
      <c r="D66" s="1" t="s">
        <v>2011</v>
      </c>
      <c r="E66" s="20" t="str">
        <f>_xlfn.XLOOKUP(A:A,Tipologia!A:A,Tipologia!F:F)</f>
        <v>C</v>
      </c>
      <c r="F66" s="63">
        <f t="shared" si="7"/>
        <v>3</v>
      </c>
      <c r="G66" s="65">
        <f t="shared" si="8"/>
        <v>0</v>
      </c>
      <c r="H66" s="65">
        <f t="shared" si="9"/>
        <v>1</v>
      </c>
      <c r="I66" s="65">
        <f t="shared" si="10"/>
        <v>1</v>
      </c>
      <c r="J66" s="65">
        <f t="shared" si="11"/>
        <v>1</v>
      </c>
      <c r="K66" s="65">
        <f t="shared" si="12"/>
        <v>0</v>
      </c>
      <c r="L66" s="65">
        <f t="shared" si="13"/>
        <v>0</v>
      </c>
      <c r="M66" s="69" t="str">
        <f>_xlfn.XLOOKUP($A:$A,VACINAS!$A:$A,VACINAS!E:E)</f>
        <v>NÃO</v>
      </c>
      <c r="N66" s="69" t="str">
        <f>_xlfn.XLOOKUP($A:$A,VACINAS!$A:$A,VACINAS!F:F)</f>
        <v>NÃO</v>
      </c>
      <c r="O66" s="69" t="str">
        <f>_xlfn.XLOOKUP($A:$A,VACINAS!$A:$A,VACINAS!G:G)</f>
        <v>NÃO</v>
      </c>
      <c r="P66">
        <f>_xlfn.XLOOKUP(A:A,AUTOPREENCHIMENTO!A:A,AUTOPREENCHIMENTO!OT:OT)</f>
        <v>1</v>
      </c>
      <c r="Q66">
        <f>_xlfn.XLOOKUP($A:$A,AUTOPREENCHIMENTO!$A:$A,AUTOPREENCHIMENTO!PC:PC)</f>
        <v>1</v>
      </c>
      <c r="R66">
        <f>_xlfn.XLOOKUP($A:$A,AUTOPREENCHIMENTO!$A:$A,AUTOPREENCHIMENTO!PD:PD)</f>
        <v>1</v>
      </c>
      <c r="S66">
        <f>_xlfn.XLOOKUP($A:$A,AUTOPREENCHIMENTO!$A:$A,AUTOPREENCHIMENTO!NF:NF)</f>
        <v>1</v>
      </c>
      <c r="T66">
        <f>_xlfn.XLOOKUP($A:$A,AUTOPREENCHIMENTO!$A:$A,AUTOPREENCHIMENTO!NG:NG)</f>
        <v>1</v>
      </c>
      <c r="U66">
        <f>_xlfn.XLOOKUP(A:A,TELEFONE!A:A,TELEFONE!NF:NF)</f>
        <v>0</v>
      </c>
      <c r="V66">
        <f>_xlfn.XLOOKUP(A:A,TELEFONE!A:A,TELEFONE!NE:NE)</f>
        <v>0</v>
      </c>
    </row>
    <row r="67" spans="1:22" x14ac:dyDescent="0.25">
      <c r="A67" s="2">
        <v>114</v>
      </c>
      <c r="B67" s="1" t="s">
        <v>1857</v>
      </c>
      <c r="C67" s="43" t="s">
        <v>157</v>
      </c>
      <c r="D67" s="1" t="s">
        <v>2125</v>
      </c>
      <c r="E67" s="20" t="str">
        <f>_xlfn.XLOOKUP(A:A,Tipologia!A:A,Tipologia!F:F)</f>
        <v>C</v>
      </c>
      <c r="F67" s="63">
        <f t="shared" ref="F67:F130" si="14">SUM(G67:L67)</f>
        <v>3.5</v>
      </c>
      <c r="G67" s="65">
        <f t="shared" ref="G67:G130" si="15">IF(AND(M67="SIM",N67="SIM",O67="SIM"),2,IF(AND(M67="SIM",N67="SIM",O67="NÃO"),1,IF(OR(M67="SIM",N67="SIM",O67="SIM"),0.5,0)))</f>
        <v>2</v>
      </c>
      <c r="H67" s="65">
        <f t="shared" ref="H67:H130" si="16">IF(P67=1,1,0)</f>
        <v>1</v>
      </c>
      <c r="I67" s="65">
        <f t="shared" ref="I67:I130" si="17">IF(OR(Q67=1,R67=1),1,0)</f>
        <v>0</v>
      </c>
      <c r="J67" s="65">
        <f t="shared" ref="J67:J130" si="18">IF(AND(S67=1,T67=1),1,IF(AND(S67=1,T67=0),0.5,0))</f>
        <v>0.5</v>
      </c>
      <c r="K67" s="65">
        <f t="shared" ref="K67:K130" si="19">U67</f>
        <v>0</v>
      </c>
      <c r="L67" s="65">
        <f t="shared" ref="L67:L130" si="20">V67</f>
        <v>0</v>
      </c>
      <c r="M67" s="69" t="str">
        <f>_xlfn.XLOOKUP($A:$A,VACINAS!$A:$A,VACINAS!E:E)</f>
        <v>SIM</v>
      </c>
      <c r="N67" s="69" t="str">
        <f>_xlfn.XLOOKUP($A:$A,VACINAS!$A:$A,VACINAS!F:F)</f>
        <v>SIM</v>
      </c>
      <c r="O67" s="69" t="str">
        <f>_xlfn.XLOOKUP($A:$A,VACINAS!$A:$A,VACINAS!G:G)</f>
        <v>SIM</v>
      </c>
      <c r="P67">
        <f>_xlfn.XLOOKUP(A:A,AUTOPREENCHIMENTO!A:A,AUTOPREENCHIMENTO!OT:OT)</f>
        <v>1</v>
      </c>
      <c r="Q67">
        <f>_xlfn.XLOOKUP($A:$A,AUTOPREENCHIMENTO!$A:$A,AUTOPREENCHIMENTO!PC:PC)</f>
        <v>2</v>
      </c>
      <c r="R67">
        <f>_xlfn.XLOOKUP($A:$A,AUTOPREENCHIMENTO!$A:$A,AUTOPREENCHIMENTO!PD:PD)</f>
        <v>2</v>
      </c>
      <c r="S67">
        <f>_xlfn.XLOOKUP($A:$A,AUTOPREENCHIMENTO!$A:$A,AUTOPREENCHIMENTO!NF:NF)</f>
        <v>1</v>
      </c>
      <c r="T67">
        <f>_xlfn.XLOOKUP($A:$A,AUTOPREENCHIMENTO!$A:$A,AUTOPREENCHIMENTO!NG:NG)</f>
        <v>0</v>
      </c>
      <c r="U67">
        <f>_xlfn.XLOOKUP(A:A,TELEFONE!A:A,TELEFONE!NF:NF)</f>
        <v>0</v>
      </c>
      <c r="V67">
        <f>_xlfn.XLOOKUP(A:A,TELEFONE!A:A,TELEFONE!NE:NE)</f>
        <v>0</v>
      </c>
    </row>
    <row r="68" spans="1:22" x14ac:dyDescent="0.25">
      <c r="A68" s="2">
        <v>115</v>
      </c>
      <c r="B68" s="1" t="s">
        <v>1622</v>
      </c>
      <c r="C68" s="43" t="s">
        <v>162</v>
      </c>
      <c r="D68" s="1" t="s">
        <v>2156</v>
      </c>
      <c r="E68" s="20" t="str">
        <f>_xlfn.XLOOKUP(A:A,Tipologia!A:A,Tipologia!F:F)</f>
        <v>D</v>
      </c>
      <c r="F68" s="63">
        <f t="shared" si="14"/>
        <v>2.5</v>
      </c>
      <c r="G68" s="65">
        <f t="shared" si="15"/>
        <v>0.5</v>
      </c>
      <c r="H68" s="65">
        <f t="shared" si="16"/>
        <v>0</v>
      </c>
      <c r="I68" s="65">
        <f t="shared" si="17"/>
        <v>1</v>
      </c>
      <c r="J68" s="65">
        <f t="shared" si="18"/>
        <v>1</v>
      </c>
      <c r="K68" s="65">
        <f t="shared" si="19"/>
        <v>0</v>
      </c>
      <c r="L68" s="65">
        <f t="shared" si="20"/>
        <v>0</v>
      </c>
      <c r="M68" s="69" t="str">
        <f>_xlfn.XLOOKUP($A:$A,VACINAS!$A:$A,VACINAS!E:E)</f>
        <v>NÃO</v>
      </c>
      <c r="N68" s="69" t="str">
        <f>_xlfn.XLOOKUP($A:$A,VACINAS!$A:$A,VACINAS!F:F)</f>
        <v>NÃO</v>
      </c>
      <c r="O68" s="69" t="str">
        <f>_xlfn.XLOOKUP($A:$A,VACINAS!$A:$A,VACINAS!G:G)</f>
        <v>SIM</v>
      </c>
      <c r="P68">
        <f>_xlfn.XLOOKUP(A:A,AUTOPREENCHIMENTO!A:A,AUTOPREENCHIMENTO!OT:OT)</f>
        <v>3</v>
      </c>
      <c r="Q68">
        <f>_xlfn.XLOOKUP($A:$A,AUTOPREENCHIMENTO!$A:$A,AUTOPREENCHIMENTO!PC:PC)</f>
        <v>1</v>
      </c>
      <c r="R68">
        <f>_xlfn.XLOOKUP($A:$A,AUTOPREENCHIMENTO!$A:$A,AUTOPREENCHIMENTO!PD:PD)</f>
        <v>1</v>
      </c>
      <c r="S68">
        <f>_xlfn.XLOOKUP($A:$A,AUTOPREENCHIMENTO!$A:$A,AUTOPREENCHIMENTO!NF:NF)</f>
        <v>1</v>
      </c>
      <c r="T68">
        <f>_xlfn.XLOOKUP($A:$A,AUTOPREENCHIMENTO!$A:$A,AUTOPREENCHIMENTO!NG:NG)</f>
        <v>1</v>
      </c>
      <c r="U68">
        <f>_xlfn.XLOOKUP(A:A,TELEFONE!A:A,TELEFONE!NF:NF)</f>
        <v>0</v>
      </c>
      <c r="V68">
        <f>_xlfn.XLOOKUP(A:A,TELEFONE!A:A,TELEFONE!NE:NE)</f>
        <v>0</v>
      </c>
    </row>
    <row r="69" spans="1:22" x14ac:dyDescent="0.25">
      <c r="A69" s="2">
        <v>116</v>
      </c>
      <c r="B69" s="1" t="s">
        <v>1622</v>
      </c>
      <c r="C69" s="43" t="s">
        <v>162</v>
      </c>
      <c r="D69" s="1" t="s">
        <v>2100</v>
      </c>
      <c r="E69" s="20" t="str">
        <f>_xlfn.XLOOKUP(A:A,Tipologia!A:A,Tipologia!F:F)</f>
        <v>B</v>
      </c>
      <c r="F69" s="63">
        <f t="shared" si="14"/>
        <v>4.5</v>
      </c>
      <c r="G69" s="65">
        <f t="shared" si="15"/>
        <v>0.5</v>
      </c>
      <c r="H69" s="65">
        <f t="shared" si="16"/>
        <v>0</v>
      </c>
      <c r="I69" s="65">
        <f t="shared" si="17"/>
        <v>1</v>
      </c>
      <c r="J69" s="65">
        <f t="shared" si="18"/>
        <v>1</v>
      </c>
      <c r="K69" s="65">
        <f t="shared" si="19"/>
        <v>1</v>
      </c>
      <c r="L69" s="65">
        <f t="shared" si="20"/>
        <v>1</v>
      </c>
      <c r="M69" s="69" t="str">
        <f>_xlfn.XLOOKUP($A:$A,VACINAS!$A:$A,VACINAS!E:E)</f>
        <v>SIM</v>
      </c>
      <c r="N69" s="69" t="str">
        <f>_xlfn.XLOOKUP($A:$A,VACINAS!$A:$A,VACINAS!F:F)</f>
        <v>NÃO</v>
      </c>
      <c r="O69" s="69" t="str">
        <f>_xlfn.XLOOKUP($A:$A,VACINAS!$A:$A,VACINAS!G:G)</f>
        <v>SIM</v>
      </c>
      <c r="P69">
        <f>_xlfn.XLOOKUP(A:A,AUTOPREENCHIMENTO!A:A,AUTOPREENCHIMENTO!OT:OT)</f>
        <v>3</v>
      </c>
      <c r="Q69">
        <f>_xlfn.XLOOKUP($A:$A,AUTOPREENCHIMENTO!$A:$A,AUTOPREENCHIMENTO!PC:PC)</f>
        <v>1</v>
      </c>
      <c r="R69">
        <f>_xlfn.XLOOKUP($A:$A,AUTOPREENCHIMENTO!$A:$A,AUTOPREENCHIMENTO!PD:PD)</f>
        <v>1</v>
      </c>
      <c r="S69">
        <f>_xlfn.XLOOKUP($A:$A,AUTOPREENCHIMENTO!$A:$A,AUTOPREENCHIMENTO!NF:NF)</f>
        <v>1</v>
      </c>
      <c r="T69">
        <f>_xlfn.XLOOKUP($A:$A,AUTOPREENCHIMENTO!$A:$A,AUTOPREENCHIMENTO!NG:NG)</f>
        <v>1</v>
      </c>
      <c r="U69">
        <f>_xlfn.XLOOKUP(A:A,TELEFONE!A:A,TELEFONE!NF:NF)</f>
        <v>1</v>
      </c>
      <c r="V69">
        <f>_xlfn.XLOOKUP(A:A,TELEFONE!A:A,TELEFONE!NE:NE)</f>
        <v>1</v>
      </c>
    </row>
    <row r="70" spans="1:22" x14ac:dyDescent="0.25">
      <c r="A70" s="2">
        <v>117</v>
      </c>
      <c r="B70" s="1" t="s">
        <v>1929</v>
      </c>
      <c r="C70" s="43" t="s">
        <v>120</v>
      </c>
      <c r="D70" s="1" t="s">
        <v>2054</v>
      </c>
      <c r="E70" s="20" t="str">
        <f>_xlfn.XLOOKUP(A:A,Tipologia!A:A,Tipologia!F:F)</f>
        <v>B</v>
      </c>
      <c r="F70" s="63">
        <f t="shared" si="14"/>
        <v>6.5</v>
      </c>
      <c r="G70" s="65">
        <f t="shared" si="15"/>
        <v>2</v>
      </c>
      <c r="H70" s="65">
        <f t="shared" si="16"/>
        <v>1</v>
      </c>
      <c r="I70" s="65">
        <f t="shared" si="17"/>
        <v>1</v>
      </c>
      <c r="J70" s="65">
        <f t="shared" si="18"/>
        <v>0.5</v>
      </c>
      <c r="K70" s="65">
        <f t="shared" si="19"/>
        <v>1</v>
      </c>
      <c r="L70" s="65">
        <f t="shared" si="20"/>
        <v>1</v>
      </c>
      <c r="M70" s="69" t="str">
        <f>_xlfn.XLOOKUP($A:$A,VACINAS!$A:$A,VACINAS!E:E)</f>
        <v>SIM</v>
      </c>
      <c r="N70" s="69" t="str">
        <f>_xlfn.XLOOKUP($A:$A,VACINAS!$A:$A,VACINAS!F:F)</f>
        <v>SIM</v>
      </c>
      <c r="O70" s="69" t="str">
        <f>_xlfn.XLOOKUP($A:$A,VACINAS!$A:$A,VACINAS!G:G)</f>
        <v>SIM</v>
      </c>
      <c r="P70">
        <f>_xlfn.XLOOKUP(A:A,AUTOPREENCHIMENTO!A:A,AUTOPREENCHIMENTO!OT:OT)</f>
        <v>1</v>
      </c>
      <c r="Q70">
        <f>_xlfn.XLOOKUP($A:$A,AUTOPREENCHIMENTO!$A:$A,AUTOPREENCHIMENTO!PC:PC)</f>
        <v>1</v>
      </c>
      <c r="R70">
        <f>_xlfn.XLOOKUP($A:$A,AUTOPREENCHIMENTO!$A:$A,AUTOPREENCHIMENTO!PD:PD)</f>
        <v>1</v>
      </c>
      <c r="S70">
        <f>_xlfn.XLOOKUP($A:$A,AUTOPREENCHIMENTO!$A:$A,AUTOPREENCHIMENTO!NF:NF)</f>
        <v>1</v>
      </c>
      <c r="T70">
        <f>_xlfn.XLOOKUP($A:$A,AUTOPREENCHIMENTO!$A:$A,AUTOPREENCHIMENTO!NG:NG)</f>
        <v>0</v>
      </c>
      <c r="U70">
        <f>_xlfn.XLOOKUP(A:A,TELEFONE!A:A,TELEFONE!NF:NF)</f>
        <v>1</v>
      </c>
      <c r="V70">
        <f>_xlfn.XLOOKUP(A:A,TELEFONE!A:A,TELEFONE!NE:NE)</f>
        <v>1</v>
      </c>
    </row>
    <row r="71" spans="1:22" x14ac:dyDescent="0.25">
      <c r="A71" s="2">
        <v>118</v>
      </c>
      <c r="B71" s="1" t="s">
        <v>1794</v>
      </c>
      <c r="C71" s="43" t="s">
        <v>231</v>
      </c>
      <c r="D71" s="1" t="s">
        <v>2029</v>
      </c>
      <c r="E71" s="20" t="str">
        <f>_xlfn.XLOOKUP(A:A,Tipologia!A:A,Tipologia!F:F)</f>
        <v>D</v>
      </c>
      <c r="F71" s="63">
        <f t="shared" si="14"/>
        <v>2.5</v>
      </c>
      <c r="G71" s="65">
        <f t="shared" si="15"/>
        <v>2</v>
      </c>
      <c r="H71" s="65">
        <f t="shared" si="16"/>
        <v>0</v>
      </c>
      <c r="I71" s="65">
        <f t="shared" si="17"/>
        <v>0</v>
      </c>
      <c r="J71" s="65">
        <f t="shared" si="18"/>
        <v>0.5</v>
      </c>
      <c r="K71" s="65">
        <f t="shared" si="19"/>
        <v>0</v>
      </c>
      <c r="L71" s="65">
        <f t="shared" si="20"/>
        <v>0</v>
      </c>
      <c r="M71" s="69" t="str">
        <f>_xlfn.XLOOKUP($A:$A,VACINAS!$A:$A,VACINAS!E:E)</f>
        <v>SIM</v>
      </c>
      <c r="N71" s="69" t="str">
        <f>_xlfn.XLOOKUP($A:$A,VACINAS!$A:$A,VACINAS!F:F)</f>
        <v>SIM</v>
      </c>
      <c r="O71" s="69" t="str">
        <f>_xlfn.XLOOKUP($A:$A,VACINAS!$A:$A,VACINAS!G:G)</f>
        <v>SIM</v>
      </c>
      <c r="P71">
        <f>_xlfn.XLOOKUP(A:A,AUTOPREENCHIMENTO!A:A,AUTOPREENCHIMENTO!OT:OT)</f>
        <v>3</v>
      </c>
      <c r="Q71">
        <f>_xlfn.XLOOKUP($A:$A,AUTOPREENCHIMENTO!$A:$A,AUTOPREENCHIMENTO!PC:PC)</f>
        <v>2</v>
      </c>
      <c r="R71">
        <f>_xlfn.XLOOKUP($A:$A,AUTOPREENCHIMENTO!$A:$A,AUTOPREENCHIMENTO!PD:PD)</f>
        <v>2</v>
      </c>
      <c r="S71">
        <f>_xlfn.XLOOKUP($A:$A,AUTOPREENCHIMENTO!$A:$A,AUTOPREENCHIMENTO!NF:NF)</f>
        <v>1</v>
      </c>
      <c r="T71">
        <f>_xlfn.XLOOKUP($A:$A,AUTOPREENCHIMENTO!$A:$A,AUTOPREENCHIMENTO!NG:NG)</f>
        <v>0</v>
      </c>
      <c r="U71">
        <f>_xlfn.XLOOKUP(A:A,TELEFONE!A:A,TELEFONE!NF:NF)</f>
        <v>0</v>
      </c>
      <c r="V71">
        <f>_xlfn.XLOOKUP(A:A,TELEFONE!A:A,TELEFONE!NE:NE)</f>
        <v>0</v>
      </c>
    </row>
    <row r="72" spans="1:22" x14ac:dyDescent="0.25">
      <c r="A72" s="2">
        <v>119</v>
      </c>
      <c r="B72" s="1" t="s">
        <v>1857</v>
      </c>
      <c r="C72" s="43" t="s">
        <v>157</v>
      </c>
      <c r="D72" s="1" t="s">
        <v>2132</v>
      </c>
      <c r="E72" s="20" t="str">
        <f>_xlfn.XLOOKUP(A:A,Tipologia!A:A,Tipologia!F:F)</f>
        <v>E</v>
      </c>
      <c r="F72" s="63">
        <f t="shared" si="14"/>
        <v>4</v>
      </c>
      <c r="G72" s="65">
        <f t="shared" si="15"/>
        <v>0</v>
      </c>
      <c r="H72" s="65">
        <f t="shared" si="16"/>
        <v>1</v>
      </c>
      <c r="I72" s="65">
        <f t="shared" si="17"/>
        <v>1</v>
      </c>
      <c r="J72" s="65">
        <f t="shared" si="18"/>
        <v>1</v>
      </c>
      <c r="K72" s="65">
        <f t="shared" si="19"/>
        <v>1</v>
      </c>
      <c r="L72" s="65">
        <f t="shared" si="20"/>
        <v>0</v>
      </c>
      <c r="M72" s="69" t="str">
        <f>_xlfn.XLOOKUP($A:$A,VACINAS!$A:$A,VACINAS!E:E)</f>
        <v>NÃO</v>
      </c>
      <c r="N72" s="69" t="str">
        <f>_xlfn.XLOOKUP($A:$A,VACINAS!$A:$A,VACINAS!F:F)</f>
        <v>NÃO</v>
      </c>
      <c r="O72" s="69" t="str">
        <f>_xlfn.XLOOKUP($A:$A,VACINAS!$A:$A,VACINAS!G:G)</f>
        <v>NÃO</v>
      </c>
      <c r="P72">
        <f>_xlfn.XLOOKUP(A:A,AUTOPREENCHIMENTO!A:A,AUTOPREENCHIMENTO!OT:OT)</f>
        <v>1</v>
      </c>
      <c r="Q72">
        <f>_xlfn.XLOOKUP($A:$A,AUTOPREENCHIMENTO!$A:$A,AUTOPREENCHIMENTO!PC:PC)</f>
        <v>1</v>
      </c>
      <c r="R72">
        <f>_xlfn.XLOOKUP($A:$A,AUTOPREENCHIMENTO!$A:$A,AUTOPREENCHIMENTO!PD:PD)</f>
        <v>1</v>
      </c>
      <c r="S72">
        <f>_xlfn.XLOOKUP($A:$A,AUTOPREENCHIMENTO!$A:$A,AUTOPREENCHIMENTO!NF:NF)</f>
        <v>1</v>
      </c>
      <c r="T72">
        <f>_xlfn.XLOOKUP($A:$A,AUTOPREENCHIMENTO!$A:$A,AUTOPREENCHIMENTO!NG:NG)</f>
        <v>1</v>
      </c>
      <c r="U72">
        <f>_xlfn.XLOOKUP(A:A,TELEFONE!A:A,TELEFONE!NF:NF)</f>
        <v>1</v>
      </c>
      <c r="V72">
        <f>_xlfn.XLOOKUP(A:A,TELEFONE!A:A,TELEFONE!NE:NE)</f>
        <v>0</v>
      </c>
    </row>
    <row r="73" spans="1:22" x14ac:dyDescent="0.25">
      <c r="A73" s="2">
        <v>120</v>
      </c>
      <c r="B73" s="1" t="s">
        <v>1702</v>
      </c>
      <c r="C73" s="43" t="s">
        <v>271</v>
      </c>
      <c r="D73" s="1" t="s">
        <v>2055</v>
      </c>
      <c r="E73" s="20" t="str">
        <f>_xlfn.XLOOKUP(A:A,Tipologia!A:A,Tipologia!F:F)</f>
        <v>C</v>
      </c>
      <c r="F73" s="63">
        <f t="shared" si="14"/>
        <v>6</v>
      </c>
      <c r="G73" s="65">
        <f t="shared" si="15"/>
        <v>2</v>
      </c>
      <c r="H73" s="65">
        <f t="shared" si="16"/>
        <v>1</v>
      </c>
      <c r="I73" s="65">
        <f t="shared" si="17"/>
        <v>1</v>
      </c>
      <c r="J73" s="65">
        <f t="shared" si="18"/>
        <v>1</v>
      </c>
      <c r="K73" s="65">
        <f t="shared" si="19"/>
        <v>0</v>
      </c>
      <c r="L73" s="65">
        <f t="shared" si="20"/>
        <v>1</v>
      </c>
      <c r="M73" s="69" t="str">
        <f>_xlfn.XLOOKUP($A:$A,VACINAS!$A:$A,VACINAS!E:E)</f>
        <v>SIM</v>
      </c>
      <c r="N73" s="69" t="str">
        <f>_xlfn.XLOOKUP($A:$A,VACINAS!$A:$A,VACINAS!F:F)</f>
        <v>SIM</v>
      </c>
      <c r="O73" s="69" t="str">
        <f>_xlfn.XLOOKUP($A:$A,VACINAS!$A:$A,VACINAS!G:G)</f>
        <v>SIM</v>
      </c>
      <c r="P73">
        <f>_xlfn.XLOOKUP(A:A,AUTOPREENCHIMENTO!A:A,AUTOPREENCHIMENTO!OT:OT)</f>
        <v>1</v>
      </c>
      <c r="Q73">
        <f>_xlfn.XLOOKUP($A:$A,AUTOPREENCHIMENTO!$A:$A,AUTOPREENCHIMENTO!PC:PC)</f>
        <v>1</v>
      </c>
      <c r="R73">
        <f>_xlfn.XLOOKUP($A:$A,AUTOPREENCHIMENTO!$A:$A,AUTOPREENCHIMENTO!PD:PD)</f>
        <v>1</v>
      </c>
      <c r="S73">
        <f>_xlfn.XLOOKUP($A:$A,AUTOPREENCHIMENTO!$A:$A,AUTOPREENCHIMENTO!NF:NF)</f>
        <v>1</v>
      </c>
      <c r="T73">
        <f>_xlfn.XLOOKUP($A:$A,AUTOPREENCHIMENTO!$A:$A,AUTOPREENCHIMENTO!NG:NG)</f>
        <v>1</v>
      </c>
      <c r="U73">
        <f>_xlfn.XLOOKUP(A:A,TELEFONE!A:A,TELEFONE!NF:NF)</f>
        <v>0</v>
      </c>
      <c r="V73">
        <f>_xlfn.XLOOKUP(A:A,TELEFONE!A:A,TELEFONE!NE:NE)</f>
        <v>1</v>
      </c>
    </row>
    <row r="74" spans="1:22" x14ac:dyDescent="0.25">
      <c r="A74" s="2">
        <v>122</v>
      </c>
      <c r="B74" s="1" t="s">
        <v>1523</v>
      </c>
      <c r="C74" s="43" t="s">
        <v>1524</v>
      </c>
      <c r="D74" s="1" t="s">
        <v>2063</v>
      </c>
      <c r="E74" s="20" t="str">
        <f>_xlfn.XLOOKUP(A:A,Tipologia!A:A,Tipologia!F:F)</f>
        <v>A</v>
      </c>
      <c r="F74" s="63">
        <f t="shared" si="14"/>
        <v>6.5</v>
      </c>
      <c r="G74" s="65">
        <f t="shared" si="15"/>
        <v>2</v>
      </c>
      <c r="H74" s="65">
        <f t="shared" si="16"/>
        <v>1</v>
      </c>
      <c r="I74" s="65">
        <f t="shared" si="17"/>
        <v>1</v>
      </c>
      <c r="J74" s="65">
        <f t="shared" si="18"/>
        <v>0.5</v>
      </c>
      <c r="K74" s="65">
        <f t="shared" si="19"/>
        <v>1</v>
      </c>
      <c r="L74" s="65">
        <f t="shared" si="20"/>
        <v>1</v>
      </c>
      <c r="M74" s="69" t="str">
        <f>_xlfn.XLOOKUP($A:$A,VACINAS!$A:$A,VACINAS!E:E)</f>
        <v>SIM</v>
      </c>
      <c r="N74" s="69" t="str">
        <f>_xlfn.XLOOKUP($A:$A,VACINAS!$A:$A,VACINAS!F:F)</f>
        <v>SIM</v>
      </c>
      <c r="O74" s="69" t="str">
        <f>_xlfn.XLOOKUP($A:$A,VACINAS!$A:$A,VACINAS!G:G)</f>
        <v>SIM</v>
      </c>
      <c r="P74">
        <f>_xlfn.XLOOKUP(A:A,AUTOPREENCHIMENTO!A:A,AUTOPREENCHIMENTO!OT:OT)</f>
        <v>1</v>
      </c>
      <c r="Q74">
        <f>_xlfn.XLOOKUP($A:$A,AUTOPREENCHIMENTO!$A:$A,AUTOPREENCHIMENTO!PC:PC)</f>
        <v>1</v>
      </c>
      <c r="R74">
        <f>_xlfn.XLOOKUP($A:$A,AUTOPREENCHIMENTO!$A:$A,AUTOPREENCHIMENTO!PD:PD)</f>
        <v>1</v>
      </c>
      <c r="S74">
        <f>_xlfn.XLOOKUP($A:$A,AUTOPREENCHIMENTO!$A:$A,AUTOPREENCHIMENTO!NF:NF)</f>
        <v>1</v>
      </c>
      <c r="T74">
        <f>_xlfn.XLOOKUP($A:$A,AUTOPREENCHIMENTO!$A:$A,AUTOPREENCHIMENTO!NG:NG)</f>
        <v>0</v>
      </c>
      <c r="U74">
        <f>_xlfn.XLOOKUP(A:A,TELEFONE!A:A,TELEFONE!NF:NF)</f>
        <v>1</v>
      </c>
      <c r="V74">
        <f>_xlfn.XLOOKUP(A:A,TELEFONE!A:A,TELEFONE!NE:NE)</f>
        <v>1</v>
      </c>
    </row>
    <row r="75" spans="1:22" x14ac:dyDescent="0.25">
      <c r="A75" s="2">
        <v>123</v>
      </c>
      <c r="B75" s="1" t="s">
        <v>1622</v>
      </c>
      <c r="C75" s="43" t="s">
        <v>127</v>
      </c>
      <c r="D75" s="1" t="s">
        <v>2133</v>
      </c>
      <c r="E75" s="20" t="str">
        <f>_xlfn.XLOOKUP(A:A,Tipologia!A:A,Tipologia!F:F)</f>
        <v>E</v>
      </c>
      <c r="F75" s="63">
        <f t="shared" si="14"/>
        <v>4.5</v>
      </c>
      <c r="G75" s="65">
        <f t="shared" si="15"/>
        <v>2</v>
      </c>
      <c r="H75" s="65">
        <f t="shared" si="16"/>
        <v>1</v>
      </c>
      <c r="I75" s="65">
        <f t="shared" si="17"/>
        <v>1</v>
      </c>
      <c r="J75" s="65">
        <f t="shared" si="18"/>
        <v>0.5</v>
      </c>
      <c r="K75" s="65">
        <f t="shared" si="19"/>
        <v>0</v>
      </c>
      <c r="L75" s="65">
        <f t="shared" si="20"/>
        <v>0</v>
      </c>
      <c r="M75" s="69" t="str">
        <f>_xlfn.XLOOKUP($A:$A,VACINAS!$A:$A,VACINAS!E:E)</f>
        <v>SIM</v>
      </c>
      <c r="N75" s="69" t="str">
        <f>_xlfn.XLOOKUP($A:$A,VACINAS!$A:$A,VACINAS!F:F)</f>
        <v>SIM</v>
      </c>
      <c r="O75" s="69" t="str">
        <f>_xlfn.XLOOKUP($A:$A,VACINAS!$A:$A,VACINAS!G:G)</f>
        <v>SIM</v>
      </c>
      <c r="P75">
        <f>_xlfn.XLOOKUP(A:A,AUTOPREENCHIMENTO!A:A,AUTOPREENCHIMENTO!OT:OT)</f>
        <v>1</v>
      </c>
      <c r="Q75">
        <f>_xlfn.XLOOKUP($A:$A,AUTOPREENCHIMENTO!$A:$A,AUTOPREENCHIMENTO!PC:PC)</f>
        <v>1</v>
      </c>
      <c r="R75">
        <f>_xlfn.XLOOKUP($A:$A,AUTOPREENCHIMENTO!$A:$A,AUTOPREENCHIMENTO!PD:PD)</f>
        <v>1</v>
      </c>
      <c r="S75">
        <f>_xlfn.XLOOKUP($A:$A,AUTOPREENCHIMENTO!$A:$A,AUTOPREENCHIMENTO!NF:NF)</f>
        <v>1</v>
      </c>
      <c r="T75">
        <f>_xlfn.XLOOKUP($A:$A,AUTOPREENCHIMENTO!$A:$A,AUTOPREENCHIMENTO!NG:NG)</f>
        <v>0</v>
      </c>
      <c r="U75">
        <f>_xlfn.XLOOKUP(A:A,TELEFONE!A:A,TELEFONE!NF:NF)</f>
        <v>0</v>
      </c>
      <c r="V75">
        <f>_xlfn.XLOOKUP(A:A,TELEFONE!A:A,TELEFONE!NE:NE)</f>
        <v>0</v>
      </c>
    </row>
    <row r="76" spans="1:22" x14ac:dyDescent="0.25">
      <c r="A76" s="2">
        <v>124</v>
      </c>
      <c r="B76" s="1" t="s">
        <v>1622</v>
      </c>
      <c r="C76" s="43" t="s">
        <v>162</v>
      </c>
      <c r="D76" s="1" t="s">
        <v>2030</v>
      </c>
      <c r="E76" s="20" t="str">
        <f>_xlfn.XLOOKUP(A:A,Tipologia!A:A,Tipologia!F:F)</f>
        <v>C</v>
      </c>
      <c r="F76" s="63">
        <f t="shared" si="14"/>
        <v>1</v>
      </c>
      <c r="G76" s="65">
        <f t="shared" si="15"/>
        <v>0.5</v>
      </c>
      <c r="H76" s="65">
        <f t="shared" si="16"/>
        <v>0</v>
      </c>
      <c r="I76" s="65">
        <f t="shared" si="17"/>
        <v>0</v>
      </c>
      <c r="J76" s="65">
        <f t="shared" si="18"/>
        <v>0.5</v>
      </c>
      <c r="K76" s="65">
        <f t="shared" si="19"/>
        <v>0</v>
      </c>
      <c r="L76" s="65">
        <f t="shared" si="20"/>
        <v>0</v>
      </c>
      <c r="M76" s="69" t="str">
        <f>_xlfn.XLOOKUP($A:$A,VACINAS!$A:$A,VACINAS!E:E)</f>
        <v>SIM</v>
      </c>
      <c r="N76" s="69" t="str">
        <f>_xlfn.XLOOKUP($A:$A,VACINAS!$A:$A,VACINAS!F:F)</f>
        <v>NÃO</v>
      </c>
      <c r="O76" s="69" t="str">
        <f>_xlfn.XLOOKUP($A:$A,VACINAS!$A:$A,VACINAS!G:G)</f>
        <v>SIM</v>
      </c>
      <c r="P76">
        <f>_xlfn.XLOOKUP(A:A,AUTOPREENCHIMENTO!A:A,AUTOPREENCHIMENTO!OT:OT)</f>
        <v>2</v>
      </c>
      <c r="Q76">
        <f>_xlfn.XLOOKUP($A:$A,AUTOPREENCHIMENTO!$A:$A,AUTOPREENCHIMENTO!PC:PC)</f>
        <v>2</v>
      </c>
      <c r="R76">
        <f>_xlfn.XLOOKUP($A:$A,AUTOPREENCHIMENTO!$A:$A,AUTOPREENCHIMENTO!PD:PD)</f>
        <v>2</v>
      </c>
      <c r="S76">
        <f>_xlfn.XLOOKUP($A:$A,AUTOPREENCHIMENTO!$A:$A,AUTOPREENCHIMENTO!NF:NF)</f>
        <v>1</v>
      </c>
      <c r="T76">
        <f>_xlfn.XLOOKUP($A:$A,AUTOPREENCHIMENTO!$A:$A,AUTOPREENCHIMENTO!NG:NG)</f>
        <v>0</v>
      </c>
      <c r="U76">
        <f>_xlfn.XLOOKUP(A:A,TELEFONE!A:A,TELEFONE!NF:NF)</f>
        <v>0</v>
      </c>
      <c r="V76">
        <f>_xlfn.XLOOKUP(A:A,TELEFONE!A:A,TELEFONE!NE:NE)</f>
        <v>0</v>
      </c>
    </row>
    <row r="77" spans="1:22" x14ac:dyDescent="0.25">
      <c r="A77" s="2">
        <v>125</v>
      </c>
      <c r="B77" s="1" t="s">
        <v>1929</v>
      </c>
      <c r="C77" s="43" t="s">
        <v>120</v>
      </c>
      <c r="D77" s="1" t="s">
        <v>2101</v>
      </c>
      <c r="E77" s="20" t="str">
        <f>_xlfn.XLOOKUP(A:A,Tipologia!A:A,Tipologia!F:F)</f>
        <v>D</v>
      </c>
      <c r="F77" s="63">
        <f t="shared" si="14"/>
        <v>4.5</v>
      </c>
      <c r="G77" s="65">
        <f t="shared" si="15"/>
        <v>2</v>
      </c>
      <c r="H77" s="65">
        <f t="shared" si="16"/>
        <v>0</v>
      </c>
      <c r="I77" s="65">
        <f t="shared" si="17"/>
        <v>1</v>
      </c>
      <c r="J77" s="65">
        <f t="shared" si="18"/>
        <v>0.5</v>
      </c>
      <c r="K77" s="65">
        <f t="shared" si="19"/>
        <v>1</v>
      </c>
      <c r="L77" s="65">
        <f t="shared" si="20"/>
        <v>0</v>
      </c>
      <c r="M77" s="69" t="str">
        <f>_xlfn.XLOOKUP($A:$A,VACINAS!$A:$A,VACINAS!E:E)</f>
        <v>SIM</v>
      </c>
      <c r="N77" s="69" t="str">
        <f>_xlfn.XLOOKUP($A:$A,VACINAS!$A:$A,VACINAS!F:F)</f>
        <v>SIM</v>
      </c>
      <c r="O77" s="69" t="str">
        <f>_xlfn.XLOOKUP($A:$A,VACINAS!$A:$A,VACINAS!G:G)</f>
        <v>SIM</v>
      </c>
      <c r="P77">
        <f>_xlfn.XLOOKUP(A:A,AUTOPREENCHIMENTO!A:A,AUTOPREENCHIMENTO!OT:OT)</f>
        <v>2</v>
      </c>
      <c r="Q77">
        <f>_xlfn.XLOOKUP($A:$A,AUTOPREENCHIMENTO!$A:$A,AUTOPREENCHIMENTO!PC:PC)</f>
        <v>1</v>
      </c>
      <c r="R77">
        <f>_xlfn.XLOOKUP($A:$A,AUTOPREENCHIMENTO!$A:$A,AUTOPREENCHIMENTO!PD:PD)</f>
        <v>1</v>
      </c>
      <c r="S77">
        <f>_xlfn.XLOOKUP($A:$A,AUTOPREENCHIMENTO!$A:$A,AUTOPREENCHIMENTO!NF:NF)</f>
        <v>1</v>
      </c>
      <c r="T77">
        <f>_xlfn.XLOOKUP($A:$A,AUTOPREENCHIMENTO!$A:$A,AUTOPREENCHIMENTO!NG:NG)</f>
        <v>0</v>
      </c>
      <c r="U77">
        <f>_xlfn.XLOOKUP(A:A,TELEFONE!A:A,TELEFONE!NF:NF)</f>
        <v>1</v>
      </c>
      <c r="V77">
        <f>_xlfn.XLOOKUP(A:A,TELEFONE!A:A,TELEFONE!NE:NE)</f>
        <v>0</v>
      </c>
    </row>
    <row r="78" spans="1:22" x14ac:dyDescent="0.25">
      <c r="A78" s="2">
        <v>128</v>
      </c>
      <c r="B78" s="1" t="s">
        <v>1702</v>
      </c>
      <c r="C78" s="43" t="s">
        <v>325</v>
      </c>
      <c r="D78" s="1" t="s">
        <v>2031</v>
      </c>
      <c r="E78" s="20" t="str">
        <f>_xlfn.XLOOKUP(A:A,Tipologia!A:A,Tipologia!F:F)</f>
        <v>D</v>
      </c>
      <c r="F78" s="63">
        <f t="shared" si="14"/>
        <v>5</v>
      </c>
      <c r="G78" s="65">
        <f t="shared" si="15"/>
        <v>2</v>
      </c>
      <c r="H78" s="65">
        <f t="shared" si="16"/>
        <v>1</v>
      </c>
      <c r="I78" s="65">
        <f t="shared" si="17"/>
        <v>1</v>
      </c>
      <c r="J78" s="65">
        <f t="shared" si="18"/>
        <v>1</v>
      </c>
      <c r="K78" s="65">
        <f t="shared" si="19"/>
        <v>0</v>
      </c>
      <c r="L78" s="65">
        <f t="shared" si="20"/>
        <v>0</v>
      </c>
      <c r="M78" s="69" t="str">
        <f>_xlfn.XLOOKUP($A:$A,VACINAS!$A:$A,VACINAS!E:E)</f>
        <v>SIM</v>
      </c>
      <c r="N78" s="69" t="str">
        <f>_xlfn.XLOOKUP($A:$A,VACINAS!$A:$A,VACINAS!F:F)</f>
        <v>SIM</v>
      </c>
      <c r="O78" s="69" t="str">
        <f>_xlfn.XLOOKUP($A:$A,VACINAS!$A:$A,VACINAS!G:G)</f>
        <v>SIM</v>
      </c>
      <c r="P78">
        <f>_xlfn.XLOOKUP(A:A,AUTOPREENCHIMENTO!A:A,AUTOPREENCHIMENTO!OT:OT)</f>
        <v>1</v>
      </c>
      <c r="Q78">
        <f>_xlfn.XLOOKUP($A:$A,AUTOPREENCHIMENTO!$A:$A,AUTOPREENCHIMENTO!PC:PC)</f>
        <v>1</v>
      </c>
      <c r="R78">
        <f>_xlfn.XLOOKUP($A:$A,AUTOPREENCHIMENTO!$A:$A,AUTOPREENCHIMENTO!PD:PD)</f>
        <v>1</v>
      </c>
      <c r="S78">
        <f>_xlfn.XLOOKUP($A:$A,AUTOPREENCHIMENTO!$A:$A,AUTOPREENCHIMENTO!NF:NF)</f>
        <v>1</v>
      </c>
      <c r="T78">
        <f>_xlfn.XLOOKUP($A:$A,AUTOPREENCHIMENTO!$A:$A,AUTOPREENCHIMENTO!NG:NG)</f>
        <v>1</v>
      </c>
      <c r="U78">
        <f>_xlfn.XLOOKUP(A:A,TELEFONE!A:A,TELEFONE!NF:NF)</f>
        <v>0</v>
      </c>
      <c r="V78">
        <f>_xlfn.XLOOKUP(A:A,TELEFONE!A:A,TELEFONE!NE:NE)</f>
        <v>0</v>
      </c>
    </row>
    <row r="79" spans="1:22" x14ac:dyDescent="0.25">
      <c r="A79" s="2">
        <v>130</v>
      </c>
      <c r="B79" s="1" t="s">
        <v>1702</v>
      </c>
      <c r="C79" s="43" t="s">
        <v>325</v>
      </c>
      <c r="D79" s="1" t="s">
        <v>1734</v>
      </c>
      <c r="E79" s="20" t="str">
        <f>_xlfn.XLOOKUP(A:A,Tipologia!A:A,Tipologia!F:F)</f>
        <v>B</v>
      </c>
      <c r="F79" s="63">
        <f t="shared" si="14"/>
        <v>5</v>
      </c>
      <c r="G79" s="65">
        <f t="shared" si="15"/>
        <v>2</v>
      </c>
      <c r="H79" s="65">
        <f t="shared" si="16"/>
        <v>1</v>
      </c>
      <c r="I79" s="65">
        <f t="shared" si="17"/>
        <v>1</v>
      </c>
      <c r="J79" s="65">
        <f t="shared" si="18"/>
        <v>1</v>
      </c>
      <c r="K79" s="65">
        <f t="shared" si="19"/>
        <v>0</v>
      </c>
      <c r="L79" s="65">
        <f t="shared" si="20"/>
        <v>0</v>
      </c>
      <c r="M79" s="69" t="str">
        <f>_xlfn.XLOOKUP($A:$A,VACINAS!$A:$A,VACINAS!E:E)</f>
        <v>SIM</v>
      </c>
      <c r="N79" s="69" t="str">
        <f>_xlfn.XLOOKUP($A:$A,VACINAS!$A:$A,VACINAS!F:F)</f>
        <v>SIM</v>
      </c>
      <c r="O79" s="69" t="str">
        <f>_xlfn.XLOOKUP($A:$A,VACINAS!$A:$A,VACINAS!G:G)</f>
        <v>SIM</v>
      </c>
      <c r="P79">
        <f>_xlfn.XLOOKUP(A:A,AUTOPREENCHIMENTO!A:A,AUTOPREENCHIMENTO!OT:OT)</f>
        <v>1</v>
      </c>
      <c r="Q79">
        <f>_xlfn.XLOOKUP($A:$A,AUTOPREENCHIMENTO!$A:$A,AUTOPREENCHIMENTO!PC:PC)</f>
        <v>1</v>
      </c>
      <c r="R79">
        <f>_xlfn.XLOOKUP($A:$A,AUTOPREENCHIMENTO!$A:$A,AUTOPREENCHIMENTO!PD:PD)</f>
        <v>1</v>
      </c>
      <c r="S79">
        <f>_xlfn.XLOOKUP($A:$A,AUTOPREENCHIMENTO!$A:$A,AUTOPREENCHIMENTO!NF:NF)</f>
        <v>1</v>
      </c>
      <c r="T79">
        <f>_xlfn.XLOOKUP($A:$A,AUTOPREENCHIMENTO!$A:$A,AUTOPREENCHIMENTO!NG:NG)</f>
        <v>1</v>
      </c>
      <c r="U79">
        <f>_xlfn.XLOOKUP(A:A,TELEFONE!A:A,TELEFONE!NF:NF)</f>
        <v>0</v>
      </c>
      <c r="V79">
        <f>_xlfn.XLOOKUP(A:A,TELEFONE!A:A,TELEFONE!NE:NE)</f>
        <v>0</v>
      </c>
    </row>
    <row r="80" spans="1:22" x14ac:dyDescent="0.25">
      <c r="A80" s="2">
        <v>131</v>
      </c>
      <c r="B80" s="1" t="s">
        <v>1568</v>
      </c>
      <c r="C80" s="43" t="s">
        <v>397</v>
      </c>
      <c r="D80" s="1" t="s">
        <v>2056</v>
      </c>
      <c r="E80" s="20" t="str">
        <f>_xlfn.XLOOKUP(A:A,Tipologia!A:A,Tipologia!F:F)</f>
        <v>E</v>
      </c>
      <c r="F80" s="63">
        <f t="shared" si="14"/>
        <v>2.5</v>
      </c>
      <c r="G80" s="65">
        <f t="shared" si="15"/>
        <v>0</v>
      </c>
      <c r="H80" s="65">
        <f t="shared" si="16"/>
        <v>0</v>
      </c>
      <c r="I80" s="65">
        <f t="shared" si="17"/>
        <v>1</v>
      </c>
      <c r="J80" s="65">
        <f t="shared" si="18"/>
        <v>0.5</v>
      </c>
      <c r="K80" s="65">
        <f t="shared" si="19"/>
        <v>0</v>
      </c>
      <c r="L80" s="65">
        <f t="shared" si="20"/>
        <v>1</v>
      </c>
      <c r="M80" s="69" t="str">
        <f>_xlfn.XLOOKUP($A:$A,VACINAS!$A:$A,VACINAS!E:E)</f>
        <v>NÃO</v>
      </c>
      <c r="N80" s="69" t="str">
        <f>_xlfn.XLOOKUP($A:$A,VACINAS!$A:$A,VACINAS!F:F)</f>
        <v>NÃO</v>
      </c>
      <c r="O80" s="69" t="str">
        <f>_xlfn.XLOOKUP($A:$A,VACINAS!$A:$A,VACINAS!G:G)</f>
        <v>NÃO</v>
      </c>
      <c r="P80">
        <f>_xlfn.XLOOKUP(A:A,AUTOPREENCHIMENTO!A:A,AUTOPREENCHIMENTO!OT:OT)</f>
        <v>2</v>
      </c>
      <c r="Q80">
        <f>_xlfn.XLOOKUP($A:$A,AUTOPREENCHIMENTO!$A:$A,AUTOPREENCHIMENTO!PC:PC)</f>
        <v>1</v>
      </c>
      <c r="R80">
        <f>_xlfn.XLOOKUP($A:$A,AUTOPREENCHIMENTO!$A:$A,AUTOPREENCHIMENTO!PD:PD)</f>
        <v>1</v>
      </c>
      <c r="S80">
        <f>_xlfn.XLOOKUP($A:$A,AUTOPREENCHIMENTO!$A:$A,AUTOPREENCHIMENTO!NF:NF)</f>
        <v>1</v>
      </c>
      <c r="T80">
        <f>_xlfn.XLOOKUP($A:$A,AUTOPREENCHIMENTO!$A:$A,AUTOPREENCHIMENTO!NG:NG)</f>
        <v>0</v>
      </c>
      <c r="U80">
        <f>_xlfn.XLOOKUP(A:A,TELEFONE!A:A,TELEFONE!NF:NF)</f>
        <v>0</v>
      </c>
      <c r="V80">
        <f>_xlfn.XLOOKUP(A:A,TELEFONE!A:A,TELEFONE!NE:NE)</f>
        <v>1</v>
      </c>
    </row>
    <row r="81" spans="1:22" x14ac:dyDescent="0.25">
      <c r="A81" s="2">
        <v>132</v>
      </c>
      <c r="B81" s="1" t="s">
        <v>1702</v>
      </c>
      <c r="C81" s="43" t="s">
        <v>271</v>
      </c>
      <c r="D81" s="1" t="s">
        <v>2102</v>
      </c>
      <c r="E81" s="20" t="str">
        <f>_xlfn.XLOOKUP(A:A,Tipologia!A:A,Tipologia!F:F)</f>
        <v>D</v>
      </c>
      <c r="F81" s="63">
        <f t="shared" si="14"/>
        <v>4</v>
      </c>
      <c r="G81" s="65">
        <f t="shared" si="15"/>
        <v>2</v>
      </c>
      <c r="H81" s="65">
        <f t="shared" si="16"/>
        <v>1</v>
      </c>
      <c r="I81" s="65">
        <f t="shared" si="17"/>
        <v>1</v>
      </c>
      <c r="J81" s="65">
        <f t="shared" si="18"/>
        <v>0</v>
      </c>
      <c r="K81" s="65">
        <f t="shared" si="19"/>
        <v>0</v>
      </c>
      <c r="L81" s="65">
        <f t="shared" si="20"/>
        <v>0</v>
      </c>
      <c r="M81" s="69" t="str">
        <f>_xlfn.XLOOKUP($A:$A,VACINAS!$A:$A,VACINAS!E:E)</f>
        <v>SIM</v>
      </c>
      <c r="N81" s="69" t="str">
        <f>_xlfn.XLOOKUP($A:$A,VACINAS!$A:$A,VACINAS!F:F)</f>
        <v>SIM</v>
      </c>
      <c r="O81" s="69" t="str">
        <f>_xlfn.XLOOKUP($A:$A,VACINAS!$A:$A,VACINAS!G:G)</f>
        <v>SIM</v>
      </c>
      <c r="P81">
        <f>_xlfn.XLOOKUP(A:A,AUTOPREENCHIMENTO!A:A,AUTOPREENCHIMENTO!OT:OT)</f>
        <v>1</v>
      </c>
      <c r="Q81">
        <f>_xlfn.XLOOKUP($A:$A,AUTOPREENCHIMENTO!$A:$A,AUTOPREENCHIMENTO!PC:PC)</f>
        <v>1</v>
      </c>
      <c r="R81">
        <f>_xlfn.XLOOKUP($A:$A,AUTOPREENCHIMENTO!$A:$A,AUTOPREENCHIMENTO!PD:PD)</f>
        <v>1</v>
      </c>
      <c r="S81">
        <f>_xlfn.XLOOKUP($A:$A,AUTOPREENCHIMENTO!$A:$A,AUTOPREENCHIMENTO!NF:NF)</f>
        <v>0</v>
      </c>
      <c r="T81">
        <f>_xlfn.XLOOKUP($A:$A,AUTOPREENCHIMENTO!$A:$A,AUTOPREENCHIMENTO!NG:NG)</f>
        <v>0</v>
      </c>
      <c r="U81">
        <f>_xlfn.XLOOKUP(A:A,TELEFONE!A:A,TELEFONE!NF:NF)</f>
        <v>0</v>
      </c>
      <c r="V81">
        <f>_xlfn.XLOOKUP(A:A,TELEFONE!A:A,TELEFONE!NE:NE)</f>
        <v>0</v>
      </c>
    </row>
    <row r="82" spans="1:22" x14ac:dyDescent="0.25">
      <c r="A82" s="2">
        <v>133</v>
      </c>
      <c r="B82" s="1" t="s">
        <v>1929</v>
      </c>
      <c r="C82" s="43" t="s">
        <v>120</v>
      </c>
      <c r="D82" s="1" t="s">
        <v>2134</v>
      </c>
      <c r="E82" s="20" t="str">
        <f>_xlfn.XLOOKUP(A:A,Tipologia!A:A,Tipologia!F:F)</f>
        <v>E</v>
      </c>
      <c r="F82" s="63">
        <f t="shared" si="14"/>
        <v>2.5</v>
      </c>
      <c r="G82" s="65">
        <f t="shared" si="15"/>
        <v>0</v>
      </c>
      <c r="H82" s="65">
        <f t="shared" si="16"/>
        <v>0</v>
      </c>
      <c r="I82" s="65">
        <f t="shared" si="17"/>
        <v>1</v>
      </c>
      <c r="J82" s="65">
        <f t="shared" si="18"/>
        <v>0.5</v>
      </c>
      <c r="K82" s="65">
        <f t="shared" si="19"/>
        <v>1</v>
      </c>
      <c r="L82" s="65">
        <f t="shared" si="20"/>
        <v>0</v>
      </c>
      <c r="M82" s="69" t="str">
        <f>_xlfn.XLOOKUP($A:$A,VACINAS!$A:$A,VACINAS!E:E)</f>
        <v>NÃO</v>
      </c>
      <c r="N82" s="69" t="str">
        <f>_xlfn.XLOOKUP($A:$A,VACINAS!$A:$A,VACINAS!F:F)</f>
        <v>NÃO</v>
      </c>
      <c r="O82" s="69" t="str">
        <f>_xlfn.XLOOKUP($A:$A,VACINAS!$A:$A,VACINAS!G:G)</f>
        <v>NÃO</v>
      </c>
      <c r="P82">
        <f>_xlfn.XLOOKUP(A:A,AUTOPREENCHIMENTO!A:A,AUTOPREENCHIMENTO!OT:OT)</f>
        <v>2</v>
      </c>
      <c r="Q82">
        <f>_xlfn.XLOOKUP($A:$A,AUTOPREENCHIMENTO!$A:$A,AUTOPREENCHIMENTO!PC:PC)</f>
        <v>1</v>
      </c>
      <c r="R82">
        <f>_xlfn.XLOOKUP($A:$A,AUTOPREENCHIMENTO!$A:$A,AUTOPREENCHIMENTO!PD:PD)</f>
        <v>1</v>
      </c>
      <c r="S82">
        <f>_xlfn.XLOOKUP($A:$A,AUTOPREENCHIMENTO!$A:$A,AUTOPREENCHIMENTO!NF:NF)</f>
        <v>1</v>
      </c>
      <c r="T82">
        <f>_xlfn.XLOOKUP($A:$A,AUTOPREENCHIMENTO!$A:$A,AUTOPREENCHIMENTO!NG:NG)</f>
        <v>0</v>
      </c>
      <c r="U82">
        <f>_xlfn.XLOOKUP(A:A,TELEFONE!A:A,TELEFONE!NF:NF)</f>
        <v>1</v>
      </c>
      <c r="V82">
        <f>_xlfn.XLOOKUP(A:A,TELEFONE!A:A,TELEFONE!NE:NE)</f>
        <v>0</v>
      </c>
    </row>
    <row r="83" spans="1:22" x14ac:dyDescent="0.25">
      <c r="A83" s="2">
        <v>134</v>
      </c>
      <c r="B83" s="1" t="s">
        <v>1794</v>
      </c>
      <c r="C83" s="43" t="s">
        <v>231</v>
      </c>
      <c r="D83" s="1" t="s">
        <v>2013</v>
      </c>
      <c r="E83" s="20" t="str">
        <f>_xlfn.XLOOKUP(A:A,Tipologia!A:A,Tipologia!F:F)</f>
        <v>B</v>
      </c>
      <c r="F83" s="63">
        <f t="shared" si="14"/>
        <v>3.5</v>
      </c>
      <c r="G83" s="65">
        <f t="shared" si="15"/>
        <v>2</v>
      </c>
      <c r="H83" s="65">
        <f t="shared" si="16"/>
        <v>1</v>
      </c>
      <c r="I83" s="65">
        <f t="shared" si="17"/>
        <v>0</v>
      </c>
      <c r="J83" s="65">
        <f t="shared" si="18"/>
        <v>0.5</v>
      </c>
      <c r="K83" s="65">
        <f t="shared" si="19"/>
        <v>0</v>
      </c>
      <c r="L83" s="65">
        <f t="shared" si="20"/>
        <v>0</v>
      </c>
      <c r="M83" s="69" t="str">
        <f>_xlfn.XLOOKUP($A:$A,VACINAS!$A:$A,VACINAS!E:E)</f>
        <v>SIM</v>
      </c>
      <c r="N83" s="69" t="str">
        <f>_xlfn.XLOOKUP($A:$A,VACINAS!$A:$A,VACINAS!F:F)</f>
        <v>SIM</v>
      </c>
      <c r="O83" s="69" t="str">
        <f>_xlfn.XLOOKUP($A:$A,VACINAS!$A:$A,VACINAS!G:G)</f>
        <v>SIM</v>
      </c>
      <c r="P83">
        <f>_xlfn.XLOOKUP(A:A,AUTOPREENCHIMENTO!A:A,AUTOPREENCHIMENTO!OT:OT)</f>
        <v>1</v>
      </c>
      <c r="Q83">
        <f>_xlfn.XLOOKUP($A:$A,AUTOPREENCHIMENTO!$A:$A,AUTOPREENCHIMENTO!PC:PC)</f>
        <v>2</v>
      </c>
      <c r="R83">
        <f>_xlfn.XLOOKUP($A:$A,AUTOPREENCHIMENTO!$A:$A,AUTOPREENCHIMENTO!PD:PD)</f>
        <v>2</v>
      </c>
      <c r="S83">
        <f>_xlfn.XLOOKUP($A:$A,AUTOPREENCHIMENTO!$A:$A,AUTOPREENCHIMENTO!NF:NF)</f>
        <v>1</v>
      </c>
      <c r="T83">
        <f>_xlfn.XLOOKUP($A:$A,AUTOPREENCHIMENTO!$A:$A,AUTOPREENCHIMENTO!NG:NG)</f>
        <v>0</v>
      </c>
      <c r="U83">
        <f>_xlfn.XLOOKUP(A:A,TELEFONE!A:A,TELEFONE!NF:NF)</f>
        <v>0</v>
      </c>
      <c r="V83">
        <f>_xlfn.XLOOKUP(A:A,TELEFONE!A:A,TELEFONE!NE:NE)</f>
        <v>0</v>
      </c>
    </row>
    <row r="84" spans="1:22" x14ac:dyDescent="0.25">
      <c r="A84" s="2">
        <v>136</v>
      </c>
      <c r="B84" s="1" t="s">
        <v>1702</v>
      </c>
      <c r="C84" s="43" t="s">
        <v>325</v>
      </c>
      <c r="D84" s="1" t="s">
        <v>2112</v>
      </c>
      <c r="E84" s="20" t="str">
        <f>_xlfn.XLOOKUP(A:A,Tipologia!A:A,Tipologia!F:F)</f>
        <v>E</v>
      </c>
      <c r="F84" s="63">
        <f t="shared" si="14"/>
        <v>3.5</v>
      </c>
      <c r="G84" s="65">
        <f t="shared" si="15"/>
        <v>0</v>
      </c>
      <c r="H84" s="65">
        <f t="shared" si="16"/>
        <v>1</v>
      </c>
      <c r="I84" s="65">
        <f t="shared" si="17"/>
        <v>1</v>
      </c>
      <c r="J84" s="65">
        <f t="shared" si="18"/>
        <v>0.5</v>
      </c>
      <c r="K84" s="65">
        <f t="shared" si="19"/>
        <v>0</v>
      </c>
      <c r="L84" s="65">
        <f t="shared" si="20"/>
        <v>1</v>
      </c>
      <c r="M84" s="69" t="str">
        <f>_xlfn.XLOOKUP($A:$A,VACINAS!$A:$A,VACINAS!E:E)</f>
        <v>NÃO</v>
      </c>
      <c r="N84" s="69" t="str">
        <f>_xlfn.XLOOKUP($A:$A,VACINAS!$A:$A,VACINAS!F:F)</f>
        <v>NÃO</v>
      </c>
      <c r="O84" s="69" t="str">
        <f>_xlfn.XLOOKUP($A:$A,VACINAS!$A:$A,VACINAS!G:G)</f>
        <v>NÃO</v>
      </c>
      <c r="P84">
        <f>_xlfn.XLOOKUP(A:A,AUTOPREENCHIMENTO!A:A,AUTOPREENCHIMENTO!OT:OT)</f>
        <v>1</v>
      </c>
      <c r="Q84">
        <f>_xlfn.XLOOKUP($A:$A,AUTOPREENCHIMENTO!$A:$A,AUTOPREENCHIMENTO!PC:PC)</f>
        <v>1</v>
      </c>
      <c r="R84">
        <f>_xlfn.XLOOKUP($A:$A,AUTOPREENCHIMENTO!$A:$A,AUTOPREENCHIMENTO!PD:PD)</f>
        <v>1</v>
      </c>
      <c r="S84">
        <f>_xlfn.XLOOKUP($A:$A,AUTOPREENCHIMENTO!$A:$A,AUTOPREENCHIMENTO!NF:NF)</f>
        <v>1</v>
      </c>
      <c r="T84">
        <f>_xlfn.XLOOKUP($A:$A,AUTOPREENCHIMENTO!$A:$A,AUTOPREENCHIMENTO!NG:NG)</f>
        <v>0</v>
      </c>
      <c r="U84">
        <f>_xlfn.XLOOKUP(A:A,TELEFONE!A:A,TELEFONE!NF:NF)</f>
        <v>0</v>
      </c>
      <c r="V84">
        <f>_xlfn.XLOOKUP(A:A,TELEFONE!A:A,TELEFONE!NE:NE)</f>
        <v>1</v>
      </c>
    </row>
    <row r="85" spans="1:22" x14ac:dyDescent="0.25">
      <c r="A85" s="2">
        <v>137</v>
      </c>
      <c r="B85" s="1" t="s">
        <v>1523</v>
      </c>
      <c r="C85" s="43" t="s">
        <v>1524</v>
      </c>
      <c r="D85" s="1" t="s">
        <v>2032</v>
      </c>
      <c r="E85" s="20" t="str">
        <f>_xlfn.XLOOKUP(A:A,Tipologia!A:A,Tipologia!F:F)</f>
        <v>C</v>
      </c>
      <c r="F85" s="63">
        <f t="shared" si="14"/>
        <v>6</v>
      </c>
      <c r="G85" s="65">
        <f t="shared" si="15"/>
        <v>2</v>
      </c>
      <c r="H85" s="65">
        <f t="shared" si="16"/>
        <v>1</v>
      </c>
      <c r="I85" s="65">
        <f t="shared" si="17"/>
        <v>1</v>
      </c>
      <c r="J85" s="65">
        <f t="shared" si="18"/>
        <v>1</v>
      </c>
      <c r="K85" s="65">
        <f t="shared" si="19"/>
        <v>1</v>
      </c>
      <c r="L85" s="65">
        <f t="shared" si="20"/>
        <v>0</v>
      </c>
      <c r="M85" s="69" t="str">
        <f>_xlfn.XLOOKUP($A:$A,VACINAS!$A:$A,VACINAS!E:E)</f>
        <v>SIM</v>
      </c>
      <c r="N85" s="69" t="str">
        <f>_xlfn.XLOOKUP($A:$A,VACINAS!$A:$A,VACINAS!F:F)</f>
        <v>SIM</v>
      </c>
      <c r="O85" s="69" t="str">
        <f>_xlfn.XLOOKUP($A:$A,VACINAS!$A:$A,VACINAS!G:G)</f>
        <v>SIM</v>
      </c>
      <c r="P85">
        <f>_xlfn.XLOOKUP(A:A,AUTOPREENCHIMENTO!A:A,AUTOPREENCHIMENTO!OT:OT)</f>
        <v>1</v>
      </c>
      <c r="Q85">
        <f>_xlfn.XLOOKUP($A:$A,AUTOPREENCHIMENTO!$A:$A,AUTOPREENCHIMENTO!PC:PC)</f>
        <v>1</v>
      </c>
      <c r="R85">
        <f>_xlfn.XLOOKUP($A:$A,AUTOPREENCHIMENTO!$A:$A,AUTOPREENCHIMENTO!PD:PD)</f>
        <v>1</v>
      </c>
      <c r="S85">
        <f>_xlfn.XLOOKUP($A:$A,AUTOPREENCHIMENTO!$A:$A,AUTOPREENCHIMENTO!NF:NF)</f>
        <v>1</v>
      </c>
      <c r="T85">
        <f>_xlfn.XLOOKUP($A:$A,AUTOPREENCHIMENTO!$A:$A,AUTOPREENCHIMENTO!NG:NG)</f>
        <v>1</v>
      </c>
      <c r="U85">
        <f>_xlfn.XLOOKUP(A:A,TELEFONE!A:A,TELEFONE!NF:NF)</f>
        <v>1</v>
      </c>
      <c r="V85">
        <f>_xlfn.XLOOKUP(A:A,TELEFONE!A:A,TELEFONE!NE:NE)</f>
        <v>0</v>
      </c>
    </row>
    <row r="86" spans="1:22" x14ac:dyDescent="0.25">
      <c r="A86" s="2">
        <v>138</v>
      </c>
      <c r="B86" s="1" t="s">
        <v>1702</v>
      </c>
      <c r="C86" s="43" t="s">
        <v>325</v>
      </c>
      <c r="D86" s="1" t="s">
        <v>1747</v>
      </c>
      <c r="E86" s="20" t="str">
        <f>_xlfn.XLOOKUP(A:A,Tipologia!A:A,Tipologia!F:F)</f>
        <v>B</v>
      </c>
      <c r="F86" s="63">
        <f t="shared" si="14"/>
        <v>4.5</v>
      </c>
      <c r="G86" s="65">
        <f t="shared" si="15"/>
        <v>2</v>
      </c>
      <c r="H86" s="65">
        <f t="shared" si="16"/>
        <v>1</v>
      </c>
      <c r="I86" s="65">
        <f t="shared" si="17"/>
        <v>1</v>
      </c>
      <c r="J86" s="65">
        <f t="shared" si="18"/>
        <v>0.5</v>
      </c>
      <c r="K86" s="65">
        <f t="shared" si="19"/>
        <v>0</v>
      </c>
      <c r="L86" s="65">
        <f t="shared" si="20"/>
        <v>0</v>
      </c>
      <c r="M86" s="69" t="str">
        <f>_xlfn.XLOOKUP($A:$A,VACINAS!$A:$A,VACINAS!E:E)</f>
        <v>SIM</v>
      </c>
      <c r="N86" s="69" t="str">
        <f>_xlfn.XLOOKUP($A:$A,VACINAS!$A:$A,VACINAS!F:F)</f>
        <v>SIM</v>
      </c>
      <c r="O86" s="69" t="str">
        <f>_xlfn.XLOOKUP($A:$A,VACINAS!$A:$A,VACINAS!G:G)</f>
        <v>SIM</v>
      </c>
      <c r="P86">
        <f>_xlfn.XLOOKUP(A:A,AUTOPREENCHIMENTO!A:A,AUTOPREENCHIMENTO!OT:OT)</f>
        <v>1</v>
      </c>
      <c r="Q86">
        <f>_xlfn.XLOOKUP($A:$A,AUTOPREENCHIMENTO!$A:$A,AUTOPREENCHIMENTO!PC:PC)</f>
        <v>1</v>
      </c>
      <c r="R86">
        <f>_xlfn.XLOOKUP($A:$A,AUTOPREENCHIMENTO!$A:$A,AUTOPREENCHIMENTO!PD:PD)</f>
        <v>1</v>
      </c>
      <c r="S86">
        <f>_xlfn.XLOOKUP($A:$A,AUTOPREENCHIMENTO!$A:$A,AUTOPREENCHIMENTO!NF:NF)</f>
        <v>1</v>
      </c>
      <c r="T86">
        <f>_xlfn.XLOOKUP($A:$A,AUTOPREENCHIMENTO!$A:$A,AUTOPREENCHIMENTO!NG:NG)</f>
        <v>0</v>
      </c>
      <c r="U86">
        <f>_xlfn.XLOOKUP(A:A,TELEFONE!A:A,TELEFONE!NF:NF)</f>
        <v>0</v>
      </c>
      <c r="V86">
        <f>_xlfn.XLOOKUP(A:A,TELEFONE!A:A,TELEFONE!NE:NE)</f>
        <v>0</v>
      </c>
    </row>
    <row r="87" spans="1:22" x14ac:dyDescent="0.25">
      <c r="A87" s="2">
        <v>139</v>
      </c>
      <c r="B87" s="1" t="s">
        <v>1702</v>
      </c>
      <c r="C87" s="43" t="s">
        <v>2151</v>
      </c>
      <c r="D87" s="1" t="s">
        <v>2089</v>
      </c>
      <c r="E87" s="20" t="str">
        <f>_xlfn.XLOOKUP(A:A,Tipologia!A:A,Tipologia!F:F)</f>
        <v>B</v>
      </c>
      <c r="F87" s="63">
        <f t="shared" si="14"/>
        <v>4.5</v>
      </c>
      <c r="G87" s="65">
        <f t="shared" si="15"/>
        <v>2</v>
      </c>
      <c r="H87" s="65">
        <f t="shared" si="16"/>
        <v>1</v>
      </c>
      <c r="I87" s="65">
        <f t="shared" si="17"/>
        <v>1</v>
      </c>
      <c r="J87" s="65">
        <f t="shared" si="18"/>
        <v>0.5</v>
      </c>
      <c r="K87" s="65">
        <f t="shared" si="19"/>
        <v>0</v>
      </c>
      <c r="L87" s="65">
        <f t="shared" si="20"/>
        <v>0</v>
      </c>
      <c r="M87" s="69" t="str">
        <f>_xlfn.XLOOKUP($A:$A,VACINAS!$A:$A,VACINAS!E:E)</f>
        <v>SIM</v>
      </c>
      <c r="N87" s="69" t="str">
        <f>_xlfn.XLOOKUP($A:$A,VACINAS!$A:$A,VACINAS!F:F)</f>
        <v>SIM</v>
      </c>
      <c r="O87" s="69" t="str">
        <f>_xlfn.XLOOKUP($A:$A,VACINAS!$A:$A,VACINAS!G:G)</f>
        <v>SIM</v>
      </c>
      <c r="P87">
        <f>_xlfn.XLOOKUP(A:A,AUTOPREENCHIMENTO!A:A,AUTOPREENCHIMENTO!OT:OT)</f>
        <v>1</v>
      </c>
      <c r="Q87">
        <f>_xlfn.XLOOKUP($A:$A,AUTOPREENCHIMENTO!$A:$A,AUTOPREENCHIMENTO!PC:PC)</f>
        <v>1</v>
      </c>
      <c r="R87">
        <f>_xlfn.XLOOKUP($A:$A,AUTOPREENCHIMENTO!$A:$A,AUTOPREENCHIMENTO!PD:PD)</f>
        <v>1</v>
      </c>
      <c r="S87">
        <f>_xlfn.XLOOKUP($A:$A,AUTOPREENCHIMENTO!$A:$A,AUTOPREENCHIMENTO!NF:NF)</f>
        <v>1</v>
      </c>
      <c r="T87">
        <f>_xlfn.XLOOKUP($A:$A,AUTOPREENCHIMENTO!$A:$A,AUTOPREENCHIMENTO!NG:NG)</f>
        <v>0</v>
      </c>
      <c r="U87">
        <f>_xlfn.XLOOKUP(A:A,TELEFONE!A:A,TELEFONE!NF:NF)</f>
        <v>0</v>
      </c>
      <c r="V87">
        <f>_xlfn.XLOOKUP(A:A,TELEFONE!A:A,TELEFONE!NE:NE)</f>
        <v>0</v>
      </c>
    </row>
    <row r="88" spans="1:22" x14ac:dyDescent="0.25">
      <c r="A88" s="2">
        <v>140</v>
      </c>
      <c r="B88" s="1" t="s">
        <v>1929</v>
      </c>
      <c r="C88" s="43" t="s">
        <v>136</v>
      </c>
      <c r="D88" s="1" t="s">
        <v>2033</v>
      </c>
      <c r="E88" s="20" t="str">
        <f>_xlfn.XLOOKUP(A:A,Tipologia!A:A,Tipologia!F:F)</f>
        <v>B</v>
      </c>
      <c r="F88" s="63">
        <f t="shared" si="14"/>
        <v>4.5</v>
      </c>
      <c r="G88" s="65">
        <f t="shared" si="15"/>
        <v>2</v>
      </c>
      <c r="H88" s="65">
        <f t="shared" si="16"/>
        <v>1</v>
      </c>
      <c r="I88" s="65">
        <f t="shared" si="17"/>
        <v>1</v>
      </c>
      <c r="J88" s="65">
        <f t="shared" si="18"/>
        <v>0.5</v>
      </c>
      <c r="K88" s="65">
        <f t="shared" si="19"/>
        <v>0</v>
      </c>
      <c r="L88" s="65">
        <f t="shared" si="20"/>
        <v>0</v>
      </c>
      <c r="M88" s="69" t="str">
        <f>_xlfn.XLOOKUP($A:$A,VACINAS!$A:$A,VACINAS!E:E)</f>
        <v>SIM</v>
      </c>
      <c r="N88" s="69" t="str">
        <f>_xlfn.XLOOKUP($A:$A,VACINAS!$A:$A,VACINAS!F:F)</f>
        <v>SIM</v>
      </c>
      <c r="O88" s="69" t="str">
        <f>_xlfn.XLOOKUP($A:$A,VACINAS!$A:$A,VACINAS!G:G)</f>
        <v>SIM</v>
      </c>
      <c r="P88">
        <f>_xlfn.XLOOKUP(A:A,AUTOPREENCHIMENTO!A:A,AUTOPREENCHIMENTO!OT:OT)</f>
        <v>1</v>
      </c>
      <c r="Q88">
        <f>_xlfn.XLOOKUP($A:$A,AUTOPREENCHIMENTO!$A:$A,AUTOPREENCHIMENTO!PC:PC)</f>
        <v>1</v>
      </c>
      <c r="R88">
        <f>_xlfn.XLOOKUP($A:$A,AUTOPREENCHIMENTO!$A:$A,AUTOPREENCHIMENTO!PD:PD)</f>
        <v>1</v>
      </c>
      <c r="S88">
        <f>_xlfn.XLOOKUP($A:$A,AUTOPREENCHIMENTO!$A:$A,AUTOPREENCHIMENTO!NF:NF)</f>
        <v>1</v>
      </c>
      <c r="T88">
        <f>_xlfn.XLOOKUP($A:$A,AUTOPREENCHIMENTO!$A:$A,AUTOPREENCHIMENTO!NG:NG)</f>
        <v>0</v>
      </c>
      <c r="U88">
        <f>_xlfn.XLOOKUP(A:A,TELEFONE!A:A,TELEFONE!NF:NF)</f>
        <v>0</v>
      </c>
      <c r="V88">
        <f>_xlfn.XLOOKUP(A:A,TELEFONE!A:A,TELEFONE!NE:NE)</f>
        <v>0</v>
      </c>
    </row>
    <row r="89" spans="1:22" x14ac:dyDescent="0.25">
      <c r="A89" s="2">
        <v>141</v>
      </c>
      <c r="B89" s="1" t="s">
        <v>1929</v>
      </c>
      <c r="C89" s="43" t="s">
        <v>136</v>
      </c>
      <c r="D89" s="1" t="s">
        <v>2142</v>
      </c>
      <c r="E89" s="20" t="str">
        <f>_xlfn.XLOOKUP(A:A,Tipologia!A:A,Tipologia!F:F)</f>
        <v>B</v>
      </c>
      <c r="F89" s="63">
        <f t="shared" si="14"/>
        <v>5</v>
      </c>
      <c r="G89" s="65">
        <f t="shared" si="15"/>
        <v>2</v>
      </c>
      <c r="H89" s="65">
        <f t="shared" si="16"/>
        <v>1</v>
      </c>
      <c r="I89" s="65">
        <f t="shared" si="17"/>
        <v>1</v>
      </c>
      <c r="J89" s="65">
        <f t="shared" si="18"/>
        <v>1</v>
      </c>
      <c r="K89" s="65">
        <f t="shared" si="19"/>
        <v>0</v>
      </c>
      <c r="L89" s="65">
        <f t="shared" si="20"/>
        <v>0</v>
      </c>
      <c r="M89" s="69" t="str">
        <f>_xlfn.XLOOKUP($A:$A,VACINAS!$A:$A,VACINAS!E:E)</f>
        <v>SIM</v>
      </c>
      <c r="N89" s="69" t="str">
        <f>_xlfn.XLOOKUP($A:$A,VACINAS!$A:$A,VACINAS!F:F)</f>
        <v>SIM</v>
      </c>
      <c r="O89" s="69" t="str">
        <f>_xlfn.XLOOKUP($A:$A,VACINAS!$A:$A,VACINAS!G:G)</f>
        <v>SIM</v>
      </c>
      <c r="P89">
        <f>_xlfn.XLOOKUP(A:A,AUTOPREENCHIMENTO!A:A,AUTOPREENCHIMENTO!OT:OT)</f>
        <v>1</v>
      </c>
      <c r="Q89">
        <f>_xlfn.XLOOKUP($A:$A,AUTOPREENCHIMENTO!$A:$A,AUTOPREENCHIMENTO!PC:PC)</f>
        <v>1</v>
      </c>
      <c r="R89">
        <f>_xlfn.XLOOKUP($A:$A,AUTOPREENCHIMENTO!$A:$A,AUTOPREENCHIMENTO!PD:PD)</f>
        <v>1</v>
      </c>
      <c r="S89">
        <f>_xlfn.XLOOKUP($A:$A,AUTOPREENCHIMENTO!$A:$A,AUTOPREENCHIMENTO!NF:NF)</f>
        <v>1</v>
      </c>
      <c r="T89">
        <f>_xlfn.XLOOKUP($A:$A,AUTOPREENCHIMENTO!$A:$A,AUTOPREENCHIMENTO!NG:NG)</f>
        <v>1</v>
      </c>
      <c r="U89">
        <f>_xlfn.XLOOKUP(A:A,TELEFONE!A:A,TELEFONE!NF:NF)</f>
        <v>0</v>
      </c>
      <c r="V89">
        <f>_xlfn.XLOOKUP(A:A,TELEFONE!A:A,TELEFONE!NE:NE)</f>
        <v>0</v>
      </c>
    </row>
    <row r="90" spans="1:22" x14ac:dyDescent="0.25">
      <c r="A90" s="2">
        <v>142</v>
      </c>
      <c r="B90" s="1" t="s">
        <v>1929</v>
      </c>
      <c r="C90" s="43" t="s">
        <v>136</v>
      </c>
      <c r="D90" s="1" t="s">
        <v>1939</v>
      </c>
      <c r="E90" s="20" t="str">
        <f>_xlfn.XLOOKUP(A:A,Tipologia!A:A,Tipologia!F:F)</f>
        <v>C</v>
      </c>
      <c r="F90" s="63">
        <f t="shared" si="14"/>
        <v>3</v>
      </c>
      <c r="G90" s="65">
        <f t="shared" si="15"/>
        <v>0</v>
      </c>
      <c r="H90" s="65">
        <f t="shared" si="16"/>
        <v>1</v>
      </c>
      <c r="I90" s="65">
        <f t="shared" si="17"/>
        <v>1</v>
      </c>
      <c r="J90" s="65">
        <f t="shared" si="18"/>
        <v>1</v>
      </c>
      <c r="K90" s="65">
        <f t="shared" si="19"/>
        <v>0</v>
      </c>
      <c r="L90" s="65">
        <f t="shared" si="20"/>
        <v>0</v>
      </c>
      <c r="M90" s="69" t="str">
        <f>_xlfn.XLOOKUP($A:$A,VACINAS!$A:$A,VACINAS!E:E)</f>
        <v>NÃO</v>
      </c>
      <c r="N90" s="69" t="str">
        <f>_xlfn.XLOOKUP($A:$A,VACINAS!$A:$A,VACINAS!F:F)</f>
        <v>NÃO</v>
      </c>
      <c r="O90" s="69" t="str">
        <f>_xlfn.XLOOKUP($A:$A,VACINAS!$A:$A,VACINAS!G:G)</f>
        <v>NÃO</v>
      </c>
      <c r="P90">
        <f>_xlfn.XLOOKUP(A:A,AUTOPREENCHIMENTO!A:A,AUTOPREENCHIMENTO!OT:OT)</f>
        <v>1</v>
      </c>
      <c r="Q90">
        <f>_xlfn.XLOOKUP($A:$A,AUTOPREENCHIMENTO!$A:$A,AUTOPREENCHIMENTO!PC:PC)</f>
        <v>1</v>
      </c>
      <c r="R90">
        <f>_xlfn.XLOOKUP($A:$A,AUTOPREENCHIMENTO!$A:$A,AUTOPREENCHIMENTO!PD:PD)</f>
        <v>1</v>
      </c>
      <c r="S90">
        <f>_xlfn.XLOOKUP($A:$A,AUTOPREENCHIMENTO!$A:$A,AUTOPREENCHIMENTO!NF:NF)</f>
        <v>1</v>
      </c>
      <c r="T90">
        <f>_xlfn.XLOOKUP($A:$A,AUTOPREENCHIMENTO!$A:$A,AUTOPREENCHIMENTO!NG:NG)</f>
        <v>1</v>
      </c>
      <c r="U90">
        <f>_xlfn.XLOOKUP(A:A,TELEFONE!A:A,TELEFONE!NF:NF)</f>
        <v>0</v>
      </c>
      <c r="V90">
        <f>_xlfn.XLOOKUP(A:A,TELEFONE!A:A,TELEFONE!NE:NE)</f>
        <v>0</v>
      </c>
    </row>
    <row r="91" spans="1:22" x14ac:dyDescent="0.25">
      <c r="A91" s="2">
        <v>143</v>
      </c>
      <c r="B91" s="1" t="s">
        <v>1794</v>
      </c>
      <c r="C91" s="43" t="s">
        <v>231</v>
      </c>
      <c r="D91" s="1" t="s">
        <v>2057</v>
      </c>
      <c r="E91" s="20" t="str">
        <f>_xlfn.XLOOKUP(A:A,Tipologia!A:A,Tipologia!F:F)</f>
        <v>B</v>
      </c>
      <c r="F91" s="63">
        <f t="shared" si="14"/>
        <v>4.5</v>
      </c>
      <c r="G91" s="65">
        <f t="shared" si="15"/>
        <v>0.5</v>
      </c>
      <c r="H91" s="65">
        <f t="shared" si="16"/>
        <v>1</v>
      </c>
      <c r="I91" s="65">
        <f t="shared" si="17"/>
        <v>0</v>
      </c>
      <c r="J91" s="65">
        <f t="shared" si="18"/>
        <v>1</v>
      </c>
      <c r="K91" s="65">
        <f t="shared" si="19"/>
        <v>1</v>
      </c>
      <c r="L91" s="65">
        <f t="shared" si="20"/>
        <v>1</v>
      </c>
      <c r="M91" s="69" t="str">
        <f>_xlfn.XLOOKUP($A:$A,VACINAS!$A:$A,VACINAS!E:E)</f>
        <v>SIM</v>
      </c>
      <c r="N91" s="69" t="str">
        <f>_xlfn.XLOOKUP($A:$A,VACINAS!$A:$A,VACINAS!F:F)</f>
        <v>NÃO</v>
      </c>
      <c r="O91" s="69" t="str">
        <f>_xlfn.XLOOKUP($A:$A,VACINAS!$A:$A,VACINAS!G:G)</f>
        <v>SIM</v>
      </c>
      <c r="P91">
        <f>_xlfn.XLOOKUP(A:A,AUTOPREENCHIMENTO!A:A,AUTOPREENCHIMENTO!OT:OT)</f>
        <v>1</v>
      </c>
      <c r="Q91">
        <f>_xlfn.XLOOKUP($A:$A,AUTOPREENCHIMENTO!$A:$A,AUTOPREENCHIMENTO!PC:PC)</f>
        <v>2</v>
      </c>
      <c r="R91">
        <f>_xlfn.XLOOKUP($A:$A,AUTOPREENCHIMENTO!$A:$A,AUTOPREENCHIMENTO!PD:PD)</f>
        <v>2</v>
      </c>
      <c r="S91">
        <f>_xlfn.XLOOKUP($A:$A,AUTOPREENCHIMENTO!$A:$A,AUTOPREENCHIMENTO!NF:NF)</f>
        <v>1</v>
      </c>
      <c r="T91">
        <f>_xlfn.XLOOKUP($A:$A,AUTOPREENCHIMENTO!$A:$A,AUTOPREENCHIMENTO!NG:NG)</f>
        <v>1</v>
      </c>
      <c r="U91">
        <f>_xlfn.XLOOKUP(A:A,TELEFONE!A:A,TELEFONE!NF:NF)</f>
        <v>1</v>
      </c>
      <c r="V91">
        <f>_xlfn.XLOOKUP(A:A,TELEFONE!A:A,TELEFONE!NE:NE)</f>
        <v>1</v>
      </c>
    </row>
    <row r="92" spans="1:22" x14ac:dyDescent="0.25">
      <c r="A92" s="2">
        <v>144</v>
      </c>
      <c r="B92" s="1" t="s">
        <v>1794</v>
      </c>
      <c r="C92" s="43" t="s">
        <v>231</v>
      </c>
      <c r="D92" s="1" t="s">
        <v>2007</v>
      </c>
      <c r="E92" s="20" t="str">
        <f>_xlfn.XLOOKUP(A:A,Tipologia!A:A,Tipologia!F:F)</f>
        <v>C</v>
      </c>
      <c r="F92" s="63">
        <f t="shared" si="14"/>
        <v>4.5</v>
      </c>
      <c r="G92" s="65">
        <f t="shared" si="15"/>
        <v>2</v>
      </c>
      <c r="H92" s="65">
        <f t="shared" si="16"/>
        <v>0</v>
      </c>
      <c r="I92" s="65">
        <f t="shared" si="17"/>
        <v>1</v>
      </c>
      <c r="J92" s="65">
        <f t="shared" si="18"/>
        <v>0.5</v>
      </c>
      <c r="K92" s="65">
        <f t="shared" si="19"/>
        <v>1</v>
      </c>
      <c r="L92" s="65">
        <f t="shared" si="20"/>
        <v>0</v>
      </c>
      <c r="M92" s="69" t="str">
        <f>_xlfn.XLOOKUP($A:$A,VACINAS!$A:$A,VACINAS!E:E)</f>
        <v>SIM</v>
      </c>
      <c r="N92" s="69" t="str">
        <f>_xlfn.XLOOKUP($A:$A,VACINAS!$A:$A,VACINAS!F:F)</f>
        <v>SIM</v>
      </c>
      <c r="O92" s="69" t="str">
        <f>_xlfn.XLOOKUP($A:$A,VACINAS!$A:$A,VACINAS!G:G)</f>
        <v>SIM</v>
      </c>
      <c r="P92">
        <f>_xlfn.XLOOKUP(A:A,AUTOPREENCHIMENTO!A:A,AUTOPREENCHIMENTO!OT:OT)</f>
        <v>3</v>
      </c>
      <c r="Q92">
        <f>_xlfn.XLOOKUP($A:$A,AUTOPREENCHIMENTO!$A:$A,AUTOPREENCHIMENTO!PC:PC)</f>
        <v>1</v>
      </c>
      <c r="R92">
        <f>_xlfn.XLOOKUP($A:$A,AUTOPREENCHIMENTO!$A:$A,AUTOPREENCHIMENTO!PD:PD)</f>
        <v>1</v>
      </c>
      <c r="S92">
        <f>_xlfn.XLOOKUP($A:$A,AUTOPREENCHIMENTO!$A:$A,AUTOPREENCHIMENTO!NF:NF)</f>
        <v>1</v>
      </c>
      <c r="T92">
        <f>_xlfn.XLOOKUP($A:$A,AUTOPREENCHIMENTO!$A:$A,AUTOPREENCHIMENTO!NG:NG)</f>
        <v>0</v>
      </c>
      <c r="U92">
        <f>_xlfn.XLOOKUP(A:A,TELEFONE!A:A,TELEFONE!NF:NF)</f>
        <v>1</v>
      </c>
      <c r="V92">
        <f>_xlfn.XLOOKUP(A:A,TELEFONE!A:A,TELEFONE!NE:NE)</f>
        <v>0</v>
      </c>
    </row>
    <row r="93" spans="1:22" x14ac:dyDescent="0.25">
      <c r="A93" s="2">
        <v>145</v>
      </c>
      <c r="B93" s="1" t="s">
        <v>1857</v>
      </c>
      <c r="C93" s="43" t="s">
        <v>157</v>
      </c>
      <c r="D93" s="1" t="s">
        <v>1889</v>
      </c>
      <c r="E93" s="20" t="str">
        <f>_xlfn.XLOOKUP(A:A,Tipologia!A:A,Tipologia!F:F)</f>
        <v>SEM INFORMAÇÃO</v>
      </c>
      <c r="F93" s="63" t="e">
        <f t="shared" si="14"/>
        <v>#N/A</v>
      </c>
      <c r="G93" s="65">
        <f t="shared" si="15"/>
        <v>2</v>
      </c>
      <c r="H93" s="65" t="e">
        <f t="shared" si="16"/>
        <v>#N/A</v>
      </c>
      <c r="I93" s="65" t="e">
        <f t="shared" si="17"/>
        <v>#N/A</v>
      </c>
      <c r="J93" s="65" t="e">
        <f t="shared" si="18"/>
        <v>#N/A</v>
      </c>
      <c r="K93" s="65">
        <f t="shared" si="19"/>
        <v>0</v>
      </c>
      <c r="L93" s="65">
        <f t="shared" si="20"/>
        <v>0</v>
      </c>
      <c r="M93" s="69" t="str">
        <f>_xlfn.XLOOKUP($A:$A,VACINAS!$A:$A,VACINAS!E:E)</f>
        <v>SIM</v>
      </c>
      <c r="N93" s="69" t="str">
        <f>_xlfn.XLOOKUP($A:$A,VACINAS!$A:$A,VACINAS!F:F)</f>
        <v>SIM</v>
      </c>
      <c r="O93" s="69" t="str">
        <f>_xlfn.XLOOKUP($A:$A,VACINAS!$A:$A,VACINAS!G:G)</f>
        <v>SIM</v>
      </c>
      <c r="P93" t="e">
        <f>_xlfn.XLOOKUP(A:A,AUTOPREENCHIMENTO!A:A,AUTOPREENCHIMENTO!OT:OT)</f>
        <v>#N/A</v>
      </c>
      <c r="Q93" t="e">
        <f>_xlfn.XLOOKUP($A:$A,AUTOPREENCHIMENTO!$A:$A,AUTOPREENCHIMENTO!PC:PC)</f>
        <v>#N/A</v>
      </c>
      <c r="R93" t="e">
        <f>_xlfn.XLOOKUP($A:$A,AUTOPREENCHIMENTO!$A:$A,AUTOPREENCHIMENTO!PD:PD)</f>
        <v>#N/A</v>
      </c>
      <c r="S93" t="e">
        <f>_xlfn.XLOOKUP($A:$A,AUTOPREENCHIMENTO!$A:$A,AUTOPREENCHIMENTO!NF:NF)</f>
        <v>#N/A</v>
      </c>
      <c r="T93" t="e">
        <f>_xlfn.XLOOKUP($A:$A,AUTOPREENCHIMENTO!$A:$A,AUTOPREENCHIMENTO!NG:NG)</f>
        <v>#N/A</v>
      </c>
      <c r="U93">
        <f>_xlfn.XLOOKUP(A:A,TELEFONE!A:A,TELEFONE!NF:NF)</f>
        <v>0</v>
      </c>
      <c r="V93">
        <f>_xlfn.XLOOKUP(A:A,TELEFONE!A:A,TELEFONE!NE:NE)</f>
        <v>0</v>
      </c>
    </row>
    <row r="94" spans="1:22" x14ac:dyDescent="0.25">
      <c r="A94" s="2">
        <v>146</v>
      </c>
      <c r="B94" s="1" t="s">
        <v>1702</v>
      </c>
      <c r="C94" s="43" t="s">
        <v>325</v>
      </c>
      <c r="D94" s="1" t="s">
        <v>1722</v>
      </c>
      <c r="E94" s="20" t="str">
        <f>_xlfn.XLOOKUP(A:A,Tipologia!A:A,Tipologia!F:F)</f>
        <v>D</v>
      </c>
      <c r="F94" s="63">
        <f t="shared" si="14"/>
        <v>5.5</v>
      </c>
      <c r="G94" s="65">
        <f t="shared" si="15"/>
        <v>2</v>
      </c>
      <c r="H94" s="65">
        <f t="shared" si="16"/>
        <v>0</v>
      </c>
      <c r="I94" s="65">
        <f t="shared" si="17"/>
        <v>1</v>
      </c>
      <c r="J94" s="65">
        <f t="shared" si="18"/>
        <v>0.5</v>
      </c>
      <c r="K94" s="65">
        <f t="shared" si="19"/>
        <v>1</v>
      </c>
      <c r="L94" s="65">
        <f t="shared" si="20"/>
        <v>1</v>
      </c>
      <c r="M94" s="69" t="str">
        <f>_xlfn.XLOOKUP($A:$A,VACINAS!$A:$A,VACINAS!E:E)</f>
        <v>SIM</v>
      </c>
      <c r="N94" s="69" t="str">
        <f>_xlfn.XLOOKUP($A:$A,VACINAS!$A:$A,VACINAS!F:F)</f>
        <v>SIM</v>
      </c>
      <c r="O94" s="69" t="str">
        <f>_xlfn.XLOOKUP($A:$A,VACINAS!$A:$A,VACINAS!G:G)</f>
        <v>SIM</v>
      </c>
      <c r="P94">
        <f>_xlfn.XLOOKUP(A:A,AUTOPREENCHIMENTO!A:A,AUTOPREENCHIMENTO!OT:OT)</f>
        <v>2</v>
      </c>
      <c r="Q94">
        <f>_xlfn.XLOOKUP($A:$A,AUTOPREENCHIMENTO!$A:$A,AUTOPREENCHIMENTO!PC:PC)</f>
        <v>1</v>
      </c>
      <c r="R94">
        <f>_xlfn.XLOOKUP($A:$A,AUTOPREENCHIMENTO!$A:$A,AUTOPREENCHIMENTO!PD:PD)</f>
        <v>1</v>
      </c>
      <c r="S94">
        <f>_xlfn.XLOOKUP($A:$A,AUTOPREENCHIMENTO!$A:$A,AUTOPREENCHIMENTO!NF:NF)</f>
        <v>1</v>
      </c>
      <c r="T94">
        <f>_xlfn.XLOOKUP($A:$A,AUTOPREENCHIMENTO!$A:$A,AUTOPREENCHIMENTO!NG:NG)</f>
        <v>0</v>
      </c>
      <c r="U94">
        <f>_xlfn.XLOOKUP(A:A,TELEFONE!A:A,TELEFONE!NF:NF)</f>
        <v>1</v>
      </c>
      <c r="V94">
        <f>_xlfn.XLOOKUP(A:A,TELEFONE!A:A,TELEFONE!NE:NE)</f>
        <v>1</v>
      </c>
    </row>
    <row r="95" spans="1:22" x14ac:dyDescent="0.25">
      <c r="A95" s="2">
        <v>148</v>
      </c>
      <c r="B95" s="1" t="s">
        <v>1794</v>
      </c>
      <c r="C95" s="43" t="s">
        <v>330</v>
      </c>
      <c r="D95" s="1" t="s">
        <v>2090</v>
      </c>
      <c r="E95" s="20" t="str">
        <f>_xlfn.XLOOKUP(A:A,Tipologia!A:A,Tipologia!F:F)</f>
        <v>D</v>
      </c>
      <c r="F95" s="63">
        <f t="shared" si="14"/>
        <v>2</v>
      </c>
      <c r="G95" s="65">
        <f t="shared" si="15"/>
        <v>0</v>
      </c>
      <c r="H95" s="65">
        <f t="shared" si="16"/>
        <v>0</v>
      </c>
      <c r="I95" s="65">
        <f t="shared" si="17"/>
        <v>1</v>
      </c>
      <c r="J95" s="65">
        <f t="shared" si="18"/>
        <v>0</v>
      </c>
      <c r="K95" s="65">
        <f t="shared" si="19"/>
        <v>0</v>
      </c>
      <c r="L95" s="65">
        <f t="shared" si="20"/>
        <v>1</v>
      </c>
      <c r="M95" s="69" t="str">
        <f>_xlfn.XLOOKUP($A:$A,VACINAS!$A:$A,VACINAS!E:E)</f>
        <v>NÃO</v>
      </c>
      <c r="N95" s="69" t="str">
        <f>_xlfn.XLOOKUP($A:$A,VACINAS!$A:$A,VACINAS!F:F)</f>
        <v>NÃO</v>
      </c>
      <c r="O95" s="69" t="str">
        <f>_xlfn.XLOOKUP($A:$A,VACINAS!$A:$A,VACINAS!G:G)</f>
        <v>NÃO</v>
      </c>
      <c r="P95">
        <f>_xlfn.XLOOKUP(A:A,AUTOPREENCHIMENTO!A:A,AUTOPREENCHIMENTO!OT:OT)</f>
        <v>2</v>
      </c>
      <c r="Q95">
        <f>_xlfn.XLOOKUP($A:$A,AUTOPREENCHIMENTO!$A:$A,AUTOPREENCHIMENTO!PC:PC)</f>
        <v>3</v>
      </c>
      <c r="R95">
        <f>_xlfn.XLOOKUP($A:$A,AUTOPREENCHIMENTO!$A:$A,AUTOPREENCHIMENTO!PD:PD)</f>
        <v>1</v>
      </c>
      <c r="S95">
        <f>_xlfn.XLOOKUP($A:$A,AUTOPREENCHIMENTO!$A:$A,AUTOPREENCHIMENTO!NF:NF)</f>
        <v>0</v>
      </c>
      <c r="T95">
        <f>_xlfn.XLOOKUP($A:$A,AUTOPREENCHIMENTO!$A:$A,AUTOPREENCHIMENTO!NG:NG)</f>
        <v>0</v>
      </c>
      <c r="U95">
        <f>_xlfn.XLOOKUP(A:A,TELEFONE!A:A,TELEFONE!NF:NF)</f>
        <v>0</v>
      </c>
      <c r="V95">
        <f>_xlfn.XLOOKUP(A:A,TELEFONE!A:A,TELEFONE!NE:NE)</f>
        <v>1</v>
      </c>
    </row>
    <row r="96" spans="1:22" x14ac:dyDescent="0.25">
      <c r="A96" s="2">
        <v>151</v>
      </c>
      <c r="B96" s="1" t="s">
        <v>1702</v>
      </c>
      <c r="C96" s="43" t="s">
        <v>325</v>
      </c>
      <c r="D96" s="1" t="s">
        <v>2091</v>
      </c>
      <c r="E96" s="20" t="str">
        <f>_xlfn.XLOOKUP(A:A,Tipologia!A:A,Tipologia!F:F)</f>
        <v>B</v>
      </c>
      <c r="F96" s="63">
        <f t="shared" si="14"/>
        <v>4.5</v>
      </c>
      <c r="G96" s="65">
        <f t="shared" si="15"/>
        <v>2</v>
      </c>
      <c r="H96" s="65">
        <f t="shared" si="16"/>
        <v>0</v>
      </c>
      <c r="I96" s="65">
        <f t="shared" si="17"/>
        <v>1</v>
      </c>
      <c r="J96" s="65">
        <f t="shared" si="18"/>
        <v>0.5</v>
      </c>
      <c r="K96" s="65">
        <f t="shared" si="19"/>
        <v>1</v>
      </c>
      <c r="L96" s="65">
        <f t="shared" si="20"/>
        <v>0</v>
      </c>
      <c r="M96" s="69" t="str">
        <f>_xlfn.XLOOKUP($A:$A,VACINAS!$A:$A,VACINAS!E:E)</f>
        <v>SIM</v>
      </c>
      <c r="N96" s="69" t="str">
        <f>_xlfn.XLOOKUP($A:$A,VACINAS!$A:$A,VACINAS!F:F)</f>
        <v>SIM</v>
      </c>
      <c r="O96" s="69" t="str">
        <f>_xlfn.XLOOKUP($A:$A,VACINAS!$A:$A,VACINAS!G:G)</f>
        <v>SIM</v>
      </c>
      <c r="P96">
        <f>_xlfn.XLOOKUP(A:A,AUTOPREENCHIMENTO!A:A,AUTOPREENCHIMENTO!OT:OT)</f>
        <v>2</v>
      </c>
      <c r="Q96">
        <f>_xlfn.XLOOKUP($A:$A,AUTOPREENCHIMENTO!$A:$A,AUTOPREENCHIMENTO!PC:PC)</f>
        <v>1</v>
      </c>
      <c r="R96">
        <f>_xlfn.XLOOKUP($A:$A,AUTOPREENCHIMENTO!$A:$A,AUTOPREENCHIMENTO!PD:PD)</f>
        <v>1</v>
      </c>
      <c r="S96">
        <f>_xlfn.XLOOKUP($A:$A,AUTOPREENCHIMENTO!$A:$A,AUTOPREENCHIMENTO!NF:NF)</f>
        <v>1</v>
      </c>
      <c r="T96">
        <f>_xlfn.XLOOKUP($A:$A,AUTOPREENCHIMENTO!$A:$A,AUTOPREENCHIMENTO!NG:NG)</f>
        <v>0</v>
      </c>
      <c r="U96">
        <f>_xlfn.XLOOKUP(A:A,TELEFONE!A:A,TELEFONE!NF:NF)</f>
        <v>1</v>
      </c>
      <c r="V96">
        <f>_xlfn.XLOOKUP(A:A,TELEFONE!A:A,TELEFONE!NE:NE)</f>
        <v>0</v>
      </c>
    </row>
    <row r="97" spans="1:22" x14ac:dyDescent="0.25">
      <c r="A97" s="2">
        <v>152</v>
      </c>
      <c r="B97" s="1" t="s">
        <v>1622</v>
      </c>
      <c r="C97" s="43" t="s">
        <v>162</v>
      </c>
      <c r="D97" s="1" t="s">
        <v>2126</v>
      </c>
      <c r="E97" s="20" t="str">
        <f>_xlfn.XLOOKUP(A:A,Tipologia!A:A,Tipologia!F:F)</f>
        <v>B</v>
      </c>
      <c r="F97" s="63">
        <f t="shared" si="14"/>
        <v>3.5</v>
      </c>
      <c r="G97" s="65">
        <f t="shared" si="15"/>
        <v>2</v>
      </c>
      <c r="H97" s="65">
        <f t="shared" si="16"/>
        <v>0</v>
      </c>
      <c r="I97" s="65">
        <f t="shared" si="17"/>
        <v>1</v>
      </c>
      <c r="J97" s="65">
        <f t="shared" si="18"/>
        <v>0.5</v>
      </c>
      <c r="K97" s="65">
        <f t="shared" si="19"/>
        <v>0</v>
      </c>
      <c r="L97" s="65">
        <f t="shared" si="20"/>
        <v>0</v>
      </c>
      <c r="M97" s="69" t="str">
        <f>_xlfn.XLOOKUP($A:$A,VACINAS!$A:$A,VACINAS!E:E)</f>
        <v>SIM</v>
      </c>
      <c r="N97" s="69" t="str">
        <f>_xlfn.XLOOKUP($A:$A,VACINAS!$A:$A,VACINAS!F:F)</f>
        <v>SIM</v>
      </c>
      <c r="O97" s="69" t="str">
        <f>_xlfn.XLOOKUP($A:$A,VACINAS!$A:$A,VACINAS!G:G)</f>
        <v>SIM</v>
      </c>
      <c r="P97">
        <f>_xlfn.XLOOKUP(A:A,AUTOPREENCHIMENTO!A:A,AUTOPREENCHIMENTO!OT:OT)</f>
        <v>3</v>
      </c>
      <c r="Q97">
        <f>_xlfn.XLOOKUP($A:$A,AUTOPREENCHIMENTO!$A:$A,AUTOPREENCHIMENTO!PC:PC)</f>
        <v>1</v>
      </c>
      <c r="R97">
        <f>_xlfn.XLOOKUP($A:$A,AUTOPREENCHIMENTO!$A:$A,AUTOPREENCHIMENTO!PD:PD)</f>
        <v>1</v>
      </c>
      <c r="S97">
        <f>_xlfn.XLOOKUP($A:$A,AUTOPREENCHIMENTO!$A:$A,AUTOPREENCHIMENTO!NF:NF)</f>
        <v>1</v>
      </c>
      <c r="T97">
        <f>_xlfn.XLOOKUP($A:$A,AUTOPREENCHIMENTO!$A:$A,AUTOPREENCHIMENTO!NG:NG)</f>
        <v>0</v>
      </c>
      <c r="U97">
        <f>_xlfn.XLOOKUP(A:A,TELEFONE!A:A,TELEFONE!NF:NF)</f>
        <v>0</v>
      </c>
      <c r="V97">
        <f>_xlfn.XLOOKUP(A:A,TELEFONE!A:A,TELEFONE!NE:NE)</f>
        <v>0</v>
      </c>
    </row>
    <row r="98" spans="1:22" x14ac:dyDescent="0.25">
      <c r="A98" s="2">
        <v>154</v>
      </c>
      <c r="B98" s="1" t="s">
        <v>1568</v>
      </c>
      <c r="C98" s="43" t="s">
        <v>281</v>
      </c>
      <c r="D98" s="1" t="s">
        <v>2034</v>
      </c>
      <c r="E98" s="20" t="str">
        <f>_xlfn.XLOOKUP(A:A,Tipologia!A:A,Tipologia!F:F)</f>
        <v>D</v>
      </c>
      <c r="F98" s="63">
        <f t="shared" si="14"/>
        <v>3</v>
      </c>
      <c r="G98" s="65">
        <f t="shared" si="15"/>
        <v>2</v>
      </c>
      <c r="H98" s="65">
        <f t="shared" si="16"/>
        <v>0</v>
      </c>
      <c r="I98" s="65">
        <f t="shared" si="17"/>
        <v>0</v>
      </c>
      <c r="J98" s="65">
        <f t="shared" si="18"/>
        <v>1</v>
      </c>
      <c r="K98" s="65">
        <f t="shared" si="19"/>
        <v>0</v>
      </c>
      <c r="L98" s="65">
        <f t="shared" si="20"/>
        <v>0</v>
      </c>
      <c r="M98" s="69" t="str">
        <f>_xlfn.XLOOKUP($A:$A,VACINAS!$A:$A,VACINAS!E:E)</f>
        <v>SIM</v>
      </c>
      <c r="N98" s="69" t="str">
        <f>_xlfn.XLOOKUP($A:$A,VACINAS!$A:$A,VACINAS!F:F)</f>
        <v>SIM</v>
      </c>
      <c r="O98" s="69" t="str">
        <f>_xlfn.XLOOKUP($A:$A,VACINAS!$A:$A,VACINAS!G:G)</f>
        <v>SIM</v>
      </c>
      <c r="P98">
        <f>_xlfn.XLOOKUP(A:A,AUTOPREENCHIMENTO!A:A,AUTOPREENCHIMENTO!OT:OT)</f>
        <v>2</v>
      </c>
      <c r="Q98">
        <f>_xlfn.XLOOKUP($A:$A,AUTOPREENCHIMENTO!$A:$A,AUTOPREENCHIMENTO!PC:PC)</f>
        <v>2</v>
      </c>
      <c r="R98">
        <f>_xlfn.XLOOKUP($A:$A,AUTOPREENCHIMENTO!$A:$A,AUTOPREENCHIMENTO!PD:PD)</f>
        <v>2</v>
      </c>
      <c r="S98">
        <f>_xlfn.XLOOKUP($A:$A,AUTOPREENCHIMENTO!$A:$A,AUTOPREENCHIMENTO!NF:NF)</f>
        <v>1</v>
      </c>
      <c r="T98">
        <f>_xlfn.XLOOKUP($A:$A,AUTOPREENCHIMENTO!$A:$A,AUTOPREENCHIMENTO!NG:NG)</f>
        <v>1</v>
      </c>
      <c r="U98">
        <f>_xlfn.XLOOKUP(A:A,TELEFONE!A:A,TELEFONE!NF:NF)</f>
        <v>0</v>
      </c>
      <c r="V98">
        <f>_xlfn.XLOOKUP(A:A,TELEFONE!A:A,TELEFONE!NE:NE)</f>
        <v>0</v>
      </c>
    </row>
    <row r="99" spans="1:22" x14ac:dyDescent="0.25">
      <c r="A99" s="2">
        <v>155</v>
      </c>
      <c r="B99" s="1" t="s">
        <v>1568</v>
      </c>
      <c r="C99" s="43" t="s">
        <v>281</v>
      </c>
      <c r="D99" s="1" t="s">
        <v>2092</v>
      </c>
      <c r="E99" s="20" t="str">
        <f>_xlfn.XLOOKUP(A:A,Tipologia!A:A,Tipologia!F:F)</f>
        <v>B</v>
      </c>
      <c r="F99" s="63">
        <f t="shared" si="14"/>
        <v>5</v>
      </c>
      <c r="G99" s="65">
        <f t="shared" si="15"/>
        <v>2</v>
      </c>
      <c r="H99" s="65">
        <f t="shared" si="16"/>
        <v>1</v>
      </c>
      <c r="I99" s="65">
        <f t="shared" si="17"/>
        <v>1</v>
      </c>
      <c r="J99" s="65">
        <f t="shared" si="18"/>
        <v>1</v>
      </c>
      <c r="K99" s="65">
        <f t="shared" si="19"/>
        <v>0</v>
      </c>
      <c r="L99" s="65">
        <f t="shared" si="20"/>
        <v>0</v>
      </c>
      <c r="M99" s="69" t="str">
        <f>_xlfn.XLOOKUP($A:$A,VACINAS!$A:$A,VACINAS!E:E)</f>
        <v>SIM</v>
      </c>
      <c r="N99" s="69" t="str">
        <f>_xlfn.XLOOKUP($A:$A,VACINAS!$A:$A,VACINAS!F:F)</f>
        <v>SIM</v>
      </c>
      <c r="O99" s="69" t="str">
        <f>_xlfn.XLOOKUP($A:$A,VACINAS!$A:$A,VACINAS!G:G)</f>
        <v>SIM</v>
      </c>
      <c r="P99">
        <f>_xlfn.XLOOKUP(A:A,AUTOPREENCHIMENTO!A:A,AUTOPREENCHIMENTO!OT:OT)</f>
        <v>1</v>
      </c>
      <c r="Q99">
        <f>_xlfn.XLOOKUP($A:$A,AUTOPREENCHIMENTO!$A:$A,AUTOPREENCHIMENTO!PC:PC)</f>
        <v>1</v>
      </c>
      <c r="R99">
        <f>_xlfn.XLOOKUP($A:$A,AUTOPREENCHIMENTO!$A:$A,AUTOPREENCHIMENTO!PD:PD)</f>
        <v>1</v>
      </c>
      <c r="S99">
        <f>_xlfn.XLOOKUP($A:$A,AUTOPREENCHIMENTO!$A:$A,AUTOPREENCHIMENTO!NF:NF)</f>
        <v>1</v>
      </c>
      <c r="T99">
        <f>_xlfn.XLOOKUP($A:$A,AUTOPREENCHIMENTO!$A:$A,AUTOPREENCHIMENTO!NG:NG)</f>
        <v>1</v>
      </c>
      <c r="U99">
        <f>_xlfn.XLOOKUP(A:A,TELEFONE!A:A,TELEFONE!NF:NF)</f>
        <v>0</v>
      </c>
      <c r="V99">
        <f>_xlfn.XLOOKUP(A:A,TELEFONE!A:A,TELEFONE!NE:NE)</f>
        <v>0</v>
      </c>
    </row>
    <row r="100" spans="1:22" x14ac:dyDescent="0.25">
      <c r="A100" s="2">
        <v>156</v>
      </c>
      <c r="B100" s="1" t="s">
        <v>1794</v>
      </c>
      <c r="C100" s="43" t="s">
        <v>231</v>
      </c>
      <c r="D100" s="1" t="s">
        <v>2113</v>
      </c>
      <c r="E100" s="20" t="str">
        <f>_xlfn.XLOOKUP(A:A,Tipologia!A:A,Tipologia!F:F)</f>
        <v>B</v>
      </c>
      <c r="F100" s="63">
        <f t="shared" si="14"/>
        <v>4</v>
      </c>
      <c r="G100" s="65">
        <f t="shared" si="15"/>
        <v>2</v>
      </c>
      <c r="H100" s="65">
        <f t="shared" si="16"/>
        <v>1</v>
      </c>
      <c r="I100" s="65">
        <f t="shared" si="17"/>
        <v>0</v>
      </c>
      <c r="J100" s="65">
        <f t="shared" si="18"/>
        <v>1</v>
      </c>
      <c r="K100" s="65">
        <f t="shared" si="19"/>
        <v>0</v>
      </c>
      <c r="L100" s="65">
        <f t="shared" si="20"/>
        <v>0</v>
      </c>
      <c r="M100" s="69" t="str">
        <f>_xlfn.XLOOKUP($A:$A,VACINAS!$A:$A,VACINAS!E:E)</f>
        <v>SIM</v>
      </c>
      <c r="N100" s="69" t="str">
        <f>_xlfn.XLOOKUP($A:$A,VACINAS!$A:$A,VACINAS!F:F)</f>
        <v>SIM</v>
      </c>
      <c r="O100" s="69" t="str">
        <f>_xlfn.XLOOKUP($A:$A,VACINAS!$A:$A,VACINAS!G:G)</f>
        <v>SIM</v>
      </c>
      <c r="P100">
        <f>_xlfn.XLOOKUP(A:A,AUTOPREENCHIMENTO!A:A,AUTOPREENCHIMENTO!OT:OT)</f>
        <v>1</v>
      </c>
      <c r="Q100">
        <f>_xlfn.XLOOKUP($A:$A,AUTOPREENCHIMENTO!$A:$A,AUTOPREENCHIMENTO!PC:PC)</f>
        <v>2</v>
      </c>
      <c r="R100">
        <f>_xlfn.XLOOKUP($A:$A,AUTOPREENCHIMENTO!$A:$A,AUTOPREENCHIMENTO!PD:PD)</f>
        <v>2</v>
      </c>
      <c r="S100">
        <f>_xlfn.XLOOKUP($A:$A,AUTOPREENCHIMENTO!$A:$A,AUTOPREENCHIMENTO!NF:NF)</f>
        <v>1</v>
      </c>
      <c r="T100">
        <f>_xlfn.XLOOKUP($A:$A,AUTOPREENCHIMENTO!$A:$A,AUTOPREENCHIMENTO!NG:NG)</f>
        <v>1</v>
      </c>
      <c r="U100">
        <f>_xlfn.XLOOKUP(A:A,TELEFONE!A:A,TELEFONE!NF:NF)</f>
        <v>0</v>
      </c>
      <c r="V100">
        <f>_xlfn.XLOOKUP(A:A,TELEFONE!A:A,TELEFONE!NE:NE)</f>
        <v>0</v>
      </c>
    </row>
    <row r="101" spans="1:22" x14ac:dyDescent="0.25">
      <c r="A101" s="2">
        <v>158</v>
      </c>
      <c r="B101" s="1" t="s">
        <v>1857</v>
      </c>
      <c r="C101" s="43" t="s">
        <v>157</v>
      </c>
      <c r="D101" s="1" t="s">
        <v>2114</v>
      </c>
      <c r="E101" s="20" t="str">
        <f>_xlfn.XLOOKUP(A:A,Tipologia!A:A,Tipologia!F:F)</f>
        <v>D</v>
      </c>
      <c r="F101" s="63">
        <f t="shared" si="14"/>
        <v>3.5</v>
      </c>
      <c r="G101" s="65">
        <f t="shared" si="15"/>
        <v>0</v>
      </c>
      <c r="H101" s="65">
        <f t="shared" si="16"/>
        <v>1</v>
      </c>
      <c r="I101" s="65">
        <f t="shared" si="17"/>
        <v>1</v>
      </c>
      <c r="J101" s="65">
        <f t="shared" si="18"/>
        <v>0.5</v>
      </c>
      <c r="K101" s="65">
        <f t="shared" si="19"/>
        <v>0</v>
      </c>
      <c r="L101" s="65">
        <f t="shared" si="20"/>
        <v>1</v>
      </c>
      <c r="M101" s="69" t="str">
        <f>_xlfn.XLOOKUP($A:$A,VACINAS!$A:$A,VACINAS!E:E)</f>
        <v>NÃO</v>
      </c>
      <c r="N101" s="69" t="str">
        <f>_xlfn.XLOOKUP($A:$A,VACINAS!$A:$A,VACINAS!F:F)</f>
        <v>NÃO</v>
      </c>
      <c r="O101" s="69" t="str">
        <f>_xlfn.XLOOKUP($A:$A,VACINAS!$A:$A,VACINAS!G:G)</f>
        <v>NÃO</v>
      </c>
      <c r="P101">
        <f>_xlfn.XLOOKUP(A:A,AUTOPREENCHIMENTO!A:A,AUTOPREENCHIMENTO!OT:OT)</f>
        <v>1</v>
      </c>
      <c r="Q101">
        <f>_xlfn.XLOOKUP($A:$A,AUTOPREENCHIMENTO!$A:$A,AUTOPREENCHIMENTO!PC:PC)</f>
        <v>1</v>
      </c>
      <c r="R101">
        <f>_xlfn.XLOOKUP($A:$A,AUTOPREENCHIMENTO!$A:$A,AUTOPREENCHIMENTO!PD:PD)</f>
        <v>1</v>
      </c>
      <c r="S101">
        <f>_xlfn.XLOOKUP($A:$A,AUTOPREENCHIMENTO!$A:$A,AUTOPREENCHIMENTO!NF:NF)</f>
        <v>1</v>
      </c>
      <c r="T101">
        <f>_xlfn.XLOOKUP($A:$A,AUTOPREENCHIMENTO!$A:$A,AUTOPREENCHIMENTO!NG:NG)</f>
        <v>0</v>
      </c>
      <c r="U101">
        <f>_xlfn.XLOOKUP(A:A,TELEFONE!A:A,TELEFONE!NF:NF)</f>
        <v>0</v>
      </c>
      <c r="V101">
        <f>_xlfn.XLOOKUP(A:A,TELEFONE!A:A,TELEFONE!NE:NE)</f>
        <v>1</v>
      </c>
    </row>
    <row r="102" spans="1:22" x14ac:dyDescent="0.25">
      <c r="A102" s="2">
        <v>160</v>
      </c>
      <c r="B102" s="1" t="s">
        <v>1794</v>
      </c>
      <c r="C102" s="43" t="s">
        <v>231</v>
      </c>
      <c r="D102" s="1" t="s">
        <v>2094</v>
      </c>
      <c r="E102" s="20" t="str">
        <f>_xlfn.XLOOKUP(A:A,Tipologia!A:A,Tipologia!F:F)</f>
        <v>E</v>
      </c>
      <c r="F102" s="63">
        <f t="shared" si="14"/>
        <v>4</v>
      </c>
      <c r="G102" s="65">
        <f t="shared" si="15"/>
        <v>0</v>
      </c>
      <c r="H102" s="65">
        <f t="shared" si="16"/>
        <v>1</v>
      </c>
      <c r="I102" s="65">
        <f t="shared" si="17"/>
        <v>1</v>
      </c>
      <c r="J102" s="65">
        <f t="shared" si="18"/>
        <v>1</v>
      </c>
      <c r="K102" s="65">
        <f t="shared" si="19"/>
        <v>1</v>
      </c>
      <c r="L102" s="65">
        <f t="shared" si="20"/>
        <v>0</v>
      </c>
      <c r="M102" s="69" t="str">
        <f>_xlfn.XLOOKUP($A:$A,VACINAS!$A:$A,VACINAS!E:E)</f>
        <v>NÃO</v>
      </c>
      <c r="N102" s="69" t="str">
        <f>_xlfn.XLOOKUP($A:$A,VACINAS!$A:$A,VACINAS!F:F)</f>
        <v>NÃO</v>
      </c>
      <c r="O102" s="69" t="str">
        <f>_xlfn.XLOOKUP($A:$A,VACINAS!$A:$A,VACINAS!G:G)</f>
        <v>NÃO</v>
      </c>
      <c r="P102">
        <f>_xlfn.XLOOKUP(A:A,AUTOPREENCHIMENTO!A:A,AUTOPREENCHIMENTO!OT:OT)</f>
        <v>1</v>
      </c>
      <c r="Q102">
        <f>_xlfn.XLOOKUP($A:$A,AUTOPREENCHIMENTO!$A:$A,AUTOPREENCHIMENTO!PC:PC)</f>
        <v>1</v>
      </c>
      <c r="R102">
        <f>_xlfn.XLOOKUP($A:$A,AUTOPREENCHIMENTO!$A:$A,AUTOPREENCHIMENTO!PD:PD)</f>
        <v>1</v>
      </c>
      <c r="S102">
        <f>_xlfn.XLOOKUP($A:$A,AUTOPREENCHIMENTO!$A:$A,AUTOPREENCHIMENTO!NF:NF)</f>
        <v>1</v>
      </c>
      <c r="T102">
        <f>_xlfn.XLOOKUP($A:$A,AUTOPREENCHIMENTO!$A:$A,AUTOPREENCHIMENTO!NG:NG)</f>
        <v>1</v>
      </c>
      <c r="U102">
        <f>_xlfn.XLOOKUP(A:A,TELEFONE!A:A,TELEFONE!NF:NF)</f>
        <v>1</v>
      </c>
      <c r="V102">
        <f>_xlfn.XLOOKUP(A:A,TELEFONE!A:A,TELEFONE!NE:NE)</f>
        <v>0</v>
      </c>
    </row>
    <row r="103" spans="1:22" x14ac:dyDescent="0.25">
      <c r="A103" s="2">
        <v>161</v>
      </c>
      <c r="B103" s="1" t="s">
        <v>1857</v>
      </c>
      <c r="C103" s="43" t="s">
        <v>157</v>
      </c>
      <c r="D103" s="1" t="s">
        <v>2043</v>
      </c>
      <c r="E103" s="20" t="str">
        <f>_xlfn.XLOOKUP(A:A,Tipologia!A:A,Tipologia!F:F)</f>
        <v>E</v>
      </c>
      <c r="F103" s="63">
        <f t="shared" si="14"/>
        <v>2</v>
      </c>
      <c r="G103" s="65">
        <f t="shared" si="15"/>
        <v>0</v>
      </c>
      <c r="H103" s="65">
        <f t="shared" si="16"/>
        <v>1</v>
      </c>
      <c r="I103" s="65">
        <f t="shared" si="17"/>
        <v>0</v>
      </c>
      <c r="J103" s="65">
        <f t="shared" si="18"/>
        <v>1</v>
      </c>
      <c r="K103" s="65">
        <f t="shared" si="19"/>
        <v>0</v>
      </c>
      <c r="L103" s="65">
        <f t="shared" si="20"/>
        <v>0</v>
      </c>
      <c r="M103" s="69" t="str">
        <f>_xlfn.XLOOKUP($A:$A,VACINAS!$A:$A,VACINAS!E:E)</f>
        <v>NÃO</v>
      </c>
      <c r="N103" s="69" t="str">
        <f>_xlfn.XLOOKUP($A:$A,VACINAS!$A:$A,VACINAS!F:F)</f>
        <v>NÃO</v>
      </c>
      <c r="O103" s="69" t="str">
        <f>_xlfn.XLOOKUP($A:$A,VACINAS!$A:$A,VACINAS!G:G)</f>
        <v>NÃO</v>
      </c>
      <c r="P103">
        <f>_xlfn.XLOOKUP(A:A,AUTOPREENCHIMENTO!A:A,AUTOPREENCHIMENTO!OT:OT)</f>
        <v>1</v>
      </c>
      <c r="Q103">
        <f>_xlfn.XLOOKUP($A:$A,AUTOPREENCHIMENTO!$A:$A,AUTOPREENCHIMENTO!PC:PC)</f>
        <v>2</v>
      </c>
      <c r="R103">
        <f>_xlfn.XLOOKUP($A:$A,AUTOPREENCHIMENTO!$A:$A,AUTOPREENCHIMENTO!PD:PD)</f>
        <v>2</v>
      </c>
      <c r="S103">
        <f>_xlfn.XLOOKUP($A:$A,AUTOPREENCHIMENTO!$A:$A,AUTOPREENCHIMENTO!NF:NF)</f>
        <v>1</v>
      </c>
      <c r="T103">
        <f>_xlfn.XLOOKUP($A:$A,AUTOPREENCHIMENTO!$A:$A,AUTOPREENCHIMENTO!NG:NG)</f>
        <v>1</v>
      </c>
      <c r="U103">
        <f>_xlfn.XLOOKUP(A:A,TELEFONE!A:A,TELEFONE!NF:NF)</f>
        <v>0</v>
      </c>
      <c r="V103">
        <f>_xlfn.XLOOKUP(A:A,TELEFONE!A:A,TELEFONE!NE:NE)</f>
        <v>0</v>
      </c>
    </row>
    <row r="104" spans="1:22" x14ac:dyDescent="0.25">
      <c r="A104" s="2">
        <v>162</v>
      </c>
      <c r="B104" s="1" t="s">
        <v>1702</v>
      </c>
      <c r="C104" s="43" t="s">
        <v>325</v>
      </c>
      <c r="D104" s="1" t="s">
        <v>1740</v>
      </c>
      <c r="E104" s="20" t="str">
        <f>_xlfn.XLOOKUP(A:A,Tipologia!A:A,Tipologia!F:F)</f>
        <v>C</v>
      </c>
      <c r="F104" s="63">
        <f t="shared" si="14"/>
        <v>4.5</v>
      </c>
      <c r="G104" s="65">
        <f t="shared" si="15"/>
        <v>2</v>
      </c>
      <c r="H104" s="65">
        <f t="shared" si="16"/>
        <v>1</v>
      </c>
      <c r="I104" s="65">
        <f t="shared" si="17"/>
        <v>1</v>
      </c>
      <c r="J104" s="65">
        <f t="shared" si="18"/>
        <v>0.5</v>
      </c>
      <c r="K104" s="65">
        <f t="shared" si="19"/>
        <v>0</v>
      </c>
      <c r="L104" s="65">
        <f t="shared" si="20"/>
        <v>0</v>
      </c>
      <c r="M104" s="69" t="str">
        <f>_xlfn.XLOOKUP($A:$A,VACINAS!$A:$A,VACINAS!E:E)</f>
        <v>SIM</v>
      </c>
      <c r="N104" s="69" t="str">
        <f>_xlfn.XLOOKUP($A:$A,VACINAS!$A:$A,VACINAS!F:F)</f>
        <v>SIM</v>
      </c>
      <c r="O104" s="69" t="str">
        <f>_xlfn.XLOOKUP($A:$A,VACINAS!$A:$A,VACINAS!G:G)</f>
        <v>SIM</v>
      </c>
      <c r="P104">
        <f>_xlfn.XLOOKUP(A:A,AUTOPREENCHIMENTO!A:A,AUTOPREENCHIMENTO!OT:OT)</f>
        <v>1</v>
      </c>
      <c r="Q104">
        <f>_xlfn.XLOOKUP($A:$A,AUTOPREENCHIMENTO!$A:$A,AUTOPREENCHIMENTO!PC:PC)</f>
        <v>1</v>
      </c>
      <c r="R104">
        <f>_xlfn.XLOOKUP($A:$A,AUTOPREENCHIMENTO!$A:$A,AUTOPREENCHIMENTO!PD:PD)</f>
        <v>1</v>
      </c>
      <c r="S104">
        <f>_xlfn.XLOOKUP($A:$A,AUTOPREENCHIMENTO!$A:$A,AUTOPREENCHIMENTO!NF:NF)</f>
        <v>1</v>
      </c>
      <c r="T104">
        <f>_xlfn.XLOOKUP($A:$A,AUTOPREENCHIMENTO!$A:$A,AUTOPREENCHIMENTO!NG:NG)</f>
        <v>0</v>
      </c>
      <c r="U104">
        <f>_xlfn.XLOOKUP(A:A,TELEFONE!A:A,TELEFONE!NF:NF)</f>
        <v>0</v>
      </c>
      <c r="V104">
        <f>_xlfn.XLOOKUP(A:A,TELEFONE!A:A,TELEFONE!NE:NE)</f>
        <v>0</v>
      </c>
    </row>
    <row r="105" spans="1:22" x14ac:dyDescent="0.25">
      <c r="A105" s="2">
        <v>163</v>
      </c>
      <c r="B105" s="1" t="s">
        <v>1702</v>
      </c>
      <c r="C105" s="43" t="s">
        <v>325</v>
      </c>
      <c r="D105" s="1" t="s">
        <v>1712</v>
      </c>
      <c r="E105" s="20" t="str">
        <f>_xlfn.XLOOKUP(A:A,Tipologia!A:A,Tipologia!F:F)</f>
        <v>C</v>
      </c>
      <c r="F105" s="63">
        <f t="shared" si="14"/>
        <v>5</v>
      </c>
      <c r="G105" s="65">
        <f t="shared" si="15"/>
        <v>2</v>
      </c>
      <c r="H105" s="65">
        <f t="shared" si="16"/>
        <v>1</v>
      </c>
      <c r="I105" s="65">
        <f t="shared" si="17"/>
        <v>1</v>
      </c>
      <c r="J105" s="65">
        <f t="shared" si="18"/>
        <v>1</v>
      </c>
      <c r="K105" s="65">
        <f t="shared" si="19"/>
        <v>0</v>
      </c>
      <c r="L105" s="65">
        <f t="shared" si="20"/>
        <v>0</v>
      </c>
      <c r="M105" s="69" t="str">
        <f>_xlfn.XLOOKUP($A:$A,VACINAS!$A:$A,VACINAS!E:E)</f>
        <v>SIM</v>
      </c>
      <c r="N105" s="69" t="str">
        <f>_xlfn.XLOOKUP($A:$A,VACINAS!$A:$A,VACINAS!F:F)</f>
        <v>SIM</v>
      </c>
      <c r="O105" s="69" t="str">
        <f>_xlfn.XLOOKUP($A:$A,VACINAS!$A:$A,VACINAS!G:G)</f>
        <v>SIM</v>
      </c>
      <c r="P105">
        <f>_xlfn.XLOOKUP(A:A,AUTOPREENCHIMENTO!A:A,AUTOPREENCHIMENTO!OT:OT)</f>
        <v>1</v>
      </c>
      <c r="Q105">
        <f>_xlfn.XLOOKUP($A:$A,AUTOPREENCHIMENTO!$A:$A,AUTOPREENCHIMENTO!PC:PC)</f>
        <v>1</v>
      </c>
      <c r="R105">
        <f>_xlfn.XLOOKUP($A:$A,AUTOPREENCHIMENTO!$A:$A,AUTOPREENCHIMENTO!PD:PD)</f>
        <v>1</v>
      </c>
      <c r="S105">
        <f>_xlfn.XLOOKUP($A:$A,AUTOPREENCHIMENTO!$A:$A,AUTOPREENCHIMENTO!NF:NF)</f>
        <v>1</v>
      </c>
      <c r="T105">
        <f>_xlfn.XLOOKUP($A:$A,AUTOPREENCHIMENTO!$A:$A,AUTOPREENCHIMENTO!NG:NG)</f>
        <v>1</v>
      </c>
      <c r="U105">
        <f>_xlfn.XLOOKUP(A:A,TELEFONE!A:A,TELEFONE!NF:NF)</f>
        <v>0</v>
      </c>
      <c r="V105">
        <f>_xlfn.XLOOKUP(A:A,TELEFONE!A:A,TELEFONE!NE:NE)</f>
        <v>0</v>
      </c>
    </row>
    <row r="106" spans="1:22" x14ac:dyDescent="0.25">
      <c r="A106" s="2">
        <v>164</v>
      </c>
      <c r="B106" s="1" t="s">
        <v>1857</v>
      </c>
      <c r="C106" s="43" t="s">
        <v>390</v>
      </c>
      <c r="D106" s="1" t="s">
        <v>2135</v>
      </c>
      <c r="E106" s="20" t="str">
        <f>_xlfn.XLOOKUP(A:A,Tipologia!A:A,Tipologia!F:F)</f>
        <v>B</v>
      </c>
      <c r="F106" s="63">
        <f t="shared" si="14"/>
        <v>6</v>
      </c>
      <c r="G106" s="65">
        <f t="shared" si="15"/>
        <v>2</v>
      </c>
      <c r="H106" s="65">
        <f t="shared" si="16"/>
        <v>1</v>
      </c>
      <c r="I106" s="65">
        <f t="shared" si="17"/>
        <v>1</v>
      </c>
      <c r="J106" s="65">
        <f t="shared" si="18"/>
        <v>1</v>
      </c>
      <c r="K106" s="65">
        <f t="shared" si="19"/>
        <v>1</v>
      </c>
      <c r="L106" s="65">
        <f t="shared" si="20"/>
        <v>0</v>
      </c>
      <c r="M106" s="69" t="str">
        <f>_xlfn.XLOOKUP($A:$A,VACINAS!$A:$A,VACINAS!E:E)</f>
        <v>SIM</v>
      </c>
      <c r="N106" s="69" t="str">
        <f>_xlfn.XLOOKUP($A:$A,VACINAS!$A:$A,VACINAS!F:F)</f>
        <v>SIM</v>
      </c>
      <c r="O106" s="69" t="str">
        <f>_xlfn.XLOOKUP($A:$A,VACINAS!$A:$A,VACINAS!G:G)</f>
        <v>SIM</v>
      </c>
      <c r="P106">
        <f>_xlfn.XLOOKUP(A:A,AUTOPREENCHIMENTO!A:A,AUTOPREENCHIMENTO!OT:OT)</f>
        <v>1</v>
      </c>
      <c r="Q106">
        <f>_xlfn.XLOOKUP($A:$A,AUTOPREENCHIMENTO!$A:$A,AUTOPREENCHIMENTO!PC:PC)</f>
        <v>1</v>
      </c>
      <c r="R106">
        <f>_xlfn.XLOOKUP($A:$A,AUTOPREENCHIMENTO!$A:$A,AUTOPREENCHIMENTO!PD:PD)</f>
        <v>1</v>
      </c>
      <c r="S106">
        <f>_xlfn.XLOOKUP($A:$A,AUTOPREENCHIMENTO!$A:$A,AUTOPREENCHIMENTO!NF:NF)</f>
        <v>1</v>
      </c>
      <c r="T106">
        <f>_xlfn.XLOOKUP($A:$A,AUTOPREENCHIMENTO!$A:$A,AUTOPREENCHIMENTO!NG:NG)</f>
        <v>1</v>
      </c>
      <c r="U106">
        <f>_xlfn.XLOOKUP(A:A,TELEFONE!A:A,TELEFONE!NF:NF)</f>
        <v>1</v>
      </c>
      <c r="V106">
        <f>_xlfn.XLOOKUP(A:A,TELEFONE!A:A,TELEFONE!NE:NE)</f>
        <v>0</v>
      </c>
    </row>
    <row r="107" spans="1:22" x14ac:dyDescent="0.25">
      <c r="A107" s="2">
        <v>165</v>
      </c>
      <c r="B107" s="1" t="s">
        <v>1794</v>
      </c>
      <c r="C107" s="43" t="s">
        <v>330</v>
      </c>
      <c r="D107" s="1" t="s">
        <v>2077</v>
      </c>
      <c r="E107" s="20" t="str">
        <f>_xlfn.XLOOKUP(A:A,Tipologia!A:A,Tipologia!F:F)</f>
        <v>D</v>
      </c>
      <c r="F107" s="63">
        <f t="shared" si="14"/>
        <v>2</v>
      </c>
      <c r="G107" s="65">
        <f t="shared" si="15"/>
        <v>0</v>
      </c>
      <c r="H107" s="65">
        <f t="shared" si="16"/>
        <v>0</v>
      </c>
      <c r="I107" s="65">
        <f t="shared" si="17"/>
        <v>1</v>
      </c>
      <c r="J107" s="65">
        <f t="shared" si="18"/>
        <v>0</v>
      </c>
      <c r="K107" s="65">
        <f t="shared" si="19"/>
        <v>0</v>
      </c>
      <c r="L107" s="65">
        <f t="shared" si="20"/>
        <v>1</v>
      </c>
      <c r="M107" s="69" t="str">
        <f>_xlfn.XLOOKUP($A:$A,VACINAS!$A:$A,VACINAS!E:E)</f>
        <v>NÃO</v>
      </c>
      <c r="N107" s="69" t="str">
        <f>_xlfn.XLOOKUP($A:$A,VACINAS!$A:$A,VACINAS!F:F)</f>
        <v>NÃO</v>
      </c>
      <c r="O107" s="69" t="str">
        <f>_xlfn.XLOOKUP($A:$A,VACINAS!$A:$A,VACINAS!G:G)</f>
        <v>NÃO</v>
      </c>
      <c r="P107">
        <f>_xlfn.XLOOKUP(A:A,AUTOPREENCHIMENTO!A:A,AUTOPREENCHIMENTO!OT:OT)</f>
        <v>2</v>
      </c>
      <c r="Q107">
        <f>_xlfn.XLOOKUP($A:$A,AUTOPREENCHIMENTO!$A:$A,AUTOPREENCHIMENTO!PC:PC)</f>
        <v>1</v>
      </c>
      <c r="R107">
        <f>_xlfn.XLOOKUP($A:$A,AUTOPREENCHIMENTO!$A:$A,AUTOPREENCHIMENTO!PD:PD)</f>
        <v>3</v>
      </c>
      <c r="S107">
        <f>_xlfn.XLOOKUP($A:$A,AUTOPREENCHIMENTO!$A:$A,AUTOPREENCHIMENTO!NF:NF)</f>
        <v>0</v>
      </c>
      <c r="T107">
        <f>_xlfn.XLOOKUP($A:$A,AUTOPREENCHIMENTO!$A:$A,AUTOPREENCHIMENTO!NG:NG)</f>
        <v>0</v>
      </c>
      <c r="U107">
        <f>_xlfn.XLOOKUP(A:A,TELEFONE!A:A,TELEFONE!NF:NF)</f>
        <v>0</v>
      </c>
      <c r="V107">
        <f>_xlfn.XLOOKUP(A:A,TELEFONE!A:A,TELEFONE!NE:NE)</f>
        <v>1</v>
      </c>
    </row>
    <row r="108" spans="1:22" x14ac:dyDescent="0.25">
      <c r="A108" s="2">
        <v>166</v>
      </c>
      <c r="B108" s="1" t="s">
        <v>1929</v>
      </c>
      <c r="C108" s="43" t="s">
        <v>136</v>
      </c>
      <c r="D108" s="1" t="s">
        <v>2058</v>
      </c>
      <c r="E108" s="20" t="str">
        <f>_xlfn.XLOOKUP(A:A,Tipologia!A:A,Tipologia!F:F)</f>
        <v>B</v>
      </c>
      <c r="F108" s="63">
        <f t="shared" si="14"/>
        <v>4</v>
      </c>
      <c r="G108" s="65">
        <f t="shared" si="15"/>
        <v>2</v>
      </c>
      <c r="H108" s="65">
        <f t="shared" si="16"/>
        <v>0</v>
      </c>
      <c r="I108" s="65">
        <f t="shared" si="17"/>
        <v>1</v>
      </c>
      <c r="J108" s="65">
        <f t="shared" si="18"/>
        <v>1</v>
      </c>
      <c r="K108" s="65">
        <f t="shared" si="19"/>
        <v>0</v>
      </c>
      <c r="L108" s="65">
        <f t="shared" si="20"/>
        <v>0</v>
      </c>
      <c r="M108" s="69" t="str">
        <f>_xlfn.XLOOKUP($A:$A,VACINAS!$A:$A,VACINAS!E:E)</f>
        <v>SIM</v>
      </c>
      <c r="N108" s="69" t="str">
        <f>_xlfn.XLOOKUP($A:$A,VACINAS!$A:$A,VACINAS!F:F)</f>
        <v>SIM</v>
      </c>
      <c r="O108" s="69" t="str">
        <f>_xlfn.XLOOKUP($A:$A,VACINAS!$A:$A,VACINAS!G:G)</f>
        <v>SIM</v>
      </c>
      <c r="P108">
        <f>_xlfn.XLOOKUP(A:A,AUTOPREENCHIMENTO!A:A,AUTOPREENCHIMENTO!OT:OT)</f>
        <v>3</v>
      </c>
      <c r="Q108">
        <f>_xlfn.XLOOKUP($A:$A,AUTOPREENCHIMENTO!$A:$A,AUTOPREENCHIMENTO!PC:PC)</f>
        <v>1</v>
      </c>
      <c r="R108">
        <f>_xlfn.XLOOKUP($A:$A,AUTOPREENCHIMENTO!$A:$A,AUTOPREENCHIMENTO!PD:PD)</f>
        <v>1</v>
      </c>
      <c r="S108">
        <f>_xlfn.XLOOKUP($A:$A,AUTOPREENCHIMENTO!$A:$A,AUTOPREENCHIMENTO!NF:NF)</f>
        <v>1</v>
      </c>
      <c r="T108">
        <f>_xlfn.XLOOKUP($A:$A,AUTOPREENCHIMENTO!$A:$A,AUTOPREENCHIMENTO!NG:NG)</f>
        <v>1</v>
      </c>
      <c r="U108">
        <f>_xlfn.XLOOKUP(A:A,TELEFONE!A:A,TELEFONE!NF:NF)</f>
        <v>0</v>
      </c>
      <c r="V108">
        <f>_xlfn.XLOOKUP(A:A,TELEFONE!A:A,TELEFONE!NE:NE)</f>
        <v>0</v>
      </c>
    </row>
    <row r="109" spans="1:22" x14ac:dyDescent="0.25">
      <c r="A109" s="2">
        <v>168</v>
      </c>
      <c r="B109" s="1" t="s">
        <v>1857</v>
      </c>
      <c r="C109" s="43" t="s">
        <v>572</v>
      </c>
      <c r="D109" s="1" t="s">
        <v>2035</v>
      </c>
      <c r="E109" s="20" t="str">
        <f>_xlfn.XLOOKUP(A:A,Tipologia!A:A,Tipologia!F:F)</f>
        <v>B</v>
      </c>
      <c r="F109" s="63">
        <f t="shared" si="14"/>
        <v>5</v>
      </c>
      <c r="G109" s="65">
        <f t="shared" si="15"/>
        <v>2</v>
      </c>
      <c r="H109" s="65">
        <f t="shared" si="16"/>
        <v>1</v>
      </c>
      <c r="I109" s="65">
        <f t="shared" si="17"/>
        <v>1</v>
      </c>
      <c r="J109" s="65">
        <f t="shared" si="18"/>
        <v>1</v>
      </c>
      <c r="K109" s="65">
        <f t="shared" si="19"/>
        <v>0</v>
      </c>
      <c r="L109" s="65">
        <f t="shared" si="20"/>
        <v>0</v>
      </c>
      <c r="M109" s="69" t="str">
        <f>_xlfn.XLOOKUP($A:$A,VACINAS!$A:$A,VACINAS!E:E)</f>
        <v>SIM</v>
      </c>
      <c r="N109" s="69" t="str">
        <f>_xlfn.XLOOKUP($A:$A,VACINAS!$A:$A,VACINAS!F:F)</f>
        <v>SIM</v>
      </c>
      <c r="O109" s="69" t="str">
        <f>_xlfn.XLOOKUP($A:$A,VACINAS!$A:$A,VACINAS!G:G)</f>
        <v>SIM</v>
      </c>
      <c r="P109">
        <f>_xlfn.XLOOKUP(A:A,AUTOPREENCHIMENTO!A:A,AUTOPREENCHIMENTO!OT:OT)</f>
        <v>1</v>
      </c>
      <c r="Q109">
        <f>_xlfn.XLOOKUP($A:$A,AUTOPREENCHIMENTO!$A:$A,AUTOPREENCHIMENTO!PC:PC)</f>
        <v>1</v>
      </c>
      <c r="R109">
        <f>_xlfn.XLOOKUP($A:$A,AUTOPREENCHIMENTO!$A:$A,AUTOPREENCHIMENTO!PD:PD)</f>
        <v>1</v>
      </c>
      <c r="S109">
        <f>_xlfn.XLOOKUP($A:$A,AUTOPREENCHIMENTO!$A:$A,AUTOPREENCHIMENTO!NF:NF)</f>
        <v>1</v>
      </c>
      <c r="T109">
        <f>_xlfn.XLOOKUP($A:$A,AUTOPREENCHIMENTO!$A:$A,AUTOPREENCHIMENTO!NG:NG)</f>
        <v>1</v>
      </c>
      <c r="U109">
        <f>_xlfn.XLOOKUP(A:A,TELEFONE!A:A,TELEFONE!NF:NF)</f>
        <v>0</v>
      </c>
      <c r="V109">
        <f>_xlfn.XLOOKUP(A:A,TELEFONE!A:A,TELEFONE!NE:NE)</f>
        <v>0</v>
      </c>
    </row>
    <row r="110" spans="1:22" x14ac:dyDescent="0.25">
      <c r="A110" s="2">
        <v>170</v>
      </c>
      <c r="B110" s="1" t="s">
        <v>1857</v>
      </c>
      <c r="C110" s="43" t="s">
        <v>157</v>
      </c>
      <c r="D110" s="1" t="s">
        <v>1892</v>
      </c>
      <c r="E110" s="20" t="str">
        <f>_xlfn.XLOOKUP(A:A,Tipologia!A:A,Tipologia!F:F)</f>
        <v>B</v>
      </c>
      <c r="F110" s="63">
        <f t="shared" si="14"/>
        <v>4</v>
      </c>
      <c r="G110" s="65">
        <f t="shared" si="15"/>
        <v>2</v>
      </c>
      <c r="H110" s="65">
        <f t="shared" si="16"/>
        <v>1</v>
      </c>
      <c r="I110" s="65">
        <f t="shared" si="17"/>
        <v>0</v>
      </c>
      <c r="J110" s="65">
        <f t="shared" si="18"/>
        <v>1</v>
      </c>
      <c r="K110" s="65">
        <f t="shared" si="19"/>
        <v>0</v>
      </c>
      <c r="L110" s="65">
        <f t="shared" si="20"/>
        <v>0</v>
      </c>
      <c r="M110" s="69" t="str">
        <f>_xlfn.XLOOKUP($A:$A,VACINAS!$A:$A,VACINAS!E:E)</f>
        <v>SIM</v>
      </c>
      <c r="N110" s="69" t="str">
        <f>_xlfn.XLOOKUP($A:$A,VACINAS!$A:$A,VACINAS!F:F)</f>
        <v>SIM</v>
      </c>
      <c r="O110" s="69" t="str">
        <f>_xlfn.XLOOKUP($A:$A,VACINAS!$A:$A,VACINAS!G:G)</f>
        <v>SIM</v>
      </c>
      <c r="P110">
        <f>_xlfn.XLOOKUP(A:A,AUTOPREENCHIMENTO!A:A,AUTOPREENCHIMENTO!OT:OT)</f>
        <v>1</v>
      </c>
      <c r="Q110">
        <f>_xlfn.XLOOKUP($A:$A,AUTOPREENCHIMENTO!$A:$A,AUTOPREENCHIMENTO!PC:PC)</f>
        <v>2</v>
      </c>
      <c r="R110">
        <f>_xlfn.XLOOKUP($A:$A,AUTOPREENCHIMENTO!$A:$A,AUTOPREENCHIMENTO!PD:PD)</f>
        <v>2</v>
      </c>
      <c r="S110">
        <f>_xlfn.XLOOKUP($A:$A,AUTOPREENCHIMENTO!$A:$A,AUTOPREENCHIMENTO!NF:NF)</f>
        <v>1</v>
      </c>
      <c r="T110">
        <f>_xlfn.XLOOKUP($A:$A,AUTOPREENCHIMENTO!$A:$A,AUTOPREENCHIMENTO!NG:NG)</f>
        <v>1</v>
      </c>
      <c r="U110">
        <f>_xlfn.XLOOKUP(A:A,TELEFONE!A:A,TELEFONE!NF:NF)</f>
        <v>0</v>
      </c>
      <c r="V110">
        <f>_xlfn.XLOOKUP(A:A,TELEFONE!A:A,TELEFONE!NE:NE)</f>
        <v>0</v>
      </c>
    </row>
    <row r="111" spans="1:22" x14ac:dyDescent="0.25">
      <c r="A111" s="2">
        <v>171</v>
      </c>
      <c r="B111" s="1" t="s">
        <v>1794</v>
      </c>
      <c r="C111" s="43" t="s">
        <v>330</v>
      </c>
      <c r="D111" s="1" t="s">
        <v>2103</v>
      </c>
      <c r="E111" s="20" t="str">
        <f>_xlfn.XLOOKUP(A:A,Tipologia!A:A,Tipologia!F:F)</f>
        <v>D</v>
      </c>
      <c r="F111" s="63">
        <f t="shared" si="14"/>
        <v>2</v>
      </c>
      <c r="G111" s="65">
        <f t="shared" si="15"/>
        <v>0</v>
      </c>
      <c r="H111" s="65">
        <f t="shared" si="16"/>
        <v>1</v>
      </c>
      <c r="I111" s="65">
        <f t="shared" si="17"/>
        <v>1</v>
      </c>
      <c r="J111" s="65">
        <f t="shared" si="18"/>
        <v>0</v>
      </c>
      <c r="K111" s="65">
        <f t="shared" si="19"/>
        <v>0</v>
      </c>
      <c r="L111" s="65">
        <f t="shared" si="20"/>
        <v>0</v>
      </c>
      <c r="M111" s="69" t="str">
        <f>_xlfn.XLOOKUP($A:$A,VACINAS!$A:$A,VACINAS!E:E)</f>
        <v>NÃO</v>
      </c>
      <c r="N111" s="69" t="str">
        <f>_xlfn.XLOOKUP($A:$A,VACINAS!$A:$A,VACINAS!F:F)</f>
        <v>NÃO</v>
      </c>
      <c r="O111" s="69" t="str">
        <f>_xlfn.XLOOKUP($A:$A,VACINAS!$A:$A,VACINAS!G:G)</f>
        <v>NÃO</v>
      </c>
      <c r="P111">
        <f>_xlfn.XLOOKUP(A:A,AUTOPREENCHIMENTO!A:A,AUTOPREENCHIMENTO!OT:OT)</f>
        <v>1</v>
      </c>
      <c r="Q111">
        <f>_xlfn.XLOOKUP($A:$A,AUTOPREENCHIMENTO!$A:$A,AUTOPREENCHIMENTO!PC:PC)</f>
        <v>1</v>
      </c>
      <c r="R111">
        <f>_xlfn.XLOOKUP($A:$A,AUTOPREENCHIMENTO!$A:$A,AUTOPREENCHIMENTO!PD:PD)</f>
        <v>1</v>
      </c>
      <c r="S111">
        <f>_xlfn.XLOOKUP($A:$A,AUTOPREENCHIMENTO!$A:$A,AUTOPREENCHIMENTO!NF:NF)</f>
        <v>0</v>
      </c>
      <c r="T111">
        <f>_xlfn.XLOOKUP($A:$A,AUTOPREENCHIMENTO!$A:$A,AUTOPREENCHIMENTO!NG:NG)</f>
        <v>0</v>
      </c>
      <c r="U111">
        <f>_xlfn.XLOOKUP(A:A,TELEFONE!A:A,TELEFONE!NF:NF)</f>
        <v>0</v>
      </c>
      <c r="V111">
        <f>_xlfn.XLOOKUP(A:A,TELEFONE!A:A,TELEFONE!NE:NE)</f>
        <v>0</v>
      </c>
    </row>
    <row r="112" spans="1:22" x14ac:dyDescent="0.25">
      <c r="A112" s="2">
        <v>172</v>
      </c>
      <c r="B112" s="1" t="s">
        <v>1929</v>
      </c>
      <c r="C112" s="43" t="s">
        <v>120</v>
      </c>
      <c r="D112" s="1" t="s">
        <v>2078</v>
      </c>
      <c r="E112" s="20" t="str">
        <f>_xlfn.XLOOKUP(A:A,Tipologia!A:A,Tipologia!F:F)</f>
        <v>C</v>
      </c>
      <c r="F112" s="63">
        <f t="shared" si="14"/>
        <v>6</v>
      </c>
      <c r="G112" s="65">
        <f t="shared" si="15"/>
        <v>2</v>
      </c>
      <c r="H112" s="65">
        <f t="shared" si="16"/>
        <v>1</v>
      </c>
      <c r="I112" s="65">
        <f t="shared" si="17"/>
        <v>1</v>
      </c>
      <c r="J112" s="65">
        <f t="shared" si="18"/>
        <v>1</v>
      </c>
      <c r="K112" s="65">
        <f t="shared" si="19"/>
        <v>1</v>
      </c>
      <c r="L112" s="65">
        <f t="shared" si="20"/>
        <v>0</v>
      </c>
      <c r="M112" s="69" t="str">
        <f>_xlfn.XLOOKUP($A:$A,VACINAS!$A:$A,VACINAS!E:E)</f>
        <v>SIM</v>
      </c>
      <c r="N112" s="69" t="str">
        <f>_xlfn.XLOOKUP($A:$A,VACINAS!$A:$A,VACINAS!F:F)</f>
        <v>SIM</v>
      </c>
      <c r="O112" s="69" t="str">
        <f>_xlfn.XLOOKUP($A:$A,VACINAS!$A:$A,VACINAS!G:G)</f>
        <v>SIM</v>
      </c>
      <c r="P112">
        <f>_xlfn.XLOOKUP(A:A,AUTOPREENCHIMENTO!A:A,AUTOPREENCHIMENTO!OT:OT)</f>
        <v>1</v>
      </c>
      <c r="Q112">
        <f>_xlfn.XLOOKUP($A:$A,AUTOPREENCHIMENTO!$A:$A,AUTOPREENCHIMENTO!PC:PC)</f>
        <v>1</v>
      </c>
      <c r="R112">
        <f>_xlfn.XLOOKUP($A:$A,AUTOPREENCHIMENTO!$A:$A,AUTOPREENCHIMENTO!PD:PD)</f>
        <v>1</v>
      </c>
      <c r="S112">
        <f>_xlfn.XLOOKUP($A:$A,AUTOPREENCHIMENTO!$A:$A,AUTOPREENCHIMENTO!NF:NF)</f>
        <v>1</v>
      </c>
      <c r="T112">
        <f>_xlfn.XLOOKUP($A:$A,AUTOPREENCHIMENTO!$A:$A,AUTOPREENCHIMENTO!NG:NG)</f>
        <v>1</v>
      </c>
      <c r="U112">
        <f>_xlfn.XLOOKUP(A:A,TELEFONE!A:A,TELEFONE!NF:NF)</f>
        <v>1</v>
      </c>
      <c r="V112">
        <f>_xlfn.XLOOKUP(A:A,TELEFONE!A:A,TELEFONE!NE:NE)</f>
        <v>0</v>
      </c>
    </row>
    <row r="113" spans="1:22" x14ac:dyDescent="0.25">
      <c r="A113" s="2">
        <v>173</v>
      </c>
      <c r="B113" s="1" t="s">
        <v>1702</v>
      </c>
      <c r="C113" s="43" t="s">
        <v>271</v>
      </c>
      <c r="D113" s="1" t="s">
        <v>2115</v>
      </c>
      <c r="E113" s="20" t="str">
        <f>_xlfn.XLOOKUP(A:A,Tipologia!A:A,Tipologia!F:F)</f>
        <v>D</v>
      </c>
      <c r="F113" s="63">
        <f t="shared" si="14"/>
        <v>3</v>
      </c>
      <c r="G113" s="65">
        <f t="shared" si="15"/>
        <v>2</v>
      </c>
      <c r="H113" s="65">
        <f t="shared" si="16"/>
        <v>0</v>
      </c>
      <c r="I113" s="65">
        <f t="shared" si="17"/>
        <v>1</v>
      </c>
      <c r="J113" s="65">
        <f t="shared" si="18"/>
        <v>0</v>
      </c>
      <c r="K113" s="65">
        <f t="shared" si="19"/>
        <v>0</v>
      </c>
      <c r="L113" s="65">
        <f t="shared" si="20"/>
        <v>0</v>
      </c>
      <c r="M113" s="69" t="str">
        <f>_xlfn.XLOOKUP($A:$A,VACINAS!$A:$A,VACINAS!E:E)</f>
        <v>SIM</v>
      </c>
      <c r="N113" s="69" t="str">
        <f>_xlfn.XLOOKUP($A:$A,VACINAS!$A:$A,VACINAS!F:F)</f>
        <v>SIM</v>
      </c>
      <c r="O113" s="69" t="str">
        <f>_xlfn.XLOOKUP($A:$A,VACINAS!$A:$A,VACINAS!G:G)</f>
        <v>SIM</v>
      </c>
      <c r="P113">
        <f>_xlfn.XLOOKUP(A:A,AUTOPREENCHIMENTO!A:A,AUTOPREENCHIMENTO!OT:OT)</f>
        <v>2</v>
      </c>
      <c r="Q113">
        <f>_xlfn.XLOOKUP($A:$A,AUTOPREENCHIMENTO!$A:$A,AUTOPREENCHIMENTO!PC:PC)</f>
        <v>1</v>
      </c>
      <c r="R113">
        <f>_xlfn.XLOOKUP($A:$A,AUTOPREENCHIMENTO!$A:$A,AUTOPREENCHIMENTO!PD:PD)</f>
        <v>1</v>
      </c>
      <c r="S113">
        <f>_xlfn.XLOOKUP($A:$A,AUTOPREENCHIMENTO!$A:$A,AUTOPREENCHIMENTO!NF:NF)</f>
        <v>0</v>
      </c>
      <c r="T113">
        <f>_xlfn.XLOOKUP($A:$A,AUTOPREENCHIMENTO!$A:$A,AUTOPREENCHIMENTO!NG:NG)</f>
        <v>0</v>
      </c>
      <c r="U113">
        <f>_xlfn.XLOOKUP(A:A,TELEFONE!A:A,TELEFONE!NF:NF)</f>
        <v>0</v>
      </c>
      <c r="V113">
        <f>_xlfn.XLOOKUP(A:A,TELEFONE!A:A,TELEFONE!NE:NE)</f>
        <v>0</v>
      </c>
    </row>
    <row r="114" spans="1:22" x14ac:dyDescent="0.25">
      <c r="A114" s="2">
        <v>174</v>
      </c>
      <c r="B114" s="1" t="s">
        <v>1794</v>
      </c>
      <c r="C114" s="43" t="s">
        <v>330</v>
      </c>
      <c r="D114" s="1" t="s">
        <v>2116</v>
      </c>
      <c r="E114" s="20" t="str">
        <f>_xlfn.XLOOKUP(A:A,Tipologia!A:A,Tipologia!F:F)</f>
        <v>D</v>
      </c>
      <c r="F114" s="63">
        <f t="shared" si="14"/>
        <v>3</v>
      </c>
      <c r="G114" s="65">
        <f t="shared" si="15"/>
        <v>0</v>
      </c>
      <c r="H114" s="65">
        <f t="shared" si="16"/>
        <v>1</v>
      </c>
      <c r="I114" s="65">
        <f t="shared" si="17"/>
        <v>1</v>
      </c>
      <c r="J114" s="65">
        <f t="shared" si="18"/>
        <v>0</v>
      </c>
      <c r="K114" s="65">
        <f t="shared" si="19"/>
        <v>0</v>
      </c>
      <c r="L114" s="65">
        <f t="shared" si="20"/>
        <v>1</v>
      </c>
      <c r="M114" s="69" t="str">
        <f>_xlfn.XLOOKUP($A:$A,VACINAS!$A:$A,VACINAS!E:E)</f>
        <v>NÃO</v>
      </c>
      <c r="N114" s="69" t="str">
        <f>_xlfn.XLOOKUP($A:$A,VACINAS!$A:$A,VACINAS!F:F)</f>
        <v>NÃO</v>
      </c>
      <c r="O114" s="69" t="str">
        <f>_xlfn.XLOOKUP($A:$A,VACINAS!$A:$A,VACINAS!G:G)</f>
        <v>NÃO</v>
      </c>
      <c r="P114">
        <f>_xlfn.XLOOKUP(A:A,AUTOPREENCHIMENTO!A:A,AUTOPREENCHIMENTO!OT:OT)</f>
        <v>1</v>
      </c>
      <c r="Q114">
        <f>_xlfn.XLOOKUP($A:$A,AUTOPREENCHIMENTO!$A:$A,AUTOPREENCHIMENTO!PC:PC)</f>
        <v>1</v>
      </c>
      <c r="R114">
        <f>_xlfn.XLOOKUP($A:$A,AUTOPREENCHIMENTO!$A:$A,AUTOPREENCHIMENTO!PD:PD)</f>
        <v>1</v>
      </c>
      <c r="S114">
        <f>_xlfn.XLOOKUP($A:$A,AUTOPREENCHIMENTO!$A:$A,AUTOPREENCHIMENTO!NF:NF)</f>
        <v>0</v>
      </c>
      <c r="T114">
        <f>_xlfn.XLOOKUP($A:$A,AUTOPREENCHIMENTO!$A:$A,AUTOPREENCHIMENTO!NG:NG)</f>
        <v>0</v>
      </c>
      <c r="U114">
        <f>_xlfn.XLOOKUP(A:A,TELEFONE!A:A,TELEFONE!NF:NF)</f>
        <v>0</v>
      </c>
      <c r="V114">
        <f>_xlfn.XLOOKUP(A:A,TELEFONE!A:A,TELEFONE!NE:NE)</f>
        <v>1</v>
      </c>
    </row>
    <row r="115" spans="1:22" x14ac:dyDescent="0.25">
      <c r="A115" s="2">
        <v>176</v>
      </c>
      <c r="B115" s="1" t="s">
        <v>1702</v>
      </c>
      <c r="C115" s="43" t="s">
        <v>325</v>
      </c>
      <c r="D115" s="1" t="s">
        <v>2136</v>
      </c>
      <c r="E115" s="20" t="str">
        <f>_xlfn.XLOOKUP(A:A,Tipologia!A:A,Tipologia!F:F)</f>
        <v>C</v>
      </c>
      <c r="F115" s="63">
        <f t="shared" si="14"/>
        <v>5.5</v>
      </c>
      <c r="G115" s="65">
        <f t="shared" si="15"/>
        <v>2</v>
      </c>
      <c r="H115" s="65">
        <f t="shared" si="16"/>
        <v>1</v>
      </c>
      <c r="I115" s="65">
        <f t="shared" si="17"/>
        <v>1</v>
      </c>
      <c r="J115" s="65">
        <f t="shared" si="18"/>
        <v>0.5</v>
      </c>
      <c r="K115" s="65">
        <f t="shared" si="19"/>
        <v>0</v>
      </c>
      <c r="L115" s="65">
        <f t="shared" si="20"/>
        <v>1</v>
      </c>
      <c r="M115" s="69" t="str">
        <f>_xlfn.XLOOKUP($A:$A,VACINAS!$A:$A,VACINAS!E:E)</f>
        <v>SIM</v>
      </c>
      <c r="N115" s="69" t="str">
        <f>_xlfn.XLOOKUP($A:$A,VACINAS!$A:$A,VACINAS!F:F)</f>
        <v>SIM</v>
      </c>
      <c r="O115" s="69" t="str">
        <f>_xlfn.XLOOKUP($A:$A,VACINAS!$A:$A,VACINAS!G:G)</f>
        <v>SIM</v>
      </c>
      <c r="P115">
        <f>_xlfn.XLOOKUP(A:A,AUTOPREENCHIMENTO!A:A,AUTOPREENCHIMENTO!OT:OT)</f>
        <v>1</v>
      </c>
      <c r="Q115">
        <f>_xlfn.XLOOKUP($A:$A,AUTOPREENCHIMENTO!$A:$A,AUTOPREENCHIMENTO!PC:PC)</f>
        <v>1</v>
      </c>
      <c r="R115">
        <f>_xlfn.XLOOKUP($A:$A,AUTOPREENCHIMENTO!$A:$A,AUTOPREENCHIMENTO!PD:PD)</f>
        <v>1</v>
      </c>
      <c r="S115">
        <f>_xlfn.XLOOKUP($A:$A,AUTOPREENCHIMENTO!$A:$A,AUTOPREENCHIMENTO!NF:NF)</f>
        <v>1</v>
      </c>
      <c r="T115">
        <f>_xlfn.XLOOKUP($A:$A,AUTOPREENCHIMENTO!$A:$A,AUTOPREENCHIMENTO!NG:NG)</f>
        <v>0</v>
      </c>
      <c r="U115">
        <f>_xlfn.XLOOKUP(A:A,TELEFONE!A:A,TELEFONE!NF:NF)</f>
        <v>0</v>
      </c>
      <c r="V115">
        <f>_xlfn.XLOOKUP(A:A,TELEFONE!A:A,TELEFONE!NE:NE)</f>
        <v>1</v>
      </c>
    </row>
    <row r="116" spans="1:22" x14ac:dyDescent="0.25">
      <c r="A116" s="2">
        <v>178</v>
      </c>
      <c r="B116" s="1" t="s">
        <v>1702</v>
      </c>
      <c r="C116" s="43" t="s">
        <v>325</v>
      </c>
      <c r="D116" s="1" t="s">
        <v>2143</v>
      </c>
      <c r="E116" s="20" t="str">
        <f>_xlfn.XLOOKUP(A:A,Tipologia!A:A,Tipologia!F:F)</f>
        <v>B</v>
      </c>
      <c r="F116" s="63">
        <f t="shared" si="14"/>
        <v>5.5</v>
      </c>
      <c r="G116" s="65">
        <f t="shared" si="15"/>
        <v>2</v>
      </c>
      <c r="H116" s="65">
        <f t="shared" si="16"/>
        <v>1</v>
      </c>
      <c r="I116" s="65">
        <f t="shared" si="17"/>
        <v>1</v>
      </c>
      <c r="J116" s="65">
        <f t="shared" si="18"/>
        <v>0.5</v>
      </c>
      <c r="K116" s="65">
        <f t="shared" si="19"/>
        <v>0</v>
      </c>
      <c r="L116" s="65">
        <f t="shared" si="20"/>
        <v>1</v>
      </c>
      <c r="M116" s="69" t="str">
        <f>_xlfn.XLOOKUP($A:$A,VACINAS!$A:$A,VACINAS!E:E)</f>
        <v>SIM</v>
      </c>
      <c r="N116" s="69" t="str">
        <f>_xlfn.XLOOKUP($A:$A,VACINAS!$A:$A,VACINAS!F:F)</f>
        <v>SIM</v>
      </c>
      <c r="O116" s="69" t="str">
        <f>_xlfn.XLOOKUP($A:$A,VACINAS!$A:$A,VACINAS!G:G)</f>
        <v>SIM</v>
      </c>
      <c r="P116">
        <f>_xlfn.XLOOKUP(A:A,AUTOPREENCHIMENTO!A:A,AUTOPREENCHIMENTO!OT:OT)</f>
        <v>1</v>
      </c>
      <c r="Q116">
        <f>_xlfn.XLOOKUP($A:$A,AUTOPREENCHIMENTO!$A:$A,AUTOPREENCHIMENTO!PC:PC)</f>
        <v>1</v>
      </c>
      <c r="R116">
        <f>_xlfn.XLOOKUP($A:$A,AUTOPREENCHIMENTO!$A:$A,AUTOPREENCHIMENTO!PD:PD)</f>
        <v>1</v>
      </c>
      <c r="S116">
        <f>_xlfn.XLOOKUP($A:$A,AUTOPREENCHIMENTO!$A:$A,AUTOPREENCHIMENTO!NF:NF)</f>
        <v>1</v>
      </c>
      <c r="T116">
        <f>_xlfn.XLOOKUP($A:$A,AUTOPREENCHIMENTO!$A:$A,AUTOPREENCHIMENTO!NG:NG)</f>
        <v>0</v>
      </c>
      <c r="U116">
        <f>_xlfn.XLOOKUP(A:A,TELEFONE!A:A,TELEFONE!NF:NF)</f>
        <v>0</v>
      </c>
      <c r="V116">
        <f>_xlfn.XLOOKUP(A:A,TELEFONE!A:A,TELEFONE!NE:NE)</f>
        <v>1</v>
      </c>
    </row>
    <row r="117" spans="1:22" x14ac:dyDescent="0.25">
      <c r="A117" s="2">
        <v>179</v>
      </c>
      <c r="B117" s="1" t="s">
        <v>1702</v>
      </c>
      <c r="C117" s="43" t="s">
        <v>325</v>
      </c>
      <c r="D117" s="1" t="s">
        <v>1728</v>
      </c>
      <c r="E117" s="20" t="str">
        <f>_xlfn.XLOOKUP(A:A,Tipologia!A:A,Tipologia!F:F)</f>
        <v>D</v>
      </c>
      <c r="F117" s="63">
        <f t="shared" si="14"/>
        <v>4.5</v>
      </c>
      <c r="G117" s="65">
        <f t="shared" si="15"/>
        <v>2</v>
      </c>
      <c r="H117" s="65">
        <f t="shared" si="16"/>
        <v>0</v>
      </c>
      <c r="I117" s="65">
        <f t="shared" si="17"/>
        <v>1</v>
      </c>
      <c r="J117" s="65">
        <f t="shared" si="18"/>
        <v>0.5</v>
      </c>
      <c r="K117" s="65">
        <f t="shared" si="19"/>
        <v>0</v>
      </c>
      <c r="L117" s="65">
        <f t="shared" si="20"/>
        <v>1</v>
      </c>
      <c r="M117" s="69" t="str">
        <f>_xlfn.XLOOKUP($A:$A,VACINAS!$A:$A,VACINAS!E:E)</f>
        <v>SIM</v>
      </c>
      <c r="N117" s="69" t="str">
        <f>_xlfn.XLOOKUP($A:$A,VACINAS!$A:$A,VACINAS!F:F)</f>
        <v>SIM</v>
      </c>
      <c r="O117" s="69" t="str">
        <f>_xlfn.XLOOKUP($A:$A,VACINAS!$A:$A,VACINAS!G:G)</f>
        <v>SIM</v>
      </c>
      <c r="P117">
        <f>_xlfn.XLOOKUP(A:A,AUTOPREENCHIMENTO!A:A,AUTOPREENCHIMENTO!OT:OT)</f>
        <v>2</v>
      </c>
      <c r="Q117">
        <f>_xlfn.XLOOKUP($A:$A,AUTOPREENCHIMENTO!$A:$A,AUTOPREENCHIMENTO!PC:PC)</f>
        <v>1</v>
      </c>
      <c r="R117">
        <f>_xlfn.XLOOKUP($A:$A,AUTOPREENCHIMENTO!$A:$A,AUTOPREENCHIMENTO!PD:PD)</f>
        <v>1</v>
      </c>
      <c r="S117">
        <f>_xlfn.XLOOKUP($A:$A,AUTOPREENCHIMENTO!$A:$A,AUTOPREENCHIMENTO!NF:NF)</f>
        <v>1</v>
      </c>
      <c r="T117">
        <f>_xlfn.XLOOKUP($A:$A,AUTOPREENCHIMENTO!$A:$A,AUTOPREENCHIMENTO!NG:NG)</f>
        <v>0</v>
      </c>
      <c r="U117">
        <f>_xlfn.XLOOKUP(A:A,TELEFONE!A:A,TELEFONE!NF:NF)</f>
        <v>0</v>
      </c>
      <c r="V117">
        <f>_xlfn.XLOOKUP(A:A,TELEFONE!A:A,TELEFONE!NE:NE)</f>
        <v>1</v>
      </c>
    </row>
    <row r="118" spans="1:22" x14ac:dyDescent="0.25">
      <c r="A118" s="2">
        <v>180</v>
      </c>
      <c r="B118" s="1" t="s">
        <v>1857</v>
      </c>
      <c r="C118" s="43" t="s">
        <v>390</v>
      </c>
      <c r="D118" s="1" t="s">
        <v>2079</v>
      </c>
      <c r="E118" s="20" t="str">
        <f>_xlfn.XLOOKUP(A:A,Tipologia!A:A,Tipologia!F:F)</f>
        <v>B</v>
      </c>
      <c r="F118" s="63">
        <f t="shared" si="14"/>
        <v>5</v>
      </c>
      <c r="G118" s="65">
        <f t="shared" si="15"/>
        <v>2</v>
      </c>
      <c r="H118" s="65">
        <f t="shared" si="16"/>
        <v>1</v>
      </c>
      <c r="I118" s="65">
        <f t="shared" si="17"/>
        <v>1</v>
      </c>
      <c r="J118" s="65">
        <f t="shared" si="18"/>
        <v>1</v>
      </c>
      <c r="K118" s="65">
        <f t="shared" si="19"/>
        <v>0</v>
      </c>
      <c r="L118" s="65">
        <f t="shared" si="20"/>
        <v>0</v>
      </c>
      <c r="M118" s="69" t="str">
        <f>_xlfn.XLOOKUP($A:$A,VACINAS!$A:$A,VACINAS!E:E)</f>
        <v>SIM</v>
      </c>
      <c r="N118" s="69" t="str">
        <f>_xlfn.XLOOKUP($A:$A,VACINAS!$A:$A,VACINAS!F:F)</f>
        <v>SIM</v>
      </c>
      <c r="O118" s="69" t="str">
        <f>_xlfn.XLOOKUP($A:$A,VACINAS!$A:$A,VACINAS!G:G)</f>
        <v>SIM</v>
      </c>
      <c r="P118">
        <f>_xlfn.XLOOKUP(A:A,AUTOPREENCHIMENTO!A:A,AUTOPREENCHIMENTO!OT:OT)</f>
        <v>1</v>
      </c>
      <c r="Q118">
        <f>_xlfn.XLOOKUP($A:$A,AUTOPREENCHIMENTO!$A:$A,AUTOPREENCHIMENTO!PC:PC)</f>
        <v>1</v>
      </c>
      <c r="R118">
        <f>_xlfn.XLOOKUP($A:$A,AUTOPREENCHIMENTO!$A:$A,AUTOPREENCHIMENTO!PD:PD)</f>
        <v>1</v>
      </c>
      <c r="S118">
        <f>_xlfn.XLOOKUP($A:$A,AUTOPREENCHIMENTO!$A:$A,AUTOPREENCHIMENTO!NF:NF)</f>
        <v>1</v>
      </c>
      <c r="T118">
        <f>_xlfn.XLOOKUP($A:$A,AUTOPREENCHIMENTO!$A:$A,AUTOPREENCHIMENTO!NG:NG)</f>
        <v>1</v>
      </c>
      <c r="U118">
        <f>_xlfn.XLOOKUP(A:A,TELEFONE!A:A,TELEFONE!NF:NF)</f>
        <v>0</v>
      </c>
      <c r="V118">
        <f>_xlfn.XLOOKUP(A:A,TELEFONE!A:A,TELEFONE!NE:NE)</f>
        <v>0</v>
      </c>
    </row>
    <row r="119" spans="1:22" x14ac:dyDescent="0.25">
      <c r="A119" s="2">
        <v>181</v>
      </c>
      <c r="B119" s="1" t="s">
        <v>1702</v>
      </c>
      <c r="C119" s="43" t="s">
        <v>271</v>
      </c>
      <c r="D119" s="1" t="s">
        <v>2036</v>
      </c>
      <c r="E119" s="20" t="str">
        <f>_xlfn.XLOOKUP(A:A,Tipologia!A:A,Tipologia!F:F)</f>
        <v>D</v>
      </c>
      <c r="F119" s="63">
        <f t="shared" si="14"/>
        <v>6.5</v>
      </c>
      <c r="G119" s="65">
        <f t="shared" si="15"/>
        <v>2</v>
      </c>
      <c r="H119" s="65">
        <f t="shared" si="16"/>
        <v>1</v>
      </c>
      <c r="I119" s="65">
        <f t="shared" si="17"/>
        <v>1</v>
      </c>
      <c r="J119" s="65">
        <f t="shared" si="18"/>
        <v>0.5</v>
      </c>
      <c r="K119" s="65">
        <f t="shared" si="19"/>
        <v>1</v>
      </c>
      <c r="L119" s="65">
        <f t="shared" si="20"/>
        <v>1</v>
      </c>
      <c r="M119" s="69" t="str">
        <f>_xlfn.XLOOKUP($A:$A,VACINAS!$A:$A,VACINAS!E:E)</f>
        <v>SIM</v>
      </c>
      <c r="N119" s="69" t="str">
        <f>_xlfn.XLOOKUP($A:$A,VACINAS!$A:$A,VACINAS!F:F)</f>
        <v>SIM</v>
      </c>
      <c r="O119" s="69" t="str">
        <f>_xlfn.XLOOKUP($A:$A,VACINAS!$A:$A,VACINAS!G:G)</f>
        <v>SIM</v>
      </c>
      <c r="P119">
        <f>_xlfn.XLOOKUP(A:A,AUTOPREENCHIMENTO!A:A,AUTOPREENCHIMENTO!OT:OT)</f>
        <v>1</v>
      </c>
      <c r="Q119">
        <f>_xlfn.XLOOKUP($A:$A,AUTOPREENCHIMENTO!$A:$A,AUTOPREENCHIMENTO!PC:PC)</f>
        <v>1</v>
      </c>
      <c r="R119">
        <f>_xlfn.XLOOKUP($A:$A,AUTOPREENCHIMENTO!$A:$A,AUTOPREENCHIMENTO!PD:PD)</f>
        <v>1</v>
      </c>
      <c r="S119">
        <f>_xlfn.XLOOKUP($A:$A,AUTOPREENCHIMENTO!$A:$A,AUTOPREENCHIMENTO!NF:NF)</f>
        <v>1</v>
      </c>
      <c r="T119">
        <f>_xlfn.XLOOKUP($A:$A,AUTOPREENCHIMENTO!$A:$A,AUTOPREENCHIMENTO!NG:NG)</f>
        <v>0</v>
      </c>
      <c r="U119">
        <f>_xlfn.XLOOKUP(A:A,TELEFONE!A:A,TELEFONE!NF:NF)</f>
        <v>1</v>
      </c>
      <c r="V119">
        <f>_xlfn.XLOOKUP(A:A,TELEFONE!A:A,TELEFONE!NE:NE)</f>
        <v>1</v>
      </c>
    </row>
    <row r="120" spans="1:22" x14ac:dyDescent="0.25">
      <c r="A120" s="2">
        <v>182</v>
      </c>
      <c r="B120" s="1" t="s">
        <v>1702</v>
      </c>
      <c r="C120" s="43" t="s">
        <v>325</v>
      </c>
      <c r="D120" s="1" t="s">
        <v>1731</v>
      </c>
      <c r="E120" s="20" t="str">
        <f>_xlfn.XLOOKUP(A:A,Tipologia!A:A,Tipologia!F:F)</f>
        <v>D</v>
      </c>
      <c r="F120" s="63">
        <f t="shared" si="14"/>
        <v>5</v>
      </c>
      <c r="G120" s="65">
        <f t="shared" si="15"/>
        <v>2</v>
      </c>
      <c r="H120" s="65">
        <f t="shared" si="16"/>
        <v>1</v>
      </c>
      <c r="I120" s="65">
        <f t="shared" si="17"/>
        <v>1</v>
      </c>
      <c r="J120" s="65">
        <f t="shared" si="18"/>
        <v>1</v>
      </c>
      <c r="K120" s="65">
        <f t="shared" si="19"/>
        <v>0</v>
      </c>
      <c r="L120" s="65">
        <f t="shared" si="20"/>
        <v>0</v>
      </c>
      <c r="M120" s="69" t="str">
        <f>_xlfn.XLOOKUP($A:$A,VACINAS!$A:$A,VACINAS!E:E)</f>
        <v>SIM</v>
      </c>
      <c r="N120" s="69" t="str">
        <f>_xlfn.XLOOKUP($A:$A,VACINAS!$A:$A,VACINAS!F:F)</f>
        <v>SIM</v>
      </c>
      <c r="O120" s="69" t="str">
        <f>_xlfn.XLOOKUP($A:$A,VACINAS!$A:$A,VACINAS!G:G)</f>
        <v>SIM</v>
      </c>
      <c r="P120">
        <f>_xlfn.XLOOKUP(A:A,AUTOPREENCHIMENTO!A:A,AUTOPREENCHIMENTO!OT:OT)</f>
        <v>1</v>
      </c>
      <c r="Q120">
        <f>_xlfn.XLOOKUP($A:$A,AUTOPREENCHIMENTO!$A:$A,AUTOPREENCHIMENTO!PC:PC)</f>
        <v>1</v>
      </c>
      <c r="R120">
        <f>_xlfn.XLOOKUP($A:$A,AUTOPREENCHIMENTO!$A:$A,AUTOPREENCHIMENTO!PD:PD)</f>
        <v>1</v>
      </c>
      <c r="S120">
        <f>_xlfn.XLOOKUP($A:$A,AUTOPREENCHIMENTO!$A:$A,AUTOPREENCHIMENTO!NF:NF)</f>
        <v>1</v>
      </c>
      <c r="T120">
        <f>_xlfn.XLOOKUP($A:$A,AUTOPREENCHIMENTO!$A:$A,AUTOPREENCHIMENTO!NG:NG)</f>
        <v>1</v>
      </c>
      <c r="U120">
        <f>_xlfn.XLOOKUP(A:A,TELEFONE!A:A,TELEFONE!NF:NF)</f>
        <v>0</v>
      </c>
      <c r="V120">
        <f>_xlfn.XLOOKUP(A:A,TELEFONE!A:A,TELEFONE!NE:NE)</f>
        <v>0</v>
      </c>
    </row>
    <row r="121" spans="1:22" x14ac:dyDescent="0.25">
      <c r="A121" s="2">
        <v>183</v>
      </c>
      <c r="B121" s="1" t="s">
        <v>1702</v>
      </c>
      <c r="C121" s="43" t="s">
        <v>325</v>
      </c>
      <c r="D121" s="1" t="s">
        <v>1737</v>
      </c>
      <c r="E121" s="20" t="str">
        <f>_xlfn.XLOOKUP(A:A,Tipologia!A:A,Tipologia!F:F)</f>
        <v>D</v>
      </c>
      <c r="F121" s="63">
        <f t="shared" si="14"/>
        <v>4.5</v>
      </c>
      <c r="G121" s="65">
        <f t="shared" si="15"/>
        <v>2</v>
      </c>
      <c r="H121" s="65">
        <f t="shared" si="16"/>
        <v>1</v>
      </c>
      <c r="I121" s="65">
        <f t="shared" si="17"/>
        <v>1</v>
      </c>
      <c r="J121" s="65">
        <f t="shared" si="18"/>
        <v>0.5</v>
      </c>
      <c r="K121" s="65">
        <f t="shared" si="19"/>
        <v>0</v>
      </c>
      <c r="L121" s="65">
        <f t="shared" si="20"/>
        <v>0</v>
      </c>
      <c r="M121" s="69" t="str">
        <f>_xlfn.XLOOKUP($A:$A,VACINAS!$A:$A,VACINAS!E:E)</f>
        <v>SIM</v>
      </c>
      <c r="N121" s="69" t="str">
        <f>_xlfn.XLOOKUP($A:$A,VACINAS!$A:$A,VACINAS!F:F)</f>
        <v>SIM</v>
      </c>
      <c r="O121" s="69" t="str">
        <f>_xlfn.XLOOKUP($A:$A,VACINAS!$A:$A,VACINAS!G:G)</f>
        <v>SIM</v>
      </c>
      <c r="P121">
        <f>_xlfn.XLOOKUP(A:A,AUTOPREENCHIMENTO!A:A,AUTOPREENCHIMENTO!OT:OT)</f>
        <v>1</v>
      </c>
      <c r="Q121">
        <f>_xlfn.XLOOKUP($A:$A,AUTOPREENCHIMENTO!$A:$A,AUTOPREENCHIMENTO!PC:PC)</f>
        <v>1</v>
      </c>
      <c r="R121">
        <f>_xlfn.XLOOKUP($A:$A,AUTOPREENCHIMENTO!$A:$A,AUTOPREENCHIMENTO!PD:PD)</f>
        <v>1</v>
      </c>
      <c r="S121">
        <f>_xlfn.XLOOKUP($A:$A,AUTOPREENCHIMENTO!$A:$A,AUTOPREENCHIMENTO!NF:NF)</f>
        <v>1</v>
      </c>
      <c r="T121">
        <f>_xlfn.XLOOKUP($A:$A,AUTOPREENCHIMENTO!$A:$A,AUTOPREENCHIMENTO!NG:NG)</f>
        <v>0</v>
      </c>
      <c r="U121">
        <f>_xlfn.XLOOKUP(A:A,TELEFONE!A:A,TELEFONE!NF:NF)</f>
        <v>0</v>
      </c>
      <c r="V121">
        <f>_xlfn.XLOOKUP(A:A,TELEFONE!A:A,TELEFONE!NE:NE)</f>
        <v>0</v>
      </c>
    </row>
    <row r="122" spans="1:22" x14ac:dyDescent="0.25">
      <c r="A122" s="2">
        <v>184</v>
      </c>
      <c r="B122" s="1" t="s">
        <v>1568</v>
      </c>
      <c r="C122" s="43" t="s">
        <v>281</v>
      </c>
      <c r="D122" s="1" t="s">
        <v>2080</v>
      </c>
      <c r="E122" s="20" t="str">
        <f>_xlfn.XLOOKUP(A:A,Tipologia!A:A,Tipologia!F:F)</f>
        <v>B</v>
      </c>
      <c r="F122" s="63">
        <f t="shared" si="14"/>
        <v>4.5</v>
      </c>
      <c r="G122" s="65">
        <f t="shared" si="15"/>
        <v>2</v>
      </c>
      <c r="H122" s="65">
        <f t="shared" si="16"/>
        <v>1</v>
      </c>
      <c r="I122" s="65">
        <f t="shared" si="17"/>
        <v>1</v>
      </c>
      <c r="J122" s="65">
        <f t="shared" si="18"/>
        <v>0.5</v>
      </c>
      <c r="K122" s="65">
        <f t="shared" si="19"/>
        <v>0</v>
      </c>
      <c r="L122" s="65">
        <f t="shared" si="20"/>
        <v>0</v>
      </c>
      <c r="M122" s="69" t="str">
        <f>_xlfn.XLOOKUP($A:$A,VACINAS!$A:$A,VACINAS!E:E)</f>
        <v>SIM</v>
      </c>
      <c r="N122" s="69" t="str">
        <f>_xlfn.XLOOKUP($A:$A,VACINAS!$A:$A,VACINAS!F:F)</f>
        <v>SIM</v>
      </c>
      <c r="O122" s="69" t="str">
        <f>_xlfn.XLOOKUP($A:$A,VACINAS!$A:$A,VACINAS!G:G)</f>
        <v>SIM</v>
      </c>
      <c r="P122">
        <f>_xlfn.XLOOKUP(A:A,AUTOPREENCHIMENTO!A:A,AUTOPREENCHIMENTO!OT:OT)</f>
        <v>1</v>
      </c>
      <c r="Q122">
        <f>_xlfn.XLOOKUP($A:$A,AUTOPREENCHIMENTO!$A:$A,AUTOPREENCHIMENTO!PC:PC)</f>
        <v>1</v>
      </c>
      <c r="R122">
        <f>_xlfn.XLOOKUP($A:$A,AUTOPREENCHIMENTO!$A:$A,AUTOPREENCHIMENTO!PD:PD)</f>
        <v>2</v>
      </c>
      <c r="S122">
        <f>_xlfn.XLOOKUP($A:$A,AUTOPREENCHIMENTO!$A:$A,AUTOPREENCHIMENTO!NF:NF)</f>
        <v>1</v>
      </c>
      <c r="T122">
        <f>_xlfn.XLOOKUP($A:$A,AUTOPREENCHIMENTO!$A:$A,AUTOPREENCHIMENTO!NG:NG)</f>
        <v>0</v>
      </c>
      <c r="U122">
        <f>_xlfn.XLOOKUP(A:A,TELEFONE!A:A,TELEFONE!NF:NF)</f>
        <v>0</v>
      </c>
      <c r="V122">
        <f>_xlfn.XLOOKUP(A:A,TELEFONE!A:A,TELEFONE!NE:NE)</f>
        <v>0</v>
      </c>
    </row>
    <row r="123" spans="1:22" x14ac:dyDescent="0.25">
      <c r="A123" s="2">
        <v>185</v>
      </c>
      <c r="B123" s="1" t="s">
        <v>1702</v>
      </c>
      <c r="C123" s="43" t="s">
        <v>2151</v>
      </c>
      <c r="D123" s="1" t="s">
        <v>2104</v>
      </c>
      <c r="E123" s="20" t="str">
        <f>_xlfn.XLOOKUP(A:A,Tipologia!A:A,Tipologia!F:F)</f>
        <v>B</v>
      </c>
      <c r="F123" s="63">
        <f t="shared" si="14"/>
        <v>6</v>
      </c>
      <c r="G123" s="65">
        <f t="shared" si="15"/>
        <v>2</v>
      </c>
      <c r="H123" s="65">
        <f t="shared" si="16"/>
        <v>1</v>
      </c>
      <c r="I123" s="65">
        <f t="shared" si="17"/>
        <v>1</v>
      </c>
      <c r="J123" s="65">
        <f t="shared" si="18"/>
        <v>1</v>
      </c>
      <c r="K123" s="65">
        <f t="shared" si="19"/>
        <v>0</v>
      </c>
      <c r="L123" s="65">
        <f t="shared" si="20"/>
        <v>1</v>
      </c>
      <c r="M123" s="69" t="str">
        <f>_xlfn.XLOOKUP($A:$A,VACINAS!$A:$A,VACINAS!E:E)</f>
        <v>SIM</v>
      </c>
      <c r="N123" s="69" t="str">
        <f>_xlfn.XLOOKUP($A:$A,VACINAS!$A:$A,VACINAS!F:F)</f>
        <v>SIM</v>
      </c>
      <c r="O123" s="69" t="str">
        <f>_xlfn.XLOOKUP($A:$A,VACINAS!$A:$A,VACINAS!G:G)</f>
        <v>SIM</v>
      </c>
      <c r="P123">
        <f>_xlfn.XLOOKUP(A:A,AUTOPREENCHIMENTO!A:A,AUTOPREENCHIMENTO!OT:OT)</f>
        <v>1</v>
      </c>
      <c r="Q123">
        <f>_xlfn.XLOOKUP($A:$A,AUTOPREENCHIMENTO!$A:$A,AUTOPREENCHIMENTO!PC:PC)</f>
        <v>1</v>
      </c>
      <c r="R123">
        <f>_xlfn.XLOOKUP($A:$A,AUTOPREENCHIMENTO!$A:$A,AUTOPREENCHIMENTO!PD:PD)</f>
        <v>1</v>
      </c>
      <c r="S123">
        <f>_xlfn.XLOOKUP($A:$A,AUTOPREENCHIMENTO!$A:$A,AUTOPREENCHIMENTO!NF:NF)</f>
        <v>1</v>
      </c>
      <c r="T123">
        <f>_xlfn.XLOOKUP($A:$A,AUTOPREENCHIMENTO!$A:$A,AUTOPREENCHIMENTO!NG:NG)</f>
        <v>1</v>
      </c>
      <c r="U123">
        <f>_xlfn.XLOOKUP(A:A,TELEFONE!A:A,TELEFONE!NF:NF)</f>
        <v>0</v>
      </c>
      <c r="V123">
        <f>_xlfn.XLOOKUP(A:A,TELEFONE!A:A,TELEFONE!NE:NE)</f>
        <v>1</v>
      </c>
    </row>
    <row r="124" spans="1:22" x14ac:dyDescent="0.25">
      <c r="A124" s="2">
        <v>186</v>
      </c>
      <c r="B124" s="1" t="s">
        <v>1622</v>
      </c>
      <c r="C124" s="43" t="s">
        <v>127</v>
      </c>
      <c r="D124" s="1" t="s">
        <v>2144</v>
      </c>
      <c r="E124" s="20" t="str">
        <f>_xlfn.XLOOKUP(A:A,Tipologia!A:A,Tipologia!F:F)</f>
        <v>B</v>
      </c>
      <c r="F124" s="63">
        <f t="shared" si="14"/>
        <v>4.5</v>
      </c>
      <c r="G124" s="65">
        <f t="shared" si="15"/>
        <v>2</v>
      </c>
      <c r="H124" s="65">
        <f t="shared" si="16"/>
        <v>0</v>
      </c>
      <c r="I124" s="65">
        <f t="shared" si="17"/>
        <v>1</v>
      </c>
      <c r="J124" s="65">
        <f t="shared" si="18"/>
        <v>0.5</v>
      </c>
      <c r="K124" s="65">
        <f t="shared" si="19"/>
        <v>0</v>
      </c>
      <c r="L124" s="65">
        <f t="shared" si="20"/>
        <v>1</v>
      </c>
      <c r="M124" s="69" t="str">
        <f>_xlfn.XLOOKUP($A:$A,VACINAS!$A:$A,VACINAS!E:E)</f>
        <v>SIM</v>
      </c>
      <c r="N124" s="69" t="str">
        <f>_xlfn.XLOOKUP($A:$A,VACINAS!$A:$A,VACINAS!F:F)</f>
        <v>SIM</v>
      </c>
      <c r="O124" s="69" t="str">
        <f>_xlfn.XLOOKUP($A:$A,VACINAS!$A:$A,VACINAS!G:G)</f>
        <v>SIM</v>
      </c>
      <c r="P124">
        <f>_xlfn.XLOOKUP(A:A,AUTOPREENCHIMENTO!A:A,AUTOPREENCHIMENTO!OT:OT)</f>
        <v>2</v>
      </c>
      <c r="Q124">
        <f>_xlfn.XLOOKUP($A:$A,AUTOPREENCHIMENTO!$A:$A,AUTOPREENCHIMENTO!PC:PC)</f>
        <v>1</v>
      </c>
      <c r="R124">
        <f>_xlfn.XLOOKUP($A:$A,AUTOPREENCHIMENTO!$A:$A,AUTOPREENCHIMENTO!PD:PD)</f>
        <v>1</v>
      </c>
      <c r="S124">
        <f>_xlfn.XLOOKUP($A:$A,AUTOPREENCHIMENTO!$A:$A,AUTOPREENCHIMENTO!NF:NF)</f>
        <v>1</v>
      </c>
      <c r="T124">
        <f>_xlfn.XLOOKUP($A:$A,AUTOPREENCHIMENTO!$A:$A,AUTOPREENCHIMENTO!NG:NG)</f>
        <v>0</v>
      </c>
      <c r="U124">
        <f>_xlfn.XLOOKUP(A:A,TELEFONE!A:A,TELEFONE!NF:NF)</f>
        <v>0</v>
      </c>
      <c r="V124">
        <f>_xlfn.XLOOKUP(A:A,TELEFONE!A:A,TELEFONE!NE:NE)</f>
        <v>1</v>
      </c>
    </row>
    <row r="125" spans="1:22" x14ac:dyDescent="0.25">
      <c r="A125" s="2">
        <v>187</v>
      </c>
      <c r="B125" s="1" t="s">
        <v>1794</v>
      </c>
      <c r="C125" s="43" t="s">
        <v>330</v>
      </c>
      <c r="D125" s="1" t="s">
        <v>2145</v>
      </c>
      <c r="E125" s="20" t="str">
        <f>_xlfn.XLOOKUP(A:A,Tipologia!A:A,Tipologia!F:F)</f>
        <v>D</v>
      </c>
      <c r="F125" s="63">
        <f t="shared" si="14"/>
        <v>3</v>
      </c>
      <c r="G125" s="65">
        <f t="shared" si="15"/>
        <v>0</v>
      </c>
      <c r="H125" s="65">
        <f t="shared" si="16"/>
        <v>1</v>
      </c>
      <c r="I125" s="65">
        <f t="shared" si="17"/>
        <v>1</v>
      </c>
      <c r="J125" s="65">
        <f t="shared" si="18"/>
        <v>0</v>
      </c>
      <c r="K125" s="65">
        <f t="shared" si="19"/>
        <v>0</v>
      </c>
      <c r="L125" s="65">
        <f t="shared" si="20"/>
        <v>1</v>
      </c>
      <c r="M125" s="69" t="str">
        <f>_xlfn.XLOOKUP($A:$A,VACINAS!$A:$A,VACINAS!E:E)</f>
        <v>NÃO</v>
      </c>
      <c r="N125" s="69" t="str">
        <f>_xlfn.XLOOKUP($A:$A,VACINAS!$A:$A,VACINAS!F:F)</f>
        <v>NÃO</v>
      </c>
      <c r="O125" s="69" t="str">
        <f>_xlfn.XLOOKUP($A:$A,VACINAS!$A:$A,VACINAS!G:G)</f>
        <v>NÃO</v>
      </c>
      <c r="P125">
        <f>_xlfn.XLOOKUP(A:A,AUTOPREENCHIMENTO!A:A,AUTOPREENCHIMENTO!OT:OT)</f>
        <v>1</v>
      </c>
      <c r="Q125">
        <f>_xlfn.XLOOKUP($A:$A,AUTOPREENCHIMENTO!$A:$A,AUTOPREENCHIMENTO!PC:PC)</f>
        <v>1</v>
      </c>
      <c r="R125">
        <f>_xlfn.XLOOKUP($A:$A,AUTOPREENCHIMENTO!$A:$A,AUTOPREENCHIMENTO!PD:PD)</f>
        <v>1</v>
      </c>
      <c r="S125">
        <f>_xlfn.XLOOKUP($A:$A,AUTOPREENCHIMENTO!$A:$A,AUTOPREENCHIMENTO!NF:NF)</f>
        <v>0</v>
      </c>
      <c r="T125">
        <f>_xlfn.XLOOKUP($A:$A,AUTOPREENCHIMENTO!$A:$A,AUTOPREENCHIMENTO!NG:NG)</f>
        <v>0</v>
      </c>
      <c r="U125">
        <f>_xlfn.XLOOKUP(A:A,TELEFONE!A:A,TELEFONE!NF:NF)</f>
        <v>0</v>
      </c>
      <c r="V125">
        <f>_xlfn.XLOOKUP(A:A,TELEFONE!A:A,TELEFONE!NE:NE)</f>
        <v>1</v>
      </c>
    </row>
    <row r="126" spans="1:22" x14ac:dyDescent="0.25">
      <c r="A126" s="2">
        <v>188</v>
      </c>
      <c r="B126" s="1" t="s">
        <v>1929</v>
      </c>
      <c r="C126" s="43" t="s">
        <v>136</v>
      </c>
      <c r="D126" s="1" t="s">
        <v>1935</v>
      </c>
      <c r="E126" s="20" t="str">
        <f>_xlfn.XLOOKUP(A:A,Tipologia!A:A,Tipologia!F:F)</f>
        <v>C</v>
      </c>
      <c r="F126" s="63">
        <f t="shared" si="14"/>
        <v>6</v>
      </c>
      <c r="G126" s="65">
        <f t="shared" si="15"/>
        <v>2</v>
      </c>
      <c r="H126" s="65">
        <f t="shared" si="16"/>
        <v>0</v>
      </c>
      <c r="I126" s="65">
        <f t="shared" si="17"/>
        <v>1</v>
      </c>
      <c r="J126" s="65">
        <f t="shared" si="18"/>
        <v>1</v>
      </c>
      <c r="K126" s="65">
        <f t="shared" si="19"/>
        <v>1</v>
      </c>
      <c r="L126" s="65">
        <f t="shared" si="20"/>
        <v>1</v>
      </c>
      <c r="M126" s="69" t="str">
        <f>_xlfn.XLOOKUP($A:$A,VACINAS!$A:$A,VACINAS!E:E)</f>
        <v>SIM</v>
      </c>
      <c r="N126" s="69" t="str">
        <f>_xlfn.XLOOKUP($A:$A,VACINAS!$A:$A,VACINAS!F:F)</f>
        <v>SIM</v>
      </c>
      <c r="O126" s="69" t="str">
        <f>_xlfn.XLOOKUP($A:$A,VACINAS!$A:$A,VACINAS!G:G)</f>
        <v>SIM</v>
      </c>
      <c r="P126">
        <f>_xlfn.XLOOKUP(A:A,AUTOPREENCHIMENTO!A:A,AUTOPREENCHIMENTO!OT:OT)</f>
        <v>2</v>
      </c>
      <c r="Q126">
        <f>_xlfn.XLOOKUP($A:$A,AUTOPREENCHIMENTO!$A:$A,AUTOPREENCHIMENTO!PC:PC)</f>
        <v>1</v>
      </c>
      <c r="R126">
        <f>_xlfn.XLOOKUP($A:$A,AUTOPREENCHIMENTO!$A:$A,AUTOPREENCHIMENTO!PD:PD)</f>
        <v>1</v>
      </c>
      <c r="S126">
        <f>_xlfn.XLOOKUP($A:$A,AUTOPREENCHIMENTO!$A:$A,AUTOPREENCHIMENTO!NF:NF)</f>
        <v>1</v>
      </c>
      <c r="T126">
        <f>_xlfn.XLOOKUP($A:$A,AUTOPREENCHIMENTO!$A:$A,AUTOPREENCHIMENTO!NG:NG)</f>
        <v>1</v>
      </c>
      <c r="U126">
        <f>_xlfn.XLOOKUP(A:A,TELEFONE!A:A,TELEFONE!NF:NF)</f>
        <v>1</v>
      </c>
      <c r="V126">
        <f>_xlfn.XLOOKUP(A:A,TELEFONE!A:A,TELEFONE!NE:NE)</f>
        <v>1</v>
      </c>
    </row>
    <row r="127" spans="1:22" x14ac:dyDescent="0.25">
      <c r="A127" s="2">
        <v>189</v>
      </c>
      <c r="B127" s="1" t="s">
        <v>1568</v>
      </c>
      <c r="C127" s="43" t="s">
        <v>281</v>
      </c>
      <c r="D127" s="1" t="s">
        <v>2105</v>
      </c>
      <c r="E127" s="20" t="str">
        <f>_xlfn.XLOOKUP(A:A,Tipologia!A:A,Tipologia!F:F)</f>
        <v>E</v>
      </c>
      <c r="F127" s="63">
        <f t="shared" si="14"/>
        <v>2</v>
      </c>
      <c r="G127" s="65">
        <f t="shared" si="15"/>
        <v>0</v>
      </c>
      <c r="H127" s="65">
        <f t="shared" si="16"/>
        <v>1</v>
      </c>
      <c r="I127" s="65">
        <f t="shared" si="17"/>
        <v>1</v>
      </c>
      <c r="J127" s="65">
        <f t="shared" si="18"/>
        <v>0</v>
      </c>
      <c r="K127" s="65">
        <f t="shared" si="19"/>
        <v>0</v>
      </c>
      <c r="L127" s="65">
        <f t="shared" si="20"/>
        <v>0</v>
      </c>
      <c r="M127" s="69" t="str">
        <f>_xlfn.XLOOKUP($A:$A,VACINAS!$A:$A,VACINAS!E:E)</f>
        <v>NÃO</v>
      </c>
      <c r="N127" s="69" t="str">
        <f>_xlfn.XLOOKUP($A:$A,VACINAS!$A:$A,VACINAS!F:F)</f>
        <v>NÃO</v>
      </c>
      <c r="O127" s="69" t="str">
        <f>_xlfn.XLOOKUP($A:$A,VACINAS!$A:$A,VACINAS!G:G)</f>
        <v>NÃO</v>
      </c>
      <c r="P127">
        <f>_xlfn.XLOOKUP(A:A,AUTOPREENCHIMENTO!A:A,AUTOPREENCHIMENTO!OT:OT)</f>
        <v>1</v>
      </c>
      <c r="Q127">
        <f>_xlfn.XLOOKUP($A:$A,AUTOPREENCHIMENTO!$A:$A,AUTOPREENCHIMENTO!PC:PC)</f>
        <v>1</v>
      </c>
      <c r="R127">
        <f>_xlfn.XLOOKUP($A:$A,AUTOPREENCHIMENTO!$A:$A,AUTOPREENCHIMENTO!PD:PD)</f>
        <v>2</v>
      </c>
      <c r="S127">
        <f>_xlfn.XLOOKUP($A:$A,AUTOPREENCHIMENTO!$A:$A,AUTOPREENCHIMENTO!NF:NF)</f>
        <v>0</v>
      </c>
      <c r="T127">
        <f>_xlfn.XLOOKUP($A:$A,AUTOPREENCHIMENTO!$A:$A,AUTOPREENCHIMENTO!NG:NG)</f>
        <v>0</v>
      </c>
      <c r="U127">
        <f>_xlfn.XLOOKUP(A:A,TELEFONE!A:A,TELEFONE!NF:NF)</f>
        <v>0</v>
      </c>
      <c r="V127">
        <f>_xlfn.XLOOKUP(A:A,TELEFONE!A:A,TELEFONE!NE:NE)</f>
        <v>0</v>
      </c>
    </row>
    <row r="128" spans="1:22" x14ac:dyDescent="0.25">
      <c r="A128" s="2">
        <v>192</v>
      </c>
      <c r="B128" s="1" t="s">
        <v>1702</v>
      </c>
      <c r="C128" s="43" t="s">
        <v>2151</v>
      </c>
      <c r="D128" s="1" t="s">
        <v>2059</v>
      </c>
      <c r="E128" s="20" t="str">
        <f>_xlfn.XLOOKUP(A:A,Tipologia!A:A,Tipologia!F:F)</f>
        <v>C</v>
      </c>
      <c r="F128" s="63">
        <f t="shared" si="14"/>
        <v>5</v>
      </c>
      <c r="G128" s="65">
        <f t="shared" si="15"/>
        <v>2</v>
      </c>
      <c r="H128" s="65">
        <f t="shared" si="16"/>
        <v>1</v>
      </c>
      <c r="I128" s="65">
        <f t="shared" si="17"/>
        <v>1</v>
      </c>
      <c r="J128" s="65">
        <f t="shared" si="18"/>
        <v>1</v>
      </c>
      <c r="K128" s="65">
        <f t="shared" si="19"/>
        <v>0</v>
      </c>
      <c r="L128" s="65">
        <f t="shared" si="20"/>
        <v>0</v>
      </c>
      <c r="M128" s="69" t="str">
        <f>_xlfn.XLOOKUP($A:$A,VACINAS!$A:$A,VACINAS!E:E)</f>
        <v>SIM</v>
      </c>
      <c r="N128" s="69" t="str">
        <f>_xlfn.XLOOKUP($A:$A,VACINAS!$A:$A,VACINAS!F:F)</f>
        <v>SIM</v>
      </c>
      <c r="O128" s="69" t="str">
        <f>_xlfn.XLOOKUP($A:$A,VACINAS!$A:$A,VACINAS!G:G)</f>
        <v>SIM</v>
      </c>
      <c r="P128">
        <f>_xlfn.XLOOKUP(A:A,AUTOPREENCHIMENTO!A:A,AUTOPREENCHIMENTO!OT:OT)</f>
        <v>1</v>
      </c>
      <c r="Q128">
        <f>_xlfn.XLOOKUP($A:$A,AUTOPREENCHIMENTO!$A:$A,AUTOPREENCHIMENTO!PC:PC)</f>
        <v>1</v>
      </c>
      <c r="R128">
        <f>_xlfn.XLOOKUP($A:$A,AUTOPREENCHIMENTO!$A:$A,AUTOPREENCHIMENTO!PD:PD)</f>
        <v>1</v>
      </c>
      <c r="S128">
        <f>_xlfn.XLOOKUP($A:$A,AUTOPREENCHIMENTO!$A:$A,AUTOPREENCHIMENTO!NF:NF)</f>
        <v>1</v>
      </c>
      <c r="T128">
        <f>_xlfn.XLOOKUP($A:$A,AUTOPREENCHIMENTO!$A:$A,AUTOPREENCHIMENTO!NG:NG)</f>
        <v>1</v>
      </c>
      <c r="U128">
        <f>_xlfn.XLOOKUP(A:A,TELEFONE!A:A,TELEFONE!NF:NF)</f>
        <v>0</v>
      </c>
      <c r="V128">
        <f>_xlfn.XLOOKUP(A:A,TELEFONE!A:A,TELEFONE!NE:NE)</f>
        <v>0</v>
      </c>
    </row>
    <row r="129" spans="1:22" x14ac:dyDescent="0.25">
      <c r="A129" s="2">
        <v>193</v>
      </c>
      <c r="B129" s="1" t="s">
        <v>1702</v>
      </c>
      <c r="C129" s="43" t="s">
        <v>325</v>
      </c>
      <c r="D129" s="1" t="s">
        <v>1715</v>
      </c>
      <c r="E129" s="20" t="str">
        <f>_xlfn.XLOOKUP(A:A,Tipologia!A:A,Tipologia!F:F)</f>
        <v>C</v>
      </c>
      <c r="F129" s="63">
        <f t="shared" si="14"/>
        <v>6</v>
      </c>
      <c r="G129" s="65">
        <f t="shared" si="15"/>
        <v>2</v>
      </c>
      <c r="H129" s="65">
        <f t="shared" si="16"/>
        <v>1</v>
      </c>
      <c r="I129" s="65">
        <f t="shared" si="17"/>
        <v>1</v>
      </c>
      <c r="J129" s="65">
        <f t="shared" si="18"/>
        <v>1</v>
      </c>
      <c r="K129" s="65">
        <f t="shared" si="19"/>
        <v>0</v>
      </c>
      <c r="L129" s="65">
        <f t="shared" si="20"/>
        <v>1</v>
      </c>
      <c r="M129" s="69" t="str">
        <f>_xlfn.XLOOKUP($A:$A,VACINAS!$A:$A,VACINAS!E:E)</f>
        <v>SIM</v>
      </c>
      <c r="N129" s="69" t="str">
        <f>_xlfn.XLOOKUP($A:$A,VACINAS!$A:$A,VACINAS!F:F)</f>
        <v>SIM</v>
      </c>
      <c r="O129" s="69" t="str">
        <f>_xlfn.XLOOKUP($A:$A,VACINAS!$A:$A,VACINAS!G:G)</f>
        <v>SIM</v>
      </c>
      <c r="P129">
        <f>_xlfn.XLOOKUP(A:A,AUTOPREENCHIMENTO!A:A,AUTOPREENCHIMENTO!OT:OT)</f>
        <v>1</v>
      </c>
      <c r="Q129">
        <f>_xlfn.XLOOKUP($A:$A,AUTOPREENCHIMENTO!$A:$A,AUTOPREENCHIMENTO!PC:PC)</f>
        <v>1</v>
      </c>
      <c r="R129">
        <f>_xlfn.XLOOKUP($A:$A,AUTOPREENCHIMENTO!$A:$A,AUTOPREENCHIMENTO!PD:PD)</f>
        <v>1</v>
      </c>
      <c r="S129">
        <f>_xlfn.XLOOKUP($A:$A,AUTOPREENCHIMENTO!$A:$A,AUTOPREENCHIMENTO!NF:NF)</f>
        <v>1</v>
      </c>
      <c r="T129">
        <f>_xlfn.XLOOKUP($A:$A,AUTOPREENCHIMENTO!$A:$A,AUTOPREENCHIMENTO!NG:NG)</f>
        <v>1</v>
      </c>
      <c r="U129">
        <f>_xlfn.XLOOKUP(A:A,TELEFONE!A:A,TELEFONE!NF:NF)</f>
        <v>0</v>
      </c>
      <c r="V129">
        <f>_xlfn.XLOOKUP(A:A,TELEFONE!A:A,TELEFONE!NE:NE)</f>
        <v>1</v>
      </c>
    </row>
    <row r="130" spans="1:22" x14ac:dyDescent="0.25">
      <c r="A130" s="2">
        <v>194</v>
      </c>
      <c r="B130" s="1" t="s">
        <v>1702</v>
      </c>
      <c r="C130" s="43" t="s">
        <v>2151</v>
      </c>
      <c r="D130" s="1" t="s">
        <v>2117</v>
      </c>
      <c r="E130" s="20" t="str">
        <f>_xlfn.XLOOKUP(A:A,Tipologia!A:A,Tipologia!F:F)</f>
        <v>B</v>
      </c>
      <c r="F130" s="63">
        <f t="shared" si="14"/>
        <v>5.5</v>
      </c>
      <c r="G130" s="65">
        <f t="shared" si="15"/>
        <v>2</v>
      </c>
      <c r="H130" s="65">
        <f t="shared" si="16"/>
        <v>1</v>
      </c>
      <c r="I130" s="65">
        <f t="shared" si="17"/>
        <v>1</v>
      </c>
      <c r="J130" s="65">
        <f t="shared" si="18"/>
        <v>0.5</v>
      </c>
      <c r="K130" s="65">
        <f t="shared" si="19"/>
        <v>0</v>
      </c>
      <c r="L130" s="65">
        <f t="shared" si="20"/>
        <v>1</v>
      </c>
      <c r="M130" s="69" t="str">
        <f>_xlfn.XLOOKUP($A:$A,VACINAS!$A:$A,VACINAS!E:E)</f>
        <v>SIM</v>
      </c>
      <c r="N130" s="69" t="str">
        <f>_xlfn.XLOOKUP($A:$A,VACINAS!$A:$A,VACINAS!F:F)</f>
        <v>SIM</v>
      </c>
      <c r="O130" s="69" t="str">
        <f>_xlfn.XLOOKUP($A:$A,VACINAS!$A:$A,VACINAS!G:G)</f>
        <v>SIM</v>
      </c>
      <c r="P130">
        <f>_xlfn.XLOOKUP(A:A,AUTOPREENCHIMENTO!A:A,AUTOPREENCHIMENTO!OT:OT)</f>
        <v>1</v>
      </c>
      <c r="Q130">
        <f>_xlfn.XLOOKUP($A:$A,AUTOPREENCHIMENTO!$A:$A,AUTOPREENCHIMENTO!PC:PC)</f>
        <v>1</v>
      </c>
      <c r="R130">
        <f>_xlfn.XLOOKUP($A:$A,AUTOPREENCHIMENTO!$A:$A,AUTOPREENCHIMENTO!PD:PD)</f>
        <v>1</v>
      </c>
      <c r="S130">
        <f>_xlfn.XLOOKUP($A:$A,AUTOPREENCHIMENTO!$A:$A,AUTOPREENCHIMENTO!NF:NF)</f>
        <v>1</v>
      </c>
      <c r="T130">
        <f>_xlfn.XLOOKUP($A:$A,AUTOPREENCHIMENTO!$A:$A,AUTOPREENCHIMENTO!NG:NG)</f>
        <v>0</v>
      </c>
      <c r="U130">
        <f>_xlfn.XLOOKUP(A:A,TELEFONE!A:A,TELEFONE!NF:NF)</f>
        <v>0</v>
      </c>
      <c r="V130">
        <f>_xlfn.XLOOKUP(A:A,TELEFONE!A:A,TELEFONE!NE:NE)</f>
        <v>1</v>
      </c>
    </row>
    <row r="131" spans="1:22" x14ac:dyDescent="0.25">
      <c r="A131" s="2">
        <v>195</v>
      </c>
      <c r="B131" s="1" t="s">
        <v>1702</v>
      </c>
      <c r="C131" s="43" t="s">
        <v>325</v>
      </c>
      <c r="D131" s="1" t="s">
        <v>1725</v>
      </c>
      <c r="E131" s="20" t="str">
        <f>_xlfn.XLOOKUP(A:A,Tipologia!A:A,Tipologia!F:F)</f>
        <v>C</v>
      </c>
      <c r="F131" s="63">
        <f t="shared" ref="F131:F175" si="21">SUM(G131:L131)</f>
        <v>5</v>
      </c>
      <c r="G131" s="65">
        <f t="shared" ref="G131:G175" si="22">IF(AND(M131="SIM",N131="SIM",O131="SIM"),2,IF(AND(M131="SIM",N131="SIM",O131="NÃO"),1,IF(OR(M131="SIM",N131="SIM",O131="SIM"),0.5,0)))</f>
        <v>2</v>
      </c>
      <c r="H131" s="65">
        <f t="shared" ref="H131:H175" si="23">IF(P131=1,1,0)</f>
        <v>1</v>
      </c>
      <c r="I131" s="65">
        <f t="shared" ref="I131:I175" si="24">IF(OR(Q131=1,R131=1),1,0)</f>
        <v>1</v>
      </c>
      <c r="J131" s="65">
        <f t="shared" ref="J131:J175" si="25">IF(AND(S131=1,T131=1),1,IF(AND(S131=1,T131=0),0.5,0))</f>
        <v>1</v>
      </c>
      <c r="K131" s="65">
        <f t="shared" ref="K131:K175" si="26">U131</f>
        <v>0</v>
      </c>
      <c r="L131" s="65">
        <f t="shared" ref="L131:L175" si="27">V131</f>
        <v>0</v>
      </c>
      <c r="M131" s="69" t="str">
        <f>_xlfn.XLOOKUP($A:$A,VACINAS!$A:$A,VACINAS!E:E)</f>
        <v>SIM</v>
      </c>
      <c r="N131" s="69" t="str">
        <f>_xlfn.XLOOKUP($A:$A,VACINAS!$A:$A,VACINAS!F:F)</f>
        <v>SIM</v>
      </c>
      <c r="O131" s="69" t="str">
        <f>_xlfn.XLOOKUP($A:$A,VACINAS!$A:$A,VACINAS!G:G)</f>
        <v>SIM</v>
      </c>
      <c r="P131">
        <f>_xlfn.XLOOKUP(A:A,AUTOPREENCHIMENTO!A:A,AUTOPREENCHIMENTO!OT:OT)</f>
        <v>1</v>
      </c>
      <c r="Q131">
        <f>_xlfn.XLOOKUP($A:$A,AUTOPREENCHIMENTO!$A:$A,AUTOPREENCHIMENTO!PC:PC)</f>
        <v>1</v>
      </c>
      <c r="R131">
        <f>_xlfn.XLOOKUP($A:$A,AUTOPREENCHIMENTO!$A:$A,AUTOPREENCHIMENTO!PD:PD)</f>
        <v>1</v>
      </c>
      <c r="S131">
        <f>_xlfn.XLOOKUP($A:$A,AUTOPREENCHIMENTO!$A:$A,AUTOPREENCHIMENTO!NF:NF)</f>
        <v>1</v>
      </c>
      <c r="T131">
        <f>_xlfn.XLOOKUP($A:$A,AUTOPREENCHIMENTO!$A:$A,AUTOPREENCHIMENTO!NG:NG)</f>
        <v>1</v>
      </c>
      <c r="U131">
        <f>_xlfn.XLOOKUP(A:A,TELEFONE!A:A,TELEFONE!NF:NF)</f>
        <v>0</v>
      </c>
      <c r="V131">
        <f>_xlfn.XLOOKUP(A:A,TELEFONE!A:A,TELEFONE!NE:NE)</f>
        <v>0</v>
      </c>
    </row>
    <row r="132" spans="1:22" x14ac:dyDescent="0.25">
      <c r="A132" s="2">
        <v>196</v>
      </c>
      <c r="B132" s="1" t="s">
        <v>1622</v>
      </c>
      <c r="C132" s="43" t="s">
        <v>127</v>
      </c>
      <c r="D132" s="1" t="s">
        <v>1659</v>
      </c>
      <c r="E132" s="20" t="str">
        <f>_xlfn.XLOOKUP(A:A,Tipologia!A:A,Tipologia!F:F)</f>
        <v>C</v>
      </c>
      <c r="F132" s="63">
        <f t="shared" si="21"/>
        <v>3.5</v>
      </c>
      <c r="G132" s="65">
        <f t="shared" si="22"/>
        <v>2</v>
      </c>
      <c r="H132" s="65">
        <f t="shared" si="23"/>
        <v>0</v>
      </c>
      <c r="I132" s="65">
        <f t="shared" si="24"/>
        <v>1</v>
      </c>
      <c r="J132" s="65">
        <f t="shared" si="25"/>
        <v>0.5</v>
      </c>
      <c r="K132" s="65">
        <f t="shared" si="26"/>
        <v>0</v>
      </c>
      <c r="L132" s="65">
        <f t="shared" si="27"/>
        <v>0</v>
      </c>
      <c r="M132" s="69" t="str">
        <f>_xlfn.XLOOKUP($A:$A,VACINAS!$A:$A,VACINAS!E:E)</f>
        <v>SIM</v>
      </c>
      <c r="N132" s="69" t="str">
        <f>_xlfn.XLOOKUP($A:$A,VACINAS!$A:$A,VACINAS!F:F)</f>
        <v>SIM</v>
      </c>
      <c r="O132" s="69" t="str">
        <f>_xlfn.XLOOKUP($A:$A,VACINAS!$A:$A,VACINAS!G:G)</f>
        <v>SIM</v>
      </c>
      <c r="P132">
        <f>_xlfn.XLOOKUP(A:A,AUTOPREENCHIMENTO!A:A,AUTOPREENCHIMENTO!OT:OT)</f>
        <v>3</v>
      </c>
      <c r="Q132">
        <f>_xlfn.XLOOKUP($A:$A,AUTOPREENCHIMENTO!$A:$A,AUTOPREENCHIMENTO!PC:PC)</f>
        <v>1</v>
      </c>
      <c r="R132">
        <f>_xlfn.XLOOKUP($A:$A,AUTOPREENCHIMENTO!$A:$A,AUTOPREENCHIMENTO!PD:PD)</f>
        <v>1</v>
      </c>
      <c r="S132">
        <f>_xlfn.XLOOKUP($A:$A,AUTOPREENCHIMENTO!$A:$A,AUTOPREENCHIMENTO!NF:NF)</f>
        <v>1</v>
      </c>
      <c r="T132">
        <f>_xlfn.XLOOKUP($A:$A,AUTOPREENCHIMENTO!$A:$A,AUTOPREENCHIMENTO!NG:NG)</f>
        <v>0</v>
      </c>
      <c r="U132">
        <f>_xlfn.XLOOKUP(A:A,TELEFONE!A:A,TELEFONE!NF:NF)</f>
        <v>0</v>
      </c>
      <c r="V132">
        <f>_xlfn.XLOOKUP(A:A,TELEFONE!A:A,TELEFONE!NE:NE)</f>
        <v>0</v>
      </c>
    </row>
    <row r="133" spans="1:22" x14ac:dyDescent="0.25">
      <c r="A133" s="2">
        <v>197</v>
      </c>
      <c r="B133" s="1" t="s">
        <v>1702</v>
      </c>
      <c r="C133" s="43" t="s">
        <v>325</v>
      </c>
      <c r="D133" s="1" t="s">
        <v>2127</v>
      </c>
      <c r="E133" s="20" t="str">
        <f>_xlfn.XLOOKUP(A:A,Tipologia!A:A,Tipologia!F:F)</f>
        <v>D</v>
      </c>
      <c r="F133" s="63">
        <f t="shared" si="21"/>
        <v>6.5</v>
      </c>
      <c r="G133" s="65">
        <f t="shared" si="22"/>
        <v>2</v>
      </c>
      <c r="H133" s="65">
        <f t="shared" si="23"/>
        <v>1</v>
      </c>
      <c r="I133" s="65">
        <f t="shared" si="24"/>
        <v>1</v>
      </c>
      <c r="J133" s="65">
        <f t="shared" si="25"/>
        <v>0.5</v>
      </c>
      <c r="K133" s="65">
        <f t="shared" si="26"/>
        <v>1</v>
      </c>
      <c r="L133" s="65">
        <f t="shared" si="27"/>
        <v>1</v>
      </c>
      <c r="M133" s="69" t="str">
        <f>_xlfn.XLOOKUP($A:$A,VACINAS!$A:$A,VACINAS!E:E)</f>
        <v>SIM</v>
      </c>
      <c r="N133" s="69" t="str">
        <f>_xlfn.XLOOKUP($A:$A,VACINAS!$A:$A,VACINAS!F:F)</f>
        <v>SIM</v>
      </c>
      <c r="O133" s="69" t="str">
        <f>_xlfn.XLOOKUP($A:$A,VACINAS!$A:$A,VACINAS!G:G)</f>
        <v>SIM</v>
      </c>
      <c r="P133">
        <f>_xlfn.XLOOKUP(A:A,AUTOPREENCHIMENTO!A:A,AUTOPREENCHIMENTO!OT:OT)</f>
        <v>1</v>
      </c>
      <c r="Q133">
        <f>_xlfn.XLOOKUP($A:$A,AUTOPREENCHIMENTO!$A:$A,AUTOPREENCHIMENTO!PC:PC)</f>
        <v>1</v>
      </c>
      <c r="R133">
        <f>_xlfn.XLOOKUP($A:$A,AUTOPREENCHIMENTO!$A:$A,AUTOPREENCHIMENTO!PD:PD)</f>
        <v>1</v>
      </c>
      <c r="S133">
        <f>_xlfn.XLOOKUP($A:$A,AUTOPREENCHIMENTO!$A:$A,AUTOPREENCHIMENTO!NF:NF)</f>
        <v>1</v>
      </c>
      <c r="T133">
        <f>_xlfn.XLOOKUP($A:$A,AUTOPREENCHIMENTO!$A:$A,AUTOPREENCHIMENTO!NG:NG)</f>
        <v>0</v>
      </c>
      <c r="U133">
        <f>_xlfn.XLOOKUP(A:A,TELEFONE!A:A,TELEFONE!NF:NF)</f>
        <v>1</v>
      </c>
      <c r="V133">
        <f>_xlfn.XLOOKUP(A:A,TELEFONE!A:A,TELEFONE!NE:NE)</f>
        <v>1</v>
      </c>
    </row>
    <row r="134" spans="1:22" x14ac:dyDescent="0.25">
      <c r="A134" s="2">
        <v>198</v>
      </c>
      <c r="B134" s="1" t="s">
        <v>1929</v>
      </c>
      <c r="C134" s="43" t="s">
        <v>136</v>
      </c>
      <c r="D134" s="1" t="s">
        <v>2118</v>
      </c>
      <c r="E134" s="20" t="str">
        <f>_xlfn.XLOOKUP(A:A,Tipologia!A:A,Tipologia!F:F)</f>
        <v>B</v>
      </c>
      <c r="F134" s="63">
        <f t="shared" si="21"/>
        <v>5</v>
      </c>
      <c r="G134" s="65">
        <f t="shared" si="22"/>
        <v>2</v>
      </c>
      <c r="H134" s="65">
        <f t="shared" si="23"/>
        <v>0</v>
      </c>
      <c r="I134" s="65">
        <f t="shared" si="24"/>
        <v>1</v>
      </c>
      <c r="J134" s="65">
        <f t="shared" si="25"/>
        <v>1</v>
      </c>
      <c r="K134" s="65">
        <f t="shared" si="26"/>
        <v>1</v>
      </c>
      <c r="L134" s="65">
        <f t="shared" si="27"/>
        <v>0</v>
      </c>
      <c r="M134" s="69" t="str">
        <f>_xlfn.XLOOKUP($A:$A,VACINAS!$A:$A,VACINAS!E:E)</f>
        <v>SIM</v>
      </c>
      <c r="N134" s="69" t="str">
        <f>_xlfn.XLOOKUP($A:$A,VACINAS!$A:$A,VACINAS!F:F)</f>
        <v>SIM</v>
      </c>
      <c r="O134" s="69" t="str">
        <f>_xlfn.XLOOKUP($A:$A,VACINAS!$A:$A,VACINAS!G:G)</f>
        <v>SIM</v>
      </c>
      <c r="P134">
        <f>_xlfn.XLOOKUP(A:A,AUTOPREENCHIMENTO!A:A,AUTOPREENCHIMENTO!OT:OT)</f>
        <v>3</v>
      </c>
      <c r="Q134">
        <f>_xlfn.XLOOKUP($A:$A,AUTOPREENCHIMENTO!$A:$A,AUTOPREENCHIMENTO!PC:PC)</f>
        <v>2</v>
      </c>
      <c r="R134">
        <f>_xlfn.XLOOKUP($A:$A,AUTOPREENCHIMENTO!$A:$A,AUTOPREENCHIMENTO!PD:PD)</f>
        <v>1</v>
      </c>
      <c r="S134">
        <f>_xlfn.XLOOKUP($A:$A,AUTOPREENCHIMENTO!$A:$A,AUTOPREENCHIMENTO!NF:NF)</f>
        <v>1</v>
      </c>
      <c r="T134">
        <f>_xlfn.XLOOKUP($A:$A,AUTOPREENCHIMENTO!$A:$A,AUTOPREENCHIMENTO!NG:NG)</f>
        <v>1</v>
      </c>
      <c r="U134">
        <f>_xlfn.XLOOKUP(A:A,TELEFONE!A:A,TELEFONE!NF:NF)</f>
        <v>1</v>
      </c>
      <c r="V134">
        <f>_xlfn.XLOOKUP(A:A,TELEFONE!A:A,TELEFONE!NE:NE)</f>
        <v>0</v>
      </c>
    </row>
    <row r="135" spans="1:22" x14ac:dyDescent="0.25">
      <c r="A135" s="2">
        <v>199</v>
      </c>
      <c r="B135" s="1" t="s">
        <v>1794</v>
      </c>
      <c r="C135" s="43" t="s">
        <v>330</v>
      </c>
      <c r="D135" s="1" t="s">
        <v>2128</v>
      </c>
      <c r="E135" s="20" t="str">
        <f>_xlfn.XLOOKUP(A:A,Tipologia!A:A,Tipologia!F:F)</f>
        <v>C</v>
      </c>
      <c r="F135" s="63">
        <f t="shared" si="21"/>
        <v>2</v>
      </c>
      <c r="G135" s="65">
        <f t="shared" si="22"/>
        <v>0</v>
      </c>
      <c r="H135" s="65">
        <f t="shared" si="23"/>
        <v>1</v>
      </c>
      <c r="I135" s="65">
        <f t="shared" si="24"/>
        <v>1</v>
      </c>
      <c r="J135" s="65">
        <f t="shared" si="25"/>
        <v>0</v>
      </c>
      <c r="K135" s="65">
        <f t="shared" si="26"/>
        <v>0</v>
      </c>
      <c r="L135" s="65">
        <f t="shared" si="27"/>
        <v>0</v>
      </c>
      <c r="M135" s="69" t="str">
        <f>_xlfn.XLOOKUP($A:$A,VACINAS!$A:$A,VACINAS!E:E)</f>
        <v>NÃO</v>
      </c>
      <c r="N135" s="69" t="str">
        <f>_xlfn.XLOOKUP($A:$A,VACINAS!$A:$A,VACINAS!F:F)</f>
        <v>NÃO</v>
      </c>
      <c r="O135" s="69" t="str">
        <f>_xlfn.XLOOKUP($A:$A,VACINAS!$A:$A,VACINAS!G:G)</f>
        <v>NÃO</v>
      </c>
      <c r="P135">
        <f>_xlfn.XLOOKUP(A:A,AUTOPREENCHIMENTO!A:A,AUTOPREENCHIMENTO!OT:OT)</f>
        <v>1</v>
      </c>
      <c r="Q135">
        <f>_xlfn.XLOOKUP($A:$A,AUTOPREENCHIMENTO!$A:$A,AUTOPREENCHIMENTO!PC:PC)</f>
        <v>1</v>
      </c>
      <c r="R135">
        <f>_xlfn.XLOOKUP($A:$A,AUTOPREENCHIMENTO!$A:$A,AUTOPREENCHIMENTO!PD:PD)</f>
        <v>1</v>
      </c>
      <c r="S135">
        <f>_xlfn.XLOOKUP($A:$A,AUTOPREENCHIMENTO!$A:$A,AUTOPREENCHIMENTO!NF:NF)</f>
        <v>0</v>
      </c>
      <c r="T135">
        <f>_xlfn.XLOOKUP($A:$A,AUTOPREENCHIMENTO!$A:$A,AUTOPREENCHIMENTO!NG:NG)</f>
        <v>0</v>
      </c>
      <c r="U135">
        <f>_xlfn.XLOOKUP(A:A,TELEFONE!A:A,TELEFONE!NF:NF)</f>
        <v>0</v>
      </c>
      <c r="V135">
        <f>_xlfn.XLOOKUP(A:A,TELEFONE!A:A,TELEFONE!NE:NE)</f>
        <v>0</v>
      </c>
    </row>
    <row r="136" spans="1:22" x14ac:dyDescent="0.25">
      <c r="A136" s="2">
        <v>201</v>
      </c>
      <c r="B136" s="1" t="s">
        <v>1622</v>
      </c>
      <c r="C136" s="43" t="s">
        <v>162</v>
      </c>
      <c r="D136" s="1" t="s">
        <v>2137</v>
      </c>
      <c r="E136" s="20" t="str">
        <f>_xlfn.XLOOKUP(A:A,Tipologia!A:A,Tipologia!F:F)</f>
        <v>D</v>
      </c>
      <c r="F136" s="63">
        <f t="shared" si="21"/>
        <v>4</v>
      </c>
      <c r="G136" s="65">
        <f t="shared" si="22"/>
        <v>2</v>
      </c>
      <c r="H136" s="65">
        <f t="shared" si="23"/>
        <v>0</v>
      </c>
      <c r="I136" s="65">
        <f t="shared" si="24"/>
        <v>1</v>
      </c>
      <c r="J136" s="65">
        <f t="shared" si="25"/>
        <v>1</v>
      </c>
      <c r="K136" s="65">
        <f t="shared" si="26"/>
        <v>0</v>
      </c>
      <c r="L136" s="65">
        <f t="shared" si="27"/>
        <v>0</v>
      </c>
      <c r="M136" s="69" t="str">
        <f>_xlfn.XLOOKUP($A:$A,VACINAS!$A:$A,VACINAS!E:E)</f>
        <v>SIM</v>
      </c>
      <c r="N136" s="69" t="str">
        <f>_xlfn.XLOOKUP($A:$A,VACINAS!$A:$A,VACINAS!F:F)</f>
        <v>SIM</v>
      </c>
      <c r="O136" s="69" t="str">
        <f>_xlfn.XLOOKUP($A:$A,VACINAS!$A:$A,VACINAS!G:G)</f>
        <v>SIM</v>
      </c>
      <c r="P136">
        <f>_xlfn.XLOOKUP(A:A,AUTOPREENCHIMENTO!A:A,AUTOPREENCHIMENTO!OT:OT)</f>
        <v>3</v>
      </c>
      <c r="Q136">
        <f>_xlfn.XLOOKUP($A:$A,AUTOPREENCHIMENTO!$A:$A,AUTOPREENCHIMENTO!PC:PC)</f>
        <v>1</v>
      </c>
      <c r="R136">
        <f>_xlfn.XLOOKUP($A:$A,AUTOPREENCHIMENTO!$A:$A,AUTOPREENCHIMENTO!PD:PD)</f>
        <v>1</v>
      </c>
      <c r="S136">
        <f>_xlfn.XLOOKUP($A:$A,AUTOPREENCHIMENTO!$A:$A,AUTOPREENCHIMENTO!NF:NF)</f>
        <v>1</v>
      </c>
      <c r="T136">
        <f>_xlfn.XLOOKUP($A:$A,AUTOPREENCHIMENTO!$A:$A,AUTOPREENCHIMENTO!NG:NG)</f>
        <v>1</v>
      </c>
      <c r="U136">
        <f>_xlfn.XLOOKUP(A:A,TELEFONE!A:A,TELEFONE!NF:NF)</f>
        <v>0</v>
      </c>
      <c r="V136">
        <f>_xlfn.XLOOKUP(A:A,TELEFONE!A:A,TELEFONE!NE:NE)</f>
        <v>0</v>
      </c>
    </row>
    <row r="137" spans="1:22" x14ac:dyDescent="0.25">
      <c r="A137" s="2">
        <v>202</v>
      </c>
      <c r="B137" s="1" t="s">
        <v>1702</v>
      </c>
      <c r="C137" s="43" t="s">
        <v>325</v>
      </c>
      <c r="D137" s="1" t="s">
        <v>1719</v>
      </c>
      <c r="E137" s="20" t="str">
        <f>_xlfn.XLOOKUP(A:A,Tipologia!A:A,Tipologia!F:F)</f>
        <v>C</v>
      </c>
      <c r="F137" s="63">
        <f t="shared" si="21"/>
        <v>6</v>
      </c>
      <c r="G137" s="65">
        <f t="shared" si="22"/>
        <v>2</v>
      </c>
      <c r="H137" s="65">
        <f t="shared" si="23"/>
        <v>1</v>
      </c>
      <c r="I137" s="65">
        <f t="shared" si="24"/>
        <v>1</v>
      </c>
      <c r="J137" s="65">
        <f t="shared" si="25"/>
        <v>1</v>
      </c>
      <c r="K137" s="65">
        <f t="shared" si="26"/>
        <v>0</v>
      </c>
      <c r="L137" s="65">
        <f t="shared" si="27"/>
        <v>1</v>
      </c>
      <c r="M137" s="69" t="str">
        <f>_xlfn.XLOOKUP($A:$A,VACINAS!$A:$A,VACINAS!E:E)</f>
        <v>SIM</v>
      </c>
      <c r="N137" s="69" t="str">
        <f>_xlfn.XLOOKUP($A:$A,VACINAS!$A:$A,VACINAS!F:F)</f>
        <v>SIM</v>
      </c>
      <c r="O137" s="69" t="str">
        <f>_xlfn.XLOOKUP($A:$A,VACINAS!$A:$A,VACINAS!G:G)</f>
        <v>SIM</v>
      </c>
      <c r="P137">
        <f>_xlfn.XLOOKUP(A:A,AUTOPREENCHIMENTO!A:A,AUTOPREENCHIMENTO!OT:OT)</f>
        <v>1</v>
      </c>
      <c r="Q137">
        <f>_xlfn.XLOOKUP($A:$A,AUTOPREENCHIMENTO!$A:$A,AUTOPREENCHIMENTO!PC:PC)</f>
        <v>1</v>
      </c>
      <c r="R137">
        <f>_xlfn.XLOOKUP($A:$A,AUTOPREENCHIMENTO!$A:$A,AUTOPREENCHIMENTO!PD:PD)</f>
        <v>1</v>
      </c>
      <c r="S137">
        <f>_xlfn.XLOOKUP($A:$A,AUTOPREENCHIMENTO!$A:$A,AUTOPREENCHIMENTO!NF:NF)</f>
        <v>1</v>
      </c>
      <c r="T137">
        <f>_xlfn.XLOOKUP($A:$A,AUTOPREENCHIMENTO!$A:$A,AUTOPREENCHIMENTO!NG:NG)</f>
        <v>1</v>
      </c>
      <c r="U137">
        <f>_xlfn.XLOOKUP(A:A,TELEFONE!A:A,TELEFONE!NF:NF)</f>
        <v>0</v>
      </c>
      <c r="V137">
        <f>_xlfn.XLOOKUP(A:A,TELEFONE!A:A,TELEFONE!NE:NE)</f>
        <v>1</v>
      </c>
    </row>
    <row r="138" spans="1:22" x14ac:dyDescent="0.25">
      <c r="A138" s="2">
        <v>203</v>
      </c>
      <c r="B138" s="1" t="s">
        <v>1857</v>
      </c>
      <c r="C138" s="43" t="s">
        <v>157</v>
      </c>
      <c r="D138" s="1" t="s">
        <v>2106</v>
      </c>
      <c r="E138" s="20" t="str">
        <f>_xlfn.XLOOKUP(A:A,Tipologia!A:A,Tipologia!F:F)</f>
        <v>C</v>
      </c>
      <c r="F138" s="63">
        <f t="shared" si="21"/>
        <v>3.5</v>
      </c>
      <c r="G138" s="65">
        <f t="shared" si="22"/>
        <v>0</v>
      </c>
      <c r="H138" s="65">
        <f t="shared" si="23"/>
        <v>1</v>
      </c>
      <c r="I138" s="65">
        <f t="shared" si="24"/>
        <v>1</v>
      </c>
      <c r="J138" s="65">
        <f t="shared" si="25"/>
        <v>0.5</v>
      </c>
      <c r="K138" s="65">
        <f t="shared" si="26"/>
        <v>0</v>
      </c>
      <c r="L138" s="65">
        <f t="shared" si="27"/>
        <v>1</v>
      </c>
      <c r="M138" s="69" t="str">
        <f>_xlfn.XLOOKUP($A:$A,VACINAS!$A:$A,VACINAS!E:E)</f>
        <v>NÃO</v>
      </c>
      <c r="N138" s="69" t="str">
        <f>_xlfn.XLOOKUP($A:$A,VACINAS!$A:$A,VACINAS!F:F)</f>
        <v>NÃO</v>
      </c>
      <c r="O138" s="69" t="str">
        <f>_xlfn.XLOOKUP($A:$A,VACINAS!$A:$A,VACINAS!G:G)</f>
        <v>NÃO</v>
      </c>
      <c r="P138">
        <f>_xlfn.XLOOKUP(A:A,AUTOPREENCHIMENTO!A:A,AUTOPREENCHIMENTO!OT:OT)</f>
        <v>1</v>
      </c>
      <c r="Q138">
        <f>_xlfn.XLOOKUP($A:$A,AUTOPREENCHIMENTO!$A:$A,AUTOPREENCHIMENTO!PC:PC)</f>
        <v>1</v>
      </c>
      <c r="R138">
        <f>_xlfn.XLOOKUP($A:$A,AUTOPREENCHIMENTO!$A:$A,AUTOPREENCHIMENTO!PD:PD)</f>
        <v>1</v>
      </c>
      <c r="S138">
        <f>_xlfn.XLOOKUP($A:$A,AUTOPREENCHIMENTO!$A:$A,AUTOPREENCHIMENTO!NF:NF)</f>
        <v>1</v>
      </c>
      <c r="T138">
        <f>_xlfn.XLOOKUP($A:$A,AUTOPREENCHIMENTO!$A:$A,AUTOPREENCHIMENTO!NG:NG)</f>
        <v>0</v>
      </c>
      <c r="U138">
        <f>_xlfn.XLOOKUP(A:A,TELEFONE!A:A,TELEFONE!NF:NF)</f>
        <v>0</v>
      </c>
      <c r="V138">
        <f>_xlfn.XLOOKUP(A:A,TELEFONE!A:A,TELEFONE!NE:NE)</f>
        <v>1</v>
      </c>
    </row>
    <row r="139" spans="1:22" x14ac:dyDescent="0.25">
      <c r="A139" s="2">
        <v>204</v>
      </c>
      <c r="B139" s="1" t="s">
        <v>1568</v>
      </c>
      <c r="C139" s="43" t="s">
        <v>344</v>
      </c>
      <c r="D139" s="1" t="s">
        <v>2060</v>
      </c>
      <c r="E139" s="20" t="str">
        <f>_xlfn.XLOOKUP(A:A,Tipologia!A:A,Tipologia!F:F)</f>
        <v>C</v>
      </c>
      <c r="F139" s="63">
        <f t="shared" si="21"/>
        <v>2.5</v>
      </c>
      <c r="G139" s="65">
        <f t="shared" si="22"/>
        <v>0</v>
      </c>
      <c r="H139" s="65">
        <f t="shared" si="23"/>
        <v>1</v>
      </c>
      <c r="I139" s="65">
        <f t="shared" si="24"/>
        <v>1</v>
      </c>
      <c r="J139" s="65">
        <f t="shared" si="25"/>
        <v>0.5</v>
      </c>
      <c r="K139" s="65">
        <f t="shared" si="26"/>
        <v>0</v>
      </c>
      <c r="L139" s="65">
        <f t="shared" si="27"/>
        <v>0</v>
      </c>
      <c r="M139" s="69" t="str">
        <f>_xlfn.XLOOKUP($A:$A,VACINAS!$A:$A,VACINAS!E:E)</f>
        <v>NÃO</v>
      </c>
      <c r="N139" s="69" t="str">
        <f>_xlfn.XLOOKUP($A:$A,VACINAS!$A:$A,VACINAS!F:F)</f>
        <v>NÃO</v>
      </c>
      <c r="O139" s="69" t="str">
        <f>_xlfn.XLOOKUP($A:$A,VACINAS!$A:$A,VACINAS!G:G)</f>
        <v>NÃO</v>
      </c>
      <c r="P139">
        <f>_xlfn.XLOOKUP(A:A,AUTOPREENCHIMENTO!A:A,AUTOPREENCHIMENTO!OT:OT)</f>
        <v>1</v>
      </c>
      <c r="Q139">
        <f>_xlfn.XLOOKUP($A:$A,AUTOPREENCHIMENTO!$A:$A,AUTOPREENCHIMENTO!PC:PC)</f>
        <v>1</v>
      </c>
      <c r="R139">
        <f>_xlfn.XLOOKUP($A:$A,AUTOPREENCHIMENTO!$A:$A,AUTOPREENCHIMENTO!PD:PD)</f>
        <v>1</v>
      </c>
      <c r="S139">
        <f>_xlfn.XLOOKUP($A:$A,AUTOPREENCHIMENTO!$A:$A,AUTOPREENCHIMENTO!NF:NF)</f>
        <v>1</v>
      </c>
      <c r="T139">
        <f>_xlfn.XLOOKUP($A:$A,AUTOPREENCHIMENTO!$A:$A,AUTOPREENCHIMENTO!NG:NG)</f>
        <v>0</v>
      </c>
      <c r="U139">
        <f>_xlfn.XLOOKUP(A:A,TELEFONE!A:A,TELEFONE!NF:NF)</f>
        <v>0</v>
      </c>
      <c r="V139">
        <f>_xlfn.XLOOKUP(A:A,TELEFONE!A:A,TELEFONE!NE:NE)</f>
        <v>0</v>
      </c>
    </row>
    <row r="140" spans="1:22" x14ac:dyDescent="0.25">
      <c r="A140" s="2">
        <v>205</v>
      </c>
      <c r="B140" s="1" t="s">
        <v>1929</v>
      </c>
      <c r="C140" s="43" t="s">
        <v>120</v>
      </c>
      <c r="D140" s="1" t="s">
        <v>2119</v>
      </c>
      <c r="E140" s="20" t="str">
        <f>_xlfn.XLOOKUP(A:A,Tipologia!A:A,Tipologia!F:F)</f>
        <v>C</v>
      </c>
      <c r="F140" s="63">
        <f t="shared" si="21"/>
        <v>6</v>
      </c>
      <c r="G140" s="65">
        <f t="shared" si="22"/>
        <v>2</v>
      </c>
      <c r="H140" s="65">
        <f t="shared" si="23"/>
        <v>1</v>
      </c>
      <c r="I140" s="65">
        <f t="shared" si="24"/>
        <v>1</v>
      </c>
      <c r="J140" s="65">
        <f t="shared" si="25"/>
        <v>1</v>
      </c>
      <c r="K140" s="65">
        <f t="shared" si="26"/>
        <v>1</v>
      </c>
      <c r="L140" s="65">
        <f t="shared" si="27"/>
        <v>0</v>
      </c>
      <c r="M140" s="69" t="str">
        <f>_xlfn.XLOOKUP($A:$A,VACINAS!$A:$A,VACINAS!E:E)</f>
        <v>SIM</v>
      </c>
      <c r="N140" s="69" t="str">
        <f>_xlfn.XLOOKUP($A:$A,VACINAS!$A:$A,VACINAS!F:F)</f>
        <v>SIM</v>
      </c>
      <c r="O140" s="69" t="str">
        <f>_xlfn.XLOOKUP($A:$A,VACINAS!$A:$A,VACINAS!G:G)</f>
        <v>SIM</v>
      </c>
      <c r="P140">
        <f>_xlfn.XLOOKUP(A:A,AUTOPREENCHIMENTO!A:A,AUTOPREENCHIMENTO!OT:OT)</f>
        <v>1</v>
      </c>
      <c r="Q140">
        <f>_xlfn.XLOOKUP($A:$A,AUTOPREENCHIMENTO!$A:$A,AUTOPREENCHIMENTO!PC:PC)</f>
        <v>1</v>
      </c>
      <c r="R140">
        <f>_xlfn.XLOOKUP($A:$A,AUTOPREENCHIMENTO!$A:$A,AUTOPREENCHIMENTO!PD:PD)</f>
        <v>1</v>
      </c>
      <c r="S140">
        <f>_xlfn.XLOOKUP($A:$A,AUTOPREENCHIMENTO!$A:$A,AUTOPREENCHIMENTO!NF:NF)</f>
        <v>1</v>
      </c>
      <c r="T140">
        <f>_xlfn.XLOOKUP($A:$A,AUTOPREENCHIMENTO!$A:$A,AUTOPREENCHIMENTO!NG:NG)</f>
        <v>1</v>
      </c>
      <c r="U140">
        <f>_xlfn.XLOOKUP(A:A,TELEFONE!A:A,TELEFONE!NF:NF)</f>
        <v>1</v>
      </c>
      <c r="V140">
        <f>_xlfn.XLOOKUP(A:A,TELEFONE!A:A,TELEFONE!NE:NE)</f>
        <v>0</v>
      </c>
    </row>
    <row r="141" spans="1:22" x14ac:dyDescent="0.25">
      <c r="A141" s="2">
        <v>206</v>
      </c>
      <c r="B141" s="1" t="s">
        <v>1568</v>
      </c>
      <c r="C141" s="43" t="s">
        <v>664</v>
      </c>
      <c r="D141" s="1" t="s">
        <v>2037</v>
      </c>
      <c r="E141" s="20" t="str">
        <f>_xlfn.XLOOKUP(A:A,Tipologia!A:A,Tipologia!F:F)</f>
        <v>C</v>
      </c>
      <c r="F141" s="63">
        <f t="shared" si="21"/>
        <v>4</v>
      </c>
      <c r="G141" s="65">
        <f t="shared" si="22"/>
        <v>2</v>
      </c>
      <c r="H141" s="65">
        <f t="shared" si="23"/>
        <v>1</v>
      </c>
      <c r="I141" s="65">
        <f t="shared" si="24"/>
        <v>1</v>
      </c>
      <c r="J141" s="65">
        <f t="shared" si="25"/>
        <v>0</v>
      </c>
      <c r="K141" s="65">
        <f t="shared" si="26"/>
        <v>0</v>
      </c>
      <c r="L141" s="65">
        <f t="shared" si="27"/>
        <v>0</v>
      </c>
      <c r="M141" s="69" t="str">
        <f>_xlfn.XLOOKUP($A:$A,VACINAS!$A:$A,VACINAS!E:E)</f>
        <v>SIM</v>
      </c>
      <c r="N141" s="69" t="str">
        <f>_xlfn.XLOOKUP($A:$A,VACINAS!$A:$A,VACINAS!F:F)</f>
        <v>SIM</v>
      </c>
      <c r="O141" s="69" t="str">
        <f>_xlfn.XLOOKUP($A:$A,VACINAS!$A:$A,VACINAS!G:G)</f>
        <v>SIM</v>
      </c>
      <c r="P141">
        <f>_xlfn.XLOOKUP(A:A,AUTOPREENCHIMENTO!A:A,AUTOPREENCHIMENTO!OT:OT)</f>
        <v>1</v>
      </c>
      <c r="Q141">
        <f>_xlfn.XLOOKUP($A:$A,AUTOPREENCHIMENTO!$A:$A,AUTOPREENCHIMENTO!PC:PC)</f>
        <v>1</v>
      </c>
      <c r="R141">
        <f>_xlfn.XLOOKUP($A:$A,AUTOPREENCHIMENTO!$A:$A,AUTOPREENCHIMENTO!PD:PD)</f>
        <v>1</v>
      </c>
      <c r="S141">
        <f>_xlfn.XLOOKUP($A:$A,AUTOPREENCHIMENTO!$A:$A,AUTOPREENCHIMENTO!NF:NF)</f>
        <v>0</v>
      </c>
      <c r="T141">
        <f>_xlfn.XLOOKUP($A:$A,AUTOPREENCHIMENTO!$A:$A,AUTOPREENCHIMENTO!NG:NG)</f>
        <v>0</v>
      </c>
      <c r="U141">
        <f>_xlfn.XLOOKUP(A:A,TELEFONE!A:A,TELEFONE!NF:NF)</f>
        <v>0</v>
      </c>
      <c r="V141">
        <f>_xlfn.XLOOKUP(A:A,TELEFONE!A:A,TELEFONE!NE:NE)</f>
        <v>0</v>
      </c>
    </row>
    <row r="142" spans="1:22" x14ac:dyDescent="0.25">
      <c r="A142" s="2">
        <v>207</v>
      </c>
      <c r="B142" s="1" t="s">
        <v>1857</v>
      </c>
      <c r="C142" s="43" t="s">
        <v>390</v>
      </c>
      <c r="D142" s="1" t="s">
        <v>2061</v>
      </c>
      <c r="E142" s="20" t="str">
        <f>_xlfn.XLOOKUP(A:A,Tipologia!A:A,Tipologia!F:F)</f>
        <v>B</v>
      </c>
      <c r="F142" s="63">
        <f t="shared" si="21"/>
        <v>6.5</v>
      </c>
      <c r="G142" s="65">
        <f t="shared" si="22"/>
        <v>2</v>
      </c>
      <c r="H142" s="65">
        <f t="shared" si="23"/>
        <v>1</v>
      </c>
      <c r="I142" s="65">
        <f t="shared" si="24"/>
        <v>1</v>
      </c>
      <c r="J142" s="65">
        <f t="shared" si="25"/>
        <v>0.5</v>
      </c>
      <c r="K142" s="65">
        <f t="shared" si="26"/>
        <v>1</v>
      </c>
      <c r="L142" s="65">
        <f t="shared" si="27"/>
        <v>1</v>
      </c>
      <c r="M142" s="69" t="str">
        <f>_xlfn.XLOOKUP($A:$A,VACINAS!$A:$A,VACINAS!E:E)</f>
        <v>SIM</v>
      </c>
      <c r="N142" s="69" t="str">
        <f>_xlfn.XLOOKUP($A:$A,VACINAS!$A:$A,VACINAS!F:F)</f>
        <v>SIM</v>
      </c>
      <c r="O142" s="69" t="str">
        <f>_xlfn.XLOOKUP($A:$A,VACINAS!$A:$A,VACINAS!G:G)</f>
        <v>SIM</v>
      </c>
      <c r="P142">
        <f>_xlfn.XLOOKUP(A:A,AUTOPREENCHIMENTO!A:A,AUTOPREENCHIMENTO!OT:OT)</f>
        <v>1</v>
      </c>
      <c r="Q142">
        <f>_xlfn.XLOOKUP($A:$A,AUTOPREENCHIMENTO!$A:$A,AUTOPREENCHIMENTO!PC:PC)</f>
        <v>1</v>
      </c>
      <c r="R142">
        <f>_xlfn.XLOOKUP($A:$A,AUTOPREENCHIMENTO!$A:$A,AUTOPREENCHIMENTO!PD:PD)</f>
        <v>1</v>
      </c>
      <c r="S142">
        <f>_xlfn.XLOOKUP($A:$A,AUTOPREENCHIMENTO!$A:$A,AUTOPREENCHIMENTO!NF:NF)</f>
        <v>1</v>
      </c>
      <c r="T142">
        <f>_xlfn.XLOOKUP($A:$A,AUTOPREENCHIMENTO!$A:$A,AUTOPREENCHIMENTO!NG:NG)</f>
        <v>0</v>
      </c>
      <c r="U142">
        <f>_xlfn.XLOOKUP(A:A,TELEFONE!A:A,TELEFONE!NF:NF)</f>
        <v>1</v>
      </c>
      <c r="V142">
        <f>_xlfn.XLOOKUP(A:A,TELEFONE!A:A,TELEFONE!NE:NE)</f>
        <v>1</v>
      </c>
    </row>
    <row r="143" spans="1:22" x14ac:dyDescent="0.25">
      <c r="A143" s="2">
        <v>211</v>
      </c>
      <c r="B143" s="1" t="s">
        <v>1857</v>
      </c>
      <c r="C143" s="43" t="s">
        <v>157</v>
      </c>
      <c r="D143" s="1" t="s">
        <v>2146</v>
      </c>
      <c r="E143" s="20" t="str">
        <f>_xlfn.XLOOKUP(A:A,Tipologia!A:A,Tipologia!F:F)</f>
        <v>E</v>
      </c>
      <c r="F143" s="63">
        <f t="shared" si="21"/>
        <v>2.5</v>
      </c>
      <c r="G143" s="65">
        <f t="shared" si="22"/>
        <v>0</v>
      </c>
      <c r="H143" s="65">
        <f t="shared" si="23"/>
        <v>1</v>
      </c>
      <c r="I143" s="65">
        <f t="shared" si="24"/>
        <v>1</v>
      </c>
      <c r="J143" s="65">
        <f t="shared" si="25"/>
        <v>0.5</v>
      </c>
      <c r="K143" s="65">
        <f t="shared" si="26"/>
        <v>0</v>
      </c>
      <c r="L143" s="65">
        <f t="shared" si="27"/>
        <v>0</v>
      </c>
      <c r="M143" s="69" t="str">
        <f>_xlfn.XLOOKUP($A:$A,VACINAS!$A:$A,VACINAS!E:E)</f>
        <v>NÃO</v>
      </c>
      <c r="N143" s="69" t="str">
        <f>_xlfn.XLOOKUP($A:$A,VACINAS!$A:$A,VACINAS!F:F)</f>
        <v>NÃO</v>
      </c>
      <c r="O143" s="69" t="str">
        <f>_xlfn.XLOOKUP($A:$A,VACINAS!$A:$A,VACINAS!G:G)</f>
        <v>NÃO</v>
      </c>
      <c r="P143">
        <f>_xlfn.XLOOKUP(A:A,AUTOPREENCHIMENTO!A:A,AUTOPREENCHIMENTO!OT:OT)</f>
        <v>1</v>
      </c>
      <c r="Q143">
        <f>_xlfn.XLOOKUP($A:$A,AUTOPREENCHIMENTO!$A:$A,AUTOPREENCHIMENTO!PC:PC)</f>
        <v>1</v>
      </c>
      <c r="R143">
        <f>_xlfn.XLOOKUP($A:$A,AUTOPREENCHIMENTO!$A:$A,AUTOPREENCHIMENTO!PD:PD)</f>
        <v>1</v>
      </c>
      <c r="S143">
        <f>_xlfn.XLOOKUP($A:$A,AUTOPREENCHIMENTO!$A:$A,AUTOPREENCHIMENTO!NF:NF)</f>
        <v>1</v>
      </c>
      <c r="T143">
        <f>_xlfn.XLOOKUP($A:$A,AUTOPREENCHIMENTO!$A:$A,AUTOPREENCHIMENTO!NG:NG)</f>
        <v>0</v>
      </c>
      <c r="U143">
        <f>_xlfn.XLOOKUP(A:A,TELEFONE!A:A,TELEFONE!NF:NF)</f>
        <v>0</v>
      </c>
      <c r="V143">
        <f>_xlfn.XLOOKUP(A:A,TELEFONE!A:A,TELEFONE!NE:NE)</f>
        <v>0</v>
      </c>
    </row>
    <row r="144" spans="1:22" x14ac:dyDescent="0.25">
      <c r="A144" s="2">
        <v>213</v>
      </c>
      <c r="B144" s="1" t="s">
        <v>1523</v>
      </c>
      <c r="C144" s="43" t="s">
        <v>171</v>
      </c>
      <c r="D144" s="1" t="s">
        <v>2040</v>
      </c>
      <c r="E144" s="20" t="str">
        <f>_xlfn.XLOOKUP(A:A,Tipologia!A:A,Tipologia!F:F)</f>
        <v>B</v>
      </c>
      <c r="F144" s="63">
        <f t="shared" si="21"/>
        <v>4</v>
      </c>
      <c r="G144" s="65">
        <f t="shared" si="22"/>
        <v>2</v>
      </c>
      <c r="H144" s="65">
        <f t="shared" si="23"/>
        <v>0</v>
      </c>
      <c r="I144" s="65">
        <f t="shared" si="24"/>
        <v>1</v>
      </c>
      <c r="J144" s="65">
        <f t="shared" si="25"/>
        <v>1</v>
      </c>
      <c r="K144" s="65">
        <f t="shared" si="26"/>
        <v>0</v>
      </c>
      <c r="L144" s="65">
        <f t="shared" si="27"/>
        <v>0</v>
      </c>
      <c r="M144" s="69" t="str">
        <f>_xlfn.XLOOKUP($A:$A,VACINAS!$A:$A,VACINAS!E:E)</f>
        <v>SIM</v>
      </c>
      <c r="N144" s="69" t="str">
        <f>_xlfn.XLOOKUP($A:$A,VACINAS!$A:$A,VACINAS!F:F)</f>
        <v>SIM</v>
      </c>
      <c r="O144" s="69" t="str">
        <f>_xlfn.XLOOKUP($A:$A,VACINAS!$A:$A,VACINAS!G:G)</f>
        <v>SIM</v>
      </c>
      <c r="P144">
        <f>_xlfn.XLOOKUP(A:A,AUTOPREENCHIMENTO!A:A,AUTOPREENCHIMENTO!OT:OT)</f>
        <v>2</v>
      </c>
      <c r="Q144">
        <f>_xlfn.XLOOKUP($A:$A,AUTOPREENCHIMENTO!$A:$A,AUTOPREENCHIMENTO!PC:PC)</f>
        <v>1</v>
      </c>
      <c r="R144">
        <f>_xlfn.XLOOKUP($A:$A,AUTOPREENCHIMENTO!$A:$A,AUTOPREENCHIMENTO!PD:PD)</f>
        <v>1</v>
      </c>
      <c r="S144">
        <f>_xlfn.XLOOKUP($A:$A,AUTOPREENCHIMENTO!$A:$A,AUTOPREENCHIMENTO!NF:NF)</f>
        <v>1</v>
      </c>
      <c r="T144">
        <f>_xlfn.XLOOKUP($A:$A,AUTOPREENCHIMENTO!$A:$A,AUTOPREENCHIMENTO!NG:NG)</f>
        <v>1</v>
      </c>
      <c r="U144">
        <f>_xlfn.XLOOKUP(A:A,TELEFONE!A:A,TELEFONE!NF:NF)</f>
        <v>0</v>
      </c>
      <c r="V144">
        <f>_xlfn.XLOOKUP(A:A,TELEFONE!A:A,TELEFONE!NE:NE)</f>
        <v>0</v>
      </c>
    </row>
    <row r="145" spans="1:22" x14ac:dyDescent="0.25">
      <c r="A145" s="2">
        <v>214</v>
      </c>
      <c r="B145" s="1" t="s">
        <v>1794</v>
      </c>
      <c r="C145" s="43" t="s">
        <v>330</v>
      </c>
      <c r="D145" s="1" t="s">
        <v>2138</v>
      </c>
      <c r="E145" s="20" t="str">
        <f>_xlfn.XLOOKUP(A:A,Tipologia!A:A,Tipologia!F:F)</f>
        <v>C</v>
      </c>
      <c r="F145" s="63">
        <f t="shared" si="21"/>
        <v>2</v>
      </c>
      <c r="G145" s="65">
        <f t="shared" si="22"/>
        <v>0</v>
      </c>
      <c r="H145" s="65">
        <f t="shared" si="23"/>
        <v>0</v>
      </c>
      <c r="I145" s="65">
        <f t="shared" si="24"/>
        <v>1</v>
      </c>
      <c r="J145" s="65">
        <f t="shared" si="25"/>
        <v>0</v>
      </c>
      <c r="K145" s="65">
        <f t="shared" si="26"/>
        <v>0</v>
      </c>
      <c r="L145" s="65">
        <f t="shared" si="27"/>
        <v>1</v>
      </c>
      <c r="M145" s="69" t="str">
        <f>_xlfn.XLOOKUP($A:$A,VACINAS!$A:$A,VACINAS!E:E)</f>
        <v>NÃO</v>
      </c>
      <c r="N145" s="69" t="str">
        <f>_xlfn.XLOOKUP($A:$A,VACINAS!$A:$A,VACINAS!F:F)</f>
        <v>NÃO</v>
      </c>
      <c r="O145" s="69" t="str">
        <f>_xlfn.XLOOKUP($A:$A,VACINAS!$A:$A,VACINAS!G:G)</f>
        <v>NÃO</v>
      </c>
      <c r="P145">
        <f>_xlfn.XLOOKUP(A:A,AUTOPREENCHIMENTO!A:A,AUTOPREENCHIMENTO!OT:OT)</f>
        <v>3</v>
      </c>
      <c r="Q145">
        <f>_xlfn.XLOOKUP($A:$A,AUTOPREENCHIMENTO!$A:$A,AUTOPREENCHIMENTO!PC:PC)</f>
        <v>1</v>
      </c>
      <c r="R145">
        <f>_xlfn.XLOOKUP($A:$A,AUTOPREENCHIMENTO!$A:$A,AUTOPREENCHIMENTO!PD:PD)</f>
        <v>1</v>
      </c>
      <c r="S145">
        <f>_xlfn.XLOOKUP($A:$A,AUTOPREENCHIMENTO!$A:$A,AUTOPREENCHIMENTO!NF:NF)</f>
        <v>0</v>
      </c>
      <c r="T145">
        <f>_xlfn.XLOOKUP($A:$A,AUTOPREENCHIMENTO!$A:$A,AUTOPREENCHIMENTO!NG:NG)</f>
        <v>0</v>
      </c>
      <c r="U145">
        <f>_xlfn.XLOOKUP(A:A,TELEFONE!A:A,TELEFONE!NF:NF)</f>
        <v>0</v>
      </c>
      <c r="V145">
        <f>_xlfn.XLOOKUP(A:A,TELEFONE!A:A,TELEFONE!NE:NE)</f>
        <v>1</v>
      </c>
    </row>
    <row r="146" spans="1:22" x14ac:dyDescent="0.25">
      <c r="A146" s="2">
        <v>215</v>
      </c>
      <c r="B146" s="1" t="s">
        <v>1857</v>
      </c>
      <c r="C146" s="43" t="s">
        <v>157</v>
      </c>
      <c r="D146" s="1" t="s">
        <v>2066</v>
      </c>
      <c r="E146" s="20" t="str">
        <f>_xlfn.XLOOKUP(A:A,Tipologia!A:A,Tipologia!F:F)</f>
        <v>SEM INFORMAÇÃO</v>
      </c>
      <c r="F146" s="63" t="e">
        <f t="shared" si="21"/>
        <v>#N/A</v>
      </c>
      <c r="G146" s="65">
        <f t="shared" si="22"/>
        <v>2</v>
      </c>
      <c r="H146" s="65" t="e">
        <f t="shared" si="23"/>
        <v>#N/A</v>
      </c>
      <c r="I146" s="65" t="e">
        <f t="shared" si="24"/>
        <v>#N/A</v>
      </c>
      <c r="J146" s="65" t="e">
        <f t="shared" si="25"/>
        <v>#N/A</v>
      </c>
      <c r="K146" s="65">
        <f t="shared" si="26"/>
        <v>0</v>
      </c>
      <c r="L146" s="65">
        <f t="shared" si="27"/>
        <v>0</v>
      </c>
      <c r="M146" s="69" t="str">
        <f>_xlfn.XLOOKUP($A:$A,VACINAS!$A:$A,VACINAS!E:E)</f>
        <v>SIM</v>
      </c>
      <c r="N146" s="69" t="str">
        <f>_xlfn.XLOOKUP($A:$A,VACINAS!$A:$A,VACINAS!F:F)</f>
        <v>SIM</v>
      </c>
      <c r="O146" s="69" t="str">
        <f>_xlfn.XLOOKUP($A:$A,VACINAS!$A:$A,VACINAS!G:G)</f>
        <v>SIM</v>
      </c>
      <c r="P146" t="e">
        <f>_xlfn.XLOOKUP(A:A,AUTOPREENCHIMENTO!A:A,AUTOPREENCHIMENTO!OT:OT)</f>
        <v>#N/A</v>
      </c>
      <c r="Q146" t="e">
        <f>_xlfn.XLOOKUP($A:$A,AUTOPREENCHIMENTO!$A:$A,AUTOPREENCHIMENTO!PC:PC)</f>
        <v>#N/A</v>
      </c>
      <c r="R146" t="e">
        <f>_xlfn.XLOOKUP($A:$A,AUTOPREENCHIMENTO!$A:$A,AUTOPREENCHIMENTO!PD:PD)</f>
        <v>#N/A</v>
      </c>
      <c r="S146" t="e">
        <f>_xlfn.XLOOKUP($A:$A,AUTOPREENCHIMENTO!$A:$A,AUTOPREENCHIMENTO!NF:NF)</f>
        <v>#N/A</v>
      </c>
      <c r="T146" t="e">
        <f>_xlfn.XLOOKUP($A:$A,AUTOPREENCHIMENTO!$A:$A,AUTOPREENCHIMENTO!NG:NG)</f>
        <v>#N/A</v>
      </c>
      <c r="U146">
        <f>_xlfn.XLOOKUP(A:A,TELEFONE!A:A,TELEFONE!NF:NF)</f>
        <v>0</v>
      </c>
      <c r="V146">
        <f>_xlfn.XLOOKUP(A:A,TELEFONE!A:A,TELEFONE!NE:NE)</f>
        <v>0</v>
      </c>
    </row>
    <row r="147" spans="1:22" x14ac:dyDescent="0.25">
      <c r="A147" s="2">
        <v>216</v>
      </c>
      <c r="B147" s="1" t="s">
        <v>1622</v>
      </c>
      <c r="C147" s="43" t="s">
        <v>127</v>
      </c>
      <c r="D147" s="1" t="s">
        <v>1667</v>
      </c>
      <c r="E147" s="20" t="str">
        <f>_xlfn.XLOOKUP(A:A,Tipologia!A:A,Tipologia!F:F)</f>
        <v>C</v>
      </c>
      <c r="F147" s="63">
        <f t="shared" si="21"/>
        <v>4.5</v>
      </c>
      <c r="G147" s="65">
        <f t="shared" si="22"/>
        <v>2</v>
      </c>
      <c r="H147" s="65">
        <f t="shared" si="23"/>
        <v>0</v>
      </c>
      <c r="I147" s="65">
        <f t="shared" si="24"/>
        <v>1</v>
      </c>
      <c r="J147" s="65">
        <f t="shared" si="25"/>
        <v>0.5</v>
      </c>
      <c r="K147" s="65">
        <f t="shared" si="26"/>
        <v>0</v>
      </c>
      <c r="L147" s="65">
        <f t="shared" si="27"/>
        <v>1</v>
      </c>
      <c r="M147" s="69" t="str">
        <f>_xlfn.XLOOKUP($A:$A,VACINAS!$A:$A,VACINAS!E:E)</f>
        <v>SIM</v>
      </c>
      <c r="N147" s="69" t="str">
        <f>_xlfn.XLOOKUP($A:$A,VACINAS!$A:$A,VACINAS!F:F)</f>
        <v>SIM</v>
      </c>
      <c r="O147" s="69" t="str">
        <f>_xlfn.XLOOKUP($A:$A,VACINAS!$A:$A,VACINAS!G:G)</f>
        <v>SIM</v>
      </c>
      <c r="P147">
        <f>_xlfn.XLOOKUP(A:A,AUTOPREENCHIMENTO!A:A,AUTOPREENCHIMENTO!OT:OT)</f>
        <v>2</v>
      </c>
      <c r="Q147">
        <f>_xlfn.XLOOKUP($A:$A,AUTOPREENCHIMENTO!$A:$A,AUTOPREENCHIMENTO!PC:PC)</f>
        <v>3</v>
      </c>
      <c r="R147">
        <f>_xlfn.XLOOKUP($A:$A,AUTOPREENCHIMENTO!$A:$A,AUTOPREENCHIMENTO!PD:PD)</f>
        <v>1</v>
      </c>
      <c r="S147">
        <f>_xlfn.XLOOKUP($A:$A,AUTOPREENCHIMENTO!$A:$A,AUTOPREENCHIMENTO!NF:NF)</f>
        <v>1</v>
      </c>
      <c r="T147">
        <f>_xlfn.XLOOKUP($A:$A,AUTOPREENCHIMENTO!$A:$A,AUTOPREENCHIMENTO!NG:NG)</f>
        <v>0</v>
      </c>
      <c r="U147">
        <f>_xlfn.XLOOKUP(A:A,TELEFONE!A:A,TELEFONE!NF:NF)</f>
        <v>0</v>
      </c>
      <c r="V147">
        <f>_xlfn.XLOOKUP(A:A,TELEFONE!A:A,TELEFONE!NE:NE)</f>
        <v>1</v>
      </c>
    </row>
    <row r="148" spans="1:22" x14ac:dyDescent="0.25">
      <c r="A148" s="2">
        <v>217</v>
      </c>
      <c r="B148" s="1" t="s">
        <v>1702</v>
      </c>
      <c r="C148" s="43" t="s">
        <v>325</v>
      </c>
      <c r="D148" s="1" t="s">
        <v>2062</v>
      </c>
      <c r="E148" s="20" t="str">
        <f>_xlfn.XLOOKUP(A:A,Tipologia!A:A,Tipologia!F:F)</f>
        <v>D</v>
      </c>
      <c r="F148" s="63">
        <f t="shared" si="21"/>
        <v>4.5</v>
      </c>
      <c r="G148" s="65">
        <f t="shared" si="22"/>
        <v>2</v>
      </c>
      <c r="H148" s="65">
        <f t="shared" si="23"/>
        <v>1</v>
      </c>
      <c r="I148" s="65">
        <f t="shared" si="24"/>
        <v>1</v>
      </c>
      <c r="J148" s="65">
        <f t="shared" si="25"/>
        <v>0.5</v>
      </c>
      <c r="K148" s="65">
        <f t="shared" si="26"/>
        <v>0</v>
      </c>
      <c r="L148" s="65">
        <f t="shared" si="27"/>
        <v>0</v>
      </c>
      <c r="M148" s="69" t="str">
        <f>_xlfn.XLOOKUP($A:$A,VACINAS!$A:$A,VACINAS!E:E)</f>
        <v>SIM</v>
      </c>
      <c r="N148" s="69" t="str">
        <f>_xlfn.XLOOKUP($A:$A,VACINAS!$A:$A,VACINAS!F:F)</f>
        <v>SIM</v>
      </c>
      <c r="O148" s="69" t="str">
        <f>_xlfn.XLOOKUP($A:$A,VACINAS!$A:$A,VACINAS!G:G)</f>
        <v>SIM</v>
      </c>
      <c r="P148">
        <f>_xlfn.XLOOKUP(A:A,AUTOPREENCHIMENTO!A:A,AUTOPREENCHIMENTO!OT:OT)</f>
        <v>1</v>
      </c>
      <c r="Q148">
        <f>_xlfn.XLOOKUP($A:$A,AUTOPREENCHIMENTO!$A:$A,AUTOPREENCHIMENTO!PC:PC)</f>
        <v>1</v>
      </c>
      <c r="R148">
        <f>_xlfn.XLOOKUP($A:$A,AUTOPREENCHIMENTO!$A:$A,AUTOPREENCHIMENTO!PD:PD)</f>
        <v>1</v>
      </c>
      <c r="S148">
        <f>_xlfn.XLOOKUP($A:$A,AUTOPREENCHIMENTO!$A:$A,AUTOPREENCHIMENTO!NF:NF)</f>
        <v>1</v>
      </c>
      <c r="T148">
        <f>_xlfn.XLOOKUP($A:$A,AUTOPREENCHIMENTO!$A:$A,AUTOPREENCHIMENTO!NG:NG)</f>
        <v>0</v>
      </c>
      <c r="U148">
        <f>_xlfn.XLOOKUP(A:A,TELEFONE!A:A,TELEFONE!NF:NF)</f>
        <v>0</v>
      </c>
      <c r="V148">
        <f>_xlfn.XLOOKUP(A:A,TELEFONE!A:A,TELEFONE!NE:NE)</f>
        <v>0</v>
      </c>
    </row>
    <row r="149" spans="1:22" x14ac:dyDescent="0.25">
      <c r="A149" s="2">
        <v>218</v>
      </c>
      <c r="B149" s="1" t="s">
        <v>1622</v>
      </c>
      <c r="C149" s="43" t="s">
        <v>127</v>
      </c>
      <c r="D149" s="1" t="s">
        <v>1663</v>
      </c>
      <c r="E149" s="20" t="str">
        <f>_xlfn.XLOOKUP(A:A,Tipologia!A:A,Tipologia!F:F)</f>
        <v>D</v>
      </c>
      <c r="F149" s="63">
        <f t="shared" si="21"/>
        <v>3</v>
      </c>
      <c r="G149" s="65">
        <f t="shared" si="22"/>
        <v>0.5</v>
      </c>
      <c r="H149" s="65">
        <f t="shared" si="23"/>
        <v>0</v>
      </c>
      <c r="I149" s="65">
        <f t="shared" si="24"/>
        <v>1</v>
      </c>
      <c r="J149" s="65">
        <f t="shared" si="25"/>
        <v>0.5</v>
      </c>
      <c r="K149" s="65">
        <f t="shared" si="26"/>
        <v>0</v>
      </c>
      <c r="L149" s="65">
        <f t="shared" si="27"/>
        <v>1</v>
      </c>
      <c r="M149" s="69" t="str">
        <f>_xlfn.XLOOKUP($A:$A,VACINAS!$A:$A,VACINAS!E:E)</f>
        <v>SIM</v>
      </c>
      <c r="N149" s="69" t="str">
        <f>_xlfn.XLOOKUP($A:$A,VACINAS!$A:$A,VACINAS!F:F)</f>
        <v>NÃO</v>
      </c>
      <c r="O149" s="69" t="str">
        <f>_xlfn.XLOOKUP($A:$A,VACINAS!$A:$A,VACINAS!G:G)</f>
        <v>SIM</v>
      </c>
      <c r="P149">
        <f>_xlfn.XLOOKUP(A:A,AUTOPREENCHIMENTO!A:A,AUTOPREENCHIMENTO!OT:OT)</f>
        <v>2</v>
      </c>
      <c r="Q149">
        <f>_xlfn.XLOOKUP($A:$A,AUTOPREENCHIMENTO!$A:$A,AUTOPREENCHIMENTO!PC:PC)</f>
        <v>1</v>
      </c>
      <c r="R149">
        <f>_xlfn.XLOOKUP($A:$A,AUTOPREENCHIMENTO!$A:$A,AUTOPREENCHIMENTO!PD:PD)</f>
        <v>1</v>
      </c>
      <c r="S149">
        <f>_xlfn.XLOOKUP($A:$A,AUTOPREENCHIMENTO!$A:$A,AUTOPREENCHIMENTO!NF:NF)</f>
        <v>1</v>
      </c>
      <c r="T149">
        <f>_xlfn.XLOOKUP($A:$A,AUTOPREENCHIMENTO!$A:$A,AUTOPREENCHIMENTO!NG:NG)</f>
        <v>0</v>
      </c>
      <c r="U149">
        <f>_xlfn.XLOOKUP(A:A,TELEFONE!A:A,TELEFONE!NF:NF)</f>
        <v>0</v>
      </c>
      <c r="V149">
        <f>_xlfn.XLOOKUP(A:A,TELEFONE!A:A,TELEFONE!NE:NE)</f>
        <v>1</v>
      </c>
    </row>
    <row r="150" spans="1:22" x14ac:dyDescent="0.25">
      <c r="A150" s="2">
        <v>219</v>
      </c>
      <c r="B150" s="1" t="s">
        <v>1523</v>
      </c>
      <c r="C150" s="43" t="s">
        <v>1524</v>
      </c>
      <c r="D150" s="1" t="s">
        <v>2081</v>
      </c>
      <c r="E150" s="20" t="str">
        <f>_xlfn.XLOOKUP(A:A,Tipologia!A:A,Tipologia!F:F)</f>
        <v>B</v>
      </c>
      <c r="F150" s="63">
        <f t="shared" si="21"/>
        <v>4.5</v>
      </c>
      <c r="G150" s="65">
        <f t="shared" si="22"/>
        <v>2</v>
      </c>
      <c r="H150" s="65">
        <f t="shared" si="23"/>
        <v>1</v>
      </c>
      <c r="I150" s="65">
        <f t="shared" si="24"/>
        <v>0</v>
      </c>
      <c r="J150" s="65">
        <f t="shared" si="25"/>
        <v>0.5</v>
      </c>
      <c r="K150" s="65">
        <f t="shared" si="26"/>
        <v>0</v>
      </c>
      <c r="L150" s="65">
        <f t="shared" si="27"/>
        <v>1</v>
      </c>
      <c r="M150" s="69" t="str">
        <f>_xlfn.XLOOKUP($A:$A,VACINAS!$A:$A,VACINAS!E:E)</f>
        <v>SIM</v>
      </c>
      <c r="N150" s="69" t="str">
        <f>_xlfn.XLOOKUP($A:$A,VACINAS!$A:$A,VACINAS!F:F)</f>
        <v>SIM</v>
      </c>
      <c r="O150" s="69" t="str">
        <f>_xlfn.XLOOKUP($A:$A,VACINAS!$A:$A,VACINAS!G:G)</f>
        <v>SIM</v>
      </c>
      <c r="P150">
        <f>_xlfn.XLOOKUP(A:A,AUTOPREENCHIMENTO!A:A,AUTOPREENCHIMENTO!OT:OT)</f>
        <v>1</v>
      </c>
      <c r="Q150">
        <f>_xlfn.XLOOKUP($A:$A,AUTOPREENCHIMENTO!$A:$A,AUTOPREENCHIMENTO!PC:PC)</f>
        <v>2</v>
      </c>
      <c r="R150">
        <f>_xlfn.XLOOKUP($A:$A,AUTOPREENCHIMENTO!$A:$A,AUTOPREENCHIMENTO!PD:PD)</f>
        <v>2</v>
      </c>
      <c r="S150">
        <f>_xlfn.XLOOKUP($A:$A,AUTOPREENCHIMENTO!$A:$A,AUTOPREENCHIMENTO!NF:NF)</f>
        <v>1</v>
      </c>
      <c r="T150">
        <f>_xlfn.XLOOKUP($A:$A,AUTOPREENCHIMENTO!$A:$A,AUTOPREENCHIMENTO!NG:NG)</f>
        <v>0</v>
      </c>
      <c r="U150">
        <f>_xlfn.XLOOKUP(A:A,TELEFONE!A:A,TELEFONE!NF:NF)</f>
        <v>0</v>
      </c>
      <c r="V150">
        <f>_xlfn.XLOOKUP(A:A,TELEFONE!A:A,TELEFONE!NE:NE)</f>
        <v>1</v>
      </c>
    </row>
    <row r="151" spans="1:22" x14ac:dyDescent="0.25">
      <c r="A151" s="2">
        <v>222</v>
      </c>
      <c r="B151" s="1" t="s">
        <v>1929</v>
      </c>
      <c r="C151" s="43" t="s">
        <v>136</v>
      </c>
      <c r="D151" s="1" t="s">
        <v>2093</v>
      </c>
      <c r="E151" s="20" t="str">
        <f>_xlfn.XLOOKUP(A:A,Tipologia!A:A,Tipologia!F:F)</f>
        <v>C</v>
      </c>
      <c r="F151" s="63">
        <f t="shared" si="21"/>
        <v>2.5</v>
      </c>
      <c r="G151" s="65">
        <f t="shared" si="22"/>
        <v>0.5</v>
      </c>
      <c r="H151" s="65">
        <f t="shared" si="23"/>
        <v>1</v>
      </c>
      <c r="I151" s="65">
        <f t="shared" si="24"/>
        <v>1</v>
      </c>
      <c r="J151" s="65">
        <f t="shared" si="25"/>
        <v>0</v>
      </c>
      <c r="K151" s="65">
        <f t="shared" si="26"/>
        <v>0</v>
      </c>
      <c r="L151" s="65">
        <f t="shared" si="27"/>
        <v>0</v>
      </c>
      <c r="M151" s="69" t="str">
        <f>_xlfn.XLOOKUP($A:$A,VACINAS!$A:$A,VACINAS!E:E)</f>
        <v>NÃO</v>
      </c>
      <c r="N151" s="69" t="str">
        <f>_xlfn.XLOOKUP($A:$A,VACINAS!$A:$A,VACINAS!F:F)</f>
        <v>NÃO</v>
      </c>
      <c r="O151" s="69" t="str">
        <f>_xlfn.XLOOKUP($A:$A,VACINAS!$A:$A,VACINAS!G:G)</f>
        <v>SIM</v>
      </c>
      <c r="P151">
        <f>_xlfn.XLOOKUP(A:A,AUTOPREENCHIMENTO!A:A,AUTOPREENCHIMENTO!OT:OT)</f>
        <v>1</v>
      </c>
      <c r="Q151">
        <f>_xlfn.XLOOKUP($A:$A,AUTOPREENCHIMENTO!$A:$A,AUTOPREENCHIMENTO!PC:PC)</f>
        <v>1</v>
      </c>
      <c r="R151">
        <f>_xlfn.XLOOKUP($A:$A,AUTOPREENCHIMENTO!$A:$A,AUTOPREENCHIMENTO!PD:PD)</f>
        <v>1</v>
      </c>
      <c r="S151">
        <f>_xlfn.XLOOKUP($A:$A,AUTOPREENCHIMENTO!$A:$A,AUTOPREENCHIMENTO!NF:NF)</f>
        <v>0</v>
      </c>
      <c r="T151">
        <f>_xlfn.XLOOKUP($A:$A,AUTOPREENCHIMENTO!$A:$A,AUTOPREENCHIMENTO!NG:NG)</f>
        <v>0</v>
      </c>
      <c r="U151">
        <f>_xlfn.XLOOKUP(A:A,TELEFONE!A:A,TELEFONE!NF:NF)</f>
        <v>0</v>
      </c>
      <c r="V151">
        <f>_xlfn.XLOOKUP(A:A,TELEFONE!A:A,TELEFONE!NE:NE)</f>
        <v>0</v>
      </c>
    </row>
    <row r="152" spans="1:22" x14ac:dyDescent="0.25">
      <c r="A152" s="2">
        <v>223</v>
      </c>
      <c r="B152" s="1" t="s">
        <v>1523</v>
      </c>
      <c r="C152" s="43" t="s">
        <v>1549</v>
      </c>
      <c r="D152" s="1" t="s">
        <v>2039</v>
      </c>
      <c r="E152" s="20" t="str">
        <f>_xlfn.XLOOKUP(A:A,Tipologia!A:A,Tipologia!F:F)</f>
        <v>C</v>
      </c>
      <c r="F152" s="63">
        <f t="shared" si="21"/>
        <v>3</v>
      </c>
      <c r="G152" s="65">
        <f t="shared" si="22"/>
        <v>0</v>
      </c>
      <c r="H152" s="65">
        <f t="shared" si="23"/>
        <v>1</v>
      </c>
      <c r="I152" s="65">
        <f t="shared" si="24"/>
        <v>1</v>
      </c>
      <c r="J152" s="65">
        <f t="shared" si="25"/>
        <v>1</v>
      </c>
      <c r="K152" s="65">
        <f t="shared" si="26"/>
        <v>0</v>
      </c>
      <c r="L152" s="65">
        <f t="shared" si="27"/>
        <v>0</v>
      </c>
      <c r="M152" s="69" t="str">
        <f>_xlfn.XLOOKUP($A:$A,VACINAS!$A:$A,VACINAS!E:E)</f>
        <v>NÃO</v>
      </c>
      <c r="N152" s="69" t="str">
        <f>_xlfn.XLOOKUP($A:$A,VACINAS!$A:$A,VACINAS!F:F)</f>
        <v>NÃO</v>
      </c>
      <c r="O152" s="69" t="str">
        <f>_xlfn.XLOOKUP($A:$A,VACINAS!$A:$A,VACINAS!G:G)</f>
        <v>NÃO</v>
      </c>
      <c r="P152">
        <f>_xlfn.XLOOKUP(A:A,AUTOPREENCHIMENTO!A:A,AUTOPREENCHIMENTO!OT:OT)</f>
        <v>1</v>
      </c>
      <c r="Q152">
        <f>_xlfn.XLOOKUP($A:$A,AUTOPREENCHIMENTO!$A:$A,AUTOPREENCHIMENTO!PC:PC)</f>
        <v>1</v>
      </c>
      <c r="R152">
        <f>_xlfn.XLOOKUP($A:$A,AUTOPREENCHIMENTO!$A:$A,AUTOPREENCHIMENTO!PD:PD)</f>
        <v>1</v>
      </c>
      <c r="S152">
        <f>_xlfn.XLOOKUP($A:$A,AUTOPREENCHIMENTO!$A:$A,AUTOPREENCHIMENTO!NF:NF)</f>
        <v>1</v>
      </c>
      <c r="T152">
        <f>_xlfn.XLOOKUP($A:$A,AUTOPREENCHIMENTO!$A:$A,AUTOPREENCHIMENTO!NG:NG)</f>
        <v>1</v>
      </c>
      <c r="U152">
        <f>_xlfn.XLOOKUP(A:A,TELEFONE!A:A,TELEFONE!NF:NF)</f>
        <v>0</v>
      </c>
      <c r="V152">
        <f>_xlfn.XLOOKUP(A:A,TELEFONE!A:A,TELEFONE!NE:NE)</f>
        <v>0</v>
      </c>
    </row>
    <row r="153" spans="1:22" x14ac:dyDescent="0.25">
      <c r="A153" s="2">
        <v>225</v>
      </c>
      <c r="B153" s="1" t="s">
        <v>1794</v>
      </c>
      <c r="C153" s="43" t="s">
        <v>231</v>
      </c>
      <c r="D153" s="1" t="s">
        <v>2139</v>
      </c>
      <c r="E153" s="20" t="str">
        <f>_xlfn.XLOOKUP(A:A,Tipologia!A:A,Tipologia!F:F)</f>
        <v>C</v>
      </c>
      <c r="F153" s="63">
        <f t="shared" si="21"/>
        <v>3</v>
      </c>
      <c r="G153" s="65">
        <f t="shared" si="22"/>
        <v>0</v>
      </c>
      <c r="H153" s="65">
        <f t="shared" si="23"/>
        <v>1</v>
      </c>
      <c r="I153" s="65">
        <f t="shared" si="24"/>
        <v>1</v>
      </c>
      <c r="J153" s="65">
        <f t="shared" si="25"/>
        <v>1</v>
      </c>
      <c r="K153" s="65">
        <f t="shared" si="26"/>
        <v>0</v>
      </c>
      <c r="L153" s="65">
        <f t="shared" si="27"/>
        <v>0</v>
      </c>
      <c r="M153" s="69" t="str">
        <f>_xlfn.XLOOKUP($A:$A,VACINAS!$A:$A,VACINAS!E:E)</f>
        <v>NÃO</v>
      </c>
      <c r="N153" s="69" t="str">
        <f>_xlfn.XLOOKUP($A:$A,VACINAS!$A:$A,VACINAS!F:F)</f>
        <v>NÃO</v>
      </c>
      <c r="O153" s="69" t="str">
        <f>_xlfn.XLOOKUP($A:$A,VACINAS!$A:$A,VACINAS!G:G)</f>
        <v>NÃO</v>
      </c>
      <c r="P153">
        <f>_xlfn.XLOOKUP(A:A,AUTOPREENCHIMENTO!A:A,AUTOPREENCHIMENTO!OT:OT)</f>
        <v>1</v>
      </c>
      <c r="Q153">
        <f>_xlfn.XLOOKUP($A:$A,AUTOPREENCHIMENTO!$A:$A,AUTOPREENCHIMENTO!PC:PC)</f>
        <v>1</v>
      </c>
      <c r="R153">
        <f>_xlfn.XLOOKUP($A:$A,AUTOPREENCHIMENTO!$A:$A,AUTOPREENCHIMENTO!PD:PD)</f>
        <v>1</v>
      </c>
      <c r="S153">
        <f>_xlfn.XLOOKUP($A:$A,AUTOPREENCHIMENTO!$A:$A,AUTOPREENCHIMENTO!NF:NF)</f>
        <v>1</v>
      </c>
      <c r="T153">
        <f>_xlfn.XLOOKUP($A:$A,AUTOPREENCHIMENTO!$A:$A,AUTOPREENCHIMENTO!NG:NG)</f>
        <v>1</v>
      </c>
      <c r="U153">
        <f>_xlfn.XLOOKUP(A:A,TELEFONE!A:A,TELEFONE!NF:NF)</f>
        <v>0</v>
      </c>
      <c r="V153">
        <f>_xlfn.XLOOKUP(A:A,TELEFONE!A:A,TELEFONE!NE:NE)</f>
        <v>0</v>
      </c>
    </row>
    <row r="154" spans="1:22" x14ac:dyDescent="0.25">
      <c r="A154" s="2">
        <v>226</v>
      </c>
      <c r="B154" s="1" t="s">
        <v>1857</v>
      </c>
      <c r="C154" s="43" t="s">
        <v>390</v>
      </c>
      <c r="D154" s="1" t="s">
        <v>2109</v>
      </c>
      <c r="E154" s="20" t="str">
        <f>_xlfn.XLOOKUP(A:A,Tipologia!A:A,Tipologia!F:F)</f>
        <v>B</v>
      </c>
      <c r="F154" s="63">
        <f t="shared" si="21"/>
        <v>6</v>
      </c>
      <c r="G154" s="65">
        <f t="shared" si="22"/>
        <v>2</v>
      </c>
      <c r="H154" s="65">
        <f t="shared" si="23"/>
        <v>1</v>
      </c>
      <c r="I154" s="65">
        <f t="shared" si="24"/>
        <v>1</v>
      </c>
      <c r="J154" s="65">
        <f t="shared" si="25"/>
        <v>1</v>
      </c>
      <c r="K154" s="65">
        <f t="shared" si="26"/>
        <v>1</v>
      </c>
      <c r="L154" s="65">
        <f t="shared" si="27"/>
        <v>0</v>
      </c>
      <c r="M154" s="69" t="str">
        <f>_xlfn.XLOOKUP($A:$A,VACINAS!$A:$A,VACINAS!E:E)</f>
        <v>SIM</v>
      </c>
      <c r="N154" s="69" t="str">
        <f>_xlfn.XLOOKUP($A:$A,VACINAS!$A:$A,VACINAS!F:F)</f>
        <v>SIM</v>
      </c>
      <c r="O154" s="69" t="str">
        <f>_xlfn.XLOOKUP($A:$A,VACINAS!$A:$A,VACINAS!G:G)</f>
        <v>SIM</v>
      </c>
      <c r="P154">
        <f>_xlfn.XLOOKUP(A:A,AUTOPREENCHIMENTO!A:A,AUTOPREENCHIMENTO!OT:OT)</f>
        <v>1</v>
      </c>
      <c r="Q154">
        <f>_xlfn.XLOOKUP($A:$A,AUTOPREENCHIMENTO!$A:$A,AUTOPREENCHIMENTO!PC:PC)</f>
        <v>1</v>
      </c>
      <c r="R154">
        <f>_xlfn.XLOOKUP($A:$A,AUTOPREENCHIMENTO!$A:$A,AUTOPREENCHIMENTO!PD:PD)</f>
        <v>1</v>
      </c>
      <c r="S154">
        <f>_xlfn.XLOOKUP($A:$A,AUTOPREENCHIMENTO!$A:$A,AUTOPREENCHIMENTO!NF:NF)</f>
        <v>1</v>
      </c>
      <c r="T154">
        <f>_xlfn.XLOOKUP($A:$A,AUTOPREENCHIMENTO!$A:$A,AUTOPREENCHIMENTO!NG:NG)</f>
        <v>1</v>
      </c>
      <c r="U154">
        <f>_xlfn.XLOOKUP(A:A,TELEFONE!A:A,TELEFONE!NF:NF)</f>
        <v>1</v>
      </c>
      <c r="V154">
        <f>_xlfn.XLOOKUP(A:A,TELEFONE!A:A,TELEFONE!NE:NE)</f>
        <v>0</v>
      </c>
    </row>
    <row r="155" spans="1:22" x14ac:dyDescent="0.25">
      <c r="A155" s="2">
        <v>227</v>
      </c>
      <c r="B155" s="1" t="s">
        <v>1857</v>
      </c>
      <c r="C155" s="43" t="s">
        <v>291</v>
      </c>
      <c r="D155" s="1" t="s">
        <v>2042</v>
      </c>
      <c r="E155" s="20" t="str">
        <f>_xlfn.XLOOKUP(A:A,Tipologia!A:A,Tipologia!F:F)</f>
        <v>E</v>
      </c>
      <c r="F155" s="63">
        <f t="shared" si="21"/>
        <v>4.5</v>
      </c>
      <c r="G155" s="65">
        <f t="shared" si="22"/>
        <v>0</v>
      </c>
      <c r="H155" s="65">
        <f t="shared" si="23"/>
        <v>1</v>
      </c>
      <c r="I155" s="65">
        <f t="shared" si="24"/>
        <v>1</v>
      </c>
      <c r="J155" s="65">
        <f t="shared" si="25"/>
        <v>0.5</v>
      </c>
      <c r="K155" s="65">
        <f t="shared" si="26"/>
        <v>1</v>
      </c>
      <c r="L155" s="65">
        <f t="shared" si="27"/>
        <v>1</v>
      </c>
      <c r="M155" s="69" t="str">
        <f>_xlfn.XLOOKUP($A:$A,VACINAS!$A:$A,VACINAS!E:E)</f>
        <v>NÃO</v>
      </c>
      <c r="N155" s="69" t="str">
        <f>_xlfn.XLOOKUP($A:$A,VACINAS!$A:$A,VACINAS!F:F)</f>
        <v>NÃO</v>
      </c>
      <c r="O155" s="69" t="str">
        <f>_xlfn.XLOOKUP($A:$A,VACINAS!$A:$A,VACINAS!G:G)</f>
        <v>NÃO</v>
      </c>
      <c r="P155">
        <f>_xlfn.XLOOKUP(A:A,AUTOPREENCHIMENTO!A:A,AUTOPREENCHIMENTO!OT:OT)</f>
        <v>1</v>
      </c>
      <c r="Q155">
        <f>_xlfn.XLOOKUP($A:$A,AUTOPREENCHIMENTO!$A:$A,AUTOPREENCHIMENTO!PC:PC)</f>
        <v>1</v>
      </c>
      <c r="R155">
        <f>_xlfn.XLOOKUP($A:$A,AUTOPREENCHIMENTO!$A:$A,AUTOPREENCHIMENTO!PD:PD)</f>
        <v>1</v>
      </c>
      <c r="S155">
        <f>_xlfn.XLOOKUP($A:$A,AUTOPREENCHIMENTO!$A:$A,AUTOPREENCHIMENTO!NF:NF)</f>
        <v>1</v>
      </c>
      <c r="T155">
        <f>_xlfn.XLOOKUP($A:$A,AUTOPREENCHIMENTO!$A:$A,AUTOPREENCHIMENTO!NG:NG)</f>
        <v>0</v>
      </c>
      <c r="U155">
        <f>_xlfn.XLOOKUP(A:A,TELEFONE!A:A,TELEFONE!NF:NF)</f>
        <v>1</v>
      </c>
      <c r="V155">
        <f>_xlfn.XLOOKUP(A:A,TELEFONE!A:A,TELEFONE!NE:NE)</f>
        <v>1</v>
      </c>
    </row>
    <row r="156" spans="1:22" x14ac:dyDescent="0.25">
      <c r="A156" s="2">
        <v>228</v>
      </c>
      <c r="B156" s="1" t="s">
        <v>1523</v>
      </c>
      <c r="C156" s="43" t="s">
        <v>709</v>
      </c>
      <c r="D156" s="1" t="s">
        <v>2041</v>
      </c>
      <c r="E156" s="20" t="str">
        <f>_xlfn.XLOOKUP(A:A,Tipologia!A:A,Tipologia!F:F)</f>
        <v>B</v>
      </c>
      <c r="F156" s="63">
        <f t="shared" si="21"/>
        <v>3</v>
      </c>
      <c r="G156" s="65">
        <f t="shared" si="22"/>
        <v>0.5</v>
      </c>
      <c r="H156" s="65">
        <f t="shared" si="23"/>
        <v>1</v>
      </c>
      <c r="I156" s="65">
        <f t="shared" si="24"/>
        <v>1</v>
      </c>
      <c r="J156" s="65">
        <f t="shared" si="25"/>
        <v>0.5</v>
      </c>
      <c r="K156" s="65">
        <f t="shared" si="26"/>
        <v>0</v>
      </c>
      <c r="L156" s="65">
        <f t="shared" si="27"/>
        <v>0</v>
      </c>
      <c r="M156" s="69" t="str">
        <f>_xlfn.XLOOKUP($A:$A,VACINAS!$A:$A,VACINAS!E:E)</f>
        <v>SIM</v>
      </c>
      <c r="N156" s="69" t="str">
        <f>_xlfn.XLOOKUP($A:$A,VACINAS!$A:$A,VACINAS!F:F)</f>
        <v>NÃO</v>
      </c>
      <c r="O156" s="69" t="str">
        <f>_xlfn.XLOOKUP($A:$A,VACINAS!$A:$A,VACINAS!G:G)</f>
        <v>SIM</v>
      </c>
      <c r="P156">
        <f>_xlfn.XLOOKUP(A:A,AUTOPREENCHIMENTO!A:A,AUTOPREENCHIMENTO!OT:OT)</f>
        <v>1</v>
      </c>
      <c r="Q156">
        <f>_xlfn.XLOOKUP($A:$A,AUTOPREENCHIMENTO!$A:$A,AUTOPREENCHIMENTO!PC:PC)</f>
        <v>1</v>
      </c>
      <c r="R156">
        <f>_xlfn.XLOOKUP($A:$A,AUTOPREENCHIMENTO!$A:$A,AUTOPREENCHIMENTO!PD:PD)</f>
        <v>1</v>
      </c>
      <c r="S156">
        <f>_xlfn.XLOOKUP($A:$A,AUTOPREENCHIMENTO!$A:$A,AUTOPREENCHIMENTO!NF:NF)</f>
        <v>1</v>
      </c>
      <c r="T156">
        <f>_xlfn.XLOOKUP($A:$A,AUTOPREENCHIMENTO!$A:$A,AUTOPREENCHIMENTO!NG:NG)</f>
        <v>0</v>
      </c>
      <c r="U156">
        <f>_xlfn.XLOOKUP(A:A,TELEFONE!A:A,TELEFONE!NF:NF)</f>
        <v>0</v>
      </c>
      <c r="V156">
        <f>_xlfn.XLOOKUP(A:A,TELEFONE!A:A,TELEFONE!NE:NE)</f>
        <v>0</v>
      </c>
    </row>
    <row r="157" spans="1:22" x14ac:dyDescent="0.25">
      <c r="A157" s="2">
        <v>229</v>
      </c>
      <c r="B157" s="1" t="s">
        <v>1523</v>
      </c>
      <c r="C157" s="43" t="s">
        <v>1524</v>
      </c>
      <c r="D157" s="1" t="s">
        <v>2107</v>
      </c>
      <c r="E157" s="20" t="str">
        <f>_xlfn.XLOOKUP(A:A,Tipologia!A:A,Tipologia!F:F)</f>
        <v>C</v>
      </c>
      <c r="F157" s="63">
        <f t="shared" si="21"/>
        <v>4</v>
      </c>
      <c r="G157" s="65">
        <f t="shared" si="22"/>
        <v>0</v>
      </c>
      <c r="H157" s="65">
        <f t="shared" si="23"/>
        <v>1</v>
      </c>
      <c r="I157" s="65">
        <f t="shared" si="24"/>
        <v>1</v>
      </c>
      <c r="J157" s="65">
        <f t="shared" si="25"/>
        <v>1</v>
      </c>
      <c r="K157" s="65">
        <f t="shared" si="26"/>
        <v>0</v>
      </c>
      <c r="L157" s="65">
        <f t="shared" si="27"/>
        <v>1</v>
      </c>
      <c r="M157" s="69" t="str">
        <f>_xlfn.XLOOKUP($A:$A,VACINAS!$A:$A,VACINAS!E:E)</f>
        <v>NÃO</v>
      </c>
      <c r="N157" s="69" t="str">
        <f>_xlfn.XLOOKUP($A:$A,VACINAS!$A:$A,VACINAS!F:F)</f>
        <v>NÃO</v>
      </c>
      <c r="O157" s="69" t="str">
        <f>_xlfn.XLOOKUP($A:$A,VACINAS!$A:$A,VACINAS!G:G)</f>
        <v>NÃO</v>
      </c>
      <c r="P157">
        <f>_xlfn.XLOOKUP(A:A,AUTOPREENCHIMENTO!A:A,AUTOPREENCHIMENTO!OT:OT)</f>
        <v>1</v>
      </c>
      <c r="Q157">
        <f>_xlfn.XLOOKUP($A:$A,AUTOPREENCHIMENTO!$A:$A,AUTOPREENCHIMENTO!PC:PC)</f>
        <v>1</v>
      </c>
      <c r="R157">
        <f>_xlfn.XLOOKUP($A:$A,AUTOPREENCHIMENTO!$A:$A,AUTOPREENCHIMENTO!PD:PD)</f>
        <v>1</v>
      </c>
      <c r="S157">
        <f>_xlfn.XLOOKUP($A:$A,AUTOPREENCHIMENTO!$A:$A,AUTOPREENCHIMENTO!NF:NF)</f>
        <v>1</v>
      </c>
      <c r="T157">
        <f>_xlfn.XLOOKUP($A:$A,AUTOPREENCHIMENTO!$A:$A,AUTOPREENCHIMENTO!NG:NG)</f>
        <v>1</v>
      </c>
      <c r="U157">
        <f>_xlfn.XLOOKUP(A:A,TELEFONE!A:A,TELEFONE!NF:NF)</f>
        <v>0</v>
      </c>
      <c r="V157">
        <f>_xlfn.XLOOKUP(A:A,TELEFONE!A:A,TELEFONE!NE:NE)</f>
        <v>1</v>
      </c>
    </row>
    <row r="158" spans="1:22" x14ac:dyDescent="0.25">
      <c r="A158" s="2">
        <v>230</v>
      </c>
      <c r="B158" s="1" t="s">
        <v>1857</v>
      </c>
      <c r="C158" s="43" t="s">
        <v>291</v>
      </c>
      <c r="D158" s="1" t="s">
        <v>1866</v>
      </c>
      <c r="E158" s="20" t="str">
        <f>_xlfn.XLOOKUP(A:A,Tipologia!A:A,Tipologia!F:F)</f>
        <v>E</v>
      </c>
      <c r="F158" s="63">
        <f t="shared" si="21"/>
        <v>4</v>
      </c>
      <c r="G158" s="65">
        <f t="shared" si="22"/>
        <v>0</v>
      </c>
      <c r="H158" s="65">
        <f t="shared" si="23"/>
        <v>0</v>
      </c>
      <c r="I158" s="65">
        <f t="shared" si="24"/>
        <v>1</v>
      </c>
      <c r="J158" s="65">
        <f t="shared" si="25"/>
        <v>1</v>
      </c>
      <c r="K158" s="65">
        <f t="shared" si="26"/>
        <v>1</v>
      </c>
      <c r="L158" s="65">
        <f t="shared" si="27"/>
        <v>1</v>
      </c>
      <c r="M158" s="69" t="str">
        <f>_xlfn.XLOOKUP($A:$A,VACINAS!$A:$A,VACINAS!E:E)</f>
        <v>NÃO</v>
      </c>
      <c r="N158" s="69" t="str">
        <f>_xlfn.XLOOKUP($A:$A,VACINAS!$A:$A,VACINAS!F:F)</f>
        <v>NÃO</v>
      </c>
      <c r="O158" s="69" t="str">
        <f>_xlfn.XLOOKUP($A:$A,VACINAS!$A:$A,VACINAS!G:G)</f>
        <v>NÃO</v>
      </c>
      <c r="P158">
        <f>_xlfn.XLOOKUP(A:A,AUTOPREENCHIMENTO!A:A,AUTOPREENCHIMENTO!OT:OT)</f>
        <v>2</v>
      </c>
      <c r="Q158">
        <f>_xlfn.XLOOKUP($A:$A,AUTOPREENCHIMENTO!$A:$A,AUTOPREENCHIMENTO!PC:PC)</f>
        <v>1</v>
      </c>
      <c r="R158">
        <f>_xlfn.XLOOKUP($A:$A,AUTOPREENCHIMENTO!$A:$A,AUTOPREENCHIMENTO!PD:PD)</f>
        <v>1</v>
      </c>
      <c r="S158">
        <f>_xlfn.XLOOKUP($A:$A,AUTOPREENCHIMENTO!$A:$A,AUTOPREENCHIMENTO!NF:NF)</f>
        <v>1</v>
      </c>
      <c r="T158">
        <f>_xlfn.XLOOKUP($A:$A,AUTOPREENCHIMENTO!$A:$A,AUTOPREENCHIMENTO!NG:NG)</f>
        <v>1</v>
      </c>
      <c r="U158">
        <f>_xlfn.XLOOKUP(A:A,TELEFONE!A:A,TELEFONE!NF:NF)</f>
        <v>1</v>
      </c>
      <c r="V158">
        <f>_xlfn.XLOOKUP(A:A,TELEFONE!A:A,TELEFONE!NE:NE)</f>
        <v>1</v>
      </c>
    </row>
    <row r="159" spans="1:22" x14ac:dyDescent="0.25">
      <c r="A159" s="2">
        <v>231</v>
      </c>
      <c r="B159" s="1" t="s">
        <v>1857</v>
      </c>
      <c r="C159" s="43" t="s">
        <v>291</v>
      </c>
      <c r="D159" s="1" t="s">
        <v>2108</v>
      </c>
      <c r="E159" s="20" t="str">
        <f>_xlfn.XLOOKUP(A:A,Tipologia!A:A,Tipologia!F:F)</f>
        <v>SEM INFORMAÇÃO</v>
      </c>
      <c r="F159" s="63" t="e">
        <f t="shared" si="21"/>
        <v>#N/A</v>
      </c>
      <c r="G159" s="65">
        <f t="shared" si="22"/>
        <v>0</v>
      </c>
      <c r="H159" s="65" t="e">
        <f t="shared" si="23"/>
        <v>#N/A</v>
      </c>
      <c r="I159" s="65" t="e">
        <f t="shared" si="24"/>
        <v>#N/A</v>
      </c>
      <c r="J159" s="65" t="e">
        <f t="shared" si="25"/>
        <v>#N/A</v>
      </c>
      <c r="K159" s="65">
        <f t="shared" si="26"/>
        <v>1</v>
      </c>
      <c r="L159" s="65">
        <f t="shared" si="27"/>
        <v>0</v>
      </c>
      <c r="M159" s="69" t="str">
        <f>_xlfn.XLOOKUP($A:$A,VACINAS!$A:$A,VACINAS!E:E)</f>
        <v>NÃO</v>
      </c>
      <c r="N159" s="69" t="str">
        <f>_xlfn.XLOOKUP($A:$A,VACINAS!$A:$A,VACINAS!F:F)</f>
        <v>NÃO</v>
      </c>
      <c r="O159" s="69" t="str">
        <f>_xlfn.XLOOKUP($A:$A,VACINAS!$A:$A,VACINAS!G:G)</f>
        <v>NÃO</v>
      </c>
      <c r="P159" t="e">
        <f>_xlfn.XLOOKUP(A:A,AUTOPREENCHIMENTO!A:A,AUTOPREENCHIMENTO!OT:OT)</f>
        <v>#N/A</v>
      </c>
      <c r="Q159" t="e">
        <f>_xlfn.XLOOKUP($A:$A,AUTOPREENCHIMENTO!$A:$A,AUTOPREENCHIMENTO!PC:PC)</f>
        <v>#N/A</v>
      </c>
      <c r="R159" t="e">
        <f>_xlfn.XLOOKUP($A:$A,AUTOPREENCHIMENTO!$A:$A,AUTOPREENCHIMENTO!PD:PD)</f>
        <v>#N/A</v>
      </c>
      <c r="S159" t="e">
        <f>_xlfn.XLOOKUP($A:$A,AUTOPREENCHIMENTO!$A:$A,AUTOPREENCHIMENTO!NF:NF)</f>
        <v>#N/A</v>
      </c>
      <c r="T159" t="e">
        <f>_xlfn.XLOOKUP($A:$A,AUTOPREENCHIMENTO!$A:$A,AUTOPREENCHIMENTO!NG:NG)</f>
        <v>#N/A</v>
      </c>
      <c r="U159">
        <f>_xlfn.XLOOKUP(A:A,TELEFONE!A:A,TELEFONE!NF:NF)</f>
        <v>1</v>
      </c>
      <c r="V159">
        <f>_xlfn.XLOOKUP(A:A,TELEFONE!A:A,TELEFONE!NE:NE)</f>
        <v>0</v>
      </c>
    </row>
    <row r="160" spans="1:22" x14ac:dyDescent="0.25">
      <c r="A160" s="2">
        <v>232</v>
      </c>
      <c r="B160" s="1" t="s">
        <v>1857</v>
      </c>
      <c r="C160" s="43" t="s">
        <v>291</v>
      </c>
      <c r="D160" s="1" t="s">
        <v>2158</v>
      </c>
      <c r="E160" s="20" t="str">
        <f>_xlfn.XLOOKUP(A:A,Tipologia!A:A,Tipologia!F:F)</f>
        <v>SEM INFORMAÇÃO</v>
      </c>
      <c r="F160" s="63">
        <f t="shared" si="21"/>
        <v>1</v>
      </c>
      <c r="G160" s="65">
        <f t="shared" si="22"/>
        <v>0</v>
      </c>
      <c r="H160" s="65">
        <f t="shared" si="23"/>
        <v>0</v>
      </c>
      <c r="I160" s="65">
        <f t="shared" si="24"/>
        <v>1</v>
      </c>
      <c r="J160" s="65">
        <f t="shared" si="25"/>
        <v>0</v>
      </c>
      <c r="K160" s="65">
        <f t="shared" si="26"/>
        <v>0</v>
      </c>
      <c r="L160" s="65">
        <f t="shared" si="27"/>
        <v>0</v>
      </c>
      <c r="M160" s="69" t="str">
        <f>_xlfn.XLOOKUP($A:$A,VACINAS!$A:$A,VACINAS!E:E)</f>
        <v>NÃO</v>
      </c>
      <c r="N160" s="69" t="str">
        <f>_xlfn.XLOOKUP($A:$A,VACINAS!$A:$A,VACINAS!F:F)</f>
        <v>NÃO</v>
      </c>
      <c r="O160" s="69" t="str">
        <f>_xlfn.XLOOKUP($A:$A,VACINAS!$A:$A,VACINAS!G:G)</f>
        <v>NÃO</v>
      </c>
      <c r="P160">
        <f>_xlfn.XLOOKUP(A:A,AUTOPREENCHIMENTO!A:A,AUTOPREENCHIMENTO!OT:OT)</f>
        <v>2</v>
      </c>
      <c r="Q160">
        <f>_xlfn.XLOOKUP($A:$A,AUTOPREENCHIMENTO!$A:$A,AUTOPREENCHIMENTO!PC:PC)</f>
        <v>1</v>
      </c>
      <c r="R160">
        <f>_xlfn.XLOOKUP($A:$A,AUTOPREENCHIMENTO!$A:$A,AUTOPREENCHIMENTO!PD:PD)</f>
        <v>1</v>
      </c>
      <c r="S160">
        <f>_xlfn.XLOOKUP($A:$A,AUTOPREENCHIMENTO!$A:$A,AUTOPREENCHIMENTO!NF:NF)</f>
        <v>0</v>
      </c>
      <c r="T160">
        <f>_xlfn.XLOOKUP($A:$A,AUTOPREENCHIMENTO!$A:$A,AUTOPREENCHIMENTO!NG:NG)</f>
        <v>0</v>
      </c>
      <c r="U160">
        <f>_xlfn.XLOOKUP(A:A,TELEFONE!A:A,TELEFONE!NF:NF)</f>
        <v>0</v>
      </c>
      <c r="V160">
        <f>_xlfn.XLOOKUP(A:A,TELEFONE!A:A,TELEFONE!NE:NE)</f>
        <v>0</v>
      </c>
    </row>
    <row r="161" spans="1:22" x14ac:dyDescent="0.25">
      <c r="A161" s="2">
        <v>233</v>
      </c>
      <c r="B161" s="1" t="s">
        <v>1857</v>
      </c>
      <c r="C161" s="43" t="s">
        <v>291</v>
      </c>
      <c r="D161" s="1" t="s">
        <v>2129</v>
      </c>
      <c r="E161" s="20" t="str">
        <f>_xlfn.XLOOKUP(A:A,Tipologia!A:A,Tipologia!F:F)</f>
        <v>C</v>
      </c>
      <c r="F161" s="63">
        <f t="shared" si="21"/>
        <v>3.5</v>
      </c>
      <c r="G161" s="65">
        <f t="shared" si="22"/>
        <v>0</v>
      </c>
      <c r="H161" s="65">
        <f t="shared" si="23"/>
        <v>0</v>
      </c>
      <c r="I161" s="65">
        <f t="shared" si="24"/>
        <v>1</v>
      </c>
      <c r="J161" s="65">
        <f t="shared" si="25"/>
        <v>0.5</v>
      </c>
      <c r="K161" s="65">
        <f t="shared" si="26"/>
        <v>1</v>
      </c>
      <c r="L161" s="65">
        <f t="shared" si="27"/>
        <v>1</v>
      </c>
      <c r="M161" s="69" t="str">
        <f>_xlfn.XLOOKUP($A:$A,VACINAS!$A:$A,VACINAS!E:E)</f>
        <v>NÃO</v>
      </c>
      <c r="N161" s="69" t="str">
        <f>_xlfn.XLOOKUP($A:$A,VACINAS!$A:$A,VACINAS!F:F)</f>
        <v>NÃO</v>
      </c>
      <c r="O161" s="69" t="str">
        <f>_xlfn.XLOOKUP($A:$A,VACINAS!$A:$A,VACINAS!G:G)</f>
        <v>NÃO</v>
      </c>
      <c r="P161">
        <f>_xlfn.XLOOKUP(A:A,AUTOPREENCHIMENTO!A:A,AUTOPREENCHIMENTO!OT:OT)</f>
        <v>3</v>
      </c>
      <c r="Q161">
        <f>_xlfn.XLOOKUP($A:$A,AUTOPREENCHIMENTO!$A:$A,AUTOPREENCHIMENTO!PC:PC)</f>
        <v>1</v>
      </c>
      <c r="R161">
        <f>_xlfn.XLOOKUP($A:$A,AUTOPREENCHIMENTO!$A:$A,AUTOPREENCHIMENTO!PD:PD)</f>
        <v>1</v>
      </c>
      <c r="S161">
        <f>_xlfn.XLOOKUP($A:$A,AUTOPREENCHIMENTO!$A:$A,AUTOPREENCHIMENTO!NF:NF)</f>
        <v>1</v>
      </c>
      <c r="T161">
        <f>_xlfn.XLOOKUP($A:$A,AUTOPREENCHIMENTO!$A:$A,AUTOPREENCHIMENTO!NG:NG)</f>
        <v>0</v>
      </c>
      <c r="U161">
        <f>_xlfn.XLOOKUP(A:A,TELEFONE!A:A,TELEFONE!NF:NF)</f>
        <v>1</v>
      </c>
      <c r="V161">
        <f>_xlfn.XLOOKUP(A:A,TELEFONE!A:A,TELEFONE!NE:NE)</f>
        <v>1</v>
      </c>
    </row>
    <row r="162" spans="1:22" x14ac:dyDescent="0.25">
      <c r="A162" s="2">
        <v>234</v>
      </c>
      <c r="B162" s="1" t="s">
        <v>1857</v>
      </c>
      <c r="C162" s="43" t="s">
        <v>291</v>
      </c>
      <c r="D162" s="1" t="s">
        <v>2140</v>
      </c>
      <c r="E162" s="20" t="str">
        <f>_xlfn.XLOOKUP(A:A,Tipologia!A:A,Tipologia!F:F)</f>
        <v>E</v>
      </c>
      <c r="F162" s="63">
        <f t="shared" si="21"/>
        <v>3</v>
      </c>
      <c r="G162" s="65">
        <f t="shared" si="22"/>
        <v>2</v>
      </c>
      <c r="H162" s="65">
        <f t="shared" si="23"/>
        <v>0</v>
      </c>
      <c r="I162" s="65">
        <f t="shared" si="24"/>
        <v>1</v>
      </c>
      <c r="J162" s="65">
        <f t="shared" si="25"/>
        <v>0</v>
      </c>
      <c r="K162" s="65">
        <f t="shared" si="26"/>
        <v>0</v>
      </c>
      <c r="L162" s="65">
        <f t="shared" si="27"/>
        <v>0</v>
      </c>
      <c r="M162" s="69" t="str">
        <f>_xlfn.XLOOKUP($A:$A,VACINAS!$A:$A,VACINAS!E:E)</f>
        <v>SIM</v>
      </c>
      <c r="N162" s="69" t="str">
        <f>_xlfn.XLOOKUP($A:$A,VACINAS!$A:$A,VACINAS!F:F)</f>
        <v>SIM</v>
      </c>
      <c r="O162" s="69" t="str">
        <f>_xlfn.XLOOKUP($A:$A,VACINAS!$A:$A,VACINAS!G:G)</f>
        <v>SIM</v>
      </c>
      <c r="P162">
        <f>_xlfn.XLOOKUP(A:A,AUTOPREENCHIMENTO!A:A,AUTOPREENCHIMENTO!OT:OT)</f>
        <v>3</v>
      </c>
      <c r="Q162">
        <f>_xlfn.XLOOKUP($A:$A,AUTOPREENCHIMENTO!$A:$A,AUTOPREENCHIMENTO!PC:PC)</f>
        <v>1</v>
      </c>
      <c r="R162">
        <f>_xlfn.XLOOKUP($A:$A,AUTOPREENCHIMENTO!$A:$A,AUTOPREENCHIMENTO!PD:PD)</f>
        <v>1</v>
      </c>
      <c r="S162">
        <f>_xlfn.XLOOKUP($A:$A,AUTOPREENCHIMENTO!$A:$A,AUTOPREENCHIMENTO!NF:NF)</f>
        <v>0</v>
      </c>
      <c r="T162">
        <f>_xlfn.XLOOKUP($A:$A,AUTOPREENCHIMENTO!$A:$A,AUTOPREENCHIMENTO!NG:NG)</f>
        <v>0</v>
      </c>
      <c r="U162">
        <f>_xlfn.XLOOKUP(A:A,TELEFONE!A:A,TELEFONE!NF:NF)</f>
        <v>0</v>
      </c>
      <c r="V162">
        <f>_xlfn.XLOOKUP(A:A,TELEFONE!A:A,TELEFONE!NE:NE)</f>
        <v>0</v>
      </c>
    </row>
    <row r="163" spans="1:22" x14ac:dyDescent="0.25">
      <c r="A163" s="2">
        <v>235</v>
      </c>
      <c r="B163" s="1" t="s">
        <v>1857</v>
      </c>
      <c r="C163" s="43" t="s">
        <v>291</v>
      </c>
      <c r="D163" s="1" t="s">
        <v>2159</v>
      </c>
      <c r="E163" s="20" t="str">
        <f>_xlfn.XLOOKUP(A:A,Tipologia!A:A,Tipologia!F:F)</f>
        <v>SEM INFORMAÇÃO</v>
      </c>
      <c r="F163" s="63">
        <f t="shared" si="21"/>
        <v>1.5</v>
      </c>
      <c r="G163" s="65">
        <f t="shared" si="22"/>
        <v>0</v>
      </c>
      <c r="H163" s="65">
        <f t="shared" si="23"/>
        <v>0</v>
      </c>
      <c r="I163" s="65">
        <f t="shared" si="24"/>
        <v>1</v>
      </c>
      <c r="J163" s="65">
        <f t="shared" si="25"/>
        <v>0.5</v>
      </c>
      <c r="K163" s="65">
        <f t="shared" si="26"/>
        <v>0</v>
      </c>
      <c r="L163" s="65">
        <f t="shared" si="27"/>
        <v>0</v>
      </c>
      <c r="M163" s="69" t="str">
        <f>_xlfn.XLOOKUP($A:$A,VACINAS!$A:$A,VACINAS!E:E)</f>
        <v>NÃO</v>
      </c>
      <c r="N163" s="69" t="str">
        <f>_xlfn.XLOOKUP($A:$A,VACINAS!$A:$A,VACINAS!F:F)</f>
        <v>NÃO</v>
      </c>
      <c r="O163" s="69" t="str">
        <f>_xlfn.XLOOKUP($A:$A,VACINAS!$A:$A,VACINAS!G:G)</f>
        <v>NÃO</v>
      </c>
      <c r="P163">
        <f>_xlfn.XLOOKUP(A:A,AUTOPREENCHIMENTO!A:A,AUTOPREENCHIMENTO!OT:OT)</f>
        <v>2</v>
      </c>
      <c r="Q163">
        <f>_xlfn.XLOOKUP($A:$A,AUTOPREENCHIMENTO!$A:$A,AUTOPREENCHIMENTO!PC:PC)</f>
        <v>1</v>
      </c>
      <c r="R163">
        <f>_xlfn.XLOOKUP($A:$A,AUTOPREENCHIMENTO!$A:$A,AUTOPREENCHIMENTO!PD:PD)</f>
        <v>1</v>
      </c>
      <c r="S163">
        <f>_xlfn.XLOOKUP($A:$A,AUTOPREENCHIMENTO!$A:$A,AUTOPREENCHIMENTO!NF:NF)</f>
        <v>1</v>
      </c>
      <c r="T163">
        <f>_xlfn.XLOOKUP($A:$A,AUTOPREENCHIMENTO!$A:$A,AUTOPREENCHIMENTO!NG:NG)</f>
        <v>0</v>
      </c>
      <c r="U163">
        <f>_xlfn.XLOOKUP(A:A,TELEFONE!A:A,TELEFONE!NF:NF)</f>
        <v>0</v>
      </c>
      <c r="V163">
        <f>_xlfn.XLOOKUP(A:A,TELEFONE!A:A,TELEFONE!NE:NE)</f>
        <v>0</v>
      </c>
    </row>
    <row r="164" spans="1:22" x14ac:dyDescent="0.25">
      <c r="A164" s="2">
        <v>236</v>
      </c>
      <c r="B164" s="1" t="s">
        <v>1857</v>
      </c>
      <c r="C164" s="43" t="s">
        <v>291</v>
      </c>
      <c r="D164" s="1" t="s">
        <v>1869</v>
      </c>
      <c r="E164" s="20" t="str">
        <f>_xlfn.XLOOKUP(A:A,Tipologia!A:A,Tipologia!F:F)</f>
        <v>E</v>
      </c>
      <c r="F164" s="63">
        <f t="shared" si="21"/>
        <v>1</v>
      </c>
      <c r="G164" s="65">
        <f t="shared" si="22"/>
        <v>0</v>
      </c>
      <c r="H164" s="65">
        <f t="shared" si="23"/>
        <v>0</v>
      </c>
      <c r="I164" s="65">
        <f t="shared" si="24"/>
        <v>1</v>
      </c>
      <c r="J164" s="65">
        <f t="shared" si="25"/>
        <v>0</v>
      </c>
      <c r="K164" s="65">
        <f t="shared" si="26"/>
        <v>0</v>
      </c>
      <c r="L164" s="65">
        <f t="shared" si="27"/>
        <v>0</v>
      </c>
      <c r="M164" s="69" t="str">
        <f>_xlfn.XLOOKUP($A:$A,VACINAS!$A:$A,VACINAS!E:E)</f>
        <v>NÃO</v>
      </c>
      <c r="N164" s="69" t="str">
        <f>_xlfn.XLOOKUP($A:$A,VACINAS!$A:$A,VACINAS!F:F)</f>
        <v>NÃO</v>
      </c>
      <c r="O164" s="69" t="str">
        <f>_xlfn.XLOOKUP($A:$A,VACINAS!$A:$A,VACINAS!G:G)</f>
        <v>NÃO</v>
      </c>
      <c r="P164">
        <f>_xlfn.XLOOKUP(A:A,AUTOPREENCHIMENTO!A:A,AUTOPREENCHIMENTO!OT:OT)</f>
        <v>3</v>
      </c>
      <c r="Q164">
        <f>_xlfn.XLOOKUP($A:$A,AUTOPREENCHIMENTO!$A:$A,AUTOPREENCHIMENTO!PC:PC)</f>
        <v>1</v>
      </c>
      <c r="R164">
        <f>_xlfn.XLOOKUP($A:$A,AUTOPREENCHIMENTO!$A:$A,AUTOPREENCHIMENTO!PD:PD)</f>
        <v>1</v>
      </c>
      <c r="S164">
        <f>_xlfn.XLOOKUP($A:$A,AUTOPREENCHIMENTO!$A:$A,AUTOPREENCHIMENTO!NF:NF)</f>
        <v>0</v>
      </c>
      <c r="T164">
        <f>_xlfn.XLOOKUP($A:$A,AUTOPREENCHIMENTO!$A:$A,AUTOPREENCHIMENTO!NG:NG)</f>
        <v>0</v>
      </c>
      <c r="U164">
        <f>_xlfn.XLOOKUP(A:A,TELEFONE!A:A,TELEFONE!NF:NF)</f>
        <v>0</v>
      </c>
      <c r="V164">
        <f>_xlfn.XLOOKUP(A:A,TELEFONE!A:A,TELEFONE!NE:NE)</f>
        <v>0</v>
      </c>
    </row>
    <row r="165" spans="1:22" x14ac:dyDescent="0.25">
      <c r="A165" s="2">
        <v>237</v>
      </c>
      <c r="B165" s="1" t="s">
        <v>1857</v>
      </c>
      <c r="C165" s="43" t="s">
        <v>291</v>
      </c>
      <c r="D165" s="1" t="s">
        <v>2082</v>
      </c>
      <c r="E165" s="20" t="str">
        <f>_xlfn.XLOOKUP(A:A,Tipologia!A:A,Tipologia!F:F)</f>
        <v>B</v>
      </c>
      <c r="F165" s="63">
        <f t="shared" si="21"/>
        <v>5.5</v>
      </c>
      <c r="G165" s="65">
        <f t="shared" si="22"/>
        <v>2</v>
      </c>
      <c r="H165" s="65">
        <f t="shared" si="23"/>
        <v>1</v>
      </c>
      <c r="I165" s="65">
        <f t="shared" si="24"/>
        <v>0</v>
      </c>
      <c r="J165" s="65">
        <f t="shared" si="25"/>
        <v>0.5</v>
      </c>
      <c r="K165" s="65">
        <f t="shared" si="26"/>
        <v>1</v>
      </c>
      <c r="L165" s="65">
        <f t="shared" si="27"/>
        <v>1</v>
      </c>
      <c r="M165" s="69" t="str">
        <f>_xlfn.XLOOKUP($A:$A,VACINAS!$A:$A,VACINAS!E:E)</f>
        <v>SIM</v>
      </c>
      <c r="N165" s="69" t="str">
        <f>_xlfn.XLOOKUP($A:$A,VACINAS!$A:$A,VACINAS!F:F)</f>
        <v>SIM</v>
      </c>
      <c r="O165" s="69" t="str">
        <f>_xlfn.XLOOKUP($A:$A,VACINAS!$A:$A,VACINAS!G:G)</f>
        <v>SIM</v>
      </c>
      <c r="P165">
        <f>_xlfn.XLOOKUP(A:A,AUTOPREENCHIMENTO!A:A,AUTOPREENCHIMENTO!OT:OT)</f>
        <v>1</v>
      </c>
      <c r="Q165">
        <f>_xlfn.XLOOKUP($A:$A,AUTOPREENCHIMENTO!$A:$A,AUTOPREENCHIMENTO!PC:PC)</f>
        <v>2</v>
      </c>
      <c r="R165">
        <f>_xlfn.XLOOKUP($A:$A,AUTOPREENCHIMENTO!$A:$A,AUTOPREENCHIMENTO!PD:PD)</f>
        <v>2</v>
      </c>
      <c r="S165">
        <f>_xlfn.XLOOKUP($A:$A,AUTOPREENCHIMENTO!$A:$A,AUTOPREENCHIMENTO!NF:NF)</f>
        <v>1</v>
      </c>
      <c r="T165">
        <f>_xlfn.XLOOKUP($A:$A,AUTOPREENCHIMENTO!$A:$A,AUTOPREENCHIMENTO!NG:NG)</f>
        <v>0</v>
      </c>
      <c r="U165">
        <f>_xlfn.XLOOKUP(A:A,TELEFONE!A:A,TELEFONE!NF:NF)</f>
        <v>1</v>
      </c>
      <c r="V165">
        <f>_xlfn.XLOOKUP(A:A,TELEFONE!A:A,TELEFONE!NE:NE)</f>
        <v>1</v>
      </c>
    </row>
    <row r="166" spans="1:22" x14ac:dyDescent="0.25">
      <c r="A166" s="2">
        <v>239</v>
      </c>
      <c r="B166" s="1" t="s">
        <v>1857</v>
      </c>
      <c r="C166" s="43" t="s">
        <v>157</v>
      </c>
      <c r="D166" s="1" t="s">
        <v>1895</v>
      </c>
      <c r="E166" s="20" t="str">
        <f>_xlfn.XLOOKUP(A:A,Tipologia!A:A,Tipologia!F:F)</f>
        <v>SEM INFORMAÇÃO</v>
      </c>
      <c r="F166" s="63" t="e">
        <f t="shared" si="21"/>
        <v>#N/A</v>
      </c>
      <c r="G166" s="65">
        <f t="shared" si="22"/>
        <v>0</v>
      </c>
      <c r="H166" s="65" t="e">
        <f t="shared" si="23"/>
        <v>#N/A</v>
      </c>
      <c r="I166" s="65" t="e">
        <f t="shared" si="24"/>
        <v>#N/A</v>
      </c>
      <c r="J166" s="65" t="e">
        <f t="shared" si="25"/>
        <v>#N/A</v>
      </c>
      <c r="K166" s="65">
        <f t="shared" si="26"/>
        <v>0</v>
      </c>
      <c r="L166" s="65">
        <f t="shared" si="27"/>
        <v>0</v>
      </c>
      <c r="M166" s="69" t="str">
        <f>_xlfn.XLOOKUP($A:$A,VACINAS!$A:$A,VACINAS!E:E)</f>
        <v>NÃO</v>
      </c>
      <c r="N166" s="69" t="str">
        <f>_xlfn.XLOOKUP($A:$A,VACINAS!$A:$A,VACINAS!F:F)</f>
        <v>NÃO</v>
      </c>
      <c r="O166" s="69" t="str">
        <f>_xlfn.XLOOKUP($A:$A,VACINAS!$A:$A,VACINAS!G:G)</f>
        <v>NÃO</v>
      </c>
      <c r="P166" t="e">
        <f>_xlfn.XLOOKUP(A:A,AUTOPREENCHIMENTO!A:A,AUTOPREENCHIMENTO!OT:OT)</f>
        <v>#N/A</v>
      </c>
      <c r="Q166" t="e">
        <f>_xlfn.XLOOKUP($A:$A,AUTOPREENCHIMENTO!$A:$A,AUTOPREENCHIMENTO!PC:PC)</f>
        <v>#N/A</v>
      </c>
      <c r="R166" t="e">
        <f>_xlfn.XLOOKUP($A:$A,AUTOPREENCHIMENTO!$A:$A,AUTOPREENCHIMENTO!PD:PD)</f>
        <v>#N/A</v>
      </c>
      <c r="S166" t="e">
        <f>_xlfn.XLOOKUP($A:$A,AUTOPREENCHIMENTO!$A:$A,AUTOPREENCHIMENTO!NF:NF)</f>
        <v>#N/A</v>
      </c>
      <c r="T166" t="e">
        <f>_xlfn.XLOOKUP($A:$A,AUTOPREENCHIMENTO!$A:$A,AUTOPREENCHIMENTO!NG:NG)</f>
        <v>#N/A</v>
      </c>
      <c r="U166">
        <f>_xlfn.XLOOKUP(A:A,TELEFONE!A:A,TELEFONE!NF:NF)</f>
        <v>0</v>
      </c>
      <c r="V166">
        <f>_xlfn.XLOOKUP(A:A,TELEFONE!A:A,TELEFONE!NE:NE)</f>
        <v>0</v>
      </c>
    </row>
    <row r="167" spans="1:22" x14ac:dyDescent="0.25">
      <c r="A167" s="2">
        <v>501</v>
      </c>
      <c r="B167" s="1" t="s">
        <v>1929</v>
      </c>
      <c r="C167" s="43" t="s">
        <v>136</v>
      </c>
      <c r="D167" s="12" t="s">
        <v>1944</v>
      </c>
      <c r="E167" s="20" t="e">
        <f>_xlfn.XLOOKUP(A:A,Tipologia!A:A,Tipologia!F:F)</f>
        <v>#N/A</v>
      </c>
      <c r="F167" s="63" t="e">
        <f t="shared" si="21"/>
        <v>#N/A</v>
      </c>
      <c r="G167" s="65" t="e">
        <f t="shared" si="22"/>
        <v>#N/A</v>
      </c>
      <c r="H167" s="65" t="e">
        <f t="shared" si="23"/>
        <v>#N/A</v>
      </c>
      <c r="I167" s="65" t="e">
        <f t="shared" si="24"/>
        <v>#N/A</v>
      </c>
      <c r="J167" s="65" t="e">
        <f t="shared" si="25"/>
        <v>#N/A</v>
      </c>
      <c r="K167" s="65" t="e">
        <f t="shared" si="26"/>
        <v>#N/A</v>
      </c>
      <c r="L167" s="65" t="e">
        <f t="shared" si="27"/>
        <v>#N/A</v>
      </c>
      <c r="M167" s="69" t="e">
        <f>_xlfn.XLOOKUP($A:$A,VACINAS!$A:$A,VACINAS!E:E)</f>
        <v>#N/A</v>
      </c>
      <c r="N167" s="69" t="e">
        <f>_xlfn.XLOOKUP($A:$A,VACINAS!$A:$A,VACINAS!F:F)</f>
        <v>#N/A</v>
      </c>
      <c r="O167" s="69" t="e">
        <f>_xlfn.XLOOKUP($A:$A,VACINAS!$A:$A,VACINAS!G:G)</f>
        <v>#N/A</v>
      </c>
      <c r="P167" t="e">
        <f>_xlfn.XLOOKUP(A:A,AUTOPREENCHIMENTO!A:A,AUTOPREENCHIMENTO!OT:OT)</f>
        <v>#N/A</v>
      </c>
      <c r="Q167" t="e">
        <f>_xlfn.XLOOKUP($A:$A,AUTOPREENCHIMENTO!$A:$A,AUTOPREENCHIMENTO!PC:PC)</f>
        <v>#N/A</v>
      </c>
      <c r="R167" t="e">
        <f>_xlfn.XLOOKUP($A:$A,AUTOPREENCHIMENTO!$A:$A,AUTOPREENCHIMENTO!PD:PD)</f>
        <v>#N/A</v>
      </c>
      <c r="S167" t="e">
        <f>_xlfn.XLOOKUP($A:$A,AUTOPREENCHIMENTO!$A:$A,AUTOPREENCHIMENTO!NF:NF)</f>
        <v>#N/A</v>
      </c>
      <c r="T167" t="e">
        <f>_xlfn.XLOOKUP($A:$A,AUTOPREENCHIMENTO!$A:$A,AUTOPREENCHIMENTO!NG:NG)</f>
        <v>#N/A</v>
      </c>
      <c r="U167" t="e">
        <f>_xlfn.XLOOKUP(A:A,TELEFONE!A:A,TELEFONE!NF:NF)</f>
        <v>#N/A</v>
      </c>
      <c r="V167" t="e">
        <f>_xlfn.XLOOKUP(A:A,TELEFONE!A:A,TELEFONE!NE:NE)</f>
        <v>#N/A</v>
      </c>
    </row>
    <row r="168" spans="1:22" x14ac:dyDescent="0.25">
      <c r="A168" s="2">
        <v>502</v>
      </c>
      <c r="B168" s="1" t="s">
        <v>1929</v>
      </c>
      <c r="C168" s="43" t="s">
        <v>136</v>
      </c>
      <c r="D168" s="12" t="s">
        <v>1948</v>
      </c>
      <c r="E168" s="20" t="e">
        <f>_xlfn.XLOOKUP(A:A,Tipologia!A:A,Tipologia!F:F)</f>
        <v>#N/A</v>
      </c>
      <c r="F168" s="63" t="e">
        <f t="shared" si="21"/>
        <v>#N/A</v>
      </c>
      <c r="G168" s="65" t="e">
        <f t="shared" si="22"/>
        <v>#N/A</v>
      </c>
      <c r="H168" s="65" t="e">
        <f t="shared" si="23"/>
        <v>#N/A</v>
      </c>
      <c r="I168" s="65" t="e">
        <f t="shared" si="24"/>
        <v>#N/A</v>
      </c>
      <c r="J168" s="65" t="e">
        <f t="shared" si="25"/>
        <v>#N/A</v>
      </c>
      <c r="K168" s="65" t="e">
        <f t="shared" si="26"/>
        <v>#N/A</v>
      </c>
      <c r="L168" s="65" t="e">
        <f t="shared" si="27"/>
        <v>#N/A</v>
      </c>
      <c r="M168" s="69" t="e">
        <f>_xlfn.XLOOKUP($A:$A,VACINAS!$A:$A,VACINAS!E:E)</f>
        <v>#N/A</v>
      </c>
      <c r="N168" s="69" t="e">
        <f>_xlfn.XLOOKUP($A:$A,VACINAS!$A:$A,VACINAS!F:F)</f>
        <v>#N/A</v>
      </c>
      <c r="O168" s="69" t="e">
        <f>_xlfn.XLOOKUP($A:$A,VACINAS!$A:$A,VACINAS!G:G)</f>
        <v>#N/A</v>
      </c>
      <c r="P168" t="e">
        <f>_xlfn.XLOOKUP(A:A,AUTOPREENCHIMENTO!A:A,AUTOPREENCHIMENTO!OT:OT)</f>
        <v>#N/A</v>
      </c>
      <c r="Q168" t="e">
        <f>_xlfn.XLOOKUP($A:$A,AUTOPREENCHIMENTO!$A:$A,AUTOPREENCHIMENTO!PC:PC)</f>
        <v>#N/A</v>
      </c>
      <c r="R168" t="e">
        <f>_xlfn.XLOOKUP($A:$A,AUTOPREENCHIMENTO!$A:$A,AUTOPREENCHIMENTO!PD:PD)</f>
        <v>#N/A</v>
      </c>
      <c r="S168" t="e">
        <f>_xlfn.XLOOKUP($A:$A,AUTOPREENCHIMENTO!$A:$A,AUTOPREENCHIMENTO!NF:NF)</f>
        <v>#N/A</v>
      </c>
      <c r="T168" t="e">
        <f>_xlfn.XLOOKUP($A:$A,AUTOPREENCHIMENTO!$A:$A,AUTOPREENCHIMENTO!NG:NG)</f>
        <v>#N/A</v>
      </c>
      <c r="U168" t="e">
        <f>_xlfn.XLOOKUP(A:A,TELEFONE!A:A,TELEFONE!NF:NF)</f>
        <v>#N/A</v>
      </c>
      <c r="V168" t="e">
        <f>_xlfn.XLOOKUP(A:A,TELEFONE!A:A,TELEFONE!NE:NE)</f>
        <v>#N/A</v>
      </c>
    </row>
    <row r="169" spans="1:22" x14ac:dyDescent="0.25">
      <c r="A169" s="2">
        <v>503</v>
      </c>
      <c r="B169" s="1" t="s">
        <v>1929</v>
      </c>
      <c r="C169" s="43" t="s">
        <v>136</v>
      </c>
      <c r="D169" s="12" t="s">
        <v>1951</v>
      </c>
      <c r="E169" s="20" t="e">
        <f>_xlfn.XLOOKUP(A:A,Tipologia!A:A,Tipologia!F:F)</f>
        <v>#N/A</v>
      </c>
      <c r="F169" s="63" t="e">
        <f t="shared" si="21"/>
        <v>#N/A</v>
      </c>
      <c r="G169" s="65" t="e">
        <f t="shared" si="22"/>
        <v>#N/A</v>
      </c>
      <c r="H169" s="65" t="e">
        <f t="shared" si="23"/>
        <v>#N/A</v>
      </c>
      <c r="I169" s="65" t="e">
        <f t="shared" si="24"/>
        <v>#N/A</v>
      </c>
      <c r="J169" s="65" t="e">
        <f t="shared" si="25"/>
        <v>#N/A</v>
      </c>
      <c r="K169" s="65" t="e">
        <f t="shared" si="26"/>
        <v>#N/A</v>
      </c>
      <c r="L169" s="65" t="e">
        <f t="shared" si="27"/>
        <v>#N/A</v>
      </c>
      <c r="M169" s="69" t="e">
        <f>_xlfn.XLOOKUP($A:$A,VACINAS!$A:$A,VACINAS!E:E)</f>
        <v>#N/A</v>
      </c>
      <c r="N169" s="69" t="e">
        <f>_xlfn.XLOOKUP($A:$A,VACINAS!$A:$A,VACINAS!F:F)</f>
        <v>#N/A</v>
      </c>
      <c r="O169" s="69" t="e">
        <f>_xlfn.XLOOKUP($A:$A,VACINAS!$A:$A,VACINAS!G:G)</f>
        <v>#N/A</v>
      </c>
      <c r="P169" t="e">
        <f>_xlfn.XLOOKUP(A:A,AUTOPREENCHIMENTO!A:A,AUTOPREENCHIMENTO!OT:OT)</f>
        <v>#N/A</v>
      </c>
      <c r="Q169" t="e">
        <f>_xlfn.XLOOKUP($A:$A,AUTOPREENCHIMENTO!$A:$A,AUTOPREENCHIMENTO!PC:PC)</f>
        <v>#N/A</v>
      </c>
      <c r="R169" t="e">
        <f>_xlfn.XLOOKUP($A:$A,AUTOPREENCHIMENTO!$A:$A,AUTOPREENCHIMENTO!PD:PD)</f>
        <v>#N/A</v>
      </c>
      <c r="S169" t="e">
        <f>_xlfn.XLOOKUP($A:$A,AUTOPREENCHIMENTO!$A:$A,AUTOPREENCHIMENTO!NF:NF)</f>
        <v>#N/A</v>
      </c>
      <c r="T169" t="e">
        <f>_xlfn.XLOOKUP($A:$A,AUTOPREENCHIMENTO!$A:$A,AUTOPREENCHIMENTO!NG:NG)</f>
        <v>#N/A</v>
      </c>
      <c r="U169" t="e">
        <f>_xlfn.XLOOKUP(A:A,TELEFONE!A:A,TELEFONE!NF:NF)</f>
        <v>#N/A</v>
      </c>
      <c r="V169" t="e">
        <f>_xlfn.XLOOKUP(A:A,TELEFONE!A:A,TELEFONE!NE:NE)</f>
        <v>#N/A</v>
      </c>
    </row>
    <row r="170" spans="1:22" x14ac:dyDescent="0.25">
      <c r="A170" s="2">
        <v>504</v>
      </c>
      <c r="B170" s="1" t="s">
        <v>1929</v>
      </c>
      <c r="C170" s="43" t="s">
        <v>120</v>
      </c>
      <c r="D170" s="12" t="s">
        <v>2130</v>
      </c>
      <c r="E170" s="20" t="e">
        <f>_xlfn.XLOOKUP(A:A,Tipologia!A:A,Tipologia!F:F)</f>
        <v>#N/A</v>
      </c>
      <c r="F170" s="63" t="e">
        <f t="shared" si="21"/>
        <v>#N/A</v>
      </c>
      <c r="G170" s="65" t="e">
        <f t="shared" si="22"/>
        <v>#N/A</v>
      </c>
      <c r="H170" s="65" t="e">
        <f t="shared" si="23"/>
        <v>#N/A</v>
      </c>
      <c r="I170" s="65" t="e">
        <f t="shared" si="24"/>
        <v>#N/A</v>
      </c>
      <c r="J170" s="65" t="e">
        <f t="shared" si="25"/>
        <v>#N/A</v>
      </c>
      <c r="K170" s="65" t="e">
        <f t="shared" si="26"/>
        <v>#N/A</v>
      </c>
      <c r="L170" s="65" t="e">
        <f t="shared" si="27"/>
        <v>#N/A</v>
      </c>
      <c r="M170" s="69" t="e">
        <f>_xlfn.XLOOKUP($A:$A,VACINAS!$A:$A,VACINAS!E:E)</f>
        <v>#N/A</v>
      </c>
      <c r="N170" s="69" t="e">
        <f>_xlfn.XLOOKUP($A:$A,VACINAS!$A:$A,VACINAS!F:F)</f>
        <v>#N/A</v>
      </c>
      <c r="O170" s="69" t="e">
        <f>_xlfn.XLOOKUP($A:$A,VACINAS!$A:$A,VACINAS!G:G)</f>
        <v>#N/A</v>
      </c>
      <c r="P170" t="e">
        <f>_xlfn.XLOOKUP(A:A,AUTOPREENCHIMENTO!A:A,AUTOPREENCHIMENTO!OT:OT)</f>
        <v>#N/A</v>
      </c>
      <c r="Q170" t="e">
        <f>_xlfn.XLOOKUP($A:$A,AUTOPREENCHIMENTO!$A:$A,AUTOPREENCHIMENTO!PC:PC)</f>
        <v>#N/A</v>
      </c>
      <c r="R170" t="e">
        <f>_xlfn.XLOOKUP($A:$A,AUTOPREENCHIMENTO!$A:$A,AUTOPREENCHIMENTO!PD:PD)</f>
        <v>#N/A</v>
      </c>
      <c r="S170" t="e">
        <f>_xlfn.XLOOKUP($A:$A,AUTOPREENCHIMENTO!$A:$A,AUTOPREENCHIMENTO!NF:NF)</f>
        <v>#N/A</v>
      </c>
      <c r="T170" t="e">
        <f>_xlfn.XLOOKUP($A:$A,AUTOPREENCHIMENTO!$A:$A,AUTOPREENCHIMENTO!NG:NG)</f>
        <v>#N/A</v>
      </c>
      <c r="U170" t="e">
        <f>_xlfn.XLOOKUP(A:A,TELEFONE!A:A,TELEFONE!NF:NF)</f>
        <v>#N/A</v>
      </c>
      <c r="V170" t="e">
        <f>_xlfn.XLOOKUP(A:A,TELEFONE!A:A,TELEFONE!NE:NE)</f>
        <v>#N/A</v>
      </c>
    </row>
    <row r="171" spans="1:22" x14ac:dyDescent="0.25">
      <c r="A171" s="2">
        <v>505</v>
      </c>
      <c r="B171" s="1" t="s">
        <v>1622</v>
      </c>
      <c r="C171" s="43" t="s">
        <v>127</v>
      </c>
      <c r="D171" s="12" t="s">
        <v>1671</v>
      </c>
      <c r="E171" s="20" t="e">
        <f>_xlfn.XLOOKUP(A:A,Tipologia!A:A,Tipologia!F:F)</f>
        <v>#N/A</v>
      </c>
      <c r="F171" s="63" t="e">
        <f t="shared" si="21"/>
        <v>#N/A</v>
      </c>
      <c r="G171" s="65" t="e">
        <f t="shared" si="22"/>
        <v>#N/A</v>
      </c>
      <c r="H171" s="65" t="e">
        <f t="shared" si="23"/>
        <v>#N/A</v>
      </c>
      <c r="I171" s="65" t="e">
        <f t="shared" si="24"/>
        <v>#N/A</v>
      </c>
      <c r="J171" s="65" t="e">
        <f t="shared" si="25"/>
        <v>#N/A</v>
      </c>
      <c r="K171" s="65" t="e">
        <f t="shared" si="26"/>
        <v>#N/A</v>
      </c>
      <c r="L171" s="65" t="e">
        <f t="shared" si="27"/>
        <v>#N/A</v>
      </c>
      <c r="M171" s="69" t="e">
        <f>_xlfn.XLOOKUP($A:$A,VACINAS!$A:$A,VACINAS!E:E)</f>
        <v>#N/A</v>
      </c>
      <c r="N171" s="69" t="e">
        <f>_xlfn.XLOOKUP($A:$A,VACINAS!$A:$A,VACINAS!F:F)</f>
        <v>#N/A</v>
      </c>
      <c r="O171" s="69" t="e">
        <f>_xlfn.XLOOKUP($A:$A,VACINAS!$A:$A,VACINAS!G:G)</f>
        <v>#N/A</v>
      </c>
      <c r="P171" t="e">
        <f>_xlfn.XLOOKUP(A:A,AUTOPREENCHIMENTO!A:A,AUTOPREENCHIMENTO!OT:OT)</f>
        <v>#N/A</v>
      </c>
      <c r="Q171" t="e">
        <f>_xlfn.XLOOKUP($A:$A,AUTOPREENCHIMENTO!$A:$A,AUTOPREENCHIMENTO!PC:PC)</f>
        <v>#N/A</v>
      </c>
      <c r="R171" t="e">
        <f>_xlfn.XLOOKUP($A:$A,AUTOPREENCHIMENTO!$A:$A,AUTOPREENCHIMENTO!PD:PD)</f>
        <v>#N/A</v>
      </c>
      <c r="S171" t="e">
        <f>_xlfn.XLOOKUP($A:$A,AUTOPREENCHIMENTO!$A:$A,AUTOPREENCHIMENTO!NF:NF)</f>
        <v>#N/A</v>
      </c>
      <c r="T171" t="e">
        <f>_xlfn.XLOOKUP($A:$A,AUTOPREENCHIMENTO!$A:$A,AUTOPREENCHIMENTO!NG:NG)</f>
        <v>#N/A</v>
      </c>
      <c r="U171" t="e">
        <f>_xlfn.XLOOKUP(A:A,TELEFONE!A:A,TELEFONE!NF:NF)</f>
        <v>#N/A</v>
      </c>
      <c r="V171" t="e">
        <f>_xlfn.XLOOKUP(A:A,TELEFONE!A:A,TELEFONE!NE:NE)</f>
        <v>#N/A</v>
      </c>
    </row>
    <row r="172" spans="1:22" x14ac:dyDescent="0.25">
      <c r="A172" s="2">
        <v>506</v>
      </c>
      <c r="B172" s="1" t="s">
        <v>1622</v>
      </c>
      <c r="C172" s="43" t="s">
        <v>127</v>
      </c>
      <c r="D172" s="12" t="s">
        <v>1674</v>
      </c>
      <c r="E172" s="20" t="e">
        <f>_xlfn.XLOOKUP(A:A,Tipologia!A:A,Tipologia!F:F)</f>
        <v>#N/A</v>
      </c>
      <c r="F172" s="63" t="e">
        <f t="shared" si="21"/>
        <v>#N/A</v>
      </c>
      <c r="G172" s="65" t="e">
        <f t="shared" si="22"/>
        <v>#N/A</v>
      </c>
      <c r="H172" s="65" t="e">
        <f t="shared" si="23"/>
        <v>#N/A</v>
      </c>
      <c r="I172" s="65" t="e">
        <f t="shared" si="24"/>
        <v>#N/A</v>
      </c>
      <c r="J172" s="65" t="e">
        <f t="shared" si="25"/>
        <v>#N/A</v>
      </c>
      <c r="K172" s="65" t="e">
        <f t="shared" si="26"/>
        <v>#N/A</v>
      </c>
      <c r="L172" s="65" t="e">
        <f t="shared" si="27"/>
        <v>#N/A</v>
      </c>
      <c r="M172" s="69" t="e">
        <f>_xlfn.XLOOKUP($A:$A,VACINAS!$A:$A,VACINAS!E:E)</f>
        <v>#N/A</v>
      </c>
      <c r="N172" s="69" t="e">
        <f>_xlfn.XLOOKUP($A:$A,VACINAS!$A:$A,VACINAS!F:F)</f>
        <v>#N/A</v>
      </c>
      <c r="O172" s="69" t="e">
        <f>_xlfn.XLOOKUP($A:$A,VACINAS!$A:$A,VACINAS!G:G)</f>
        <v>#N/A</v>
      </c>
      <c r="P172" t="e">
        <f>_xlfn.XLOOKUP(A:A,AUTOPREENCHIMENTO!A:A,AUTOPREENCHIMENTO!OT:OT)</f>
        <v>#N/A</v>
      </c>
      <c r="Q172" t="e">
        <f>_xlfn.XLOOKUP($A:$A,AUTOPREENCHIMENTO!$A:$A,AUTOPREENCHIMENTO!PC:PC)</f>
        <v>#N/A</v>
      </c>
      <c r="R172" t="e">
        <f>_xlfn.XLOOKUP($A:$A,AUTOPREENCHIMENTO!$A:$A,AUTOPREENCHIMENTO!PD:PD)</f>
        <v>#N/A</v>
      </c>
      <c r="S172" t="e">
        <f>_xlfn.XLOOKUP($A:$A,AUTOPREENCHIMENTO!$A:$A,AUTOPREENCHIMENTO!NF:NF)</f>
        <v>#N/A</v>
      </c>
      <c r="T172" t="e">
        <f>_xlfn.XLOOKUP($A:$A,AUTOPREENCHIMENTO!$A:$A,AUTOPREENCHIMENTO!NG:NG)</f>
        <v>#N/A</v>
      </c>
      <c r="U172" t="e">
        <f>_xlfn.XLOOKUP(A:A,TELEFONE!A:A,TELEFONE!NF:NF)</f>
        <v>#N/A</v>
      </c>
      <c r="V172" t="e">
        <f>_xlfn.XLOOKUP(A:A,TELEFONE!A:A,TELEFONE!NE:NE)</f>
        <v>#N/A</v>
      </c>
    </row>
    <row r="173" spans="1:22" x14ac:dyDescent="0.25">
      <c r="A173" s="2">
        <v>507</v>
      </c>
      <c r="B173" s="1" t="s">
        <v>1622</v>
      </c>
      <c r="C173" s="43" t="s">
        <v>127</v>
      </c>
      <c r="D173" s="12" t="s">
        <v>1676</v>
      </c>
      <c r="E173" s="20" t="e">
        <f>_xlfn.XLOOKUP(A:A,Tipologia!A:A,Tipologia!F:F)</f>
        <v>#N/A</v>
      </c>
      <c r="F173" s="63" t="e">
        <f t="shared" si="21"/>
        <v>#N/A</v>
      </c>
      <c r="G173" s="65" t="e">
        <f t="shared" si="22"/>
        <v>#N/A</v>
      </c>
      <c r="H173" s="65" t="e">
        <f t="shared" si="23"/>
        <v>#N/A</v>
      </c>
      <c r="I173" s="65" t="e">
        <f t="shared" si="24"/>
        <v>#N/A</v>
      </c>
      <c r="J173" s="65" t="e">
        <f t="shared" si="25"/>
        <v>#N/A</v>
      </c>
      <c r="K173" s="65" t="e">
        <f t="shared" si="26"/>
        <v>#N/A</v>
      </c>
      <c r="L173" s="65" t="e">
        <f t="shared" si="27"/>
        <v>#N/A</v>
      </c>
      <c r="M173" s="69" t="e">
        <f>_xlfn.XLOOKUP($A:$A,VACINAS!$A:$A,VACINAS!E:E)</f>
        <v>#N/A</v>
      </c>
      <c r="N173" s="69" t="e">
        <f>_xlfn.XLOOKUP($A:$A,VACINAS!$A:$A,VACINAS!F:F)</f>
        <v>#N/A</v>
      </c>
      <c r="O173" s="69" t="e">
        <f>_xlfn.XLOOKUP($A:$A,VACINAS!$A:$A,VACINAS!G:G)</f>
        <v>#N/A</v>
      </c>
      <c r="P173" t="e">
        <f>_xlfn.XLOOKUP(A:A,AUTOPREENCHIMENTO!A:A,AUTOPREENCHIMENTO!OT:OT)</f>
        <v>#N/A</v>
      </c>
      <c r="Q173" t="e">
        <f>_xlfn.XLOOKUP($A:$A,AUTOPREENCHIMENTO!$A:$A,AUTOPREENCHIMENTO!PC:PC)</f>
        <v>#N/A</v>
      </c>
      <c r="R173" t="e">
        <f>_xlfn.XLOOKUP($A:$A,AUTOPREENCHIMENTO!$A:$A,AUTOPREENCHIMENTO!PD:PD)</f>
        <v>#N/A</v>
      </c>
      <c r="S173" t="e">
        <f>_xlfn.XLOOKUP($A:$A,AUTOPREENCHIMENTO!$A:$A,AUTOPREENCHIMENTO!NF:NF)</f>
        <v>#N/A</v>
      </c>
      <c r="T173" t="e">
        <f>_xlfn.XLOOKUP($A:$A,AUTOPREENCHIMENTO!$A:$A,AUTOPREENCHIMENTO!NG:NG)</f>
        <v>#N/A</v>
      </c>
      <c r="U173" t="e">
        <f>_xlfn.XLOOKUP(A:A,TELEFONE!A:A,TELEFONE!NF:NF)</f>
        <v>#N/A</v>
      </c>
      <c r="V173" t="e">
        <f>_xlfn.XLOOKUP(A:A,TELEFONE!A:A,TELEFONE!NE:NE)</f>
        <v>#N/A</v>
      </c>
    </row>
    <row r="174" spans="1:22" x14ac:dyDescent="0.25">
      <c r="A174" s="2">
        <v>508</v>
      </c>
      <c r="B174" s="1" t="s">
        <v>1622</v>
      </c>
      <c r="C174" s="43" t="s">
        <v>127</v>
      </c>
      <c r="D174" s="12" t="s">
        <v>1677</v>
      </c>
      <c r="E174" s="20" t="e">
        <f>_xlfn.XLOOKUP(A:A,Tipologia!A:A,Tipologia!F:F)</f>
        <v>#N/A</v>
      </c>
      <c r="F174" s="63" t="e">
        <f t="shared" si="21"/>
        <v>#N/A</v>
      </c>
      <c r="G174" s="65" t="e">
        <f t="shared" si="22"/>
        <v>#N/A</v>
      </c>
      <c r="H174" s="65" t="e">
        <f t="shared" si="23"/>
        <v>#N/A</v>
      </c>
      <c r="I174" s="65" t="e">
        <f t="shared" si="24"/>
        <v>#N/A</v>
      </c>
      <c r="J174" s="65" t="e">
        <f t="shared" si="25"/>
        <v>#N/A</v>
      </c>
      <c r="K174" s="65" t="e">
        <f t="shared" si="26"/>
        <v>#N/A</v>
      </c>
      <c r="L174" s="65" t="e">
        <f t="shared" si="27"/>
        <v>#N/A</v>
      </c>
      <c r="M174" s="69" t="e">
        <f>_xlfn.XLOOKUP($A:$A,VACINAS!$A:$A,VACINAS!E:E)</f>
        <v>#N/A</v>
      </c>
      <c r="N174" s="69" t="e">
        <f>_xlfn.XLOOKUP($A:$A,VACINAS!$A:$A,VACINAS!F:F)</f>
        <v>#N/A</v>
      </c>
      <c r="O174" s="69" t="e">
        <f>_xlfn.XLOOKUP($A:$A,VACINAS!$A:$A,VACINAS!G:G)</f>
        <v>#N/A</v>
      </c>
      <c r="P174" t="e">
        <f>_xlfn.XLOOKUP(A:A,AUTOPREENCHIMENTO!A:A,AUTOPREENCHIMENTO!OT:OT)</f>
        <v>#N/A</v>
      </c>
      <c r="Q174" t="e">
        <f>_xlfn.XLOOKUP($A:$A,AUTOPREENCHIMENTO!$A:$A,AUTOPREENCHIMENTO!PC:PC)</f>
        <v>#N/A</v>
      </c>
      <c r="R174" t="e">
        <f>_xlfn.XLOOKUP($A:$A,AUTOPREENCHIMENTO!$A:$A,AUTOPREENCHIMENTO!PD:PD)</f>
        <v>#N/A</v>
      </c>
      <c r="S174" t="e">
        <f>_xlfn.XLOOKUP($A:$A,AUTOPREENCHIMENTO!$A:$A,AUTOPREENCHIMENTO!NF:NF)</f>
        <v>#N/A</v>
      </c>
      <c r="T174" t="e">
        <f>_xlfn.XLOOKUP($A:$A,AUTOPREENCHIMENTO!$A:$A,AUTOPREENCHIMENTO!NG:NG)</f>
        <v>#N/A</v>
      </c>
      <c r="U174" t="e">
        <f>_xlfn.XLOOKUP(A:A,TELEFONE!A:A,TELEFONE!NF:NF)</f>
        <v>#N/A</v>
      </c>
      <c r="V174" t="e">
        <f>_xlfn.XLOOKUP(A:A,TELEFONE!A:A,TELEFONE!NE:NE)</f>
        <v>#N/A</v>
      </c>
    </row>
    <row r="175" spans="1:22" x14ac:dyDescent="0.25">
      <c r="A175" s="2">
        <v>509</v>
      </c>
      <c r="B175" s="1" t="s">
        <v>1568</v>
      </c>
      <c r="C175" s="12" t="s">
        <v>1617</v>
      </c>
      <c r="D175" s="12" t="s">
        <v>2044</v>
      </c>
      <c r="E175" s="20" t="e">
        <f>_xlfn.XLOOKUP(A:A,Tipologia!A:A,Tipologia!F:F)</f>
        <v>#N/A</v>
      </c>
      <c r="F175" s="63" t="e">
        <f t="shared" si="21"/>
        <v>#N/A</v>
      </c>
      <c r="G175" s="65" t="e">
        <f t="shared" si="22"/>
        <v>#N/A</v>
      </c>
      <c r="H175" s="65" t="e">
        <f t="shared" si="23"/>
        <v>#N/A</v>
      </c>
      <c r="I175" s="65" t="e">
        <f t="shared" si="24"/>
        <v>#N/A</v>
      </c>
      <c r="J175" s="65" t="e">
        <f t="shared" si="25"/>
        <v>#N/A</v>
      </c>
      <c r="K175" s="65" t="e">
        <f t="shared" si="26"/>
        <v>#N/A</v>
      </c>
      <c r="L175" s="65" t="e">
        <f t="shared" si="27"/>
        <v>#N/A</v>
      </c>
      <c r="M175" s="69" t="e">
        <f>_xlfn.XLOOKUP($A:$A,VACINAS!$A:$A,VACINAS!E:E)</f>
        <v>#N/A</v>
      </c>
      <c r="N175" s="69" t="e">
        <f>_xlfn.XLOOKUP($A:$A,VACINAS!$A:$A,VACINAS!F:F)</f>
        <v>#N/A</v>
      </c>
      <c r="O175" s="69" t="e">
        <f>_xlfn.XLOOKUP($A:$A,VACINAS!$A:$A,VACINAS!G:G)</f>
        <v>#N/A</v>
      </c>
      <c r="P175" t="e">
        <f>_xlfn.XLOOKUP(A:A,AUTOPREENCHIMENTO!A:A,AUTOPREENCHIMENTO!OT:OT)</f>
        <v>#N/A</v>
      </c>
      <c r="Q175" t="e">
        <f>_xlfn.XLOOKUP($A:$A,AUTOPREENCHIMENTO!$A:$A,AUTOPREENCHIMENTO!PC:PC)</f>
        <v>#N/A</v>
      </c>
      <c r="R175" t="e">
        <f>_xlfn.XLOOKUP($A:$A,AUTOPREENCHIMENTO!$A:$A,AUTOPREENCHIMENTO!PD:PD)</f>
        <v>#N/A</v>
      </c>
      <c r="S175" t="e">
        <f>_xlfn.XLOOKUP($A:$A,AUTOPREENCHIMENTO!$A:$A,AUTOPREENCHIMENTO!NF:NF)</f>
        <v>#N/A</v>
      </c>
      <c r="T175" t="e">
        <f>_xlfn.XLOOKUP($A:$A,AUTOPREENCHIMENTO!$A:$A,AUTOPREENCHIMENTO!NG:NG)</f>
        <v>#N/A</v>
      </c>
      <c r="U175" t="e">
        <f>_xlfn.XLOOKUP(A:A,TELEFONE!A:A,TELEFONE!NF:NF)</f>
        <v>#N/A</v>
      </c>
      <c r="V175" t="e">
        <f>_xlfn.XLOOKUP(A:A,TELEFONE!A:A,TELEFONE!NE:NE)</f>
        <v>#N/A</v>
      </c>
    </row>
  </sheetData>
  <sortState xmlns:xlrd2="http://schemas.microsoft.com/office/spreadsheetml/2017/richdata2" ref="A2:V175">
    <sortCondition ref="A1:A175"/>
  </sortState>
  <conditionalFormatting sqref="E2:E175">
    <cfRule type="cellIs" dxfId="13" priority="1" operator="equal">
      <formula>"E"</formula>
    </cfRule>
    <cfRule type="cellIs" dxfId="12" priority="2" operator="equal">
      <formula>"D"</formula>
    </cfRule>
    <cfRule type="cellIs" dxfId="11" priority="3" operator="equal">
      <formula>"C"</formula>
    </cfRule>
    <cfRule type="cellIs" dxfId="10" priority="4" operator="equal">
      <formula>"B"</formula>
    </cfRule>
    <cfRule type="cellIs" dxfId="9" priority="5" operator="equal">
      <formula>"A"</formula>
    </cfRule>
  </conditionalFormatting>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260E5-EFC7-4D29-A7A1-3C5EEF080EE2}">
  <dimension ref="A1:L17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cols>
    <col min="1" max="1" width="8.7109375" customWidth="1"/>
    <col min="2" max="2" width="10.42578125" bestFit="1" customWidth="1"/>
    <col min="3" max="3" width="18.85546875" bestFit="1" customWidth="1"/>
    <col min="4" max="4" width="60.42578125" bestFit="1" customWidth="1"/>
    <col min="5" max="5" width="18.140625" bestFit="1" customWidth="1"/>
    <col min="6" max="6" width="9.28515625" bestFit="1" customWidth="1"/>
    <col min="7" max="7" width="14.28515625" bestFit="1" customWidth="1"/>
    <col min="8" max="8" width="9.5703125" bestFit="1" customWidth="1"/>
    <col min="9" max="9" width="9.7109375" bestFit="1" customWidth="1"/>
    <col min="10" max="10" width="14.28515625" bestFit="1" customWidth="1"/>
    <col min="11" max="11" width="14.140625" bestFit="1" customWidth="1"/>
    <col min="12" max="12" width="35.140625" style="29" bestFit="1" customWidth="1"/>
  </cols>
  <sheetData>
    <row r="1" spans="1:12" ht="30" x14ac:dyDescent="0.25">
      <c r="A1" s="42" t="s">
        <v>32</v>
      </c>
      <c r="B1" s="42" t="s">
        <v>35</v>
      </c>
      <c r="C1" s="42" t="s">
        <v>2149</v>
      </c>
      <c r="D1" s="42" t="s">
        <v>34</v>
      </c>
      <c r="E1" s="44" t="s">
        <v>36</v>
      </c>
      <c r="F1" s="56" t="s">
        <v>2301</v>
      </c>
      <c r="G1" s="53" t="s">
        <v>2302</v>
      </c>
      <c r="H1" s="53" t="s">
        <v>2306</v>
      </c>
      <c r="I1" s="53" t="s">
        <v>2304</v>
      </c>
      <c r="J1" s="44" t="s">
        <v>2303</v>
      </c>
      <c r="K1" s="44" t="s">
        <v>2305</v>
      </c>
      <c r="L1" s="44" t="s">
        <v>2308</v>
      </c>
    </row>
    <row r="2" spans="1:12" x14ac:dyDescent="0.25">
      <c r="A2" s="2">
        <v>40</v>
      </c>
      <c r="B2" s="1" t="s">
        <v>1622</v>
      </c>
      <c r="C2" s="43" t="s">
        <v>162</v>
      </c>
      <c r="D2" s="1" t="s">
        <v>2045</v>
      </c>
      <c r="E2" s="20" t="str">
        <f>_xlfn.XLOOKUP(A:A,Tipologia!A:A,Tipologia!F:F)</f>
        <v>D</v>
      </c>
      <c r="F2" s="63">
        <f>SUM(G2:I2)</f>
        <v>4</v>
      </c>
      <c r="G2" s="65">
        <f>IF(J2=1,1.5,IF(J2=2,0.75,0))</f>
        <v>1.5</v>
      </c>
      <c r="H2" s="65">
        <f>IF(L2="SATISFATÓRIA",1.5,IF(L2="INSATISFATÓRIA",0.75,0))</f>
        <v>1.5</v>
      </c>
      <c r="I2" s="65">
        <f>IF(K2=1,1,0)</f>
        <v>1</v>
      </c>
      <c r="J2" s="66">
        <f>_xlfn.XLOOKUP(A:A,AUTOPREENCHIMENTO!A:A,AUTOPREENCHIMENTO!LO:LO)</f>
        <v>1</v>
      </c>
      <c r="K2" s="66">
        <f>_xlfn.XLOOKUP(A:A,AUTOPREENCHIMENTO!A:A,AUTOPREENCHIMENTO!LN:LN)</f>
        <v>1</v>
      </c>
      <c r="L2" s="29" t="str">
        <f>_xlfn.XLOOKUP(A:A,'COAPS 2020-10'!A:A,'COAPS 2020-10'!AG:AG)</f>
        <v>SATISFATÓRIA</v>
      </c>
    </row>
    <row r="3" spans="1:12" x14ac:dyDescent="0.25">
      <c r="A3" s="2">
        <v>42</v>
      </c>
      <c r="B3" s="1" t="s">
        <v>1622</v>
      </c>
      <c r="C3" s="43" t="s">
        <v>127</v>
      </c>
      <c r="D3" s="1" t="s">
        <v>2084</v>
      </c>
      <c r="E3" s="20" t="str">
        <f>_xlfn.XLOOKUP(A:A,Tipologia!A:A,Tipologia!F:F)</f>
        <v>E</v>
      </c>
      <c r="F3" s="63">
        <f t="shared" ref="F3:F66" si="0">SUM(G3:I3)</f>
        <v>0.75</v>
      </c>
      <c r="G3" s="65">
        <f t="shared" ref="G3:G66" si="1">IF(J3=1,1.5,IF(J3=2,0.75,0))</f>
        <v>0.75</v>
      </c>
      <c r="H3" s="65">
        <f t="shared" ref="H3:H66" si="2">IF(L3="SATISFATÓRIA",1.5,IF(L3="INSATISFATÓRIA",0.75,0))</f>
        <v>0</v>
      </c>
      <c r="I3" s="65">
        <f t="shared" ref="I3:I66" si="3">IF(K3=1,1,0)</f>
        <v>0</v>
      </c>
      <c r="J3" s="66">
        <f>_xlfn.XLOOKUP(A:A,AUTOPREENCHIMENTO!A:A,AUTOPREENCHIMENTO!LO:LO)</f>
        <v>2</v>
      </c>
      <c r="K3" s="66">
        <f>_xlfn.XLOOKUP(A:A,AUTOPREENCHIMENTO!A:A,AUTOPREENCHIMENTO!LN:LN)</f>
        <v>2</v>
      </c>
      <c r="L3" s="29" t="str">
        <f>_xlfn.XLOOKUP(A:A,'COAPS 2020-10'!A:A,'COAPS 2020-10'!AG:AG)</f>
        <v>NÃO</v>
      </c>
    </row>
    <row r="4" spans="1:12" x14ac:dyDescent="0.25">
      <c r="A4" s="2">
        <v>43</v>
      </c>
      <c r="B4" s="1" t="s">
        <v>1622</v>
      </c>
      <c r="C4" s="43" t="s">
        <v>127</v>
      </c>
      <c r="D4" s="1" t="s">
        <v>2046</v>
      </c>
      <c r="E4" s="20" t="str">
        <f>_xlfn.XLOOKUP(A:A,Tipologia!A:A,Tipologia!F:F)</f>
        <v>D</v>
      </c>
      <c r="F4" s="63">
        <f t="shared" si="0"/>
        <v>2.25</v>
      </c>
      <c r="G4" s="65">
        <f t="shared" si="1"/>
        <v>0.75</v>
      </c>
      <c r="H4" s="65">
        <f t="shared" si="2"/>
        <v>1.5</v>
      </c>
      <c r="I4" s="65">
        <f t="shared" si="3"/>
        <v>0</v>
      </c>
      <c r="J4" s="66">
        <f>_xlfn.XLOOKUP(A:A,AUTOPREENCHIMENTO!A:A,AUTOPREENCHIMENTO!LO:LO)</f>
        <v>2</v>
      </c>
      <c r="K4" s="66">
        <f>_xlfn.XLOOKUP(A:A,AUTOPREENCHIMENTO!A:A,AUTOPREENCHIMENTO!LN:LN)</f>
        <v>2</v>
      </c>
      <c r="L4" s="29" t="str">
        <f>_xlfn.XLOOKUP(A:A,'COAPS 2020-10'!A:A,'COAPS 2020-10'!AG:AG)</f>
        <v>SATISFATÓRIA</v>
      </c>
    </row>
    <row r="5" spans="1:12" x14ac:dyDescent="0.25">
      <c r="A5" s="2">
        <v>44</v>
      </c>
      <c r="B5" s="1" t="s">
        <v>1622</v>
      </c>
      <c r="C5" s="43" t="s">
        <v>127</v>
      </c>
      <c r="D5" s="1" t="s">
        <v>1678</v>
      </c>
      <c r="E5" s="20" t="str">
        <f>_xlfn.XLOOKUP(A:A,Tipologia!A:A,Tipologia!F:F)</f>
        <v>E</v>
      </c>
      <c r="F5" s="63">
        <f t="shared" si="0"/>
        <v>0.75</v>
      </c>
      <c r="G5" s="65">
        <f t="shared" si="1"/>
        <v>0.75</v>
      </c>
      <c r="H5" s="65">
        <f t="shared" si="2"/>
        <v>0</v>
      </c>
      <c r="I5" s="65">
        <f t="shared" si="3"/>
        <v>0</v>
      </c>
      <c r="J5" s="66">
        <f>_xlfn.XLOOKUP(A:A,AUTOPREENCHIMENTO!A:A,AUTOPREENCHIMENTO!LO:LO)</f>
        <v>2</v>
      </c>
      <c r="K5" s="66">
        <f>_xlfn.XLOOKUP(A:A,AUTOPREENCHIMENTO!A:A,AUTOPREENCHIMENTO!LN:LN)</f>
        <v>3</v>
      </c>
      <c r="L5" s="29" t="str">
        <f>_xlfn.XLOOKUP(A:A,'COAPS 2020-10'!A:A,'COAPS 2020-10'!AG:AG)</f>
        <v>NÃO</v>
      </c>
    </row>
    <row r="6" spans="1:12" x14ac:dyDescent="0.25">
      <c r="A6" s="2">
        <v>45</v>
      </c>
      <c r="B6" s="1" t="s">
        <v>1568</v>
      </c>
      <c r="C6" s="43" t="s">
        <v>224</v>
      </c>
      <c r="D6" s="1" t="s">
        <v>2047</v>
      </c>
      <c r="E6" s="20" t="str">
        <f>_xlfn.XLOOKUP(A:A,Tipologia!A:A,Tipologia!F:F)</f>
        <v>D</v>
      </c>
      <c r="F6" s="63">
        <f t="shared" si="0"/>
        <v>2.25</v>
      </c>
      <c r="G6" s="65">
        <f t="shared" si="1"/>
        <v>1.5</v>
      </c>
      <c r="H6" s="65">
        <f t="shared" si="2"/>
        <v>0.75</v>
      </c>
      <c r="I6" s="65">
        <f t="shared" si="3"/>
        <v>0</v>
      </c>
      <c r="J6" s="66">
        <f>_xlfn.XLOOKUP(A:A,AUTOPREENCHIMENTO!A:A,AUTOPREENCHIMENTO!LO:LO)</f>
        <v>1</v>
      </c>
      <c r="K6" s="66">
        <f>_xlfn.XLOOKUP(A:A,AUTOPREENCHIMENTO!A:A,AUTOPREENCHIMENTO!LN:LN)</f>
        <v>3</v>
      </c>
      <c r="L6" s="29" t="str">
        <f>_xlfn.XLOOKUP(A:A,'COAPS 2020-10'!A:A,'COAPS 2020-10'!AG:AG)</f>
        <v>INSATISFATÓRIA</v>
      </c>
    </row>
    <row r="7" spans="1:12" x14ac:dyDescent="0.25">
      <c r="A7" s="2">
        <v>46</v>
      </c>
      <c r="B7" s="1" t="s">
        <v>1794</v>
      </c>
      <c r="C7" s="43" t="s">
        <v>231</v>
      </c>
      <c r="D7" s="1" t="s">
        <v>2008</v>
      </c>
      <c r="E7" s="20" t="str">
        <f>_xlfn.XLOOKUP(A:A,Tipologia!A:A,Tipologia!F:F)</f>
        <v>C</v>
      </c>
      <c r="F7" s="63">
        <f t="shared" si="0"/>
        <v>4</v>
      </c>
      <c r="G7" s="65">
        <f t="shared" si="1"/>
        <v>1.5</v>
      </c>
      <c r="H7" s="65">
        <f t="shared" si="2"/>
        <v>1.5</v>
      </c>
      <c r="I7" s="65">
        <f t="shared" si="3"/>
        <v>1</v>
      </c>
      <c r="J7" s="66">
        <f>_xlfn.XLOOKUP(A:A,AUTOPREENCHIMENTO!A:A,AUTOPREENCHIMENTO!LO:LO)</f>
        <v>1</v>
      </c>
      <c r="K7" s="66">
        <f>_xlfn.XLOOKUP(A:A,AUTOPREENCHIMENTO!A:A,AUTOPREENCHIMENTO!LN:LN)</f>
        <v>1</v>
      </c>
      <c r="L7" s="29" t="str">
        <f>_xlfn.XLOOKUP(A:A,'COAPS 2020-10'!A:A,'COAPS 2020-10'!AG:AG)</f>
        <v>SATISFATÓRIA</v>
      </c>
    </row>
    <row r="8" spans="1:12" x14ac:dyDescent="0.25">
      <c r="A8" s="2">
        <v>47</v>
      </c>
      <c r="B8" s="1" t="s">
        <v>1622</v>
      </c>
      <c r="C8" s="43" t="s">
        <v>127</v>
      </c>
      <c r="D8" s="1" t="s">
        <v>2067</v>
      </c>
      <c r="E8" s="20" t="str">
        <f>_xlfn.XLOOKUP(A:A,Tipologia!A:A,Tipologia!F:F)</f>
        <v>D</v>
      </c>
      <c r="F8" s="63">
        <f t="shared" si="0"/>
        <v>2.25</v>
      </c>
      <c r="G8" s="65">
        <f t="shared" si="1"/>
        <v>0.75</v>
      </c>
      <c r="H8" s="65">
        <f t="shared" si="2"/>
        <v>1.5</v>
      </c>
      <c r="I8" s="65">
        <f t="shared" si="3"/>
        <v>0</v>
      </c>
      <c r="J8" s="66">
        <f>_xlfn.XLOOKUP(A:A,AUTOPREENCHIMENTO!A:A,AUTOPREENCHIMENTO!LO:LO)</f>
        <v>2</v>
      </c>
      <c r="K8" s="66">
        <f>_xlfn.XLOOKUP(A:A,AUTOPREENCHIMENTO!A:A,AUTOPREENCHIMENTO!LN:LN)</f>
        <v>2</v>
      </c>
      <c r="L8" s="29" t="str">
        <f>_xlfn.XLOOKUP(A:A,'COAPS 2020-10'!A:A,'COAPS 2020-10'!AG:AG)</f>
        <v>SATISFATÓRIA</v>
      </c>
    </row>
    <row r="9" spans="1:12" x14ac:dyDescent="0.25">
      <c r="A9" s="2">
        <v>48</v>
      </c>
      <c r="B9" s="1" t="s">
        <v>1794</v>
      </c>
      <c r="C9" s="43" t="s">
        <v>231</v>
      </c>
      <c r="D9" s="1" t="s">
        <v>2015</v>
      </c>
      <c r="E9" s="20" t="str">
        <f>_xlfn.XLOOKUP(A:A,Tipologia!A:A,Tipologia!F:F)</f>
        <v>E</v>
      </c>
      <c r="F9" s="63">
        <f t="shared" si="0"/>
        <v>1.5</v>
      </c>
      <c r="G9" s="65">
        <f t="shared" si="1"/>
        <v>0.75</v>
      </c>
      <c r="H9" s="65">
        <f t="shared" si="2"/>
        <v>0.75</v>
      </c>
      <c r="I9" s="65">
        <f t="shared" si="3"/>
        <v>0</v>
      </c>
      <c r="J9" s="66">
        <f>_xlfn.XLOOKUP(A:A,AUTOPREENCHIMENTO!A:A,AUTOPREENCHIMENTO!LO:LO)</f>
        <v>2</v>
      </c>
      <c r="K9" s="66">
        <f>_xlfn.XLOOKUP(A:A,AUTOPREENCHIMENTO!A:A,AUTOPREENCHIMENTO!LN:LN)</f>
        <v>3</v>
      </c>
      <c r="L9" s="29" t="str">
        <f>_xlfn.XLOOKUP(A:A,'COAPS 2020-10'!A:A,'COAPS 2020-10'!AG:AG)</f>
        <v>INSATISFATÓRIA</v>
      </c>
    </row>
    <row r="10" spans="1:12" x14ac:dyDescent="0.25">
      <c r="A10" s="2">
        <v>49</v>
      </c>
      <c r="B10" s="1" t="s">
        <v>1622</v>
      </c>
      <c r="C10" s="43" t="s">
        <v>127</v>
      </c>
      <c r="D10" s="1" t="s">
        <v>2120</v>
      </c>
      <c r="E10" s="20" t="str">
        <f>_xlfn.XLOOKUP(A:A,Tipologia!A:A,Tipologia!F:F)</f>
        <v>D</v>
      </c>
      <c r="F10" s="63">
        <f t="shared" si="0"/>
        <v>3.25</v>
      </c>
      <c r="G10" s="65">
        <f t="shared" si="1"/>
        <v>0.75</v>
      </c>
      <c r="H10" s="65">
        <f t="shared" si="2"/>
        <v>1.5</v>
      </c>
      <c r="I10" s="65">
        <f t="shared" si="3"/>
        <v>1</v>
      </c>
      <c r="J10" s="66">
        <f>_xlfn.XLOOKUP(A:A,AUTOPREENCHIMENTO!A:A,AUTOPREENCHIMENTO!LO:LO)</f>
        <v>2</v>
      </c>
      <c r="K10" s="66">
        <f>_xlfn.XLOOKUP(A:A,AUTOPREENCHIMENTO!A:A,AUTOPREENCHIMENTO!LN:LN)</f>
        <v>1</v>
      </c>
      <c r="L10" s="29" t="str">
        <f>_xlfn.XLOOKUP(A:A,'COAPS 2020-10'!A:A,'COAPS 2020-10'!AG:AG)</f>
        <v>SATISFATÓRIA</v>
      </c>
    </row>
    <row r="11" spans="1:12" x14ac:dyDescent="0.25">
      <c r="A11" s="2">
        <v>50</v>
      </c>
      <c r="B11" s="1" t="s">
        <v>1622</v>
      </c>
      <c r="C11" s="43" t="s">
        <v>162</v>
      </c>
      <c r="D11" s="1" t="s">
        <v>2068</v>
      </c>
      <c r="E11" s="20" t="str">
        <f>_xlfn.XLOOKUP(A:A,Tipologia!A:A,Tipologia!F:F)</f>
        <v>C</v>
      </c>
      <c r="F11" s="63">
        <f t="shared" si="0"/>
        <v>2.25</v>
      </c>
      <c r="G11" s="65">
        <f t="shared" si="1"/>
        <v>0.75</v>
      </c>
      <c r="H11" s="65">
        <f t="shared" si="2"/>
        <v>1.5</v>
      </c>
      <c r="I11" s="65">
        <f t="shared" si="3"/>
        <v>0</v>
      </c>
      <c r="J11" s="66">
        <f>_xlfn.XLOOKUP(A:A,AUTOPREENCHIMENTO!A:A,AUTOPREENCHIMENTO!LO:LO)</f>
        <v>2</v>
      </c>
      <c r="K11" s="66">
        <f>_xlfn.XLOOKUP(A:A,AUTOPREENCHIMENTO!A:A,AUTOPREENCHIMENTO!LN:LN)</f>
        <v>2</v>
      </c>
      <c r="L11" s="29" t="str">
        <f>_xlfn.XLOOKUP(A:A,'COAPS 2020-10'!A:A,'COAPS 2020-10'!AG:AG)</f>
        <v>SATISFATÓRIA</v>
      </c>
    </row>
    <row r="12" spans="1:12" x14ac:dyDescent="0.25">
      <c r="A12" s="2">
        <v>51</v>
      </c>
      <c r="B12" s="1" t="s">
        <v>1929</v>
      </c>
      <c r="C12" s="43" t="s">
        <v>136</v>
      </c>
      <c r="D12" s="1" t="s">
        <v>2069</v>
      </c>
      <c r="E12" s="20" t="str">
        <f>_xlfn.XLOOKUP(A:A,Tipologia!A:A,Tipologia!F:F)</f>
        <v>B</v>
      </c>
      <c r="F12" s="63">
        <f t="shared" si="0"/>
        <v>2.25</v>
      </c>
      <c r="G12" s="65">
        <f t="shared" si="1"/>
        <v>0.75</v>
      </c>
      <c r="H12" s="65">
        <f t="shared" si="2"/>
        <v>1.5</v>
      </c>
      <c r="I12" s="65">
        <f t="shared" si="3"/>
        <v>0</v>
      </c>
      <c r="J12" s="66">
        <f>_xlfn.XLOOKUP(A:A,AUTOPREENCHIMENTO!A:A,AUTOPREENCHIMENTO!LO:LO)</f>
        <v>2</v>
      </c>
      <c r="K12" s="66">
        <f>_xlfn.XLOOKUP(A:A,AUTOPREENCHIMENTO!A:A,AUTOPREENCHIMENTO!LN:LN)</f>
        <v>2</v>
      </c>
      <c r="L12" s="29" t="str">
        <f>_xlfn.XLOOKUP(A:A,'COAPS 2020-10'!A:A,'COAPS 2020-10'!AG:AG)</f>
        <v>SATISFATÓRIA</v>
      </c>
    </row>
    <row r="13" spans="1:12" x14ac:dyDescent="0.25">
      <c r="A13" s="2">
        <v>52</v>
      </c>
      <c r="B13" s="1" t="s">
        <v>1857</v>
      </c>
      <c r="C13" s="43" t="s">
        <v>2155</v>
      </c>
      <c r="D13" s="12" t="s">
        <v>2038</v>
      </c>
      <c r="E13" s="20" t="str">
        <f>_xlfn.XLOOKUP(A:A,Tipologia!A:A,Tipologia!F:F)</f>
        <v>SEM INFORMAÇÃO</v>
      </c>
      <c r="F13" s="63" t="e">
        <f t="shared" si="0"/>
        <v>#N/A</v>
      </c>
      <c r="G13" s="65" t="e">
        <f t="shared" si="1"/>
        <v>#N/A</v>
      </c>
      <c r="H13" s="65">
        <f t="shared" si="2"/>
        <v>1.5</v>
      </c>
      <c r="I13" s="65" t="e">
        <f t="shared" si="3"/>
        <v>#N/A</v>
      </c>
      <c r="J13" s="66" t="e">
        <f>_xlfn.XLOOKUP(A:A,AUTOPREENCHIMENTO!A:A,AUTOPREENCHIMENTO!LO:LO)</f>
        <v>#N/A</v>
      </c>
      <c r="K13" s="66" t="e">
        <f>_xlfn.XLOOKUP(A:A,AUTOPREENCHIMENTO!A:A,AUTOPREENCHIMENTO!LN:LN)</f>
        <v>#N/A</v>
      </c>
      <c r="L13" s="29" t="str">
        <f>_xlfn.XLOOKUP(A:A,'COAPS 2020-10'!A:A,'COAPS 2020-10'!AG:AG)</f>
        <v>SATISFATÓRIA</v>
      </c>
    </row>
    <row r="14" spans="1:12" x14ac:dyDescent="0.25">
      <c r="A14" s="2">
        <v>53</v>
      </c>
      <c r="B14" s="1" t="s">
        <v>1857</v>
      </c>
      <c r="C14" s="43" t="s">
        <v>157</v>
      </c>
      <c r="D14" s="1" t="s">
        <v>2083</v>
      </c>
      <c r="E14" s="20" t="str">
        <f>_xlfn.XLOOKUP(A:A,Tipologia!A:A,Tipologia!F:F)</f>
        <v>A</v>
      </c>
      <c r="F14" s="63">
        <f t="shared" si="0"/>
        <v>3</v>
      </c>
      <c r="G14" s="65">
        <f t="shared" si="1"/>
        <v>1.5</v>
      </c>
      <c r="H14" s="65">
        <f t="shared" si="2"/>
        <v>1.5</v>
      </c>
      <c r="I14" s="65">
        <f t="shared" si="3"/>
        <v>0</v>
      </c>
      <c r="J14" s="66">
        <f>_xlfn.XLOOKUP(A:A,AUTOPREENCHIMENTO!A:A,AUTOPREENCHIMENTO!LO:LO)</f>
        <v>1</v>
      </c>
      <c r="K14" s="66">
        <f>_xlfn.XLOOKUP(A:A,AUTOPREENCHIMENTO!A:A,AUTOPREENCHIMENTO!LN:LN)</f>
        <v>2</v>
      </c>
      <c r="L14" s="29" t="str">
        <f>_xlfn.XLOOKUP(A:A,'COAPS 2020-10'!A:A,'COAPS 2020-10'!AG:AG)</f>
        <v>SATISFATÓRIA</v>
      </c>
    </row>
    <row r="15" spans="1:12" x14ac:dyDescent="0.25">
      <c r="A15" s="2">
        <v>54</v>
      </c>
      <c r="B15" s="1" t="s">
        <v>1622</v>
      </c>
      <c r="C15" s="43" t="s">
        <v>127</v>
      </c>
      <c r="D15" s="1" t="s">
        <v>2095</v>
      </c>
      <c r="E15" s="20" t="str">
        <f>_xlfn.XLOOKUP(A:A,Tipologia!A:A,Tipologia!F:F)</f>
        <v>C</v>
      </c>
      <c r="F15" s="63">
        <f t="shared" si="0"/>
        <v>0.75</v>
      </c>
      <c r="G15" s="65">
        <f t="shared" si="1"/>
        <v>0.75</v>
      </c>
      <c r="H15" s="65">
        <f t="shared" si="2"/>
        <v>0</v>
      </c>
      <c r="I15" s="65">
        <f t="shared" si="3"/>
        <v>0</v>
      </c>
      <c r="J15" s="66">
        <f>_xlfn.XLOOKUP(A:A,AUTOPREENCHIMENTO!A:A,AUTOPREENCHIMENTO!LO:LO)</f>
        <v>2</v>
      </c>
      <c r="K15" s="66">
        <f>_xlfn.XLOOKUP(A:A,AUTOPREENCHIMENTO!A:A,AUTOPREENCHIMENTO!LN:LN)</f>
        <v>3</v>
      </c>
      <c r="L15" s="29" t="str">
        <f>_xlfn.XLOOKUP(A:A,'COAPS 2020-10'!A:A,'COAPS 2020-10'!AG:AG)</f>
        <v>NÃO</v>
      </c>
    </row>
    <row r="16" spans="1:12" x14ac:dyDescent="0.25">
      <c r="A16" s="2">
        <v>56</v>
      </c>
      <c r="B16" s="1" t="s">
        <v>1929</v>
      </c>
      <c r="C16" s="43" t="s">
        <v>120</v>
      </c>
      <c r="D16" s="1" t="s">
        <v>2121</v>
      </c>
      <c r="E16" s="20" t="str">
        <f>_xlfn.XLOOKUP(A:A,Tipologia!A:A,Tipologia!F:F)</f>
        <v>C</v>
      </c>
      <c r="F16" s="63">
        <f t="shared" si="0"/>
        <v>4</v>
      </c>
      <c r="G16" s="65">
        <f t="shared" si="1"/>
        <v>1.5</v>
      </c>
      <c r="H16" s="65">
        <f t="shared" si="2"/>
        <v>1.5</v>
      </c>
      <c r="I16" s="65">
        <f t="shared" si="3"/>
        <v>1</v>
      </c>
      <c r="J16" s="66">
        <f>_xlfn.XLOOKUP(A:A,AUTOPREENCHIMENTO!A:A,AUTOPREENCHIMENTO!LO:LO)</f>
        <v>1</v>
      </c>
      <c r="K16" s="66">
        <f>_xlfn.XLOOKUP(A:A,AUTOPREENCHIMENTO!A:A,AUTOPREENCHIMENTO!LN:LN)</f>
        <v>1</v>
      </c>
      <c r="L16" s="29" t="str">
        <f>_xlfn.XLOOKUP(A:A,'COAPS 2020-10'!A:A,'COAPS 2020-10'!AG:AG)</f>
        <v>SATISFATÓRIA</v>
      </c>
    </row>
    <row r="17" spans="1:12" x14ac:dyDescent="0.25">
      <c r="A17" s="2">
        <v>57</v>
      </c>
      <c r="B17" s="1" t="s">
        <v>1568</v>
      </c>
      <c r="C17" s="43" t="s">
        <v>1569</v>
      </c>
      <c r="D17" s="1" t="s">
        <v>2017</v>
      </c>
      <c r="E17" s="20" t="str">
        <f>_xlfn.XLOOKUP(A:A,Tipologia!A:A,Tipologia!F:F)</f>
        <v>B</v>
      </c>
      <c r="F17" s="63">
        <f t="shared" si="0"/>
        <v>3</v>
      </c>
      <c r="G17" s="65">
        <f t="shared" si="1"/>
        <v>1.5</v>
      </c>
      <c r="H17" s="65">
        <f t="shared" si="2"/>
        <v>1.5</v>
      </c>
      <c r="I17" s="65">
        <f t="shared" si="3"/>
        <v>0</v>
      </c>
      <c r="J17" s="66">
        <f>_xlfn.XLOOKUP(A:A,AUTOPREENCHIMENTO!A:A,AUTOPREENCHIMENTO!LO:LO)</f>
        <v>1</v>
      </c>
      <c r="K17" s="66">
        <f>_xlfn.XLOOKUP(A:A,AUTOPREENCHIMENTO!A:A,AUTOPREENCHIMENTO!LN:LN)</f>
        <v>2</v>
      </c>
      <c r="L17" s="29" t="str">
        <f>_xlfn.XLOOKUP(A:A,'COAPS 2020-10'!A:A,'COAPS 2020-10'!AG:AG)</f>
        <v>SATISFATÓRIA</v>
      </c>
    </row>
    <row r="18" spans="1:12" x14ac:dyDescent="0.25">
      <c r="A18" s="2">
        <v>58</v>
      </c>
      <c r="B18" s="1" t="s">
        <v>1702</v>
      </c>
      <c r="C18" s="43" t="s">
        <v>271</v>
      </c>
      <c r="D18" s="1" t="s">
        <v>2070</v>
      </c>
      <c r="E18" s="20" t="str">
        <f>_xlfn.XLOOKUP(A:A,Tipologia!A:A,Tipologia!F:F)</f>
        <v>B</v>
      </c>
      <c r="F18" s="63">
        <f t="shared" si="0"/>
        <v>4</v>
      </c>
      <c r="G18" s="65">
        <f t="shared" si="1"/>
        <v>1.5</v>
      </c>
      <c r="H18" s="65">
        <f t="shared" si="2"/>
        <v>1.5</v>
      </c>
      <c r="I18" s="65">
        <f t="shared" si="3"/>
        <v>1</v>
      </c>
      <c r="J18" s="66">
        <f>_xlfn.XLOOKUP(A:A,AUTOPREENCHIMENTO!A:A,AUTOPREENCHIMENTO!LO:LO)</f>
        <v>1</v>
      </c>
      <c r="K18" s="66">
        <f>_xlfn.XLOOKUP(A:A,AUTOPREENCHIMENTO!A:A,AUTOPREENCHIMENTO!LN:LN)</f>
        <v>1</v>
      </c>
      <c r="L18" s="29" t="str">
        <f>_xlfn.XLOOKUP(A:A,'COAPS 2020-10'!A:A,'COAPS 2020-10'!AG:AG)</f>
        <v>SATISFATÓRIA</v>
      </c>
    </row>
    <row r="19" spans="1:12" x14ac:dyDescent="0.25">
      <c r="A19" s="2">
        <v>59</v>
      </c>
      <c r="B19" s="1" t="s">
        <v>1622</v>
      </c>
      <c r="C19" s="43" t="s">
        <v>276</v>
      </c>
      <c r="D19" s="1" t="s">
        <v>2048</v>
      </c>
      <c r="E19" s="20" t="str">
        <f>_xlfn.XLOOKUP(A:A,Tipologia!A:A,Tipologia!F:F)</f>
        <v>C</v>
      </c>
      <c r="F19" s="63">
        <f t="shared" si="0"/>
        <v>3.25</v>
      </c>
      <c r="G19" s="65">
        <f t="shared" si="1"/>
        <v>0.75</v>
      </c>
      <c r="H19" s="65">
        <f t="shared" si="2"/>
        <v>1.5</v>
      </c>
      <c r="I19" s="65">
        <f t="shared" si="3"/>
        <v>1</v>
      </c>
      <c r="J19" s="66">
        <f>_xlfn.XLOOKUP(A:A,AUTOPREENCHIMENTO!A:A,AUTOPREENCHIMENTO!LO:LO)</f>
        <v>2</v>
      </c>
      <c r="K19" s="66">
        <f>_xlfn.XLOOKUP(A:A,AUTOPREENCHIMENTO!A:A,AUTOPREENCHIMENTO!LN:LN)</f>
        <v>1</v>
      </c>
      <c r="L19" s="29" t="str">
        <f>_xlfn.XLOOKUP(A:A,'COAPS 2020-10'!A:A,'COAPS 2020-10'!AG:AG)</f>
        <v>SATISFATÓRIA</v>
      </c>
    </row>
    <row r="20" spans="1:12" x14ac:dyDescent="0.25">
      <c r="A20" s="2">
        <v>60</v>
      </c>
      <c r="B20" s="1" t="s">
        <v>1568</v>
      </c>
      <c r="C20" s="43" t="s">
        <v>281</v>
      </c>
      <c r="D20" s="1" t="s">
        <v>2049</v>
      </c>
      <c r="E20" s="20" t="str">
        <f>_xlfn.XLOOKUP(A:A,Tipologia!A:A,Tipologia!F:F)</f>
        <v>B</v>
      </c>
      <c r="F20" s="63">
        <f t="shared" si="0"/>
        <v>1.5</v>
      </c>
      <c r="G20" s="65">
        <f t="shared" si="1"/>
        <v>0</v>
      </c>
      <c r="H20" s="65">
        <f t="shared" si="2"/>
        <v>1.5</v>
      </c>
      <c r="I20" s="65">
        <f t="shared" si="3"/>
        <v>0</v>
      </c>
      <c r="J20" s="66">
        <f>_xlfn.XLOOKUP(A:A,AUTOPREENCHIMENTO!A:A,AUTOPREENCHIMENTO!LO:LO)</f>
        <v>3</v>
      </c>
      <c r="K20" s="66">
        <f>_xlfn.XLOOKUP(A:A,AUTOPREENCHIMENTO!A:A,AUTOPREENCHIMENTO!LN:LN)</f>
        <v>3</v>
      </c>
      <c r="L20" s="29" t="str">
        <f>_xlfn.XLOOKUP(A:A,'COAPS 2020-10'!A:A,'COAPS 2020-10'!AG:AG)</f>
        <v>SATISFATÓRIA</v>
      </c>
    </row>
    <row r="21" spans="1:12" x14ac:dyDescent="0.25">
      <c r="A21" s="2">
        <v>61</v>
      </c>
      <c r="B21" s="1" t="s">
        <v>1523</v>
      </c>
      <c r="C21" s="43" t="s">
        <v>286</v>
      </c>
      <c r="D21" s="1" t="s">
        <v>2018</v>
      </c>
      <c r="E21" s="20" t="str">
        <f>_xlfn.XLOOKUP(A:A,Tipologia!A:A,Tipologia!F:F)</f>
        <v>B</v>
      </c>
      <c r="F21" s="63">
        <f t="shared" si="0"/>
        <v>2.25</v>
      </c>
      <c r="G21" s="65">
        <f t="shared" si="1"/>
        <v>0.75</v>
      </c>
      <c r="H21" s="65">
        <f t="shared" si="2"/>
        <v>1.5</v>
      </c>
      <c r="I21" s="65">
        <f t="shared" si="3"/>
        <v>0</v>
      </c>
      <c r="J21" s="66">
        <f>_xlfn.XLOOKUP(A:A,AUTOPREENCHIMENTO!A:A,AUTOPREENCHIMENTO!LO:LO)</f>
        <v>2</v>
      </c>
      <c r="K21" s="66">
        <f>_xlfn.XLOOKUP(A:A,AUTOPREENCHIMENTO!A:A,AUTOPREENCHIMENTO!LN:LN)</f>
        <v>2</v>
      </c>
      <c r="L21" s="29" t="str">
        <f>_xlfn.XLOOKUP(A:A,'COAPS 2020-10'!A:A,'COAPS 2020-10'!AG:AG)</f>
        <v>SATISFATÓRIA</v>
      </c>
    </row>
    <row r="22" spans="1:12" x14ac:dyDescent="0.25">
      <c r="A22" s="2">
        <v>62</v>
      </c>
      <c r="B22" s="1" t="s">
        <v>1857</v>
      </c>
      <c r="C22" s="43" t="s">
        <v>291</v>
      </c>
      <c r="D22" s="1" t="s">
        <v>2065</v>
      </c>
      <c r="E22" s="20" t="str">
        <f>_xlfn.XLOOKUP(A:A,Tipologia!A:A,Tipologia!F:F)</f>
        <v>B</v>
      </c>
      <c r="F22" s="63">
        <f t="shared" si="0"/>
        <v>2.25</v>
      </c>
      <c r="G22" s="65">
        <f t="shared" si="1"/>
        <v>0.75</v>
      </c>
      <c r="H22" s="65">
        <f t="shared" si="2"/>
        <v>1.5</v>
      </c>
      <c r="I22" s="65">
        <f t="shared" si="3"/>
        <v>0</v>
      </c>
      <c r="J22" s="66">
        <f>_xlfn.XLOOKUP(A:A,AUTOPREENCHIMENTO!A:A,AUTOPREENCHIMENTO!LO:LO)</f>
        <v>2</v>
      </c>
      <c r="K22" s="66">
        <f>_xlfn.XLOOKUP(A:A,AUTOPREENCHIMENTO!A:A,AUTOPREENCHIMENTO!LN:LN)</f>
        <v>2</v>
      </c>
      <c r="L22" s="29" t="str">
        <f>_xlfn.XLOOKUP(A:A,'COAPS 2020-10'!A:A,'COAPS 2020-10'!AG:AG)</f>
        <v>SATISFATÓRIA</v>
      </c>
    </row>
    <row r="23" spans="1:12" x14ac:dyDescent="0.25">
      <c r="A23" s="2">
        <v>63</v>
      </c>
      <c r="B23" s="1" t="s">
        <v>1794</v>
      </c>
      <c r="C23" s="43" t="s">
        <v>231</v>
      </c>
      <c r="D23" s="1" t="s">
        <v>2009</v>
      </c>
      <c r="E23" s="20" t="str">
        <f>_xlfn.XLOOKUP(A:A,Tipologia!A:A,Tipologia!F:F)</f>
        <v>C</v>
      </c>
      <c r="F23" s="63">
        <f t="shared" si="0"/>
        <v>2.25</v>
      </c>
      <c r="G23" s="65">
        <f t="shared" si="1"/>
        <v>0.75</v>
      </c>
      <c r="H23" s="65">
        <f t="shared" si="2"/>
        <v>1.5</v>
      </c>
      <c r="I23" s="65">
        <f t="shared" si="3"/>
        <v>0</v>
      </c>
      <c r="J23" s="66">
        <f>_xlfn.XLOOKUP(A:A,AUTOPREENCHIMENTO!A:A,AUTOPREENCHIMENTO!LO:LO)</f>
        <v>2</v>
      </c>
      <c r="K23" s="66">
        <f>_xlfn.XLOOKUP(A:A,AUTOPREENCHIMENTO!A:A,AUTOPREENCHIMENTO!LN:LN)</f>
        <v>2</v>
      </c>
      <c r="L23" s="29" t="str">
        <f>_xlfn.XLOOKUP(A:A,'COAPS 2020-10'!A:A,'COAPS 2020-10'!AG:AG)</f>
        <v>SATISFATÓRIA</v>
      </c>
    </row>
    <row r="24" spans="1:12" x14ac:dyDescent="0.25">
      <c r="A24" s="2">
        <v>64</v>
      </c>
      <c r="B24" s="1" t="s">
        <v>1929</v>
      </c>
      <c r="C24" s="43" t="s">
        <v>136</v>
      </c>
      <c r="D24" s="1" t="s">
        <v>2096</v>
      </c>
      <c r="E24" s="20" t="str">
        <f>_xlfn.XLOOKUP(A:A,Tipologia!A:A,Tipologia!F:F)</f>
        <v>B</v>
      </c>
      <c r="F24" s="63">
        <f t="shared" si="0"/>
        <v>4</v>
      </c>
      <c r="G24" s="65">
        <f t="shared" si="1"/>
        <v>1.5</v>
      </c>
      <c r="H24" s="65">
        <f t="shared" si="2"/>
        <v>1.5</v>
      </c>
      <c r="I24" s="65">
        <f t="shared" si="3"/>
        <v>1</v>
      </c>
      <c r="J24" s="66">
        <f>_xlfn.XLOOKUP(A:A,AUTOPREENCHIMENTO!A:A,AUTOPREENCHIMENTO!LO:LO)</f>
        <v>1</v>
      </c>
      <c r="K24" s="66">
        <f>_xlfn.XLOOKUP(A:A,AUTOPREENCHIMENTO!A:A,AUTOPREENCHIMENTO!LN:LN)</f>
        <v>1</v>
      </c>
      <c r="L24" s="29" t="str">
        <f>_xlfn.XLOOKUP(A:A,'COAPS 2020-10'!A:A,'COAPS 2020-10'!AG:AG)</f>
        <v>SATISFATÓRIA</v>
      </c>
    </row>
    <row r="25" spans="1:12" x14ac:dyDescent="0.25">
      <c r="A25" s="2">
        <v>65</v>
      </c>
      <c r="B25" s="1" t="s">
        <v>1702</v>
      </c>
      <c r="C25" s="43" t="s">
        <v>305</v>
      </c>
      <c r="D25" s="1" t="s">
        <v>2071</v>
      </c>
      <c r="E25" s="20" t="str">
        <f>_xlfn.XLOOKUP(A:A,Tipologia!A:A,Tipologia!F:F)</f>
        <v>B</v>
      </c>
      <c r="F25" s="63">
        <f t="shared" si="0"/>
        <v>1.5</v>
      </c>
      <c r="G25" s="65">
        <f t="shared" si="1"/>
        <v>0.75</v>
      </c>
      <c r="H25" s="65">
        <f t="shared" si="2"/>
        <v>0.75</v>
      </c>
      <c r="I25" s="65">
        <f t="shared" si="3"/>
        <v>0</v>
      </c>
      <c r="J25" s="66">
        <f>_xlfn.XLOOKUP(A:A,AUTOPREENCHIMENTO!A:A,AUTOPREENCHIMENTO!LO:LO)</f>
        <v>2</v>
      </c>
      <c r="K25" s="66">
        <f>_xlfn.XLOOKUP(A:A,AUTOPREENCHIMENTO!A:A,AUTOPREENCHIMENTO!LN:LN)</f>
        <v>3</v>
      </c>
      <c r="L25" s="29" t="str">
        <f>_xlfn.XLOOKUP(A:A,'COAPS 2020-10'!A:A,'COAPS 2020-10'!AG:AG)</f>
        <v>INSATISFATÓRIA</v>
      </c>
    </row>
    <row r="26" spans="1:12" x14ac:dyDescent="0.25">
      <c r="A26" s="2">
        <v>66</v>
      </c>
      <c r="B26" s="1" t="s">
        <v>1568</v>
      </c>
      <c r="C26" s="43" t="s">
        <v>224</v>
      </c>
      <c r="D26" s="1" t="s">
        <v>2019</v>
      </c>
      <c r="E26" s="20" t="str">
        <f>_xlfn.XLOOKUP(A:A,Tipologia!A:A,Tipologia!F:F)</f>
        <v>B</v>
      </c>
      <c r="F26" s="63">
        <f t="shared" si="0"/>
        <v>4</v>
      </c>
      <c r="G26" s="65">
        <f t="shared" si="1"/>
        <v>1.5</v>
      </c>
      <c r="H26" s="65">
        <f t="shared" si="2"/>
        <v>1.5</v>
      </c>
      <c r="I26" s="65">
        <f t="shared" si="3"/>
        <v>1</v>
      </c>
      <c r="J26" s="66">
        <f>_xlfn.XLOOKUP(A:A,AUTOPREENCHIMENTO!A:A,AUTOPREENCHIMENTO!LO:LO)</f>
        <v>1</v>
      </c>
      <c r="K26" s="66">
        <f>_xlfn.XLOOKUP(A:A,AUTOPREENCHIMENTO!A:A,AUTOPREENCHIMENTO!LN:LN)</f>
        <v>1</v>
      </c>
      <c r="L26" s="29" t="str">
        <f>_xlfn.XLOOKUP(A:A,'COAPS 2020-10'!A:A,'COAPS 2020-10'!AG:AG)</f>
        <v>SATISFATÓRIA</v>
      </c>
    </row>
    <row r="27" spans="1:12" x14ac:dyDescent="0.25">
      <c r="A27" s="2">
        <v>68</v>
      </c>
      <c r="B27" s="1" t="s">
        <v>1568</v>
      </c>
      <c r="C27" s="43" t="s">
        <v>313</v>
      </c>
      <c r="D27" s="1" t="s">
        <v>2020</v>
      </c>
      <c r="E27" s="20" t="str">
        <f>_xlfn.XLOOKUP(A:A,Tipologia!A:A,Tipologia!F:F)</f>
        <v>C</v>
      </c>
      <c r="F27" s="63">
        <f t="shared" si="0"/>
        <v>2.5</v>
      </c>
      <c r="G27" s="65">
        <f t="shared" si="1"/>
        <v>0.75</v>
      </c>
      <c r="H27" s="65">
        <f t="shared" si="2"/>
        <v>0.75</v>
      </c>
      <c r="I27" s="65">
        <f t="shared" si="3"/>
        <v>1</v>
      </c>
      <c r="J27" s="66">
        <f>_xlfn.XLOOKUP(A:A,AUTOPREENCHIMENTO!A:A,AUTOPREENCHIMENTO!LO:LO)</f>
        <v>2</v>
      </c>
      <c r="K27" s="66">
        <f>_xlfn.XLOOKUP(A:A,AUTOPREENCHIMENTO!A:A,AUTOPREENCHIMENTO!LN:LN)</f>
        <v>1</v>
      </c>
      <c r="L27" s="29" t="str">
        <f>_xlfn.XLOOKUP(A:A,'COAPS 2020-10'!A:A,'COAPS 2020-10'!AG:AG)</f>
        <v>INSATISFATÓRIA</v>
      </c>
    </row>
    <row r="28" spans="1:12" x14ac:dyDescent="0.25">
      <c r="A28" s="2">
        <v>69</v>
      </c>
      <c r="B28" s="1" t="s">
        <v>1622</v>
      </c>
      <c r="C28" s="43" t="s">
        <v>276</v>
      </c>
      <c r="D28" s="1" t="s">
        <v>2072</v>
      </c>
      <c r="E28" s="20" t="str">
        <f>_xlfn.XLOOKUP(A:A,Tipologia!A:A,Tipologia!F:F)</f>
        <v>C</v>
      </c>
      <c r="F28" s="63">
        <f t="shared" si="0"/>
        <v>2.25</v>
      </c>
      <c r="G28" s="65">
        <f t="shared" si="1"/>
        <v>0.75</v>
      </c>
      <c r="H28" s="65">
        <f t="shared" si="2"/>
        <v>1.5</v>
      </c>
      <c r="I28" s="65">
        <f t="shared" si="3"/>
        <v>0</v>
      </c>
      <c r="J28" s="66">
        <f>_xlfn.XLOOKUP(A:A,AUTOPREENCHIMENTO!A:A,AUTOPREENCHIMENTO!LO:LO)</f>
        <v>2</v>
      </c>
      <c r="K28" s="66">
        <f>_xlfn.XLOOKUP(A:A,AUTOPREENCHIMENTO!A:A,AUTOPREENCHIMENTO!LN:LN)</f>
        <v>2</v>
      </c>
      <c r="L28" s="29" t="str">
        <f>_xlfn.XLOOKUP(A:A,'COAPS 2020-10'!A:A,'COAPS 2020-10'!AG:AG)</f>
        <v>SATISFATÓRIA</v>
      </c>
    </row>
    <row r="29" spans="1:12" x14ac:dyDescent="0.25">
      <c r="A29" s="2">
        <v>70</v>
      </c>
      <c r="B29" s="1" t="s">
        <v>1702</v>
      </c>
      <c r="C29" s="43" t="s">
        <v>305</v>
      </c>
      <c r="D29" s="1" t="s">
        <v>2021</v>
      </c>
      <c r="E29" s="20" t="str">
        <f>_xlfn.XLOOKUP(A:A,Tipologia!A:A,Tipologia!F:F)</f>
        <v>B</v>
      </c>
      <c r="F29" s="63">
        <f t="shared" si="0"/>
        <v>3</v>
      </c>
      <c r="G29" s="65">
        <f t="shared" si="1"/>
        <v>1.5</v>
      </c>
      <c r="H29" s="65">
        <f t="shared" si="2"/>
        <v>1.5</v>
      </c>
      <c r="I29" s="65">
        <f t="shared" si="3"/>
        <v>0</v>
      </c>
      <c r="J29" s="66">
        <f>_xlfn.XLOOKUP(A:A,AUTOPREENCHIMENTO!A:A,AUTOPREENCHIMENTO!LO:LO)</f>
        <v>1</v>
      </c>
      <c r="K29" s="66">
        <f>_xlfn.XLOOKUP(A:A,AUTOPREENCHIMENTO!A:A,AUTOPREENCHIMENTO!LN:LN)</f>
        <v>3</v>
      </c>
      <c r="L29" s="29" t="str">
        <f>_xlfn.XLOOKUP(A:A,'COAPS 2020-10'!A:A,'COAPS 2020-10'!AG:AG)</f>
        <v>SATISFATÓRIA</v>
      </c>
    </row>
    <row r="30" spans="1:12" x14ac:dyDescent="0.25">
      <c r="A30" s="2">
        <v>71</v>
      </c>
      <c r="B30" s="1" t="s">
        <v>1702</v>
      </c>
      <c r="C30" s="43" t="s">
        <v>325</v>
      </c>
      <c r="D30" s="1" t="s">
        <v>2097</v>
      </c>
      <c r="E30" s="20" t="str">
        <f>_xlfn.XLOOKUP(A:A,Tipologia!A:A,Tipologia!F:F)</f>
        <v>B</v>
      </c>
      <c r="F30" s="63">
        <f t="shared" si="0"/>
        <v>3.25</v>
      </c>
      <c r="G30" s="65">
        <f t="shared" si="1"/>
        <v>1.5</v>
      </c>
      <c r="H30" s="65">
        <f t="shared" si="2"/>
        <v>0.75</v>
      </c>
      <c r="I30" s="65">
        <f t="shared" si="3"/>
        <v>1</v>
      </c>
      <c r="J30" s="66">
        <f>_xlfn.XLOOKUP(A:A,AUTOPREENCHIMENTO!A:A,AUTOPREENCHIMENTO!LO:LO)</f>
        <v>1</v>
      </c>
      <c r="K30" s="66">
        <f>_xlfn.XLOOKUP(A:A,AUTOPREENCHIMENTO!A:A,AUTOPREENCHIMENTO!LN:LN)</f>
        <v>1</v>
      </c>
      <c r="L30" s="29" t="str">
        <f>_xlfn.XLOOKUP(A:A,'COAPS 2020-10'!A:A,'COAPS 2020-10'!AG:AG)</f>
        <v>INSATISFATÓRIA</v>
      </c>
    </row>
    <row r="31" spans="1:12" x14ac:dyDescent="0.25">
      <c r="A31" s="2">
        <v>72</v>
      </c>
      <c r="B31" s="1" t="s">
        <v>1794</v>
      </c>
      <c r="C31" s="43" t="s">
        <v>330</v>
      </c>
      <c r="D31" s="1" t="s">
        <v>2022</v>
      </c>
      <c r="E31" s="20" t="str">
        <f>_xlfn.XLOOKUP(A:A,Tipologia!A:A,Tipologia!F:F)</f>
        <v>B</v>
      </c>
      <c r="F31" s="63">
        <f t="shared" si="0"/>
        <v>3</v>
      </c>
      <c r="G31" s="65">
        <f t="shared" si="1"/>
        <v>1.5</v>
      </c>
      <c r="H31" s="65">
        <f t="shared" si="2"/>
        <v>1.5</v>
      </c>
      <c r="I31" s="65">
        <f t="shared" si="3"/>
        <v>0</v>
      </c>
      <c r="J31" s="66">
        <f>_xlfn.XLOOKUP(A:A,AUTOPREENCHIMENTO!A:A,AUTOPREENCHIMENTO!LO:LO)</f>
        <v>1</v>
      </c>
      <c r="K31" s="66">
        <f>_xlfn.XLOOKUP(A:A,AUTOPREENCHIMENTO!A:A,AUTOPREENCHIMENTO!LN:LN)</f>
        <v>2</v>
      </c>
      <c r="L31" s="29" t="str">
        <f>_xlfn.XLOOKUP(A:A,'COAPS 2020-10'!A:A,'COAPS 2020-10'!AG:AG)</f>
        <v>SATISFATÓRIA</v>
      </c>
    </row>
    <row r="32" spans="1:12" x14ac:dyDescent="0.25">
      <c r="A32" s="2">
        <v>73</v>
      </c>
      <c r="B32" s="1" t="s">
        <v>1702</v>
      </c>
      <c r="C32" s="43" t="s">
        <v>2151</v>
      </c>
      <c r="D32" s="1" t="s">
        <v>2073</v>
      </c>
      <c r="E32" s="20" t="str">
        <f>_xlfn.XLOOKUP(A:A,Tipologia!A:A,Tipologia!F:F)</f>
        <v>B</v>
      </c>
      <c r="F32" s="63">
        <f t="shared" si="0"/>
        <v>2.25</v>
      </c>
      <c r="G32" s="65">
        <f t="shared" si="1"/>
        <v>0.75</v>
      </c>
      <c r="H32" s="65">
        <f t="shared" si="2"/>
        <v>1.5</v>
      </c>
      <c r="I32" s="65">
        <f t="shared" si="3"/>
        <v>0</v>
      </c>
      <c r="J32" s="66">
        <f>_xlfn.XLOOKUP(A:A,AUTOPREENCHIMENTO!A:A,AUTOPREENCHIMENTO!LO:LO)</f>
        <v>2</v>
      </c>
      <c r="K32" s="66">
        <f>_xlfn.XLOOKUP(A:A,AUTOPREENCHIMENTO!A:A,AUTOPREENCHIMENTO!LN:LN)</f>
        <v>3</v>
      </c>
      <c r="L32" s="29" t="str">
        <f>_xlfn.XLOOKUP(A:A,'COAPS 2020-10'!A:A,'COAPS 2020-10'!AG:AG)</f>
        <v>SATISFATÓRIA</v>
      </c>
    </row>
    <row r="33" spans="1:12" x14ac:dyDescent="0.25">
      <c r="A33" s="2">
        <v>74</v>
      </c>
      <c r="B33" s="1" t="s">
        <v>1702</v>
      </c>
      <c r="C33" s="43" t="s">
        <v>325</v>
      </c>
      <c r="D33" s="1" t="s">
        <v>2074</v>
      </c>
      <c r="E33" s="20" t="str">
        <f>_xlfn.XLOOKUP(A:A,Tipologia!A:A,Tipologia!F:F)</f>
        <v>C</v>
      </c>
      <c r="F33" s="63">
        <f t="shared" si="0"/>
        <v>2.25</v>
      </c>
      <c r="G33" s="65">
        <f t="shared" si="1"/>
        <v>0.75</v>
      </c>
      <c r="H33" s="65">
        <f t="shared" si="2"/>
        <v>1.5</v>
      </c>
      <c r="I33" s="65">
        <f t="shared" si="3"/>
        <v>0</v>
      </c>
      <c r="J33" s="66">
        <f>_xlfn.XLOOKUP(A:A,AUTOPREENCHIMENTO!A:A,AUTOPREENCHIMENTO!LO:LO)</f>
        <v>2</v>
      </c>
      <c r="K33" s="66">
        <f>_xlfn.XLOOKUP(A:A,AUTOPREENCHIMENTO!A:A,AUTOPREENCHIMENTO!LN:LN)</f>
        <v>3</v>
      </c>
      <c r="L33" s="29" t="str">
        <f>_xlfn.XLOOKUP(A:A,'COAPS 2020-10'!A:A,'COAPS 2020-10'!AG:AG)</f>
        <v>SATISFATÓRIA</v>
      </c>
    </row>
    <row r="34" spans="1:12" x14ac:dyDescent="0.25">
      <c r="A34" s="2">
        <v>75</v>
      </c>
      <c r="B34" s="1" t="s">
        <v>1568</v>
      </c>
      <c r="C34" s="43" t="s">
        <v>344</v>
      </c>
      <c r="D34" s="1" t="s">
        <v>2023</v>
      </c>
      <c r="E34" s="20" t="str">
        <f>_xlfn.XLOOKUP(A:A,Tipologia!A:A,Tipologia!F:F)</f>
        <v>B</v>
      </c>
      <c r="F34" s="63">
        <f t="shared" si="0"/>
        <v>4</v>
      </c>
      <c r="G34" s="65">
        <f t="shared" si="1"/>
        <v>1.5</v>
      </c>
      <c r="H34" s="65">
        <f t="shared" si="2"/>
        <v>1.5</v>
      </c>
      <c r="I34" s="65">
        <f t="shared" si="3"/>
        <v>1</v>
      </c>
      <c r="J34" s="66">
        <f>_xlfn.XLOOKUP(A:A,AUTOPREENCHIMENTO!A:A,AUTOPREENCHIMENTO!LO:LO)</f>
        <v>1</v>
      </c>
      <c r="K34" s="66">
        <f>_xlfn.XLOOKUP(A:A,AUTOPREENCHIMENTO!A:A,AUTOPREENCHIMENTO!LN:LN)</f>
        <v>1</v>
      </c>
      <c r="L34" s="29" t="str">
        <f>_xlfn.XLOOKUP(A:A,'COAPS 2020-10'!A:A,'COAPS 2020-10'!AG:AG)</f>
        <v>SATISFATÓRIA</v>
      </c>
    </row>
    <row r="35" spans="1:12" x14ac:dyDescent="0.25">
      <c r="A35" s="2">
        <v>76</v>
      </c>
      <c r="B35" s="1" t="s">
        <v>1794</v>
      </c>
      <c r="C35" s="43" t="s">
        <v>330</v>
      </c>
      <c r="D35" s="1" t="s">
        <v>2050</v>
      </c>
      <c r="E35" s="20" t="str">
        <f>_xlfn.XLOOKUP(A:A,Tipologia!A:A,Tipologia!F:F)</f>
        <v>B</v>
      </c>
      <c r="F35" s="63">
        <f t="shared" si="0"/>
        <v>2.25</v>
      </c>
      <c r="G35" s="65">
        <f t="shared" si="1"/>
        <v>0.75</v>
      </c>
      <c r="H35" s="65">
        <f t="shared" si="2"/>
        <v>1.5</v>
      </c>
      <c r="I35" s="65">
        <f t="shared" si="3"/>
        <v>0</v>
      </c>
      <c r="J35" s="66">
        <f>_xlfn.XLOOKUP(A:A,AUTOPREENCHIMENTO!A:A,AUTOPREENCHIMENTO!LO:LO)</f>
        <v>2</v>
      </c>
      <c r="K35" s="66">
        <f>_xlfn.XLOOKUP(A:A,AUTOPREENCHIMENTO!A:A,AUTOPREENCHIMENTO!LN:LN)</f>
        <v>2</v>
      </c>
      <c r="L35" s="29" t="str">
        <f>_xlfn.XLOOKUP(A:A,'COAPS 2020-10'!A:A,'COAPS 2020-10'!AG:AG)</f>
        <v>SATISFATÓRIA</v>
      </c>
    </row>
    <row r="36" spans="1:12" x14ac:dyDescent="0.25">
      <c r="A36" s="2">
        <v>77</v>
      </c>
      <c r="B36" s="1" t="s">
        <v>1794</v>
      </c>
      <c r="C36" s="43" t="s">
        <v>231</v>
      </c>
      <c r="D36" s="1" t="s">
        <v>2010</v>
      </c>
      <c r="E36" s="20" t="str">
        <f>_xlfn.XLOOKUP(A:A,Tipologia!A:A,Tipologia!F:F)</f>
        <v>D</v>
      </c>
      <c r="F36" s="63">
        <f t="shared" si="0"/>
        <v>3</v>
      </c>
      <c r="G36" s="65">
        <f t="shared" si="1"/>
        <v>1.5</v>
      </c>
      <c r="H36" s="65">
        <f t="shared" si="2"/>
        <v>1.5</v>
      </c>
      <c r="I36" s="65">
        <f t="shared" si="3"/>
        <v>0</v>
      </c>
      <c r="J36" s="66">
        <f>_xlfn.XLOOKUP(A:A,AUTOPREENCHIMENTO!A:A,AUTOPREENCHIMENTO!LO:LO)</f>
        <v>1</v>
      </c>
      <c r="K36" s="66">
        <f>_xlfn.XLOOKUP(A:A,AUTOPREENCHIMENTO!A:A,AUTOPREENCHIMENTO!LN:LN)</f>
        <v>3</v>
      </c>
      <c r="L36" s="29" t="str">
        <f>_xlfn.XLOOKUP(A:A,'COAPS 2020-10'!A:A,'COAPS 2020-10'!AG:AG)</f>
        <v>SATISFATÓRIA</v>
      </c>
    </row>
    <row r="37" spans="1:12" x14ac:dyDescent="0.25">
      <c r="A37" s="2">
        <v>78</v>
      </c>
      <c r="B37" s="1" t="s">
        <v>1622</v>
      </c>
      <c r="C37" s="43" t="s">
        <v>127</v>
      </c>
      <c r="D37" s="1" t="s">
        <v>2110</v>
      </c>
      <c r="E37" s="20" t="str">
        <f>_xlfn.XLOOKUP(A:A,Tipologia!A:A,Tipologia!F:F)</f>
        <v>D</v>
      </c>
      <c r="F37" s="63">
        <f t="shared" si="0"/>
        <v>2.25</v>
      </c>
      <c r="G37" s="65">
        <f t="shared" si="1"/>
        <v>0.75</v>
      </c>
      <c r="H37" s="65">
        <f t="shared" si="2"/>
        <v>1.5</v>
      </c>
      <c r="I37" s="65">
        <f t="shared" si="3"/>
        <v>0</v>
      </c>
      <c r="J37" s="66">
        <f>_xlfn.XLOOKUP(A:A,AUTOPREENCHIMENTO!A:A,AUTOPREENCHIMENTO!LO:LO)</f>
        <v>2</v>
      </c>
      <c r="K37" s="66">
        <f>_xlfn.XLOOKUP(A:A,AUTOPREENCHIMENTO!A:A,AUTOPREENCHIMENTO!LN:LN)</f>
        <v>3</v>
      </c>
      <c r="L37" s="29" t="str">
        <f>_xlfn.XLOOKUP(A:A,'COAPS 2020-10'!A:A,'COAPS 2020-10'!AG:AG)</f>
        <v>SATISFATÓRIA</v>
      </c>
    </row>
    <row r="38" spans="1:12" x14ac:dyDescent="0.25">
      <c r="A38" s="2">
        <v>80</v>
      </c>
      <c r="B38" s="1" t="s">
        <v>1568</v>
      </c>
      <c r="C38" s="43" t="s">
        <v>313</v>
      </c>
      <c r="D38" s="1" t="s">
        <v>2075</v>
      </c>
      <c r="E38" s="20" t="str">
        <f>_xlfn.XLOOKUP(A:A,Tipologia!A:A,Tipologia!F:F)</f>
        <v>D</v>
      </c>
      <c r="F38" s="63">
        <f t="shared" si="0"/>
        <v>2.25</v>
      </c>
      <c r="G38" s="65">
        <f t="shared" si="1"/>
        <v>0.75</v>
      </c>
      <c r="H38" s="65">
        <f t="shared" si="2"/>
        <v>1.5</v>
      </c>
      <c r="I38" s="65">
        <f t="shared" si="3"/>
        <v>0</v>
      </c>
      <c r="J38" s="66">
        <f>_xlfn.XLOOKUP(A:A,AUTOPREENCHIMENTO!A:A,AUTOPREENCHIMENTO!LO:LO)</f>
        <v>2</v>
      </c>
      <c r="K38" s="66">
        <f>_xlfn.XLOOKUP(A:A,AUTOPREENCHIMENTO!A:A,AUTOPREENCHIMENTO!LN:LN)</f>
        <v>2</v>
      </c>
      <c r="L38" s="29" t="str">
        <f>_xlfn.XLOOKUP(A:A,'COAPS 2020-10'!A:A,'COAPS 2020-10'!AG:AG)</f>
        <v>SATISFATÓRIA</v>
      </c>
    </row>
    <row r="39" spans="1:12" x14ac:dyDescent="0.25">
      <c r="A39" s="2">
        <v>81</v>
      </c>
      <c r="B39" s="1" t="s">
        <v>1857</v>
      </c>
      <c r="C39" s="43" t="s">
        <v>291</v>
      </c>
      <c r="D39" s="1" t="s">
        <v>2085</v>
      </c>
      <c r="E39" s="20" t="str">
        <f>_xlfn.XLOOKUP(A:A,Tipologia!A:A,Tipologia!F:F)</f>
        <v>A</v>
      </c>
      <c r="F39" s="63">
        <f t="shared" si="0"/>
        <v>2.25</v>
      </c>
      <c r="G39" s="65">
        <f t="shared" si="1"/>
        <v>0.75</v>
      </c>
      <c r="H39" s="65">
        <f t="shared" si="2"/>
        <v>1.5</v>
      </c>
      <c r="I39" s="65">
        <f t="shared" si="3"/>
        <v>0</v>
      </c>
      <c r="J39" s="66">
        <f>_xlfn.XLOOKUP(A:A,AUTOPREENCHIMENTO!A:A,AUTOPREENCHIMENTO!LO:LO)</f>
        <v>2</v>
      </c>
      <c r="K39" s="66">
        <f>_xlfn.XLOOKUP(A:A,AUTOPREENCHIMENTO!A:A,AUTOPREENCHIMENTO!LN:LN)</f>
        <v>2</v>
      </c>
      <c r="L39" s="29" t="str">
        <f>_xlfn.XLOOKUP(A:A,'COAPS 2020-10'!A:A,'COAPS 2020-10'!AG:AG)</f>
        <v>SATISFATÓRIA</v>
      </c>
    </row>
    <row r="40" spans="1:12" x14ac:dyDescent="0.25">
      <c r="A40" s="2">
        <v>82</v>
      </c>
      <c r="B40" s="1" t="s">
        <v>1857</v>
      </c>
      <c r="C40" s="43" t="s">
        <v>2155</v>
      </c>
      <c r="D40" s="1" t="s">
        <v>2064</v>
      </c>
      <c r="E40" s="20" t="str">
        <f>_xlfn.XLOOKUP(A:A,Tipologia!A:A,Tipologia!F:F)</f>
        <v>SEM INFORMAÇÃO</v>
      </c>
      <c r="F40" s="63" t="e">
        <f t="shared" si="0"/>
        <v>#N/A</v>
      </c>
      <c r="G40" s="65" t="e">
        <f t="shared" si="1"/>
        <v>#N/A</v>
      </c>
      <c r="H40" s="65">
        <f t="shared" si="2"/>
        <v>1.5</v>
      </c>
      <c r="I40" s="65" t="e">
        <f t="shared" si="3"/>
        <v>#N/A</v>
      </c>
      <c r="J40" s="66" t="e">
        <f>_xlfn.XLOOKUP(A:A,AUTOPREENCHIMENTO!A:A,AUTOPREENCHIMENTO!LO:LO)</f>
        <v>#N/A</v>
      </c>
      <c r="K40" s="66" t="e">
        <f>_xlfn.XLOOKUP(A:A,AUTOPREENCHIMENTO!A:A,AUTOPREENCHIMENTO!LN:LN)</f>
        <v>#N/A</v>
      </c>
      <c r="L40" s="29" t="str">
        <f>_xlfn.XLOOKUP(A:A,'COAPS 2020-10'!A:A,'COAPS 2020-10'!AG:AG)</f>
        <v>SATISFATÓRIA</v>
      </c>
    </row>
    <row r="41" spans="1:12" x14ac:dyDescent="0.25">
      <c r="A41" s="2">
        <v>83</v>
      </c>
      <c r="B41" s="1" t="s">
        <v>1622</v>
      </c>
      <c r="C41" s="43" t="s">
        <v>127</v>
      </c>
      <c r="D41" s="1" t="s">
        <v>2024</v>
      </c>
      <c r="E41" s="20" t="str">
        <f>_xlfn.XLOOKUP(A:A,Tipologia!A:A,Tipologia!F:F)</f>
        <v>B</v>
      </c>
      <c r="F41" s="63">
        <f t="shared" si="0"/>
        <v>2.25</v>
      </c>
      <c r="G41" s="65">
        <f t="shared" si="1"/>
        <v>0.75</v>
      </c>
      <c r="H41" s="65">
        <f t="shared" si="2"/>
        <v>1.5</v>
      </c>
      <c r="I41" s="65">
        <f t="shared" si="3"/>
        <v>0</v>
      </c>
      <c r="J41" s="66">
        <f>_xlfn.XLOOKUP(A:A,AUTOPREENCHIMENTO!A:A,AUTOPREENCHIMENTO!LO:LO)</f>
        <v>2</v>
      </c>
      <c r="K41" s="66">
        <f>_xlfn.XLOOKUP(A:A,AUTOPREENCHIMENTO!A:A,AUTOPREENCHIMENTO!LN:LN)</f>
        <v>2</v>
      </c>
      <c r="L41" s="29" t="str">
        <f>_xlfn.XLOOKUP(A:A,'COAPS 2020-10'!A:A,'COAPS 2020-10'!AG:AG)</f>
        <v>SATISFATÓRIA</v>
      </c>
    </row>
    <row r="42" spans="1:12" x14ac:dyDescent="0.25">
      <c r="A42" s="2">
        <v>84</v>
      </c>
      <c r="B42" s="1" t="s">
        <v>1929</v>
      </c>
      <c r="C42" s="43" t="s">
        <v>136</v>
      </c>
      <c r="D42" s="1" t="s">
        <v>2122</v>
      </c>
      <c r="E42" s="20" t="str">
        <f>_xlfn.XLOOKUP(A:A,Tipologia!A:A,Tipologia!F:F)</f>
        <v>E</v>
      </c>
      <c r="F42" s="63">
        <f t="shared" si="0"/>
        <v>3</v>
      </c>
      <c r="G42" s="65">
        <f t="shared" si="1"/>
        <v>1.5</v>
      </c>
      <c r="H42" s="65">
        <f t="shared" si="2"/>
        <v>1.5</v>
      </c>
      <c r="I42" s="65">
        <f t="shared" si="3"/>
        <v>0</v>
      </c>
      <c r="J42" s="66">
        <f>_xlfn.XLOOKUP(A:A,AUTOPREENCHIMENTO!A:A,AUTOPREENCHIMENTO!LO:LO)</f>
        <v>1</v>
      </c>
      <c r="K42" s="66">
        <f>_xlfn.XLOOKUP(A:A,AUTOPREENCHIMENTO!A:A,AUTOPREENCHIMENTO!LN:LN)</f>
        <v>2</v>
      </c>
      <c r="L42" s="29" t="str">
        <f>_xlfn.XLOOKUP(A:A,'COAPS 2020-10'!A:A,'COAPS 2020-10'!AG:AG)</f>
        <v>SATISFATÓRIA</v>
      </c>
    </row>
    <row r="43" spans="1:12" x14ac:dyDescent="0.25">
      <c r="A43" s="2">
        <v>86</v>
      </c>
      <c r="B43" s="1" t="s">
        <v>1622</v>
      </c>
      <c r="C43" s="43" t="s">
        <v>276</v>
      </c>
      <c r="D43" s="1" t="s">
        <v>2025</v>
      </c>
      <c r="E43" s="20" t="str">
        <f>_xlfn.XLOOKUP(A:A,Tipologia!A:A,Tipologia!F:F)</f>
        <v>B</v>
      </c>
      <c r="F43" s="63">
        <f t="shared" si="0"/>
        <v>2.25</v>
      </c>
      <c r="G43" s="65">
        <f t="shared" si="1"/>
        <v>0.75</v>
      </c>
      <c r="H43" s="65">
        <f t="shared" si="2"/>
        <v>1.5</v>
      </c>
      <c r="I43" s="65">
        <f t="shared" si="3"/>
        <v>0</v>
      </c>
      <c r="J43" s="66">
        <f>_xlfn.XLOOKUP(A:A,AUTOPREENCHIMENTO!A:A,AUTOPREENCHIMENTO!LO:LO)</f>
        <v>2</v>
      </c>
      <c r="K43" s="66">
        <f>_xlfn.XLOOKUP(A:A,AUTOPREENCHIMENTO!A:A,AUTOPREENCHIMENTO!LN:LN)</f>
        <v>2</v>
      </c>
      <c r="L43" s="29" t="str">
        <f>_xlfn.XLOOKUP(A:A,'COAPS 2020-10'!A:A,'COAPS 2020-10'!AG:AG)</f>
        <v>SATISFATÓRIA</v>
      </c>
    </row>
    <row r="44" spans="1:12" x14ac:dyDescent="0.25">
      <c r="A44" s="2">
        <v>87</v>
      </c>
      <c r="B44" s="1" t="s">
        <v>1857</v>
      </c>
      <c r="C44" s="43" t="s">
        <v>157</v>
      </c>
      <c r="D44" s="1" t="s">
        <v>1886</v>
      </c>
      <c r="E44" s="20" t="str">
        <f>_xlfn.XLOOKUP(A:A,Tipologia!A:A,Tipologia!F:F)</f>
        <v>E</v>
      </c>
      <c r="F44" s="63">
        <f t="shared" si="0"/>
        <v>1.5</v>
      </c>
      <c r="G44" s="65">
        <f t="shared" si="1"/>
        <v>1.5</v>
      </c>
      <c r="H44" s="65">
        <f t="shared" si="2"/>
        <v>0</v>
      </c>
      <c r="I44" s="65">
        <f t="shared" si="3"/>
        <v>0</v>
      </c>
      <c r="J44" s="66">
        <f>_xlfn.XLOOKUP(A:A,AUTOPREENCHIMENTO!A:A,AUTOPREENCHIMENTO!LO:LO)</f>
        <v>1</v>
      </c>
      <c r="K44" s="66">
        <f>_xlfn.XLOOKUP(A:A,AUTOPREENCHIMENTO!A:A,AUTOPREENCHIMENTO!LN:LN)</f>
        <v>2</v>
      </c>
      <c r="L44" s="29" t="str">
        <f>_xlfn.XLOOKUP(A:A,'COAPS 2020-10'!A:A,'COAPS 2020-10'!AG:AG)</f>
        <v>NÃO</v>
      </c>
    </row>
    <row r="45" spans="1:12" x14ac:dyDescent="0.25">
      <c r="A45" s="2">
        <v>88</v>
      </c>
      <c r="B45" s="1" t="s">
        <v>1568</v>
      </c>
      <c r="C45" s="43" t="s">
        <v>313</v>
      </c>
      <c r="D45" s="1" t="s">
        <v>2086</v>
      </c>
      <c r="E45" s="20" t="str">
        <f>_xlfn.XLOOKUP(A:A,Tipologia!A:A,Tipologia!F:F)</f>
        <v>C</v>
      </c>
      <c r="F45" s="63">
        <f t="shared" si="0"/>
        <v>3</v>
      </c>
      <c r="G45" s="65">
        <f t="shared" si="1"/>
        <v>1.5</v>
      </c>
      <c r="H45" s="65">
        <f t="shared" si="2"/>
        <v>1.5</v>
      </c>
      <c r="I45" s="65">
        <f t="shared" si="3"/>
        <v>0</v>
      </c>
      <c r="J45" s="66">
        <f>_xlfn.XLOOKUP(A:A,AUTOPREENCHIMENTO!A:A,AUTOPREENCHIMENTO!LO:LO)</f>
        <v>1</v>
      </c>
      <c r="K45" s="66">
        <f>_xlfn.XLOOKUP(A:A,AUTOPREENCHIMENTO!A:A,AUTOPREENCHIMENTO!LN:LN)</f>
        <v>3</v>
      </c>
      <c r="L45" s="29" t="str">
        <f>_xlfn.XLOOKUP(A:A,'COAPS 2020-10'!A:A,'COAPS 2020-10'!AG:AG)</f>
        <v>SATISFATÓRIA</v>
      </c>
    </row>
    <row r="46" spans="1:12" x14ac:dyDescent="0.25">
      <c r="A46" s="2">
        <v>89</v>
      </c>
      <c r="B46" s="1" t="s">
        <v>1857</v>
      </c>
      <c r="C46" s="43" t="s">
        <v>390</v>
      </c>
      <c r="D46" s="1" t="s">
        <v>2111</v>
      </c>
      <c r="E46" s="20" t="str">
        <f>_xlfn.XLOOKUP(A:A,Tipologia!A:A,Tipologia!F:F)</f>
        <v>C</v>
      </c>
      <c r="F46" s="63">
        <f t="shared" si="0"/>
        <v>2.25</v>
      </c>
      <c r="G46" s="65">
        <f t="shared" si="1"/>
        <v>0.75</v>
      </c>
      <c r="H46" s="65">
        <f t="shared" si="2"/>
        <v>1.5</v>
      </c>
      <c r="I46" s="65">
        <f t="shared" si="3"/>
        <v>0</v>
      </c>
      <c r="J46" s="66">
        <f>_xlfn.XLOOKUP(A:A,AUTOPREENCHIMENTO!A:A,AUTOPREENCHIMENTO!LO:LO)</f>
        <v>2</v>
      </c>
      <c r="K46" s="66">
        <f>_xlfn.XLOOKUP(A:A,AUTOPREENCHIMENTO!A:A,AUTOPREENCHIMENTO!LN:LN)</f>
        <v>2</v>
      </c>
      <c r="L46" s="29" t="str">
        <f>_xlfn.XLOOKUP(A:A,'COAPS 2020-10'!A:A,'COAPS 2020-10'!AG:AG)</f>
        <v>SATISFATÓRIA</v>
      </c>
    </row>
    <row r="47" spans="1:12" x14ac:dyDescent="0.25">
      <c r="A47" s="2">
        <v>90</v>
      </c>
      <c r="B47" s="1" t="s">
        <v>1622</v>
      </c>
      <c r="C47" s="43" t="s">
        <v>162</v>
      </c>
      <c r="D47" s="1" t="s">
        <v>2157</v>
      </c>
      <c r="E47" s="20" t="str">
        <f>_xlfn.XLOOKUP(A:A,Tipologia!A:A,Tipologia!F:F)</f>
        <v>B</v>
      </c>
      <c r="F47" s="63">
        <f t="shared" si="0"/>
        <v>3</v>
      </c>
      <c r="G47" s="65">
        <f t="shared" si="1"/>
        <v>1.5</v>
      </c>
      <c r="H47" s="65">
        <f t="shared" si="2"/>
        <v>1.5</v>
      </c>
      <c r="I47" s="65">
        <f t="shared" si="3"/>
        <v>0</v>
      </c>
      <c r="J47" s="66">
        <f>_xlfn.XLOOKUP(A:A,AUTOPREENCHIMENTO!A:A,AUTOPREENCHIMENTO!LO:LO)</f>
        <v>1</v>
      </c>
      <c r="K47" s="66">
        <f>_xlfn.XLOOKUP(A:A,AUTOPREENCHIMENTO!A:A,AUTOPREENCHIMENTO!LN:LN)</f>
        <v>3</v>
      </c>
      <c r="L47" s="29" t="str">
        <f>_xlfn.XLOOKUP(A:A,'COAPS 2020-10'!A:A,'COAPS 2020-10'!AG:AG)</f>
        <v>SATISFATÓRIA</v>
      </c>
    </row>
    <row r="48" spans="1:12" x14ac:dyDescent="0.25">
      <c r="A48" s="2">
        <v>91</v>
      </c>
      <c r="B48" s="1" t="s">
        <v>1568</v>
      </c>
      <c r="C48" s="43" t="s">
        <v>313</v>
      </c>
      <c r="D48" s="1" t="s">
        <v>2098</v>
      </c>
      <c r="E48" s="20" t="str">
        <f>_xlfn.XLOOKUP(A:A,Tipologia!A:A,Tipologia!F:F)</f>
        <v>E</v>
      </c>
      <c r="F48" s="63">
        <f t="shared" si="0"/>
        <v>0.75</v>
      </c>
      <c r="G48" s="65">
        <f t="shared" si="1"/>
        <v>0.75</v>
      </c>
      <c r="H48" s="65">
        <f t="shared" si="2"/>
        <v>0</v>
      </c>
      <c r="I48" s="65">
        <f t="shared" si="3"/>
        <v>0</v>
      </c>
      <c r="J48" s="66">
        <f>_xlfn.XLOOKUP(A:A,AUTOPREENCHIMENTO!A:A,AUTOPREENCHIMENTO!LO:LO)</f>
        <v>2</v>
      </c>
      <c r="K48" s="66">
        <f>_xlfn.XLOOKUP(A:A,AUTOPREENCHIMENTO!A:A,AUTOPREENCHIMENTO!LN:LN)</f>
        <v>2</v>
      </c>
      <c r="L48" s="29" t="str">
        <f>_xlfn.XLOOKUP(A:A,'COAPS 2020-10'!A:A,'COAPS 2020-10'!AG:AG)</f>
        <v>NÃO</v>
      </c>
    </row>
    <row r="49" spans="1:12" x14ac:dyDescent="0.25">
      <c r="A49" s="2">
        <v>92</v>
      </c>
      <c r="B49" s="1" t="s">
        <v>1568</v>
      </c>
      <c r="C49" s="43" t="s">
        <v>397</v>
      </c>
      <c r="D49" s="1" t="s">
        <v>2026</v>
      </c>
      <c r="E49" s="20" t="str">
        <f>_xlfn.XLOOKUP(A:A,Tipologia!A:A,Tipologia!F:F)</f>
        <v>B</v>
      </c>
      <c r="F49" s="63">
        <f t="shared" si="0"/>
        <v>3</v>
      </c>
      <c r="G49" s="65">
        <f t="shared" si="1"/>
        <v>1.5</v>
      </c>
      <c r="H49" s="65">
        <f t="shared" si="2"/>
        <v>1.5</v>
      </c>
      <c r="I49" s="65">
        <f t="shared" si="3"/>
        <v>0</v>
      </c>
      <c r="J49" s="66">
        <f>_xlfn.XLOOKUP(A:A,AUTOPREENCHIMENTO!A:A,AUTOPREENCHIMENTO!LO:LO)</f>
        <v>1</v>
      </c>
      <c r="K49" s="66">
        <f>_xlfn.XLOOKUP(A:A,AUTOPREENCHIMENTO!A:A,AUTOPREENCHIMENTO!LN:LN)</f>
        <v>2</v>
      </c>
      <c r="L49" s="29" t="str">
        <f>_xlfn.XLOOKUP(A:A,'COAPS 2020-10'!A:A,'COAPS 2020-10'!AG:AG)</f>
        <v>SATISFATÓRIA</v>
      </c>
    </row>
    <row r="50" spans="1:12" x14ac:dyDescent="0.25">
      <c r="A50" s="2">
        <v>93</v>
      </c>
      <c r="B50" s="1" t="s">
        <v>1702</v>
      </c>
      <c r="C50" s="43" t="s">
        <v>305</v>
      </c>
      <c r="D50" s="1" t="s">
        <v>2051</v>
      </c>
      <c r="E50" s="20" t="str">
        <f>_xlfn.XLOOKUP(A:A,Tipologia!A:A,Tipologia!F:F)</f>
        <v>B</v>
      </c>
      <c r="F50" s="63">
        <f t="shared" si="0"/>
        <v>3</v>
      </c>
      <c r="G50" s="65">
        <f t="shared" si="1"/>
        <v>1.5</v>
      </c>
      <c r="H50" s="65">
        <f t="shared" si="2"/>
        <v>1.5</v>
      </c>
      <c r="I50" s="65">
        <f t="shared" si="3"/>
        <v>0</v>
      </c>
      <c r="J50" s="66">
        <f>_xlfn.XLOOKUP(A:A,AUTOPREENCHIMENTO!A:A,AUTOPREENCHIMENTO!LO:LO)</f>
        <v>1</v>
      </c>
      <c r="K50" s="66">
        <f>_xlfn.XLOOKUP(A:A,AUTOPREENCHIMENTO!A:A,AUTOPREENCHIMENTO!LN:LN)</f>
        <v>3</v>
      </c>
      <c r="L50" s="29" t="str">
        <f>_xlfn.XLOOKUP(A:A,'COAPS 2020-10'!A:A,'COAPS 2020-10'!AG:AG)</f>
        <v>SATISFATÓRIA</v>
      </c>
    </row>
    <row r="51" spans="1:12" x14ac:dyDescent="0.25">
      <c r="A51" s="2">
        <v>94</v>
      </c>
      <c r="B51" s="1" t="s">
        <v>1702</v>
      </c>
      <c r="C51" s="43" t="s">
        <v>2151</v>
      </c>
      <c r="D51" s="1" t="s">
        <v>2160</v>
      </c>
      <c r="E51" s="20" t="str">
        <f>_xlfn.XLOOKUP(A:A,Tipologia!A:A,Tipologia!F:F)</f>
        <v>C</v>
      </c>
      <c r="F51" s="63">
        <f t="shared" si="0"/>
        <v>3</v>
      </c>
      <c r="G51" s="65">
        <f t="shared" si="1"/>
        <v>1.5</v>
      </c>
      <c r="H51" s="65">
        <f t="shared" si="2"/>
        <v>1.5</v>
      </c>
      <c r="I51" s="65">
        <f t="shared" si="3"/>
        <v>0</v>
      </c>
      <c r="J51" s="66">
        <f>_xlfn.XLOOKUP(A:A,AUTOPREENCHIMENTO!A:A,AUTOPREENCHIMENTO!LO:LO)</f>
        <v>1</v>
      </c>
      <c r="K51" s="66">
        <f>_xlfn.XLOOKUP(A:A,AUTOPREENCHIMENTO!A:A,AUTOPREENCHIMENTO!LN:LN)</f>
        <v>2</v>
      </c>
      <c r="L51" s="29" t="str">
        <f>_xlfn.XLOOKUP(A:A,'COAPS 2020-10'!A:A,'COAPS 2020-10'!AG:AG)</f>
        <v>SATISFATÓRIA</v>
      </c>
    </row>
    <row r="52" spans="1:12" x14ac:dyDescent="0.25">
      <c r="A52" s="2">
        <v>95</v>
      </c>
      <c r="B52" s="1" t="s">
        <v>1857</v>
      </c>
      <c r="C52" s="43" t="s">
        <v>157</v>
      </c>
      <c r="D52" s="1" t="s">
        <v>2087</v>
      </c>
      <c r="E52" s="20" t="str">
        <f>_xlfn.XLOOKUP(A:A,Tipologia!A:A,Tipologia!F:F)</f>
        <v>C</v>
      </c>
      <c r="F52" s="63">
        <f t="shared" si="0"/>
        <v>2.25</v>
      </c>
      <c r="G52" s="65">
        <f t="shared" si="1"/>
        <v>0.75</v>
      </c>
      <c r="H52" s="65">
        <f t="shared" si="2"/>
        <v>1.5</v>
      </c>
      <c r="I52" s="65">
        <f t="shared" si="3"/>
        <v>0</v>
      </c>
      <c r="J52" s="66">
        <f>_xlfn.XLOOKUP(A:A,AUTOPREENCHIMENTO!A:A,AUTOPREENCHIMENTO!LO:LO)</f>
        <v>2</v>
      </c>
      <c r="K52" s="66">
        <f>_xlfn.XLOOKUP(A:A,AUTOPREENCHIMENTO!A:A,AUTOPREENCHIMENTO!LN:LN)</f>
        <v>2</v>
      </c>
      <c r="L52" s="29" t="str">
        <f>_xlfn.XLOOKUP(A:A,'COAPS 2020-10'!A:A,'COAPS 2020-10'!AG:AG)</f>
        <v>SATISFATÓRIA</v>
      </c>
    </row>
    <row r="53" spans="1:12" x14ac:dyDescent="0.25">
      <c r="A53" s="2">
        <v>98</v>
      </c>
      <c r="B53" s="1" t="s">
        <v>1794</v>
      </c>
      <c r="C53" s="43" t="s">
        <v>231</v>
      </c>
      <c r="D53" s="1" t="s">
        <v>2012</v>
      </c>
      <c r="E53" s="20" t="str">
        <f>_xlfn.XLOOKUP(A:A,Tipologia!A:A,Tipologia!F:F)</f>
        <v>E</v>
      </c>
      <c r="F53" s="63">
        <f t="shared" si="0"/>
        <v>4</v>
      </c>
      <c r="G53" s="65">
        <f t="shared" si="1"/>
        <v>1.5</v>
      </c>
      <c r="H53" s="65">
        <f t="shared" si="2"/>
        <v>1.5</v>
      </c>
      <c r="I53" s="65">
        <f t="shared" si="3"/>
        <v>1</v>
      </c>
      <c r="J53" s="66">
        <f>_xlfn.XLOOKUP(A:A,AUTOPREENCHIMENTO!A:A,AUTOPREENCHIMENTO!LO:LO)</f>
        <v>1</v>
      </c>
      <c r="K53" s="66">
        <f>_xlfn.XLOOKUP(A:A,AUTOPREENCHIMENTO!A:A,AUTOPREENCHIMENTO!LN:LN)</f>
        <v>1</v>
      </c>
      <c r="L53" s="29" t="str">
        <f>_xlfn.XLOOKUP(A:A,'COAPS 2020-10'!A:A,'COAPS 2020-10'!AG:AG)</f>
        <v>SATISFATÓRIA</v>
      </c>
    </row>
    <row r="54" spans="1:12" x14ac:dyDescent="0.25">
      <c r="A54" s="2">
        <v>99</v>
      </c>
      <c r="B54" s="1" t="s">
        <v>1794</v>
      </c>
      <c r="C54" s="43" t="s">
        <v>231</v>
      </c>
      <c r="D54" s="1" t="s">
        <v>2014</v>
      </c>
      <c r="E54" s="20" t="str">
        <f>_xlfn.XLOOKUP(A:A,Tipologia!A:A,Tipologia!F:F)</f>
        <v>B</v>
      </c>
      <c r="F54" s="63">
        <f t="shared" si="0"/>
        <v>3</v>
      </c>
      <c r="G54" s="65">
        <f t="shared" si="1"/>
        <v>1.5</v>
      </c>
      <c r="H54" s="65">
        <f t="shared" si="2"/>
        <v>1.5</v>
      </c>
      <c r="I54" s="65">
        <f t="shared" si="3"/>
        <v>0</v>
      </c>
      <c r="J54" s="66">
        <f>_xlfn.XLOOKUP(A:A,AUTOPREENCHIMENTO!A:A,AUTOPREENCHIMENTO!LO:LO)</f>
        <v>1</v>
      </c>
      <c r="K54" s="66">
        <f>_xlfn.XLOOKUP(A:A,AUTOPREENCHIMENTO!A:A,AUTOPREENCHIMENTO!LN:LN)</f>
        <v>3</v>
      </c>
      <c r="L54" s="29" t="str">
        <f>_xlfn.XLOOKUP(A:A,'COAPS 2020-10'!A:A,'COAPS 2020-10'!AG:AG)</f>
        <v>SATISFATÓRIA</v>
      </c>
    </row>
    <row r="55" spans="1:12" x14ac:dyDescent="0.25">
      <c r="A55" s="2">
        <v>100</v>
      </c>
      <c r="B55" s="1" t="s">
        <v>1794</v>
      </c>
      <c r="C55" s="43" t="s">
        <v>231</v>
      </c>
      <c r="D55" s="1" t="s">
        <v>2076</v>
      </c>
      <c r="E55" s="20" t="str">
        <f>_xlfn.XLOOKUP(A:A,Tipologia!A:A,Tipologia!F:F)</f>
        <v>C</v>
      </c>
      <c r="F55" s="63">
        <f t="shared" si="0"/>
        <v>4</v>
      </c>
      <c r="G55" s="65">
        <f t="shared" si="1"/>
        <v>1.5</v>
      </c>
      <c r="H55" s="65">
        <f t="shared" si="2"/>
        <v>1.5</v>
      </c>
      <c r="I55" s="65">
        <f t="shared" si="3"/>
        <v>1</v>
      </c>
      <c r="J55" s="66">
        <f>_xlfn.XLOOKUP(A:A,AUTOPREENCHIMENTO!A:A,AUTOPREENCHIMENTO!LO:LO)</f>
        <v>1</v>
      </c>
      <c r="K55" s="66">
        <f>_xlfn.XLOOKUP(A:A,AUTOPREENCHIMENTO!A:A,AUTOPREENCHIMENTO!LN:LN)</f>
        <v>1</v>
      </c>
      <c r="L55" s="29" t="str">
        <f>_xlfn.XLOOKUP(A:A,'COAPS 2020-10'!A:A,'COAPS 2020-10'!AG:AG)</f>
        <v>SATISFATÓRIA</v>
      </c>
    </row>
    <row r="56" spans="1:12" x14ac:dyDescent="0.25">
      <c r="A56" s="2">
        <v>101</v>
      </c>
      <c r="B56" s="1" t="s">
        <v>1794</v>
      </c>
      <c r="C56" s="43" t="s">
        <v>231</v>
      </c>
      <c r="D56" s="1" t="s">
        <v>2099</v>
      </c>
      <c r="E56" s="20" t="str">
        <f>_xlfn.XLOOKUP(A:A,Tipologia!A:A,Tipologia!F:F)</f>
        <v>C</v>
      </c>
      <c r="F56" s="63">
        <f t="shared" si="0"/>
        <v>3</v>
      </c>
      <c r="G56" s="65">
        <f t="shared" si="1"/>
        <v>1.5</v>
      </c>
      <c r="H56" s="65">
        <f t="shared" si="2"/>
        <v>1.5</v>
      </c>
      <c r="I56" s="65">
        <f t="shared" si="3"/>
        <v>0</v>
      </c>
      <c r="J56" s="66">
        <f>_xlfn.XLOOKUP(A:A,AUTOPREENCHIMENTO!A:A,AUTOPREENCHIMENTO!LO:LO)</f>
        <v>1</v>
      </c>
      <c r="K56" s="66">
        <f>_xlfn.XLOOKUP(A:A,AUTOPREENCHIMENTO!A:A,AUTOPREENCHIMENTO!LN:LN)</f>
        <v>2</v>
      </c>
      <c r="L56" s="29" t="str">
        <f>_xlfn.XLOOKUP(A:A,'COAPS 2020-10'!A:A,'COAPS 2020-10'!AG:AG)</f>
        <v>SATISFATÓRIA</v>
      </c>
    </row>
    <row r="57" spans="1:12" x14ac:dyDescent="0.25">
      <c r="A57" s="2">
        <v>102</v>
      </c>
      <c r="B57" s="1" t="s">
        <v>1794</v>
      </c>
      <c r="C57" s="43" t="s">
        <v>231</v>
      </c>
      <c r="D57" s="1" t="s">
        <v>2123</v>
      </c>
      <c r="E57" s="20" t="str">
        <f>_xlfn.XLOOKUP(A:A,Tipologia!A:A,Tipologia!F:F)</f>
        <v>B</v>
      </c>
      <c r="F57" s="63">
        <f t="shared" si="0"/>
        <v>4</v>
      </c>
      <c r="G57" s="65">
        <f t="shared" si="1"/>
        <v>1.5</v>
      </c>
      <c r="H57" s="65">
        <f t="shared" si="2"/>
        <v>1.5</v>
      </c>
      <c r="I57" s="65">
        <f t="shared" si="3"/>
        <v>1</v>
      </c>
      <c r="J57" s="66">
        <f>_xlfn.XLOOKUP(A:A,AUTOPREENCHIMENTO!A:A,AUTOPREENCHIMENTO!LO:LO)</f>
        <v>1</v>
      </c>
      <c r="K57" s="66">
        <f>_xlfn.XLOOKUP(A:A,AUTOPREENCHIMENTO!A:A,AUTOPREENCHIMENTO!LN:LN)</f>
        <v>1</v>
      </c>
      <c r="L57" s="29" t="str">
        <f>_xlfn.XLOOKUP(A:A,'COAPS 2020-10'!A:A,'COAPS 2020-10'!AG:AG)</f>
        <v>SATISFATÓRIA</v>
      </c>
    </row>
    <row r="58" spans="1:12" x14ac:dyDescent="0.25">
      <c r="A58" s="2">
        <v>103</v>
      </c>
      <c r="B58" s="1" t="s">
        <v>1794</v>
      </c>
      <c r="C58" s="43" t="s">
        <v>231</v>
      </c>
      <c r="D58" s="1" t="s">
        <v>2141</v>
      </c>
      <c r="E58" s="20" t="str">
        <f>_xlfn.XLOOKUP(A:A,Tipologia!A:A,Tipologia!F:F)</f>
        <v>C</v>
      </c>
      <c r="F58" s="63">
        <f t="shared" si="0"/>
        <v>2.25</v>
      </c>
      <c r="G58" s="65">
        <f t="shared" si="1"/>
        <v>0.75</v>
      </c>
      <c r="H58" s="65">
        <f t="shared" si="2"/>
        <v>1.5</v>
      </c>
      <c r="I58" s="65">
        <f t="shared" si="3"/>
        <v>0</v>
      </c>
      <c r="J58" s="66">
        <f>_xlfn.XLOOKUP(A:A,AUTOPREENCHIMENTO!A:A,AUTOPREENCHIMENTO!LO:LO)</f>
        <v>2</v>
      </c>
      <c r="K58" s="66">
        <f>_xlfn.XLOOKUP(A:A,AUTOPREENCHIMENTO!A:A,AUTOPREENCHIMENTO!LN:LN)</f>
        <v>2</v>
      </c>
      <c r="L58" s="29" t="str">
        <f>_xlfn.XLOOKUP(A:A,'COAPS 2020-10'!A:A,'COAPS 2020-10'!AG:AG)</f>
        <v>SATISFATÓRIA</v>
      </c>
    </row>
    <row r="59" spans="1:12" x14ac:dyDescent="0.25">
      <c r="A59" s="2">
        <v>105</v>
      </c>
      <c r="B59" s="1" t="s">
        <v>1929</v>
      </c>
      <c r="C59" s="43" t="s">
        <v>120</v>
      </c>
      <c r="D59" s="1" t="s">
        <v>2027</v>
      </c>
      <c r="E59" s="20" t="str">
        <f>_xlfn.XLOOKUP(A:A,Tipologia!A:A,Tipologia!F:F)</f>
        <v>C</v>
      </c>
      <c r="F59" s="63">
        <f t="shared" si="0"/>
        <v>2.25</v>
      </c>
      <c r="G59" s="65">
        <f t="shared" si="1"/>
        <v>0.75</v>
      </c>
      <c r="H59" s="65">
        <f t="shared" si="2"/>
        <v>1.5</v>
      </c>
      <c r="I59" s="65">
        <f t="shared" si="3"/>
        <v>0</v>
      </c>
      <c r="J59" s="66">
        <f>_xlfn.XLOOKUP(A:A,AUTOPREENCHIMENTO!A:A,AUTOPREENCHIMENTO!LO:LO)</f>
        <v>2</v>
      </c>
      <c r="K59" s="66">
        <f>_xlfn.XLOOKUP(A:A,AUTOPREENCHIMENTO!A:A,AUTOPREENCHIMENTO!LN:LN)</f>
        <v>2</v>
      </c>
      <c r="L59" s="29" t="str">
        <f>_xlfn.XLOOKUP(A:A,'COAPS 2020-10'!A:A,'COAPS 2020-10'!AG:AG)</f>
        <v>SATISFATÓRIA</v>
      </c>
    </row>
    <row r="60" spans="1:12" x14ac:dyDescent="0.25">
      <c r="A60" s="2">
        <v>106</v>
      </c>
      <c r="B60" s="1" t="s">
        <v>1857</v>
      </c>
      <c r="C60" s="43" t="s">
        <v>390</v>
      </c>
      <c r="D60" s="1" t="s">
        <v>2028</v>
      </c>
      <c r="E60" s="20" t="str">
        <f>_xlfn.XLOOKUP(A:A,Tipologia!A:A,Tipologia!F:F)</f>
        <v>B</v>
      </c>
      <c r="F60" s="63">
        <f t="shared" si="0"/>
        <v>2.25</v>
      </c>
      <c r="G60" s="65">
        <f t="shared" si="1"/>
        <v>0.75</v>
      </c>
      <c r="H60" s="65">
        <f t="shared" si="2"/>
        <v>1.5</v>
      </c>
      <c r="I60" s="65">
        <f t="shared" si="3"/>
        <v>0</v>
      </c>
      <c r="J60" s="66">
        <f>_xlfn.XLOOKUP(A:A,AUTOPREENCHIMENTO!A:A,AUTOPREENCHIMENTO!LO:LO)</f>
        <v>2</v>
      </c>
      <c r="K60" s="66">
        <f>_xlfn.XLOOKUP(A:A,AUTOPREENCHIMENTO!A:A,AUTOPREENCHIMENTO!LN:LN)</f>
        <v>2</v>
      </c>
      <c r="L60" s="29" t="str">
        <f>_xlfn.XLOOKUP(A:A,'COAPS 2020-10'!A:A,'COAPS 2020-10'!AG:AG)</f>
        <v>SATISFATÓRIA</v>
      </c>
    </row>
    <row r="61" spans="1:12" x14ac:dyDescent="0.25">
      <c r="A61" s="2">
        <v>107</v>
      </c>
      <c r="B61" s="1" t="s">
        <v>1523</v>
      </c>
      <c r="C61" s="43" t="s">
        <v>171</v>
      </c>
      <c r="D61" s="1" t="s">
        <v>2052</v>
      </c>
      <c r="E61" s="20" t="str">
        <f>_xlfn.XLOOKUP(A:A,Tipologia!A:A,Tipologia!F:F)</f>
        <v>B</v>
      </c>
      <c r="F61" s="63">
        <f t="shared" si="0"/>
        <v>2.25</v>
      </c>
      <c r="G61" s="65">
        <f t="shared" si="1"/>
        <v>0.75</v>
      </c>
      <c r="H61" s="65">
        <f t="shared" si="2"/>
        <v>1.5</v>
      </c>
      <c r="I61" s="65">
        <f t="shared" si="3"/>
        <v>0</v>
      </c>
      <c r="J61" s="66">
        <f>_xlfn.XLOOKUP(A:A,AUTOPREENCHIMENTO!A:A,AUTOPREENCHIMENTO!LO:LO)</f>
        <v>2</v>
      </c>
      <c r="K61" s="66">
        <f>_xlfn.XLOOKUP(A:A,AUTOPREENCHIMENTO!A:A,AUTOPREENCHIMENTO!LN:LN)</f>
        <v>2</v>
      </c>
      <c r="L61" s="29" t="str">
        <f>_xlfn.XLOOKUP(A:A,'COAPS 2020-10'!A:A,'COAPS 2020-10'!AG:AG)</f>
        <v>SATISFATÓRIA</v>
      </c>
    </row>
    <row r="62" spans="1:12" x14ac:dyDescent="0.25">
      <c r="A62" s="2">
        <v>108</v>
      </c>
      <c r="B62" s="1" t="s">
        <v>1702</v>
      </c>
      <c r="C62" s="43" t="s">
        <v>271</v>
      </c>
      <c r="D62" s="1" t="s">
        <v>2088</v>
      </c>
      <c r="E62" s="20" t="str">
        <f>_xlfn.XLOOKUP(A:A,Tipologia!A:A,Tipologia!F:F)</f>
        <v>C</v>
      </c>
      <c r="F62" s="63">
        <f t="shared" si="0"/>
        <v>3</v>
      </c>
      <c r="G62" s="65">
        <f t="shared" si="1"/>
        <v>1.5</v>
      </c>
      <c r="H62" s="65">
        <f t="shared" si="2"/>
        <v>1.5</v>
      </c>
      <c r="I62" s="65">
        <f t="shared" si="3"/>
        <v>0</v>
      </c>
      <c r="J62" s="66">
        <f>_xlfn.XLOOKUP(A:A,AUTOPREENCHIMENTO!A:A,AUTOPREENCHIMENTO!LO:LO)</f>
        <v>1</v>
      </c>
      <c r="K62" s="66">
        <f>_xlfn.XLOOKUP(A:A,AUTOPREENCHIMENTO!A:A,AUTOPREENCHIMENTO!LN:LN)</f>
        <v>3</v>
      </c>
      <c r="L62" s="29" t="str">
        <f>_xlfn.XLOOKUP(A:A,'COAPS 2020-10'!A:A,'COAPS 2020-10'!AG:AG)</f>
        <v>SATISFATÓRIA</v>
      </c>
    </row>
    <row r="63" spans="1:12" x14ac:dyDescent="0.25">
      <c r="A63" s="2">
        <v>109</v>
      </c>
      <c r="B63" s="1" t="s">
        <v>1568</v>
      </c>
      <c r="C63" s="43" t="s">
        <v>313</v>
      </c>
      <c r="D63" s="1" t="s">
        <v>2053</v>
      </c>
      <c r="E63" s="20" t="str">
        <f>_xlfn.XLOOKUP(A:A,Tipologia!A:A,Tipologia!F:F)</f>
        <v>E</v>
      </c>
      <c r="F63" s="63">
        <f t="shared" si="0"/>
        <v>1.5</v>
      </c>
      <c r="G63" s="65">
        <f t="shared" si="1"/>
        <v>0.75</v>
      </c>
      <c r="H63" s="65">
        <f t="shared" si="2"/>
        <v>0.75</v>
      </c>
      <c r="I63" s="65">
        <f t="shared" si="3"/>
        <v>0</v>
      </c>
      <c r="J63" s="66">
        <f>_xlfn.XLOOKUP(A:A,AUTOPREENCHIMENTO!A:A,AUTOPREENCHIMENTO!LO:LO)</f>
        <v>2</v>
      </c>
      <c r="K63" s="66">
        <f>_xlfn.XLOOKUP(A:A,AUTOPREENCHIMENTO!A:A,AUTOPREENCHIMENTO!LN:LN)</f>
        <v>2</v>
      </c>
      <c r="L63" s="29" t="str">
        <f>_xlfn.XLOOKUP(A:A,'COAPS 2020-10'!A:A,'COAPS 2020-10'!AG:AG)</f>
        <v>INSATISFATÓRIA</v>
      </c>
    </row>
    <row r="64" spans="1:12" x14ac:dyDescent="0.25">
      <c r="A64" s="2">
        <v>110</v>
      </c>
      <c r="B64" s="1" t="s">
        <v>1929</v>
      </c>
      <c r="C64" s="43" t="s">
        <v>136</v>
      </c>
      <c r="D64" s="1" t="s">
        <v>2131</v>
      </c>
      <c r="E64" s="20" t="str">
        <f>_xlfn.XLOOKUP(A:A,Tipologia!A:A,Tipologia!F:F)</f>
        <v>C</v>
      </c>
      <c r="F64" s="63">
        <f t="shared" si="0"/>
        <v>4</v>
      </c>
      <c r="G64" s="65">
        <f t="shared" si="1"/>
        <v>1.5</v>
      </c>
      <c r="H64" s="65">
        <f t="shared" si="2"/>
        <v>1.5</v>
      </c>
      <c r="I64" s="65">
        <f t="shared" si="3"/>
        <v>1</v>
      </c>
      <c r="J64" s="66">
        <f>_xlfn.XLOOKUP(A:A,AUTOPREENCHIMENTO!A:A,AUTOPREENCHIMENTO!LO:LO)</f>
        <v>1</v>
      </c>
      <c r="K64" s="66">
        <f>_xlfn.XLOOKUP(A:A,AUTOPREENCHIMENTO!A:A,AUTOPREENCHIMENTO!LN:LN)</f>
        <v>1</v>
      </c>
      <c r="L64" s="29" t="str">
        <f>_xlfn.XLOOKUP(A:A,'COAPS 2020-10'!A:A,'COAPS 2020-10'!AG:AG)</f>
        <v>SATISFATÓRIA</v>
      </c>
    </row>
    <row r="65" spans="1:12" x14ac:dyDescent="0.25">
      <c r="A65" s="2">
        <v>112</v>
      </c>
      <c r="B65" s="1" t="s">
        <v>1857</v>
      </c>
      <c r="C65" s="43" t="s">
        <v>390</v>
      </c>
      <c r="D65" s="1" t="s">
        <v>2124</v>
      </c>
      <c r="E65" s="20" t="str">
        <f>_xlfn.XLOOKUP(A:A,Tipologia!A:A,Tipologia!F:F)</f>
        <v>C</v>
      </c>
      <c r="F65" s="63">
        <f t="shared" si="0"/>
        <v>4</v>
      </c>
      <c r="G65" s="65">
        <f t="shared" si="1"/>
        <v>1.5</v>
      </c>
      <c r="H65" s="65">
        <f t="shared" si="2"/>
        <v>1.5</v>
      </c>
      <c r="I65" s="65">
        <f t="shared" si="3"/>
        <v>1</v>
      </c>
      <c r="J65" s="66">
        <f>_xlfn.XLOOKUP(A:A,AUTOPREENCHIMENTO!A:A,AUTOPREENCHIMENTO!LO:LO)</f>
        <v>1</v>
      </c>
      <c r="K65" s="66">
        <f>_xlfn.XLOOKUP(A:A,AUTOPREENCHIMENTO!A:A,AUTOPREENCHIMENTO!LN:LN)</f>
        <v>1</v>
      </c>
      <c r="L65" s="29" t="str">
        <f>_xlfn.XLOOKUP(A:A,'COAPS 2020-10'!A:A,'COAPS 2020-10'!AG:AG)</f>
        <v>SATISFATÓRIA</v>
      </c>
    </row>
    <row r="66" spans="1:12" x14ac:dyDescent="0.25">
      <c r="A66" s="2">
        <v>113</v>
      </c>
      <c r="B66" s="1" t="s">
        <v>1794</v>
      </c>
      <c r="C66" s="43" t="s">
        <v>231</v>
      </c>
      <c r="D66" s="1" t="s">
        <v>2011</v>
      </c>
      <c r="E66" s="20" t="str">
        <f>_xlfn.XLOOKUP(A:A,Tipologia!A:A,Tipologia!F:F)</f>
        <v>C</v>
      </c>
      <c r="F66" s="63">
        <f t="shared" si="0"/>
        <v>3</v>
      </c>
      <c r="G66" s="65">
        <f t="shared" si="1"/>
        <v>1.5</v>
      </c>
      <c r="H66" s="65">
        <f t="shared" si="2"/>
        <v>1.5</v>
      </c>
      <c r="I66" s="65">
        <f t="shared" si="3"/>
        <v>0</v>
      </c>
      <c r="J66" s="66">
        <f>_xlfn.XLOOKUP(A:A,AUTOPREENCHIMENTO!A:A,AUTOPREENCHIMENTO!LO:LO)</f>
        <v>1</v>
      </c>
      <c r="K66" s="66">
        <f>_xlfn.XLOOKUP(A:A,AUTOPREENCHIMENTO!A:A,AUTOPREENCHIMENTO!LN:LN)</f>
        <v>2</v>
      </c>
      <c r="L66" s="29" t="str">
        <f>_xlfn.XLOOKUP(A:A,'COAPS 2020-10'!A:A,'COAPS 2020-10'!AG:AG)</f>
        <v>SATISFATÓRIA</v>
      </c>
    </row>
    <row r="67" spans="1:12" x14ac:dyDescent="0.25">
      <c r="A67" s="2">
        <v>114</v>
      </c>
      <c r="B67" s="1" t="s">
        <v>1857</v>
      </c>
      <c r="C67" s="43" t="s">
        <v>157</v>
      </c>
      <c r="D67" s="1" t="s">
        <v>2125</v>
      </c>
      <c r="E67" s="20" t="str">
        <f>_xlfn.XLOOKUP(A:A,Tipologia!A:A,Tipologia!F:F)</f>
        <v>C</v>
      </c>
      <c r="F67" s="63">
        <f t="shared" ref="F67:F130" si="4">SUM(G67:I67)</f>
        <v>2.25</v>
      </c>
      <c r="G67" s="65">
        <f t="shared" ref="G67:G130" si="5">IF(J67=1,1.5,IF(J67=2,0.75,0))</f>
        <v>0.75</v>
      </c>
      <c r="H67" s="65">
        <f t="shared" ref="H67:H130" si="6">IF(L67="SATISFATÓRIA",1.5,IF(L67="INSATISFATÓRIA",0.75,0))</f>
        <v>1.5</v>
      </c>
      <c r="I67" s="65">
        <f t="shared" ref="I67:I130" si="7">IF(K67=1,1,0)</f>
        <v>0</v>
      </c>
      <c r="J67" s="66">
        <f>_xlfn.XLOOKUP(A:A,AUTOPREENCHIMENTO!A:A,AUTOPREENCHIMENTO!LO:LO)</f>
        <v>2</v>
      </c>
      <c r="K67" s="66">
        <f>_xlfn.XLOOKUP(A:A,AUTOPREENCHIMENTO!A:A,AUTOPREENCHIMENTO!LN:LN)</f>
        <v>2</v>
      </c>
      <c r="L67" s="29" t="str">
        <f>_xlfn.XLOOKUP(A:A,'COAPS 2020-10'!A:A,'COAPS 2020-10'!AG:AG)</f>
        <v>SATISFATÓRIA</v>
      </c>
    </row>
    <row r="68" spans="1:12" x14ac:dyDescent="0.25">
      <c r="A68" s="2">
        <v>115</v>
      </c>
      <c r="B68" s="1" t="s">
        <v>1622</v>
      </c>
      <c r="C68" s="43" t="s">
        <v>162</v>
      </c>
      <c r="D68" s="1" t="s">
        <v>2156</v>
      </c>
      <c r="E68" s="20" t="str">
        <f>_xlfn.XLOOKUP(A:A,Tipologia!A:A,Tipologia!F:F)</f>
        <v>D</v>
      </c>
      <c r="F68" s="63">
        <f t="shared" si="4"/>
        <v>3</v>
      </c>
      <c r="G68" s="65">
        <f t="shared" si="5"/>
        <v>1.5</v>
      </c>
      <c r="H68" s="65">
        <f t="shared" si="6"/>
        <v>1.5</v>
      </c>
      <c r="I68" s="65">
        <f t="shared" si="7"/>
        <v>0</v>
      </c>
      <c r="J68" s="66">
        <f>_xlfn.XLOOKUP(A:A,AUTOPREENCHIMENTO!A:A,AUTOPREENCHIMENTO!LO:LO)</f>
        <v>1</v>
      </c>
      <c r="K68" s="66">
        <f>_xlfn.XLOOKUP(A:A,AUTOPREENCHIMENTO!A:A,AUTOPREENCHIMENTO!LN:LN)</f>
        <v>3</v>
      </c>
      <c r="L68" s="29" t="str">
        <f>_xlfn.XLOOKUP(A:A,'COAPS 2020-10'!A:A,'COAPS 2020-10'!AG:AG)</f>
        <v>SATISFATÓRIA</v>
      </c>
    </row>
    <row r="69" spans="1:12" x14ac:dyDescent="0.25">
      <c r="A69" s="2">
        <v>116</v>
      </c>
      <c r="B69" s="1" t="s">
        <v>1622</v>
      </c>
      <c r="C69" s="43" t="s">
        <v>162</v>
      </c>
      <c r="D69" s="1" t="s">
        <v>2100</v>
      </c>
      <c r="E69" s="20" t="str">
        <f>_xlfn.XLOOKUP(A:A,Tipologia!A:A,Tipologia!F:F)</f>
        <v>B</v>
      </c>
      <c r="F69" s="63">
        <f t="shared" si="4"/>
        <v>3</v>
      </c>
      <c r="G69" s="65">
        <f t="shared" si="5"/>
        <v>1.5</v>
      </c>
      <c r="H69" s="65">
        <f t="shared" si="6"/>
        <v>1.5</v>
      </c>
      <c r="I69" s="65">
        <f t="shared" si="7"/>
        <v>0</v>
      </c>
      <c r="J69" s="66">
        <f>_xlfn.XLOOKUP(A:A,AUTOPREENCHIMENTO!A:A,AUTOPREENCHIMENTO!LO:LO)</f>
        <v>1</v>
      </c>
      <c r="K69" s="66">
        <f>_xlfn.XLOOKUP(A:A,AUTOPREENCHIMENTO!A:A,AUTOPREENCHIMENTO!LN:LN)</f>
        <v>2</v>
      </c>
      <c r="L69" s="29" t="str">
        <f>_xlfn.XLOOKUP(A:A,'COAPS 2020-10'!A:A,'COAPS 2020-10'!AG:AG)</f>
        <v>SATISFATÓRIA</v>
      </c>
    </row>
    <row r="70" spans="1:12" x14ac:dyDescent="0.25">
      <c r="A70" s="2">
        <v>117</v>
      </c>
      <c r="B70" s="1" t="s">
        <v>1929</v>
      </c>
      <c r="C70" s="43" t="s">
        <v>120</v>
      </c>
      <c r="D70" s="1" t="s">
        <v>2054</v>
      </c>
      <c r="E70" s="20" t="str">
        <f>_xlfn.XLOOKUP(A:A,Tipologia!A:A,Tipologia!F:F)</f>
        <v>B</v>
      </c>
      <c r="F70" s="63">
        <f t="shared" si="4"/>
        <v>3</v>
      </c>
      <c r="G70" s="65">
        <f t="shared" si="5"/>
        <v>1.5</v>
      </c>
      <c r="H70" s="65">
        <f t="shared" si="6"/>
        <v>1.5</v>
      </c>
      <c r="I70" s="65">
        <f t="shared" si="7"/>
        <v>0</v>
      </c>
      <c r="J70" s="66">
        <f>_xlfn.XLOOKUP(A:A,AUTOPREENCHIMENTO!A:A,AUTOPREENCHIMENTO!LO:LO)</f>
        <v>1</v>
      </c>
      <c r="K70" s="66">
        <f>_xlfn.XLOOKUP(A:A,AUTOPREENCHIMENTO!A:A,AUTOPREENCHIMENTO!LN:LN)</f>
        <v>2</v>
      </c>
      <c r="L70" s="29" t="str">
        <f>_xlfn.XLOOKUP(A:A,'COAPS 2020-10'!A:A,'COAPS 2020-10'!AG:AG)</f>
        <v>SATISFATÓRIA</v>
      </c>
    </row>
    <row r="71" spans="1:12" x14ac:dyDescent="0.25">
      <c r="A71" s="2">
        <v>118</v>
      </c>
      <c r="B71" s="1" t="s">
        <v>1794</v>
      </c>
      <c r="C71" s="43" t="s">
        <v>231</v>
      </c>
      <c r="D71" s="1" t="s">
        <v>2029</v>
      </c>
      <c r="E71" s="20" t="str">
        <f>_xlfn.XLOOKUP(A:A,Tipologia!A:A,Tipologia!F:F)</f>
        <v>D</v>
      </c>
      <c r="F71" s="63">
        <f t="shared" si="4"/>
        <v>3</v>
      </c>
      <c r="G71" s="65">
        <f t="shared" si="5"/>
        <v>1.5</v>
      </c>
      <c r="H71" s="65">
        <f t="shared" si="6"/>
        <v>1.5</v>
      </c>
      <c r="I71" s="65">
        <f t="shared" si="7"/>
        <v>0</v>
      </c>
      <c r="J71" s="66">
        <f>_xlfn.XLOOKUP(A:A,AUTOPREENCHIMENTO!A:A,AUTOPREENCHIMENTO!LO:LO)</f>
        <v>1</v>
      </c>
      <c r="K71" s="66">
        <f>_xlfn.XLOOKUP(A:A,AUTOPREENCHIMENTO!A:A,AUTOPREENCHIMENTO!LN:LN)</f>
        <v>2</v>
      </c>
      <c r="L71" s="29" t="str">
        <f>_xlfn.XLOOKUP(A:A,'COAPS 2020-10'!A:A,'COAPS 2020-10'!AG:AG)</f>
        <v>SATISFATÓRIA</v>
      </c>
    </row>
    <row r="72" spans="1:12" x14ac:dyDescent="0.25">
      <c r="A72" s="2">
        <v>119</v>
      </c>
      <c r="B72" s="1" t="s">
        <v>1857</v>
      </c>
      <c r="C72" s="43" t="s">
        <v>157</v>
      </c>
      <c r="D72" s="1" t="s">
        <v>2132</v>
      </c>
      <c r="E72" s="20" t="str">
        <f>_xlfn.XLOOKUP(A:A,Tipologia!A:A,Tipologia!F:F)</f>
        <v>E</v>
      </c>
      <c r="F72" s="63">
        <f t="shared" si="4"/>
        <v>2.25</v>
      </c>
      <c r="G72" s="65">
        <f t="shared" si="5"/>
        <v>0.75</v>
      </c>
      <c r="H72" s="65">
        <f t="shared" si="6"/>
        <v>1.5</v>
      </c>
      <c r="I72" s="65">
        <f t="shared" si="7"/>
        <v>0</v>
      </c>
      <c r="J72" s="66">
        <f>_xlfn.XLOOKUP(A:A,AUTOPREENCHIMENTO!A:A,AUTOPREENCHIMENTO!LO:LO)</f>
        <v>2</v>
      </c>
      <c r="K72" s="66">
        <f>_xlfn.XLOOKUP(A:A,AUTOPREENCHIMENTO!A:A,AUTOPREENCHIMENTO!LN:LN)</f>
        <v>2</v>
      </c>
      <c r="L72" s="29" t="str">
        <f>_xlfn.XLOOKUP(A:A,'COAPS 2020-10'!A:A,'COAPS 2020-10'!AG:AG)</f>
        <v>SATISFATÓRIA</v>
      </c>
    </row>
    <row r="73" spans="1:12" x14ac:dyDescent="0.25">
      <c r="A73" s="2">
        <v>120</v>
      </c>
      <c r="B73" s="1" t="s">
        <v>1702</v>
      </c>
      <c r="C73" s="43" t="s">
        <v>271</v>
      </c>
      <c r="D73" s="1" t="s">
        <v>2055</v>
      </c>
      <c r="E73" s="20" t="str">
        <f>_xlfn.XLOOKUP(A:A,Tipologia!A:A,Tipologia!F:F)</f>
        <v>C</v>
      </c>
      <c r="F73" s="63">
        <f t="shared" si="4"/>
        <v>2.25</v>
      </c>
      <c r="G73" s="65">
        <f t="shared" si="5"/>
        <v>0.75</v>
      </c>
      <c r="H73" s="65">
        <f t="shared" si="6"/>
        <v>1.5</v>
      </c>
      <c r="I73" s="65">
        <f t="shared" si="7"/>
        <v>0</v>
      </c>
      <c r="J73" s="66">
        <f>_xlfn.XLOOKUP(A:A,AUTOPREENCHIMENTO!A:A,AUTOPREENCHIMENTO!LO:LO)</f>
        <v>2</v>
      </c>
      <c r="K73" s="66">
        <f>_xlfn.XLOOKUP(A:A,AUTOPREENCHIMENTO!A:A,AUTOPREENCHIMENTO!LN:LN)</f>
        <v>3</v>
      </c>
      <c r="L73" s="29" t="str">
        <f>_xlfn.XLOOKUP(A:A,'COAPS 2020-10'!A:A,'COAPS 2020-10'!AG:AG)</f>
        <v>SATISFATÓRIA</v>
      </c>
    </row>
    <row r="74" spans="1:12" x14ac:dyDescent="0.25">
      <c r="A74" s="2">
        <v>122</v>
      </c>
      <c r="B74" s="1" t="s">
        <v>1523</v>
      </c>
      <c r="C74" s="43" t="s">
        <v>1524</v>
      </c>
      <c r="D74" s="1" t="s">
        <v>2063</v>
      </c>
      <c r="E74" s="20" t="str">
        <f>_xlfn.XLOOKUP(A:A,Tipologia!A:A,Tipologia!F:F)</f>
        <v>A</v>
      </c>
      <c r="F74" s="63">
        <f t="shared" si="4"/>
        <v>3</v>
      </c>
      <c r="G74" s="65">
        <f t="shared" si="5"/>
        <v>1.5</v>
      </c>
      <c r="H74" s="65">
        <f t="shared" si="6"/>
        <v>1.5</v>
      </c>
      <c r="I74" s="65">
        <f t="shared" si="7"/>
        <v>0</v>
      </c>
      <c r="J74" s="66">
        <f>_xlfn.XLOOKUP(A:A,AUTOPREENCHIMENTO!A:A,AUTOPREENCHIMENTO!LO:LO)</f>
        <v>1</v>
      </c>
      <c r="K74" s="66">
        <f>_xlfn.XLOOKUP(A:A,AUTOPREENCHIMENTO!A:A,AUTOPREENCHIMENTO!LN:LN)</f>
        <v>2</v>
      </c>
      <c r="L74" s="29" t="str">
        <f>_xlfn.XLOOKUP(A:A,'COAPS 2020-10'!A:A,'COAPS 2020-10'!AG:AG)</f>
        <v>SATISFATÓRIA</v>
      </c>
    </row>
    <row r="75" spans="1:12" x14ac:dyDescent="0.25">
      <c r="A75" s="2">
        <v>123</v>
      </c>
      <c r="B75" s="1" t="s">
        <v>1622</v>
      </c>
      <c r="C75" s="43" t="s">
        <v>127</v>
      </c>
      <c r="D75" s="1" t="s">
        <v>2133</v>
      </c>
      <c r="E75" s="20" t="str">
        <f>_xlfn.XLOOKUP(A:A,Tipologia!A:A,Tipologia!F:F)</f>
        <v>E</v>
      </c>
      <c r="F75" s="63">
        <f t="shared" si="4"/>
        <v>0.75</v>
      </c>
      <c r="G75" s="65">
        <f t="shared" si="5"/>
        <v>0.75</v>
      </c>
      <c r="H75" s="65">
        <f t="shared" si="6"/>
        <v>0</v>
      </c>
      <c r="I75" s="65">
        <f t="shared" si="7"/>
        <v>0</v>
      </c>
      <c r="J75" s="66">
        <f>_xlfn.XLOOKUP(A:A,AUTOPREENCHIMENTO!A:A,AUTOPREENCHIMENTO!LO:LO)</f>
        <v>2</v>
      </c>
      <c r="K75" s="66">
        <f>_xlfn.XLOOKUP(A:A,AUTOPREENCHIMENTO!A:A,AUTOPREENCHIMENTO!LN:LN)</f>
        <v>3</v>
      </c>
      <c r="L75" s="29" t="str">
        <f>_xlfn.XLOOKUP(A:A,'COAPS 2020-10'!A:A,'COAPS 2020-10'!AG:AG)</f>
        <v>NÃO</v>
      </c>
    </row>
    <row r="76" spans="1:12" x14ac:dyDescent="0.25">
      <c r="A76" s="2">
        <v>124</v>
      </c>
      <c r="B76" s="1" t="s">
        <v>1622</v>
      </c>
      <c r="C76" s="43" t="s">
        <v>162</v>
      </c>
      <c r="D76" s="1" t="s">
        <v>2030</v>
      </c>
      <c r="E76" s="20" t="str">
        <f>_xlfn.XLOOKUP(A:A,Tipologia!A:A,Tipologia!F:F)</f>
        <v>C</v>
      </c>
      <c r="F76" s="63">
        <f t="shared" si="4"/>
        <v>2.25</v>
      </c>
      <c r="G76" s="65">
        <f t="shared" si="5"/>
        <v>0.75</v>
      </c>
      <c r="H76" s="65">
        <f t="shared" si="6"/>
        <v>1.5</v>
      </c>
      <c r="I76" s="65">
        <f t="shared" si="7"/>
        <v>0</v>
      </c>
      <c r="J76" s="66">
        <f>_xlfn.XLOOKUP(A:A,AUTOPREENCHIMENTO!A:A,AUTOPREENCHIMENTO!LO:LO)</f>
        <v>2</v>
      </c>
      <c r="K76" s="66">
        <f>_xlfn.XLOOKUP(A:A,AUTOPREENCHIMENTO!A:A,AUTOPREENCHIMENTO!LN:LN)</f>
        <v>2</v>
      </c>
      <c r="L76" s="29" t="str">
        <f>_xlfn.XLOOKUP(A:A,'COAPS 2020-10'!A:A,'COAPS 2020-10'!AG:AG)</f>
        <v>SATISFATÓRIA</v>
      </c>
    </row>
    <row r="77" spans="1:12" x14ac:dyDescent="0.25">
      <c r="A77" s="2">
        <v>125</v>
      </c>
      <c r="B77" s="1" t="s">
        <v>1929</v>
      </c>
      <c r="C77" s="43" t="s">
        <v>120</v>
      </c>
      <c r="D77" s="1" t="s">
        <v>2101</v>
      </c>
      <c r="E77" s="20" t="str">
        <f>_xlfn.XLOOKUP(A:A,Tipologia!A:A,Tipologia!F:F)</f>
        <v>D</v>
      </c>
      <c r="F77" s="63">
        <f t="shared" si="4"/>
        <v>3</v>
      </c>
      <c r="G77" s="65">
        <f t="shared" si="5"/>
        <v>1.5</v>
      </c>
      <c r="H77" s="65">
        <f t="shared" si="6"/>
        <v>1.5</v>
      </c>
      <c r="I77" s="65">
        <f t="shared" si="7"/>
        <v>0</v>
      </c>
      <c r="J77" s="66">
        <f>_xlfn.XLOOKUP(A:A,AUTOPREENCHIMENTO!A:A,AUTOPREENCHIMENTO!LO:LO)</f>
        <v>1</v>
      </c>
      <c r="K77" s="66">
        <f>_xlfn.XLOOKUP(A:A,AUTOPREENCHIMENTO!A:A,AUTOPREENCHIMENTO!LN:LN)</f>
        <v>3</v>
      </c>
      <c r="L77" s="29" t="str">
        <f>_xlfn.XLOOKUP(A:A,'COAPS 2020-10'!A:A,'COAPS 2020-10'!AG:AG)</f>
        <v>SATISFATÓRIA</v>
      </c>
    </row>
    <row r="78" spans="1:12" x14ac:dyDescent="0.25">
      <c r="A78" s="2">
        <v>128</v>
      </c>
      <c r="B78" s="1" t="s">
        <v>1702</v>
      </c>
      <c r="C78" s="43" t="s">
        <v>325</v>
      </c>
      <c r="D78" s="1" t="s">
        <v>2031</v>
      </c>
      <c r="E78" s="20" t="str">
        <f>_xlfn.XLOOKUP(A:A,Tipologia!A:A,Tipologia!F:F)</f>
        <v>D</v>
      </c>
      <c r="F78" s="63">
        <f t="shared" si="4"/>
        <v>3.25</v>
      </c>
      <c r="G78" s="65">
        <f t="shared" si="5"/>
        <v>0.75</v>
      </c>
      <c r="H78" s="65">
        <f t="shared" si="6"/>
        <v>1.5</v>
      </c>
      <c r="I78" s="65">
        <f t="shared" si="7"/>
        <v>1</v>
      </c>
      <c r="J78" s="66">
        <f>_xlfn.XLOOKUP(A:A,AUTOPREENCHIMENTO!A:A,AUTOPREENCHIMENTO!LO:LO)</f>
        <v>2</v>
      </c>
      <c r="K78" s="66">
        <f>_xlfn.XLOOKUP(A:A,AUTOPREENCHIMENTO!A:A,AUTOPREENCHIMENTO!LN:LN)</f>
        <v>1</v>
      </c>
      <c r="L78" s="29" t="str">
        <f>_xlfn.XLOOKUP(A:A,'COAPS 2020-10'!A:A,'COAPS 2020-10'!AG:AG)</f>
        <v>SATISFATÓRIA</v>
      </c>
    </row>
    <row r="79" spans="1:12" x14ac:dyDescent="0.25">
      <c r="A79" s="2">
        <v>130</v>
      </c>
      <c r="B79" s="1" t="s">
        <v>1702</v>
      </c>
      <c r="C79" s="43" t="s">
        <v>325</v>
      </c>
      <c r="D79" s="1" t="s">
        <v>1734</v>
      </c>
      <c r="E79" s="20" t="str">
        <f>_xlfn.XLOOKUP(A:A,Tipologia!A:A,Tipologia!F:F)</f>
        <v>B</v>
      </c>
      <c r="F79" s="63">
        <f t="shared" si="4"/>
        <v>1.5</v>
      </c>
      <c r="G79" s="65">
        <f t="shared" si="5"/>
        <v>0.75</v>
      </c>
      <c r="H79" s="65">
        <f t="shared" si="6"/>
        <v>0.75</v>
      </c>
      <c r="I79" s="65">
        <f t="shared" si="7"/>
        <v>0</v>
      </c>
      <c r="J79" s="66">
        <f>_xlfn.XLOOKUP(A:A,AUTOPREENCHIMENTO!A:A,AUTOPREENCHIMENTO!LO:LO)</f>
        <v>2</v>
      </c>
      <c r="K79" s="66">
        <f>_xlfn.XLOOKUP(A:A,AUTOPREENCHIMENTO!A:A,AUTOPREENCHIMENTO!LN:LN)</f>
        <v>2</v>
      </c>
      <c r="L79" s="29" t="str">
        <f>_xlfn.XLOOKUP(A:A,'COAPS 2020-10'!A:A,'COAPS 2020-10'!AG:AG)</f>
        <v>INSATISFATÓRIA</v>
      </c>
    </row>
    <row r="80" spans="1:12" x14ac:dyDescent="0.25">
      <c r="A80" s="2">
        <v>131</v>
      </c>
      <c r="B80" s="1" t="s">
        <v>1568</v>
      </c>
      <c r="C80" s="43" t="s">
        <v>397</v>
      </c>
      <c r="D80" s="1" t="s">
        <v>2056</v>
      </c>
      <c r="E80" s="20" t="str">
        <f>_xlfn.XLOOKUP(A:A,Tipologia!A:A,Tipologia!F:F)</f>
        <v>E</v>
      </c>
      <c r="F80" s="63">
        <f t="shared" si="4"/>
        <v>4</v>
      </c>
      <c r="G80" s="65">
        <f t="shared" si="5"/>
        <v>1.5</v>
      </c>
      <c r="H80" s="65">
        <f t="shared" si="6"/>
        <v>1.5</v>
      </c>
      <c r="I80" s="65">
        <f t="shared" si="7"/>
        <v>1</v>
      </c>
      <c r="J80" s="66">
        <f>_xlfn.XLOOKUP(A:A,AUTOPREENCHIMENTO!A:A,AUTOPREENCHIMENTO!LO:LO)</f>
        <v>1</v>
      </c>
      <c r="K80" s="66">
        <f>_xlfn.XLOOKUP(A:A,AUTOPREENCHIMENTO!A:A,AUTOPREENCHIMENTO!LN:LN)</f>
        <v>1</v>
      </c>
      <c r="L80" s="29" t="str">
        <f>_xlfn.XLOOKUP(A:A,'COAPS 2020-10'!A:A,'COAPS 2020-10'!AG:AG)</f>
        <v>SATISFATÓRIA</v>
      </c>
    </row>
    <row r="81" spans="1:12" x14ac:dyDescent="0.25">
      <c r="A81" s="2">
        <v>132</v>
      </c>
      <c r="B81" s="1" t="s">
        <v>1702</v>
      </c>
      <c r="C81" s="43" t="s">
        <v>271</v>
      </c>
      <c r="D81" s="1" t="s">
        <v>2102</v>
      </c>
      <c r="E81" s="20" t="str">
        <f>_xlfn.XLOOKUP(A:A,Tipologia!A:A,Tipologia!F:F)</f>
        <v>D</v>
      </c>
      <c r="F81" s="63">
        <f t="shared" si="4"/>
        <v>3</v>
      </c>
      <c r="G81" s="65">
        <f t="shared" si="5"/>
        <v>1.5</v>
      </c>
      <c r="H81" s="65">
        <f t="shared" si="6"/>
        <v>1.5</v>
      </c>
      <c r="I81" s="65">
        <f t="shared" si="7"/>
        <v>0</v>
      </c>
      <c r="J81" s="66">
        <f>_xlfn.XLOOKUP(A:A,AUTOPREENCHIMENTO!A:A,AUTOPREENCHIMENTO!LO:LO)</f>
        <v>1</v>
      </c>
      <c r="K81" s="66">
        <f>_xlfn.XLOOKUP(A:A,AUTOPREENCHIMENTO!A:A,AUTOPREENCHIMENTO!LN:LN)</f>
        <v>2</v>
      </c>
      <c r="L81" s="29" t="str">
        <f>_xlfn.XLOOKUP(A:A,'COAPS 2020-10'!A:A,'COAPS 2020-10'!AG:AG)</f>
        <v>SATISFATÓRIA</v>
      </c>
    </row>
    <row r="82" spans="1:12" x14ac:dyDescent="0.25">
      <c r="A82" s="2">
        <v>133</v>
      </c>
      <c r="B82" s="1" t="s">
        <v>1929</v>
      </c>
      <c r="C82" s="43" t="s">
        <v>120</v>
      </c>
      <c r="D82" s="1" t="s">
        <v>2134</v>
      </c>
      <c r="E82" s="20" t="str">
        <f>_xlfn.XLOOKUP(A:A,Tipologia!A:A,Tipologia!F:F)</f>
        <v>E</v>
      </c>
      <c r="F82" s="63">
        <f t="shared" si="4"/>
        <v>2.25</v>
      </c>
      <c r="G82" s="65">
        <f t="shared" si="5"/>
        <v>0.75</v>
      </c>
      <c r="H82" s="65">
        <f t="shared" si="6"/>
        <v>1.5</v>
      </c>
      <c r="I82" s="65">
        <f t="shared" si="7"/>
        <v>0</v>
      </c>
      <c r="J82" s="66">
        <f>_xlfn.XLOOKUP(A:A,AUTOPREENCHIMENTO!A:A,AUTOPREENCHIMENTO!LO:LO)</f>
        <v>2</v>
      </c>
      <c r="K82" s="66">
        <f>_xlfn.XLOOKUP(A:A,AUTOPREENCHIMENTO!A:A,AUTOPREENCHIMENTO!LN:LN)</f>
        <v>3</v>
      </c>
      <c r="L82" s="29" t="str">
        <f>_xlfn.XLOOKUP(A:A,'COAPS 2020-10'!A:A,'COAPS 2020-10'!AG:AG)</f>
        <v>SATISFATÓRIA</v>
      </c>
    </row>
    <row r="83" spans="1:12" x14ac:dyDescent="0.25">
      <c r="A83" s="2">
        <v>134</v>
      </c>
      <c r="B83" s="1" t="s">
        <v>1794</v>
      </c>
      <c r="C83" s="43" t="s">
        <v>231</v>
      </c>
      <c r="D83" s="1" t="s">
        <v>2013</v>
      </c>
      <c r="E83" s="20" t="str">
        <f>_xlfn.XLOOKUP(A:A,Tipologia!A:A,Tipologia!F:F)</f>
        <v>B</v>
      </c>
      <c r="F83" s="63">
        <f t="shared" si="4"/>
        <v>3</v>
      </c>
      <c r="G83" s="65">
        <f t="shared" si="5"/>
        <v>1.5</v>
      </c>
      <c r="H83" s="65">
        <f t="shared" si="6"/>
        <v>1.5</v>
      </c>
      <c r="I83" s="65">
        <f t="shared" si="7"/>
        <v>0</v>
      </c>
      <c r="J83" s="66">
        <f>_xlfn.XLOOKUP(A:A,AUTOPREENCHIMENTO!A:A,AUTOPREENCHIMENTO!LO:LO)</f>
        <v>1</v>
      </c>
      <c r="K83" s="66">
        <f>_xlfn.XLOOKUP(A:A,AUTOPREENCHIMENTO!A:A,AUTOPREENCHIMENTO!LN:LN)</f>
        <v>3</v>
      </c>
      <c r="L83" s="29" t="str">
        <f>_xlfn.XLOOKUP(A:A,'COAPS 2020-10'!A:A,'COAPS 2020-10'!AG:AG)</f>
        <v>SATISFATÓRIA</v>
      </c>
    </row>
    <row r="84" spans="1:12" x14ac:dyDescent="0.25">
      <c r="A84" s="2">
        <v>136</v>
      </c>
      <c r="B84" s="1" t="s">
        <v>1702</v>
      </c>
      <c r="C84" s="43" t="s">
        <v>325</v>
      </c>
      <c r="D84" s="1" t="s">
        <v>2112</v>
      </c>
      <c r="E84" s="20" t="str">
        <f>_xlfn.XLOOKUP(A:A,Tipologia!A:A,Tipologia!F:F)</f>
        <v>E</v>
      </c>
      <c r="F84" s="63">
        <f t="shared" si="4"/>
        <v>3</v>
      </c>
      <c r="G84" s="65">
        <f t="shared" si="5"/>
        <v>1.5</v>
      </c>
      <c r="H84" s="65">
        <f t="shared" si="6"/>
        <v>1.5</v>
      </c>
      <c r="I84" s="65">
        <f t="shared" si="7"/>
        <v>0</v>
      </c>
      <c r="J84" s="66">
        <f>_xlfn.XLOOKUP(A:A,AUTOPREENCHIMENTO!A:A,AUTOPREENCHIMENTO!LO:LO)</f>
        <v>1</v>
      </c>
      <c r="K84" s="66">
        <f>_xlfn.XLOOKUP(A:A,AUTOPREENCHIMENTO!A:A,AUTOPREENCHIMENTO!LN:LN)</f>
        <v>3</v>
      </c>
      <c r="L84" s="29" t="str">
        <f>_xlfn.XLOOKUP(A:A,'COAPS 2020-10'!A:A,'COAPS 2020-10'!AG:AG)</f>
        <v>SATISFATÓRIA</v>
      </c>
    </row>
    <row r="85" spans="1:12" x14ac:dyDescent="0.25">
      <c r="A85" s="2">
        <v>137</v>
      </c>
      <c r="B85" s="1" t="s">
        <v>1523</v>
      </c>
      <c r="C85" s="43" t="s">
        <v>1524</v>
      </c>
      <c r="D85" s="1" t="s">
        <v>2032</v>
      </c>
      <c r="E85" s="20" t="str">
        <f>_xlfn.XLOOKUP(A:A,Tipologia!A:A,Tipologia!F:F)</f>
        <v>C</v>
      </c>
      <c r="F85" s="63">
        <f t="shared" si="4"/>
        <v>3</v>
      </c>
      <c r="G85" s="65">
        <f t="shared" si="5"/>
        <v>1.5</v>
      </c>
      <c r="H85" s="65">
        <f t="shared" si="6"/>
        <v>1.5</v>
      </c>
      <c r="I85" s="65">
        <f t="shared" si="7"/>
        <v>0</v>
      </c>
      <c r="J85" s="66">
        <f>_xlfn.XLOOKUP(A:A,AUTOPREENCHIMENTO!A:A,AUTOPREENCHIMENTO!LO:LO)</f>
        <v>1</v>
      </c>
      <c r="K85" s="66">
        <f>_xlfn.XLOOKUP(A:A,AUTOPREENCHIMENTO!A:A,AUTOPREENCHIMENTO!LN:LN)</f>
        <v>2</v>
      </c>
      <c r="L85" s="29" t="str">
        <f>_xlfn.XLOOKUP(A:A,'COAPS 2020-10'!A:A,'COAPS 2020-10'!AG:AG)</f>
        <v>SATISFATÓRIA</v>
      </c>
    </row>
    <row r="86" spans="1:12" x14ac:dyDescent="0.25">
      <c r="A86" s="2">
        <v>138</v>
      </c>
      <c r="B86" s="1" t="s">
        <v>1702</v>
      </c>
      <c r="C86" s="43" t="s">
        <v>325</v>
      </c>
      <c r="D86" s="1" t="s">
        <v>1747</v>
      </c>
      <c r="E86" s="20" t="str">
        <f>_xlfn.XLOOKUP(A:A,Tipologia!A:A,Tipologia!F:F)</f>
        <v>B</v>
      </c>
      <c r="F86" s="63">
        <f t="shared" si="4"/>
        <v>3</v>
      </c>
      <c r="G86" s="65">
        <f t="shared" si="5"/>
        <v>1.5</v>
      </c>
      <c r="H86" s="65">
        <f t="shared" si="6"/>
        <v>1.5</v>
      </c>
      <c r="I86" s="65">
        <f t="shared" si="7"/>
        <v>0</v>
      </c>
      <c r="J86" s="66">
        <f>_xlfn.XLOOKUP(A:A,AUTOPREENCHIMENTO!A:A,AUTOPREENCHIMENTO!LO:LO)</f>
        <v>1</v>
      </c>
      <c r="K86" s="66">
        <f>_xlfn.XLOOKUP(A:A,AUTOPREENCHIMENTO!A:A,AUTOPREENCHIMENTO!LN:LN)</f>
        <v>2</v>
      </c>
      <c r="L86" s="29" t="str">
        <f>_xlfn.XLOOKUP(A:A,'COAPS 2020-10'!A:A,'COAPS 2020-10'!AG:AG)</f>
        <v>SATISFATÓRIA</v>
      </c>
    </row>
    <row r="87" spans="1:12" x14ac:dyDescent="0.25">
      <c r="A87" s="2">
        <v>139</v>
      </c>
      <c r="B87" s="1" t="s">
        <v>1702</v>
      </c>
      <c r="C87" s="43" t="s">
        <v>2151</v>
      </c>
      <c r="D87" s="1" t="s">
        <v>2089</v>
      </c>
      <c r="E87" s="20" t="str">
        <f>_xlfn.XLOOKUP(A:A,Tipologia!A:A,Tipologia!F:F)</f>
        <v>B</v>
      </c>
      <c r="F87" s="63">
        <f t="shared" si="4"/>
        <v>3</v>
      </c>
      <c r="G87" s="65">
        <f t="shared" si="5"/>
        <v>1.5</v>
      </c>
      <c r="H87" s="65">
        <f t="shared" si="6"/>
        <v>1.5</v>
      </c>
      <c r="I87" s="65">
        <f t="shared" si="7"/>
        <v>0</v>
      </c>
      <c r="J87" s="66">
        <f>_xlfn.XLOOKUP(A:A,AUTOPREENCHIMENTO!A:A,AUTOPREENCHIMENTO!LO:LO)</f>
        <v>1</v>
      </c>
      <c r="K87" s="66">
        <f>_xlfn.XLOOKUP(A:A,AUTOPREENCHIMENTO!A:A,AUTOPREENCHIMENTO!LN:LN)</f>
        <v>3</v>
      </c>
      <c r="L87" s="29" t="str">
        <f>_xlfn.XLOOKUP(A:A,'COAPS 2020-10'!A:A,'COAPS 2020-10'!AG:AG)</f>
        <v>SATISFATÓRIA</v>
      </c>
    </row>
    <row r="88" spans="1:12" x14ac:dyDescent="0.25">
      <c r="A88" s="2">
        <v>140</v>
      </c>
      <c r="B88" s="1" t="s">
        <v>1929</v>
      </c>
      <c r="C88" s="43" t="s">
        <v>136</v>
      </c>
      <c r="D88" s="1" t="s">
        <v>2033</v>
      </c>
      <c r="E88" s="20" t="str">
        <f>_xlfn.XLOOKUP(A:A,Tipologia!A:A,Tipologia!F:F)</f>
        <v>B</v>
      </c>
      <c r="F88" s="63">
        <f t="shared" si="4"/>
        <v>3.25</v>
      </c>
      <c r="G88" s="65">
        <f t="shared" si="5"/>
        <v>0.75</v>
      </c>
      <c r="H88" s="65">
        <f t="shared" si="6"/>
        <v>1.5</v>
      </c>
      <c r="I88" s="65">
        <f t="shared" si="7"/>
        <v>1</v>
      </c>
      <c r="J88" s="66">
        <f>_xlfn.XLOOKUP(A:A,AUTOPREENCHIMENTO!A:A,AUTOPREENCHIMENTO!LO:LO)</f>
        <v>2</v>
      </c>
      <c r="K88" s="66">
        <f>_xlfn.XLOOKUP(A:A,AUTOPREENCHIMENTO!A:A,AUTOPREENCHIMENTO!LN:LN)</f>
        <v>1</v>
      </c>
      <c r="L88" s="29" t="str">
        <f>_xlfn.XLOOKUP(A:A,'COAPS 2020-10'!A:A,'COAPS 2020-10'!AG:AG)</f>
        <v>SATISFATÓRIA</v>
      </c>
    </row>
    <row r="89" spans="1:12" x14ac:dyDescent="0.25">
      <c r="A89" s="2">
        <v>141</v>
      </c>
      <c r="B89" s="1" t="s">
        <v>1929</v>
      </c>
      <c r="C89" s="43" t="s">
        <v>136</v>
      </c>
      <c r="D89" s="1" t="s">
        <v>2142</v>
      </c>
      <c r="E89" s="20" t="str">
        <f>_xlfn.XLOOKUP(A:A,Tipologia!A:A,Tipologia!F:F)</f>
        <v>B</v>
      </c>
      <c r="F89" s="63">
        <f t="shared" si="4"/>
        <v>3.25</v>
      </c>
      <c r="G89" s="65">
        <f t="shared" si="5"/>
        <v>1.5</v>
      </c>
      <c r="H89" s="65">
        <f t="shared" si="6"/>
        <v>0.75</v>
      </c>
      <c r="I89" s="65">
        <f t="shared" si="7"/>
        <v>1</v>
      </c>
      <c r="J89" s="66">
        <f>_xlfn.XLOOKUP(A:A,AUTOPREENCHIMENTO!A:A,AUTOPREENCHIMENTO!LO:LO)</f>
        <v>1</v>
      </c>
      <c r="K89" s="66">
        <f>_xlfn.XLOOKUP(A:A,AUTOPREENCHIMENTO!A:A,AUTOPREENCHIMENTO!LN:LN)</f>
        <v>1</v>
      </c>
      <c r="L89" s="29" t="str">
        <f>_xlfn.XLOOKUP(A:A,'COAPS 2020-10'!A:A,'COAPS 2020-10'!AG:AG)</f>
        <v>INSATISFATÓRIA</v>
      </c>
    </row>
    <row r="90" spans="1:12" x14ac:dyDescent="0.25">
      <c r="A90" s="2">
        <v>142</v>
      </c>
      <c r="B90" s="1" t="s">
        <v>1929</v>
      </c>
      <c r="C90" s="43" t="s">
        <v>136</v>
      </c>
      <c r="D90" s="1" t="s">
        <v>1939</v>
      </c>
      <c r="E90" s="20" t="str">
        <f>_xlfn.XLOOKUP(A:A,Tipologia!A:A,Tipologia!F:F)</f>
        <v>C</v>
      </c>
      <c r="F90" s="63">
        <f t="shared" si="4"/>
        <v>4</v>
      </c>
      <c r="G90" s="65">
        <f t="shared" si="5"/>
        <v>1.5</v>
      </c>
      <c r="H90" s="65">
        <f t="shared" si="6"/>
        <v>1.5</v>
      </c>
      <c r="I90" s="65">
        <f t="shared" si="7"/>
        <v>1</v>
      </c>
      <c r="J90" s="66">
        <f>_xlfn.XLOOKUP(A:A,AUTOPREENCHIMENTO!A:A,AUTOPREENCHIMENTO!LO:LO)</f>
        <v>1</v>
      </c>
      <c r="K90" s="66">
        <f>_xlfn.XLOOKUP(A:A,AUTOPREENCHIMENTO!A:A,AUTOPREENCHIMENTO!LN:LN)</f>
        <v>1</v>
      </c>
      <c r="L90" s="29" t="str">
        <f>_xlfn.XLOOKUP(A:A,'COAPS 2020-10'!A:A,'COAPS 2020-10'!AG:AG)</f>
        <v>SATISFATÓRIA</v>
      </c>
    </row>
    <row r="91" spans="1:12" x14ac:dyDescent="0.25">
      <c r="A91" s="2">
        <v>143</v>
      </c>
      <c r="B91" s="1" t="s">
        <v>1794</v>
      </c>
      <c r="C91" s="43" t="s">
        <v>231</v>
      </c>
      <c r="D91" s="1" t="s">
        <v>2057</v>
      </c>
      <c r="E91" s="20" t="str">
        <f>_xlfn.XLOOKUP(A:A,Tipologia!A:A,Tipologia!F:F)</f>
        <v>B</v>
      </c>
      <c r="F91" s="63">
        <f t="shared" si="4"/>
        <v>2.25</v>
      </c>
      <c r="G91" s="65">
        <f t="shared" si="5"/>
        <v>0.75</v>
      </c>
      <c r="H91" s="65">
        <f t="shared" si="6"/>
        <v>1.5</v>
      </c>
      <c r="I91" s="65">
        <f t="shared" si="7"/>
        <v>0</v>
      </c>
      <c r="J91" s="66">
        <f>_xlfn.XLOOKUP(A:A,AUTOPREENCHIMENTO!A:A,AUTOPREENCHIMENTO!LO:LO)</f>
        <v>2</v>
      </c>
      <c r="K91" s="66">
        <f>_xlfn.XLOOKUP(A:A,AUTOPREENCHIMENTO!A:A,AUTOPREENCHIMENTO!LN:LN)</f>
        <v>3</v>
      </c>
      <c r="L91" s="29" t="str">
        <f>_xlfn.XLOOKUP(A:A,'COAPS 2020-10'!A:A,'COAPS 2020-10'!AG:AG)</f>
        <v>SATISFATÓRIA</v>
      </c>
    </row>
    <row r="92" spans="1:12" x14ac:dyDescent="0.25">
      <c r="A92" s="2">
        <v>144</v>
      </c>
      <c r="B92" s="1" t="s">
        <v>1794</v>
      </c>
      <c r="C92" s="43" t="s">
        <v>231</v>
      </c>
      <c r="D92" s="1" t="s">
        <v>2007</v>
      </c>
      <c r="E92" s="20" t="str">
        <f>_xlfn.XLOOKUP(A:A,Tipologia!A:A,Tipologia!F:F)</f>
        <v>C</v>
      </c>
      <c r="F92" s="63">
        <f t="shared" si="4"/>
        <v>2.25</v>
      </c>
      <c r="G92" s="65">
        <f t="shared" si="5"/>
        <v>0.75</v>
      </c>
      <c r="H92" s="65">
        <f t="shared" si="6"/>
        <v>1.5</v>
      </c>
      <c r="I92" s="65">
        <f t="shared" si="7"/>
        <v>0</v>
      </c>
      <c r="J92" s="66">
        <f>_xlfn.XLOOKUP(A:A,AUTOPREENCHIMENTO!A:A,AUTOPREENCHIMENTO!LO:LO)</f>
        <v>2</v>
      </c>
      <c r="K92" s="66">
        <f>_xlfn.XLOOKUP(A:A,AUTOPREENCHIMENTO!A:A,AUTOPREENCHIMENTO!LN:LN)</f>
        <v>2</v>
      </c>
      <c r="L92" s="29" t="str">
        <f>_xlfn.XLOOKUP(A:A,'COAPS 2020-10'!A:A,'COAPS 2020-10'!AG:AG)</f>
        <v>SATISFATÓRIA</v>
      </c>
    </row>
    <row r="93" spans="1:12" x14ac:dyDescent="0.25">
      <c r="A93" s="2">
        <v>145</v>
      </c>
      <c r="B93" s="1" t="s">
        <v>1857</v>
      </c>
      <c r="C93" s="43" t="s">
        <v>157</v>
      </c>
      <c r="D93" s="1" t="s">
        <v>1889</v>
      </c>
      <c r="E93" s="20" t="str">
        <f>_xlfn.XLOOKUP(A:A,Tipologia!A:A,Tipologia!F:F)</f>
        <v>SEM INFORMAÇÃO</v>
      </c>
      <c r="F93" s="63" t="e">
        <f t="shared" si="4"/>
        <v>#N/A</v>
      </c>
      <c r="G93" s="65" t="e">
        <f t="shared" si="5"/>
        <v>#N/A</v>
      </c>
      <c r="H93" s="65">
        <f t="shared" si="6"/>
        <v>1.5</v>
      </c>
      <c r="I93" s="65" t="e">
        <f t="shared" si="7"/>
        <v>#N/A</v>
      </c>
      <c r="J93" s="66" t="e">
        <f>_xlfn.XLOOKUP(A:A,AUTOPREENCHIMENTO!A:A,AUTOPREENCHIMENTO!LO:LO)</f>
        <v>#N/A</v>
      </c>
      <c r="K93" s="66" t="e">
        <f>_xlfn.XLOOKUP(A:A,AUTOPREENCHIMENTO!A:A,AUTOPREENCHIMENTO!LN:LN)</f>
        <v>#N/A</v>
      </c>
      <c r="L93" s="29" t="str">
        <f>_xlfn.XLOOKUP(A:A,'COAPS 2020-10'!A:A,'COAPS 2020-10'!AG:AG)</f>
        <v>SATISFATÓRIA</v>
      </c>
    </row>
    <row r="94" spans="1:12" x14ac:dyDescent="0.25">
      <c r="A94" s="2">
        <v>146</v>
      </c>
      <c r="B94" s="1" t="s">
        <v>1702</v>
      </c>
      <c r="C94" s="43" t="s">
        <v>325</v>
      </c>
      <c r="D94" s="1" t="s">
        <v>1722</v>
      </c>
      <c r="E94" s="20" t="str">
        <f>_xlfn.XLOOKUP(A:A,Tipologia!A:A,Tipologia!F:F)</f>
        <v>D</v>
      </c>
      <c r="F94" s="63">
        <f t="shared" si="4"/>
        <v>2.5</v>
      </c>
      <c r="G94" s="65">
        <f t="shared" si="5"/>
        <v>0.75</v>
      </c>
      <c r="H94" s="65">
        <f t="shared" si="6"/>
        <v>0.75</v>
      </c>
      <c r="I94" s="65">
        <f t="shared" si="7"/>
        <v>1</v>
      </c>
      <c r="J94" s="66">
        <f>_xlfn.XLOOKUP(A:A,AUTOPREENCHIMENTO!A:A,AUTOPREENCHIMENTO!LO:LO)</f>
        <v>2</v>
      </c>
      <c r="K94" s="66">
        <f>_xlfn.XLOOKUP(A:A,AUTOPREENCHIMENTO!A:A,AUTOPREENCHIMENTO!LN:LN)</f>
        <v>1</v>
      </c>
      <c r="L94" s="29" t="str">
        <f>_xlfn.XLOOKUP(A:A,'COAPS 2020-10'!A:A,'COAPS 2020-10'!AG:AG)</f>
        <v>INSATISFATÓRIA</v>
      </c>
    </row>
    <row r="95" spans="1:12" x14ac:dyDescent="0.25">
      <c r="A95" s="2">
        <v>148</v>
      </c>
      <c r="B95" s="1" t="s">
        <v>1794</v>
      </c>
      <c r="C95" s="43" t="s">
        <v>330</v>
      </c>
      <c r="D95" s="1" t="s">
        <v>2090</v>
      </c>
      <c r="E95" s="20" t="str">
        <f>_xlfn.XLOOKUP(A:A,Tipologia!A:A,Tipologia!F:F)</f>
        <v>D</v>
      </c>
      <c r="F95" s="63">
        <f t="shared" si="4"/>
        <v>2.25</v>
      </c>
      <c r="G95" s="65">
        <f t="shared" si="5"/>
        <v>0.75</v>
      </c>
      <c r="H95" s="65">
        <f t="shared" si="6"/>
        <v>1.5</v>
      </c>
      <c r="I95" s="65">
        <f t="shared" si="7"/>
        <v>0</v>
      </c>
      <c r="J95" s="66">
        <f>_xlfn.XLOOKUP(A:A,AUTOPREENCHIMENTO!A:A,AUTOPREENCHIMENTO!LO:LO)</f>
        <v>2</v>
      </c>
      <c r="K95" s="66">
        <f>_xlfn.XLOOKUP(A:A,AUTOPREENCHIMENTO!A:A,AUTOPREENCHIMENTO!LN:LN)</f>
        <v>3</v>
      </c>
      <c r="L95" s="29" t="str">
        <f>_xlfn.XLOOKUP(A:A,'COAPS 2020-10'!A:A,'COAPS 2020-10'!AG:AG)</f>
        <v>SATISFATÓRIA</v>
      </c>
    </row>
    <row r="96" spans="1:12" x14ac:dyDescent="0.25">
      <c r="A96" s="2">
        <v>151</v>
      </c>
      <c r="B96" s="1" t="s">
        <v>1702</v>
      </c>
      <c r="C96" s="43" t="s">
        <v>325</v>
      </c>
      <c r="D96" s="1" t="s">
        <v>2091</v>
      </c>
      <c r="E96" s="20" t="str">
        <f>_xlfn.XLOOKUP(A:A,Tipologia!A:A,Tipologia!F:F)</f>
        <v>B</v>
      </c>
      <c r="F96" s="63">
        <f t="shared" si="4"/>
        <v>3.25</v>
      </c>
      <c r="G96" s="65">
        <f t="shared" si="5"/>
        <v>0.75</v>
      </c>
      <c r="H96" s="65">
        <f t="shared" si="6"/>
        <v>1.5</v>
      </c>
      <c r="I96" s="65">
        <f t="shared" si="7"/>
        <v>1</v>
      </c>
      <c r="J96" s="66">
        <f>_xlfn.XLOOKUP(A:A,AUTOPREENCHIMENTO!A:A,AUTOPREENCHIMENTO!LO:LO)</f>
        <v>2</v>
      </c>
      <c r="K96" s="66">
        <f>_xlfn.XLOOKUP(A:A,AUTOPREENCHIMENTO!A:A,AUTOPREENCHIMENTO!LN:LN)</f>
        <v>1</v>
      </c>
      <c r="L96" s="29" t="str">
        <f>_xlfn.XLOOKUP(A:A,'COAPS 2020-10'!A:A,'COAPS 2020-10'!AG:AG)</f>
        <v>SATISFATÓRIA</v>
      </c>
    </row>
    <row r="97" spans="1:12" x14ac:dyDescent="0.25">
      <c r="A97" s="2">
        <v>152</v>
      </c>
      <c r="B97" s="1" t="s">
        <v>1622</v>
      </c>
      <c r="C97" s="43" t="s">
        <v>162</v>
      </c>
      <c r="D97" s="1" t="s">
        <v>2126</v>
      </c>
      <c r="E97" s="20" t="str">
        <f>_xlfn.XLOOKUP(A:A,Tipologia!A:A,Tipologia!F:F)</f>
        <v>B</v>
      </c>
      <c r="F97" s="63">
        <f t="shared" si="4"/>
        <v>2.25</v>
      </c>
      <c r="G97" s="65">
        <f t="shared" si="5"/>
        <v>0.75</v>
      </c>
      <c r="H97" s="65">
        <f t="shared" si="6"/>
        <v>1.5</v>
      </c>
      <c r="I97" s="65">
        <f t="shared" si="7"/>
        <v>0</v>
      </c>
      <c r="J97" s="66">
        <f>_xlfn.XLOOKUP(A:A,AUTOPREENCHIMENTO!A:A,AUTOPREENCHIMENTO!LO:LO)</f>
        <v>2</v>
      </c>
      <c r="K97" s="66">
        <f>_xlfn.XLOOKUP(A:A,AUTOPREENCHIMENTO!A:A,AUTOPREENCHIMENTO!LN:LN)</f>
        <v>2</v>
      </c>
      <c r="L97" s="29" t="str">
        <f>_xlfn.XLOOKUP(A:A,'COAPS 2020-10'!A:A,'COAPS 2020-10'!AG:AG)</f>
        <v>SATISFATÓRIA</v>
      </c>
    </row>
    <row r="98" spans="1:12" x14ac:dyDescent="0.25">
      <c r="A98" s="2">
        <v>154</v>
      </c>
      <c r="B98" s="1" t="s">
        <v>1568</v>
      </c>
      <c r="C98" s="43" t="s">
        <v>281</v>
      </c>
      <c r="D98" s="1" t="s">
        <v>2034</v>
      </c>
      <c r="E98" s="20" t="str">
        <f>_xlfn.XLOOKUP(A:A,Tipologia!A:A,Tipologia!F:F)</f>
        <v>D</v>
      </c>
      <c r="F98" s="63">
        <f t="shared" si="4"/>
        <v>3</v>
      </c>
      <c r="G98" s="65">
        <f t="shared" si="5"/>
        <v>1.5</v>
      </c>
      <c r="H98" s="65">
        <f t="shared" si="6"/>
        <v>1.5</v>
      </c>
      <c r="I98" s="65">
        <f t="shared" si="7"/>
        <v>0</v>
      </c>
      <c r="J98" s="66">
        <f>_xlfn.XLOOKUP(A:A,AUTOPREENCHIMENTO!A:A,AUTOPREENCHIMENTO!LO:LO)</f>
        <v>1</v>
      </c>
      <c r="K98" s="66">
        <f>_xlfn.XLOOKUP(A:A,AUTOPREENCHIMENTO!A:A,AUTOPREENCHIMENTO!LN:LN)</f>
        <v>3</v>
      </c>
      <c r="L98" s="29" t="str">
        <f>_xlfn.XLOOKUP(A:A,'COAPS 2020-10'!A:A,'COAPS 2020-10'!AG:AG)</f>
        <v>SATISFATÓRIA</v>
      </c>
    </row>
    <row r="99" spans="1:12" x14ac:dyDescent="0.25">
      <c r="A99" s="2">
        <v>155</v>
      </c>
      <c r="B99" s="1" t="s">
        <v>1568</v>
      </c>
      <c r="C99" s="43" t="s">
        <v>281</v>
      </c>
      <c r="D99" s="1" t="s">
        <v>2092</v>
      </c>
      <c r="E99" s="20" t="str">
        <f>_xlfn.XLOOKUP(A:A,Tipologia!A:A,Tipologia!F:F)</f>
        <v>B</v>
      </c>
      <c r="F99" s="63">
        <f t="shared" si="4"/>
        <v>4</v>
      </c>
      <c r="G99" s="65">
        <f t="shared" si="5"/>
        <v>1.5</v>
      </c>
      <c r="H99" s="65">
        <f t="shared" si="6"/>
        <v>1.5</v>
      </c>
      <c r="I99" s="65">
        <f t="shared" si="7"/>
        <v>1</v>
      </c>
      <c r="J99" s="66">
        <f>_xlfn.XLOOKUP(A:A,AUTOPREENCHIMENTO!A:A,AUTOPREENCHIMENTO!LO:LO)</f>
        <v>1</v>
      </c>
      <c r="K99" s="66">
        <f>_xlfn.XLOOKUP(A:A,AUTOPREENCHIMENTO!A:A,AUTOPREENCHIMENTO!LN:LN)</f>
        <v>1</v>
      </c>
      <c r="L99" s="29" t="str">
        <f>_xlfn.XLOOKUP(A:A,'COAPS 2020-10'!A:A,'COAPS 2020-10'!AG:AG)</f>
        <v>SATISFATÓRIA</v>
      </c>
    </row>
    <row r="100" spans="1:12" x14ac:dyDescent="0.25">
      <c r="A100" s="2">
        <v>156</v>
      </c>
      <c r="B100" s="1" t="s">
        <v>1794</v>
      </c>
      <c r="C100" s="43" t="s">
        <v>231</v>
      </c>
      <c r="D100" s="1" t="s">
        <v>2113</v>
      </c>
      <c r="E100" s="20" t="str">
        <f>_xlfn.XLOOKUP(A:A,Tipologia!A:A,Tipologia!F:F)</f>
        <v>B</v>
      </c>
      <c r="F100" s="63">
        <f t="shared" si="4"/>
        <v>4</v>
      </c>
      <c r="G100" s="65">
        <f t="shared" si="5"/>
        <v>1.5</v>
      </c>
      <c r="H100" s="65">
        <f t="shared" si="6"/>
        <v>1.5</v>
      </c>
      <c r="I100" s="65">
        <f t="shared" si="7"/>
        <v>1</v>
      </c>
      <c r="J100" s="66">
        <f>_xlfn.XLOOKUP(A:A,AUTOPREENCHIMENTO!A:A,AUTOPREENCHIMENTO!LO:LO)</f>
        <v>1</v>
      </c>
      <c r="K100" s="66">
        <f>_xlfn.XLOOKUP(A:A,AUTOPREENCHIMENTO!A:A,AUTOPREENCHIMENTO!LN:LN)</f>
        <v>1</v>
      </c>
      <c r="L100" s="29" t="str">
        <f>_xlfn.XLOOKUP(A:A,'COAPS 2020-10'!A:A,'COAPS 2020-10'!AG:AG)</f>
        <v>SATISFATÓRIA</v>
      </c>
    </row>
    <row r="101" spans="1:12" x14ac:dyDescent="0.25">
      <c r="A101" s="2">
        <v>158</v>
      </c>
      <c r="B101" s="1" t="s">
        <v>1857</v>
      </c>
      <c r="C101" s="43" t="s">
        <v>157</v>
      </c>
      <c r="D101" s="1" t="s">
        <v>2114</v>
      </c>
      <c r="E101" s="20" t="str">
        <f>_xlfn.XLOOKUP(A:A,Tipologia!A:A,Tipologia!F:F)</f>
        <v>D</v>
      </c>
      <c r="F101" s="63">
        <f t="shared" si="4"/>
        <v>4</v>
      </c>
      <c r="G101" s="65">
        <f t="shared" si="5"/>
        <v>1.5</v>
      </c>
      <c r="H101" s="65">
        <f t="shared" si="6"/>
        <v>1.5</v>
      </c>
      <c r="I101" s="65">
        <f t="shared" si="7"/>
        <v>1</v>
      </c>
      <c r="J101" s="66">
        <f>_xlfn.XLOOKUP(A:A,AUTOPREENCHIMENTO!A:A,AUTOPREENCHIMENTO!LO:LO)</f>
        <v>1</v>
      </c>
      <c r="K101" s="66">
        <f>_xlfn.XLOOKUP(A:A,AUTOPREENCHIMENTO!A:A,AUTOPREENCHIMENTO!LN:LN)</f>
        <v>1</v>
      </c>
      <c r="L101" s="29" t="str">
        <f>_xlfn.XLOOKUP(A:A,'COAPS 2020-10'!A:A,'COAPS 2020-10'!AG:AG)</f>
        <v>SATISFATÓRIA</v>
      </c>
    </row>
    <row r="102" spans="1:12" x14ac:dyDescent="0.25">
      <c r="A102" s="2">
        <v>160</v>
      </c>
      <c r="B102" s="1" t="s">
        <v>1794</v>
      </c>
      <c r="C102" s="43" t="s">
        <v>231</v>
      </c>
      <c r="D102" s="1" t="s">
        <v>2094</v>
      </c>
      <c r="E102" s="20" t="str">
        <f>_xlfn.XLOOKUP(A:A,Tipologia!A:A,Tipologia!F:F)</f>
        <v>E</v>
      </c>
      <c r="F102" s="63">
        <f t="shared" si="4"/>
        <v>4</v>
      </c>
      <c r="G102" s="65">
        <f t="shared" si="5"/>
        <v>1.5</v>
      </c>
      <c r="H102" s="65">
        <f t="shared" si="6"/>
        <v>1.5</v>
      </c>
      <c r="I102" s="65">
        <f t="shared" si="7"/>
        <v>1</v>
      </c>
      <c r="J102" s="66">
        <f>_xlfn.XLOOKUP(A:A,AUTOPREENCHIMENTO!A:A,AUTOPREENCHIMENTO!LO:LO)</f>
        <v>1</v>
      </c>
      <c r="K102" s="66">
        <f>_xlfn.XLOOKUP(A:A,AUTOPREENCHIMENTO!A:A,AUTOPREENCHIMENTO!LN:LN)</f>
        <v>1</v>
      </c>
      <c r="L102" s="29" t="str">
        <f>_xlfn.XLOOKUP(A:A,'COAPS 2020-10'!A:A,'COAPS 2020-10'!AG:AG)</f>
        <v>SATISFATÓRIA</v>
      </c>
    </row>
    <row r="103" spans="1:12" x14ac:dyDescent="0.25">
      <c r="A103" s="2">
        <v>161</v>
      </c>
      <c r="B103" s="1" t="s">
        <v>1857</v>
      </c>
      <c r="C103" s="43" t="s">
        <v>157</v>
      </c>
      <c r="D103" s="1" t="s">
        <v>2043</v>
      </c>
      <c r="E103" s="20" t="str">
        <f>_xlfn.XLOOKUP(A:A,Tipologia!A:A,Tipologia!F:F)</f>
        <v>E</v>
      </c>
      <c r="F103" s="63">
        <f t="shared" si="4"/>
        <v>1.5</v>
      </c>
      <c r="G103" s="65">
        <f t="shared" si="5"/>
        <v>1.5</v>
      </c>
      <c r="H103" s="65">
        <f t="shared" si="6"/>
        <v>0</v>
      </c>
      <c r="I103" s="65">
        <f t="shared" si="7"/>
        <v>0</v>
      </c>
      <c r="J103" s="66">
        <f>_xlfn.XLOOKUP(A:A,AUTOPREENCHIMENTO!A:A,AUTOPREENCHIMENTO!LO:LO)</f>
        <v>1</v>
      </c>
      <c r="K103" s="66">
        <f>_xlfn.XLOOKUP(A:A,AUTOPREENCHIMENTO!A:A,AUTOPREENCHIMENTO!LN:LN)</f>
        <v>2</v>
      </c>
      <c r="L103" s="29" t="str">
        <f>_xlfn.XLOOKUP(A:A,'COAPS 2020-10'!A:A,'COAPS 2020-10'!AG:AG)</f>
        <v>NÃO</v>
      </c>
    </row>
    <row r="104" spans="1:12" x14ac:dyDescent="0.25">
      <c r="A104" s="2">
        <v>162</v>
      </c>
      <c r="B104" s="1" t="s">
        <v>1702</v>
      </c>
      <c r="C104" s="43" t="s">
        <v>325</v>
      </c>
      <c r="D104" s="1" t="s">
        <v>1740</v>
      </c>
      <c r="E104" s="20" t="str">
        <f>_xlfn.XLOOKUP(A:A,Tipologia!A:A,Tipologia!F:F)</f>
        <v>C</v>
      </c>
      <c r="F104" s="63">
        <f t="shared" si="4"/>
        <v>4</v>
      </c>
      <c r="G104" s="65">
        <f t="shared" si="5"/>
        <v>1.5</v>
      </c>
      <c r="H104" s="65">
        <f t="shared" si="6"/>
        <v>1.5</v>
      </c>
      <c r="I104" s="65">
        <f t="shared" si="7"/>
        <v>1</v>
      </c>
      <c r="J104" s="66">
        <f>_xlfn.XLOOKUP(A:A,AUTOPREENCHIMENTO!A:A,AUTOPREENCHIMENTO!LO:LO)</f>
        <v>1</v>
      </c>
      <c r="K104" s="66">
        <f>_xlfn.XLOOKUP(A:A,AUTOPREENCHIMENTO!A:A,AUTOPREENCHIMENTO!LN:LN)</f>
        <v>1</v>
      </c>
      <c r="L104" s="29" t="str">
        <f>_xlfn.XLOOKUP(A:A,'COAPS 2020-10'!A:A,'COAPS 2020-10'!AG:AG)</f>
        <v>SATISFATÓRIA</v>
      </c>
    </row>
    <row r="105" spans="1:12" x14ac:dyDescent="0.25">
      <c r="A105" s="2">
        <v>163</v>
      </c>
      <c r="B105" s="1" t="s">
        <v>1702</v>
      </c>
      <c r="C105" s="43" t="s">
        <v>325</v>
      </c>
      <c r="D105" s="1" t="s">
        <v>1712</v>
      </c>
      <c r="E105" s="20" t="str">
        <f>_xlfn.XLOOKUP(A:A,Tipologia!A:A,Tipologia!F:F)</f>
        <v>C</v>
      </c>
      <c r="F105" s="63">
        <f t="shared" si="4"/>
        <v>1.5</v>
      </c>
      <c r="G105" s="65">
        <f t="shared" si="5"/>
        <v>0.75</v>
      </c>
      <c r="H105" s="65">
        <f t="shared" si="6"/>
        <v>0.75</v>
      </c>
      <c r="I105" s="65">
        <f t="shared" si="7"/>
        <v>0</v>
      </c>
      <c r="J105" s="66">
        <f>_xlfn.XLOOKUP(A:A,AUTOPREENCHIMENTO!A:A,AUTOPREENCHIMENTO!LO:LO)</f>
        <v>2</v>
      </c>
      <c r="K105" s="66">
        <f>_xlfn.XLOOKUP(A:A,AUTOPREENCHIMENTO!A:A,AUTOPREENCHIMENTO!LN:LN)</f>
        <v>2</v>
      </c>
      <c r="L105" s="29" t="str">
        <f>_xlfn.XLOOKUP(A:A,'COAPS 2020-10'!A:A,'COAPS 2020-10'!AG:AG)</f>
        <v>INSATISFATÓRIA</v>
      </c>
    </row>
    <row r="106" spans="1:12" x14ac:dyDescent="0.25">
      <c r="A106" s="2">
        <v>164</v>
      </c>
      <c r="B106" s="1" t="s">
        <v>1857</v>
      </c>
      <c r="C106" s="43" t="s">
        <v>390</v>
      </c>
      <c r="D106" s="1" t="s">
        <v>2135</v>
      </c>
      <c r="E106" s="20" t="str">
        <f>_xlfn.XLOOKUP(A:A,Tipologia!A:A,Tipologia!F:F)</f>
        <v>B</v>
      </c>
      <c r="F106" s="63">
        <f t="shared" si="4"/>
        <v>2.25</v>
      </c>
      <c r="G106" s="65">
        <f t="shared" si="5"/>
        <v>0.75</v>
      </c>
      <c r="H106" s="65">
        <f t="shared" si="6"/>
        <v>1.5</v>
      </c>
      <c r="I106" s="65">
        <f t="shared" si="7"/>
        <v>0</v>
      </c>
      <c r="J106" s="66">
        <f>_xlfn.XLOOKUP(A:A,AUTOPREENCHIMENTO!A:A,AUTOPREENCHIMENTO!LO:LO)</f>
        <v>2</v>
      </c>
      <c r="K106" s="66">
        <f>_xlfn.XLOOKUP(A:A,AUTOPREENCHIMENTO!A:A,AUTOPREENCHIMENTO!LN:LN)</f>
        <v>2</v>
      </c>
      <c r="L106" s="29" t="str">
        <f>_xlfn.XLOOKUP(A:A,'COAPS 2020-10'!A:A,'COAPS 2020-10'!AG:AG)</f>
        <v>SATISFATÓRIA</v>
      </c>
    </row>
    <row r="107" spans="1:12" x14ac:dyDescent="0.25">
      <c r="A107" s="2">
        <v>165</v>
      </c>
      <c r="B107" s="1" t="s">
        <v>1794</v>
      </c>
      <c r="C107" s="43" t="s">
        <v>330</v>
      </c>
      <c r="D107" s="1" t="s">
        <v>2077</v>
      </c>
      <c r="E107" s="20" t="str">
        <f>_xlfn.XLOOKUP(A:A,Tipologia!A:A,Tipologia!F:F)</f>
        <v>D</v>
      </c>
      <c r="F107" s="63">
        <f t="shared" si="4"/>
        <v>2.25</v>
      </c>
      <c r="G107" s="65">
        <f t="shared" si="5"/>
        <v>0.75</v>
      </c>
      <c r="H107" s="65">
        <f t="shared" si="6"/>
        <v>1.5</v>
      </c>
      <c r="I107" s="65">
        <f t="shared" si="7"/>
        <v>0</v>
      </c>
      <c r="J107" s="66">
        <f>_xlfn.XLOOKUP(A:A,AUTOPREENCHIMENTO!A:A,AUTOPREENCHIMENTO!LO:LO)</f>
        <v>2</v>
      </c>
      <c r="K107" s="66">
        <f>_xlfn.XLOOKUP(A:A,AUTOPREENCHIMENTO!A:A,AUTOPREENCHIMENTO!LN:LN)</f>
        <v>3</v>
      </c>
      <c r="L107" s="29" t="str">
        <f>_xlfn.XLOOKUP(A:A,'COAPS 2020-10'!A:A,'COAPS 2020-10'!AG:AG)</f>
        <v>SATISFATÓRIA</v>
      </c>
    </row>
    <row r="108" spans="1:12" x14ac:dyDescent="0.25">
      <c r="A108" s="2">
        <v>166</v>
      </c>
      <c r="B108" s="1" t="s">
        <v>1929</v>
      </c>
      <c r="C108" s="43" t="s">
        <v>136</v>
      </c>
      <c r="D108" s="1" t="s">
        <v>2058</v>
      </c>
      <c r="E108" s="20" t="str">
        <f>_xlfn.XLOOKUP(A:A,Tipologia!A:A,Tipologia!F:F)</f>
        <v>B</v>
      </c>
      <c r="F108" s="63">
        <f t="shared" si="4"/>
        <v>2.25</v>
      </c>
      <c r="G108" s="65">
        <f t="shared" si="5"/>
        <v>0.75</v>
      </c>
      <c r="H108" s="65">
        <f t="shared" si="6"/>
        <v>1.5</v>
      </c>
      <c r="I108" s="65">
        <f t="shared" si="7"/>
        <v>0</v>
      </c>
      <c r="J108" s="66">
        <f>_xlfn.XLOOKUP(A:A,AUTOPREENCHIMENTO!A:A,AUTOPREENCHIMENTO!LO:LO)</f>
        <v>2</v>
      </c>
      <c r="K108" s="66">
        <f>_xlfn.XLOOKUP(A:A,AUTOPREENCHIMENTO!A:A,AUTOPREENCHIMENTO!LN:LN)</f>
        <v>2</v>
      </c>
      <c r="L108" s="29" t="str">
        <f>_xlfn.XLOOKUP(A:A,'COAPS 2020-10'!A:A,'COAPS 2020-10'!AG:AG)</f>
        <v>SATISFATÓRIA</v>
      </c>
    </row>
    <row r="109" spans="1:12" x14ac:dyDescent="0.25">
      <c r="A109" s="2">
        <v>168</v>
      </c>
      <c r="B109" s="1" t="s">
        <v>1857</v>
      </c>
      <c r="C109" s="43" t="s">
        <v>572</v>
      </c>
      <c r="D109" s="1" t="s">
        <v>2035</v>
      </c>
      <c r="E109" s="20" t="str">
        <f>_xlfn.XLOOKUP(A:A,Tipologia!A:A,Tipologia!F:F)</f>
        <v>B</v>
      </c>
      <c r="F109" s="63">
        <f t="shared" si="4"/>
        <v>4</v>
      </c>
      <c r="G109" s="65">
        <f t="shared" si="5"/>
        <v>1.5</v>
      </c>
      <c r="H109" s="65">
        <f t="shared" si="6"/>
        <v>1.5</v>
      </c>
      <c r="I109" s="65">
        <f t="shared" si="7"/>
        <v>1</v>
      </c>
      <c r="J109" s="66">
        <f>_xlfn.XLOOKUP(A:A,AUTOPREENCHIMENTO!A:A,AUTOPREENCHIMENTO!LO:LO)</f>
        <v>1</v>
      </c>
      <c r="K109" s="66">
        <f>_xlfn.XLOOKUP(A:A,AUTOPREENCHIMENTO!A:A,AUTOPREENCHIMENTO!LN:LN)</f>
        <v>1</v>
      </c>
      <c r="L109" s="29" t="str">
        <f>_xlfn.XLOOKUP(A:A,'COAPS 2020-10'!A:A,'COAPS 2020-10'!AG:AG)</f>
        <v>SATISFATÓRIA</v>
      </c>
    </row>
    <row r="110" spans="1:12" x14ac:dyDescent="0.25">
      <c r="A110" s="2">
        <v>170</v>
      </c>
      <c r="B110" s="1" t="s">
        <v>1857</v>
      </c>
      <c r="C110" s="43" t="s">
        <v>157</v>
      </c>
      <c r="D110" s="1" t="s">
        <v>1892</v>
      </c>
      <c r="E110" s="20" t="str">
        <f>_xlfn.XLOOKUP(A:A,Tipologia!A:A,Tipologia!F:F)</f>
        <v>B</v>
      </c>
      <c r="F110" s="63">
        <f t="shared" si="4"/>
        <v>4</v>
      </c>
      <c r="G110" s="65">
        <f t="shared" si="5"/>
        <v>1.5</v>
      </c>
      <c r="H110" s="65">
        <f t="shared" si="6"/>
        <v>1.5</v>
      </c>
      <c r="I110" s="65">
        <f t="shared" si="7"/>
        <v>1</v>
      </c>
      <c r="J110" s="66">
        <f>_xlfn.XLOOKUP(A:A,AUTOPREENCHIMENTO!A:A,AUTOPREENCHIMENTO!LO:LO)</f>
        <v>1</v>
      </c>
      <c r="K110" s="66">
        <f>_xlfn.XLOOKUP(A:A,AUTOPREENCHIMENTO!A:A,AUTOPREENCHIMENTO!LN:LN)</f>
        <v>1</v>
      </c>
      <c r="L110" s="29" t="str">
        <f>_xlfn.XLOOKUP(A:A,'COAPS 2020-10'!A:A,'COAPS 2020-10'!AG:AG)</f>
        <v>SATISFATÓRIA</v>
      </c>
    </row>
    <row r="111" spans="1:12" x14ac:dyDescent="0.25">
      <c r="A111" s="2">
        <v>171</v>
      </c>
      <c r="B111" s="1" t="s">
        <v>1794</v>
      </c>
      <c r="C111" s="43" t="s">
        <v>330</v>
      </c>
      <c r="D111" s="1" t="s">
        <v>2103</v>
      </c>
      <c r="E111" s="20" t="str">
        <f>_xlfn.XLOOKUP(A:A,Tipologia!A:A,Tipologia!F:F)</f>
        <v>D</v>
      </c>
      <c r="F111" s="63">
        <f t="shared" si="4"/>
        <v>3</v>
      </c>
      <c r="G111" s="65">
        <f t="shared" si="5"/>
        <v>1.5</v>
      </c>
      <c r="H111" s="65">
        <f t="shared" si="6"/>
        <v>1.5</v>
      </c>
      <c r="I111" s="65">
        <f t="shared" si="7"/>
        <v>0</v>
      </c>
      <c r="J111" s="66">
        <f>_xlfn.XLOOKUP(A:A,AUTOPREENCHIMENTO!A:A,AUTOPREENCHIMENTO!LO:LO)</f>
        <v>1</v>
      </c>
      <c r="K111" s="66">
        <f>_xlfn.XLOOKUP(A:A,AUTOPREENCHIMENTO!A:A,AUTOPREENCHIMENTO!LN:LN)</f>
        <v>3</v>
      </c>
      <c r="L111" s="29" t="str">
        <f>_xlfn.XLOOKUP(A:A,'COAPS 2020-10'!A:A,'COAPS 2020-10'!AG:AG)</f>
        <v>SATISFATÓRIA</v>
      </c>
    </row>
    <row r="112" spans="1:12" x14ac:dyDescent="0.25">
      <c r="A112" s="2">
        <v>172</v>
      </c>
      <c r="B112" s="1" t="s">
        <v>1929</v>
      </c>
      <c r="C112" s="43" t="s">
        <v>120</v>
      </c>
      <c r="D112" s="1" t="s">
        <v>2078</v>
      </c>
      <c r="E112" s="20" t="str">
        <f>_xlfn.XLOOKUP(A:A,Tipologia!A:A,Tipologia!F:F)</f>
        <v>C</v>
      </c>
      <c r="F112" s="63">
        <f t="shared" si="4"/>
        <v>3</v>
      </c>
      <c r="G112" s="65">
        <f t="shared" si="5"/>
        <v>1.5</v>
      </c>
      <c r="H112" s="65">
        <f t="shared" si="6"/>
        <v>1.5</v>
      </c>
      <c r="I112" s="65">
        <f t="shared" si="7"/>
        <v>0</v>
      </c>
      <c r="J112" s="66">
        <f>_xlfn.XLOOKUP(A:A,AUTOPREENCHIMENTO!A:A,AUTOPREENCHIMENTO!LO:LO)</f>
        <v>1</v>
      </c>
      <c r="K112" s="66">
        <f>_xlfn.XLOOKUP(A:A,AUTOPREENCHIMENTO!A:A,AUTOPREENCHIMENTO!LN:LN)</f>
        <v>2</v>
      </c>
      <c r="L112" s="29" t="str">
        <f>_xlfn.XLOOKUP(A:A,'COAPS 2020-10'!A:A,'COAPS 2020-10'!AG:AG)</f>
        <v>SATISFATÓRIA</v>
      </c>
    </row>
    <row r="113" spans="1:12" x14ac:dyDescent="0.25">
      <c r="A113" s="2">
        <v>173</v>
      </c>
      <c r="B113" s="1" t="s">
        <v>1702</v>
      </c>
      <c r="C113" s="43" t="s">
        <v>271</v>
      </c>
      <c r="D113" s="1" t="s">
        <v>2115</v>
      </c>
      <c r="E113" s="20" t="str">
        <f>_xlfn.XLOOKUP(A:A,Tipologia!A:A,Tipologia!F:F)</f>
        <v>D</v>
      </c>
      <c r="F113" s="63">
        <f t="shared" si="4"/>
        <v>3</v>
      </c>
      <c r="G113" s="65">
        <f t="shared" si="5"/>
        <v>1.5</v>
      </c>
      <c r="H113" s="65">
        <f t="shared" si="6"/>
        <v>1.5</v>
      </c>
      <c r="I113" s="65">
        <f t="shared" si="7"/>
        <v>0</v>
      </c>
      <c r="J113" s="66">
        <f>_xlfn.XLOOKUP(A:A,AUTOPREENCHIMENTO!A:A,AUTOPREENCHIMENTO!LO:LO)</f>
        <v>1</v>
      </c>
      <c r="K113" s="66">
        <f>_xlfn.XLOOKUP(A:A,AUTOPREENCHIMENTO!A:A,AUTOPREENCHIMENTO!LN:LN)</f>
        <v>3</v>
      </c>
      <c r="L113" s="29" t="str">
        <f>_xlfn.XLOOKUP(A:A,'COAPS 2020-10'!A:A,'COAPS 2020-10'!AG:AG)</f>
        <v>SATISFATÓRIA</v>
      </c>
    </row>
    <row r="114" spans="1:12" x14ac:dyDescent="0.25">
      <c r="A114" s="2">
        <v>174</v>
      </c>
      <c r="B114" s="1" t="s">
        <v>1794</v>
      </c>
      <c r="C114" s="43" t="s">
        <v>330</v>
      </c>
      <c r="D114" s="1" t="s">
        <v>2116</v>
      </c>
      <c r="E114" s="20" t="str">
        <f>_xlfn.XLOOKUP(A:A,Tipologia!A:A,Tipologia!F:F)</f>
        <v>D</v>
      </c>
      <c r="F114" s="63">
        <f t="shared" si="4"/>
        <v>3</v>
      </c>
      <c r="G114" s="65">
        <f t="shared" si="5"/>
        <v>1.5</v>
      </c>
      <c r="H114" s="65">
        <f t="shared" si="6"/>
        <v>1.5</v>
      </c>
      <c r="I114" s="65">
        <f t="shared" si="7"/>
        <v>0</v>
      </c>
      <c r="J114" s="66">
        <f>_xlfn.XLOOKUP(A:A,AUTOPREENCHIMENTO!A:A,AUTOPREENCHIMENTO!LO:LO)</f>
        <v>1</v>
      </c>
      <c r="K114" s="66">
        <f>_xlfn.XLOOKUP(A:A,AUTOPREENCHIMENTO!A:A,AUTOPREENCHIMENTO!LN:LN)</f>
        <v>2</v>
      </c>
      <c r="L114" s="29" t="str">
        <f>_xlfn.XLOOKUP(A:A,'COAPS 2020-10'!A:A,'COAPS 2020-10'!AG:AG)</f>
        <v>SATISFATÓRIA</v>
      </c>
    </row>
    <row r="115" spans="1:12" x14ac:dyDescent="0.25">
      <c r="A115" s="2">
        <v>176</v>
      </c>
      <c r="B115" s="1" t="s">
        <v>1702</v>
      </c>
      <c r="C115" s="43" t="s">
        <v>325</v>
      </c>
      <c r="D115" s="1" t="s">
        <v>2136</v>
      </c>
      <c r="E115" s="20" t="str">
        <f>_xlfn.XLOOKUP(A:A,Tipologia!A:A,Tipologia!F:F)</f>
        <v>C</v>
      </c>
      <c r="F115" s="63">
        <f t="shared" si="4"/>
        <v>3.25</v>
      </c>
      <c r="G115" s="65">
        <f t="shared" si="5"/>
        <v>0.75</v>
      </c>
      <c r="H115" s="65">
        <f t="shared" si="6"/>
        <v>1.5</v>
      </c>
      <c r="I115" s="65">
        <f t="shared" si="7"/>
        <v>1</v>
      </c>
      <c r="J115" s="66">
        <f>_xlfn.XLOOKUP(A:A,AUTOPREENCHIMENTO!A:A,AUTOPREENCHIMENTO!LO:LO)</f>
        <v>2</v>
      </c>
      <c r="K115" s="66">
        <f>_xlfn.XLOOKUP(A:A,AUTOPREENCHIMENTO!A:A,AUTOPREENCHIMENTO!LN:LN)</f>
        <v>1</v>
      </c>
      <c r="L115" s="29" t="str">
        <f>_xlfn.XLOOKUP(A:A,'COAPS 2020-10'!A:A,'COAPS 2020-10'!AG:AG)</f>
        <v>SATISFATÓRIA</v>
      </c>
    </row>
    <row r="116" spans="1:12" x14ac:dyDescent="0.25">
      <c r="A116" s="2">
        <v>178</v>
      </c>
      <c r="B116" s="1" t="s">
        <v>1702</v>
      </c>
      <c r="C116" s="43" t="s">
        <v>325</v>
      </c>
      <c r="D116" s="1" t="s">
        <v>2143</v>
      </c>
      <c r="E116" s="20" t="str">
        <f>_xlfn.XLOOKUP(A:A,Tipologia!A:A,Tipologia!F:F)</f>
        <v>B</v>
      </c>
      <c r="F116" s="63">
        <f t="shared" si="4"/>
        <v>4</v>
      </c>
      <c r="G116" s="65">
        <f t="shared" si="5"/>
        <v>1.5</v>
      </c>
      <c r="H116" s="65">
        <f t="shared" si="6"/>
        <v>1.5</v>
      </c>
      <c r="I116" s="65">
        <f t="shared" si="7"/>
        <v>1</v>
      </c>
      <c r="J116" s="66">
        <f>_xlfn.XLOOKUP(A:A,AUTOPREENCHIMENTO!A:A,AUTOPREENCHIMENTO!LO:LO)</f>
        <v>1</v>
      </c>
      <c r="K116" s="66">
        <f>_xlfn.XLOOKUP(A:A,AUTOPREENCHIMENTO!A:A,AUTOPREENCHIMENTO!LN:LN)</f>
        <v>1</v>
      </c>
      <c r="L116" s="29" t="str">
        <f>_xlfn.XLOOKUP(A:A,'COAPS 2020-10'!A:A,'COAPS 2020-10'!AG:AG)</f>
        <v>SATISFATÓRIA</v>
      </c>
    </row>
    <row r="117" spans="1:12" x14ac:dyDescent="0.25">
      <c r="A117" s="2">
        <v>179</v>
      </c>
      <c r="B117" s="1" t="s">
        <v>1702</v>
      </c>
      <c r="C117" s="43" t="s">
        <v>325</v>
      </c>
      <c r="D117" s="1" t="s">
        <v>1728</v>
      </c>
      <c r="E117" s="20" t="str">
        <f>_xlfn.XLOOKUP(A:A,Tipologia!A:A,Tipologia!F:F)</f>
        <v>D</v>
      </c>
      <c r="F117" s="63">
        <f t="shared" si="4"/>
        <v>2.5</v>
      </c>
      <c r="G117" s="65">
        <f t="shared" si="5"/>
        <v>0.75</v>
      </c>
      <c r="H117" s="65">
        <f t="shared" si="6"/>
        <v>0.75</v>
      </c>
      <c r="I117" s="65">
        <f t="shared" si="7"/>
        <v>1</v>
      </c>
      <c r="J117" s="66">
        <f>_xlfn.XLOOKUP(A:A,AUTOPREENCHIMENTO!A:A,AUTOPREENCHIMENTO!LO:LO)</f>
        <v>2</v>
      </c>
      <c r="K117" s="66">
        <f>_xlfn.XLOOKUP(A:A,AUTOPREENCHIMENTO!A:A,AUTOPREENCHIMENTO!LN:LN)</f>
        <v>1</v>
      </c>
      <c r="L117" s="29" t="str">
        <f>_xlfn.XLOOKUP(A:A,'COAPS 2020-10'!A:A,'COAPS 2020-10'!AG:AG)</f>
        <v>INSATISFATÓRIA</v>
      </c>
    </row>
    <row r="118" spans="1:12" x14ac:dyDescent="0.25">
      <c r="A118" s="2">
        <v>180</v>
      </c>
      <c r="B118" s="1" t="s">
        <v>1857</v>
      </c>
      <c r="C118" s="43" t="s">
        <v>390</v>
      </c>
      <c r="D118" s="1" t="s">
        <v>2079</v>
      </c>
      <c r="E118" s="20" t="str">
        <f>_xlfn.XLOOKUP(A:A,Tipologia!A:A,Tipologia!F:F)</f>
        <v>B</v>
      </c>
      <c r="F118" s="63">
        <f t="shared" si="4"/>
        <v>4</v>
      </c>
      <c r="G118" s="65">
        <f t="shared" si="5"/>
        <v>1.5</v>
      </c>
      <c r="H118" s="65">
        <f t="shared" si="6"/>
        <v>1.5</v>
      </c>
      <c r="I118" s="65">
        <f t="shared" si="7"/>
        <v>1</v>
      </c>
      <c r="J118" s="66">
        <f>_xlfn.XLOOKUP(A:A,AUTOPREENCHIMENTO!A:A,AUTOPREENCHIMENTO!LO:LO)</f>
        <v>1</v>
      </c>
      <c r="K118" s="66">
        <f>_xlfn.XLOOKUP(A:A,AUTOPREENCHIMENTO!A:A,AUTOPREENCHIMENTO!LN:LN)</f>
        <v>1</v>
      </c>
      <c r="L118" s="29" t="str">
        <f>_xlfn.XLOOKUP(A:A,'COAPS 2020-10'!A:A,'COAPS 2020-10'!AG:AG)</f>
        <v>SATISFATÓRIA</v>
      </c>
    </row>
    <row r="119" spans="1:12" x14ac:dyDescent="0.25">
      <c r="A119" s="2">
        <v>181</v>
      </c>
      <c r="B119" s="1" t="s">
        <v>1702</v>
      </c>
      <c r="C119" s="43" t="s">
        <v>271</v>
      </c>
      <c r="D119" s="1" t="s">
        <v>2036</v>
      </c>
      <c r="E119" s="20" t="str">
        <f>_xlfn.XLOOKUP(A:A,Tipologia!A:A,Tipologia!F:F)</f>
        <v>D</v>
      </c>
      <c r="F119" s="63">
        <f t="shared" si="4"/>
        <v>2.25</v>
      </c>
      <c r="G119" s="65">
        <f t="shared" si="5"/>
        <v>0.75</v>
      </c>
      <c r="H119" s="65">
        <f t="shared" si="6"/>
        <v>1.5</v>
      </c>
      <c r="I119" s="65">
        <f t="shared" si="7"/>
        <v>0</v>
      </c>
      <c r="J119" s="66">
        <f>_xlfn.XLOOKUP(A:A,AUTOPREENCHIMENTO!A:A,AUTOPREENCHIMENTO!LO:LO)</f>
        <v>2</v>
      </c>
      <c r="K119" s="66">
        <f>_xlfn.XLOOKUP(A:A,AUTOPREENCHIMENTO!A:A,AUTOPREENCHIMENTO!LN:LN)</f>
        <v>3</v>
      </c>
      <c r="L119" s="29" t="str">
        <f>_xlfn.XLOOKUP(A:A,'COAPS 2020-10'!A:A,'COAPS 2020-10'!AG:AG)</f>
        <v>SATISFATÓRIA</v>
      </c>
    </row>
    <row r="120" spans="1:12" x14ac:dyDescent="0.25">
      <c r="A120" s="2">
        <v>182</v>
      </c>
      <c r="B120" s="1" t="s">
        <v>1702</v>
      </c>
      <c r="C120" s="43" t="s">
        <v>325</v>
      </c>
      <c r="D120" s="1" t="s">
        <v>1731</v>
      </c>
      <c r="E120" s="20" t="str">
        <f>_xlfn.XLOOKUP(A:A,Tipologia!A:A,Tipologia!F:F)</f>
        <v>D</v>
      </c>
      <c r="F120" s="63">
        <f t="shared" si="4"/>
        <v>2.5</v>
      </c>
      <c r="G120" s="65">
        <f t="shared" si="5"/>
        <v>0.75</v>
      </c>
      <c r="H120" s="65">
        <f t="shared" si="6"/>
        <v>0.75</v>
      </c>
      <c r="I120" s="65">
        <f t="shared" si="7"/>
        <v>1</v>
      </c>
      <c r="J120" s="66">
        <f>_xlfn.XLOOKUP(A:A,AUTOPREENCHIMENTO!A:A,AUTOPREENCHIMENTO!LO:LO)</f>
        <v>2</v>
      </c>
      <c r="K120" s="66">
        <f>_xlfn.XLOOKUP(A:A,AUTOPREENCHIMENTO!A:A,AUTOPREENCHIMENTO!LN:LN)</f>
        <v>1</v>
      </c>
      <c r="L120" s="29" t="str">
        <f>_xlfn.XLOOKUP(A:A,'COAPS 2020-10'!A:A,'COAPS 2020-10'!AG:AG)</f>
        <v>INSATISFATÓRIA</v>
      </c>
    </row>
    <row r="121" spans="1:12" x14ac:dyDescent="0.25">
      <c r="A121" s="2">
        <v>183</v>
      </c>
      <c r="B121" s="1" t="s">
        <v>1702</v>
      </c>
      <c r="C121" s="43" t="s">
        <v>325</v>
      </c>
      <c r="D121" s="1" t="s">
        <v>1737</v>
      </c>
      <c r="E121" s="20" t="str">
        <f>_xlfn.XLOOKUP(A:A,Tipologia!A:A,Tipologia!F:F)</f>
        <v>D</v>
      </c>
      <c r="F121" s="63">
        <f t="shared" si="4"/>
        <v>3</v>
      </c>
      <c r="G121" s="65">
        <f t="shared" si="5"/>
        <v>1.5</v>
      </c>
      <c r="H121" s="65">
        <f t="shared" si="6"/>
        <v>1.5</v>
      </c>
      <c r="I121" s="65">
        <f t="shared" si="7"/>
        <v>0</v>
      </c>
      <c r="J121" s="66">
        <f>_xlfn.XLOOKUP(A:A,AUTOPREENCHIMENTO!A:A,AUTOPREENCHIMENTO!LO:LO)</f>
        <v>1</v>
      </c>
      <c r="K121" s="66">
        <f>_xlfn.XLOOKUP(A:A,AUTOPREENCHIMENTO!A:A,AUTOPREENCHIMENTO!LN:LN)</f>
        <v>2</v>
      </c>
      <c r="L121" s="29" t="str">
        <f>_xlfn.XLOOKUP(A:A,'COAPS 2020-10'!A:A,'COAPS 2020-10'!AG:AG)</f>
        <v>SATISFATÓRIA</v>
      </c>
    </row>
    <row r="122" spans="1:12" x14ac:dyDescent="0.25">
      <c r="A122" s="2">
        <v>184</v>
      </c>
      <c r="B122" s="1" t="s">
        <v>1568</v>
      </c>
      <c r="C122" s="43" t="s">
        <v>281</v>
      </c>
      <c r="D122" s="1" t="s">
        <v>2080</v>
      </c>
      <c r="E122" s="20" t="str">
        <f>_xlfn.XLOOKUP(A:A,Tipologia!A:A,Tipologia!F:F)</f>
        <v>B</v>
      </c>
      <c r="F122" s="63">
        <f t="shared" si="4"/>
        <v>2.25</v>
      </c>
      <c r="G122" s="65">
        <f t="shared" si="5"/>
        <v>0.75</v>
      </c>
      <c r="H122" s="65">
        <f t="shared" si="6"/>
        <v>1.5</v>
      </c>
      <c r="I122" s="65">
        <f t="shared" si="7"/>
        <v>0</v>
      </c>
      <c r="J122" s="66">
        <f>_xlfn.XLOOKUP(A:A,AUTOPREENCHIMENTO!A:A,AUTOPREENCHIMENTO!LO:LO)</f>
        <v>2</v>
      </c>
      <c r="K122" s="66">
        <f>_xlfn.XLOOKUP(A:A,AUTOPREENCHIMENTO!A:A,AUTOPREENCHIMENTO!LN:LN)</f>
        <v>2</v>
      </c>
      <c r="L122" s="29" t="str">
        <f>_xlfn.XLOOKUP(A:A,'COAPS 2020-10'!A:A,'COAPS 2020-10'!AG:AG)</f>
        <v>SATISFATÓRIA</v>
      </c>
    </row>
    <row r="123" spans="1:12" x14ac:dyDescent="0.25">
      <c r="A123" s="2">
        <v>185</v>
      </c>
      <c r="B123" s="1" t="s">
        <v>1702</v>
      </c>
      <c r="C123" s="43" t="s">
        <v>2151</v>
      </c>
      <c r="D123" s="1" t="s">
        <v>2104</v>
      </c>
      <c r="E123" s="20" t="str">
        <f>_xlfn.XLOOKUP(A:A,Tipologia!A:A,Tipologia!F:F)</f>
        <v>B</v>
      </c>
      <c r="F123" s="63">
        <f t="shared" si="4"/>
        <v>2.25</v>
      </c>
      <c r="G123" s="65">
        <f t="shared" si="5"/>
        <v>0.75</v>
      </c>
      <c r="H123" s="65">
        <f t="shared" si="6"/>
        <v>1.5</v>
      </c>
      <c r="I123" s="65">
        <f t="shared" si="7"/>
        <v>0</v>
      </c>
      <c r="J123" s="66">
        <f>_xlfn.XLOOKUP(A:A,AUTOPREENCHIMENTO!A:A,AUTOPREENCHIMENTO!LO:LO)</f>
        <v>2</v>
      </c>
      <c r="K123" s="66">
        <f>_xlfn.XLOOKUP(A:A,AUTOPREENCHIMENTO!A:A,AUTOPREENCHIMENTO!LN:LN)</f>
        <v>3</v>
      </c>
      <c r="L123" s="29" t="str">
        <f>_xlfn.XLOOKUP(A:A,'COAPS 2020-10'!A:A,'COAPS 2020-10'!AG:AG)</f>
        <v>SATISFATÓRIA</v>
      </c>
    </row>
    <row r="124" spans="1:12" x14ac:dyDescent="0.25">
      <c r="A124" s="2">
        <v>186</v>
      </c>
      <c r="B124" s="1" t="s">
        <v>1622</v>
      </c>
      <c r="C124" s="43" t="s">
        <v>127</v>
      </c>
      <c r="D124" s="1" t="s">
        <v>2144</v>
      </c>
      <c r="E124" s="20" t="str">
        <f>_xlfn.XLOOKUP(A:A,Tipologia!A:A,Tipologia!F:F)</f>
        <v>B</v>
      </c>
      <c r="F124" s="63">
        <f t="shared" si="4"/>
        <v>2.25</v>
      </c>
      <c r="G124" s="65">
        <f t="shared" si="5"/>
        <v>0.75</v>
      </c>
      <c r="H124" s="65">
        <f t="shared" si="6"/>
        <v>1.5</v>
      </c>
      <c r="I124" s="65">
        <f t="shared" si="7"/>
        <v>0</v>
      </c>
      <c r="J124" s="66">
        <f>_xlfn.XLOOKUP(A:A,AUTOPREENCHIMENTO!A:A,AUTOPREENCHIMENTO!LO:LO)</f>
        <v>2</v>
      </c>
      <c r="K124" s="66">
        <f>_xlfn.XLOOKUP(A:A,AUTOPREENCHIMENTO!A:A,AUTOPREENCHIMENTO!LN:LN)</f>
        <v>2</v>
      </c>
      <c r="L124" s="29" t="str">
        <f>_xlfn.XLOOKUP(A:A,'COAPS 2020-10'!A:A,'COAPS 2020-10'!AG:AG)</f>
        <v>SATISFATÓRIA</v>
      </c>
    </row>
    <row r="125" spans="1:12" x14ac:dyDescent="0.25">
      <c r="A125" s="2">
        <v>187</v>
      </c>
      <c r="B125" s="1" t="s">
        <v>1794</v>
      </c>
      <c r="C125" s="43" t="s">
        <v>330</v>
      </c>
      <c r="D125" s="1" t="s">
        <v>2145</v>
      </c>
      <c r="E125" s="20" t="str">
        <f>_xlfn.XLOOKUP(A:A,Tipologia!A:A,Tipologia!F:F)</f>
        <v>D</v>
      </c>
      <c r="F125" s="63">
        <f t="shared" si="4"/>
        <v>3</v>
      </c>
      <c r="G125" s="65">
        <f t="shared" si="5"/>
        <v>1.5</v>
      </c>
      <c r="H125" s="65">
        <f t="shared" si="6"/>
        <v>1.5</v>
      </c>
      <c r="I125" s="65">
        <f t="shared" si="7"/>
        <v>0</v>
      </c>
      <c r="J125" s="66">
        <f>_xlfn.XLOOKUP(A:A,AUTOPREENCHIMENTO!A:A,AUTOPREENCHIMENTO!LO:LO)</f>
        <v>1</v>
      </c>
      <c r="K125" s="66">
        <f>_xlfn.XLOOKUP(A:A,AUTOPREENCHIMENTO!A:A,AUTOPREENCHIMENTO!LN:LN)</f>
        <v>3</v>
      </c>
      <c r="L125" s="29" t="str">
        <f>_xlfn.XLOOKUP(A:A,'COAPS 2020-10'!A:A,'COAPS 2020-10'!AG:AG)</f>
        <v>SATISFATÓRIA</v>
      </c>
    </row>
    <row r="126" spans="1:12" x14ac:dyDescent="0.25">
      <c r="A126" s="2">
        <v>188</v>
      </c>
      <c r="B126" s="1" t="s">
        <v>1929</v>
      </c>
      <c r="C126" s="43" t="s">
        <v>136</v>
      </c>
      <c r="D126" s="1" t="s">
        <v>1935</v>
      </c>
      <c r="E126" s="20" t="str">
        <f>_xlfn.XLOOKUP(A:A,Tipologia!A:A,Tipologia!F:F)</f>
        <v>C</v>
      </c>
      <c r="F126" s="63">
        <f t="shared" si="4"/>
        <v>2.25</v>
      </c>
      <c r="G126" s="65">
        <f t="shared" si="5"/>
        <v>1.5</v>
      </c>
      <c r="H126" s="65">
        <f t="shared" si="6"/>
        <v>0.75</v>
      </c>
      <c r="I126" s="65">
        <f t="shared" si="7"/>
        <v>0</v>
      </c>
      <c r="J126" s="66">
        <f>_xlfn.XLOOKUP(A:A,AUTOPREENCHIMENTO!A:A,AUTOPREENCHIMENTO!LO:LO)</f>
        <v>1</v>
      </c>
      <c r="K126" s="66">
        <f>_xlfn.XLOOKUP(A:A,AUTOPREENCHIMENTO!A:A,AUTOPREENCHIMENTO!LN:LN)</f>
        <v>3</v>
      </c>
      <c r="L126" s="29" t="str">
        <f>_xlfn.XLOOKUP(A:A,'COAPS 2020-10'!A:A,'COAPS 2020-10'!AG:AG)</f>
        <v>INSATISFATÓRIA</v>
      </c>
    </row>
    <row r="127" spans="1:12" x14ac:dyDescent="0.25">
      <c r="A127" s="2">
        <v>189</v>
      </c>
      <c r="B127" s="1" t="s">
        <v>1568</v>
      </c>
      <c r="C127" s="43" t="s">
        <v>281</v>
      </c>
      <c r="D127" s="1" t="s">
        <v>2105</v>
      </c>
      <c r="E127" s="20" t="str">
        <f>_xlfn.XLOOKUP(A:A,Tipologia!A:A,Tipologia!F:F)</f>
        <v>E</v>
      </c>
      <c r="F127" s="63">
        <f t="shared" si="4"/>
        <v>3</v>
      </c>
      <c r="G127" s="65">
        <f t="shared" si="5"/>
        <v>1.5</v>
      </c>
      <c r="H127" s="65">
        <f t="shared" si="6"/>
        <v>1.5</v>
      </c>
      <c r="I127" s="65">
        <f t="shared" si="7"/>
        <v>0</v>
      </c>
      <c r="J127" s="66">
        <f>_xlfn.XLOOKUP(A:A,AUTOPREENCHIMENTO!A:A,AUTOPREENCHIMENTO!LO:LO)</f>
        <v>1</v>
      </c>
      <c r="K127" s="66">
        <f>_xlfn.XLOOKUP(A:A,AUTOPREENCHIMENTO!A:A,AUTOPREENCHIMENTO!LN:LN)</f>
        <v>2</v>
      </c>
      <c r="L127" s="29" t="str">
        <f>_xlfn.XLOOKUP(A:A,'COAPS 2020-10'!A:A,'COAPS 2020-10'!AG:AG)</f>
        <v>SATISFATÓRIA</v>
      </c>
    </row>
    <row r="128" spans="1:12" x14ac:dyDescent="0.25">
      <c r="A128" s="2">
        <v>192</v>
      </c>
      <c r="B128" s="1" t="s">
        <v>1702</v>
      </c>
      <c r="C128" s="43" t="s">
        <v>2151</v>
      </c>
      <c r="D128" s="1" t="s">
        <v>2059</v>
      </c>
      <c r="E128" s="20" t="str">
        <f>_xlfn.XLOOKUP(A:A,Tipologia!A:A,Tipologia!F:F)</f>
        <v>C</v>
      </c>
      <c r="F128" s="63">
        <f t="shared" si="4"/>
        <v>3</v>
      </c>
      <c r="G128" s="65">
        <f t="shared" si="5"/>
        <v>1.5</v>
      </c>
      <c r="H128" s="65">
        <f t="shared" si="6"/>
        <v>1.5</v>
      </c>
      <c r="I128" s="65">
        <f t="shared" si="7"/>
        <v>0</v>
      </c>
      <c r="J128" s="66">
        <f>_xlfn.XLOOKUP(A:A,AUTOPREENCHIMENTO!A:A,AUTOPREENCHIMENTO!LO:LO)</f>
        <v>1</v>
      </c>
      <c r="K128" s="66">
        <f>_xlfn.XLOOKUP(A:A,AUTOPREENCHIMENTO!A:A,AUTOPREENCHIMENTO!LN:LN)</f>
        <v>2</v>
      </c>
      <c r="L128" s="29" t="str">
        <f>_xlfn.XLOOKUP(A:A,'COAPS 2020-10'!A:A,'COAPS 2020-10'!AG:AG)</f>
        <v>SATISFATÓRIA</v>
      </c>
    </row>
    <row r="129" spans="1:12" x14ac:dyDescent="0.25">
      <c r="A129" s="2">
        <v>193</v>
      </c>
      <c r="B129" s="1" t="s">
        <v>1702</v>
      </c>
      <c r="C129" s="43" t="s">
        <v>325</v>
      </c>
      <c r="D129" s="1" t="s">
        <v>1715</v>
      </c>
      <c r="E129" s="20" t="str">
        <f>_xlfn.XLOOKUP(A:A,Tipologia!A:A,Tipologia!F:F)</f>
        <v>C</v>
      </c>
      <c r="F129" s="63">
        <f t="shared" si="4"/>
        <v>3.25</v>
      </c>
      <c r="G129" s="65">
        <f t="shared" si="5"/>
        <v>1.5</v>
      </c>
      <c r="H129" s="65">
        <f t="shared" si="6"/>
        <v>0.75</v>
      </c>
      <c r="I129" s="65">
        <f t="shared" si="7"/>
        <v>1</v>
      </c>
      <c r="J129" s="66">
        <f>_xlfn.XLOOKUP(A:A,AUTOPREENCHIMENTO!A:A,AUTOPREENCHIMENTO!LO:LO)</f>
        <v>1</v>
      </c>
      <c r="K129" s="66">
        <f>_xlfn.XLOOKUP(A:A,AUTOPREENCHIMENTO!A:A,AUTOPREENCHIMENTO!LN:LN)</f>
        <v>1</v>
      </c>
      <c r="L129" s="29" t="str">
        <f>_xlfn.XLOOKUP(A:A,'COAPS 2020-10'!A:A,'COAPS 2020-10'!AG:AG)</f>
        <v>INSATISFATÓRIA</v>
      </c>
    </row>
    <row r="130" spans="1:12" x14ac:dyDescent="0.25">
      <c r="A130" s="2">
        <v>194</v>
      </c>
      <c r="B130" s="1" t="s">
        <v>1702</v>
      </c>
      <c r="C130" s="43" t="s">
        <v>2151</v>
      </c>
      <c r="D130" s="1" t="s">
        <v>2117</v>
      </c>
      <c r="E130" s="20" t="str">
        <f>_xlfn.XLOOKUP(A:A,Tipologia!A:A,Tipologia!F:F)</f>
        <v>B</v>
      </c>
      <c r="F130" s="63">
        <f t="shared" si="4"/>
        <v>3</v>
      </c>
      <c r="G130" s="65">
        <f t="shared" si="5"/>
        <v>1.5</v>
      </c>
      <c r="H130" s="65">
        <f t="shared" si="6"/>
        <v>1.5</v>
      </c>
      <c r="I130" s="65">
        <f t="shared" si="7"/>
        <v>0</v>
      </c>
      <c r="J130" s="66">
        <f>_xlfn.XLOOKUP(A:A,AUTOPREENCHIMENTO!A:A,AUTOPREENCHIMENTO!LO:LO)</f>
        <v>1</v>
      </c>
      <c r="K130" s="66">
        <f>_xlfn.XLOOKUP(A:A,AUTOPREENCHIMENTO!A:A,AUTOPREENCHIMENTO!LN:LN)</f>
        <v>2</v>
      </c>
      <c r="L130" s="29" t="str">
        <f>_xlfn.XLOOKUP(A:A,'COAPS 2020-10'!A:A,'COAPS 2020-10'!AG:AG)</f>
        <v>SATISFATÓRIA</v>
      </c>
    </row>
    <row r="131" spans="1:12" x14ac:dyDescent="0.25">
      <c r="A131" s="2">
        <v>195</v>
      </c>
      <c r="B131" s="1" t="s">
        <v>1702</v>
      </c>
      <c r="C131" s="43" t="s">
        <v>325</v>
      </c>
      <c r="D131" s="1" t="s">
        <v>1725</v>
      </c>
      <c r="E131" s="20" t="str">
        <f>_xlfn.XLOOKUP(A:A,Tipologia!A:A,Tipologia!F:F)</f>
        <v>C</v>
      </c>
      <c r="F131" s="63">
        <f t="shared" ref="F131:F175" si="8">SUM(G131:I131)</f>
        <v>3.25</v>
      </c>
      <c r="G131" s="65">
        <f t="shared" ref="G131:G175" si="9">IF(J131=1,1.5,IF(J131=2,0.75,0))</f>
        <v>1.5</v>
      </c>
      <c r="H131" s="65">
        <f t="shared" ref="H131:H175" si="10">IF(L131="SATISFATÓRIA",1.5,IF(L131="INSATISFATÓRIA",0.75,0))</f>
        <v>0.75</v>
      </c>
      <c r="I131" s="65">
        <f t="shared" ref="I131:I175" si="11">IF(K131=1,1,0)</f>
        <v>1</v>
      </c>
      <c r="J131" s="66">
        <f>_xlfn.XLOOKUP(A:A,AUTOPREENCHIMENTO!A:A,AUTOPREENCHIMENTO!LO:LO)</f>
        <v>1</v>
      </c>
      <c r="K131" s="66">
        <f>_xlfn.XLOOKUP(A:A,AUTOPREENCHIMENTO!A:A,AUTOPREENCHIMENTO!LN:LN)</f>
        <v>1</v>
      </c>
      <c r="L131" s="29" t="str">
        <f>_xlfn.XLOOKUP(A:A,'COAPS 2020-10'!A:A,'COAPS 2020-10'!AG:AG)</f>
        <v>INSATISFATÓRIA</v>
      </c>
    </row>
    <row r="132" spans="1:12" x14ac:dyDescent="0.25">
      <c r="A132" s="2">
        <v>196</v>
      </c>
      <c r="B132" s="1" t="s">
        <v>1622</v>
      </c>
      <c r="C132" s="43" t="s">
        <v>127</v>
      </c>
      <c r="D132" s="1" t="s">
        <v>1659</v>
      </c>
      <c r="E132" s="20" t="str">
        <f>_xlfn.XLOOKUP(A:A,Tipologia!A:A,Tipologia!F:F)</f>
        <v>C</v>
      </c>
      <c r="F132" s="63">
        <f t="shared" si="8"/>
        <v>3</v>
      </c>
      <c r="G132" s="65">
        <f t="shared" si="9"/>
        <v>1.5</v>
      </c>
      <c r="H132" s="65">
        <f t="shared" si="10"/>
        <v>1.5</v>
      </c>
      <c r="I132" s="65">
        <f t="shared" si="11"/>
        <v>0</v>
      </c>
      <c r="J132" s="66">
        <f>_xlfn.XLOOKUP(A:A,AUTOPREENCHIMENTO!A:A,AUTOPREENCHIMENTO!LO:LO)</f>
        <v>1</v>
      </c>
      <c r="K132" s="66">
        <f>_xlfn.XLOOKUP(A:A,AUTOPREENCHIMENTO!A:A,AUTOPREENCHIMENTO!LN:LN)</f>
        <v>2</v>
      </c>
      <c r="L132" s="29" t="str">
        <f>_xlfn.XLOOKUP(A:A,'COAPS 2020-10'!A:A,'COAPS 2020-10'!AG:AG)</f>
        <v>SATISFATÓRIA</v>
      </c>
    </row>
    <row r="133" spans="1:12" x14ac:dyDescent="0.25">
      <c r="A133" s="2">
        <v>197</v>
      </c>
      <c r="B133" s="1" t="s">
        <v>1702</v>
      </c>
      <c r="C133" s="43" t="s">
        <v>325</v>
      </c>
      <c r="D133" s="1" t="s">
        <v>2127</v>
      </c>
      <c r="E133" s="20" t="str">
        <f>_xlfn.XLOOKUP(A:A,Tipologia!A:A,Tipologia!F:F)</f>
        <v>D</v>
      </c>
      <c r="F133" s="63">
        <f t="shared" si="8"/>
        <v>3</v>
      </c>
      <c r="G133" s="65">
        <f t="shared" si="9"/>
        <v>1.5</v>
      </c>
      <c r="H133" s="65">
        <f t="shared" si="10"/>
        <v>1.5</v>
      </c>
      <c r="I133" s="65">
        <f t="shared" si="11"/>
        <v>0</v>
      </c>
      <c r="J133" s="66">
        <f>_xlfn.XLOOKUP(A:A,AUTOPREENCHIMENTO!A:A,AUTOPREENCHIMENTO!LO:LO)</f>
        <v>1</v>
      </c>
      <c r="K133" s="66">
        <f>_xlfn.XLOOKUP(A:A,AUTOPREENCHIMENTO!A:A,AUTOPREENCHIMENTO!LN:LN)</f>
        <v>3</v>
      </c>
      <c r="L133" s="29" t="str">
        <f>_xlfn.XLOOKUP(A:A,'COAPS 2020-10'!A:A,'COAPS 2020-10'!AG:AG)</f>
        <v>SATISFATÓRIA</v>
      </c>
    </row>
    <row r="134" spans="1:12" x14ac:dyDescent="0.25">
      <c r="A134" s="2">
        <v>198</v>
      </c>
      <c r="B134" s="1" t="s">
        <v>1929</v>
      </c>
      <c r="C134" s="43" t="s">
        <v>136</v>
      </c>
      <c r="D134" s="1" t="s">
        <v>2118</v>
      </c>
      <c r="E134" s="20" t="str">
        <f>_xlfn.XLOOKUP(A:A,Tipologia!A:A,Tipologia!F:F)</f>
        <v>B</v>
      </c>
      <c r="F134" s="63">
        <f t="shared" si="8"/>
        <v>2.25</v>
      </c>
      <c r="G134" s="65">
        <f t="shared" si="9"/>
        <v>0.75</v>
      </c>
      <c r="H134" s="65">
        <f t="shared" si="10"/>
        <v>1.5</v>
      </c>
      <c r="I134" s="65">
        <f t="shared" si="11"/>
        <v>0</v>
      </c>
      <c r="J134" s="66">
        <f>_xlfn.XLOOKUP(A:A,AUTOPREENCHIMENTO!A:A,AUTOPREENCHIMENTO!LO:LO)</f>
        <v>2</v>
      </c>
      <c r="K134" s="66">
        <f>_xlfn.XLOOKUP(A:A,AUTOPREENCHIMENTO!A:A,AUTOPREENCHIMENTO!LN:LN)</f>
        <v>3</v>
      </c>
      <c r="L134" s="29" t="str">
        <f>_xlfn.XLOOKUP(A:A,'COAPS 2020-10'!A:A,'COAPS 2020-10'!AG:AG)</f>
        <v>SATISFATÓRIA</v>
      </c>
    </row>
    <row r="135" spans="1:12" x14ac:dyDescent="0.25">
      <c r="A135" s="2">
        <v>199</v>
      </c>
      <c r="B135" s="1" t="s">
        <v>1794</v>
      </c>
      <c r="C135" s="43" t="s">
        <v>330</v>
      </c>
      <c r="D135" s="1" t="s">
        <v>2128</v>
      </c>
      <c r="E135" s="20" t="str">
        <f>_xlfn.XLOOKUP(A:A,Tipologia!A:A,Tipologia!F:F)</f>
        <v>C</v>
      </c>
      <c r="F135" s="63">
        <f t="shared" si="8"/>
        <v>2.25</v>
      </c>
      <c r="G135" s="65">
        <f t="shared" si="9"/>
        <v>0.75</v>
      </c>
      <c r="H135" s="65">
        <f t="shared" si="10"/>
        <v>1.5</v>
      </c>
      <c r="I135" s="65">
        <f t="shared" si="11"/>
        <v>0</v>
      </c>
      <c r="J135" s="66">
        <f>_xlfn.XLOOKUP(A:A,AUTOPREENCHIMENTO!A:A,AUTOPREENCHIMENTO!LO:LO)</f>
        <v>2</v>
      </c>
      <c r="K135" s="66">
        <f>_xlfn.XLOOKUP(A:A,AUTOPREENCHIMENTO!A:A,AUTOPREENCHIMENTO!LN:LN)</f>
        <v>3</v>
      </c>
      <c r="L135" s="29" t="str">
        <f>_xlfn.XLOOKUP(A:A,'COAPS 2020-10'!A:A,'COAPS 2020-10'!AG:AG)</f>
        <v>SATISFATÓRIA</v>
      </c>
    </row>
    <row r="136" spans="1:12" x14ac:dyDescent="0.25">
      <c r="A136" s="2">
        <v>201</v>
      </c>
      <c r="B136" s="1" t="s">
        <v>1622</v>
      </c>
      <c r="C136" s="43" t="s">
        <v>162</v>
      </c>
      <c r="D136" s="1" t="s">
        <v>2137</v>
      </c>
      <c r="E136" s="20" t="str">
        <f>_xlfn.XLOOKUP(A:A,Tipologia!A:A,Tipologia!F:F)</f>
        <v>D</v>
      </c>
      <c r="F136" s="63">
        <f t="shared" si="8"/>
        <v>1.5</v>
      </c>
      <c r="G136" s="65">
        <f t="shared" si="9"/>
        <v>1.5</v>
      </c>
      <c r="H136" s="65">
        <f t="shared" si="10"/>
        <v>0</v>
      </c>
      <c r="I136" s="65">
        <f t="shared" si="11"/>
        <v>0</v>
      </c>
      <c r="J136" s="66">
        <f>_xlfn.XLOOKUP(A:A,AUTOPREENCHIMENTO!A:A,AUTOPREENCHIMENTO!LO:LO)</f>
        <v>1</v>
      </c>
      <c r="K136" s="66">
        <f>_xlfn.XLOOKUP(A:A,AUTOPREENCHIMENTO!A:A,AUTOPREENCHIMENTO!LN:LN)</f>
        <v>3</v>
      </c>
      <c r="L136" s="29" t="str">
        <f>_xlfn.XLOOKUP(A:A,'COAPS 2020-10'!A:A,'COAPS 2020-10'!AG:AG)</f>
        <v>NÃO</v>
      </c>
    </row>
    <row r="137" spans="1:12" x14ac:dyDescent="0.25">
      <c r="A137" s="2">
        <v>202</v>
      </c>
      <c r="B137" s="1" t="s">
        <v>1702</v>
      </c>
      <c r="C137" s="43" t="s">
        <v>325</v>
      </c>
      <c r="D137" s="1" t="s">
        <v>1719</v>
      </c>
      <c r="E137" s="20" t="str">
        <f>_xlfn.XLOOKUP(A:A,Tipologia!A:A,Tipologia!F:F)</f>
        <v>C</v>
      </c>
      <c r="F137" s="63">
        <f t="shared" si="8"/>
        <v>4</v>
      </c>
      <c r="G137" s="65">
        <f t="shared" si="9"/>
        <v>1.5</v>
      </c>
      <c r="H137" s="65">
        <f t="shared" si="10"/>
        <v>1.5</v>
      </c>
      <c r="I137" s="65">
        <f t="shared" si="11"/>
        <v>1</v>
      </c>
      <c r="J137" s="66">
        <f>_xlfn.XLOOKUP(A:A,AUTOPREENCHIMENTO!A:A,AUTOPREENCHIMENTO!LO:LO)</f>
        <v>1</v>
      </c>
      <c r="K137" s="66">
        <f>_xlfn.XLOOKUP(A:A,AUTOPREENCHIMENTO!A:A,AUTOPREENCHIMENTO!LN:LN)</f>
        <v>1</v>
      </c>
      <c r="L137" s="29" t="str">
        <f>_xlfn.XLOOKUP(A:A,'COAPS 2020-10'!A:A,'COAPS 2020-10'!AG:AG)</f>
        <v>SATISFATÓRIA</v>
      </c>
    </row>
    <row r="138" spans="1:12" x14ac:dyDescent="0.25">
      <c r="A138" s="2">
        <v>203</v>
      </c>
      <c r="B138" s="1" t="s">
        <v>1857</v>
      </c>
      <c r="C138" s="43" t="s">
        <v>157</v>
      </c>
      <c r="D138" s="1" t="s">
        <v>2106</v>
      </c>
      <c r="E138" s="20" t="str">
        <f>_xlfn.XLOOKUP(A:A,Tipologia!A:A,Tipologia!F:F)</f>
        <v>C</v>
      </c>
      <c r="F138" s="63">
        <f t="shared" si="8"/>
        <v>4</v>
      </c>
      <c r="G138" s="65">
        <f t="shared" si="9"/>
        <v>1.5</v>
      </c>
      <c r="H138" s="65">
        <f t="shared" si="10"/>
        <v>1.5</v>
      </c>
      <c r="I138" s="65">
        <f t="shared" si="11"/>
        <v>1</v>
      </c>
      <c r="J138" s="66">
        <f>_xlfn.XLOOKUP(A:A,AUTOPREENCHIMENTO!A:A,AUTOPREENCHIMENTO!LO:LO)</f>
        <v>1</v>
      </c>
      <c r="K138" s="66">
        <f>_xlfn.XLOOKUP(A:A,AUTOPREENCHIMENTO!A:A,AUTOPREENCHIMENTO!LN:LN)</f>
        <v>1</v>
      </c>
      <c r="L138" s="29" t="str">
        <f>_xlfn.XLOOKUP(A:A,'COAPS 2020-10'!A:A,'COAPS 2020-10'!AG:AG)</f>
        <v>SATISFATÓRIA</v>
      </c>
    </row>
    <row r="139" spans="1:12" x14ac:dyDescent="0.25">
      <c r="A139" s="2">
        <v>204</v>
      </c>
      <c r="B139" s="1" t="s">
        <v>1568</v>
      </c>
      <c r="C139" s="43" t="s">
        <v>344</v>
      </c>
      <c r="D139" s="1" t="s">
        <v>2060</v>
      </c>
      <c r="E139" s="20" t="str">
        <f>_xlfn.XLOOKUP(A:A,Tipologia!A:A,Tipologia!F:F)</f>
        <v>C</v>
      </c>
      <c r="F139" s="63">
        <f t="shared" si="8"/>
        <v>4</v>
      </c>
      <c r="G139" s="65">
        <f t="shared" si="9"/>
        <v>1.5</v>
      </c>
      <c r="H139" s="65">
        <f t="shared" si="10"/>
        <v>1.5</v>
      </c>
      <c r="I139" s="65">
        <f t="shared" si="11"/>
        <v>1</v>
      </c>
      <c r="J139" s="66">
        <f>_xlfn.XLOOKUP(A:A,AUTOPREENCHIMENTO!A:A,AUTOPREENCHIMENTO!LO:LO)</f>
        <v>1</v>
      </c>
      <c r="K139" s="66">
        <f>_xlfn.XLOOKUP(A:A,AUTOPREENCHIMENTO!A:A,AUTOPREENCHIMENTO!LN:LN)</f>
        <v>1</v>
      </c>
      <c r="L139" s="29" t="str">
        <f>_xlfn.XLOOKUP(A:A,'COAPS 2020-10'!A:A,'COAPS 2020-10'!AG:AG)</f>
        <v>SATISFATÓRIA</v>
      </c>
    </row>
    <row r="140" spans="1:12" x14ac:dyDescent="0.25">
      <c r="A140" s="2">
        <v>205</v>
      </c>
      <c r="B140" s="1" t="s">
        <v>1929</v>
      </c>
      <c r="C140" s="43" t="s">
        <v>120</v>
      </c>
      <c r="D140" s="1" t="s">
        <v>2119</v>
      </c>
      <c r="E140" s="20" t="str">
        <f>_xlfn.XLOOKUP(A:A,Tipologia!A:A,Tipologia!F:F)</f>
        <v>C</v>
      </c>
      <c r="F140" s="63">
        <f t="shared" si="8"/>
        <v>4</v>
      </c>
      <c r="G140" s="65">
        <f t="shared" si="9"/>
        <v>1.5</v>
      </c>
      <c r="H140" s="65">
        <f t="shared" si="10"/>
        <v>1.5</v>
      </c>
      <c r="I140" s="65">
        <f t="shared" si="11"/>
        <v>1</v>
      </c>
      <c r="J140" s="66">
        <f>_xlfn.XLOOKUP(A:A,AUTOPREENCHIMENTO!A:A,AUTOPREENCHIMENTO!LO:LO)</f>
        <v>1</v>
      </c>
      <c r="K140" s="66">
        <f>_xlfn.XLOOKUP(A:A,AUTOPREENCHIMENTO!A:A,AUTOPREENCHIMENTO!LN:LN)</f>
        <v>1</v>
      </c>
      <c r="L140" s="29" t="str">
        <f>_xlfn.XLOOKUP(A:A,'COAPS 2020-10'!A:A,'COAPS 2020-10'!AG:AG)</f>
        <v>SATISFATÓRIA</v>
      </c>
    </row>
    <row r="141" spans="1:12" x14ac:dyDescent="0.25">
      <c r="A141" s="2">
        <v>206</v>
      </c>
      <c r="B141" s="1" t="s">
        <v>1568</v>
      </c>
      <c r="C141" s="43" t="s">
        <v>664</v>
      </c>
      <c r="D141" s="1" t="s">
        <v>2037</v>
      </c>
      <c r="E141" s="20" t="str">
        <f>_xlfn.XLOOKUP(A:A,Tipologia!A:A,Tipologia!F:F)</f>
        <v>C</v>
      </c>
      <c r="F141" s="63">
        <f t="shared" si="8"/>
        <v>3.25</v>
      </c>
      <c r="G141" s="65">
        <f t="shared" si="9"/>
        <v>1.5</v>
      </c>
      <c r="H141" s="65">
        <f t="shared" si="10"/>
        <v>0.75</v>
      </c>
      <c r="I141" s="65">
        <f t="shared" si="11"/>
        <v>1</v>
      </c>
      <c r="J141" s="66">
        <f>_xlfn.XLOOKUP(A:A,AUTOPREENCHIMENTO!A:A,AUTOPREENCHIMENTO!LO:LO)</f>
        <v>1</v>
      </c>
      <c r="K141" s="66">
        <f>_xlfn.XLOOKUP(A:A,AUTOPREENCHIMENTO!A:A,AUTOPREENCHIMENTO!LN:LN)</f>
        <v>1</v>
      </c>
      <c r="L141" s="29" t="str">
        <f>_xlfn.XLOOKUP(A:A,'COAPS 2020-10'!A:A,'COAPS 2020-10'!AG:AG)</f>
        <v>INSATISFATÓRIA</v>
      </c>
    </row>
    <row r="142" spans="1:12" x14ac:dyDescent="0.25">
      <c r="A142" s="2">
        <v>207</v>
      </c>
      <c r="B142" s="1" t="s">
        <v>1857</v>
      </c>
      <c r="C142" s="43" t="s">
        <v>390</v>
      </c>
      <c r="D142" s="1" t="s">
        <v>2061</v>
      </c>
      <c r="E142" s="20" t="str">
        <f>_xlfn.XLOOKUP(A:A,Tipologia!A:A,Tipologia!F:F)</f>
        <v>B</v>
      </c>
      <c r="F142" s="63">
        <f t="shared" si="8"/>
        <v>3.25</v>
      </c>
      <c r="G142" s="65">
        <f t="shared" si="9"/>
        <v>0.75</v>
      </c>
      <c r="H142" s="65">
        <f t="shared" si="10"/>
        <v>1.5</v>
      </c>
      <c r="I142" s="65">
        <f t="shared" si="11"/>
        <v>1</v>
      </c>
      <c r="J142" s="66">
        <f>_xlfn.XLOOKUP(A:A,AUTOPREENCHIMENTO!A:A,AUTOPREENCHIMENTO!LO:LO)</f>
        <v>2</v>
      </c>
      <c r="K142" s="66">
        <f>_xlfn.XLOOKUP(A:A,AUTOPREENCHIMENTO!A:A,AUTOPREENCHIMENTO!LN:LN)</f>
        <v>1</v>
      </c>
      <c r="L142" s="29" t="str">
        <f>_xlfn.XLOOKUP(A:A,'COAPS 2020-10'!A:A,'COAPS 2020-10'!AG:AG)</f>
        <v>SATISFATÓRIA</v>
      </c>
    </row>
    <row r="143" spans="1:12" x14ac:dyDescent="0.25">
      <c r="A143" s="2">
        <v>211</v>
      </c>
      <c r="B143" s="1" t="s">
        <v>1857</v>
      </c>
      <c r="C143" s="43" t="s">
        <v>157</v>
      </c>
      <c r="D143" s="1" t="s">
        <v>2146</v>
      </c>
      <c r="E143" s="20" t="str">
        <f>_xlfn.XLOOKUP(A:A,Tipologia!A:A,Tipologia!F:F)</f>
        <v>E</v>
      </c>
      <c r="F143" s="63">
        <f t="shared" si="8"/>
        <v>4</v>
      </c>
      <c r="G143" s="65">
        <f t="shared" si="9"/>
        <v>1.5</v>
      </c>
      <c r="H143" s="65">
        <f t="shared" si="10"/>
        <v>1.5</v>
      </c>
      <c r="I143" s="65">
        <f t="shared" si="11"/>
        <v>1</v>
      </c>
      <c r="J143" s="66">
        <f>_xlfn.XLOOKUP(A:A,AUTOPREENCHIMENTO!A:A,AUTOPREENCHIMENTO!LO:LO)</f>
        <v>1</v>
      </c>
      <c r="K143" s="66">
        <f>_xlfn.XLOOKUP(A:A,AUTOPREENCHIMENTO!A:A,AUTOPREENCHIMENTO!LN:LN)</f>
        <v>1</v>
      </c>
      <c r="L143" s="29" t="str">
        <f>_xlfn.XLOOKUP(A:A,'COAPS 2020-10'!A:A,'COAPS 2020-10'!AG:AG)</f>
        <v>SATISFATÓRIA</v>
      </c>
    </row>
    <row r="144" spans="1:12" x14ac:dyDescent="0.25">
      <c r="A144" s="2">
        <v>213</v>
      </c>
      <c r="B144" s="1" t="s">
        <v>1523</v>
      </c>
      <c r="C144" s="43" t="s">
        <v>171</v>
      </c>
      <c r="D144" s="1" t="s">
        <v>2040</v>
      </c>
      <c r="E144" s="20" t="str">
        <f>_xlfn.XLOOKUP(A:A,Tipologia!A:A,Tipologia!F:F)</f>
        <v>B</v>
      </c>
      <c r="F144" s="63">
        <f t="shared" si="8"/>
        <v>3</v>
      </c>
      <c r="G144" s="65">
        <f t="shared" si="9"/>
        <v>1.5</v>
      </c>
      <c r="H144" s="65">
        <f t="shared" si="10"/>
        <v>1.5</v>
      </c>
      <c r="I144" s="65">
        <f t="shared" si="11"/>
        <v>0</v>
      </c>
      <c r="J144" s="66">
        <f>_xlfn.XLOOKUP(A:A,AUTOPREENCHIMENTO!A:A,AUTOPREENCHIMENTO!LO:LO)</f>
        <v>1</v>
      </c>
      <c r="K144" s="66">
        <f>_xlfn.XLOOKUP(A:A,AUTOPREENCHIMENTO!A:A,AUTOPREENCHIMENTO!LN:LN)</f>
        <v>2</v>
      </c>
      <c r="L144" s="29" t="str">
        <f>_xlfn.XLOOKUP(A:A,'COAPS 2020-10'!A:A,'COAPS 2020-10'!AG:AG)</f>
        <v>SATISFATÓRIA</v>
      </c>
    </row>
    <row r="145" spans="1:12" x14ac:dyDescent="0.25">
      <c r="A145" s="2">
        <v>214</v>
      </c>
      <c r="B145" s="1" t="s">
        <v>1794</v>
      </c>
      <c r="C145" s="43" t="s">
        <v>330</v>
      </c>
      <c r="D145" s="1" t="s">
        <v>2138</v>
      </c>
      <c r="E145" s="20" t="str">
        <f>_xlfn.XLOOKUP(A:A,Tipologia!A:A,Tipologia!F:F)</f>
        <v>C</v>
      </c>
      <c r="F145" s="63">
        <f t="shared" si="8"/>
        <v>2.25</v>
      </c>
      <c r="G145" s="65">
        <f t="shared" si="9"/>
        <v>0.75</v>
      </c>
      <c r="H145" s="65">
        <f t="shared" si="10"/>
        <v>1.5</v>
      </c>
      <c r="I145" s="65">
        <f t="shared" si="11"/>
        <v>0</v>
      </c>
      <c r="J145" s="66">
        <f>_xlfn.XLOOKUP(A:A,AUTOPREENCHIMENTO!A:A,AUTOPREENCHIMENTO!LO:LO)</f>
        <v>2</v>
      </c>
      <c r="K145" s="66">
        <f>_xlfn.XLOOKUP(A:A,AUTOPREENCHIMENTO!A:A,AUTOPREENCHIMENTO!LN:LN)</f>
        <v>3</v>
      </c>
      <c r="L145" s="29" t="str">
        <f>_xlfn.XLOOKUP(A:A,'COAPS 2020-10'!A:A,'COAPS 2020-10'!AG:AG)</f>
        <v>SATISFATÓRIA</v>
      </c>
    </row>
    <row r="146" spans="1:12" x14ac:dyDescent="0.25">
      <c r="A146" s="2">
        <v>215</v>
      </c>
      <c r="B146" s="1" t="s">
        <v>1857</v>
      </c>
      <c r="C146" s="43" t="s">
        <v>157</v>
      </c>
      <c r="D146" s="1" t="s">
        <v>2066</v>
      </c>
      <c r="E146" s="20" t="str">
        <f>_xlfn.XLOOKUP(A:A,Tipologia!A:A,Tipologia!F:F)</f>
        <v>SEM INFORMAÇÃO</v>
      </c>
      <c r="F146" s="63" t="e">
        <f t="shared" si="8"/>
        <v>#N/A</v>
      </c>
      <c r="G146" s="65" t="e">
        <f t="shared" si="9"/>
        <v>#N/A</v>
      </c>
      <c r="H146" s="65">
        <f t="shared" si="10"/>
        <v>1.5</v>
      </c>
      <c r="I146" s="65" t="e">
        <f t="shared" si="11"/>
        <v>#N/A</v>
      </c>
      <c r="J146" s="66" t="e">
        <f>_xlfn.XLOOKUP(A:A,AUTOPREENCHIMENTO!A:A,AUTOPREENCHIMENTO!LO:LO)</f>
        <v>#N/A</v>
      </c>
      <c r="K146" s="66" t="e">
        <f>_xlfn.XLOOKUP(A:A,AUTOPREENCHIMENTO!A:A,AUTOPREENCHIMENTO!LN:LN)</f>
        <v>#N/A</v>
      </c>
      <c r="L146" s="29" t="str">
        <f>_xlfn.XLOOKUP(A:A,'COAPS 2020-10'!A:A,'COAPS 2020-10'!AG:AG)</f>
        <v>SATISFATÓRIA</v>
      </c>
    </row>
    <row r="147" spans="1:12" x14ac:dyDescent="0.25">
      <c r="A147" s="2">
        <v>216</v>
      </c>
      <c r="B147" s="1" t="s">
        <v>1622</v>
      </c>
      <c r="C147" s="43" t="s">
        <v>127</v>
      </c>
      <c r="D147" s="1" t="s">
        <v>1667</v>
      </c>
      <c r="E147" s="20" t="str">
        <f>_xlfn.XLOOKUP(A:A,Tipologia!A:A,Tipologia!F:F)</f>
        <v>C</v>
      </c>
      <c r="F147" s="63">
        <f t="shared" si="8"/>
        <v>1.5</v>
      </c>
      <c r="G147" s="65">
        <f t="shared" si="9"/>
        <v>1.5</v>
      </c>
      <c r="H147" s="65">
        <f t="shared" si="10"/>
        <v>0</v>
      </c>
      <c r="I147" s="65">
        <f t="shared" si="11"/>
        <v>0</v>
      </c>
      <c r="J147" s="66">
        <f>_xlfn.XLOOKUP(A:A,AUTOPREENCHIMENTO!A:A,AUTOPREENCHIMENTO!LO:LO)</f>
        <v>1</v>
      </c>
      <c r="K147" s="66">
        <f>_xlfn.XLOOKUP(A:A,AUTOPREENCHIMENTO!A:A,AUTOPREENCHIMENTO!LN:LN)</f>
        <v>2</v>
      </c>
      <c r="L147" s="29" t="str">
        <f>_xlfn.XLOOKUP(A:A,'COAPS 2020-10'!A:A,'COAPS 2020-10'!AG:AG)</f>
        <v>NÃO</v>
      </c>
    </row>
    <row r="148" spans="1:12" x14ac:dyDescent="0.25">
      <c r="A148" s="2">
        <v>217</v>
      </c>
      <c r="B148" s="1" t="s">
        <v>1702</v>
      </c>
      <c r="C148" s="43" t="s">
        <v>325</v>
      </c>
      <c r="D148" s="1" t="s">
        <v>2062</v>
      </c>
      <c r="E148" s="20" t="str">
        <f>_xlfn.XLOOKUP(A:A,Tipologia!A:A,Tipologia!F:F)</f>
        <v>D</v>
      </c>
      <c r="F148" s="63">
        <f t="shared" si="8"/>
        <v>2.25</v>
      </c>
      <c r="G148" s="65">
        <f t="shared" si="9"/>
        <v>1.5</v>
      </c>
      <c r="H148" s="65">
        <f t="shared" si="10"/>
        <v>0.75</v>
      </c>
      <c r="I148" s="65">
        <f t="shared" si="11"/>
        <v>0</v>
      </c>
      <c r="J148" s="66">
        <f>_xlfn.XLOOKUP(A:A,AUTOPREENCHIMENTO!A:A,AUTOPREENCHIMENTO!LO:LO)</f>
        <v>1</v>
      </c>
      <c r="K148" s="66">
        <f>_xlfn.XLOOKUP(A:A,AUTOPREENCHIMENTO!A:A,AUTOPREENCHIMENTO!LN:LN)</f>
        <v>3</v>
      </c>
      <c r="L148" s="29" t="str">
        <f>_xlfn.XLOOKUP(A:A,'COAPS 2020-10'!A:A,'COAPS 2020-10'!AG:AG)</f>
        <v>INSATISFATÓRIA</v>
      </c>
    </row>
    <row r="149" spans="1:12" x14ac:dyDescent="0.25">
      <c r="A149" s="2">
        <v>218</v>
      </c>
      <c r="B149" s="1" t="s">
        <v>1622</v>
      </c>
      <c r="C149" s="43" t="s">
        <v>127</v>
      </c>
      <c r="D149" s="1" t="s">
        <v>1663</v>
      </c>
      <c r="E149" s="20" t="str">
        <f>_xlfn.XLOOKUP(A:A,Tipologia!A:A,Tipologia!F:F)</f>
        <v>D</v>
      </c>
      <c r="F149" s="63">
        <f t="shared" si="8"/>
        <v>4</v>
      </c>
      <c r="G149" s="65">
        <f t="shared" si="9"/>
        <v>1.5</v>
      </c>
      <c r="H149" s="65">
        <f t="shared" si="10"/>
        <v>1.5</v>
      </c>
      <c r="I149" s="65">
        <f t="shared" si="11"/>
        <v>1</v>
      </c>
      <c r="J149" s="66">
        <f>_xlfn.XLOOKUP(A:A,AUTOPREENCHIMENTO!A:A,AUTOPREENCHIMENTO!LO:LO)</f>
        <v>1</v>
      </c>
      <c r="K149" s="66">
        <f>_xlfn.XLOOKUP(A:A,AUTOPREENCHIMENTO!A:A,AUTOPREENCHIMENTO!LN:LN)</f>
        <v>1</v>
      </c>
      <c r="L149" s="29" t="str">
        <f>_xlfn.XLOOKUP(A:A,'COAPS 2020-10'!A:A,'COAPS 2020-10'!AG:AG)</f>
        <v>SATISFATÓRIA</v>
      </c>
    </row>
    <row r="150" spans="1:12" x14ac:dyDescent="0.25">
      <c r="A150" s="2">
        <v>219</v>
      </c>
      <c r="B150" s="1" t="s">
        <v>1523</v>
      </c>
      <c r="C150" s="43" t="s">
        <v>1524</v>
      </c>
      <c r="D150" s="1" t="s">
        <v>2081</v>
      </c>
      <c r="E150" s="20" t="str">
        <f>_xlfn.XLOOKUP(A:A,Tipologia!A:A,Tipologia!F:F)</f>
        <v>B</v>
      </c>
      <c r="F150" s="63">
        <f t="shared" si="8"/>
        <v>3.25</v>
      </c>
      <c r="G150" s="65">
        <f t="shared" si="9"/>
        <v>0.75</v>
      </c>
      <c r="H150" s="65">
        <f t="shared" si="10"/>
        <v>1.5</v>
      </c>
      <c r="I150" s="65">
        <f t="shared" si="11"/>
        <v>1</v>
      </c>
      <c r="J150" s="66">
        <f>_xlfn.XLOOKUP(A:A,AUTOPREENCHIMENTO!A:A,AUTOPREENCHIMENTO!LO:LO)</f>
        <v>2</v>
      </c>
      <c r="K150" s="66">
        <f>_xlfn.XLOOKUP(A:A,AUTOPREENCHIMENTO!A:A,AUTOPREENCHIMENTO!LN:LN)</f>
        <v>1</v>
      </c>
      <c r="L150" s="29" t="str">
        <f>_xlfn.XLOOKUP(A:A,'COAPS 2020-10'!A:A,'COAPS 2020-10'!AG:AG)</f>
        <v>SATISFATÓRIA</v>
      </c>
    </row>
    <row r="151" spans="1:12" x14ac:dyDescent="0.25">
      <c r="A151" s="2">
        <v>222</v>
      </c>
      <c r="B151" s="1" t="s">
        <v>1929</v>
      </c>
      <c r="C151" s="43" t="s">
        <v>136</v>
      </c>
      <c r="D151" s="1" t="s">
        <v>2093</v>
      </c>
      <c r="E151" s="20" t="str">
        <f>_xlfn.XLOOKUP(A:A,Tipologia!A:A,Tipologia!F:F)</f>
        <v>C</v>
      </c>
      <c r="F151" s="63">
        <f t="shared" si="8"/>
        <v>4</v>
      </c>
      <c r="G151" s="65">
        <f t="shared" si="9"/>
        <v>1.5</v>
      </c>
      <c r="H151" s="65">
        <f t="shared" si="10"/>
        <v>1.5</v>
      </c>
      <c r="I151" s="65">
        <f t="shared" si="11"/>
        <v>1</v>
      </c>
      <c r="J151" s="66">
        <f>_xlfn.XLOOKUP(A:A,AUTOPREENCHIMENTO!A:A,AUTOPREENCHIMENTO!LO:LO)</f>
        <v>1</v>
      </c>
      <c r="K151" s="66">
        <f>_xlfn.XLOOKUP(A:A,AUTOPREENCHIMENTO!A:A,AUTOPREENCHIMENTO!LN:LN)</f>
        <v>1</v>
      </c>
      <c r="L151" s="29" t="str">
        <f>_xlfn.XLOOKUP(A:A,'COAPS 2020-10'!A:A,'COAPS 2020-10'!AG:AG)</f>
        <v>SATISFATÓRIA</v>
      </c>
    </row>
    <row r="152" spans="1:12" x14ac:dyDescent="0.25">
      <c r="A152" s="2">
        <v>223</v>
      </c>
      <c r="B152" s="1" t="s">
        <v>1523</v>
      </c>
      <c r="C152" s="43" t="s">
        <v>1549</v>
      </c>
      <c r="D152" s="1" t="s">
        <v>2039</v>
      </c>
      <c r="E152" s="20" t="str">
        <f>_xlfn.XLOOKUP(A:A,Tipologia!A:A,Tipologia!F:F)</f>
        <v>C</v>
      </c>
      <c r="F152" s="63">
        <f t="shared" si="8"/>
        <v>3.25</v>
      </c>
      <c r="G152" s="65">
        <f t="shared" si="9"/>
        <v>0.75</v>
      </c>
      <c r="H152" s="65">
        <f t="shared" si="10"/>
        <v>1.5</v>
      </c>
      <c r="I152" s="65">
        <f t="shared" si="11"/>
        <v>1</v>
      </c>
      <c r="J152" s="66">
        <f>_xlfn.XLOOKUP(A:A,AUTOPREENCHIMENTO!A:A,AUTOPREENCHIMENTO!LO:LO)</f>
        <v>2</v>
      </c>
      <c r="K152" s="66">
        <f>_xlfn.XLOOKUP(A:A,AUTOPREENCHIMENTO!A:A,AUTOPREENCHIMENTO!LN:LN)</f>
        <v>1</v>
      </c>
      <c r="L152" s="29" t="str">
        <f>_xlfn.XLOOKUP(A:A,'COAPS 2020-10'!A:A,'COAPS 2020-10'!AG:AG)</f>
        <v>SATISFATÓRIA</v>
      </c>
    </row>
    <row r="153" spans="1:12" x14ac:dyDescent="0.25">
      <c r="A153" s="2">
        <v>225</v>
      </c>
      <c r="B153" s="1" t="s">
        <v>1794</v>
      </c>
      <c r="C153" s="43" t="s">
        <v>231</v>
      </c>
      <c r="D153" s="1" t="s">
        <v>2139</v>
      </c>
      <c r="E153" s="20" t="str">
        <f>_xlfn.XLOOKUP(A:A,Tipologia!A:A,Tipologia!F:F)</f>
        <v>C</v>
      </c>
      <c r="F153" s="63">
        <f t="shared" si="8"/>
        <v>4</v>
      </c>
      <c r="G153" s="65">
        <f t="shared" si="9"/>
        <v>1.5</v>
      </c>
      <c r="H153" s="65">
        <f t="shared" si="10"/>
        <v>1.5</v>
      </c>
      <c r="I153" s="65">
        <f t="shared" si="11"/>
        <v>1</v>
      </c>
      <c r="J153" s="66">
        <f>_xlfn.XLOOKUP(A:A,AUTOPREENCHIMENTO!A:A,AUTOPREENCHIMENTO!LO:LO)</f>
        <v>1</v>
      </c>
      <c r="K153" s="66">
        <f>_xlfn.XLOOKUP(A:A,AUTOPREENCHIMENTO!A:A,AUTOPREENCHIMENTO!LN:LN)</f>
        <v>1</v>
      </c>
      <c r="L153" s="29" t="str">
        <f>_xlfn.XLOOKUP(A:A,'COAPS 2020-10'!A:A,'COAPS 2020-10'!AG:AG)</f>
        <v>SATISFATÓRIA</v>
      </c>
    </row>
    <row r="154" spans="1:12" x14ac:dyDescent="0.25">
      <c r="A154" s="2">
        <v>226</v>
      </c>
      <c r="B154" s="1" t="s">
        <v>1857</v>
      </c>
      <c r="C154" s="43" t="s">
        <v>390</v>
      </c>
      <c r="D154" s="1" t="s">
        <v>2109</v>
      </c>
      <c r="E154" s="20" t="str">
        <f>_xlfn.XLOOKUP(A:A,Tipologia!A:A,Tipologia!F:F)</f>
        <v>B</v>
      </c>
      <c r="F154" s="63">
        <f t="shared" si="8"/>
        <v>3</v>
      </c>
      <c r="G154" s="65">
        <f t="shared" si="9"/>
        <v>1.5</v>
      </c>
      <c r="H154" s="65">
        <f t="shared" si="10"/>
        <v>1.5</v>
      </c>
      <c r="I154" s="65">
        <f t="shared" si="11"/>
        <v>0</v>
      </c>
      <c r="J154" s="66">
        <f>_xlfn.XLOOKUP(A:A,AUTOPREENCHIMENTO!A:A,AUTOPREENCHIMENTO!LO:LO)</f>
        <v>1</v>
      </c>
      <c r="K154" s="66">
        <f>_xlfn.XLOOKUP(A:A,AUTOPREENCHIMENTO!A:A,AUTOPREENCHIMENTO!LN:LN)</f>
        <v>2</v>
      </c>
      <c r="L154" s="29" t="str">
        <f>_xlfn.XLOOKUP(A:A,'COAPS 2020-10'!A:A,'COAPS 2020-10'!AG:AG)</f>
        <v>SATISFATÓRIA</v>
      </c>
    </row>
    <row r="155" spans="1:12" x14ac:dyDescent="0.25">
      <c r="A155" s="2">
        <v>227</v>
      </c>
      <c r="B155" s="1" t="s">
        <v>1857</v>
      </c>
      <c r="C155" s="43" t="s">
        <v>291</v>
      </c>
      <c r="D155" s="1" t="s">
        <v>2042</v>
      </c>
      <c r="E155" s="20" t="str">
        <f>_xlfn.XLOOKUP(A:A,Tipologia!A:A,Tipologia!F:F)</f>
        <v>E</v>
      </c>
      <c r="F155" s="63">
        <f t="shared" si="8"/>
        <v>2.25</v>
      </c>
      <c r="G155" s="65">
        <f t="shared" si="9"/>
        <v>0.75</v>
      </c>
      <c r="H155" s="65">
        <f t="shared" si="10"/>
        <v>1.5</v>
      </c>
      <c r="I155" s="65">
        <f t="shared" si="11"/>
        <v>0</v>
      </c>
      <c r="J155" s="66">
        <f>_xlfn.XLOOKUP(A:A,AUTOPREENCHIMENTO!A:A,AUTOPREENCHIMENTO!LO:LO)</f>
        <v>2</v>
      </c>
      <c r="K155" s="66">
        <f>_xlfn.XLOOKUP(A:A,AUTOPREENCHIMENTO!A:A,AUTOPREENCHIMENTO!LN:LN)</f>
        <v>3</v>
      </c>
      <c r="L155" s="29" t="str">
        <f>_xlfn.XLOOKUP(A:A,'COAPS 2020-10'!A:A,'COAPS 2020-10'!AG:AG)</f>
        <v>SATISFATÓRIA</v>
      </c>
    </row>
    <row r="156" spans="1:12" x14ac:dyDescent="0.25">
      <c r="A156" s="2">
        <v>228</v>
      </c>
      <c r="B156" s="1" t="s">
        <v>1523</v>
      </c>
      <c r="C156" s="43" t="s">
        <v>709</v>
      </c>
      <c r="D156" s="1" t="s">
        <v>2041</v>
      </c>
      <c r="E156" s="20" t="str">
        <f>_xlfn.XLOOKUP(A:A,Tipologia!A:A,Tipologia!F:F)</f>
        <v>B</v>
      </c>
      <c r="F156" s="63">
        <f t="shared" si="8"/>
        <v>4</v>
      </c>
      <c r="G156" s="65">
        <f t="shared" si="9"/>
        <v>1.5</v>
      </c>
      <c r="H156" s="65">
        <f t="shared" si="10"/>
        <v>1.5</v>
      </c>
      <c r="I156" s="65">
        <f t="shared" si="11"/>
        <v>1</v>
      </c>
      <c r="J156" s="66">
        <f>_xlfn.XLOOKUP(A:A,AUTOPREENCHIMENTO!A:A,AUTOPREENCHIMENTO!LO:LO)</f>
        <v>1</v>
      </c>
      <c r="K156" s="66">
        <f>_xlfn.XLOOKUP(A:A,AUTOPREENCHIMENTO!A:A,AUTOPREENCHIMENTO!LN:LN)</f>
        <v>1</v>
      </c>
      <c r="L156" s="29" t="str">
        <f>_xlfn.XLOOKUP(A:A,'COAPS 2020-10'!A:A,'COAPS 2020-10'!AG:AG)</f>
        <v>SATISFATÓRIA</v>
      </c>
    </row>
    <row r="157" spans="1:12" x14ac:dyDescent="0.25">
      <c r="A157" s="2">
        <v>229</v>
      </c>
      <c r="B157" s="1" t="s">
        <v>1523</v>
      </c>
      <c r="C157" s="43" t="s">
        <v>1524</v>
      </c>
      <c r="D157" s="1" t="s">
        <v>2107</v>
      </c>
      <c r="E157" s="20" t="str">
        <f>_xlfn.XLOOKUP(A:A,Tipologia!A:A,Tipologia!F:F)</f>
        <v>C</v>
      </c>
      <c r="F157" s="63">
        <f t="shared" si="8"/>
        <v>3.25</v>
      </c>
      <c r="G157" s="65">
        <f t="shared" si="9"/>
        <v>0.75</v>
      </c>
      <c r="H157" s="65">
        <f t="shared" si="10"/>
        <v>1.5</v>
      </c>
      <c r="I157" s="65">
        <f t="shared" si="11"/>
        <v>1</v>
      </c>
      <c r="J157" s="66">
        <f>_xlfn.XLOOKUP(A:A,AUTOPREENCHIMENTO!A:A,AUTOPREENCHIMENTO!LO:LO)</f>
        <v>2</v>
      </c>
      <c r="K157" s="66">
        <f>_xlfn.XLOOKUP(A:A,AUTOPREENCHIMENTO!A:A,AUTOPREENCHIMENTO!LN:LN)</f>
        <v>1</v>
      </c>
      <c r="L157" s="29" t="str">
        <f>_xlfn.XLOOKUP(A:A,'COAPS 2020-10'!A:A,'COAPS 2020-10'!AG:AG)</f>
        <v>SATISFATÓRIA</v>
      </c>
    </row>
    <row r="158" spans="1:12" x14ac:dyDescent="0.25">
      <c r="A158" s="2">
        <v>230</v>
      </c>
      <c r="B158" s="1" t="s">
        <v>1857</v>
      </c>
      <c r="C158" s="43" t="s">
        <v>291</v>
      </c>
      <c r="D158" s="1" t="s">
        <v>1866</v>
      </c>
      <c r="E158" s="20" t="str">
        <f>_xlfn.XLOOKUP(A:A,Tipologia!A:A,Tipologia!F:F)</f>
        <v>E</v>
      </c>
      <c r="F158" s="63">
        <f t="shared" si="8"/>
        <v>2.25</v>
      </c>
      <c r="G158" s="65">
        <f t="shared" si="9"/>
        <v>0.75</v>
      </c>
      <c r="H158" s="65">
        <f t="shared" si="10"/>
        <v>1.5</v>
      </c>
      <c r="I158" s="65">
        <f t="shared" si="11"/>
        <v>0</v>
      </c>
      <c r="J158" s="66">
        <f>_xlfn.XLOOKUP(A:A,AUTOPREENCHIMENTO!A:A,AUTOPREENCHIMENTO!LO:LO)</f>
        <v>2</v>
      </c>
      <c r="K158" s="66">
        <f>_xlfn.XLOOKUP(A:A,AUTOPREENCHIMENTO!A:A,AUTOPREENCHIMENTO!LN:LN)</f>
        <v>3</v>
      </c>
      <c r="L158" s="29" t="str">
        <f>_xlfn.XLOOKUP(A:A,'COAPS 2020-10'!A:A,'COAPS 2020-10'!AG:AG)</f>
        <v>SATISFATÓRIA</v>
      </c>
    </row>
    <row r="159" spans="1:12" x14ac:dyDescent="0.25">
      <c r="A159" s="2">
        <v>231</v>
      </c>
      <c r="B159" s="1" t="s">
        <v>1857</v>
      </c>
      <c r="C159" s="43" t="s">
        <v>291</v>
      </c>
      <c r="D159" s="1" t="s">
        <v>2108</v>
      </c>
      <c r="E159" s="20" t="str">
        <f>_xlfn.XLOOKUP(A:A,Tipologia!A:A,Tipologia!F:F)</f>
        <v>SEM INFORMAÇÃO</v>
      </c>
      <c r="F159" s="63" t="e">
        <f t="shared" si="8"/>
        <v>#N/A</v>
      </c>
      <c r="G159" s="65" t="e">
        <f t="shared" si="9"/>
        <v>#N/A</v>
      </c>
      <c r="H159" s="65">
        <f t="shared" si="10"/>
        <v>1.5</v>
      </c>
      <c r="I159" s="65" t="e">
        <f t="shared" si="11"/>
        <v>#N/A</v>
      </c>
      <c r="J159" s="66" t="e">
        <f>_xlfn.XLOOKUP(A:A,AUTOPREENCHIMENTO!A:A,AUTOPREENCHIMENTO!LO:LO)</f>
        <v>#N/A</v>
      </c>
      <c r="K159" s="66" t="e">
        <f>_xlfn.XLOOKUP(A:A,AUTOPREENCHIMENTO!A:A,AUTOPREENCHIMENTO!LN:LN)</f>
        <v>#N/A</v>
      </c>
      <c r="L159" s="29" t="str">
        <f>_xlfn.XLOOKUP(A:A,'COAPS 2020-10'!A:A,'COAPS 2020-10'!AG:AG)</f>
        <v>SATISFATÓRIA</v>
      </c>
    </row>
    <row r="160" spans="1:12" x14ac:dyDescent="0.25">
      <c r="A160" s="2">
        <v>232</v>
      </c>
      <c r="B160" s="1" t="s">
        <v>1857</v>
      </c>
      <c r="C160" s="43" t="s">
        <v>291</v>
      </c>
      <c r="D160" s="1" t="s">
        <v>2158</v>
      </c>
      <c r="E160" s="20" t="str">
        <f>_xlfn.XLOOKUP(A:A,Tipologia!A:A,Tipologia!F:F)</f>
        <v>SEM INFORMAÇÃO</v>
      </c>
      <c r="F160" s="63" t="e">
        <f t="shared" si="8"/>
        <v>#N/A</v>
      </c>
      <c r="G160" s="65">
        <f t="shared" si="9"/>
        <v>1.5</v>
      </c>
      <c r="H160" s="65" t="e">
        <f t="shared" si="10"/>
        <v>#N/A</v>
      </c>
      <c r="I160" s="65">
        <f t="shared" si="11"/>
        <v>0</v>
      </c>
      <c r="J160" s="66">
        <f>_xlfn.XLOOKUP(A:A,AUTOPREENCHIMENTO!A:A,AUTOPREENCHIMENTO!LO:LO)</f>
        <v>1</v>
      </c>
      <c r="K160" s="66">
        <f>_xlfn.XLOOKUP(A:A,AUTOPREENCHIMENTO!A:A,AUTOPREENCHIMENTO!LN:LN)</f>
        <v>2</v>
      </c>
      <c r="L160" s="29" t="e">
        <f>_xlfn.XLOOKUP(A:A,'COAPS 2020-10'!A:A,'COAPS 2020-10'!AG:AG)</f>
        <v>#N/A</v>
      </c>
    </row>
    <row r="161" spans="1:12" x14ac:dyDescent="0.25">
      <c r="A161" s="2">
        <v>233</v>
      </c>
      <c r="B161" s="1" t="s">
        <v>1857</v>
      </c>
      <c r="C161" s="43" t="s">
        <v>291</v>
      </c>
      <c r="D161" s="1" t="s">
        <v>2129</v>
      </c>
      <c r="E161" s="20" t="str">
        <f>_xlfn.XLOOKUP(A:A,Tipologia!A:A,Tipologia!F:F)</f>
        <v>C</v>
      </c>
      <c r="F161" s="63">
        <f t="shared" si="8"/>
        <v>2.25</v>
      </c>
      <c r="G161" s="65">
        <f t="shared" si="9"/>
        <v>0.75</v>
      </c>
      <c r="H161" s="65">
        <f t="shared" si="10"/>
        <v>1.5</v>
      </c>
      <c r="I161" s="65">
        <f t="shared" si="11"/>
        <v>0</v>
      </c>
      <c r="J161" s="66">
        <f>_xlfn.XLOOKUP(A:A,AUTOPREENCHIMENTO!A:A,AUTOPREENCHIMENTO!LO:LO)</f>
        <v>2</v>
      </c>
      <c r="K161" s="66">
        <f>_xlfn.XLOOKUP(A:A,AUTOPREENCHIMENTO!A:A,AUTOPREENCHIMENTO!LN:LN)</f>
        <v>2</v>
      </c>
      <c r="L161" s="29" t="str">
        <f>_xlfn.XLOOKUP(A:A,'COAPS 2020-10'!A:A,'COAPS 2020-10'!AG:AG)</f>
        <v>SATISFATÓRIA</v>
      </c>
    </row>
    <row r="162" spans="1:12" x14ac:dyDescent="0.25">
      <c r="A162" s="2">
        <v>234</v>
      </c>
      <c r="B162" s="1" t="s">
        <v>1857</v>
      </c>
      <c r="C162" s="43" t="s">
        <v>291</v>
      </c>
      <c r="D162" s="1" t="s">
        <v>2140</v>
      </c>
      <c r="E162" s="20" t="str">
        <f>_xlfn.XLOOKUP(A:A,Tipologia!A:A,Tipologia!F:F)</f>
        <v>E</v>
      </c>
      <c r="F162" s="63">
        <f t="shared" si="8"/>
        <v>2.25</v>
      </c>
      <c r="G162" s="65">
        <f t="shared" si="9"/>
        <v>0.75</v>
      </c>
      <c r="H162" s="65">
        <f t="shared" si="10"/>
        <v>1.5</v>
      </c>
      <c r="I162" s="65">
        <f t="shared" si="11"/>
        <v>0</v>
      </c>
      <c r="J162" s="66">
        <f>_xlfn.XLOOKUP(A:A,AUTOPREENCHIMENTO!A:A,AUTOPREENCHIMENTO!LO:LO)</f>
        <v>2</v>
      </c>
      <c r="K162" s="66">
        <f>_xlfn.XLOOKUP(A:A,AUTOPREENCHIMENTO!A:A,AUTOPREENCHIMENTO!LN:LN)</f>
        <v>2</v>
      </c>
      <c r="L162" s="29" t="str">
        <f>_xlfn.XLOOKUP(A:A,'COAPS 2020-10'!A:A,'COAPS 2020-10'!AG:AG)</f>
        <v>SATISFATÓRIA</v>
      </c>
    </row>
    <row r="163" spans="1:12" x14ac:dyDescent="0.25">
      <c r="A163" s="2">
        <v>235</v>
      </c>
      <c r="B163" s="1" t="s">
        <v>1857</v>
      </c>
      <c r="C163" s="43" t="s">
        <v>291</v>
      </c>
      <c r="D163" s="1" t="s">
        <v>2159</v>
      </c>
      <c r="E163" s="20" t="str">
        <f>_xlfn.XLOOKUP(A:A,Tipologia!A:A,Tipologia!F:F)</f>
        <v>SEM INFORMAÇÃO</v>
      </c>
      <c r="F163" s="63" t="e">
        <f t="shared" si="8"/>
        <v>#N/A</v>
      </c>
      <c r="G163" s="65">
        <f t="shared" si="9"/>
        <v>1.5</v>
      </c>
      <c r="H163" s="65" t="e">
        <f t="shared" si="10"/>
        <v>#N/A</v>
      </c>
      <c r="I163" s="65">
        <f t="shared" si="11"/>
        <v>0</v>
      </c>
      <c r="J163" s="66">
        <f>_xlfn.XLOOKUP(A:A,AUTOPREENCHIMENTO!A:A,AUTOPREENCHIMENTO!LO:LO)</f>
        <v>1</v>
      </c>
      <c r="K163" s="66">
        <f>_xlfn.XLOOKUP(A:A,AUTOPREENCHIMENTO!A:A,AUTOPREENCHIMENTO!LN:LN)</f>
        <v>2</v>
      </c>
      <c r="L163" s="29" t="e">
        <f>_xlfn.XLOOKUP(A:A,'COAPS 2020-10'!A:A,'COAPS 2020-10'!AG:AG)</f>
        <v>#N/A</v>
      </c>
    </row>
    <row r="164" spans="1:12" x14ac:dyDescent="0.25">
      <c r="A164" s="2">
        <v>236</v>
      </c>
      <c r="B164" s="1" t="s">
        <v>1857</v>
      </c>
      <c r="C164" s="43" t="s">
        <v>291</v>
      </c>
      <c r="D164" s="1" t="s">
        <v>1869</v>
      </c>
      <c r="E164" s="20" t="str">
        <f>_xlfn.XLOOKUP(A:A,Tipologia!A:A,Tipologia!F:F)</f>
        <v>E</v>
      </c>
      <c r="F164" s="63">
        <f t="shared" si="8"/>
        <v>0.75</v>
      </c>
      <c r="G164" s="65">
        <f t="shared" si="9"/>
        <v>0.75</v>
      </c>
      <c r="H164" s="65">
        <f t="shared" si="10"/>
        <v>0</v>
      </c>
      <c r="I164" s="65">
        <f t="shared" si="11"/>
        <v>0</v>
      </c>
      <c r="J164" s="66">
        <f>_xlfn.XLOOKUP(A:A,AUTOPREENCHIMENTO!A:A,AUTOPREENCHIMENTO!LO:LO)</f>
        <v>2</v>
      </c>
      <c r="K164" s="66">
        <f>_xlfn.XLOOKUP(A:A,AUTOPREENCHIMENTO!A:A,AUTOPREENCHIMENTO!LN:LN)</f>
        <v>2</v>
      </c>
      <c r="L164" s="29" t="str">
        <f>_xlfn.XLOOKUP(A:A,'COAPS 2020-10'!A:A,'COAPS 2020-10'!AG:AG)</f>
        <v>NÃO</v>
      </c>
    </row>
    <row r="165" spans="1:12" x14ac:dyDescent="0.25">
      <c r="A165" s="2">
        <v>237</v>
      </c>
      <c r="B165" s="1" t="s">
        <v>1857</v>
      </c>
      <c r="C165" s="43" t="s">
        <v>291</v>
      </c>
      <c r="D165" s="1" t="s">
        <v>2082</v>
      </c>
      <c r="E165" s="20" t="str">
        <f>_xlfn.XLOOKUP(A:A,Tipologia!A:A,Tipologia!F:F)</f>
        <v>B</v>
      </c>
      <c r="F165" s="63">
        <f t="shared" si="8"/>
        <v>3.25</v>
      </c>
      <c r="G165" s="65">
        <f t="shared" si="9"/>
        <v>0.75</v>
      </c>
      <c r="H165" s="65">
        <f t="shared" si="10"/>
        <v>1.5</v>
      </c>
      <c r="I165" s="65">
        <f t="shared" si="11"/>
        <v>1</v>
      </c>
      <c r="J165" s="66">
        <f>_xlfn.XLOOKUP(A:A,AUTOPREENCHIMENTO!A:A,AUTOPREENCHIMENTO!LO:LO)</f>
        <v>2</v>
      </c>
      <c r="K165" s="66">
        <f>_xlfn.XLOOKUP(A:A,AUTOPREENCHIMENTO!A:A,AUTOPREENCHIMENTO!LN:LN)</f>
        <v>1</v>
      </c>
      <c r="L165" s="29" t="str">
        <f>_xlfn.XLOOKUP(A:A,'COAPS 2020-10'!A:A,'COAPS 2020-10'!AG:AG)</f>
        <v>SATISFATÓRIA</v>
      </c>
    </row>
    <row r="166" spans="1:12" x14ac:dyDescent="0.25">
      <c r="A166" s="2">
        <v>239</v>
      </c>
      <c r="B166" s="1" t="s">
        <v>1857</v>
      </c>
      <c r="C166" s="43" t="s">
        <v>157</v>
      </c>
      <c r="D166" s="1" t="s">
        <v>1895</v>
      </c>
      <c r="E166" s="20" t="str">
        <f>_xlfn.XLOOKUP(A:A,Tipologia!A:A,Tipologia!F:F)</f>
        <v>SEM INFORMAÇÃO</v>
      </c>
      <c r="F166" s="63" t="e">
        <f t="shared" si="8"/>
        <v>#N/A</v>
      </c>
      <c r="G166" s="65" t="e">
        <f t="shared" si="9"/>
        <v>#N/A</v>
      </c>
      <c r="H166" s="65">
        <f t="shared" si="10"/>
        <v>0</v>
      </c>
      <c r="I166" s="65" t="e">
        <f t="shared" si="11"/>
        <v>#N/A</v>
      </c>
      <c r="J166" s="66" t="e">
        <f>_xlfn.XLOOKUP(A:A,AUTOPREENCHIMENTO!A:A,AUTOPREENCHIMENTO!LO:LO)</f>
        <v>#N/A</v>
      </c>
      <c r="K166" s="66" t="e">
        <f>_xlfn.XLOOKUP(A:A,AUTOPREENCHIMENTO!A:A,AUTOPREENCHIMENTO!LN:LN)</f>
        <v>#N/A</v>
      </c>
      <c r="L166" s="29" t="str">
        <f>_xlfn.XLOOKUP(A:A,'COAPS 2020-10'!A:A,'COAPS 2020-10'!AG:AG)</f>
        <v>NÃO</v>
      </c>
    </row>
    <row r="167" spans="1:12" x14ac:dyDescent="0.25">
      <c r="A167" s="2">
        <v>501</v>
      </c>
      <c r="B167" s="1" t="s">
        <v>1929</v>
      </c>
      <c r="C167" s="43" t="s">
        <v>136</v>
      </c>
      <c r="D167" s="12" t="s">
        <v>1944</v>
      </c>
      <c r="E167" s="20" t="e">
        <f>_xlfn.XLOOKUP(A:A,Tipologia!A:A,Tipologia!F:F)</f>
        <v>#N/A</v>
      </c>
      <c r="F167" s="63" t="e">
        <f t="shared" si="8"/>
        <v>#N/A</v>
      </c>
      <c r="G167" s="65" t="e">
        <f t="shared" si="9"/>
        <v>#N/A</v>
      </c>
      <c r="H167" s="65">
        <f t="shared" si="10"/>
        <v>0</v>
      </c>
      <c r="I167" s="65" t="e">
        <f t="shared" si="11"/>
        <v>#N/A</v>
      </c>
      <c r="J167" s="66" t="e">
        <f>_xlfn.XLOOKUP(A:A,AUTOPREENCHIMENTO!A:A,AUTOPREENCHIMENTO!LO:LO)</f>
        <v>#N/A</v>
      </c>
      <c r="K167" s="66" t="e">
        <f>_xlfn.XLOOKUP(A:A,AUTOPREENCHIMENTO!A:A,AUTOPREENCHIMENTO!LN:LN)</f>
        <v>#N/A</v>
      </c>
      <c r="L167" s="29" t="str">
        <f>_xlfn.XLOOKUP(A:A,'COAPS 2020-10'!A:A,'COAPS 2020-10'!AG:AG)</f>
        <v>NÃO</v>
      </c>
    </row>
    <row r="168" spans="1:12" x14ac:dyDescent="0.25">
      <c r="A168" s="2">
        <v>502</v>
      </c>
      <c r="B168" s="1" t="s">
        <v>1929</v>
      </c>
      <c r="C168" s="43" t="s">
        <v>136</v>
      </c>
      <c r="D168" s="12" t="s">
        <v>1948</v>
      </c>
      <c r="E168" s="20" t="e">
        <f>_xlfn.XLOOKUP(A:A,Tipologia!A:A,Tipologia!F:F)</f>
        <v>#N/A</v>
      </c>
      <c r="F168" s="63" t="e">
        <f t="shared" si="8"/>
        <v>#N/A</v>
      </c>
      <c r="G168" s="65" t="e">
        <f t="shared" si="9"/>
        <v>#N/A</v>
      </c>
      <c r="H168" s="65">
        <f t="shared" si="10"/>
        <v>0</v>
      </c>
      <c r="I168" s="65" t="e">
        <f t="shared" si="11"/>
        <v>#N/A</v>
      </c>
      <c r="J168" s="66" t="e">
        <f>_xlfn.XLOOKUP(A:A,AUTOPREENCHIMENTO!A:A,AUTOPREENCHIMENTO!LO:LO)</f>
        <v>#N/A</v>
      </c>
      <c r="K168" s="66" t="e">
        <f>_xlfn.XLOOKUP(A:A,AUTOPREENCHIMENTO!A:A,AUTOPREENCHIMENTO!LN:LN)</f>
        <v>#N/A</v>
      </c>
      <c r="L168" s="29" t="str">
        <f>_xlfn.XLOOKUP(A:A,'COAPS 2020-10'!A:A,'COAPS 2020-10'!AG:AG)</f>
        <v>N/A PRISIONAL</v>
      </c>
    </row>
    <row r="169" spans="1:12" x14ac:dyDescent="0.25">
      <c r="A169" s="2">
        <v>503</v>
      </c>
      <c r="B169" s="1" t="s">
        <v>1929</v>
      </c>
      <c r="C169" s="43" t="s">
        <v>136</v>
      </c>
      <c r="D169" s="12" t="s">
        <v>1951</v>
      </c>
      <c r="E169" s="20" t="e">
        <f>_xlfn.XLOOKUP(A:A,Tipologia!A:A,Tipologia!F:F)</f>
        <v>#N/A</v>
      </c>
      <c r="F169" s="63" t="e">
        <f t="shared" si="8"/>
        <v>#N/A</v>
      </c>
      <c r="G169" s="65" t="e">
        <f t="shared" si="9"/>
        <v>#N/A</v>
      </c>
      <c r="H169" s="65">
        <f t="shared" si="10"/>
        <v>0</v>
      </c>
      <c r="I169" s="65" t="e">
        <f t="shared" si="11"/>
        <v>#N/A</v>
      </c>
      <c r="J169" s="66" t="e">
        <f>_xlfn.XLOOKUP(A:A,AUTOPREENCHIMENTO!A:A,AUTOPREENCHIMENTO!LO:LO)</f>
        <v>#N/A</v>
      </c>
      <c r="K169" s="66" t="e">
        <f>_xlfn.XLOOKUP(A:A,AUTOPREENCHIMENTO!A:A,AUTOPREENCHIMENTO!LN:LN)</f>
        <v>#N/A</v>
      </c>
      <c r="L169" s="29" t="str">
        <f>_xlfn.XLOOKUP(A:A,'COAPS 2020-10'!A:A,'COAPS 2020-10'!AG:AG)</f>
        <v>N/A PRISIONAL</v>
      </c>
    </row>
    <row r="170" spans="1:12" x14ac:dyDescent="0.25">
      <c r="A170" s="2">
        <v>504</v>
      </c>
      <c r="B170" s="1" t="s">
        <v>1929</v>
      </c>
      <c r="C170" s="43" t="s">
        <v>120</v>
      </c>
      <c r="D170" s="12" t="s">
        <v>2130</v>
      </c>
      <c r="E170" s="20" t="e">
        <f>_xlfn.XLOOKUP(A:A,Tipologia!A:A,Tipologia!F:F)</f>
        <v>#N/A</v>
      </c>
      <c r="F170" s="63" t="e">
        <f t="shared" si="8"/>
        <v>#N/A</v>
      </c>
      <c r="G170" s="65" t="e">
        <f t="shared" si="9"/>
        <v>#N/A</v>
      </c>
      <c r="H170" s="65">
        <f t="shared" si="10"/>
        <v>0</v>
      </c>
      <c r="I170" s="65" t="e">
        <f t="shared" si="11"/>
        <v>#N/A</v>
      </c>
      <c r="J170" s="66" t="e">
        <f>_xlfn.XLOOKUP(A:A,AUTOPREENCHIMENTO!A:A,AUTOPREENCHIMENTO!LO:LO)</f>
        <v>#N/A</v>
      </c>
      <c r="K170" s="66" t="e">
        <f>_xlfn.XLOOKUP(A:A,AUTOPREENCHIMENTO!A:A,AUTOPREENCHIMENTO!LN:LN)</f>
        <v>#N/A</v>
      </c>
      <c r="L170" s="29" t="str">
        <f>_xlfn.XLOOKUP(A:A,'COAPS 2020-10'!A:A,'COAPS 2020-10'!AG:AG)</f>
        <v>NÃO</v>
      </c>
    </row>
    <row r="171" spans="1:12" x14ac:dyDescent="0.25">
      <c r="A171" s="2">
        <v>505</v>
      </c>
      <c r="B171" s="1" t="s">
        <v>1622</v>
      </c>
      <c r="C171" s="43" t="s">
        <v>127</v>
      </c>
      <c r="D171" s="12" t="s">
        <v>1671</v>
      </c>
      <c r="E171" s="20" t="e">
        <f>_xlfn.XLOOKUP(A:A,Tipologia!A:A,Tipologia!F:F)</f>
        <v>#N/A</v>
      </c>
      <c r="F171" s="63" t="e">
        <f t="shared" si="8"/>
        <v>#N/A</v>
      </c>
      <c r="G171" s="65" t="e">
        <f t="shared" si="9"/>
        <v>#N/A</v>
      </c>
      <c r="H171" s="65">
        <f t="shared" si="10"/>
        <v>0</v>
      </c>
      <c r="I171" s="65" t="e">
        <f t="shared" si="11"/>
        <v>#N/A</v>
      </c>
      <c r="J171" s="66" t="e">
        <f>_xlfn.XLOOKUP(A:A,AUTOPREENCHIMENTO!A:A,AUTOPREENCHIMENTO!LO:LO)</f>
        <v>#N/A</v>
      </c>
      <c r="K171" s="66" t="e">
        <f>_xlfn.XLOOKUP(A:A,AUTOPREENCHIMENTO!A:A,AUTOPREENCHIMENTO!LN:LN)</f>
        <v>#N/A</v>
      </c>
      <c r="L171" s="29" t="str">
        <f>_xlfn.XLOOKUP(A:A,'COAPS 2020-10'!A:A,'COAPS 2020-10'!AG:AG)</f>
        <v>N/A PRISIONAL</v>
      </c>
    </row>
    <row r="172" spans="1:12" x14ac:dyDescent="0.25">
      <c r="A172" s="2">
        <v>506</v>
      </c>
      <c r="B172" s="1" t="s">
        <v>1622</v>
      </c>
      <c r="C172" s="43" t="s">
        <v>127</v>
      </c>
      <c r="D172" s="12" t="s">
        <v>1674</v>
      </c>
      <c r="E172" s="20" t="e">
        <f>_xlfn.XLOOKUP(A:A,Tipologia!A:A,Tipologia!F:F)</f>
        <v>#N/A</v>
      </c>
      <c r="F172" s="63" t="e">
        <f t="shared" si="8"/>
        <v>#N/A</v>
      </c>
      <c r="G172" s="65" t="e">
        <f t="shared" si="9"/>
        <v>#N/A</v>
      </c>
      <c r="H172" s="65">
        <f t="shared" si="10"/>
        <v>0</v>
      </c>
      <c r="I172" s="65" t="e">
        <f t="shared" si="11"/>
        <v>#N/A</v>
      </c>
      <c r="J172" s="66" t="e">
        <f>_xlfn.XLOOKUP(A:A,AUTOPREENCHIMENTO!A:A,AUTOPREENCHIMENTO!LO:LO)</f>
        <v>#N/A</v>
      </c>
      <c r="K172" s="66" t="e">
        <f>_xlfn.XLOOKUP(A:A,AUTOPREENCHIMENTO!A:A,AUTOPREENCHIMENTO!LN:LN)</f>
        <v>#N/A</v>
      </c>
      <c r="L172" s="29" t="str">
        <f>_xlfn.XLOOKUP(A:A,'COAPS 2020-10'!A:A,'COAPS 2020-10'!AG:AG)</f>
        <v>N/A PRISIONAL</v>
      </c>
    </row>
    <row r="173" spans="1:12" x14ac:dyDescent="0.25">
      <c r="A173" s="2">
        <v>507</v>
      </c>
      <c r="B173" s="1" t="s">
        <v>1622</v>
      </c>
      <c r="C173" s="43" t="s">
        <v>127</v>
      </c>
      <c r="D173" s="12" t="s">
        <v>1676</v>
      </c>
      <c r="E173" s="20" t="e">
        <f>_xlfn.XLOOKUP(A:A,Tipologia!A:A,Tipologia!F:F)</f>
        <v>#N/A</v>
      </c>
      <c r="F173" s="63" t="e">
        <f t="shared" si="8"/>
        <v>#N/A</v>
      </c>
      <c r="G173" s="65" t="e">
        <f t="shared" si="9"/>
        <v>#N/A</v>
      </c>
      <c r="H173" s="65">
        <f t="shared" si="10"/>
        <v>0</v>
      </c>
      <c r="I173" s="65" t="e">
        <f t="shared" si="11"/>
        <v>#N/A</v>
      </c>
      <c r="J173" s="66" t="e">
        <f>_xlfn.XLOOKUP(A:A,AUTOPREENCHIMENTO!A:A,AUTOPREENCHIMENTO!LO:LO)</f>
        <v>#N/A</v>
      </c>
      <c r="K173" s="66" t="e">
        <f>_xlfn.XLOOKUP(A:A,AUTOPREENCHIMENTO!A:A,AUTOPREENCHIMENTO!LN:LN)</f>
        <v>#N/A</v>
      </c>
      <c r="L173" s="29" t="str">
        <f>_xlfn.XLOOKUP(A:A,'COAPS 2020-10'!A:A,'COAPS 2020-10'!AG:AG)</f>
        <v>N/A PRISIONAL</v>
      </c>
    </row>
    <row r="174" spans="1:12" x14ac:dyDescent="0.25">
      <c r="A174" s="2">
        <v>508</v>
      </c>
      <c r="B174" s="1" t="s">
        <v>1622</v>
      </c>
      <c r="C174" s="43" t="s">
        <v>127</v>
      </c>
      <c r="D174" s="12" t="s">
        <v>1677</v>
      </c>
      <c r="E174" s="20" t="e">
        <f>_xlfn.XLOOKUP(A:A,Tipologia!A:A,Tipologia!F:F)</f>
        <v>#N/A</v>
      </c>
      <c r="F174" s="63" t="e">
        <f t="shared" si="8"/>
        <v>#N/A</v>
      </c>
      <c r="G174" s="65" t="e">
        <f t="shared" si="9"/>
        <v>#N/A</v>
      </c>
      <c r="H174" s="65">
        <f t="shared" si="10"/>
        <v>0</v>
      </c>
      <c r="I174" s="65" t="e">
        <f t="shared" si="11"/>
        <v>#N/A</v>
      </c>
      <c r="J174" s="66" t="e">
        <f>_xlfn.XLOOKUP(A:A,AUTOPREENCHIMENTO!A:A,AUTOPREENCHIMENTO!LO:LO)</f>
        <v>#N/A</v>
      </c>
      <c r="K174" s="66" t="e">
        <f>_xlfn.XLOOKUP(A:A,AUTOPREENCHIMENTO!A:A,AUTOPREENCHIMENTO!LN:LN)</f>
        <v>#N/A</v>
      </c>
      <c r="L174" s="29" t="str">
        <f>_xlfn.XLOOKUP(A:A,'COAPS 2020-10'!A:A,'COAPS 2020-10'!AG:AG)</f>
        <v>N/A PRISIONAL</v>
      </c>
    </row>
    <row r="175" spans="1:12" x14ac:dyDescent="0.25">
      <c r="A175" s="2">
        <v>509</v>
      </c>
      <c r="B175" s="1" t="s">
        <v>1568</v>
      </c>
      <c r="C175" s="12" t="s">
        <v>1617</v>
      </c>
      <c r="D175" s="12" t="s">
        <v>2044</v>
      </c>
      <c r="E175" s="20" t="e">
        <f>_xlfn.XLOOKUP(A:A,Tipologia!A:A,Tipologia!F:F)</f>
        <v>#N/A</v>
      </c>
      <c r="F175" s="63" t="e">
        <f t="shared" si="8"/>
        <v>#N/A</v>
      </c>
      <c r="G175" s="65" t="e">
        <f t="shared" si="9"/>
        <v>#N/A</v>
      </c>
      <c r="H175" s="65">
        <f t="shared" si="10"/>
        <v>1.5</v>
      </c>
      <c r="I175" s="65" t="e">
        <f t="shared" si="11"/>
        <v>#N/A</v>
      </c>
      <c r="J175" s="66" t="e">
        <f>_xlfn.XLOOKUP(A:A,AUTOPREENCHIMENTO!A:A,AUTOPREENCHIMENTO!LO:LO)</f>
        <v>#N/A</v>
      </c>
      <c r="K175" s="66" t="e">
        <f>_xlfn.XLOOKUP(A:A,AUTOPREENCHIMENTO!A:A,AUTOPREENCHIMENTO!LN:LN)</f>
        <v>#N/A</v>
      </c>
      <c r="L175" s="29" t="str">
        <f>_xlfn.XLOOKUP(A:A,'COAPS 2020-10'!A:A,'COAPS 2020-10'!AG:AG)</f>
        <v>SATISFATÓRIA</v>
      </c>
    </row>
  </sheetData>
  <sortState xmlns:xlrd2="http://schemas.microsoft.com/office/spreadsheetml/2017/richdata2" ref="A2:D166">
    <sortCondition ref="A1:A166"/>
  </sortState>
  <conditionalFormatting sqref="E2:E175">
    <cfRule type="cellIs" dxfId="8" priority="1" operator="equal">
      <formula>"E"</formula>
    </cfRule>
    <cfRule type="cellIs" dxfId="7" priority="2" operator="equal">
      <formula>"D"</formula>
    </cfRule>
    <cfRule type="cellIs" dxfId="6" priority="3" operator="equal">
      <formula>"C"</formula>
    </cfRule>
    <cfRule type="cellIs" dxfId="5" priority="4" operator="equal">
      <formula>"B"</formula>
    </cfRule>
    <cfRule type="cellIs" dxfId="4" priority="5" operator="equal">
      <formula>"A"</formula>
    </cfRule>
  </conditionalFormatting>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4A58F-C7A6-4617-A621-AE4F7FB21188}">
  <dimension ref="A1:AS173"/>
  <sheetViews>
    <sheetView zoomScaleNormal="100" workbookViewId="0">
      <pane xSplit="4" ySplit="1" topLeftCell="E135" activePane="bottomRight" state="frozen"/>
      <selection pane="topRight" activeCell="E1" sqref="E1"/>
      <selection pane="bottomLeft" activeCell="A2" sqref="A2"/>
      <selection pane="bottomRight" activeCell="A159" sqref="A159"/>
    </sheetView>
  </sheetViews>
  <sheetFormatPr defaultColWidth="30.7109375" defaultRowHeight="15" x14ac:dyDescent="0.25"/>
  <cols>
    <col min="1" max="1" width="12.42578125" style="40" customWidth="1"/>
    <col min="2" max="2" width="19.140625" style="40" customWidth="1"/>
    <col min="3" max="3" width="18.85546875" style="40" customWidth="1"/>
    <col min="4" max="4" width="60.42578125" style="41" bestFit="1" customWidth="1"/>
    <col min="5" max="5" width="8" style="40" customWidth="1"/>
    <col min="6" max="6" width="14.42578125" style="40" customWidth="1"/>
    <col min="7" max="7" width="6.85546875" style="40" bestFit="1" customWidth="1"/>
    <col min="8" max="8" width="41.28515625" style="40" customWidth="1"/>
    <col min="9" max="9" width="107.140625" style="41" customWidth="1"/>
    <col min="10" max="10" width="111.42578125" style="40" customWidth="1"/>
    <col min="11" max="11" width="19.140625" style="40" customWidth="1"/>
    <col min="12" max="12" width="27.85546875" style="40" customWidth="1"/>
    <col min="13" max="13" width="17.85546875" style="40" bestFit="1" customWidth="1"/>
    <col min="14" max="15" width="23.42578125" style="40" customWidth="1"/>
    <col min="16" max="16" width="18.140625" style="40" bestFit="1" customWidth="1"/>
    <col min="17" max="17" width="22.85546875" style="40" bestFit="1" customWidth="1"/>
    <col min="18" max="18" width="16.5703125" style="40" bestFit="1" customWidth="1"/>
    <col min="19" max="19" width="13.85546875" style="40" bestFit="1" customWidth="1"/>
    <col min="20" max="20" width="22" style="40" bestFit="1" customWidth="1"/>
    <col min="21" max="21" width="15.42578125" style="40" bestFit="1" customWidth="1"/>
    <col min="22" max="22" width="14.5703125" style="40" bestFit="1" customWidth="1"/>
    <col min="23" max="23" width="24" style="40" bestFit="1" customWidth="1"/>
    <col min="24" max="24" width="15.7109375" style="40" bestFit="1" customWidth="1"/>
    <col min="25" max="25" width="81.140625" style="40" customWidth="1"/>
    <col min="26" max="26" width="32.42578125" style="40" bestFit="1" customWidth="1"/>
    <col min="27" max="27" width="48.28515625" style="40" customWidth="1"/>
    <col min="28" max="28" width="18.42578125" style="40" bestFit="1" customWidth="1"/>
    <col min="29" max="29" width="31.28515625" style="40" customWidth="1"/>
    <col min="30" max="30" width="31.42578125" style="40" bestFit="1" customWidth="1"/>
    <col min="31" max="31" width="29.28515625" style="40" bestFit="1" customWidth="1"/>
    <col min="32" max="32" width="27.42578125" style="40" customWidth="1"/>
    <col min="33" max="33" width="18.140625" style="40" bestFit="1" customWidth="1"/>
    <col min="34" max="34" width="12.7109375" style="40" bestFit="1" customWidth="1"/>
    <col min="35" max="36" width="12.140625" style="40" bestFit="1" customWidth="1"/>
    <col min="37" max="37" width="15.85546875" style="40" bestFit="1" customWidth="1"/>
    <col min="38" max="38" width="5.85546875" style="40" bestFit="1" customWidth="1"/>
    <col min="39" max="39" width="7.42578125" style="40" bestFit="1" customWidth="1"/>
    <col min="40" max="40" width="10.7109375" style="40" customWidth="1"/>
    <col min="41" max="41" width="19.42578125" style="40" bestFit="1" customWidth="1"/>
    <col min="42" max="42" width="10.140625" style="40" bestFit="1" customWidth="1"/>
    <col min="43" max="43" width="10.28515625" style="40" bestFit="1" customWidth="1"/>
    <col min="44" max="44" width="11.7109375" style="40" bestFit="1" customWidth="1"/>
    <col min="45" max="45" width="10.28515625" style="40" bestFit="1" customWidth="1"/>
    <col min="46" max="16384" width="30.7109375" style="40"/>
  </cols>
  <sheetData>
    <row r="1" spans="1:45" s="61" customFormat="1" ht="30" x14ac:dyDescent="0.25">
      <c r="A1" s="44" t="s">
        <v>32</v>
      </c>
      <c r="B1" s="59" t="s">
        <v>1492</v>
      </c>
      <c r="C1" s="59" t="s">
        <v>1493</v>
      </c>
      <c r="D1" s="59" t="s">
        <v>1494</v>
      </c>
      <c r="E1" s="59" t="s">
        <v>1495</v>
      </c>
      <c r="F1" s="59" t="s">
        <v>1496</v>
      </c>
      <c r="G1" s="59" t="s">
        <v>1497</v>
      </c>
      <c r="H1" s="59" t="s">
        <v>1498</v>
      </c>
      <c r="I1" s="59" t="s">
        <v>1499</v>
      </c>
      <c r="J1" s="59" t="s">
        <v>1500</v>
      </c>
      <c r="K1" s="59" t="s">
        <v>1501</v>
      </c>
      <c r="L1" s="59" t="s">
        <v>1502</v>
      </c>
      <c r="M1" s="60" t="s">
        <v>2251</v>
      </c>
      <c r="N1" s="60" t="s">
        <v>2254</v>
      </c>
      <c r="O1" s="60" t="s">
        <v>2245</v>
      </c>
      <c r="P1" s="60" t="s">
        <v>2246</v>
      </c>
      <c r="Q1" s="60" t="s">
        <v>2247</v>
      </c>
      <c r="R1" s="60" t="s">
        <v>1532</v>
      </c>
      <c r="S1" s="59" t="s">
        <v>1503</v>
      </c>
      <c r="T1" s="60" t="s">
        <v>1504</v>
      </c>
      <c r="U1" s="59" t="s">
        <v>1505</v>
      </c>
      <c r="V1" s="60" t="s">
        <v>1506</v>
      </c>
      <c r="W1" s="60" t="s">
        <v>1507</v>
      </c>
      <c r="X1" s="60" t="s">
        <v>1508</v>
      </c>
      <c r="Y1" s="59" t="s">
        <v>1509</v>
      </c>
      <c r="Z1" s="59" t="s">
        <v>1510</v>
      </c>
      <c r="AA1" s="59" t="s">
        <v>1511</v>
      </c>
      <c r="AB1" s="59" t="s">
        <v>3011</v>
      </c>
      <c r="AC1" s="59" t="s">
        <v>2331</v>
      </c>
      <c r="AD1" s="59" t="s">
        <v>2152</v>
      </c>
      <c r="AE1" s="59" t="s">
        <v>2153</v>
      </c>
      <c r="AF1" s="59" t="s">
        <v>2154</v>
      </c>
      <c r="AG1" s="60" t="s">
        <v>2307</v>
      </c>
      <c r="AH1" s="59" t="s">
        <v>1512</v>
      </c>
      <c r="AI1" s="59" t="s">
        <v>1513</v>
      </c>
      <c r="AJ1" s="59" t="s">
        <v>1514</v>
      </c>
      <c r="AK1" s="59" t="s">
        <v>1515</v>
      </c>
      <c r="AL1" s="59" t="s">
        <v>1516</v>
      </c>
      <c r="AM1" s="59" t="s">
        <v>2332</v>
      </c>
      <c r="AN1" s="59" t="s">
        <v>1517</v>
      </c>
      <c r="AO1" s="59" t="s">
        <v>1518</v>
      </c>
      <c r="AP1" s="60" t="s">
        <v>1519</v>
      </c>
      <c r="AQ1" s="60" t="s">
        <v>1520</v>
      </c>
      <c r="AR1" s="59" t="s">
        <v>1521</v>
      </c>
      <c r="AS1" s="60" t="s">
        <v>1522</v>
      </c>
    </row>
    <row r="2" spans="1:45" s="39" customFormat="1" x14ac:dyDescent="0.25">
      <c r="A2" s="39">
        <v>40</v>
      </c>
      <c r="B2" s="39" t="s">
        <v>1622</v>
      </c>
      <c r="C2" s="39" t="s">
        <v>162</v>
      </c>
      <c r="D2" s="12" t="s">
        <v>2333</v>
      </c>
      <c r="E2" s="39">
        <v>3286975</v>
      </c>
      <c r="F2" s="39" t="s">
        <v>1544</v>
      </c>
      <c r="G2" s="39" t="s">
        <v>1</v>
      </c>
      <c r="H2" s="39" t="s">
        <v>1636</v>
      </c>
      <c r="I2" s="12" t="s">
        <v>1637</v>
      </c>
      <c r="J2" s="39" t="s">
        <v>1547</v>
      </c>
      <c r="K2" s="39" t="s">
        <v>1</v>
      </c>
      <c r="L2" s="39" t="s">
        <v>1598</v>
      </c>
      <c r="M2" s="47" t="s">
        <v>4</v>
      </c>
      <c r="N2" s="47">
        <v>6</v>
      </c>
      <c r="O2" s="47">
        <v>1</v>
      </c>
      <c r="P2" s="47" t="s">
        <v>2255</v>
      </c>
      <c r="Q2" s="47" t="s">
        <v>2255</v>
      </c>
      <c r="R2" s="47" t="s">
        <v>1</v>
      </c>
      <c r="S2" s="39" t="s">
        <v>1</v>
      </c>
      <c r="T2" s="47" t="s">
        <v>1</v>
      </c>
      <c r="U2" s="39" t="s">
        <v>1</v>
      </c>
      <c r="V2" s="47" t="s">
        <v>1</v>
      </c>
      <c r="W2" s="47" t="s">
        <v>1</v>
      </c>
      <c r="X2" s="47" t="s">
        <v>1</v>
      </c>
      <c r="Y2" s="39" t="s">
        <v>1</v>
      </c>
      <c r="Z2" s="39" t="s">
        <v>1</v>
      </c>
      <c r="AA2" s="39" t="s">
        <v>1535</v>
      </c>
      <c r="AB2" s="39">
        <v>1</v>
      </c>
      <c r="AC2" s="39">
        <v>1</v>
      </c>
      <c r="AD2" s="39">
        <v>1</v>
      </c>
      <c r="AE2" s="39">
        <v>1</v>
      </c>
      <c r="AF2" s="39" t="str" cm="1">
        <f t="array" ref="AF2">_xlfn.IFS(AB2=0,"NÃO",OR(AD2&gt;AE2,AC2&gt;AD2),"SIM",AB2=AC2,"SIM",AC2&lt;AB2,"NÃO")</f>
        <v>SIM</v>
      </c>
      <c r="AG2" s="47" t="s">
        <v>2486</v>
      </c>
      <c r="AH2" s="39">
        <v>0</v>
      </c>
      <c r="AI2" s="39">
        <v>0</v>
      </c>
      <c r="AJ2" s="39">
        <v>0</v>
      </c>
      <c r="AK2" s="39">
        <v>0</v>
      </c>
      <c r="AL2" s="39">
        <v>0</v>
      </c>
      <c r="AM2" s="39">
        <v>2</v>
      </c>
      <c r="AN2" s="39">
        <v>2</v>
      </c>
      <c r="AO2" s="39">
        <v>0</v>
      </c>
      <c r="AP2" s="47">
        <v>2</v>
      </c>
      <c r="AQ2" s="47">
        <v>1</v>
      </c>
      <c r="AR2" s="39">
        <v>1</v>
      </c>
      <c r="AS2" s="48">
        <v>0</v>
      </c>
    </row>
    <row r="3" spans="1:45" s="39" customFormat="1" x14ac:dyDescent="0.25">
      <c r="A3" s="39">
        <v>42</v>
      </c>
      <c r="B3" s="39" t="s">
        <v>1622</v>
      </c>
      <c r="C3" s="39" t="s">
        <v>127</v>
      </c>
      <c r="D3" s="12" t="s">
        <v>2334</v>
      </c>
      <c r="E3" s="39">
        <v>3212033</v>
      </c>
      <c r="F3" s="39" t="s">
        <v>1544</v>
      </c>
      <c r="G3" s="39" t="s">
        <v>1</v>
      </c>
      <c r="H3" s="39" t="s">
        <v>1686</v>
      </c>
      <c r="I3" s="12" t="s">
        <v>1687</v>
      </c>
      <c r="J3" s="39" t="s">
        <v>1547</v>
      </c>
      <c r="K3" s="39" t="s">
        <v>1</v>
      </c>
      <c r="L3" s="39" t="s">
        <v>1529</v>
      </c>
      <c r="M3" s="47" t="s">
        <v>4</v>
      </c>
      <c r="N3" s="47">
        <v>3</v>
      </c>
      <c r="O3" s="47">
        <v>0</v>
      </c>
      <c r="P3" s="47" t="s">
        <v>1</v>
      </c>
      <c r="Q3" s="47" t="s">
        <v>1</v>
      </c>
      <c r="R3" s="47" t="s">
        <v>1</v>
      </c>
      <c r="S3" s="39" t="s">
        <v>1</v>
      </c>
      <c r="T3" s="47" t="s">
        <v>1599</v>
      </c>
      <c r="U3" s="39" t="s">
        <v>1</v>
      </c>
      <c r="V3" s="47" t="s">
        <v>1</v>
      </c>
      <c r="W3" s="47" t="s">
        <v>1</v>
      </c>
      <c r="X3" s="47" t="s">
        <v>1</v>
      </c>
      <c r="Y3" s="39" t="s">
        <v>1</v>
      </c>
      <c r="Z3" s="39" t="s">
        <v>1</v>
      </c>
      <c r="AA3" s="39" t="s">
        <v>1586</v>
      </c>
      <c r="AB3" s="39">
        <v>0</v>
      </c>
      <c r="AC3" s="39">
        <v>0</v>
      </c>
      <c r="AD3" s="39">
        <v>0</v>
      </c>
      <c r="AE3" s="39">
        <v>0</v>
      </c>
      <c r="AF3" s="39" t="str" cm="1">
        <f t="array" ref="AF3">_xlfn.IFS(AB3=0,"NÃO",OR(AD3&gt;AE3,AC3&gt;AD3),"SIM",AB3=AC3,"SIM",AC3&lt;AB3,"NÃO")</f>
        <v>NÃO</v>
      </c>
      <c r="AG3" s="47" t="s">
        <v>1</v>
      </c>
      <c r="AH3" s="39">
        <v>0</v>
      </c>
      <c r="AI3" s="39">
        <v>0</v>
      </c>
      <c r="AJ3" s="39">
        <v>0</v>
      </c>
      <c r="AK3" s="39">
        <v>0</v>
      </c>
      <c r="AL3" s="39">
        <v>0</v>
      </c>
      <c r="AM3" s="39">
        <v>1</v>
      </c>
      <c r="AN3" s="39">
        <v>1</v>
      </c>
      <c r="AO3" s="39">
        <v>0</v>
      </c>
      <c r="AP3" s="47">
        <v>1</v>
      </c>
      <c r="AQ3" s="47">
        <v>0</v>
      </c>
      <c r="AR3" s="39">
        <v>0</v>
      </c>
      <c r="AS3" s="48">
        <v>0</v>
      </c>
    </row>
    <row r="4" spans="1:45" s="39" customFormat="1" x14ac:dyDescent="0.25">
      <c r="A4" s="39">
        <v>43</v>
      </c>
      <c r="B4" s="39" t="s">
        <v>1622</v>
      </c>
      <c r="C4" s="39" t="s">
        <v>127</v>
      </c>
      <c r="D4" s="12" t="s">
        <v>2335</v>
      </c>
      <c r="E4" s="39">
        <v>3254887</v>
      </c>
      <c r="F4" s="39" t="s">
        <v>1544</v>
      </c>
      <c r="G4" s="39" t="s">
        <v>1</v>
      </c>
      <c r="H4" s="39" t="s">
        <v>1682</v>
      </c>
      <c r="I4" s="12" t="s">
        <v>1683</v>
      </c>
      <c r="J4" s="39" t="s">
        <v>1547</v>
      </c>
      <c r="K4" s="39" t="s">
        <v>1</v>
      </c>
      <c r="L4" s="39" t="s">
        <v>1529</v>
      </c>
      <c r="M4" s="47" t="s">
        <v>4</v>
      </c>
      <c r="N4" s="47">
        <v>4</v>
      </c>
      <c r="O4" s="47">
        <v>1</v>
      </c>
      <c r="P4" s="47" t="s">
        <v>2255</v>
      </c>
      <c r="Q4" s="47" t="s">
        <v>2255</v>
      </c>
      <c r="R4" s="47" t="s">
        <v>2255</v>
      </c>
      <c r="S4" s="39" t="s">
        <v>1</v>
      </c>
      <c r="T4" s="47" t="s">
        <v>1599</v>
      </c>
      <c r="U4" s="39" t="s">
        <v>1</v>
      </c>
      <c r="V4" s="47" t="s">
        <v>1</v>
      </c>
      <c r="W4" s="47" t="s">
        <v>1</v>
      </c>
      <c r="X4" s="47" t="s">
        <v>2</v>
      </c>
      <c r="Y4" s="39" t="s">
        <v>1681</v>
      </c>
      <c r="Z4" s="39" t="s">
        <v>1</v>
      </c>
      <c r="AA4" s="39" t="s">
        <v>1586</v>
      </c>
      <c r="AB4" s="39">
        <v>0</v>
      </c>
      <c r="AC4" s="39">
        <v>0</v>
      </c>
      <c r="AD4" s="39">
        <v>0</v>
      </c>
      <c r="AE4" s="39">
        <v>0</v>
      </c>
      <c r="AF4" s="39" t="str" cm="1">
        <f t="array" ref="AF4">_xlfn.IFS(AB4=0,"NÃO",OR(AD4&gt;AE4,AC4&gt;AD4),"SIM",AB4=AC4,"SIM",AC4&lt;AB4,"NÃO")</f>
        <v>NÃO</v>
      </c>
      <c r="AG4" s="47" t="s">
        <v>2486</v>
      </c>
      <c r="AH4" s="39">
        <v>0</v>
      </c>
      <c r="AI4" s="39">
        <v>0</v>
      </c>
      <c r="AJ4" s="39">
        <v>0</v>
      </c>
      <c r="AK4" s="39">
        <v>0</v>
      </c>
      <c r="AL4" s="39">
        <v>1</v>
      </c>
      <c r="AM4" s="39">
        <v>2</v>
      </c>
      <c r="AN4" s="39">
        <v>2</v>
      </c>
      <c r="AO4" s="39">
        <v>0</v>
      </c>
      <c r="AP4" s="47">
        <v>2</v>
      </c>
      <c r="AQ4" s="47">
        <v>0</v>
      </c>
      <c r="AR4" s="39">
        <v>0</v>
      </c>
      <c r="AS4" s="48">
        <v>0</v>
      </c>
    </row>
    <row r="5" spans="1:45" s="39" customFormat="1" x14ac:dyDescent="0.25">
      <c r="A5" s="39">
        <v>44</v>
      </c>
      <c r="B5" s="39" t="s">
        <v>1622</v>
      </c>
      <c r="C5" s="39" t="s">
        <v>127</v>
      </c>
      <c r="D5" s="12" t="s">
        <v>1678</v>
      </c>
      <c r="E5" s="39">
        <v>3254909</v>
      </c>
      <c r="F5" s="39" t="s">
        <v>1544</v>
      </c>
      <c r="G5" s="39" t="s">
        <v>1</v>
      </c>
      <c r="H5" s="39" t="s">
        <v>1679</v>
      </c>
      <c r="I5" s="12" t="s">
        <v>1680</v>
      </c>
      <c r="J5" s="39" t="s">
        <v>1547</v>
      </c>
      <c r="K5" s="39" t="s">
        <v>1</v>
      </c>
      <c r="L5" s="39" t="s">
        <v>1529</v>
      </c>
      <c r="M5" s="47" t="s">
        <v>5</v>
      </c>
      <c r="N5" s="47">
        <v>2</v>
      </c>
      <c r="O5" s="47">
        <v>1</v>
      </c>
      <c r="P5" s="47" t="s">
        <v>2255</v>
      </c>
      <c r="Q5" s="47" t="s">
        <v>2255</v>
      </c>
      <c r="R5" s="47" t="s">
        <v>2255</v>
      </c>
      <c r="S5" s="39" t="s">
        <v>1</v>
      </c>
      <c r="T5" s="47" t="s">
        <v>1599</v>
      </c>
      <c r="U5" s="39" t="s">
        <v>1</v>
      </c>
      <c r="V5" s="47" t="s">
        <v>1</v>
      </c>
      <c r="W5" s="47" t="s">
        <v>1</v>
      </c>
      <c r="X5" s="47" t="s">
        <v>2</v>
      </c>
      <c r="Y5" s="39" t="s">
        <v>1681</v>
      </c>
      <c r="Z5" s="39" t="s">
        <v>1</v>
      </c>
      <c r="AA5" s="39" t="s">
        <v>1586</v>
      </c>
      <c r="AB5" s="39">
        <v>0</v>
      </c>
      <c r="AC5" s="39">
        <v>0</v>
      </c>
      <c r="AD5" s="39">
        <v>0</v>
      </c>
      <c r="AE5" s="39">
        <v>0</v>
      </c>
      <c r="AF5" s="39" t="str" cm="1">
        <f t="array" ref="AF5">_xlfn.IFS(AB5=0,"NÃO",OR(AD5&gt;AE5,AC5&gt;AD5),"SIM",AB5=AC5,"SIM",AC5&lt;AB5,"NÃO")</f>
        <v>NÃO</v>
      </c>
      <c r="AG5" s="47" t="s">
        <v>1</v>
      </c>
      <c r="AH5" s="39">
        <v>0</v>
      </c>
      <c r="AI5" s="39">
        <v>0</v>
      </c>
      <c r="AJ5" s="39">
        <v>0</v>
      </c>
      <c r="AK5" s="39">
        <v>0</v>
      </c>
      <c r="AL5" s="39">
        <v>1</v>
      </c>
      <c r="AM5" s="39">
        <v>1</v>
      </c>
      <c r="AN5" s="39">
        <v>1</v>
      </c>
      <c r="AO5" s="39">
        <v>0</v>
      </c>
      <c r="AP5" s="47">
        <v>1</v>
      </c>
      <c r="AQ5" s="47">
        <v>0</v>
      </c>
      <c r="AR5" s="39">
        <v>0</v>
      </c>
      <c r="AS5" s="48">
        <v>0</v>
      </c>
    </row>
    <row r="6" spans="1:45" s="39" customFormat="1" x14ac:dyDescent="0.25">
      <c r="A6" s="39">
        <v>45</v>
      </c>
      <c r="B6" s="39" t="s">
        <v>1568</v>
      </c>
      <c r="C6" s="39" t="s">
        <v>224</v>
      </c>
      <c r="D6" s="12" t="s">
        <v>2336</v>
      </c>
      <c r="F6" s="39" t="s">
        <v>1544</v>
      </c>
      <c r="G6" s="39" t="s">
        <v>1</v>
      </c>
      <c r="H6" s="39" t="s">
        <v>1614</v>
      </c>
      <c r="I6" s="12" t="s">
        <v>1616</v>
      </c>
      <c r="J6" s="39" t="s">
        <v>1547</v>
      </c>
      <c r="K6" s="39" t="s">
        <v>1</v>
      </c>
      <c r="L6" s="39" t="s">
        <v>1529</v>
      </c>
      <c r="M6" s="47" t="s">
        <v>3</v>
      </c>
      <c r="N6" s="47">
        <v>3</v>
      </c>
      <c r="O6" s="47">
        <v>3</v>
      </c>
      <c r="P6" s="47" t="s">
        <v>1</v>
      </c>
      <c r="Q6" s="47" t="s">
        <v>1</v>
      </c>
      <c r="R6" s="47" t="s">
        <v>1</v>
      </c>
      <c r="S6" s="39" t="s">
        <v>1</v>
      </c>
      <c r="T6" s="47" t="s">
        <v>2</v>
      </c>
      <c r="U6" s="39" t="s">
        <v>1</v>
      </c>
      <c r="V6" s="47" t="s">
        <v>1</v>
      </c>
      <c r="W6" s="47" t="s">
        <v>1</v>
      </c>
      <c r="X6" s="47" t="s">
        <v>1</v>
      </c>
      <c r="Y6" s="39" t="s">
        <v>1</v>
      </c>
      <c r="Z6" s="39" t="s">
        <v>1</v>
      </c>
      <c r="AA6" s="39" t="s">
        <v>1586</v>
      </c>
      <c r="AB6" s="39">
        <v>2</v>
      </c>
      <c r="AC6" s="39">
        <v>2</v>
      </c>
      <c r="AD6" s="39">
        <v>2</v>
      </c>
      <c r="AE6" s="39">
        <v>2</v>
      </c>
      <c r="AF6" s="39" t="str" cm="1">
        <f t="array" ref="AF6">_xlfn.IFS(AB6=0,"NÃO",OR(AD6&gt;AE6,AC6&gt;AD6),"SIM",AB6=AC6,"SIM",AC6&lt;AB6,"NÃO")</f>
        <v>SIM</v>
      </c>
      <c r="AG6" s="47" t="s">
        <v>2487</v>
      </c>
      <c r="AH6" s="39">
        <v>0</v>
      </c>
      <c r="AI6" s="39">
        <v>0</v>
      </c>
      <c r="AJ6" s="39">
        <v>0</v>
      </c>
      <c r="AK6" s="39">
        <v>0</v>
      </c>
      <c r="AL6" s="39">
        <v>1</v>
      </c>
      <c r="AM6" s="39">
        <v>3</v>
      </c>
      <c r="AN6" s="39">
        <v>3</v>
      </c>
      <c r="AO6" s="39">
        <v>0</v>
      </c>
      <c r="AP6" s="47">
        <v>3</v>
      </c>
      <c r="AQ6" s="47">
        <v>1</v>
      </c>
      <c r="AR6" s="39">
        <v>1</v>
      </c>
      <c r="AS6" s="48">
        <v>0</v>
      </c>
    </row>
    <row r="7" spans="1:45" s="39" customFormat="1" x14ac:dyDescent="0.25">
      <c r="A7" s="39">
        <v>46</v>
      </c>
      <c r="B7" s="39" t="s">
        <v>1794</v>
      </c>
      <c r="C7" s="39" t="s">
        <v>231</v>
      </c>
      <c r="D7" s="12" t="s">
        <v>2337</v>
      </c>
      <c r="E7" s="39">
        <v>11061</v>
      </c>
      <c r="F7" s="39" t="s">
        <v>1525</v>
      </c>
      <c r="G7" s="39" t="s">
        <v>1</v>
      </c>
      <c r="H7" s="39" t="s">
        <v>1679</v>
      </c>
      <c r="I7" s="12" t="s">
        <v>1820</v>
      </c>
      <c r="J7" s="39" t="s">
        <v>1528</v>
      </c>
      <c r="K7" s="39" t="s">
        <v>2</v>
      </c>
      <c r="L7" s="39" t="s">
        <v>2</v>
      </c>
      <c r="M7" s="47" t="s">
        <v>3</v>
      </c>
      <c r="N7" s="47">
        <v>14</v>
      </c>
      <c r="O7" s="47">
        <v>4</v>
      </c>
      <c r="P7" s="47" t="s">
        <v>2</v>
      </c>
      <c r="Q7" s="47" t="s">
        <v>2</v>
      </c>
      <c r="R7" s="47" t="s">
        <v>2</v>
      </c>
      <c r="S7" s="39" t="s">
        <v>1</v>
      </c>
      <c r="T7" s="47" t="s">
        <v>2</v>
      </c>
      <c r="U7" s="39" t="s">
        <v>2</v>
      </c>
      <c r="V7" s="47" t="s">
        <v>2338</v>
      </c>
      <c r="W7" s="47" t="s">
        <v>1531</v>
      </c>
      <c r="X7" s="47" t="s">
        <v>1532</v>
      </c>
      <c r="Y7" s="39" t="s">
        <v>1821</v>
      </c>
      <c r="Z7" s="39" t="s">
        <v>1560</v>
      </c>
      <c r="AA7" s="39" t="s">
        <v>1535</v>
      </c>
      <c r="AB7" s="39">
        <v>7</v>
      </c>
      <c r="AC7" s="39">
        <v>7</v>
      </c>
      <c r="AD7" s="39">
        <v>7</v>
      </c>
      <c r="AE7" s="39">
        <v>7</v>
      </c>
      <c r="AF7" s="39" t="str" cm="1">
        <f t="array" ref="AF7">_xlfn.IFS(AB7=0,"NÃO",OR(AD7&gt;AE7,AC7&gt;AD7),"SIM",AB7=AC7,"SIM",AC7&lt;AB7,"NÃO")</f>
        <v>SIM</v>
      </c>
      <c r="AG7" s="47" t="s">
        <v>2486</v>
      </c>
      <c r="AH7" s="39">
        <v>0</v>
      </c>
      <c r="AI7" s="39">
        <v>0</v>
      </c>
      <c r="AJ7" s="39">
        <v>0</v>
      </c>
      <c r="AK7" s="39">
        <v>0</v>
      </c>
      <c r="AL7" s="39">
        <v>3</v>
      </c>
      <c r="AM7" s="39">
        <v>4</v>
      </c>
      <c r="AN7" s="39">
        <v>4</v>
      </c>
      <c r="AO7" s="39">
        <v>2</v>
      </c>
      <c r="AP7" s="47">
        <v>6</v>
      </c>
      <c r="AQ7" s="47">
        <v>3</v>
      </c>
      <c r="AR7" s="39">
        <v>0</v>
      </c>
      <c r="AS7" s="48">
        <v>0</v>
      </c>
    </row>
    <row r="8" spans="1:45" s="39" customFormat="1" x14ac:dyDescent="0.25">
      <c r="A8" s="39">
        <v>47</v>
      </c>
      <c r="B8" s="39" t="s">
        <v>1622</v>
      </c>
      <c r="C8" s="39" t="s">
        <v>127</v>
      </c>
      <c r="D8" s="12" t="s">
        <v>2339</v>
      </c>
      <c r="E8" s="39">
        <v>3212068</v>
      </c>
      <c r="F8" s="39" t="s">
        <v>1544</v>
      </c>
      <c r="G8" s="39" t="s">
        <v>1</v>
      </c>
      <c r="H8" s="39" t="s">
        <v>1684</v>
      </c>
      <c r="I8" s="12" t="s">
        <v>1685</v>
      </c>
      <c r="J8" s="39" t="s">
        <v>1547</v>
      </c>
      <c r="K8" s="39" t="s">
        <v>1</v>
      </c>
      <c r="L8" s="39" t="s">
        <v>1598</v>
      </c>
      <c r="M8" s="47" t="s">
        <v>3</v>
      </c>
      <c r="N8" s="47">
        <v>4</v>
      </c>
      <c r="O8" s="47">
        <v>1</v>
      </c>
      <c r="P8" s="47" t="s">
        <v>2255</v>
      </c>
      <c r="Q8" s="47" t="s">
        <v>2255</v>
      </c>
      <c r="R8" s="47" t="s">
        <v>2255</v>
      </c>
      <c r="S8" s="39" t="s">
        <v>1</v>
      </c>
      <c r="T8" s="47" t="s">
        <v>1599</v>
      </c>
      <c r="U8" s="39" t="s">
        <v>1</v>
      </c>
      <c r="V8" s="47" t="s">
        <v>1</v>
      </c>
      <c r="W8" s="47" t="s">
        <v>1</v>
      </c>
      <c r="X8" s="47" t="s">
        <v>2</v>
      </c>
      <c r="Y8" s="39" t="s">
        <v>1681</v>
      </c>
      <c r="Z8" s="39" t="s">
        <v>1</v>
      </c>
      <c r="AA8" s="39" t="s">
        <v>1586</v>
      </c>
      <c r="AB8" s="39">
        <v>1</v>
      </c>
      <c r="AC8" s="39">
        <v>1</v>
      </c>
      <c r="AD8" s="39">
        <v>1</v>
      </c>
      <c r="AE8" s="39">
        <v>1</v>
      </c>
      <c r="AF8" s="39" t="str" cm="1">
        <f t="array" ref="AF8">_xlfn.IFS(AB8=0,"NÃO",OR(AD8&gt;AE8,AC8&gt;AD8),"SIM",AB8=AC8,"SIM",AC8&lt;AB8,"NÃO")</f>
        <v>SIM</v>
      </c>
      <c r="AG8" s="47" t="s">
        <v>2486</v>
      </c>
      <c r="AH8" s="39">
        <v>0</v>
      </c>
      <c r="AI8" s="39">
        <v>0</v>
      </c>
      <c r="AJ8" s="39">
        <v>0</v>
      </c>
      <c r="AK8" s="39">
        <v>0</v>
      </c>
      <c r="AL8" s="39">
        <v>1</v>
      </c>
      <c r="AM8" s="39">
        <v>2</v>
      </c>
      <c r="AN8" s="39">
        <v>2</v>
      </c>
      <c r="AO8" s="39">
        <v>0</v>
      </c>
      <c r="AP8" s="47">
        <v>2</v>
      </c>
      <c r="AQ8" s="47">
        <v>1</v>
      </c>
      <c r="AR8" s="39">
        <v>0</v>
      </c>
      <c r="AS8" s="48">
        <v>0</v>
      </c>
    </row>
    <row r="9" spans="1:45" s="39" customFormat="1" x14ac:dyDescent="0.25">
      <c r="A9" s="39">
        <v>48</v>
      </c>
      <c r="B9" s="39" t="s">
        <v>1794</v>
      </c>
      <c r="C9" s="39" t="s">
        <v>231</v>
      </c>
      <c r="D9" s="12" t="s">
        <v>2340</v>
      </c>
      <c r="E9" s="39">
        <v>9643338</v>
      </c>
      <c r="F9" s="39" t="s">
        <v>1544</v>
      </c>
      <c r="G9" s="39" t="s">
        <v>1</v>
      </c>
      <c r="H9" s="39" t="s">
        <v>1679</v>
      </c>
      <c r="I9" s="12" t="s">
        <v>1835</v>
      </c>
      <c r="J9" s="39" t="s">
        <v>1547</v>
      </c>
      <c r="K9" s="39" t="s">
        <v>1</v>
      </c>
      <c r="L9" s="39" t="s">
        <v>2</v>
      </c>
      <c r="M9" s="47" t="s">
        <v>4</v>
      </c>
      <c r="N9" s="47">
        <v>3</v>
      </c>
      <c r="O9" s="47">
        <v>0</v>
      </c>
      <c r="P9" s="47" t="s">
        <v>2255</v>
      </c>
      <c r="Q9" s="47" t="s">
        <v>2</v>
      </c>
      <c r="R9" s="47" t="s">
        <v>1</v>
      </c>
      <c r="S9" s="39" t="s">
        <v>1</v>
      </c>
      <c r="T9" s="47" t="s">
        <v>1</v>
      </c>
      <c r="U9" s="39" t="s">
        <v>1</v>
      </c>
      <c r="V9" s="47" t="s">
        <v>1</v>
      </c>
      <c r="W9" s="47" t="s">
        <v>1</v>
      </c>
      <c r="X9" s="47" t="s">
        <v>1</v>
      </c>
      <c r="Y9" s="39" t="s">
        <v>1</v>
      </c>
      <c r="Z9" s="39" t="s">
        <v>1</v>
      </c>
      <c r="AA9" s="39" t="s">
        <v>1535</v>
      </c>
      <c r="AB9" s="39">
        <v>1</v>
      </c>
      <c r="AC9" s="39">
        <v>1</v>
      </c>
      <c r="AD9" s="39">
        <v>1</v>
      </c>
      <c r="AE9" s="39">
        <v>1</v>
      </c>
      <c r="AF9" s="39" t="str" cm="1">
        <f t="array" ref="AF9">_xlfn.IFS(AB9=0,"NÃO",OR(AD9&gt;AE9,AC9&gt;AD9),"SIM",AB9=AC9,"SIM",AC9&lt;AB9,"NÃO")</f>
        <v>SIM</v>
      </c>
      <c r="AG9" s="47" t="s">
        <v>2487</v>
      </c>
      <c r="AH9" s="39">
        <v>0</v>
      </c>
      <c r="AI9" s="39">
        <v>0</v>
      </c>
      <c r="AJ9" s="39">
        <v>0</v>
      </c>
      <c r="AK9" s="39">
        <v>0</v>
      </c>
      <c r="AL9" s="39">
        <v>0</v>
      </c>
      <c r="AM9" s="39">
        <v>1</v>
      </c>
      <c r="AN9" s="39">
        <v>1</v>
      </c>
      <c r="AO9" s="39">
        <v>0</v>
      </c>
      <c r="AP9" s="47">
        <v>1</v>
      </c>
      <c r="AQ9" s="47">
        <v>1</v>
      </c>
      <c r="AR9" s="39">
        <v>0</v>
      </c>
      <c r="AS9" s="48">
        <v>0</v>
      </c>
    </row>
    <row r="10" spans="1:45" s="39" customFormat="1" x14ac:dyDescent="0.25">
      <c r="A10" s="39">
        <v>49</v>
      </c>
      <c r="B10" s="39" t="s">
        <v>1622</v>
      </c>
      <c r="C10" s="39" t="s">
        <v>127</v>
      </c>
      <c r="D10" s="12" t="s">
        <v>2341</v>
      </c>
      <c r="E10" s="39">
        <v>3781402</v>
      </c>
      <c r="F10" s="39" t="s">
        <v>1544</v>
      </c>
      <c r="G10" s="39" t="s">
        <v>2</v>
      </c>
      <c r="H10" s="39" t="s">
        <v>1694</v>
      </c>
      <c r="I10" s="12" t="s">
        <v>1695</v>
      </c>
      <c r="J10" s="39" t="s">
        <v>1547</v>
      </c>
      <c r="K10" s="39" t="s">
        <v>1</v>
      </c>
      <c r="L10" s="39" t="s">
        <v>1633</v>
      </c>
      <c r="M10" s="47" t="s">
        <v>5</v>
      </c>
      <c r="N10" s="47">
        <v>2</v>
      </c>
      <c r="O10" s="47">
        <v>1</v>
      </c>
      <c r="P10" s="47" t="s">
        <v>2255</v>
      </c>
      <c r="Q10" s="47" t="s">
        <v>2255</v>
      </c>
      <c r="R10" s="47" t="s">
        <v>2255</v>
      </c>
      <c r="S10" s="39" t="s">
        <v>1</v>
      </c>
      <c r="T10" s="47" t="s">
        <v>1599</v>
      </c>
      <c r="U10" s="39" t="s">
        <v>1</v>
      </c>
      <c r="V10" s="47" t="s">
        <v>1</v>
      </c>
      <c r="W10" s="47" t="s">
        <v>1</v>
      </c>
      <c r="X10" s="47" t="s">
        <v>2</v>
      </c>
      <c r="Y10" s="39" t="s">
        <v>1696</v>
      </c>
      <c r="Z10" s="39" t="s">
        <v>1</v>
      </c>
      <c r="AA10" s="39" t="s">
        <v>1586</v>
      </c>
      <c r="AB10" s="39">
        <v>0</v>
      </c>
      <c r="AC10" s="39">
        <v>0</v>
      </c>
      <c r="AD10" s="39">
        <v>0</v>
      </c>
      <c r="AE10" s="39">
        <v>0</v>
      </c>
      <c r="AF10" s="39" t="str" cm="1">
        <f t="array" ref="AF10">_xlfn.IFS(AB10=0,"NÃO",OR(AD10&gt;AE10,AC10&gt;AD10),"SIM",AB10=AC10,"SIM",AC10&lt;AB10,"NÃO")</f>
        <v>NÃO</v>
      </c>
      <c r="AG10" s="47" t="s">
        <v>2486</v>
      </c>
      <c r="AH10" s="39">
        <v>0</v>
      </c>
      <c r="AI10" s="39">
        <v>0</v>
      </c>
      <c r="AJ10" s="39">
        <v>0</v>
      </c>
      <c r="AK10" s="39">
        <v>0</v>
      </c>
      <c r="AL10" s="39">
        <v>0</v>
      </c>
      <c r="AM10" s="39">
        <v>1</v>
      </c>
      <c r="AN10" s="39">
        <v>1</v>
      </c>
      <c r="AO10" s="39">
        <v>0</v>
      </c>
      <c r="AP10" s="47">
        <v>1</v>
      </c>
      <c r="AQ10" s="47">
        <v>0</v>
      </c>
      <c r="AR10" s="39">
        <v>0</v>
      </c>
      <c r="AS10" s="48">
        <v>0</v>
      </c>
    </row>
    <row r="11" spans="1:45" x14ac:dyDescent="0.25">
      <c r="A11" s="39">
        <v>50</v>
      </c>
      <c r="B11" s="39" t="s">
        <v>1622</v>
      </c>
      <c r="C11" s="39" t="s">
        <v>162</v>
      </c>
      <c r="D11" s="12" t="s">
        <v>2342</v>
      </c>
      <c r="E11" s="39">
        <v>9572511</v>
      </c>
      <c r="F11" s="39" t="s">
        <v>1525</v>
      </c>
      <c r="G11" s="39" t="s">
        <v>1</v>
      </c>
      <c r="H11" s="39" t="s">
        <v>1638</v>
      </c>
      <c r="I11" s="12" t="s">
        <v>1639</v>
      </c>
      <c r="J11" s="39" t="s">
        <v>1528</v>
      </c>
      <c r="K11" s="39" t="s">
        <v>1</v>
      </c>
      <c r="L11" s="39" t="s">
        <v>1598</v>
      </c>
      <c r="M11" s="47" t="s">
        <v>4</v>
      </c>
      <c r="N11" s="47">
        <v>11</v>
      </c>
      <c r="O11" s="47">
        <v>2</v>
      </c>
      <c r="P11" s="47" t="s">
        <v>2</v>
      </c>
      <c r="Q11" s="47" t="s">
        <v>2</v>
      </c>
      <c r="R11" s="47" t="s">
        <v>2</v>
      </c>
      <c r="S11" s="39" t="s">
        <v>1</v>
      </c>
      <c r="T11" s="47" t="s">
        <v>2</v>
      </c>
      <c r="U11" s="39" t="s">
        <v>2</v>
      </c>
      <c r="V11" s="47" t="s">
        <v>2</v>
      </c>
      <c r="W11" s="47" t="s">
        <v>1</v>
      </c>
      <c r="X11" s="47" t="s">
        <v>2</v>
      </c>
      <c r="Y11" s="39" t="s">
        <v>1640</v>
      </c>
      <c r="Z11" s="39" t="s">
        <v>1</v>
      </c>
      <c r="AA11" s="39" t="s">
        <v>1535</v>
      </c>
      <c r="AB11" s="39">
        <v>2</v>
      </c>
      <c r="AC11" s="39">
        <v>2</v>
      </c>
      <c r="AD11" s="39">
        <v>2</v>
      </c>
      <c r="AE11" s="39">
        <v>2</v>
      </c>
      <c r="AF11" s="39" t="str" cm="1">
        <f t="array" ref="AF11">_xlfn.IFS(AB11=0,"NÃO",OR(AD11&gt;AE11,AC11&gt;AD11),"SIM",AB11=AC11,"SIM",AC11&lt;AB11,"NÃO")</f>
        <v>SIM</v>
      </c>
      <c r="AG11" s="47" t="s">
        <v>2486</v>
      </c>
      <c r="AH11" s="39">
        <v>1</v>
      </c>
      <c r="AI11" s="39">
        <v>0</v>
      </c>
      <c r="AJ11" s="39">
        <v>0</v>
      </c>
      <c r="AK11" s="39">
        <v>0</v>
      </c>
      <c r="AL11" s="39">
        <v>0</v>
      </c>
      <c r="AM11" s="39">
        <v>4</v>
      </c>
      <c r="AN11" s="39">
        <v>5</v>
      </c>
      <c r="AO11" s="39">
        <v>1</v>
      </c>
      <c r="AP11" s="47">
        <v>6</v>
      </c>
      <c r="AQ11" s="47">
        <v>5</v>
      </c>
      <c r="AR11" s="39">
        <v>1</v>
      </c>
      <c r="AS11" s="48">
        <v>0</v>
      </c>
    </row>
    <row r="12" spans="1:45" x14ac:dyDescent="0.25">
      <c r="A12" s="39">
        <v>51</v>
      </c>
      <c r="B12" s="39" t="s">
        <v>1929</v>
      </c>
      <c r="C12" s="39" t="s">
        <v>136</v>
      </c>
      <c r="D12" s="12" t="s">
        <v>2343</v>
      </c>
      <c r="E12" s="39">
        <v>10847</v>
      </c>
      <c r="F12" s="39" t="s">
        <v>1525</v>
      </c>
      <c r="G12" s="39" t="s">
        <v>1</v>
      </c>
      <c r="H12" s="39" t="s">
        <v>1957</v>
      </c>
      <c r="I12" s="12" t="s">
        <v>1958</v>
      </c>
      <c r="J12" s="39" t="s">
        <v>1932</v>
      </c>
      <c r="K12" s="39" t="s">
        <v>2</v>
      </c>
      <c r="L12" s="39" t="s">
        <v>1959</v>
      </c>
      <c r="M12" s="47" t="s">
        <v>3</v>
      </c>
      <c r="N12" s="47">
        <v>10</v>
      </c>
      <c r="O12" s="47">
        <v>5</v>
      </c>
      <c r="P12" s="47" t="s">
        <v>2</v>
      </c>
      <c r="Q12" s="47" t="s">
        <v>2255</v>
      </c>
      <c r="R12" s="47" t="s">
        <v>2</v>
      </c>
      <c r="S12" s="39" t="s">
        <v>1530</v>
      </c>
      <c r="T12" s="47" t="s">
        <v>2</v>
      </c>
      <c r="U12" s="39" t="s">
        <v>2</v>
      </c>
      <c r="V12" s="47" t="s">
        <v>2</v>
      </c>
      <c r="W12" s="47" t="s">
        <v>1531</v>
      </c>
      <c r="X12" s="47" t="s">
        <v>1532</v>
      </c>
      <c r="Y12" s="39" t="s">
        <v>1960</v>
      </c>
      <c r="Z12" s="39" t="s">
        <v>1577</v>
      </c>
      <c r="AA12" s="39" t="s">
        <v>1535</v>
      </c>
      <c r="AB12" s="39">
        <v>4</v>
      </c>
      <c r="AC12" s="39">
        <v>4</v>
      </c>
      <c r="AD12" s="39">
        <v>4</v>
      </c>
      <c r="AE12" s="39">
        <v>4</v>
      </c>
      <c r="AF12" s="39" t="str" cm="1">
        <f t="array" ref="AF12">_xlfn.IFS(AB12=0,"NÃO",OR(AD12&gt;AE12,AC12&gt;AD12),"SIM",AB12=AC12,"SIM",AC12&lt;AB12,"NÃO")</f>
        <v>SIM</v>
      </c>
      <c r="AG12" s="47" t="s">
        <v>2486</v>
      </c>
      <c r="AH12" s="39">
        <v>0</v>
      </c>
      <c r="AI12" s="39">
        <v>0</v>
      </c>
      <c r="AJ12" s="39">
        <v>1</v>
      </c>
      <c r="AK12" s="39">
        <v>0</v>
      </c>
      <c r="AL12" s="39">
        <v>3</v>
      </c>
      <c r="AM12" s="39">
        <v>5</v>
      </c>
      <c r="AN12" s="39">
        <v>6</v>
      </c>
      <c r="AO12" s="39">
        <v>0</v>
      </c>
      <c r="AP12" s="47">
        <v>6</v>
      </c>
      <c r="AQ12" s="47">
        <v>3</v>
      </c>
      <c r="AR12" s="39">
        <v>0</v>
      </c>
      <c r="AS12" s="48">
        <v>0</v>
      </c>
    </row>
    <row r="13" spans="1:45" x14ac:dyDescent="0.25">
      <c r="A13" s="39">
        <v>52</v>
      </c>
      <c r="B13" s="39" t="s">
        <v>1857</v>
      </c>
      <c r="C13" s="39" t="s">
        <v>1858</v>
      </c>
      <c r="D13" s="12" t="s">
        <v>2344</v>
      </c>
      <c r="E13" s="39">
        <v>7108923</v>
      </c>
      <c r="F13" s="39" t="s">
        <v>1525</v>
      </c>
      <c r="G13" s="39" t="s">
        <v>1</v>
      </c>
      <c r="H13" s="39" t="s">
        <v>1859</v>
      </c>
      <c r="I13" s="12" t="s">
        <v>1860</v>
      </c>
      <c r="J13" s="39" t="s">
        <v>1861</v>
      </c>
      <c r="K13" s="39" t="s">
        <v>2</v>
      </c>
      <c r="L13" s="39" t="s">
        <v>1598</v>
      </c>
      <c r="M13" s="47" t="s">
        <v>3</v>
      </c>
      <c r="N13" s="47">
        <v>16</v>
      </c>
      <c r="O13" s="47">
        <v>4</v>
      </c>
      <c r="P13" s="47" t="s">
        <v>2</v>
      </c>
      <c r="Q13" s="47" t="s">
        <v>2</v>
      </c>
      <c r="R13" s="47" t="s">
        <v>2</v>
      </c>
      <c r="S13" s="39" t="s">
        <v>1</v>
      </c>
      <c r="T13" s="47" t="s">
        <v>2</v>
      </c>
      <c r="U13" s="39" t="s">
        <v>2</v>
      </c>
      <c r="V13" s="47" t="s">
        <v>2</v>
      </c>
      <c r="W13" s="47" t="s">
        <v>2</v>
      </c>
      <c r="X13" s="47" t="s">
        <v>2</v>
      </c>
      <c r="Y13" s="39" t="s">
        <v>2345</v>
      </c>
      <c r="Z13" s="39" t="s">
        <v>1556</v>
      </c>
      <c r="AA13" s="39" t="s">
        <v>1535</v>
      </c>
      <c r="AB13" s="39">
        <v>3</v>
      </c>
      <c r="AC13" s="39">
        <v>3</v>
      </c>
      <c r="AD13" s="39">
        <v>3</v>
      </c>
      <c r="AE13" s="39">
        <v>3</v>
      </c>
      <c r="AF13" s="39" t="str" cm="1">
        <f t="array" ref="AF13">_xlfn.IFS(AB13=0,"NÃO",OR(AD13&gt;AE13,AC13&gt;AD13),"SIM",AB13=AC13,"SIM",AC13&lt;AB13,"NÃO")</f>
        <v>SIM</v>
      </c>
      <c r="AG13" s="47" t="s">
        <v>2486</v>
      </c>
      <c r="AH13" s="39">
        <v>0</v>
      </c>
      <c r="AI13" s="39">
        <v>0</v>
      </c>
      <c r="AJ13" s="39">
        <v>0</v>
      </c>
      <c r="AK13" s="39">
        <v>0</v>
      </c>
      <c r="AL13" s="39">
        <v>0</v>
      </c>
      <c r="AM13" s="39">
        <v>6</v>
      </c>
      <c r="AN13" s="39">
        <v>6</v>
      </c>
      <c r="AO13" s="39">
        <v>0</v>
      </c>
      <c r="AP13" s="47">
        <v>6</v>
      </c>
      <c r="AQ13" s="47">
        <v>3</v>
      </c>
      <c r="AR13" s="39">
        <v>1</v>
      </c>
      <c r="AS13" s="49">
        <v>0</v>
      </c>
    </row>
    <row r="14" spans="1:45" x14ac:dyDescent="0.25">
      <c r="A14" s="39">
        <v>53</v>
      </c>
      <c r="B14" s="39" t="s">
        <v>1857</v>
      </c>
      <c r="C14" s="39" t="s">
        <v>157</v>
      </c>
      <c r="D14" s="12" t="s">
        <v>2346</v>
      </c>
      <c r="E14" s="39">
        <v>10677</v>
      </c>
      <c r="F14" s="39" t="s">
        <v>1525</v>
      </c>
      <c r="G14" s="39" t="s">
        <v>1</v>
      </c>
      <c r="H14" s="39" t="s">
        <v>1899</v>
      </c>
      <c r="I14" s="12" t="s">
        <v>1900</v>
      </c>
      <c r="J14" s="39" t="s">
        <v>1597</v>
      </c>
      <c r="K14" s="39" t="s">
        <v>2</v>
      </c>
      <c r="L14" s="39" t="s">
        <v>1529</v>
      </c>
      <c r="M14" s="47" t="s">
        <v>3</v>
      </c>
      <c r="N14" s="47">
        <v>19</v>
      </c>
      <c r="O14" s="47">
        <v>1</v>
      </c>
      <c r="P14" s="47" t="s">
        <v>2</v>
      </c>
      <c r="Q14" s="47" t="s">
        <v>2</v>
      </c>
      <c r="R14" s="47" t="s">
        <v>2</v>
      </c>
      <c r="S14" s="39" t="s">
        <v>1</v>
      </c>
      <c r="T14" s="47" t="s">
        <v>2</v>
      </c>
      <c r="U14" s="39" t="s">
        <v>2</v>
      </c>
      <c r="V14" s="47" t="s">
        <v>2</v>
      </c>
      <c r="W14" s="47" t="s">
        <v>2</v>
      </c>
      <c r="X14" s="47" t="s">
        <v>2</v>
      </c>
      <c r="Y14" s="39" t="s">
        <v>1924</v>
      </c>
      <c r="Z14" s="39" t="s">
        <v>1567</v>
      </c>
      <c r="AA14" s="39" t="s">
        <v>1535</v>
      </c>
      <c r="AB14" s="39">
        <v>2</v>
      </c>
      <c r="AC14" s="39">
        <v>2</v>
      </c>
      <c r="AD14" s="39">
        <v>2</v>
      </c>
      <c r="AE14" s="39">
        <v>2</v>
      </c>
      <c r="AF14" s="39" t="str" cm="1">
        <f t="array" ref="AF14">_xlfn.IFS(AB14=0,"NÃO",OR(AD14&gt;AE14,AC14&gt;AD14),"SIM",AB14=AC14,"SIM",AC14&lt;AB14,"NÃO")</f>
        <v>SIM</v>
      </c>
      <c r="AG14" s="47" t="s">
        <v>2486</v>
      </c>
      <c r="AH14" s="39">
        <v>0</v>
      </c>
      <c r="AI14" s="39">
        <v>0</v>
      </c>
      <c r="AJ14" s="39">
        <v>0</v>
      </c>
      <c r="AK14" s="39">
        <v>0</v>
      </c>
      <c r="AL14" s="39">
        <v>3</v>
      </c>
      <c r="AM14" s="39">
        <v>3</v>
      </c>
      <c r="AN14" s="39">
        <v>3</v>
      </c>
      <c r="AO14" s="39">
        <v>0</v>
      </c>
      <c r="AP14" s="47">
        <v>3</v>
      </c>
      <c r="AQ14" s="47">
        <v>4</v>
      </c>
      <c r="AR14" s="39">
        <v>1</v>
      </c>
      <c r="AS14" s="49">
        <v>0</v>
      </c>
    </row>
    <row r="15" spans="1:45" x14ac:dyDescent="0.25">
      <c r="A15" s="39">
        <v>54</v>
      </c>
      <c r="B15" s="39" t="s">
        <v>1622</v>
      </c>
      <c r="C15" s="39" t="s">
        <v>127</v>
      </c>
      <c r="D15" s="12" t="s">
        <v>2347</v>
      </c>
      <c r="E15" s="39">
        <v>11363</v>
      </c>
      <c r="F15" s="39" t="s">
        <v>1544</v>
      </c>
      <c r="G15" s="39" t="s">
        <v>2</v>
      </c>
      <c r="H15" s="39" t="s">
        <v>1688</v>
      </c>
      <c r="I15" s="12" t="s">
        <v>1689</v>
      </c>
      <c r="J15" s="39" t="s">
        <v>1547</v>
      </c>
      <c r="K15" s="39" t="s">
        <v>1</v>
      </c>
      <c r="L15" s="39" t="s">
        <v>1633</v>
      </c>
      <c r="M15" s="47" t="s">
        <v>3</v>
      </c>
      <c r="N15" s="47">
        <v>2</v>
      </c>
      <c r="O15" s="47">
        <v>1</v>
      </c>
      <c r="P15" s="47" t="s">
        <v>2255</v>
      </c>
      <c r="Q15" s="47" t="s">
        <v>2255</v>
      </c>
      <c r="R15" s="47" t="s">
        <v>2255</v>
      </c>
      <c r="S15" s="39" t="s">
        <v>1</v>
      </c>
      <c r="T15" s="47" t="s">
        <v>1599</v>
      </c>
      <c r="U15" s="39" t="s">
        <v>1</v>
      </c>
      <c r="V15" s="47" t="s">
        <v>1</v>
      </c>
      <c r="W15" s="47" t="s">
        <v>1</v>
      </c>
      <c r="X15" s="47" t="s">
        <v>2</v>
      </c>
      <c r="Y15" s="39" t="s">
        <v>1690</v>
      </c>
      <c r="Z15" s="39" t="s">
        <v>1</v>
      </c>
      <c r="AA15" s="39" t="s">
        <v>1586</v>
      </c>
      <c r="AB15" s="39">
        <v>2</v>
      </c>
      <c r="AC15" s="39">
        <v>2</v>
      </c>
      <c r="AD15" s="39">
        <v>2</v>
      </c>
      <c r="AE15" s="39">
        <v>2</v>
      </c>
      <c r="AF15" s="39" t="str" cm="1">
        <f t="array" ref="AF15">_xlfn.IFS(AB15=0,"NÃO",OR(AD15&gt;AE15,AC15&gt;AD15),"SIM",AB15=AC15,"SIM",AC15&lt;AB15,"NÃO")</f>
        <v>SIM</v>
      </c>
      <c r="AG15" s="47" t="s">
        <v>1</v>
      </c>
      <c r="AH15" s="39">
        <v>0</v>
      </c>
      <c r="AI15" s="39">
        <v>0</v>
      </c>
      <c r="AJ15" s="39">
        <v>0</v>
      </c>
      <c r="AK15" s="39">
        <v>0</v>
      </c>
      <c r="AL15" s="39">
        <v>0</v>
      </c>
      <c r="AM15" s="39">
        <v>1</v>
      </c>
      <c r="AN15" s="39">
        <v>1</v>
      </c>
      <c r="AO15" s="39">
        <v>0</v>
      </c>
      <c r="AP15" s="47">
        <v>1</v>
      </c>
      <c r="AQ15" s="47">
        <v>1</v>
      </c>
      <c r="AR15" s="39">
        <v>0</v>
      </c>
      <c r="AS15" s="48">
        <v>0</v>
      </c>
    </row>
    <row r="16" spans="1:45" x14ac:dyDescent="0.25">
      <c r="A16" s="39">
        <v>56</v>
      </c>
      <c r="B16" s="39" t="s">
        <v>1929</v>
      </c>
      <c r="C16" s="39" t="s">
        <v>120</v>
      </c>
      <c r="D16" s="12" t="s">
        <v>2348</v>
      </c>
      <c r="E16" s="39">
        <v>3144569</v>
      </c>
      <c r="F16" s="39" t="s">
        <v>1544</v>
      </c>
      <c r="G16" s="39" t="s">
        <v>1</v>
      </c>
      <c r="H16" s="39" t="s">
        <v>1998</v>
      </c>
      <c r="I16" s="12" t="s">
        <v>1999</v>
      </c>
      <c r="J16" s="39" t="s">
        <v>1547</v>
      </c>
      <c r="K16" s="39" t="s">
        <v>1</v>
      </c>
      <c r="L16" s="39" t="s">
        <v>2000</v>
      </c>
      <c r="M16" s="47" t="s">
        <v>4</v>
      </c>
      <c r="N16" s="47">
        <v>2</v>
      </c>
      <c r="O16" s="47">
        <v>1</v>
      </c>
      <c r="P16" s="47" t="s">
        <v>2255</v>
      </c>
      <c r="Q16" s="47" t="s">
        <v>2255</v>
      </c>
      <c r="R16" s="47" t="s">
        <v>2</v>
      </c>
      <c r="S16" s="39" t="s">
        <v>1</v>
      </c>
      <c r="T16" s="47" t="s">
        <v>2</v>
      </c>
      <c r="U16" s="39" t="s">
        <v>1</v>
      </c>
      <c r="V16" s="47" t="s">
        <v>1</v>
      </c>
      <c r="W16" s="47" t="s">
        <v>1</v>
      </c>
      <c r="X16" s="47" t="s">
        <v>27</v>
      </c>
      <c r="Y16" s="39" t="s">
        <v>2001</v>
      </c>
      <c r="Z16" s="39" t="s">
        <v>1</v>
      </c>
      <c r="AA16" s="39" t="s">
        <v>1535</v>
      </c>
      <c r="AB16" s="39">
        <v>0</v>
      </c>
      <c r="AC16" s="39">
        <v>0</v>
      </c>
      <c r="AD16" s="39">
        <v>0</v>
      </c>
      <c r="AE16" s="39">
        <v>0</v>
      </c>
      <c r="AF16" s="39" t="str" cm="1">
        <f t="array" ref="AF16">_xlfn.IFS(AB16=0,"NÃO",OR(AD16&gt;AE16,AC16&gt;AD16),"SIM",AB16=AC16,"SIM",AC16&lt;AB16,"NÃO")</f>
        <v>NÃO</v>
      </c>
      <c r="AG16" s="47" t="s">
        <v>2486</v>
      </c>
      <c r="AH16" s="39">
        <v>0</v>
      </c>
      <c r="AI16" s="39">
        <v>0</v>
      </c>
      <c r="AJ16" s="39">
        <v>0</v>
      </c>
      <c r="AK16" s="39">
        <v>1</v>
      </c>
      <c r="AL16" s="39">
        <v>0</v>
      </c>
      <c r="AM16" s="39">
        <v>1</v>
      </c>
      <c r="AN16" s="39">
        <v>1</v>
      </c>
      <c r="AO16" s="39">
        <v>1</v>
      </c>
      <c r="AP16" s="47">
        <v>2</v>
      </c>
      <c r="AQ16" s="47">
        <v>0</v>
      </c>
      <c r="AR16" s="39">
        <v>0</v>
      </c>
      <c r="AS16" s="48">
        <v>0</v>
      </c>
    </row>
    <row r="17" spans="1:45" x14ac:dyDescent="0.25">
      <c r="A17" s="39">
        <v>57</v>
      </c>
      <c r="B17" s="39" t="s">
        <v>1568</v>
      </c>
      <c r="C17" s="39" t="s">
        <v>1569</v>
      </c>
      <c r="D17" s="12" t="s">
        <v>2349</v>
      </c>
      <c r="E17" s="39"/>
      <c r="F17" s="39" t="s">
        <v>1525</v>
      </c>
      <c r="G17" s="39" t="s">
        <v>1</v>
      </c>
      <c r="H17" s="39" t="s">
        <v>1570</v>
      </c>
      <c r="I17" s="12" t="s">
        <v>1571</v>
      </c>
      <c r="J17" s="39" t="s">
        <v>1528</v>
      </c>
      <c r="K17" s="39" t="s">
        <v>2</v>
      </c>
      <c r="L17" s="39" t="s">
        <v>1529</v>
      </c>
      <c r="M17" s="47" t="s">
        <v>3</v>
      </c>
      <c r="N17" s="47">
        <v>7</v>
      </c>
      <c r="O17" s="47">
        <v>2</v>
      </c>
      <c r="P17" s="47" t="s">
        <v>2</v>
      </c>
      <c r="Q17" s="47" t="s">
        <v>2</v>
      </c>
      <c r="R17" s="47" t="s">
        <v>2</v>
      </c>
      <c r="S17" s="39" t="s">
        <v>1530</v>
      </c>
      <c r="T17" s="47" t="s">
        <v>2</v>
      </c>
      <c r="U17" s="39" t="s">
        <v>2</v>
      </c>
      <c r="V17" s="47" t="s">
        <v>2</v>
      </c>
      <c r="W17" s="47" t="s">
        <v>1531</v>
      </c>
      <c r="X17" s="47" t="s">
        <v>1532</v>
      </c>
      <c r="Y17" s="39" t="s">
        <v>1572</v>
      </c>
      <c r="Z17" s="39" t="s">
        <v>1556</v>
      </c>
      <c r="AA17" s="39" t="s">
        <v>1535</v>
      </c>
      <c r="AB17" s="39">
        <v>2</v>
      </c>
      <c r="AC17" s="39">
        <v>2</v>
      </c>
      <c r="AD17" s="39">
        <v>2</v>
      </c>
      <c r="AE17" s="39">
        <v>2</v>
      </c>
      <c r="AF17" s="39" t="str" cm="1">
        <f t="array" ref="AF17">_xlfn.IFS(AB17=0,"NÃO",OR(AD17&gt;AE17,AC17&gt;AD17),"SIM",AB17=AC17,"SIM",AC17&lt;AB17,"NÃO")</f>
        <v>SIM</v>
      </c>
      <c r="AG17" s="47" t="s">
        <v>2486</v>
      </c>
      <c r="AH17" s="39">
        <v>0</v>
      </c>
      <c r="AI17" s="39">
        <v>0</v>
      </c>
      <c r="AJ17" s="39">
        <v>3</v>
      </c>
      <c r="AK17" s="39">
        <v>0</v>
      </c>
      <c r="AL17" s="39">
        <v>1</v>
      </c>
      <c r="AM17" s="39">
        <v>2</v>
      </c>
      <c r="AN17" s="39">
        <v>5</v>
      </c>
      <c r="AO17" s="39">
        <v>0</v>
      </c>
      <c r="AP17" s="47">
        <v>5</v>
      </c>
      <c r="AQ17" s="47">
        <v>3</v>
      </c>
      <c r="AR17" s="39">
        <v>1</v>
      </c>
      <c r="AS17" s="48">
        <v>0</v>
      </c>
    </row>
    <row r="18" spans="1:45" x14ac:dyDescent="0.25">
      <c r="A18" s="39">
        <v>58</v>
      </c>
      <c r="B18" s="39" t="s">
        <v>1702</v>
      </c>
      <c r="C18" s="39" t="s">
        <v>271</v>
      </c>
      <c r="D18" s="12" t="s">
        <v>2350</v>
      </c>
      <c r="E18" s="39">
        <v>6770681</v>
      </c>
      <c r="F18" s="39" t="s">
        <v>1544</v>
      </c>
      <c r="G18" s="39" t="s">
        <v>1</v>
      </c>
      <c r="H18" s="39" t="s">
        <v>1679</v>
      </c>
      <c r="I18" s="12" t="s">
        <v>1789</v>
      </c>
      <c r="J18" s="39" t="s">
        <v>1705</v>
      </c>
      <c r="K18" s="39" t="s">
        <v>1</v>
      </c>
      <c r="L18" s="39" t="s">
        <v>1529</v>
      </c>
      <c r="M18" s="47" t="s">
        <v>5</v>
      </c>
      <c r="N18" s="47">
        <v>4</v>
      </c>
      <c r="O18" s="47">
        <v>1</v>
      </c>
      <c r="P18" s="47" t="s">
        <v>2</v>
      </c>
      <c r="Q18" s="47" t="s">
        <v>2</v>
      </c>
      <c r="R18" s="47" t="s">
        <v>2</v>
      </c>
      <c r="S18" s="39" t="s">
        <v>1</v>
      </c>
      <c r="T18" s="47" t="s">
        <v>1599</v>
      </c>
      <c r="U18" s="39" t="s">
        <v>1</v>
      </c>
      <c r="V18" s="47" t="s">
        <v>1</v>
      </c>
      <c r="W18" s="47" t="s">
        <v>1</v>
      </c>
      <c r="X18" s="47" t="s">
        <v>1532</v>
      </c>
      <c r="Y18" s="39" t="s">
        <v>1711</v>
      </c>
      <c r="Z18" s="39" t="s">
        <v>1</v>
      </c>
      <c r="AA18" s="39" t="s">
        <v>1586</v>
      </c>
      <c r="AB18" s="39">
        <v>2</v>
      </c>
      <c r="AC18" s="39">
        <v>2</v>
      </c>
      <c r="AD18" s="39">
        <v>2</v>
      </c>
      <c r="AE18" s="39">
        <v>2</v>
      </c>
      <c r="AF18" s="39" t="str" cm="1">
        <f t="array" ref="AF18">_xlfn.IFS(AB18=0,"NÃO",OR(AD18&gt;AE18,AC18&gt;AD18),"SIM",AB18=AC18,"SIM",AC18&lt;AB18,"NÃO")</f>
        <v>SIM</v>
      </c>
      <c r="AG18" s="47" t="s">
        <v>2486</v>
      </c>
      <c r="AH18" s="39">
        <v>0</v>
      </c>
      <c r="AI18" s="39">
        <v>0</v>
      </c>
      <c r="AJ18" s="39">
        <v>0</v>
      </c>
      <c r="AK18" s="39">
        <v>0</v>
      </c>
      <c r="AL18" s="39">
        <v>0</v>
      </c>
      <c r="AM18" s="39">
        <v>1</v>
      </c>
      <c r="AN18" s="39">
        <v>1</v>
      </c>
      <c r="AO18" s="39">
        <v>0</v>
      </c>
      <c r="AP18" s="47">
        <v>1</v>
      </c>
      <c r="AQ18" s="47">
        <v>1</v>
      </c>
      <c r="AR18" s="39">
        <v>0</v>
      </c>
      <c r="AS18" s="48">
        <v>0</v>
      </c>
    </row>
    <row r="19" spans="1:45" x14ac:dyDescent="0.25">
      <c r="A19" s="39">
        <v>59</v>
      </c>
      <c r="B19" s="39" t="s">
        <v>1622</v>
      </c>
      <c r="C19" s="39" t="s">
        <v>276</v>
      </c>
      <c r="D19" s="12" t="s">
        <v>2351</v>
      </c>
      <c r="E19" s="39">
        <v>3286959</v>
      </c>
      <c r="F19" s="39" t="s">
        <v>1544</v>
      </c>
      <c r="G19" s="39" t="s">
        <v>1</v>
      </c>
      <c r="H19" s="39" t="s">
        <v>1627</v>
      </c>
      <c r="I19" s="12" t="s">
        <v>1628</v>
      </c>
      <c r="J19" s="39" t="s">
        <v>1547</v>
      </c>
      <c r="K19" s="39" t="s">
        <v>1</v>
      </c>
      <c r="L19" s="39" t="s">
        <v>1598</v>
      </c>
      <c r="M19" s="47" t="s">
        <v>4</v>
      </c>
      <c r="N19" s="47">
        <v>3</v>
      </c>
      <c r="O19" s="47">
        <v>1</v>
      </c>
      <c r="P19" s="47" t="s">
        <v>2</v>
      </c>
      <c r="Q19" s="47" t="s">
        <v>2</v>
      </c>
      <c r="R19" s="47" t="s">
        <v>1</v>
      </c>
      <c r="S19" s="39" t="s">
        <v>1</v>
      </c>
      <c r="T19" s="47" t="s">
        <v>1599</v>
      </c>
      <c r="U19" s="39" t="s">
        <v>1</v>
      </c>
      <c r="V19" s="47" t="s">
        <v>1</v>
      </c>
      <c r="W19" s="47" t="s">
        <v>1</v>
      </c>
      <c r="X19" s="47" t="s">
        <v>1</v>
      </c>
      <c r="Y19" s="39" t="s">
        <v>1</v>
      </c>
      <c r="Z19" s="39" t="s">
        <v>1</v>
      </c>
      <c r="AA19" s="39" t="s">
        <v>1535</v>
      </c>
      <c r="AB19" s="39">
        <v>1</v>
      </c>
      <c r="AC19" s="39">
        <v>1</v>
      </c>
      <c r="AD19" s="39">
        <v>1</v>
      </c>
      <c r="AE19" s="39">
        <v>1</v>
      </c>
      <c r="AF19" s="39" t="str" cm="1">
        <f t="array" ref="AF19">_xlfn.IFS(AB19=0,"NÃO",OR(AD19&gt;AE19,AC19&gt;AD19),"SIM",AB19=AC19,"SIM",AC19&lt;AB19,"NÃO")</f>
        <v>SIM</v>
      </c>
      <c r="AG19" s="47" t="s">
        <v>2486</v>
      </c>
      <c r="AH19" s="39">
        <v>1</v>
      </c>
      <c r="AI19" s="39">
        <v>0</v>
      </c>
      <c r="AJ19" s="39">
        <v>0</v>
      </c>
      <c r="AK19" s="39">
        <v>0</v>
      </c>
      <c r="AL19" s="39">
        <v>0</v>
      </c>
      <c r="AM19" s="39">
        <v>1</v>
      </c>
      <c r="AN19" s="39">
        <v>1</v>
      </c>
      <c r="AO19" s="39">
        <v>1</v>
      </c>
      <c r="AP19" s="47">
        <v>2</v>
      </c>
      <c r="AQ19" s="47">
        <v>1</v>
      </c>
      <c r="AR19" s="39">
        <v>0</v>
      </c>
      <c r="AS19" s="48">
        <v>0</v>
      </c>
    </row>
    <row r="20" spans="1:45" x14ac:dyDescent="0.25">
      <c r="A20" s="39">
        <v>60</v>
      </c>
      <c r="B20" s="39" t="s">
        <v>1568</v>
      </c>
      <c r="C20" s="39" t="s">
        <v>281</v>
      </c>
      <c r="D20" s="12" t="s">
        <v>2352</v>
      </c>
      <c r="E20" s="39"/>
      <c r="F20" s="39" t="s">
        <v>1525</v>
      </c>
      <c r="G20" s="39" t="s">
        <v>1</v>
      </c>
      <c r="H20" s="39" t="s">
        <v>1578</v>
      </c>
      <c r="I20" s="12" t="s">
        <v>1579</v>
      </c>
      <c r="J20" s="39" t="s">
        <v>1538</v>
      </c>
      <c r="K20" s="39" t="s">
        <v>2</v>
      </c>
      <c r="L20" s="39" t="s">
        <v>1529</v>
      </c>
      <c r="M20" s="47" t="s">
        <v>3</v>
      </c>
      <c r="N20" s="47">
        <v>12</v>
      </c>
      <c r="O20" s="47">
        <v>4</v>
      </c>
      <c r="P20" s="47" t="s">
        <v>2</v>
      </c>
      <c r="Q20" s="47" t="s">
        <v>2255</v>
      </c>
      <c r="R20" s="47" t="s">
        <v>2</v>
      </c>
      <c r="S20" s="39" t="s">
        <v>1530</v>
      </c>
      <c r="T20" s="47" t="s">
        <v>2</v>
      </c>
      <c r="U20" s="39" t="s">
        <v>2</v>
      </c>
      <c r="V20" s="47" t="s">
        <v>2</v>
      </c>
      <c r="W20" s="47" t="s">
        <v>1531</v>
      </c>
      <c r="X20" s="47" t="s">
        <v>1532</v>
      </c>
      <c r="Y20" s="39" t="s">
        <v>1580</v>
      </c>
      <c r="Z20" s="39" t="s">
        <v>1581</v>
      </c>
      <c r="AA20" s="39" t="s">
        <v>1535</v>
      </c>
      <c r="AB20" s="39">
        <v>2</v>
      </c>
      <c r="AC20" s="39">
        <v>2</v>
      </c>
      <c r="AD20" s="39">
        <v>2</v>
      </c>
      <c r="AE20" s="39">
        <v>2</v>
      </c>
      <c r="AF20" s="39" t="str" cm="1">
        <f t="array" ref="AF20">_xlfn.IFS(AB20=0,"NÃO",OR(AD20&gt;AE20,AC20&gt;AD20),"SIM",AB20=AC20,"SIM",AC20&lt;AB20,"NÃO")</f>
        <v>SIM</v>
      </c>
      <c r="AG20" s="47" t="s">
        <v>2486</v>
      </c>
      <c r="AH20" s="39">
        <v>0</v>
      </c>
      <c r="AI20" s="39">
        <v>1</v>
      </c>
      <c r="AJ20" s="39">
        <v>3</v>
      </c>
      <c r="AK20" s="39">
        <v>0</v>
      </c>
      <c r="AL20" s="39">
        <v>0</v>
      </c>
      <c r="AM20" s="39">
        <v>4</v>
      </c>
      <c r="AN20" s="39">
        <v>6</v>
      </c>
      <c r="AO20" s="39">
        <v>1</v>
      </c>
      <c r="AP20" s="47">
        <v>7</v>
      </c>
      <c r="AQ20" s="47">
        <v>3</v>
      </c>
      <c r="AR20" s="39">
        <v>1</v>
      </c>
      <c r="AS20" s="48">
        <v>0</v>
      </c>
    </row>
    <row r="21" spans="1:45" x14ac:dyDescent="0.25">
      <c r="A21" s="39">
        <v>61</v>
      </c>
      <c r="B21" s="39" t="s">
        <v>1523</v>
      </c>
      <c r="C21" s="39" t="s">
        <v>286</v>
      </c>
      <c r="D21" s="12" t="s">
        <v>2353</v>
      </c>
      <c r="E21" s="39">
        <v>2617358</v>
      </c>
      <c r="F21" s="39" t="s">
        <v>1544</v>
      </c>
      <c r="G21" s="39" t="s">
        <v>1</v>
      </c>
      <c r="H21" s="39" t="s">
        <v>1564</v>
      </c>
      <c r="I21" s="12" t="s">
        <v>1565</v>
      </c>
      <c r="J21" s="39" t="s">
        <v>1547</v>
      </c>
      <c r="K21" s="39" t="s">
        <v>2</v>
      </c>
      <c r="L21" s="39" t="s">
        <v>1529</v>
      </c>
      <c r="M21" s="47" t="s">
        <v>3</v>
      </c>
      <c r="N21" s="47">
        <v>9</v>
      </c>
      <c r="O21" s="47">
        <v>3</v>
      </c>
      <c r="P21" s="47" t="s">
        <v>2</v>
      </c>
      <c r="Q21" s="47" t="s">
        <v>2255</v>
      </c>
      <c r="R21" s="47" t="s">
        <v>2</v>
      </c>
      <c r="S21" s="39" t="s">
        <v>1</v>
      </c>
      <c r="T21" s="47" t="s">
        <v>2</v>
      </c>
      <c r="U21" s="39" t="s">
        <v>2</v>
      </c>
      <c r="V21" s="47" t="s">
        <v>1</v>
      </c>
      <c r="W21" s="47" t="s">
        <v>1531</v>
      </c>
      <c r="X21" s="47" t="s">
        <v>1532</v>
      </c>
      <c r="Y21" s="39" t="s">
        <v>1566</v>
      </c>
      <c r="Z21" s="39" t="s">
        <v>1567</v>
      </c>
      <c r="AA21" s="39" t="s">
        <v>1535</v>
      </c>
      <c r="AB21" s="39">
        <v>2</v>
      </c>
      <c r="AC21" s="39">
        <v>2</v>
      </c>
      <c r="AD21" s="39">
        <v>2</v>
      </c>
      <c r="AE21" s="39">
        <v>2</v>
      </c>
      <c r="AF21" s="39" t="str" cm="1">
        <f t="array" ref="AF21">_xlfn.IFS(AB21=0,"NÃO",OR(AD21&gt;AE21,AC21&gt;AD21),"SIM",AB21=AC21,"SIM",AC21&lt;AB21,"NÃO")</f>
        <v>SIM</v>
      </c>
      <c r="AG21" s="47" t="s">
        <v>2486</v>
      </c>
      <c r="AH21" s="39">
        <v>0</v>
      </c>
      <c r="AI21" s="39">
        <v>0</v>
      </c>
      <c r="AJ21" s="39">
        <v>3</v>
      </c>
      <c r="AK21" s="39">
        <v>0</v>
      </c>
      <c r="AL21" s="39">
        <v>0</v>
      </c>
      <c r="AM21" s="39">
        <v>0</v>
      </c>
      <c r="AN21" s="39">
        <v>3</v>
      </c>
      <c r="AO21" s="39">
        <v>0</v>
      </c>
      <c r="AP21" s="47">
        <v>3</v>
      </c>
      <c r="AQ21" s="47">
        <v>2</v>
      </c>
      <c r="AR21" s="39">
        <v>1</v>
      </c>
      <c r="AS21" s="48">
        <v>0</v>
      </c>
    </row>
    <row r="22" spans="1:45" x14ac:dyDescent="0.25">
      <c r="A22" s="39">
        <v>62</v>
      </c>
      <c r="B22" s="39" t="s">
        <v>1857</v>
      </c>
      <c r="C22" s="39" t="s">
        <v>291</v>
      </c>
      <c r="D22" s="12" t="s">
        <v>2354</v>
      </c>
      <c r="E22" s="39">
        <v>11134</v>
      </c>
      <c r="F22" s="39" t="s">
        <v>1525</v>
      </c>
      <c r="G22" s="39" t="s">
        <v>1</v>
      </c>
      <c r="H22" s="39" t="s">
        <v>1872</v>
      </c>
      <c r="I22" s="12" t="s">
        <v>1873</v>
      </c>
      <c r="J22" s="39" t="s">
        <v>1861</v>
      </c>
      <c r="K22" s="39" t="s">
        <v>2</v>
      </c>
      <c r="L22" s="39" t="s">
        <v>1598</v>
      </c>
      <c r="M22" s="47" t="s">
        <v>3</v>
      </c>
      <c r="N22" s="47">
        <v>18</v>
      </c>
      <c r="O22" s="47">
        <v>3</v>
      </c>
      <c r="P22" s="47" t="s">
        <v>2</v>
      </c>
      <c r="Q22" s="47" t="s">
        <v>2</v>
      </c>
      <c r="R22" s="47" t="s">
        <v>2</v>
      </c>
      <c r="S22" s="39" t="s">
        <v>1</v>
      </c>
      <c r="T22" s="47" t="s">
        <v>2</v>
      </c>
      <c r="U22" s="39" t="s">
        <v>2</v>
      </c>
      <c r="V22" s="47" t="s">
        <v>2</v>
      </c>
      <c r="W22" s="47" t="s">
        <v>2</v>
      </c>
      <c r="X22" s="47" t="s">
        <v>2</v>
      </c>
      <c r="Y22" s="39" t="s">
        <v>2345</v>
      </c>
      <c r="Z22" s="39" t="s">
        <v>1560</v>
      </c>
      <c r="AA22" s="39" t="s">
        <v>1535</v>
      </c>
      <c r="AB22" s="39">
        <v>3</v>
      </c>
      <c r="AC22" s="39">
        <v>3</v>
      </c>
      <c r="AD22" s="39">
        <v>3</v>
      </c>
      <c r="AE22" s="39">
        <v>3</v>
      </c>
      <c r="AF22" s="39" t="str" cm="1">
        <f t="array" ref="AF22">_xlfn.IFS(AB22=0,"NÃO",OR(AD22&gt;AE22,AC22&gt;AD22),"SIM",AB22=AC22,"SIM",AC22&lt;AB22,"NÃO")</f>
        <v>SIM</v>
      </c>
      <c r="AG22" s="47" t="s">
        <v>2486</v>
      </c>
      <c r="AH22" s="39">
        <v>0</v>
      </c>
      <c r="AI22" s="39">
        <v>0</v>
      </c>
      <c r="AJ22" s="39">
        <v>0</v>
      </c>
      <c r="AK22" s="39">
        <v>0</v>
      </c>
      <c r="AL22" s="39">
        <v>0</v>
      </c>
      <c r="AM22" s="39">
        <v>5</v>
      </c>
      <c r="AN22" s="39">
        <v>5</v>
      </c>
      <c r="AO22" s="39">
        <v>3</v>
      </c>
      <c r="AP22" s="47">
        <v>8</v>
      </c>
      <c r="AQ22" s="47">
        <v>4</v>
      </c>
      <c r="AR22" s="39">
        <v>1</v>
      </c>
      <c r="AS22" s="49">
        <v>0</v>
      </c>
    </row>
    <row r="23" spans="1:45" x14ac:dyDescent="0.25">
      <c r="A23" s="39">
        <v>63</v>
      </c>
      <c r="B23" s="39" t="s">
        <v>1794</v>
      </c>
      <c r="C23" s="39" t="s">
        <v>231</v>
      </c>
      <c r="D23" s="12" t="s">
        <v>2355</v>
      </c>
      <c r="E23" s="39">
        <v>2617293</v>
      </c>
      <c r="F23" s="39" t="s">
        <v>1525</v>
      </c>
      <c r="G23" s="39" t="s">
        <v>1</v>
      </c>
      <c r="H23" s="39" t="s">
        <v>1822</v>
      </c>
      <c r="I23" s="12" t="s">
        <v>1823</v>
      </c>
      <c r="J23" s="39" t="s">
        <v>1538</v>
      </c>
      <c r="K23" s="39" t="s">
        <v>2</v>
      </c>
      <c r="L23" s="39" t="s">
        <v>2</v>
      </c>
      <c r="M23" s="47" t="s">
        <v>3</v>
      </c>
      <c r="N23" s="47">
        <v>14</v>
      </c>
      <c r="O23" s="47">
        <v>3</v>
      </c>
      <c r="P23" s="47" t="s">
        <v>2</v>
      </c>
      <c r="Q23" s="47" t="s">
        <v>2</v>
      </c>
      <c r="R23" s="47" t="s">
        <v>2</v>
      </c>
      <c r="S23" s="39" t="s">
        <v>1</v>
      </c>
      <c r="T23" s="47" t="s">
        <v>2</v>
      </c>
      <c r="U23" s="39" t="s">
        <v>1</v>
      </c>
      <c r="V23" s="47" t="s">
        <v>1</v>
      </c>
      <c r="W23" s="47" t="s">
        <v>1531</v>
      </c>
      <c r="X23" s="47" t="s">
        <v>1532</v>
      </c>
      <c r="Y23" s="39" t="s">
        <v>1824</v>
      </c>
      <c r="Z23" s="39" t="s">
        <v>1825</v>
      </c>
      <c r="AA23" s="39" t="s">
        <v>1535</v>
      </c>
      <c r="AB23" s="39">
        <v>3</v>
      </c>
      <c r="AC23" s="39">
        <v>3</v>
      </c>
      <c r="AD23" s="39">
        <v>3</v>
      </c>
      <c r="AE23" s="39">
        <v>3</v>
      </c>
      <c r="AF23" s="39" t="str" cm="1">
        <f t="array" ref="AF23">_xlfn.IFS(AB23=0,"NÃO",OR(AD23&gt;AE23,AC23&gt;AD23),"SIM",AB23=AC23,"SIM",AC23&lt;AB23,"NÃO")</f>
        <v>SIM</v>
      </c>
      <c r="AG23" s="47" t="s">
        <v>2486</v>
      </c>
      <c r="AH23" s="39">
        <v>2</v>
      </c>
      <c r="AI23" s="39">
        <v>1</v>
      </c>
      <c r="AJ23" s="39">
        <v>0</v>
      </c>
      <c r="AK23" s="39">
        <v>0</v>
      </c>
      <c r="AL23" s="39">
        <v>3</v>
      </c>
      <c r="AM23" s="39">
        <v>9</v>
      </c>
      <c r="AN23" s="39">
        <v>9</v>
      </c>
      <c r="AO23" s="39">
        <v>2</v>
      </c>
      <c r="AP23" s="47">
        <v>11</v>
      </c>
      <c r="AQ23" s="47">
        <v>4</v>
      </c>
      <c r="AR23" s="39">
        <v>1</v>
      </c>
      <c r="AS23" s="48">
        <v>0</v>
      </c>
    </row>
    <row r="24" spans="1:45" x14ac:dyDescent="0.25">
      <c r="A24" s="39">
        <v>64</v>
      </c>
      <c r="B24" s="39" t="s">
        <v>1929</v>
      </c>
      <c r="C24" s="39" t="s">
        <v>136</v>
      </c>
      <c r="D24" s="12" t="s">
        <v>2356</v>
      </c>
      <c r="E24" s="39">
        <v>10863</v>
      </c>
      <c r="F24" s="39" t="s">
        <v>1525</v>
      </c>
      <c r="G24" s="39" t="s">
        <v>1</v>
      </c>
      <c r="H24" s="39" t="s">
        <v>1966</v>
      </c>
      <c r="I24" s="12" t="s">
        <v>1967</v>
      </c>
      <c r="J24" s="39" t="s">
        <v>1932</v>
      </c>
      <c r="K24" s="39" t="s">
        <v>2</v>
      </c>
      <c r="L24" s="39" t="s">
        <v>1529</v>
      </c>
      <c r="M24" s="47" t="s">
        <v>3</v>
      </c>
      <c r="N24" s="47">
        <v>10</v>
      </c>
      <c r="O24" s="47">
        <v>6</v>
      </c>
      <c r="P24" s="47" t="s">
        <v>2</v>
      </c>
      <c r="Q24" s="47" t="s">
        <v>2255</v>
      </c>
      <c r="R24" s="47" t="s">
        <v>2</v>
      </c>
      <c r="S24" s="39" t="s">
        <v>1530</v>
      </c>
      <c r="T24" s="47" t="s">
        <v>2</v>
      </c>
      <c r="U24" s="39" t="s">
        <v>2</v>
      </c>
      <c r="V24" s="47" t="s">
        <v>1</v>
      </c>
      <c r="W24" s="47" t="s">
        <v>1531</v>
      </c>
      <c r="X24" s="47" t="s">
        <v>1532</v>
      </c>
      <c r="Y24" s="39" t="s">
        <v>1819</v>
      </c>
      <c r="Z24" s="39" t="s">
        <v>1602</v>
      </c>
      <c r="AA24" s="39" t="s">
        <v>1535</v>
      </c>
      <c r="AB24" s="39">
        <v>4</v>
      </c>
      <c r="AC24" s="39">
        <v>4</v>
      </c>
      <c r="AD24" s="39">
        <v>4</v>
      </c>
      <c r="AE24" s="39">
        <v>4</v>
      </c>
      <c r="AF24" s="39" t="str" cm="1">
        <f t="array" ref="AF24">_xlfn.IFS(AB24=0,"NÃO",OR(AD24&gt;AE24,AC24&gt;AD24),"SIM",AB24=AC24,"SIM",AC24&lt;AB24,"NÃO")</f>
        <v>SIM</v>
      </c>
      <c r="AG24" s="47" t="s">
        <v>2486</v>
      </c>
      <c r="AH24" s="39">
        <v>2</v>
      </c>
      <c r="AI24" s="39">
        <v>0</v>
      </c>
      <c r="AJ24" s="39">
        <v>0</v>
      </c>
      <c r="AK24" s="39">
        <v>0</v>
      </c>
      <c r="AL24" s="39">
        <v>2</v>
      </c>
      <c r="AM24" s="39">
        <v>2</v>
      </c>
      <c r="AN24" s="39">
        <v>2</v>
      </c>
      <c r="AO24" s="39">
        <v>2</v>
      </c>
      <c r="AP24" s="47">
        <v>4</v>
      </c>
      <c r="AQ24" s="47">
        <v>5</v>
      </c>
      <c r="AR24" s="39">
        <v>0</v>
      </c>
      <c r="AS24" s="48">
        <v>0</v>
      </c>
    </row>
    <row r="25" spans="1:45" x14ac:dyDescent="0.25">
      <c r="A25" s="39">
        <v>65</v>
      </c>
      <c r="B25" s="39" t="s">
        <v>1702</v>
      </c>
      <c r="C25" s="39" t="s">
        <v>305</v>
      </c>
      <c r="D25" s="12" t="s">
        <v>2357</v>
      </c>
      <c r="E25" s="39">
        <v>161616</v>
      </c>
      <c r="F25" s="39" t="s">
        <v>1544</v>
      </c>
      <c r="G25" s="39" t="s">
        <v>2</v>
      </c>
      <c r="H25" s="39" t="s">
        <v>1679</v>
      </c>
      <c r="I25" s="12" t="s">
        <v>1709</v>
      </c>
      <c r="J25" s="39" t="s">
        <v>1705</v>
      </c>
      <c r="K25" s="39" t="s">
        <v>1</v>
      </c>
      <c r="L25" s="39" t="s">
        <v>1529</v>
      </c>
      <c r="M25" s="47" t="s">
        <v>3</v>
      </c>
      <c r="N25" s="47">
        <v>7</v>
      </c>
      <c r="O25" s="47">
        <v>2</v>
      </c>
      <c r="P25" s="47" t="s">
        <v>2</v>
      </c>
      <c r="Q25" s="47" t="s">
        <v>2</v>
      </c>
      <c r="R25" s="47" t="s">
        <v>2</v>
      </c>
      <c r="S25" s="39" t="s">
        <v>1</v>
      </c>
      <c r="T25" s="47" t="s">
        <v>1599</v>
      </c>
      <c r="U25" s="39" t="s">
        <v>1</v>
      </c>
      <c r="V25" s="47" t="s">
        <v>1</v>
      </c>
      <c r="W25" s="47" t="s">
        <v>27</v>
      </c>
      <c r="X25" s="47" t="s">
        <v>1532</v>
      </c>
      <c r="Y25" s="39" t="s">
        <v>1706</v>
      </c>
      <c r="Z25" s="39" t="s">
        <v>1</v>
      </c>
      <c r="AA25" s="39" t="s">
        <v>1586</v>
      </c>
      <c r="AB25" s="39">
        <v>1</v>
      </c>
      <c r="AC25" s="39">
        <v>1</v>
      </c>
      <c r="AD25" s="39">
        <v>1</v>
      </c>
      <c r="AE25" s="39">
        <v>1</v>
      </c>
      <c r="AF25" s="39" t="str" cm="1">
        <f t="array" ref="AF25">_xlfn.IFS(AB25=0,"NÃO",OR(AD25&gt;AE25,AC25&gt;AD25),"SIM",AB25=AC25,"SIM",AC25&lt;AB25,"NÃO")</f>
        <v>SIM</v>
      </c>
      <c r="AG25" s="47" t="s">
        <v>2487</v>
      </c>
      <c r="AH25" s="39">
        <v>0</v>
      </c>
      <c r="AI25" s="39">
        <v>0</v>
      </c>
      <c r="AJ25" s="39">
        <v>0</v>
      </c>
      <c r="AK25" s="39">
        <v>0</v>
      </c>
      <c r="AL25" s="39">
        <v>0</v>
      </c>
      <c r="AM25" s="39">
        <v>1</v>
      </c>
      <c r="AN25" s="39">
        <v>1</v>
      </c>
      <c r="AO25" s="39">
        <v>0</v>
      </c>
      <c r="AP25" s="47">
        <v>1</v>
      </c>
      <c r="AQ25" s="47">
        <v>1</v>
      </c>
      <c r="AR25" s="39">
        <v>0</v>
      </c>
      <c r="AS25" s="48">
        <v>0</v>
      </c>
    </row>
    <row r="26" spans="1:45" x14ac:dyDescent="0.25">
      <c r="A26" s="39">
        <v>66</v>
      </c>
      <c r="B26" s="39" t="s">
        <v>1568</v>
      </c>
      <c r="C26" s="39" t="s">
        <v>224</v>
      </c>
      <c r="D26" s="12" t="s">
        <v>2358</v>
      </c>
      <c r="E26" s="39"/>
      <c r="F26" s="39" t="s">
        <v>1525</v>
      </c>
      <c r="G26" s="39" t="s">
        <v>1</v>
      </c>
      <c r="H26" s="39" t="s">
        <v>1614</v>
      </c>
      <c r="I26" s="12" t="s">
        <v>1615</v>
      </c>
      <c r="J26" s="39" t="s">
        <v>1538</v>
      </c>
      <c r="K26" s="39" t="s">
        <v>2</v>
      </c>
      <c r="L26" s="39" t="s">
        <v>1529</v>
      </c>
      <c r="M26" s="47" t="s">
        <v>3</v>
      </c>
      <c r="N26" s="47">
        <v>12</v>
      </c>
      <c r="O26" s="47">
        <v>9</v>
      </c>
      <c r="P26" s="47" t="s">
        <v>2</v>
      </c>
      <c r="Q26" s="47" t="s">
        <v>2</v>
      </c>
      <c r="R26" s="47" t="s">
        <v>2</v>
      </c>
      <c r="S26" s="39" t="s">
        <v>1530</v>
      </c>
      <c r="T26" s="47" t="s">
        <v>2</v>
      </c>
      <c r="U26" s="39" t="s">
        <v>2</v>
      </c>
      <c r="V26" s="47" t="s">
        <v>2</v>
      </c>
      <c r="W26" s="47" t="s">
        <v>1531</v>
      </c>
      <c r="X26" s="47" t="s">
        <v>1532</v>
      </c>
      <c r="Y26" s="39" t="s">
        <v>1580</v>
      </c>
      <c r="Z26" s="39" t="s">
        <v>1593</v>
      </c>
      <c r="AA26" s="39" t="s">
        <v>1535</v>
      </c>
      <c r="AB26" s="39">
        <v>4</v>
      </c>
      <c r="AC26" s="39">
        <v>3</v>
      </c>
      <c r="AD26" s="39">
        <v>3</v>
      </c>
      <c r="AE26" s="39">
        <v>3</v>
      </c>
      <c r="AF26" s="39" t="str" cm="1">
        <f t="array" ref="AF26">_xlfn.IFS(AB26=0,"NÃO",OR(AD26&gt;AE26,AC26&gt;AD26),"SIM",AB26=AC26,"SIM",AC26&lt;AB26,"NÃO")</f>
        <v>NÃO</v>
      </c>
      <c r="AG26" s="47" t="s">
        <v>2486</v>
      </c>
      <c r="AH26" s="39">
        <v>1</v>
      </c>
      <c r="AI26" s="39">
        <v>0</v>
      </c>
      <c r="AJ26" s="39">
        <v>0</v>
      </c>
      <c r="AK26" s="39">
        <v>0</v>
      </c>
      <c r="AL26" s="39">
        <v>3</v>
      </c>
      <c r="AM26" s="39">
        <v>8</v>
      </c>
      <c r="AN26" s="39">
        <v>8</v>
      </c>
      <c r="AO26" s="39">
        <v>1</v>
      </c>
      <c r="AP26" s="47">
        <v>9</v>
      </c>
      <c r="AQ26" s="47">
        <v>7</v>
      </c>
      <c r="AR26" s="39">
        <v>1</v>
      </c>
      <c r="AS26" s="48">
        <v>0</v>
      </c>
    </row>
    <row r="27" spans="1:45" x14ac:dyDescent="0.25">
      <c r="A27" s="39">
        <v>68</v>
      </c>
      <c r="B27" s="39" t="s">
        <v>1568</v>
      </c>
      <c r="C27" s="39" t="s">
        <v>313</v>
      </c>
      <c r="D27" s="12" t="s">
        <v>2359</v>
      </c>
      <c r="E27" s="39"/>
      <c r="F27" s="39" t="s">
        <v>1525</v>
      </c>
      <c r="G27" s="39" t="s">
        <v>1</v>
      </c>
      <c r="H27" s="39" t="s">
        <v>1604</v>
      </c>
      <c r="I27" s="12" t="s">
        <v>1605</v>
      </c>
      <c r="J27" s="39" t="s">
        <v>1538</v>
      </c>
      <c r="K27" s="39" t="s">
        <v>2</v>
      </c>
      <c r="L27" s="39" t="s">
        <v>1529</v>
      </c>
      <c r="M27" s="47" t="s">
        <v>3</v>
      </c>
      <c r="N27" s="47">
        <v>17</v>
      </c>
      <c r="O27" s="47">
        <v>6</v>
      </c>
      <c r="P27" s="47" t="s">
        <v>2</v>
      </c>
      <c r="Q27" s="47" t="s">
        <v>2</v>
      </c>
      <c r="R27" s="47" t="s">
        <v>2</v>
      </c>
      <c r="S27" s="39" t="s">
        <v>1530</v>
      </c>
      <c r="T27" s="47" t="s">
        <v>2</v>
      </c>
      <c r="U27" s="39" t="s">
        <v>2</v>
      </c>
      <c r="V27" s="47" t="s">
        <v>2338</v>
      </c>
      <c r="W27" s="47" t="s">
        <v>1531</v>
      </c>
      <c r="X27" s="47" t="s">
        <v>1532</v>
      </c>
      <c r="Y27" s="39" t="s">
        <v>1572</v>
      </c>
      <c r="Z27" s="39" t="s">
        <v>1606</v>
      </c>
      <c r="AA27" s="39" t="s">
        <v>1586</v>
      </c>
      <c r="AB27" s="39">
        <v>4</v>
      </c>
      <c r="AC27" s="39">
        <v>3</v>
      </c>
      <c r="AD27" s="39">
        <v>3</v>
      </c>
      <c r="AE27" s="39">
        <v>3</v>
      </c>
      <c r="AF27" s="39" t="str" cm="1">
        <f t="array" ref="AF27">_xlfn.IFS(AB27=0,"NÃO",OR(AD27&gt;AE27,AC27&gt;AD27),"SIM",AB27=AC27,"SIM",AC27&lt;AB27,"NÃO")</f>
        <v>NÃO</v>
      </c>
      <c r="AG27" s="47" t="s">
        <v>2487</v>
      </c>
      <c r="AH27" s="39">
        <v>0</v>
      </c>
      <c r="AI27" s="39">
        <v>0</v>
      </c>
      <c r="AJ27" s="39">
        <v>0</v>
      </c>
      <c r="AK27" s="39">
        <v>0</v>
      </c>
      <c r="AL27" s="39">
        <v>5</v>
      </c>
      <c r="AM27" s="39">
        <v>7</v>
      </c>
      <c r="AN27" s="39">
        <v>7</v>
      </c>
      <c r="AO27" s="39">
        <v>0</v>
      </c>
      <c r="AP27" s="47">
        <v>7</v>
      </c>
      <c r="AQ27" s="47">
        <v>7</v>
      </c>
      <c r="AR27" s="39">
        <v>1</v>
      </c>
      <c r="AS27" s="48">
        <v>0</v>
      </c>
    </row>
    <row r="28" spans="1:45" x14ac:dyDescent="0.25">
      <c r="A28" s="39">
        <v>69</v>
      </c>
      <c r="B28" s="39" t="s">
        <v>1622</v>
      </c>
      <c r="C28" s="39" t="s">
        <v>276</v>
      </c>
      <c r="D28" s="12" t="s">
        <v>2360</v>
      </c>
      <c r="E28" s="39">
        <v>9572481</v>
      </c>
      <c r="F28" s="39" t="s">
        <v>1525</v>
      </c>
      <c r="G28" s="39" t="s">
        <v>1</v>
      </c>
      <c r="H28" s="39" t="s">
        <v>1629</v>
      </c>
      <c r="I28" s="12" t="s">
        <v>1630</v>
      </c>
      <c r="J28" s="39" t="s">
        <v>1547</v>
      </c>
      <c r="K28" s="39" t="s">
        <v>1</v>
      </c>
      <c r="L28" s="39" t="s">
        <v>1598</v>
      </c>
      <c r="M28" s="47" t="s">
        <v>4</v>
      </c>
      <c r="N28" s="47">
        <v>5</v>
      </c>
      <c r="O28" s="47">
        <v>1</v>
      </c>
      <c r="P28" s="47" t="s">
        <v>2</v>
      </c>
      <c r="Q28" s="47" t="s">
        <v>1</v>
      </c>
      <c r="R28" s="47" t="s">
        <v>1</v>
      </c>
      <c r="S28" s="39" t="s">
        <v>1</v>
      </c>
      <c r="T28" s="47" t="s">
        <v>1599</v>
      </c>
      <c r="U28" s="39" t="s">
        <v>1</v>
      </c>
      <c r="V28" s="47" t="s">
        <v>1</v>
      </c>
      <c r="W28" s="47" t="s">
        <v>1</v>
      </c>
      <c r="X28" s="47" t="s">
        <v>1</v>
      </c>
      <c r="Y28" s="39" t="s">
        <v>1</v>
      </c>
      <c r="Z28" s="39" t="s">
        <v>1</v>
      </c>
      <c r="AA28" s="39" t="s">
        <v>1535</v>
      </c>
      <c r="AB28" s="39">
        <v>0</v>
      </c>
      <c r="AC28" s="39">
        <v>0</v>
      </c>
      <c r="AD28" s="39">
        <v>0</v>
      </c>
      <c r="AE28" s="39">
        <v>0</v>
      </c>
      <c r="AF28" s="39" t="str" cm="1">
        <f t="array" ref="AF28">_xlfn.IFS(AB28=0,"NÃO",OR(AD28&gt;AE28,AC28&gt;AD28),"SIM",AB28=AC28,"SIM",AC28&lt;AB28,"NÃO")</f>
        <v>NÃO</v>
      </c>
      <c r="AG28" s="47" t="s">
        <v>2486</v>
      </c>
      <c r="AH28" s="39">
        <v>0</v>
      </c>
      <c r="AI28" s="39">
        <v>0</v>
      </c>
      <c r="AJ28" s="39">
        <v>0</v>
      </c>
      <c r="AK28" s="39">
        <v>0</v>
      </c>
      <c r="AL28" s="39">
        <v>0</v>
      </c>
      <c r="AM28" s="39">
        <v>3</v>
      </c>
      <c r="AN28" s="39">
        <v>3</v>
      </c>
      <c r="AO28" s="39">
        <v>0</v>
      </c>
      <c r="AP28" s="47">
        <v>3</v>
      </c>
      <c r="AQ28" s="47">
        <v>2</v>
      </c>
      <c r="AR28" s="39">
        <v>0</v>
      </c>
      <c r="AS28" s="48">
        <v>0</v>
      </c>
    </row>
    <row r="29" spans="1:45" x14ac:dyDescent="0.25">
      <c r="A29" s="39">
        <v>70</v>
      </c>
      <c r="B29" s="39" t="s">
        <v>1702</v>
      </c>
      <c r="C29" s="39" t="s">
        <v>305</v>
      </c>
      <c r="D29" s="12" t="s">
        <v>2361</v>
      </c>
      <c r="E29" s="39">
        <v>2804360</v>
      </c>
      <c r="F29" s="39" t="s">
        <v>1544</v>
      </c>
      <c r="G29" s="39" t="s">
        <v>1</v>
      </c>
      <c r="H29" s="39" t="s">
        <v>1703</v>
      </c>
      <c r="I29" s="12" t="s">
        <v>1704</v>
      </c>
      <c r="J29" s="39" t="s">
        <v>1705</v>
      </c>
      <c r="K29" s="39" t="s">
        <v>1</v>
      </c>
      <c r="L29" s="39" t="s">
        <v>1529</v>
      </c>
      <c r="M29" s="47" t="s">
        <v>5</v>
      </c>
      <c r="N29" s="47">
        <v>7</v>
      </c>
      <c r="O29" s="47">
        <v>3</v>
      </c>
      <c r="P29" s="47" t="s">
        <v>2255</v>
      </c>
      <c r="Q29" s="47" t="s">
        <v>2255</v>
      </c>
      <c r="R29" s="47" t="s">
        <v>2</v>
      </c>
      <c r="S29" s="39" t="s">
        <v>1</v>
      </c>
      <c r="T29" s="47" t="s">
        <v>2</v>
      </c>
      <c r="U29" s="39" t="s">
        <v>2</v>
      </c>
      <c r="V29" s="47" t="s">
        <v>2</v>
      </c>
      <c r="W29" s="47" t="s">
        <v>27</v>
      </c>
      <c r="X29" s="47" t="s">
        <v>1532</v>
      </c>
      <c r="Y29" s="39" t="s">
        <v>1706</v>
      </c>
      <c r="Z29" s="39" t="s">
        <v>1707</v>
      </c>
      <c r="AA29" s="39" t="s">
        <v>1586</v>
      </c>
      <c r="AB29" s="39">
        <v>1</v>
      </c>
      <c r="AC29" s="39">
        <v>1</v>
      </c>
      <c r="AD29" s="39">
        <v>1</v>
      </c>
      <c r="AE29" s="39">
        <v>1</v>
      </c>
      <c r="AF29" s="39" t="str" cm="1">
        <f t="array" ref="AF29">_xlfn.IFS(AB29=0,"NÃO",OR(AD29&gt;AE29,AC29&gt;AD29),"SIM",AB29=AC29,"SIM",AC29&lt;AB29,"NÃO")</f>
        <v>SIM</v>
      </c>
      <c r="AG29" s="47" t="s">
        <v>2486</v>
      </c>
      <c r="AH29" s="39">
        <v>0</v>
      </c>
      <c r="AI29" s="39">
        <v>0</v>
      </c>
      <c r="AJ29" s="39">
        <v>0</v>
      </c>
      <c r="AK29" s="39">
        <v>0</v>
      </c>
      <c r="AL29" s="39">
        <v>0</v>
      </c>
      <c r="AM29" s="39">
        <v>2</v>
      </c>
      <c r="AN29" s="39">
        <v>2</v>
      </c>
      <c r="AO29" s="39">
        <v>0</v>
      </c>
      <c r="AP29" s="47">
        <v>2</v>
      </c>
      <c r="AQ29" s="47">
        <v>0</v>
      </c>
      <c r="AR29" s="39">
        <v>0</v>
      </c>
      <c r="AS29" s="48">
        <v>0</v>
      </c>
    </row>
    <row r="30" spans="1:45" s="39" customFormat="1" x14ac:dyDescent="0.25">
      <c r="A30" s="39">
        <v>71</v>
      </c>
      <c r="B30" s="39" t="s">
        <v>1702</v>
      </c>
      <c r="C30" s="39" t="s">
        <v>325</v>
      </c>
      <c r="D30" s="12" t="s">
        <v>2362</v>
      </c>
      <c r="E30" s="39">
        <v>6216021</v>
      </c>
      <c r="F30" s="39" t="s">
        <v>1525</v>
      </c>
      <c r="G30" s="39" t="s">
        <v>1</v>
      </c>
      <c r="H30" s="39" t="s">
        <v>1757</v>
      </c>
      <c r="I30" s="12" t="s">
        <v>1758</v>
      </c>
      <c r="J30" s="39" t="s">
        <v>1759</v>
      </c>
      <c r="K30" s="39" t="s">
        <v>2</v>
      </c>
      <c r="L30" s="39" t="s">
        <v>1529</v>
      </c>
      <c r="M30" s="47" t="s">
        <v>3</v>
      </c>
      <c r="N30" s="47">
        <v>19</v>
      </c>
      <c r="O30" s="47">
        <v>7</v>
      </c>
      <c r="P30" s="47" t="s">
        <v>2</v>
      </c>
      <c r="Q30" s="47" t="s">
        <v>2</v>
      </c>
      <c r="R30" s="47" t="s">
        <v>2</v>
      </c>
      <c r="S30" s="39" t="s">
        <v>1</v>
      </c>
      <c r="T30" s="47" t="s">
        <v>2</v>
      </c>
      <c r="U30" s="39" t="s">
        <v>2</v>
      </c>
      <c r="V30" s="47" t="s">
        <v>2</v>
      </c>
      <c r="W30" s="47" t="s">
        <v>2</v>
      </c>
      <c r="X30" s="47" t="s">
        <v>1532</v>
      </c>
      <c r="Y30" s="39" t="s">
        <v>1755</v>
      </c>
      <c r="Z30" s="39" t="s">
        <v>1756</v>
      </c>
      <c r="AA30" s="39" t="s">
        <v>1586</v>
      </c>
      <c r="AB30" s="39">
        <v>4</v>
      </c>
      <c r="AC30" s="39">
        <v>4</v>
      </c>
      <c r="AD30" s="39">
        <v>4</v>
      </c>
      <c r="AE30" s="39">
        <v>4</v>
      </c>
      <c r="AF30" s="39" t="str" cm="1">
        <f t="array" ref="AF30">_xlfn.IFS(AB30=0,"NÃO",OR(AD30&gt;AE30,AC30&gt;AD30),"SIM",AB30=AC30,"SIM",AC30&lt;AB30,"NÃO")</f>
        <v>SIM</v>
      </c>
      <c r="AG30" s="47" t="s">
        <v>2487</v>
      </c>
      <c r="AH30" s="39">
        <v>0</v>
      </c>
      <c r="AI30" s="39">
        <v>0</v>
      </c>
      <c r="AJ30" s="39">
        <v>0</v>
      </c>
      <c r="AK30" s="39">
        <v>0</v>
      </c>
      <c r="AL30" s="39">
        <v>3</v>
      </c>
      <c r="AM30" s="39">
        <v>8</v>
      </c>
      <c r="AN30" s="39">
        <v>8</v>
      </c>
      <c r="AO30" s="39">
        <v>0</v>
      </c>
      <c r="AP30" s="47">
        <v>8</v>
      </c>
      <c r="AQ30" s="47">
        <v>5</v>
      </c>
      <c r="AR30" s="39">
        <v>1</v>
      </c>
      <c r="AS30" s="48">
        <v>0</v>
      </c>
    </row>
    <row r="31" spans="1:45" s="39" customFormat="1" x14ac:dyDescent="0.25">
      <c r="A31" s="39">
        <v>72</v>
      </c>
      <c r="B31" s="39" t="s">
        <v>1794</v>
      </c>
      <c r="C31" s="39" t="s">
        <v>330</v>
      </c>
      <c r="D31" s="12" t="s">
        <v>2363</v>
      </c>
      <c r="E31" s="39">
        <v>11215</v>
      </c>
      <c r="F31" s="39" t="s">
        <v>1525</v>
      </c>
      <c r="G31" s="39" t="s">
        <v>1</v>
      </c>
      <c r="H31" s="39" t="s">
        <v>1795</v>
      </c>
      <c r="I31" s="12" t="s">
        <v>1796</v>
      </c>
      <c r="J31" s="39" t="s">
        <v>1597</v>
      </c>
      <c r="K31" s="39" t="s">
        <v>2</v>
      </c>
      <c r="L31" s="39" t="s">
        <v>2</v>
      </c>
      <c r="M31" s="47" t="s">
        <v>3</v>
      </c>
      <c r="N31" s="47">
        <v>11</v>
      </c>
      <c r="O31" s="47">
        <v>6</v>
      </c>
      <c r="P31" s="47" t="s">
        <v>2</v>
      </c>
      <c r="Q31" s="47" t="s">
        <v>2</v>
      </c>
      <c r="R31" s="47" t="s">
        <v>2</v>
      </c>
      <c r="S31" s="39" t="s">
        <v>1530</v>
      </c>
      <c r="T31" s="47" t="s">
        <v>2</v>
      </c>
      <c r="U31" s="39" t="s">
        <v>2</v>
      </c>
      <c r="V31" s="47" t="s">
        <v>2</v>
      </c>
      <c r="W31" s="47" t="s">
        <v>2</v>
      </c>
      <c r="X31" s="47" t="s">
        <v>2</v>
      </c>
      <c r="Y31" s="39" t="s">
        <v>1797</v>
      </c>
      <c r="Z31" s="39" t="s">
        <v>1577</v>
      </c>
      <c r="AA31" s="39" t="s">
        <v>1535</v>
      </c>
      <c r="AB31" s="39">
        <v>3</v>
      </c>
      <c r="AC31" s="39">
        <v>3</v>
      </c>
      <c r="AD31" s="39">
        <v>3</v>
      </c>
      <c r="AE31" s="39">
        <v>3</v>
      </c>
      <c r="AF31" s="39" t="str" cm="1">
        <f t="array" ref="AF31">_xlfn.IFS(AB31=0,"NÃO",OR(AD31&gt;AE31,AC31&gt;AD31),"SIM",AB31=AC31,"SIM",AC31&lt;AB31,"NÃO")</f>
        <v>SIM</v>
      </c>
      <c r="AG31" s="47" t="s">
        <v>2486</v>
      </c>
      <c r="AH31" s="39">
        <v>2</v>
      </c>
      <c r="AI31" s="39">
        <v>0</v>
      </c>
      <c r="AJ31" s="39">
        <v>0</v>
      </c>
      <c r="AK31" s="39">
        <v>0</v>
      </c>
      <c r="AL31" s="39">
        <v>1</v>
      </c>
      <c r="AM31" s="39">
        <v>3</v>
      </c>
      <c r="AN31" s="39">
        <v>3</v>
      </c>
      <c r="AO31" s="39">
        <v>2</v>
      </c>
      <c r="AP31" s="47">
        <v>5</v>
      </c>
      <c r="AQ31" s="47">
        <v>2</v>
      </c>
      <c r="AR31" s="39">
        <v>1</v>
      </c>
      <c r="AS31" s="48">
        <v>0</v>
      </c>
    </row>
    <row r="32" spans="1:45" s="39" customFormat="1" x14ac:dyDescent="0.25">
      <c r="A32" s="39">
        <v>73</v>
      </c>
      <c r="B32" s="39" t="s">
        <v>1702</v>
      </c>
      <c r="C32" s="39" t="s">
        <v>1769</v>
      </c>
      <c r="D32" s="12" t="s">
        <v>2364</v>
      </c>
      <c r="E32" s="39">
        <v>11568</v>
      </c>
      <c r="F32" s="39" t="s">
        <v>1525</v>
      </c>
      <c r="G32" s="39" t="s">
        <v>1</v>
      </c>
      <c r="H32" s="39" t="s">
        <v>1679</v>
      </c>
      <c r="I32" s="12" t="s">
        <v>1777</v>
      </c>
      <c r="J32" s="39" t="s">
        <v>1778</v>
      </c>
      <c r="K32" s="39" t="s">
        <v>2</v>
      </c>
      <c r="L32" s="39" t="s">
        <v>1529</v>
      </c>
      <c r="M32" s="47" t="s">
        <v>3</v>
      </c>
      <c r="N32" s="47">
        <v>15</v>
      </c>
      <c r="O32" s="47">
        <v>6</v>
      </c>
      <c r="P32" s="47" t="s">
        <v>2</v>
      </c>
      <c r="Q32" s="47" t="s">
        <v>2</v>
      </c>
      <c r="R32" s="47" t="s">
        <v>2</v>
      </c>
      <c r="S32" s="39" t="s">
        <v>1</v>
      </c>
      <c r="T32" s="47" t="s">
        <v>2</v>
      </c>
      <c r="U32" s="39" t="s">
        <v>2</v>
      </c>
      <c r="V32" s="47" t="s">
        <v>1</v>
      </c>
      <c r="W32" s="47" t="s">
        <v>2</v>
      </c>
      <c r="X32" s="47" t="s">
        <v>1532</v>
      </c>
      <c r="Y32" s="39" t="s">
        <v>1773</v>
      </c>
      <c r="Z32" s="39" t="s">
        <v>1763</v>
      </c>
      <c r="AA32" s="39" t="s">
        <v>1586</v>
      </c>
      <c r="AB32" s="39">
        <v>3</v>
      </c>
      <c r="AC32" s="39">
        <v>3</v>
      </c>
      <c r="AD32" s="39">
        <v>3</v>
      </c>
      <c r="AE32" s="39">
        <v>3</v>
      </c>
      <c r="AF32" s="39" t="str" cm="1">
        <f t="array" ref="AF32">_xlfn.IFS(AB32=0,"NÃO",OR(AD32&gt;AE32,AC32&gt;AD32),"SIM",AB32=AC32,"SIM",AC32&lt;AB32,"NÃO")</f>
        <v>SIM</v>
      </c>
      <c r="AG32" s="47" t="s">
        <v>2486</v>
      </c>
      <c r="AH32" s="39">
        <v>1</v>
      </c>
      <c r="AI32" s="39">
        <v>1</v>
      </c>
      <c r="AJ32" s="39">
        <v>1</v>
      </c>
      <c r="AK32" s="39">
        <v>1</v>
      </c>
      <c r="AL32" s="39">
        <v>0</v>
      </c>
      <c r="AM32" s="39">
        <v>6</v>
      </c>
      <c r="AN32" s="39">
        <v>6</v>
      </c>
      <c r="AO32" s="39">
        <v>0</v>
      </c>
      <c r="AP32" s="47">
        <v>6</v>
      </c>
      <c r="AQ32" s="47">
        <v>3</v>
      </c>
      <c r="AR32" s="39">
        <v>1</v>
      </c>
      <c r="AS32" s="48">
        <v>0</v>
      </c>
    </row>
    <row r="33" spans="1:45" s="39" customFormat="1" x14ac:dyDescent="0.25">
      <c r="A33" s="39">
        <v>74</v>
      </c>
      <c r="B33" s="39" t="s">
        <v>1702</v>
      </c>
      <c r="C33" s="39" t="s">
        <v>325</v>
      </c>
      <c r="D33" s="12" t="s">
        <v>2365</v>
      </c>
      <c r="E33" s="39">
        <v>11096</v>
      </c>
      <c r="F33" s="39" t="s">
        <v>1544</v>
      </c>
      <c r="G33" s="39" t="s">
        <v>1</v>
      </c>
      <c r="H33" s="39" t="s">
        <v>1679</v>
      </c>
      <c r="I33" s="12" t="s">
        <v>1750</v>
      </c>
      <c r="J33" s="39" t="s">
        <v>1705</v>
      </c>
      <c r="K33" s="39" t="s">
        <v>1</v>
      </c>
      <c r="L33" s="39" t="s">
        <v>1529</v>
      </c>
      <c r="M33" s="47" t="s">
        <v>6</v>
      </c>
      <c r="N33" s="47">
        <v>1</v>
      </c>
      <c r="O33" s="47">
        <v>0</v>
      </c>
      <c r="P33" s="47" t="s">
        <v>2255</v>
      </c>
      <c r="Q33" s="47" t="s">
        <v>2255</v>
      </c>
      <c r="R33" s="47" t="s">
        <v>2</v>
      </c>
      <c r="S33" s="39" t="s">
        <v>1</v>
      </c>
      <c r="T33" s="47" t="s">
        <v>2</v>
      </c>
      <c r="U33" s="39" t="s">
        <v>1</v>
      </c>
      <c r="V33" s="47" t="s">
        <v>1</v>
      </c>
      <c r="W33" s="47" t="s">
        <v>27</v>
      </c>
      <c r="X33" s="47" t="s">
        <v>27</v>
      </c>
      <c r="Y33" s="39" t="s">
        <v>1751</v>
      </c>
      <c r="Z33" s="39" t="s">
        <v>1</v>
      </c>
      <c r="AA33" s="39" t="s">
        <v>1586</v>
      </c>
      <c r="AB33" s="39">
        <v>1</v>
      </c>
      <c r="AC33" s="39">
        <v>1</v>
      </c>
      <c r="AD33" s="39">
        <v>1</v>
      </c>
      <c r="AE33" s="39">
        <v>1</v>
      </c>
      <c r="AF33" s="39" t="str" cm="1">
        <f t="array" ref="AF33">_xlfn.IFS(AB33=0,"NÃO",OR(AD33&gt;AE33,AC33&gt;AD33),"SIM",AB33=AC33,"SIM",AC33&lt;AB33,"NÃO")</f>
        <v>SIM</v>
      </c>
      <c r="AG33" s="47" t="s">
        <v>2486</v>
      </c>
      <c r="AH33" s="39">
        <v>0</v>
      </c>
      <c r="AI33" s="39">
        <v>0</v>
      </c>
      <c r="AJ33" s="39">
        <v>0</v>
      </c>
      <c r="AK33" s="39">
        <v>0</v>
      </c>
      <c r="AL33" s="39">
        <v>0</v>
      </c>
      <c r="AM33" s="39">
        <v>1</v>
      </c>
      <c r="AN33" s="39">
        <v>1</v>
      </c>
      <c r="AO33" s="39">
        <v>0</v>
      </c>
      <c r="AP33" s="47">
        <v>1</v>
      </c>
      <c r="AQ33" s="47">
        <v>0</v>
      </c>
      <c r="AR33" s="39">
        <v>0</v>
      </c>
      <c r="AS33" s="48">
        <v>0</v>
      </c>
    </row>
    <row r="34" spans="1:45" s="39" customFormat="1" x14ac:dyDescent="0.25">
      <c r="A34" s="39">
        <v>75</v>
      </c>
      <c r="B34" s="39" t="s">
        <v>1568</v>
      </c>
      <c r="C34" s="39" t="s">
        <v>344</v>
      </c>
      <c r="D34" s="12" t="s">
        <v>2366</v>
      </c>
      <c r="F34" s="39" t="s">
        <v>1525</v>
      </c>
      <c r="G34" s="39" t="s">
        <v>1</v>
      </c>
      <c r="H34" s="39" t="s">
        <v>1600</v>
      </c>
      <c r="I34" s="12" t="s">
        <v>1601</v>
      </c>
      <c r="J34" s="39" t="s">
        <v>1538</v>
      </c>
      <c r="K34" s="39" t="s">
        <v>2</v>
      </c>
      <c r="L34" s="39" t="s">
        <v>1529</v>
      </c>
      <c r="M34" s="47" t="s">
        <v>3</v>
      </c>
      <c r="N34" s="47">
        <v>13</v>
      </c>
      <c r="O34" s="47">
        <v>7</v>
      </c>
      <c r="P34" s="47" t="s">
        <v>2</v>
      </c>
      <c r="Q34" s="47" t="s">
        <v>2</v>
      </c>
      <c r="R34" s="47" t="s">
        <v>2</v>
      </c>
      <c r="S34" s="39" t="s">
        <v>1530</v>
      </c>
      <c r="T34" s="47" t="s">
        <v>2</v>
      </c>
      <c r="U34" s="39" t="s">
        <v>2</v>
      </c>
      <c r="V34" s="47" t="s">
        <v>2</v>
      </c>
      <c r="W34" s="47" t="s">
        <v>1531</v>
      </c>
      <c r="X34" s="47" t="s">
        <v>1532</v>
      </c>
      <c r="Y34" s="39" t="s">
        <v>1572</v>
      </c>
      <c r="Z34" s="39" t="s">
        <v>1602</v>
      </c>
      <c r="AA34" s="39" t="s">
        <v>1586</v>
      </c>
      <c r="AB34" s="39">
        <v>2</v>
      </c>
      <c r="AC34" s="39">
        <v>1</v>
      </c>
      <c r="AD34" s="39">
        <v>1</v>
      </c>
      <c r="AE34" s="39">
        <v>1</v>
      </c>
      <c r="AF34" s="39" t="str" cm="1">
        <f t="array" ref="AF34">_xlfn.IFS(AB34=0,"NÃO",OR(AD34&gt;AE34,AC34&gt;AD34),"SIM",AB34=AC34,"SIM",AC34&lt;AB34,"NÃO")</f>
        <v>NÃO</v>
      </c>
      <c r="AG34" s="47" t="s">
        <v>2486</v>
      </c>
      <c r="AH34" s="39">
        <v>2</v>
      </c>
      <c r="AI34" s="39">
        <v>0</v>
      </c>
      <c r="AJ34" s="39">
        <v>2</v>
      </c>
      <c r="AK34" s="39">
        <v>0</v>
      </c>
      <c r="AL34" s="39">
        <v>2</v>
      </c>
      <c r="AM34" s="39">
        <v>4</v>
      </c>
      <c r="AN34" s="39">
        <v>4</v>
      </c>
      <c r="AO34" s="39">
        <v>3</v>
      </c>
      <c r="AP34" s="47">
        <v>7</v>
      </c>
      <c r="AQ34" s="47">
        <v>3</v>
      </c>
      <c r="AR34" s="39">
        <v>1</v>
      </c>
      <c r="AS34" s="48">
        <v>0</v>
      </c>
    </row>
    <row r="35" spans="1:45" s="39" customFormat="1" x14ac:dyDescent="0.25">
      <c r="A35" s="39">
        <v>76</v>
      </c>
      <c r="B35" s="39" t="s">
        <v>1794</v>
      </c>
      <c r="C35" s="39" t="s">
        <v>330</v>
      </c>
      <c r="D35" s="12" t="s">
        <v>2367</v>
      </c>
      <c r="E35" s="39">
        <v>6662358</v>
      </c>
      <c r="F35" s="39" t="s">
        <v>1525</v>
      </c>
      <c r="G35" s="39" t="s">
        <v>1</v>
      </c>
      <c r="H35" s="39" t="s">
        <v>1798</v>
      </c>
      <c r="I35" s="12" t="s">
        <v>1799</v>
      </c>
      <c r="J35" s="39" t="s">
        <v>1597</v>
      </c>
      <c r="K35" s="39" t="s">
        <v>2</v>
      </c>
      <c r="L35" s="39" t="s">
        <v>2</v>
      </c>
      <c r="M35" s="47" t="s">
        <v>3</v>
      </c>
      <c r="N35" s="47">
        <v>10</v>
      </c>
      <c r="O35" s="47">
        <v>4</v>
      </c>
      <c r="P35" s="47" t="s">
        <v>2</v>
      </c>
      <c r="Q35" s="47" t="s">
        <v>2</v>
      </c>
      <c r="R35" s="47" t="s">
        <v>2</v>
      </c>
      <c r="S35" s="39" t="s">
        <v>1</v>
      </c>
      <c r="T35" s="47" t="s">
        <v>2</v>
      </c>
      <c r="U35" s="39" t="s">
        <v>2</v>
      </c>
      <c r="V35" s="47" t="s">
        <v>2</v>
      </c>
      <c r="W35" s="47" t="s">
        <v>2</v>
      </c>
      <c r="X35" s="47" t="s">
        <v>2</v>
      </c>
      <c r="Y35" s="39" t="s">
        <v>1797</v>
      </c>
      <c r="Z35" s="39" t="s">
        <v>1585</v>
      </c>
      <c r="AA35" s="39" t="s">
        <v>1535</v>
      </c>
      <c r="AB35" s="39">
        <v>3</v>
      </c>
      <c r="AC35" s="39">
        <v>3</v>
      </c>
      <c r="AD35" s="39">
        <v>3</v>
      </c>
      <c r="AE35" s="39">
        <v>3</v>
      </c>
      <c r="AF35" s="39" t="str" cm="1">
        <f t="array" ref="AF35">_xlfn.IFS(AB35=0,"NÃO",OR(AD35&gt;AE35,AC35&gt;AD35),"SIM",AB35=AC35,"SIM",AC35&lt;AB35,"NÃO")</f>
        <v>SIM</v>
      </c>
      <c r="AG35" s="47" t="s">
        <v>2486</v>
      </c>
      <c r="AH35" s="39">
        <v>0</v>
      </c>
      <c r="AI35" s="39">
        <v>0</v>
      </c>
      <c r="AJ35" s="39">
        <v>0</v>
      </c>
      <c r="AK35" s="39">
        <v>0</v>
      </c>
      <c r="AL35" s="39">
        <v>3</v>
      </c>
      <c r="AM35" s="39">
        <v>4</v>
      </c>
      <c r="AN35" s="39">
        <v>4</v>
      </c>
      <c r="AO35" s="39">
        <v>0</v>
      </c>
      <c r="AP35" s="47">
        <v>4</v>
      </c>
      <c r="AQ35" s="47">
        <v>4</v>
      </c>
      <c r="AR35" s="39">
        <v>0</v>
      </c>
      <c r="AS35" s="48">
        <v>0</v>
      </c>
    </row>
    <row r="36" spans="1:45" s="39" customFormat="1" x14ac:dyDescent="0.25">
      <c r="A36" s="39">
        <v>77</v>
      </c>
      <c r="B36" s="39" t="s">
        <v>1794</v>
      </c>
      <c r="C36" s="39" t="s">
        <v>231</v>
      </c>
      <c r="D36" s="12" t="s">
        <v>2368</v>
      </c>
      <c r="E36" s="39">
        <v>3144542</v>
      </c>
      <c r="F36" s="39" t="s">
        <v>1544</v>
      </c>
      <c r="G36" s="39" t="s">
        <v>2</v>
      </c>
      <c r="H36" s="39" t="s">
        <v>2229</v>
      </c>
      <c r="I36" s="12" t="s">
        <v>1826</v>
      </c>
      <c r="J36" s="39" t="s">
        <v>1547</v>
      </c>
      <c r="K36" s="39" t="s">
        <v>2</v>
      </c>
      <c r="L36" s="39" t="s">
        <v>2</v>
      </c>
      <c r="M36" s="47" t="s">
        <v>3</v>
      </c>
      <c r="N36" s="47">
        <v>3</v>
      </c>
      <c r="O36" s="47">
        <v>0</v>
      </c>
      <c r="P36" s="47" t="s">
        <v>1</v>
      </c>
      <c r="Q36" s="47" t="s">
        <v>2255</v>
      </c>
      <c r="R36" s="47" t="s">
        <v>1</v>
      </c>
      <c r="S36" s="39" t="s">
        <v>1</v>
      </c>
      <c r="T36" s="47" t="s">
        <v>1</v>
      </c>
      <c r="U36" s="39" t="s">
        <v>1</v>
      </c>
      <c r="V36" s="47" t="s">
        <v>1</v>
      </c>
      <c r="W36" s="47" t="s">
        <v>1</v>
      </c>
      <c r="X36" s="47" t="s">
        <v>27</v>
      </c>
      <c r="Y36" s="39" t="s">
        <v>27</v>
      </c>
      <c r="Z36" s="39" t="s">
        <v>1</v>
      </c>
      <c r="AA36" s="39" t="s">
        <v>1535</v>
      </c>
      <c r="AB36" s="39">
        <v>1</v>
      </c>
      <c r="AC36" s="39">
        <v>1</v>
      </c>
      <c r="AD36" s="39">
        <v>1</v>
      </c>
      <c r="AE36" s="39">
        <v>1</v>
      </c>
      <c r="AF36" s="39" t="str" cm="1">
        <f t="array" ref="AF36">_xlfn.IFS(AB36=0,"NÃO",OR(AD36&gt;AE36,AC36&gt;AD36),"SIM",AB36=AC36,"SIM",AC36&lt;AB36,"NÃO")</f>
        <v>SIM</v>
      </c>
      <c r="AG36" s="47" t="s">
        <v>2486</v>
      </c>
      <c r="AH36" s="39">
        <v>0</v>
      </c>
      <c r="AI36" s="39">
        <v>0</v>
      </c>
      <c r="AJ36" s="39">
        <v>0</v>
      </c>
      <c r="AK36" s="39">
        <v>0</v>
      </c>
      <c r="AL36" s="39">
        <v>1</v>
      </c>
      <c r="AM36" s="39">
        <v>2</v>
      </c>
      <c r="AN36" s="39">
        <v>2</v>
      </c>
      <c r="AO36" s="39">
        <v>0</v>
      </c>
      <c r="AP36" s="47">
        <v>2</v>
      </c>
      <c r="AQ36" s="47">
        <v>1</v>
      </c>
      <c r="AR36" s="39">
        <v>0</v>
      </c>
      <c r="AS36" s="48">
        <v>0</v>
      </c>
    </row>
    <row r="37" spans="1:45" s="39" customFormat="1" x14ac:dyDescent="0.25">
      <c r="A37" s="39">
        <v>78</v>
      </c>
      <c r="B37" s="39" t="s">
        <v>1622</v>
      </c>
      <c r="C37" s="39" t="s">
        <v>127</v>
      </c>
      <c r="D37" s="12" t="s">
        <v>2369</v>
      </c>
      <c r="E37" s="39">
        <v>3212017</v>
      </c>
      <c r="F37" s="39" t="s">
        <v>1544</v>
      </c>
      <c r="G37" s="39" t="s">
        <v>1</v>
      </c>
      <c r="H37" s="39" t="s">
        <v>1691</v>
      </c>
      <c r="I37" s="12" t="s">
        <v>1692</v>
      </c>
      <c r="J37" s="39" t="s">
        <v>1547</v>
      </c>
      <c r="K37" s="39" t="s">
        <v>1</v>
      </c>
      <c r="L37" s="39" t="s">
        <v>1633</v>
      </c>
      <c r="M37" s="47" t="s">
        <v>5</v>
      </c>
      <c r="N37" s="47">
        <v>2</v>
      </c>
      <c r="O37" s="47">
        <v>1</v>
      </c>
      <c r="P37" s="47" t="s">
        <v>2255</v>
      </c>
      <c r="Q37" s="47" t="s">
        <v>2255</v>
      </c>
      <c r="R37" s="47" t="s">
        <v>2255</v>
      </c>
      <c r="S37" s="39" t="s">
        <v>1</v>
      </c>
      <c r="T37" s="47" t="s">
        <v>1599</v>
      </c>
      <c r="U37" s="39" t="s">
        <v>1</v>
      </c>
      <c r="V37" s="47" t="s">
        <v>1</v>
      </c>
      <c r="W37" s="47" t="s">
        <v>1</v>
      </c>
      <c r="X37" s="47" t="s">
        <v>2</v>
      </c>
      <c r="Y37" s="39" t="s">
        <v>1693</v>
      </c>
      <c r="Z37" s="39" t="s">
        <v>1</v>
      </c>
      <c r="AA37" s="39" t="s">
        <v>1535</v>
      </c>
      <c r="AB37" s="39">
        <v>0</v>
      </c>
      <c r="AC37" s="39">
        <v>0</v>
      </c>
      <c r="AD37" s="39">
        <v>0</v>
      </c>
      <c r="AE37" s="39">
        <v>0</v>
      </c>
      <c r="AF37" s="39" t="str" cm="1">
        <f t="array" ref="AF37">_xlfn.IFS(AB37=0,"NÃO",OR(AD37&gt;AE37,AC37&gt;AD37),"SIM",AB37=AC37,"SIM",AC37&lt;AB37,"NÃO")</f>
        <v>NÃO</v>
      </c>
      <c r="AG37" s="47" t="s">
        <v>2486</v>
      </c>
      <c r="AH37" s="39">
        <v>0</v>
      </c>
      <c r="AI37" s="39">
        <v>0</v>
      </c>
      <c r="AJ37" s="39">
        <v>0</v>
      </c>
      <c r="AK37" s="39">
        <v>0</v>
      </c>
      <c r="AL37" s="39">
        <v>0</v>
      </c>
      <c r="AM37" s="39">
        <v>1</v>
      </c>
      <c r="AN37" s="39">
        <v>1</v>
      </c>
      <c r="AO37" s="39">
        <v>0</v>
      </c>
      <c r="AP37" s="47">
        <v>1</v>
      </c>
      <c r="AQ37" s="47">
        <v>0</v>
      </c>
      <c r="AR37" s="39">
        <v>0</v>
      </c>
      <c r="AS37" s="48">
        <v>0</v>
      </c>
    </row>
    <row r="38" spans="1:45" s="39" customFormat="1" x14ac:dyDescent="0.25">
      <c r="A38" s="39">
        <v>80</v>
      </c>
      <c r="B38" s="39" t="s">
        <v>1568</v>
      </c>
      <c r="C38" s="39" t="s">
        <v>313</v>
      </c>
      <c r="D38" s="12" t="s">
        <v>2370</v>
      </c>
      <c r="F38" s="39" t="s">
        <v>1525</v>
      </c>
      <c r="G38" s="39" t="s">
        <v>1</v>
      </c>
      <c r="H38" s="39" t="s">
        <v>1607</v>
      </c>
      <c r="I38" s="12" t="s">
        <v>1609</v>
      </c>
      <c r="J38" s="39" t="s">
        <v>1610</v>
      </c>
      <c r="K38" s="39" t="s">
        <v>1</v>
      </c>
      <c r="L38" s="39" t="s">
        <v>1529</v>
      </c>
      <c r="M38" s="47" t="s">
        <v>3</v>
      </c>
      <c r="N38" s="47">
        <v>4</v>
      </c>
      <c r="O38" s="47">
        <v>2</v>
      </c>
      <c r="P38" s="47" t="s">
        <v>2</v>
      </c>
      <c r="Q38" s="47" t="s">
        <v>2255</v>
      </c>
      <c r="R38" s="47" t="s">
        <v>1</v>
      </c>
      <c r="S38" s="39" t="s">
        <v>1</v>
      </c>
      <c r="T38" s="47" t="s">
        <v>2</v>
      </c>
      <c r="U38" s="39" t="s">
        <v>2</v>
      </c>
      <c r="V38" s="47" t="s">
        <v>1</v>
      </c>
      <c r="W38" s="47" t="s">
        <v>1</v>
      </c>
      <c r="X38" s="47" t="s">
        <v>1</v>
      </c>
      <c r="Y38" s="39" t="s">
        <v>1</v>
      </c>
      <c r="Z38" s="39" t="s">
        <v>1</v>
      </c>
      <c r="AA38" s="39" t="s">
        <v>1535</v>
      </c>
      <c r="AB38" s="39">
        <v>0</v>
      </c>
      <c r="AC38" s="39">
        <v>0</v>
      </c>
      <c r="AD38" s="39">
        <v>0</v>
      </c>
      <c r="AE38" s="39">
        <v>0</v>
      </c>
      <c r="AF38" s="39" t="str" cm="1">
        <f t="array" ref="AF38">_xlfn.IFS(AB38=0,"NÃO",OR(AD38&gt;AE38,AC38&gt;AD38),"SIM",AB38=AC38,"SIM",AC38&lt;AB38,"NÃO")</f>
        <v>NÃO</v>
      </c>
      <c r="AG38" s="47" t="s">
        <v>2486</v>
      </c>
      <c r="AH38" s="39">
        <v>1</v>
      </c>
      <c r="AI38" s="39">
        <v>0</v>
      </c>
      <c r="AJ38" s="39">
        <v>0</v>
      </c>
      <c r="AK38" s="39">
        <v>0</v>
      </c>
      <c r="AL38" s="39">
        <v>1</v>
      </c>
      <c r="AM38" s="39">
        <v>3</v>
      </c>
      <c r="AN38" s="39">
        <v>3</v>
      </c>
      <c r="AO38" s="39">
        <v>1</v>
      </c>
      <c r="AP38" s="47">
        <v>4</v>
      </c>
      <c r="AQ38" s="47">
        <v>0</v>
      </c>
      <c r="AR38" s="39">
        <v>1</v>
      </c>
      <c r="AS38" s="48">
        <v>0</v>
      </c>
    </row>
    <row r="39" spans="1:45" s="39" customFormat="1" x14ac:dyDescent="0.25">
      <c r="A39" s="39">
        <v>81</v>
      </c>
      <c r="B39" s="39" t="s">
        <v>1857</v>
      </c>
      <c r="C39" s="39" t="s">
        <v>291</v>
      </c>
      <c r="D39" s="12" t="s">
        <v>2371</v>
      </c>
      <c r="E39" s="39">
        <v>7417632</v>
      </c>
      <c r="F39" s="39" t="s">
        <v>1525</v>
      </c>
      <c r="G39" s="39" t="s">
        <v>1</v>
      </c>
      <c r="H39" s="39" t="s">
        <v>1876</v>
      </c>
      <c r="I39" s="12" t="s">
        <v>1877</v>
      </c>
      <c r="J39" s="39" t="s">
        <v>1528</v>
      </c>
      <c r="K39" s="39" t="s">
        <v>1</v>
      </c>
      <c r="L39" s="39" t="s">
        <v>1529</v>
      </c>
      <c r="M39" s="47" t="s">
        <v>3</v>
      </c>
      <c r="N39" s="47">
        <v>17</v>
      </c>
      <c r="O39" s="47">
        <v>4</v>
      </c>
      <c r="P39" s="47" t="s">
        <v>2</v>
      </c>
      <c r="Q39" s="47" t="s">
        <v>2</v>
      </c>
      <c r="R39" s="47" t="s">
        <v>2</v>
      </c>
      <c r="S39" s="39" t="s">
        <v>1</v>
      </c>
      <c r="T39" s="47" t="s">
        <v>2</v>
      </c>
      <c r="U39" s="39" t="s">
        <v>2</v>
      </c>
      <c r="V39" s="47" t="s">
        <v>2</v>
      </c>
      <c r="W39" s="47" t="s">
        <v>2</v>
      </c>
      <c r="X39" s="47" t="s">
        <v>2</v>
      </c>
      <c r="Y39" s="39" t="s">
        <v>2345</v>
      </c>
      <c r="Z39" s="39" t="s">
        <v>1540</v>
      </c>
      <c r="AA39" s="39" t="s">
        <v>1535</v>
      </c>
      <c r="AB39" s="39">
        <v>4</v>
      </c>
      <c r="AC39" s="39">
        <v>4</v>
      </c>
      <c r="AD39" s="39">
        <v>5</v>
      </c>
      <c r="AE39" s="39">
        <v>4</v>
      </c>
      <c r="AF39" s="39" t="str" cm="1">
        <f t="array" ref="AF39">_xlfn.IFS(AB39=0,"NÃO",OR(AD39&gt;AE39,AC39&gt;AD39),"SIM",AB39=AC39,"SIM",AC39&lt;AB39,"NÃO")</f>
        <v>SIM</v>
      </c>
      <c r="AG39" s="47" t="s">
        <v>2486</v>
      </c>
      <c r="AH39" s="39">
        <v>2</v>
      </c>
      <c r="AI39" s="39">
        <v>0</v>
      </c>
      <c r="AJ39" s="39">
        <v>0</v>
      </c>
      <c r="AK39" s="39">
        <v>0</v>
      </c>
      <c r="AL39" s="39">
        <v>0</v>
      </c>
      <c r="AM39" s="39">
        <v>4</v>
      </c>
      <c r="AN39" s="39">
        <v>4</v>
      </c>
      <c r="AO39" s="39">
        <v>2</v>
      </c>
      <c r="AP39" s="47">
        <v>6</v>
      </c>
      <c r="AQ39" s="47">
        <v>5</v>
      </c>
      <c r="AR39" s="39">
        <v>1</v>
      </c>
      <c r="AS39" s="49">
        <v>0</v>
      </c>
    </row>
    <row r="40" spans="1:45" s="39" customFormat="1" x14ac:dyDescent="0.25">
      <c r="A40" s="39">
        <v>82</v>
      </c>
      <c r="B40" s="39" t="s">
        <v>1857</v>
      </c>
      <c r="C40" s="39" t="s">
        <v>1858</v>
      </c>
      <c r="D40" s="12" t="s">
        <v>2372</v>
      </c>
      <c r="E40" s="39">
        <v>3742822</v>
      </c>
      <c r="F40" s="39" t="s">
        <v>1544</v>
      </c>
      <c r="G40" s="39" t="s">
        <v>1</v>
      </c>
      <c r="H40" s="39" t="s">
        <v>1862</v>
      </c>
      <c r="I40" s="12" t="s">
        <v>1863</v>
      </c>
      <c r="J40" s="39" t="s">
        <v>1547</v>
      </c>
      <c r="K40" s="39" t="s">
        <v>1</v>
      </c>
      <c r="L40" s="39" t="s">
        <v>1598</v>
      </c>
      <c r="M40" s="47" t="s">
        <v>3</v>
      </c>
      <c r="N40" s="47">
        <v>8</v>
      </c>
      <c r="O40" s="47">
        <v>1</v>
      </c>
      <c r="P40" s="47" t="s">
        <v>2</v>
      </c>
      <c r="Q40" s="47" t="s">
        <v>2255</v>
      </c>
      <c r="R40" s="47" t="s">
        <v>1</v>
      </c>
      <c r="S40" s="39" t="s">
        <v>1</v>
      </c>
      <c r="T40" s="47" t="s">
        <v>1599</v>
      </c>
      <c r="U40" s="39" t="s">
        <v>1</v>
      </c>
      <c r="V40" s="47" t="s">
        <v>1</v>
      </c>
      <c r="W40" s="47" t="s">
        <v>1</v>
      </c>
      <c r="X40" s="47" t="s">
        <v>1</v>
      </c>
      <c r="Y40" s="39" t="s">
        <v>1</v>
      </c>
      <c r="Z40" s="39" t="s">
        <v>1</v>
      </c>
      <c r="AA40" s="39" t="s">
        <v>1535</v>
      </c>
      <c r="AB40" s="39">
        <v>1</v>
      </c>
      <c r="AC40" s="39">
        <v>1</v>
      </c>
      <c r="AD40" s="39">
        <v>1</v>
      </c>
      <c r="AE40" s="39">
        <v>1</v>
      </c>
      <c r="AF40" s="39" t="str" cm="1">
        <f t="array" ref="AF40">_xlfn.IFS(AB40=0,"NÃO",OR(AD40&gt;AE40,AC40&gt;AD40),"SIM",AB40=AC40,"SIM",AC40&lt;AB40,"NÃO")</f>
        <v>SIM</v>
      </c>
      <c r="AG40" s="47" t="s">
        <v>2486</v>
      </c>
      <c r="AH40" s="39">
        <v>0</v>
      </c>
      <c r="AI40" s="39">
        <v>0</v>
      </c>
      <c r="AJ40" s="39">
        <v>0</v>
      </c>
      <c r="AK40" s="39">
        <v>0</v>
      </c>
      <c r="AL40" s="39">
        <v>0</v>
      </c>
      <c r="AM40" s="39">
        <v>1</v>
      </c>
      <c r="AN40" s="39">
        <v>1</v>
      </c>
      <c r="AO40" s="39">
        <v>0</v>
      </c>
      <c r="AP40" s="47">
        <v>1</v>
      </c>
      <c r="AQ40" s="47">
        <v>1</v>
      </c>
      <c r="AR40" s="39">
        <v>0</v>
      </c>
      <c r="AS40" s="49">
        <v>0</v>
      </c>
    </row>
    <row r="41" spans="1:45" s="39" customFormat="1" x14ac:dyDescent="0.25">
      <c r="A41" s="39">
        <v>83</v>
      </c>
      <c r="B41" s="39" t="s">
        <v>1622</v>
      </c>
      <c r="C41" s="39" t="s">
        <v>127</v>
      </c>
      <c r="D41" s="12" t="s">
        <v>2373</v>
      </c>
      <c r="E41" s="39">
        <v>10790</v>
      </c>
      <c r="F41" s="39" t="s">
        <v>1525</v>
      </c>
      <c r="G41" s="39" t="s">
        <v>1</v>
      </c>
      <c r="H41" s="39" t="s">
        <v>1655</v>
      </c>
      <c r="I41" s="12" t="s">
        <v>1656</v>
      </c>
      <c r="J41" s="39" t="s">
        <v>1538</v>
      </c>
      <c r="K41" s="39" t="s">
        <v>2</v>
      </c>
      <c r="L41" s="39" t="s">
        <v>1529</v>
      </c>
      <c r="M41" s="47" t="s">
        <v>3</v>
      </c>
      <c r="N41" s="47">
        <v>21</v>
      </c>
      <c r="O41" s="47">
        <v>6</v>
      </c>
      <c r="P41" s="47" t="s">
        <v>2</v>
      </c>
      <c r="Q41" s="47" t="s">
        <v>2</v>
      </c>
      <c r="R41" s="47" t="s">
        <v>2</v>
      </c>
      <c r="S41" s="39" t="s">
        <v>1530</v>
      </c>
      <c r="T41" s="47" t="s">
        <v>2</v>
      </c>
      <c r="U41" s="39" t="s">
        <v>2</v>
      </c>
      <c r="V41" s="47" t="s">
        <v>2</v>
      </c>
      <c r="W41" s="47" t="s">
        <v>1531</v>
      </c>
      <c r="X41" s="47" t="s">
        <v>2</v>
      </c>
      <c r="Y41" s="39" t="s">
        <v>1657</v>
      </c>
      <c r="Z41" s="39" t="s">
        <v>1658</v>
      </c>
      <c r="AA41" s="39" t="s">
        <v>1586</v>
      </c>
      <c r="AB41" s="39">
        <v>6</v>
      </c>
      <c r="AC41" s="39">
        <v>5</v>
      </c>
      <c r="AD41" s="39">
        <v>5</v>
      </c>
      <c r="AE41" s="39">
        <v>5</v>
      </c>
      <c r="AF41" s="39" t="str" cm="1">
        <f t="array" ref="AF41">_xlfn.IFS(AB41=0,"NÃO",OR(AD41&gt;AE41,AC41&gt;AD41),"SIM",AB41=AC41,"SIM",AC41&lt;AB41,"NÃO")</f>
        <v>NÃO</v>
      </c>
      <c r="AG41" s="47" t="s">
        <v>2486</v>
      </c>
      <c r="AH41" s="39">
        <v>1</v>
      </c>
      <c r="AI41" s="39">
        <v>0</v>
      </c>
      <c r="AJ41" s="39">
        <v>0</v>
      </c>
      <c r="AK41" s="39">
        <v>0</v>
      </c>
      <c r="AL41" s="39">
        <v>1</v>
      </c>
      <c r="AM41" s="39">
        <v>9</v>
      </c>
      <c r="AN41" s="39">
        <v>9</v>
      </c>
      <c r="AO41" s="39">
        <v>1</v>
      </c>
      <c r="AP41" s="47">
        <v>10</v>
      </c>
      <c r="AQ41" s="47">
        <v>9</v>
      </c>
      <c r="AR41" s="39">
        <v>1</v>
      </c>
      <c r="AS41" s="48">
        <v>0</v>
      </c>
    </row>
    <row r="42" spans="1:45" s="39" customFormat="1" x14ac:dyDescent="0.25">
      <c r="A42" s="39">
        <v>84</v>
      </c>
      <c r="B42" s="39" t="s">
        <v>1929</v>
      </c>
      <c r="C42" s="39" t="s">
        <v>136</v>
      </c>
      <c r="D42" s="12" t="s">
        <v>2374</v>
      </c>
      <c r="E42" s="39">
        <v>10898</v>
      </c>
      <c r="F42" s="39" t="s">
        <v>1544</v>
      </c>
      <c r="G42" s="39" t="s">
        <v>1</v>
      </c>
      <c r="H42" s="39" t="s">
        <v>1972</v>
      </c>
      <c r="I42" s="12" t="s">
        <v>1973</v>
      </c>
      <c r="J42" s="39" t="s">
        <v>1547</v>
      </c>
      <c r="K42" s="39" t="s">
        <v>2</v>
      </c>
      <c r="L42" s="39" t="s">
        <v>1974</v>
      </c>
      <c r="M42" s="47" t="s">
        <v>4</v>
      </c>
      <c r="N42" s="47">
        <v>5</v>
      </c>
      <c r="O42" s="47">
        <v>3</v>
      </c>
      <c r="P42" s="47" t="s">
        <v>1</v>
      </c>
      <c r="Q42" s="47" t="s">
        <v>2255</v>
      </c>
      <c r="R42" s="47" t="s">
        <v>1</v>
      </c>
      <c r="S42" s="39" t="s">
        <v>1</v>
      </c>
      <c r="T42" s="47" t="s">
        <v>1</v>
      </c>
      <c r="U42" s="39" t="s">
        <v>1</v>
      </c>
      <c r="V42" s="47" t="s">
        <v>1</v>
      </c>
      <c r="W42" s="47" t="s">
        <v>1</v>
      </c>
      <c r="X42" s="47" t="s">
        <v>1</v>
      </c>
      <c r="Y42" s="39" t="s">
        <v>1</v>
      </c>
      <c r="Z42" s="39" t="s">
        <v>1</v>
      </c>
      <c r="AA42" s="39" t="s">
        <v>1535</v>
      </c>
      <c r="AB42" s="39">
        <v>0</v>
      </c>
      <c r="AC42" s="39">
        <v>0</v>
      </c>
      <c r="AD42" s="39">
        <v>0</v>
      </c>
      <c r="AE42" s="39">
        <v>0</v>
      </c>
      <c r="AF42" s="39" t="str" cm="1">
        <f t="array" ref="AF42">_xlfn.IFS(AB42=0,"NÃO",OR(AD42&gt;AE42,AC42&gt;AD42),"SIM",AB42=AC42,"SIM",AC42&lt;AB42,"NÃO")</f>
        <v>NÃO</v>
      </c>
      <c r="AG42" s="47" t="s">
        <v>2486</v>
      </c>
      <c r="AH42" s="39">
        <v>1</v>
      </c>
      <c r="AI42" s="39">
        <v>0</v>
      </c>
      <c r="AJ42" s="39">
        <v>0</v>
      </c>
      <c r="AK42" s="39">
        <v>0</v>
      </c>
      <c r="AL42" s="39">
        <v>1</v>
      </c>
      <c r="AM42" s="39">
        <v>2</v>
      </c>
      <c r="AN42" s="39">
        <v>2</v>
      </c>
      <c r="AO42" s="39">
        <v>1</v>
      </c>
      <c r="AP42" s="47">
        <v>3</v>
      </c>
      <c r="AQ42" s="47">
        <v>0</v>
      </c>
      <c r="AR42" s="39">
        <v>0</v>
      </c>
      <c r="AS42" s="48">
        <v>0</v>
      </c>
    </row>
    <row r="43" spans="1:45" s="39" customFormat="1" x14ac:dyDescent="0.25">
      <c r="A43" s="39">
        <v>86</v>
      </c>
      <c r="B43" s="39" t="s">
        <v>1622</v>
      </c>
      <c r="C43" s="39" t="s">
        <v>276</v>
      </c>
      <c r="D43" s="12" t="s">
        <v>2375</v>
      </c>
      <c r="E43" s="39">
        <v>6268269</v>
      </c>
      <c r="F43" s="39" t="s">
        <v>1525</v>
      </c>
      <c r="G43" s="39" t="s">
        <v>1</v>
      </c>
      <c r="H43" s="39" t="s">
        <v>1623</v>
      </c>
      <c r="I43" s="12" t="s">
        <v>1624</v>
      </c>
      <c r="J43" s="39" t="s">
        <v>1538</v>
      </c>
      <c r="K43" s="39" t="s">
        <v>2</v>
      </c>
      <c r="L43" s="39" t="s">
        <v>1529</v>
      </c>
      <c r="M43" s="47" t="s">
        <v>3</v>
      </c>
      <c r="N43" s="47">
        <v>15</v>
      </c>
      <c r="O43" s="47">
        <v>2</v>
      </c>
      <c r="P43" s="47" t="s">
        <v>2</v>
      </c>
      <c r="Q43" s="47" t="s">
        <v>2</v>
      </c>
      <c r="R43" s="47" t="s">
        <v>2</v>
      </c>
      <c r="S43" s="39" t="s">
        <v>1530</v>
      </c>
      <c r="T43" s="47" t="s">
        <v>2</v>
      </c>
      <c r="U43" s="39" t="s">
        <v>2</v>
      </c>
      <c r="V43" s="47" t="s">
        <v>2</v>
      </c>
      <c r="W43" s="47" t="s">
        <v>1531</v>
      </c>
      <c r="X43" s="47" t="s">
        <v>2</v>
      </c>
      <c r="Y43" s="39" t="s">
        <v>1625</v>
      </c>
      <c r="Z43" s="39" t="s">
        <v>1626</v>
      </c>
      <c r="AA43" s="39" t="s">
        <v>1535</v>
      </c>
      <c r="AB43" s="39">
        <v>4</v>
      </c>
      <c r="AC43" s="39">
        <v>4</v>
      </c>
      <c r="AD43" s="39">
        <v>4</v>
      </c>
      <c r="AE43" s="39">
        <v>4</v>
      </c>
      <c r="AF43" s="39" t="str" cm="1">
        <f t="array" ref="AF43">_xlfn.IFS(AB43=0,"NÃO",OR(AD43&gt;AE43,AC43&gt;AD43),"SIM",AB43=AC43,"SIM",AC43&lt;AB43,"NÃO")</f>
        <v>SIM</v>
      </c>
      <c r="AG43" s="47" t="s">
        <v>2486</v>
      </c>
      <c r="AH43" s="39">
        <v>0</v>
      </c>
      <c r="AI43" s="39">
        <v>0</v>
      </c>
      <c r="AJ43" s="39">
        <v>0</v>
      </c>
      <c r="AK43" s="39">
        <v>0</v>
      </c>
      <c r="AL43" s="39">
        <v>0</v>
      </c>
      <c r="AM43" s="39">
        <v>9</v>
      </c>
      <c r="AN43" s="39">
        <v>9</v>
      </c>
      <c r="AO43" s="39">
        <v>0</v>
      </c>
      <c r="AP43" s="47">
        <v>9</v>
      </c>
      <c r="AQ43" s="47">
        <v>5</v>
      </c>
      <c r="AR43" s="39">
        <v>1</v>
      </c>
      <c r="AS43" s="48">
        <v>0</v>
      </c>
    </row>
    <row r="44" spans="1:45" s="39" customFormat="1" x14ac:dyDescent="0.25">
      <c r="A44" s="39">
        <v>87</v>
      </c>
      <c r="B44" s="39" t="s">
        <v>1857</v>
      </c>
      <c r="C44" s="39" t="s">
        <v>157</v>
      </c>
      <c r="D44" s="12" t="s">
        <v>2376</v>
      </c>
      <c r="E44" s="39">
        <v>3633845</v>
      </c>
      <c r="F44" s="39" t="s">
        <v>1544</v>
      </c>
      <c r="G44" s="39" t="s">
        <v>1</v>
      </c>
      <c r="H44" s="39" t="s">
        <v>1887</v>
      </c>
      <c r="I44" s="12" t="s">
        <v>1888</v>
      </c>
      <c r="J44" s="39" t="s">
        <v>1547</v>
      </c>
      <c r="K44" s="39" t="s">
        <v>1</v>
      </c>
      <c r="L44" s="39" t="s">
        <v>1529</v>
      </c>
      <c r="M44" s="47" t="s">
        <v>3</v>
      </c>
      <c r="N44" s="47">
        <v>1</v>
      </c>
      <c r="O44" s="47">
        <v>1</v>
      </c>
      <c r="P44" s="47" t="s">
        <v>1</v>
      </c>
      <c r="Q44" s="47" t="s">
        <v>2255</v>
      </c>
      <c r="R44" s="47" t="s">
        <v>1</v>
      </c>
      <c r="S44" s="39" t="s">
        <v>1</v>
      </c>
      <c r="T44" s="47" t="s">
        <v>1599</v>
      </c>
      <c r="U44" s="39" t="s">
        <v>1</v>
      </c>
      <c r="V44" s="47" t="s">
        <v>1</v>
      </c>
      <c r="W44" s="47" t="s">
        <v>1</v>
      </c>
      <c r="X44" s="47" t="s">
        <v>1</v>
      </c>
      <c r="Y44" s="39" t="s">
        <v>1</v>
      </c>
      <c r="Z44" s="39" t="s">
        <v>1</v>
      </c>
      <c r="AA44" s="39" t="s">
        <v>1535</v>
      </c>
      <c r="AB44" s="39">
        <v>0</v>
      </c>
      <c r="AC44" s="39">
        <v>0</v>
      </c>
      <c r="AD44" s="39">
        <v>0</v>
      </c>
      <c r="AE44" s="39">
        <v>0</v>
      </c>
      <c r="AF44" s="39" t="str" cm="1">
        <f t="array" ref="AF44">_xlfn.IFS(AB44=0,"NÃO",OR(AD44&gt;AE44,AC44&gt;AD44),"SIM",AB44=AC44,"SIM",AC44&lt;AB44,"NÃO")</f>
        <v>NÃO</v>
      </c>
      <c r="AG44" s="47" t="s">
        <v>1</v>
      </c>
      <c r="AH44" s="39">
        <v>0</v>
      </c>
      <c r="AI44" s="39">
        <v>0</v>
      </c>
      <c r="AJ44" s="39">
        <v>0</v>
      </c>
      <c r="AK44" s="39">
        <v>0</v>
      </c>
      <c r="AL44" s="39">
        <v>0</v>
      </c>
      <c r="AM44" s="39">
        <v>1</v>
      </c>
      <c r="AN44" s="39">
        <v>1</v>
      </c>
      <c r="AO44" s="39">
        <v>0</v>
      </c>
      <c r="AP44" s="47">
        <v>1</v>
      </c>
      <c r="AQ44" s="47">
        <v>0</v>
      </c>
      <c r="AR44" s="39">
        <v>0</v>
      </c>
      <c r="AS44" s="49">
        <v>0</v>
      </c>
    </row>
    <row r="45" spans="1:45" s="39" customFormat="1" x14ac:dyDescent="0.25">
      <c r="A45" s="39">
        <v>88</v>
      </c>
      <c r="B45" s="39" t="s">
        <v>1568</v>
      </c>
      <c r="C45" s="39" t="s">
        <v>313</v>
      </c>
      <c r="D45" s="12" t="s">
        <v>2377</v>
      </c>
      <c r="F45" s="39" t="s">
        <v>1544</v>
      </c>
      <c r="G45" s="39" t="s">
        <v>2</v>
      </c>
      <c r="H45" s="39" t="s">
        <v>1604</v>
      </c>
      <c r="I45" s="12" t="s">
        <v>1611</v>
      </c>
      <c r="J45" s="39" t="s">
        <v>1612</v>
      </c>
      <c r="K45" s="39" t="s">
        <v>1</v>
      </c>
      <c r="L45" s="39" t="s">
        <v>1529</v>
      </c>
      <c r="M45" s="47" t="s">
        <v>3</v>
      </c>
      <c r="N45" s="47">
        <v>2</v>
      </c>
      <c r="O45" s="47">
        <v>1</v>
      </c>
      <c r="P45" s="47" t="s">
        <v>2</v>
      </c>
      <c r="Q45" s="47" t="s">
        <v>2255</v>
      </c>
      <c r="R45" s="47" t="s">
        <v>1</v>
      </c>
      <c r="S45" s="39" t="s">
        <v>1</v>
      </c>
      <c r="T45" s="47" t="s">
        <v>1</v>
      </c>
      <c r="U45" s="39" t="s">
        <v>1</v>
      </c>
      <c r="V45" s="47" t="s">
        <v>1</v>
      </c>
      <c r="W45" s="47" t="s">
        <v>1</v>
      </c>
      <c r="X45" s="47" t="s">
        <v>1</v>
      </c>
      <c r="Y45" s="39" t="s">
        <v>1</v>
      </c>
      <c r="Z45" s="39" t="s">
        <v>1</v>
      </c>
      <c r="AA45" s="39" t="s">
        <v>1586</v>
      </c>
      <c r="AB45" s="39">
        <v>1</v>
      </c>
      <c r="AC45" s="39">
        <v>1</v>
      </c>
      <c r="AD45" s="39">
        <v>1</v>
      </c>
      <c r="AE45" s="39">
        <v>1</v>
      </c>
      <c r="AF45" s="39" t="str" cm="1">
        <f t="array" ref="AF45">_xlfn.IFS(AB45=0,"NÃO",OR(AD45&gt;AE45,AC45&gt;AD45),"SIM",AB45=AC45,"SIM",AC45&lt;AB45,"NÃO")</f>
        <v>SIM</v>
      </c>
      <c r="AG45" s="47" t="s">
        <v>2486</v>
      </c>
      <c r="AH45" s="39">
        <v>0</v>
      </c>
      <c r="AI45" s="39">
        <v>0</v>
      </c>
      <c r="AJ45" s="39">
        <v>0</v>
      </c>
      <c r="AK45" s="39">
        <v>0</v>
      </c>
      <c r="AL45" s="39">
        <v>0</v>
      </c>
      <c r="AM45" s="39">
        <v>0</v>
      </c>
      <c r="AN45" s="39">
        <v>0</v>
      </c>
      <c r="AO45" s="39">
        <v>1</v>
      </c>
      <c r="AP45" s="47">
        <v>1</v>
      </c>
      <c r="AQ45" s="47">
        <v>1</v>
      </c>
      <c r="AR45" s="39">
        <v>0</v>
      </c>
      <c r="AS45" s="48">
        <v>0</v>
      </c>
    </row>
    <row r="46" spans="1:45" s="39" customFormat="1" x14ac:dyDescent="0.25">
      <c r="A46" s="39">
        <v>89</v>
      </c>
      <c r="B46" s="39" t="s">
        <v>1857</v>
      </c>
      <c r="C46" s="39" t="s">
        <v>390</v>
      </c>
      <c r="D46" s="12" t="s">
        <v>2378</v>
      </c>
      <c r="E46" s="39">
        <v>10952</v>
      </c>
      <c r="F46" s="39" t="s">
        <v>1525</v>
      </c>
      <c r="G46" s="39" t="s">
        <v>1</v>
      </c>
      <c r="H46" s="39" t="s">
        <v>1920</v>
      </c>
      <c r="I46" s="12" t="s">
        <v>1921</v>
      </c>
      <c r="J46" s="39" t="s">
        <v>1528</v>
      </c>
      <c r="K46" s="39" t="s">
        <v>2</v>
      </c>
      <c r="L46" s="39" t="s">
        <v>1529</v>
      </c>
      <c r="M46" s="47" t="s">
        <v>3</v>
      </c>
      <c r="N46" s="47">
        <v>19</v>
      </c>
      <c r="O46" s="47">
        <v>6</v>
      </c>
      <c r="P46" s="47" t="s">
        <v>2</v>
      </c>
      <c r="Q46" s="47" t="s">
        <v>2</v>
      </c>
      <c r="R46" s="47" t="s">
        <v>2</v>
      </c>
      <c r="S46" s="39" t="s">
        <v>1</v>
      </c>
      <c r="T46" s="47" t="s">
        <v>2</v>
      </c>
      <c r="U46" s="39" t="s">
        <v>2</v>
      </c>
      <c r="V46" s="47" t="s">
        <v>2</v>
      </c>
      <c r="W46" s="47" t="s">
        <v>2</v>
      </c>
      <c r="X46" s="47" t="s">
        <v>2</v>
      </c>
      <c r="Y46" s="39" t="s">
        <v>2345</v>
      </c>
      <c r="Z46" s="39" t="s">
        <v>1556</v>
      </c>
      <c r="AA46" s="39" t="s">
        <v>1535</v>
      </c>
      <c r="AB46" s="39">
        <v>2</v>
      </c>
      <c r="AC46" s="39">
        <v>2</v>
      </c>
      <c r="AD46" s="39">
        <v>2</v>
      </c>
      <c r="AE46" s="39">
        <v>2</v>
      </c>
      <c r="AF46" s="39" t="str" cm="1">
        <f t="array" ref="AF46">_xlfn.IFS(AB46=0,"NÃO",OR(AD46&gt;AE46,AC46&gt;AD46),"SIM",AB46=AC46,"SIM",AC46&lt;AB46,"NÃO")</f>
        <v>SIM</v>
      </c>
      <c r="AG46" s="47" t="s">
        <v>2486</v>
      </c>
      <c r="AH46" s="39">
        <v>2</v>
      </c>
      <c r="AI46" s="39">
        <v>0</v>
      </c>
      <c r="AJ46" s="39">
        <v>0</v>
      </c>
      <c r="AK46" s="39">
        <v>0</v>
      </c>
      <c r="AL46" s="39">
        <v>1</v>
      </c>
      <c r="AM46" s="39">
        <v>6</v>
      </c>
      <c r="AN46" s="39">
        <v>7</v>
      </c>
      <c r="AO46" s="39">
        <v>2</v>
      </c>
      <c r="AP46" s="47">
        <v>9</v>
      </c>
      <c r="AQ46" s="47">
        <v>3</v>
      </c>
      <c r="AR46" s="39">
        <v>1</v>
      </c>
      <c r="AS46" s="48">
        <v>0</v>
      </c>
    </row>
    <row r="47" spans="1:45" s="39" customFormat="1" x14ac:dyDescent="0.25">
      <c r="A47" s="39">
        <v>90</v>
      </c>
      <c r="B47" s="39" t="s">
        <v>1622</v>
      </c>
      <c r="C47" s="39" t="s">
        <v>162</v>
      </c>
      <c r="D47" s="12" t="s">
        <v>2379</v>
      </c>
      <c r="E47" s="39">
        <v>2804107</v>
      </c>
      <c r="F47" s="39" t="s">
        <v>1544</v>
      </c>
      <c r="G47" s="39" t="s">
        <v>2</v>
      </c>
      <c r="H47" s="39" t="s">
        <v>1647</v>
      </c>
      <c r="I47" s="12" t="s">
        <v>1648</v>
      </c>
      <c r="J47" s="39" t="s">
        <v>1547</v>
      </c>
      <c r="K47" s="39" t="s">
        <v>1</v>
      </c>
      <c r="L47" s="39" t="s">
        <v>1598</v>
      </c>
      <c r="M47" s="47" t="s">
        <v>3</v>
      </c>
      <c r="N47" s="47">
        <v>4</v>
      </c>
      <c r="O47" s="47">
        <v>1</v>
      </c>
      <c r="P47" s="47" t="s">
        <v>2255</v>
      </c>
      <c r="Q47" s="47" t="s">
        <v>2255</v>
      </c>
      <c r="R47" s="47" t="s">
        <v>2255</v>
      </c>
      <c r="S47" s="39" t="s">
        <v>1</v>
      </c>
      <c r="T47" s="47" t="s">
        <v>1599</v>
      </c>
      <c r="U47" s="39" t="s">
        <v>1</v>
      </c>
      <c r="V47" s="47" t="s">
        <v>1</v>
      </c>
      <c r="W47" s="47" t="s">
        <v>1</v>
      </c>
      <c r="X47" s="47" t="s">
        <v>27</v>
      </c>
      <c r="Y47" s="39" t="s">
        <v>1649</v>
      </c>
      <c r="Z47" s="39" t="s">
        <v>1</v>
      </c>
      <c r="AA47" s="39" t="s">
        <v>1586</v>
      </c>
      <c r="AB47" s="39">
        <v>2</v>
      </c>
      <c r="AC47" s="39">
        <v>2</v>
      </c>
      <c r="AD47" s="39">
        <v>2</v>
      </c>
      <c r="AE47" s="39">
        <v>2</v>
      </c>
      <c r="AF47" s="39" t="str" cm="1">
        <f t="array" ref="AF47">_xlfn.IFS(AB47=0,"NÃO",OR(AD47&gt;AE47,AC47&gt;AD47),"SIM",AB47=AC47,"SIM",AC47&lt;AB47,"NÃO")</f>
        <v>SIM</v>
      </c>
      <c r="AG47" s="47" t="s">
        <v>2486</v>
      </c>
      <c r="AH47" s="39">
        <v>0</v>
      </c>
      <c r="AI47" s="39">
        <v>0</v>
      </c>
      <c r="AJ47" s="39">
        <v>0</v>
      </c>
      <c r="AK47" s="39">
        <v>0</v>
      </c>
      <c r="AL47" s="39">
        <v>0</v>
      </c>
      <c r="AM47" s="39">
        <v>1</v>
      </c>
      <c r="AN47" s="39">
        <v>1</v>
      </c>
      <c r="AO47" s="39">
        <v>0</v>
      </c>
      <c r="AP47" s="47">
        <v>1</v>
      </c>
      <c r="AQ47" s="47">
        <v>1</v>
      </c>
      <c r="AR47" s="39">
        <v>0</v>
      </c>
      <c r="AS47" s="48">
        <v>0</v>
      </c>
    </row>
    <row r="48" spans="1:45" s="39" customFormat="1" x14ac:dyDescent="0.25">
      <c r="A48" s="39">
        <v>91</v>
      </c>
      <c r="B48" s="39" t="s">
        <v>1568</v>
      </c>
      <c r="C48" s="39" t="s">
        <v>313</v>
      </c>
      <c r="D48" s="12" t="s">
        <v>2380</v>
      </c>
      <c r="F48" s="39" t="s">
        <v>1544</v>
      </c>
      <c r="G48" s="39" t="s">
        <v>1</v>
      </c>
      <c r="H48" s="39" t="s">
        <v>1607</v>
      </c>
      <c r="I48" s="12" t="s">
        <v>1613</v>
      </c>
      <c r="J48" s="39" t="s">
        <v>1547</v>
      </c>
      <c r="K48" s="39" t="s">
        <v>1</v>
      </c>
      <c r="L48" s="39" t="s">
        <v>1529</v>
      </c>
      <c r="M48" s="47" t="s">
        <v>5</v>
      </c>
      <c r="N48" s="47">
        <v>3</v>
      </c>
      <c r="O48" s="47">
        <v>0</v>
      </c>
      <c r="P48" s="47" t="s">
        <v>2</v>
      </c>
      <c r="Q48" s="47" t="s">
        <v>2</v>
      </c>
      <c r="R48" s="47" t="s">
        <v>1</v>
      </c>
      <c r="S48" s="39" t="s">
        <v>1</v>
      </c>
      <c r="T48" s="47" t="s">
        <v>1</v>
      </c>
      <c r="U48" s="39" t="s">
        <v>1</v>
      </c>
      <c r="V48" s="47" t="s">
        <v>1</v>
      </c>
      <c r="W48" s="47" t="s">
        <v>1</v>
      </c>
      <c r="X48" s="47" t="s">
        <v>1</v>
      </c>
      <c r="Y48" s="39" t="s">
        <v>1</v>
      </c>
      <c r="Z48" s="39" t="s">
        <v>1</v>
      </c>
      <c r="AA48" s="39" t="s">
        <v>1586</v>
      </c>
      <c r="AB48" s="39">
        <v>2</v>
      </c>
      <c r="AC48" s="39">
        <v>1</v>
      </c>
      <c r="AD48" s="39">
        <v>1</v>
      </c>
      <c r="AE48" s="39">
        <v>1</v>
      </c>
      <c r="AF48" s="39" t="str" cm="1">
        <f t="array" ref="AF48">_xlfn.IFS(AB48=0,"NÃO",OR(AD48&gt;AE48,AC48&gt;AD48),"SIM",AB48=AC48,"SIM",AC48&lt;AB48,"NÃO")</f>
        <v>NÃO</v>
      </c>
      <c r="AG48" s="47" t="s">
        <v>1</v>
      </c>
      <c r="AH48" s="39">
        <v>0</v>
      </c>
      <c r="AI48" s="39">
        <v>0</v>
      </c>
      <c r="AJ48" s="39">
        <v>0</v>
      </c>
      <c r="AK48" s="39">
        <v>0</v>
      </c>
      <c r="AL48" s="39">
        <v>0</v>
      </c>
      <c r="AM48" s="39">
        <v>2</v>
      </c>
      <c r="AN48" s="39">
        <v>2</v>
      </c>
      <c r="AO48" s="39">
        <v>0</v>
      </c>
      <c r="AP48" s="47">
        <v>2</v>
      </c>
      <c r="AQ48" s="47">
        <v>2</v>
      </c>
      <c r="AR48" s="39">
        <v>0</v>
      </c>
      <c r="AS48" s="48">
        <v>0</v>
      </c>
    </row>
    <row r="49" spans="1:45" s="39" customFormat="1" x14ac:dyDescent="0.25">
      <c r="A49" s="39">
        <v>92</v>
      </c>
      <c r="B49" s="39" t="s">
        <v>1568</v>
      </c>
      <c r="C49" s="39" t="s">
        <v>397</v>
      </c>
      <c r="D49" s="12" t="s">
        <v>2381</v>
      </c>
      <c r="F49" s="39" t="s">
        <v>1525</v>
      </c>
      <c r="G49" s="39" t="s">
        <v>1</v>
      </c>
      <c r="H49" s="39" t="s">
        <v>1591</v>
      </c>
      <c r="I49" s="12" t="s">
        <v>1592</v>
      </c>
      <c r="J49" s="39" t="s">
        <v>1528</v>
      </c>
      <c r="K49" s="39" t="s">
        <v>2</v>
      </c>
      <c r="L49" s="39" t="s">
        <v>1529</v>
      </c>
      <c r="M49" s="47" t="s">
        <v>3</v>
      </c>
      <c r="N49" s="47">
        <v>12</v>
      </c>
      <c r="O49" s="47">
        <v>5</v>
      </c>
      <c r="P49" s="47" t="s">
        <v>2</v>
      </c>
      <c r="Q49" s="47" t="s">
        <v>2</v>
      </c>
      <c r="R49" s="47" t="s">
        <v>2</v>
      </c>
      <c r="S49" s="39" t="s">
        <v>1530</v>
      </c>
      <c r="T49" s="47" t="s">
        <v>2</v>
      </c>
      <c r="U49" s="39" t="s">
        <v>2</v>
      </c>
      <c r="V49" s="47" t="s">
        <v>2</v>
      </c>
      <c r="W49" s="47" t="s">
        <v>1531</v>
      </c>
      <c r="X49" s="47" t="s">
        <v>1532</v>
      </c>
      <c r="Y49" s="39" t="s">
        <v>1580</v>
      </c>
      <c r="Z49" s="39" t="s">
        <v>1593</v>
      </c>
      <c r="AA49" s="39" t="s">
        <v>1535</v>
      </c>
      <c r="AB49" s="39">
        <v>3</v>
      </c>
      <c r="AC49" s="39">
        <v>3</v>
      </c>
      <c r="AD49" s="39">
        <v>3</v>
      </c>
      <c r="AE49" s="39">
        <v>3</v>
      </c>
      <c r="AF49" s="39" t="str" cm="1">
        <f t="array" ref="AF49">_xlfn.IFS(AB49=0,"NÃO",OR(AD49&gt;AE49,AC49&gt;AD49),"SIM",AB49=AC49,"SIM",AC49&lt;AB49,"NÃO")</f>
        <v>SIM</v>
      </c>
      <c r="AG49" s="47" t="s">
        <v>2486</v>
      </c>
      <c r="AH49" s="39">
        <v>0</v>
      </c>
      <c r="AI49" s="39">
        <v>0</v>
      </c>
      <c r="AJ49" s="39">
        <v>4</v>
      </c>
      <c r="AK49" s="39">
        <v>0</v>
      </c>
      <c r="AL49" s="39">
        <v>1</v>
      </c>
      <c r="AM49" s="39">
        <v>1</v>
      </c>
      <c r="AN49" s="39">
        <v>5</v>
      </c>
      <c r="AO49" s="39">
        <v>0</v>
      </c>
      <c r="AP49" s="47">
        <v>5</v>
      </c>
      <c r="AQ49" s="47">
        <v>2</v>
      </c>
      <c r="AR49" s="39">
        <v>1</v>
      </c>
      <c r="AS49" s="48">
        <v>0</v>
      </c>
    </row>
    <row r="50" spans="1:45" s="39" customFormat="1" x14ac:dyDescent="0.25">
      <c r="A50" s="39">
        <v>93</v>
      </c>
      <c r="B50" s="39" t="s">
        <v>1702</v>
      </c>
      <c r="C50" s="39" t="s">
        <v>305</v>
      </c>
      <c r="D50" s="12" t="s">
        <v>2382</v>
      </c>
      <c r="E50" s="39">
        <v>11517</v>
      </c>
      <c r="F50" s="39" t="s">
        <v>1544</v>
      </c>
      <c r="G50" s="39" t="s">
        <v>2</v>
      </c>
      <c r="H50" s="39" t="s">
        <v>1679</v>
      </c>
      <c r="I50" s="12" t="s">
        <v>1708</v>
      </c>
      <c r="J50" s="39" t="s">
        <v>1705</v>
      </c>
      <c r="K50" s="39" t="s">
        <v>1</v>
      </c>
      <c r="L50" s="39" t="s">
        <v>1529</v>
      </c>
      <c r="M50" s="47" t="s">
        <v>3</v>
      </c>
      <c r="N50" s="47">
        <v>2</v>
      </c>
      <c r="O50" s="47">
        <v>0</v>
      </c>
      <c r="P50" s="47" t="s">
        <v>2255</v>
      </c>
      <c r="Q50" s="47" t="s">
        <v>2255</v>
      </c>
      <c r="R50" s="47" t="s">
        <v>2</v>
      </c>
      <c r="S50" s="39" t="s">
        <v>1</v>
      </c>
      <c r="T50" s="47" t="s">
        <v>1599</v>
      </c>
      <c r="U50" s="39" t="s">
        <v>1</v>
      </c>
      <c r="V50" s="47" t="s">
        <v>1</v>
      </c>
      <c r="W50" s="47" t="s">
        <v>27</v>
      </c>
      <c r="X50" s="47" t="s">
        <v>1532</v>
      </c>
      <c r="Y50" s="39" t="s">
        <v>1706</v>
      </c>
      <c r="Z50" s="39" t="s">
        <v>1</v>
      </c>
      <c r="AA50" s="39" t="s">
        <v>1535</v>
      </c>
      <c r="AB50" s="39">
        <v>1</v>
      </c>
      <c r="AC50" s="39">
        <v>1</v>
      </c>
      <c r="AD50" s="39">
        <v>1</v>
      </c>
      <c r="AE50" s="39">
        <v>1</v>
      </c>
      <c r="AF50" s="39" t="str" cm="1">
        <f t="array" ref="AF50">_xlfn.IFS(AB50=0,"NÃO",OR(AD50&gt;AE50,AC50&gt;AD50),"SIM",AB50=AC50,"SIM",AC50&lt;AB50,"NÃO")</f>
        <v>SIM</v>
      </c>
      <c r="AG50" s="47" t="s">
        <v>2486</v>
      </c>
      <c r="AH50" s="39">
        <v>0</v>
      </c>
      <c r="AI50" s="39">
        <v>0</v>
      </c>
      <c r="AJ50" s="39">
        <v>0</v>
      </c>
      <c r="AK50" s="39">
        <v>0</v>
      </c>
      <c r="AL50" s="39">
        <v>0</v>
      </c>
      <c r="AM50" s="39">
        <v>1</v>
      </c>
      <c r="AN50" s="39">
        <v>1</v>
      </c>
      <c r="AO50" s="39">
        <v>0</v>
      </c>
      <c r="AP50" s="47">
        <v>1</v>
      </c>
      <c r="AQ50" s="47">
        <v>1</v>
      </c>
      <c r="AR50" s="39">
        <v>0</v>
      </c>
      <c r="AS50" s="48">
        <v>0</v>
      </c>
    </row>
    <row r="51" spans="1:45" s="39" customFormat="1" x14ac:dyDescent="0.25">
      <c r="A51" s="39">
        <v>94</v>
      </c>
      <c r="B51" s="39" t="s">
        <v>1702</v>
      </c>
      <c r="C51" s="39" t="s">
        <v>1769</v>
      </c>
      <c r="D51" s="12" t="s">
        <v>2383</v>
      </c>
      <c r="E51" s="39">
        <v>11223</v>
      </c>
      <c r="F51" s="39" t="s">
        <v>1525</v>
      </c>
      <c r="G51" s="39" t="s">
        <v>1</v>
      </c>
      <c r="H51" s="39" t="s">
        <v>1770</v>
      </c>
      <c r="I51" s="12" t="s">
        <v>1771</v>
      </c>
      <c r="J51" s="39" t="s">
        <v>1772</v>
      </c>
      <c r="K51" s="39" t="s">
        <v>2</v>
      </c>
      <c r="L51" s="39" t="s">
        <v>1529</v>
      </c>
      <c r="M51" s="47" t="s">
        <v>3</v>
      </c>
      <c r="N51" s="47">
        <v>13</v>
      </c>
      <c r="O51" s="47">
        <v>4</v>
      </c>
      <c r="P51" s="47" t="s">
        <v>2</v>
      </c>
      <c r="Q51" s="47" t="s">
        <v>2</v>
      </c>
      <c r="R51" s="47" t="s">
        <v>2</v>
      </c>
      <c r="S51" s="39" t="s">
        <v>1</v>
      </c>
      <c r="T51" s="47" t="s">
        <v>2</v>
      </c>
      <c r="U51" s="39" t="s">
        <v>2</v>
      </c>
      <c r="V51" s="47" t="s">
        <v>2</v>
      </c>
      <c r="W51" s="47" t="s">
        <v>2</v>
      </c>
      <c r="X51" s="47" t="s">
        <v>1532</v>
      </c>
      <c r="Y51" s="39" t="s">
        <v>1773</v>
      </c>
      <c r="Z51" s="39" t="s">
        <v>1774</v>
      </c>
      <c r="AA51" s="39" t="s">
        <v>1586</v>
      </c>
      <c r="AB51" s="39">
        <v>4</v>
      </c>
      <c r="AC51" s="39">
        <v>2</v>
      </c>
      <c r="AD51" s="39">
        <v>2</v>
      </c>
      <c r="AE51" s="39">
        <v>2</v>
      </c>
      <c r="AF51" s="39" t="str" cm="1">
        <f t="array" ref="AF51">_xlfn.IFS(AB51=0,"NÃO",OR(AD51&gt;AE51,AC51&gt;AD51),"SIM",AB51=AC51,"SIM",AC51&lt;AB51,"NÃO")</f>
        <v>NÃO</v>
      </c>
      <c r="AG51" s="47" t="s">
        <v>2486</v>
      </c>
      <c r="AH51" s="39">
        <v>1</v>
      </c>
      <c r="AI51" s="39">
        <v>0</v>
      </c>
      <c r="AJ51" s="39">
        <v>0</v>
      </c>
      <c r="AK51" s="39">
        <v>0</v>
      </c>
      <c r="AL51" s="39">
        <v>0</v>
      </c>
      <c r="AM51" s="39">
        <v>5</v>
      </c>
      <c r="AN51" s="39">
        <v>5</v>
      </c>
      <c r="AO51" s="39">
        <v>2</v>
      </c>
      <c r="AP51" s="47">
        <v>7</v>
      </c>
      <c r="AQ51" s="47">
        <v>4</v>
      </c>
      <c r="AR51" s="39">
        <v>0</v>
      </c>
      <c r="AS51" s="48">
        <v>0</v>
      </c>
    </row>
    <row r="52" spans="1:45" s="39" customFormat="1" x14ac:dyDescent="0.25">
      <c r="A52" s="39">
        <v>95</v>
      </c>
      <c r="B52" s="39" t="s">
        <v>1857</v>
      </c>
      <c r="C52" s="39" t="s">
        <v>157</v>
      </c>
      <c r="D52" s="12" t="s">
        <v>2384</v>
      </c>
      <c r="E52" s="39">
        <v>10685</v>
      </c>
      <c r="F52" s="39" t="s">
        <v>1525</v>
      </c>
      <c r="G52" s="39" t="s">
        <v>1</v>
      </c>
      <c r="H52" s="39" t="s">
        <v>1901</v>
      </c>
      <c r="I52" s="12" t="s">
        <v>1902</v>
      </c>
      <c r="J52" s="39" t="s">
        <v>1528</v>
      </c>
      <c r="K52" s="39" t="s">
        <v>2</v>
      </c>
      <c r="L52" s="39" t="s">
        <v>1598</v>
      </c>
      <c r="M52" s="47" t="s">
        <v>3</v>
      </c>
      <c r="N52" s="47">
        <v>19</v>
      </c>
      <c r="O52" s="47">
        <v>4</v>
      </c>
      <c r="P52" s="47" t="s">
        <v>2</v>
      </c>
      <c r="Q52" s="47" t="s">
        <v>2</v>
      </c>
      <c r="R52" s="47" t="s">
        <v>2</v>
      </c>
      <c r="S52" s="39" t="s">
        <v>1530</v>
      </c>
      <c r="T52" s="47" t="s">
        <v>2</v>
      </c>
      <c r="U52" s="39" t="s">
        <v>2</v>
      </c>
      <c r="V52" s="47" t="s">
        <v>2</v>
      </c>
      <c r="W52" s="47" t="s">
        <v>2</v>
      </c>
      <c r="X52" s="47" t="s">
        <v>2</v>
      </c>
      <c r="Y52" s="39" t="s">
        <v>2345</v>
      </c>
      <c r="Z52" s="39" t="s">
        <v>1556</v>
      </c>
      <c r="AA52" s="39" t="s">
        <v>1535</v>
      </c>
      <c r="AB52" s="39">
        <v>3</v>
      </c>
      <c r="AC52" s="39">
        <v>3</v>
      </c>
      <c r="AD52" s="39">
        <v>3</v>
      </c>
      <c r="AE52" s="39">
        <v>3</v>
      </c>
      <c r="AF52" s="39" t="str" cm="1">
        <f t="array" ref="AF52">_xlfn.IFS(AB52=0,"NÃO",OR(AD52&gt;AE52,AC52&gt;AD52),"SIM",AB52=AC52,"SIM",AC52&lt;AB52,"NÃO")</f>
        <v>SIM</v>
      </c>
      <c r="AG52" s="47" t="s">
        <v>2486</v>
      </c>
      <c r="AH52" s="39">
        <v>2</v>
      </c>
      <c r="AI52" s="39">
        <v>0</v>
      </c>
      <c r="AJ52" s="39">
        <v>0</v>
      </c>
      <c r="AK52" s="39">
        <v>0</v>
      </c>
      <c r="AL52" s="39">
        <v>0</v>
      </c>
      <c r="AM52" s="39">
        <v>5</v>
      </c>
      <c r="AN52" s="39">
        <v>5</v>
      </c>
      <c r="AO52" s="39">
        <v>1</v>
      </c>
      <c r="AP52" s="47">
        <v>6</v>
      </c>
      <c r="AQ52" s="47">
        <v>3</v>
      </c>
      <c r="AR52" s="39">
        <v>0</v>
      </c>
      <c r="AS52" s="49">
        <v>0</v>
      </c>
    </row>
    <row r="53" spans="1:45" s="39" customFormat="1" x14ac:dyDescent="0.25">
      <c r="A53" s="39">
        <v>98</v>
      </c>
      <c r="B53" s="39" t="s">
        <v>1794</v>
      </c>
      <c r="C53" s="39" t="s">
        <v>231</v>
      </c>
      <c r="D53" s="12" t="s">
        <v>2385</v>
      </c>
      <c r="E53" s="39">
        <v>7347723</v>
      </c>
      <c r="F53" s="39" t="s">
        <v>1544</v>
      </c>
      <c r="G53" s="39" t="s">
        <v>1</v>
      </c>
      <c r="H53" s="39" t="s">
        <v>1829</v>
      </c>
      <c r="I53" s="12" t="s">
        <v>1830</v>
      </c>
      <c r="J53" s="39" t="s">
        <v>1547</v>
      </c>
      <c r="K53" s="39" t="s">
        <v>1</v>
      </c>
      <c r="L53" s="39" t="s">
        <v>2</v>
      </c>
      <c r="M53" s="47" t="s">
        <v>4</v>
      </c>
      <c r="N53" s="47">
        <v>2</v>
      </c>
      <c r="O53" s="47">
        <v>1</v>
      </c>
      <c r="P53" s="47" t="s">
        <v>1</v>
      </c>
      <c r="Q53" s="47" t="s">
        <v>1</v>
      </c>
      <c r="R53" s="47" t="s">
        <v>1</v>
      </c>
      <c r="S53" s="39" t="s">
        <v>1</v>
      </c>
      <c r="T53" s="47" t="s">
        <v>1</v>
      </c>
      <c r="U53" s="39" t="s">
        <v>1</v>
      </c>
      <c r="V53" s="47" t="s">
        <v>1</v>
      </c>
      <c r="W53" s="47" t="s">
        <v>1</v>
      </c>
      <c r="X53" s="47" t="s">
        <v>1</v>
      </c>
      <c r="Y53" s="39" t="s">
        <v>1</v>
      </c>
      <c r="Z53" s="39" t="s">
        <v>1</v>
      </c>
      <c r="AA53" s="39" t="s">
        <v>1535</v>
      </c>
      <c r="AB53" s="39">
        <v>0</v>
      </c>
      <c r="AC53" s="39">
        <v>0</v>
      </c>
      <c r="AD53" s="39">
        <v>0</v>
      </c>
      <c r="AE53" s="39">
        <v>0</v>
      </c>
      <c r="AF53" s="39" t="str" cm="1">
        <f t="array" ref="AF53">_xlfn.IFS(AB53=0,"NÃO",OR(AD53&gt;AE53,AC53&gt;AD53),"SIM",AB53=AC53,"SIM",AC53&lt;AB53,"NÃO")</f>
        <v>NÃO</v>
      </c>
      <c r="AG53" s="47" t="s">
        <v>2486</v>
      </c>
      <c r="AH53" s="39">
        <v>0</v>
      </c>
      <c r="AI53" s="39">
        <v>0</v>
      </c>
      <c r="AJ53" s="39">
        <v>0</v>
      </c>
      <c r="AK53" s="39">
        <v>0</v>
      </c>
      <c r="AL53" s="39">
        <v>1</v>
      </c>
      <c r="AM53" s="39">
        <v>2</v>
      </c>
      <c r="AN53" s="39">
        <v>2</v>
      </c>
      <c r="AO53" s="39">
        <v>0</v>
      </c>
      <c r="AP53" s="47">
        <v>2</v>
      </c>
      <c r="AQ53" s="47">
        <v>0</v>
      </c>
      <c r="AR53" s="39">
        <v>0</v>
      </c>
      <c r="AS53" s="48">
        <v>0</v>
      </c>
    </row>
    <row r="54" spans="1:45" s="39" customFormat="1" x14ac:dyDescent="0.25">
      <c r="A54" s="39">
        <v>99</v>
      </c>
      <c r="B54" s="39" t="s">
        <v>1794</v>
      </c>
      <c r="C54" s="39" t="s">
        <v>231</v>
      </c>
      <c r="D54" s="12" t="s">
        <v>2386</v>
      </c>
      <c r="E54" s="39">
        <v>9509356</v>
      </c>
      <c r="F54" s="39" t="s">
        <v>1525</v>
      </c>
      <c r="G54" s="39" t="s">
        <v>1</v>
      </c>
      <c r="H54" s="39" t="s">
        <v>1833</v>
      </c>
      <c r="I54" s="12" t="s">
        <v>1834</v>
      </c>
      <c r="J54" s="39" t="s">
        <v>1597</v>
      </c>
      <c r="K54" s="39" t="s">
        <v>2</v>
      </c>
      <c r="L54" s="39" t="s">
        <v>2</v>
      </c>
      <c r="M54" s="47" t="s">
        <v>3</v>
      </c>
      <c r="N54" s="47">
        <v>12</v>
      </c>
      <c r="O54" s="47">
        <v>2</v>
      </c>
      <c r="P54" s="47" t="s">
        <v>2</v>
      </c>
      <c r="Q54" s="47" t="s">
        <v>2255</v>
      </c>
      <c r="R54" s="47" t="s">
        <v>2</v>
      </c>
      <c r="S54" s="39" t="s">
        <v>1</v>
      </c>
      <c r="T54" s="47" t="s">
        <v>2</v>
      </c>
      <c r="U54" s="39" t="s">
        <v>1</v>
      </c>
      <c r="V54" s="47" t="s">
        <v>1</v>
      </c>
      <c r="W54" s="47" t="s">
        <v>2</v>
      </c>
      <c r="X54" s="47" t="s">
        <v>2</v>
      </c>
      <c r="Y54" s="39" t="s">
        <v>1576</v>
      </c>
      <c r="Z54" s="39" t="s">
        <v>1825</v>
      </c>
      <c r="AA54" s="39" t="s">
        <v>1535</v>
      </c>
      <c r="AB54" s="39">
        <v>4</v>
      </c>
      <c r="AC54" s="39">
        <v>4</v>
      </c>
      <c r="AD54" s="39">
        <v>4</v>
      </c>
      <c r="AE54" s="39">
        <v>4</v>
      </c>
      <c r="AF54" s="39" t="str" cm="1">
        <f t="array" ref="AF54">_xlfn.IFS(AB54=0,"NÃO",OR(AD54&gt;AE54,AC54&gt;AD54),"SIM",AB54=AC54,"SIM",AC54&lt;AB54,"NÃO")</f>
        <v>SIM</v>
      </c>
      <c r="AG54" s="47" t="s">
        <v>2486</v>
      </c>
      <c r="AH54" s="39">
        <v>0</v>
      </c>
      <c r="AI54" s="39">
        <v>0</v>
      </c>
      <c r="AJ54" s="39">
        <v>0</v>
      </c>
      <c r="AK54" s="39">
        <v>0</v>
      </c>
      <c r="AL54" s="39">
        <v>1</v>
      </c>
      <c r="AM54" s="39">
        <v>4</v>
      </c>
      <c r="AN54" s="39">
        <v>4</v>
      </c>
      <c r="AO54" s="39">
        <v>0</v>
      </c>
      <c r="AP54" s="47">
        <v>4</v>
      </c>
      <c r="AQ54" s="47">
        <v>4</v>
      </c>
      <c r="AR54" s="39">
        <v>0</v>
      </c>
      <c r="AS54" s="48">
        <v>0</v>
      </c>
    </row>
    <row r="55" spans="1:45" s="39" customFormat="1" x14ac:dyDescent="0.25">
      <c r="A55" s="39">
        <v>100</v>
      </c>
      <c r="B55" s="39" t="s">
        <v>1794</v>
      </c>
      <c r="C55" s="39" t="s">
        <v>231</v>
      </c>
      <c r="D55" s="12" t="s">
        <v>2387</v>
      </c>
      <c r="E55" s="39">
        <v>10995</v>
      </c>
      <c r="F55" s="39" t="s">
        <v>1525</v>
      </c>
      <c r="G55" s="39" t="s">
        <v>1</v>
      </c>
      <c r="H55" s="39" t="s">
        <v>1839</v>
      </c>
      <c r="I55" s="12" t="s">
        <v>1840</v>
      </c>
      <c r="J55" s="39" t="s">
        <v>1528</v>
      </c>
      <c r="K55" s="39" t="s">
        <v>2</v>
      </c>
      <c r="L55" s="39" t="s">
        <v>2</v>
      </c>
      <c r="M55" s="47" t="s">
        <v>3</v>
      </c>
      <c r="N55" s="47">
        <v>13</v>
      </c>
      <c r="O55" s="47">
        <v>3</v>
      </c>
      <c r="P55" s="47" t="s">
        <v>2</v>
      </c>
      <c r="Q55" s="47" t="s">
        <v>2</v>
      </c>
      <c r="R55" s="47" t="s">
        <v>2</v>
      </c>
      <c r="S55" s="39" t="s">
        <v>1</v>
      </c>
      <c r="T55" s="47" t="s">
        <v>2</v>
      </c>
      <c r="U55" s="39" t="s">
        <v>2</v>
      </c>
      <c r="V55" s="47" t="s">
        <v>1</v>
      </c>
      <c r="W55" s="47" t="s">
        <v>2</v>
      </c>
      <c r="X55" s="47" t="s">
        <v>2</v>
      </c>
      <c r="Y55" s="39" t="s">
        <v>1841</v>
      </c>
      <c r="Z55" s="39" t="s">
        <v>1560</v>
      </c>
      <c r="AA55" s="39" t="s">
        <v>1535</v>
      </c>
      <c r="AB55" s="39">
        <v>3</v>
      </c>
      <c r="AC55" s="39">
        <v>3</v>
      </c>
      <c r="AD55" s="39">
        <v>3</v>
      </c>
      <c r="AE55" s="39">
        <v>3</v>
      </c>
      <c r="AF55" s="39" t="str" cm="1">
        <f t="array" ref="AF55">_xlfn.IFS(AB55=0,"NÃO",OR(AD55&gt;AE55,AC55&gt;AD55),"SIM",AB55=AC55,"SIM",AC55&lt;AB55,"NÃO")</f>
        <v>SIM</v>
      </c>
      <c r="AG55" s="47" t="s">
        <v>2486</v>
      </c>
      <c r="AH55" s="39">
        <v>0</v>
      </c>
      <c r="AI55" s="39">
        <v>1</v>
      </c>
      <c r="AJ55" s="39">
        <v>0</v>
      </c>
      <c r="AK55" s="39">
        <v>0</v>
      </c>
      <c r="AL55" s="39">
        <v>1</v>
      </c>
      <c r="AM55" s="39">
        <v>5</v>
      </c>
      <c r="AN55" s="39">
        <v>5</v>
      </c>
      <c r="AO55" s="39">
        <v>0</v>
      </c>
      <c r="AP55" s="47">
        <v>5</v>
      </c>
      <c r="AQ55" s="47">
        <v>4</v>
      </c>
      <c r="AR55" s="39">
        <v>0</v>
      </c>
      <c r="AS55" s="48">
        <v>0</v>
      </c>
    </row>
    <row r="56" spans="1:45" s="39" customFormat="1" x14ac:dyDescent="0.25">
      <c r="A56" s="39">
        <v>101</v>
      </c>
      <c r="B56" s="39" t="s">
        <v>1794</v>
      </c>
      <c r="C56" s="39" t="s">
        <v>231</v>
      </c>
      <c r="D56" s="12" t="s">
        <v>2388</v>
      </c>
      <c r="E56" s="39">
        <v>11010</v>
      </c>
      <c r="F56" s="39" t="s">
        <v>1525</v>
      </c>
      <c r="G56" s="39" t="s">
        <v>1</v>
      </c>
      <c r="H56" s="39" t="s">
        <v>1845</v>
      </c>
      <c r="I56" s="12" t="s">
        <v>1846</v>
      </c>
      <c r="J56" s="39" t="s">
        <v>1597</v>
      </c>
      <c r="K56" s="39" t="s">
        <v>2</v>
      </c>
      <c r="L56" s="39" t="s">
        <v>2</v>
      </c>
      <c r="M56" s="47" t="s">
        <v>3</v>
      </c>
      <c r="N56" s="47">
        <v>11</v>
      </c>
      <c r="O56" s="47">
        <v>3</v>
      </c>
      <c r="P56" s="47" t="s">
        <v>2</v>
      </c>
      <c r="Q56" s="47" t="s">
        <v>2</v>
      </c>
      <c r="R56" s="47" t="s">
        <v>2</v>
      </c>
      <c r="S56" s="39" t="s">
        <v>1</v>
      </c>
      <c r="T56" s="47" t="s">
        <v>2</v>
      </c>
      <c r="U56" s="39" t="s">
        <v>1</v>
      </c>
      <c r="V56" s="47" t="s">
        <v>1</v>
      </c>
      <c r="W56" s="47" t="s">
        <v>2</v>
      </c>
      <c r="X56" s="47" t="s">
        <v>2</v>
      </c>
      <c r="Y56" s="39" t="s">
        <v>1576</v>
      </c>
      <c r="Z56" s="39" t="s">
        <v>1556</v>
      </c>
      <c r="AA56" s="39" t="s">
        <v>1535</v>
      </c>
      <c r="AB56" s="39">
        <v>3</v>
      </c>
      <c r="AC56" s="39">
        <v>3</v>
      </c>
      <c r="AD56" s="39">
        <v>3</v>
      </c>
      <c r="AE56" s="39">
        <v>3</v>
      </c>
      <c r="AF56" s="39" t="str" cm="1">
        <f t="array" ref="AF56">_xlfn.IFS(AB56=0,"NÃO",OR(AD56&gt;AE56,AC56&gt;AD56),"SIM",AB56=AC56,"SIM",AC56&lt;AB56,"NÃO")</f>
        <v>SIM</v>
      </c>
      <c r="AG56" s="47" t="s">
        <v>2486</v>
      </c>
      <c r="AH56" s="39">
        <v>0</v>
      </c>
      <c r="AI56" s="39">
        <v>0</v>
      </c>
      <c r="AJ56" s="39">
        <v>1</v>
      </c>
      <c r="AK56" s="39">
        <v>0</v>
      </c>
      <c r="AL56" s="39">
        <v>2</v>
      </c>
      <c r="AM56" s="39">
        <v>4</v>
      </c>
      <c r="AN56" s="39">
        <v>5</v>
      </c>
      <c r="AO56" s="39">
        <v>1</v>
      </c>
      <c r="AP56" s="47">
        <v>6</v>
      </c>
      <c r="AQ56" s="47">
        <v>3</v>
      </c>
      <c r="AR56" s="39">
        <v>0</v>
      </c>
      <c r="AS56" s="49">
        <v>1</v>
      </c>
    </row>
    <row r="57" spans="1:45" s="39" customFormat="1" x14ac:dyDescent="0.25">
      <c r="A57" s="39">
        <v>102</v>
      </c>
      <c r="B57" s="39" t="s">
        <v>1794</v>
      </c>
      <c r="C57" s="39" t="s">
        <v>231</v>
      </c>
      <c r="D57" s="12" t="s">
        <v>2389</v>
      </c>
      <c r="E57" s="39">
        <v>11037</v>
      </c>
      <c r="F57" s="39" t="s">
        <v>1525</v>
      </c>
      <c r="G57" s="39" t="s">
        <v>1</v>
      </c>
      <c r="H57" s="39" t="s">
        <v>1849</v>
      </c>
      <c r="I57" s="12" t="s">
        <v>1850</v>
      </c>
      <c r="J57" s="39" t="s">
        <v>1538</v>
      </c>
      <c r="K57" s="39" t="s">
        <v>2</v>
      </c>
      <c r="L57" s="39" t="s">
        <v>2</v>
      </c>
      <c r="M57" s="47" t="s">
        <v>3</v>
      </c>
      <c r="N57" s="47">
        <v>10</v>
      </c>
      <c r="O57" s="47">
        <v>6</v>
      </c>
      <c r="P57" s="47" t="s">
        <v>2</v>
      </c>
      <c r="Q57" s="47" t="s">
        <v>2</v>
      </c>
      <c r="R57" s="47" t="s">
        <v>2</v>
      </c>
      <c r="S57" s="39" t="s">
        <v>1</v>
      </c>
      <c r="T57" s="47" t="s">
        <v>2</v>
      </c>
      <c r="U57" s="39" t="s">
        <v>2</v>
      </c>
      <c r="V57" s="47" t="s">
        <v>2</v>
      </c>
      <c r="W57" s="47" t="s">
        <v>2</v>
      </c>
      <c r="X57" s="47" t="s">
        <v>2</v>
      </c>
      <c r="Y57" s="39" t="s">
        <v>1821</v>
      </c>
      <c r="Z57" s="39" t="s">
        <v>1540</v>
      </c>
      <c r="AA57" s="39" t="s">
        <v>1535</v>
      </c>
      <c r="AB57" s="39">
        <v>3</v>
      </c>
      <c r="AC57" s="39">
        <v>3</v>
      </c>
      <c r="AD57" s="39">
        <v>3</v>
      </c>
      <c r="AE57" s="39">
        <v>3</v>
      </c>
      <c r="AF57" s="39" t="str" cm="1">
        <f t="array" ref="AF57">_xlfn.IFS(AB57=0,"NÃO",OR(AD57&gt;AE57,AC57&gt;AD57),"SIM",AB57=AC57,"SIM",AC57&lt;AB57,"NÃO")</f>
        <v>SIM</v>
      </c>
      <c r="AG57" s="47" t="s">
        <v>2486</v>
      </c>
      <c r="AH57" s="39">
        <v>0</v>
      </c>
      <c r="AI57" s="39">
        <v>0</v>
      </c>
      <c r="AJ57" s="39">
        <v>0</v>
      </c>
      <c r="AK57" s="39">
        <v>0</v>
      </c>
      <c r="AL57" s="39">
        <v>0</v>
      </c>
      <c r="AM57" s="39">
        <v>6</v>
      </c>
      <c r="AN57" s="39">
        <v>6</v>
      </c>
      <c r="AO57" s="39">
        <v>0</v>
      </c>
      <c r="AP57" s="47">
        <v>6</v>
      </c>
      <c r="AQ57" s="47">
        <v>3</v>
      </c>
      <c r="AR57" s="39">
        <v>1</v>
      </c>
      <c r="AS57" s="49">
        <v>0</v>
      </c>
    </row>
    <row r="58" spans="1:45" x14ac:dyDescent="0.25">
      <c r="A58" s="39">
        <v>103</v>
      </c>
      <c r="B58" s="39" t="s">
        <v>1794</v>
      </c>
      <c r="C58" s="39" t="s">
        <v>231</v>
      </c>
      <c r="D58" s="12" t="s">
        <v>2390</v>
      </c>
      <c r="E58" s="39">
        <v>11053</v>
      </c>
      <c r="F58" s="39" t="s">
        <v>1525</v>
      </c>
      <c r="G58" s="39" t="s">
        <v>1</v>
      </c>
      <c r="H58" s="39" t="s">
        <v>1855</v>
      </c>
      <c r="I58" s="12" t="s">
        <v>1856</v>
      </c>
      <c r="J58" s="39" t="s">
        <v>1528</v>
      </c>
      <c r="K58" s="39" t="s">
        <v>2</v>
      </c>
      <c r="L58" s="39" t="s">
        <v>2</v>
      </c>
      <c r="M58" s="47" t="s">
        <v>3</v>
      </c>
      <c r="N58" s="47">
        <v>13</v>
      </c>
      <c r="O58" s="47">
        <v>6</v>
      </c>
      <c r="P58" s="47" t="s">
        <v>2</v>
      </c>
      <c r="Q58" s="47" t="s">
        <v>2</v>
      </c>
      <c r="R58" s="47" t="s">
        <v>2</v>
      </c>
      <c r="S58" s="39" t="s">
        <v>1</v>
      </c>
      <c r="T58" s="47" t="s">
        <v>2</v>
      </c>
      <c r="U58" s="39" t="s">
        <v>2</v>
      </c>
      <c r="V58" s="47" t="s">
        <v>1</v>
      </c>
      <c r="W58" s="47" t="s">
        <v>2</v>
      </c>
      <c r="X58" s="47" t="s">
        <v>2</v>
      </c>
      <c r="Y58" s="39" t="s">
        <v>1854</v>
      </c>
      <c r="Z58" s="39" t="s">
        <v>1540</v>
      </c>
      <c r="AA58" s="39" t="s">
        <v>1535</v>
      </c>
      <c r="AB58" s="39">
        <v>4</v>
      </c>
      <c r="AC58" s="39">
        <v>4</v>
      </c>
      <c r="AD58" s="39">
        <v>4</v>
      </c>
      <c r="AE58" s="39">
        <v>4</v>
      </c>
      <c r="AF58" s="39" t="str" cm="1">
        <f t="array" ref="AF58">_xlfn.IFS(AB58=0,"NÃO",OR(AD58&gt;AE58,AC58&gt;AD58),"SIM",AB58=AC58,"SIM",AC58&lt;AB58,"NÃO")</f>
        <v>SIM</v>
      </c>
      <c r="AG58" s="47" t="s">
        <v>2486</v>
      </c>
      <c r="AH58" s="39">
        <v>0</v>
      </c>
      <c r="AI58" s="39">
        <v>0</v>
      </c>
      <c r="AJ58" s="39">
        <v>0</v>
      </c>
      <c r="AK58" s="39">
        <v>0</v>
      </c>
      <c r="AL58" s="39">
        <v>0</v>
      </c>
      <c r="AM58" s="39">
        <v>5</v>
      </c>
      <c r="AN58" s="39">
        <v>6</v>
      </c>
      <c r="AO58" s="39">
        <v>0</v>
      </c>
      <c r="AP58" s="47">
        <v>6</v>
      </c>
      <c r="AQ58" s="47">
        <v>4</v>
      </c>
      <c r="AR58" s="39">
        <v>0</v>
      </c>
      <c r="AS58" s="49">
        <v>0</v>
      </c>
    </row>
    <row r="59" spans="1:45" x14ac:dyDescent="0.25">
      <c r="A59" s="39">
        <v>105</v>
      </c>
      <c r="B59" s="39" t="s">
        <v>1929</v>
      </c>
      <c r="C59" s="39" t="s">
        <v>120</v>
      </c>
      <c r="D59" s="12" t="s">
        <v>2391</v>
      </c>
      <c r="E59" s="39">
        <v>10782</v>
      </c>
      <c r="F59" s="39" t="s">
        <v>1525</v>
      </c>
      <c r="G59" s="39" t="s">
        <v>1</v>
      </c>
      <c r="H59" s="39" t="s">
        <v>1982</v>
      </c>
      <c r="I59" s="12" t="s">
        <v>1983</v>
      </c>
      <c r="J59" s="39" t="s">
        <v>1538</v>
      </c>
      <c r="K59" s="39" t="s">
        <v>2</v>
      </c>
      <c r="L59" s="39" t="s">
        <v>1984</v>
      </c>
      <c r="M59" s="47" t="s">
        <v>3</v>
      </c>
      <c r="N59" s="47">
        <v>13</v>
      </c>
      <c r="O59" s="47">
        <v>11</v>
      </c>
      <c r="P59" s="47" t="s">
        <v>2</v>
      </c>
      <c r="Q59" s="47" t="s">
        <v>2</v>
      </c>
      <c r="R59" s="47" t="s">
        <v>2</v>
      </c>
      <c r="S59" s="39" t="s">
        <v>1</v>
      </c>
      <c r="T59" s="47" t="s">
        <v>2</v>
      </c>
      <c r="U59" s="39" t="s">
        <v>2</v>
      </c>
      <c r="V59" s="47" t="s">
        <v>2</v>
      </c>
      <c r="W59" s="47" t="s">
        <v>1531</v>
      </c>
      <c r="X59" s="47" t="s">
        <v>1532</v>
      </c>
      <c r="Y59" s="39" t="s">
        <v>1985</v>
      </c>
      <c r="Z59" s="39" t="s">
        <v>1577</v>
      </c>
      <c r="AA59" s="39" t="s">
        <v>1586</v>
      </c>
      <c r="AB59" s="39">
        <v>5</v>
      </c>
      <c r="AC59" s="39">
        <v>4</v>
      </c>
      <c r="AD59" s="39">
        <v>4</v>
      </c>
      <c r="AE59" s="39">
        <v>4</v>
      </c>
      <c r="AF59" s="39" t="str" cm="1">
        <f t="array" ref="AF59">_xlfn.IFS(AB59=0,"NÃO",OR(AD59&gt;AE59,AC59&gt;AD59),"SIM",AB59=AC59,"SIM",AC59&lt;AB59,"NÃO")</f>
        <v>NÃO</v>
      </c>
      <c r="AG59" s="47" t="s">
        <v>2486</v>
      </c>
      <c r="AH59" s="39">
        <v>0</v>
      </c>
      <c r="AI59" s="39">
        <v>1</v>
      </c>
      <c r="AJ59" s="39">
        <v>3</v>
      </c>
      <c r="AK59" s="39">
        <v>0</v>
      </c>
      <c r="AL59" s="39">
        <v>7</v>
      </c>
      <c r="AM59" s="39">
        <v>7</v>
      </c>
      <c r="AN59" s="39">
        <v>10</v>
      </c>
      <c r="AO59" s="39">
        <v>1</v>
      </c>
      <c r="AP59" s="47">
        <v>11</v>
      </c>
      <c r="AQ59" s="47">
        <v>6</v>
      </c>
      <c r="AR59" s="39">
        <v>0</v>
      </c>
      <c r="AS59" s="48">
        <v>0</v>
      </c>
    </row>
    <row r="60" spans="1:45" x14ac:dyDescent="0.25">
      <c r="A60" s="39">
        <v>106</v>
      </c>
      <c r="B60" s="39" t="s">
        <v>1857</v>
      </c>
      <c r="C60" s="39" t="s">
        <v>390</v>
      </c>
      <c r="D60" s="12" t="s">
        <v>2392</v>
      </c>
      <c r="E60" s="39">
        <v>10901</v>
      </c>
      <c r="F60" s="39" t="s">
        <v>1525</v>
      </c>
      <c r="G60" s="39" t="s">
        <v>1</v>
      </c>
      <c r="H60" s="39" t="s">
        <v>1912</v>
      </c>
      <c r="I60" s="12" t="s">
        <v>1913</v>
      </c>
      <c r="J60" s="39" t="s">
        <v>1528</v>
      </c>
      <c r="K60" s="39" t="s">
        <v>2</v>
      </c>
      <c r="L60" s="39" t="s">
        <v>1598</v>
      </c>
      <c r="M60" s="47" t="s">
        <v>3</v>
      </c>
      <c r="N60" s="47">
        <v>17</v>
      </c>
      <c r="O60" s="47">
        <v>4</v>
      </c>
      <c r="P60" s="47" t="s">
        <v>2</v>
      </c>
      <c r="Q60" s="47" t="s">
        <v>2</v>
      </c>
      <c r="R60" s="47" t="s">
        <v>2</v>
      </c>
      <c r="S60" s="39" t="s">
        <v>1</v>
      </c>
      <c r="T60" s="47" t="s">
        <v>2</v>
      </c>
      <c r="U60" s="39" t="s">
        <v>2</v>
      </c>
      <c r="V60" s="47" t="s">
        <v>2</v>
      </c>
      <c r="W60" s="47" t="s">
        <v>2</v>
      </c>
      <c r="X60" s="47" t="s">
        <v>2</v>
      </c>
      <c r="Y60" s="39" t="s">
        <v>2345</v>
      </c>
      <c r="Z60" s="39" t="s">
        <v>1567</v>
      </c>
      <c r="AA60" s="39" t="s">
        <v>1535</v>
      </c>
      <c r="AB60" s="39">
        <v>2</v>
      </c>
      <c r="AC60" s="39">
        <v>2</v>
      </c>
      <c r="AD60" s="39">
        <v>3</v>
      </c>
      <c r="AE60" s="39">
        <v>2</v>
      </c>
      <c r="AF60" s="39" t="str" cm="1">
        <f t="array" ref="AF60">_xlfn.IFS(AB60=0,"NÃO",OR(AD60&gt;AE60,AC60&gt;AD60),"SIM",AB60=AC60,"SIM",AC60&lt;AB60,"NÃO")</f>
        <v>SIM</v>
      </c>
      <c r="AG60" s="47" t="s">
        <v>2486</v>
      </c>
      <c r="AH60" s="39">
        <v>1</v>
      </c>
      <c r="AI60" s="39">
        <v>0</v>
      </c>
      <c r="AJ60" s="39">
        <v>0</v>
      </c>
      <c r="AK60" s="39">
        <v>0</v>
      </c>
      <c r="AL60" s="39">
        <v>0</v>
      </c>
      <c r="AM60" s="39">
        <v>5</v>
      </c>
      <c r="AN60" s="39">
        <v>6</v>
      </c>
      <c r="AO60" s="39">
        <v>1</v>
      </c>
      <c r="AP60" s="47">
        <v>7</v>
      </c>
      <c r="AQ60" s="47">
        <v>4</v>
      </c>
      <c r="AR60" s="39">
        <v>1</v>
      </c>
      <c r="AS60" s="49">
        <v>0</v>
      </c>
    </row>
    <row r="61" spans="1:45" x14ac:dyDescent="0.25">
      <c r="A61" s="39">
        <v>107</v>
      </c>
      <c r="B61" s="39" t="s">
        <v>1523</v>
      </c>
      <c r="C61" s="39" t="s">
        <v>171</v>
      </c>
      <c r="D61" s="12" t="s">
        <v>2393</v>
      </c>
      <c r="E61" s="39">
        <v>10758</v>
      </c>
      <c r="F61" s="39" t="s">
        <v>1525</v>
      </c>
      <c r="G61" s="39" t="s">
        <v>1</v>
      </c>
      <c r="H61" s="39" t="s">
        <v>1557</v>
      </c>
      <c r="I61" s="12" t="s">
        <v>1558</v>
      </c>
      <c r="J61" s="39" t="s">
        <v>1528</v>
      </c>
      <c r="K61" s="39" t="s">
        <v>2</v>
      </c>
      <c r="L61" s="39" t="s">
        <v>1529</v>
      </c>
      <c r="M61" s="47" t="s">
        <v>3</v>
      </c>
      <c r="N61" s="47">
        <v>10</v>
      </c>
      <c r="O61" s="47">
        <v>5</v>
      </c>
      <c r="P61" s="47" t="s">
        <v>2</v>
      </c>
      <c r="Q61" s="47" t="s">
        <v>2255</v>
      </c>
      <c r="R61" s="47" t="s">
        <v>2</v>
      </c>
      <c r="S61" s="39" t="s">
        <v>1</v>
      </c>
      <c r="T61" s="47" t="s">
        <v>2</v>
      </c>
      <c r="U61" s="39" t="s">
        <v>2</v>
      </c>
      <c r="V61" s="47" t="s">
        <v>2</v>
      </c>
      <c r="W61" s="47" t="s">
        <v>1531</v>
      </c>
      <c r="X61" s="47" t="s">
        <v>1532</v>
      </c>
      <c r="Y61" s="39" t="s">
        <v>1559</v>
      </c>
      <c r="Z61" s="39" t="s">
        <v>1560</v>
      </c>
      <c r="AA61" s="39" t="s">
        <v>1535</v>
      </c>
      <c r="AB61" s="39">
        <v>2</v>
      </c>
      <c r="AC61" s="39">
        <v>2</v>
      </c>
      <c r="AD61" s="39">
        <v>2</v>
      </c>
      <c r="AE61" s="39">
        <v>2</v>
      </c>
      <c r="AF61" s="39" t="str" cm="1">
        <f t="array" ref="AF61">_xlfn.IFS(AB61=0,"NÃO",OR(AD61&gt;AE61,AC61&gt;AD61),"SIM",AB61=AC61,"SIM",AC61&lt;AB61,"NÃO")</f>
        <v>SIM</v>
      </c>
      <c r="AG61" s="47" t="s">
        <v>2486</v>
      </c>
      <c r="AH61" s="39">
        <v>0</v>
      </c>
      <c r="AI61" s="39">
        <v>0</v>
      </c>
      <c r="AJ61" s="39">
        <v>5</v>
      </c>
      <c r="AK61" s="39">
        <v>0</v>
      </c>
      <c r="AL61" s="39">
        <v>0</v>
      </c>
      <c r="AM61" s="39">
        <v>0</v>
      </c>
      <c r="AN61" s="39">
        <v>5</v>
      </c>
      <c r="AO61" s="39">
        <v>0</v>
      </c>
      <c r="AP61" s="47">
        <v>5</v>
      </c>
      <c r="AQ61" s="47">
        <v>3</v>
      </c>
      <c r="AR61" s="39">
        <v>1</v>
      </c>
      <c r="AS61" s="48">
        <v>0</v>
      </c>
    </row>
    <row r="62" spans="1:45" x14ac:dyDescent="0.25">
      <c r="A62" s="39">
        <v>108</v>
      </c>
      <c r="B62" s="39" t="s">
        <v>1702</v>
      </c>
      <c r="C62" s="39" t="s">
        <v>271</v>
      </c>
      <c r="D62" s="12" t="s">
        <v>2394</v>
      </c>
      <c r="E62" s="39">
        <v>6770665</v>
      </c>
      <c r="F62" s="39" t="s">
        <v>1544</v>
      </c>
      <c r="G62" s="39" t="s">
        <v>1</v>
      </c>
      <c r="H62" s="39" t="s">
        <v>1679</v>
      </c>
      <c r="I62" s="12" t="s">
        <v>1790</v>
      </c>
      <c r="J62" s="39" t="s">
        <v>1705</v>
      </c>
      <c r="K62" s="39" t="s">
        <v>1</v>
      </c>
      <c r="L62" s="39" t="s">
        <v>1529</v>
      </c>
      <c r="M62" s="47" t="s">
        <v>4</v>
      </c>
      <c r="N62" s="47">
        <v>3</v>
      </c>
      <c r="O62" s="47">
        <v>1</v>
      </c>
      <c r="P62" s="47" t="s">
        <v>2</v>
      </c>
      <c r="Q62" s="47" t="s">
        <v>2255</v>
      </c>
      <c r="R62" s="47" t="s">
        <v>2255</v>
      </c>
      <c r="S62" s="39" t="s">
        <v>1</v>
      </c>
      <c r="T62" s="47" t="s">
        <v>1</v>
      </c>
      <c r="U62" s="39" t="s">
        <v>1</v>
      </c>
      <c r="V62" s="47" t="s">
        <v>1</v>
      </c>
      <c r="W62" s="47" t="s">
        <v>1</v>
      </c>
      <c r="X62" s="47" t="s">
        <v>1532</v>
      </c>
      <c r="Y62" s="39" t="s">
        <v>1711</v>
      </c>
      <c r="Z62" s="39" t="s">
        <v>1</v>
      </c>
      <c r="AA62" s="39" t="s">
        <v>1586</v>
      </c>
      <c r="AB62" s="39">
        <v>1</v>
      </c>
      <c r="AC62" s="39">
        <v>1</v>
      </c>
      <c r="AD62" s="39">
        <v>1</v>
      </c>
      <c r="AE62" s="39">
        <v>1</v>
      </c>
      <c r="AF62" s="39" t="str" cm="1">
        <f t="array" ref="AF62">_xlfn.IFS(AB62=0,"NÃO",OR(AD62&gt;AE62,AC62&gt;AD62),"SIM",AB62=AC62,"SIM",AC62&lt;AB62,"NÃO")</f>
        <v>SIM</v>
      </c>
      <c r="AG62" s="47" t="s">
        <v>2486</v>
      </c>
      <c r="AH62" s="39">
        <v>0</v>
      </c>
      <c r="AI62" s="39">
        <v>0</v>
      </c>
      <c r="AJ62" s="39">
        <v>0</v>
      </c>
      <c r="AK62" s="39">
        <v>0</v>
      </c>
      <c r="AL62" s="39">
        <v>0</v>
      </c>
      <c r="AM62" s="39">
        <v>1</v>
      </c>
      <c r="AN62" s="39">
        <v>1</v>
      </c>
      <c r="AO62" s="39">
        <v>0</v>
      </c>
      <c r="AP62" s="47">
        <v>1</v>
      </c>
      <c r="AQ62" s="47">
        <v>1</v>
      </c>
      <c r="AR62" s="39">
        <v>0</v>
      </c>
      <c r="AS62" s="48">
        <v>0</v>
      </c>
    </row>
    <row r="63" spans="1:45" x14ac:dyDescent="0.25">
      <c r="A63" s="39">
        <v>109</v>
      </c>
      <c r="B63" s="39" t="s">
        <v>1568</v>
      </c>
      <c r="C63" s="39" t="s">
        <v>313</v>
      </c>
      <c r="D63" s="12" t="s">
        <v>2395</v>
      </c>
      <c r="E63" s="39"/>
      <c r="F63" s="39" t="s">
        <v>1544</v>
      </c>
      <c r="G63" s="39" t="s">
        <v>1</v>
      </c>
      <c r="H63" s="39" t="s">
        <v>1607</v>
      </c>
      <c r="I63" s="12" t="s">
        <v>1608</v>
      </c>
      <c r="J63" s="39" t="s">
        <v>1547</v>
      </c>
      <c r="K63" s="39" t="s">
        <v>1</v>
      </c>
      <c r="L63" s="39" t="s">
        <v>1529</v>
      </c>
      <c r="M63" s="47" t="s">
        <v>3</v>
      </c>
      <c r="N63" s="47">
        <v>3</v>
      </c>
      <c r="O63" s="47">
        <v>1</v>
      </c>
      <c r="P63" s="47" t="s">
        <v>2</v>
      </c>
      <c r="Q63" s="47" t="s">
        <v>2255</v>
      </c>
      <c r="R63" s="47" t="s">
        <v>1</v>
      </c>
      <c r="S63" s="39" t="s">
        <v>1</v>
      </c>
      <c r="T63" s="47" t="s">
        <v>1</v>
      </c>
      <c r="U63" s="39" t="s">
        <v>1</v>
      </c>
      <c r="V63" s="47" t="s">
        <v>1</v>
      </c>
      <c r="W63" s="47" t="s">
        <v>1</v>
      </c>
      <c r="X63" s="47" t="s">
        <v>1</v>
      </c>
      <c r="Y63" s="39" t="s">
        <v>1</v>
      </c>
      <c r="Z63" s="39" t="s">
        <v>1</v>
      </c>
      <c r="AA63" s="39" t="s">
        <v>1586</v>
      </c>
      <c r="AB63" s="39">
        <v>0</v>
      </c>
      <c r="AC63" s="39">
        <v>0</v>
      </c>
      <c r="AD63" s="39">
        <v>0</v>
      </c>
      <c r="AE63" s="39">
        <v>0</v>
      </c>
      <c r="AF63" s="39" t="str" cm="1">
        <f t="array" ref="AF63">_xlfn.IFS(AB63=0,"NÃO",OR(AD63&gt;AE63,AC63&gt;AD63),"SIM",AB63=AC63,"SIM",AC63&lt;AB63,"NÃO")</f>
        <v>NÃO</v>
      </c>
      <c r="AG63" s="47" t="s">
        <v>2487</v>
      </c>
      <c r="AH63" s="39">
        <v>0</v>
      </c>
      <c r="AI63" s="39">
        <v>0</v>
      </c>
      <c r="AJ63" s="39">
        <v>0</v>
      </c>
      <c r="AK63" s="39">
        <v>0</v>
      </c>
      <c r="AL63" s="39">
        <v>0</v>
      </c>
      <c r="AM63" s="39">
        <v>2</v>
      </c>
      <c r="AN63" s="39">
        <v>2</v>
      </c>
      <c r="AO63" s="39">
        <v>0</v>
      </c>
      <c r="AP63" s="47">
        <v>2</v>
      </c>
      <c r="AQ63" s="47">
        <v>0</v>
      </c>
      <c r="AR63" s="39">
        <v>0</v>
      </c>
      <c r="AS63" s="48">
        <v>0</v>
      </c>
    </row>
    <row r="64" spans="1:45" x14ac:dyDescent="0.25">
      <c r="A64" s="39">
        <v>110</v>
      </c>
      <c r="B64" s="39" t="s">
        <v>1929</v>
      </c>
      <c r="C64" s="39" t="s">
        <v>136</v>
      </c>
      <c r="D64" s="12" t="s">
        <v>2396</v>
      </c>
      <c r="E64" s="39">
        <v>2673894</v>
      </c>
      <c r="F64" s="39" t="s">
        <v>1544</v>
      </c>
      <c r="G64" s="39" t="s">
        <v>1</v>
      </c>
      <c r="H64" s="39" t="s">
        <v>1975</v>
      </c>
      <c r="I64" s="12" t="s">
        <v>1976</v>
      </c>
      <c r="J64" s="39" t="s">
        <v>1547</v>
      </c>
      <c r="K64" s="39" t="s">
        <v>1</v>
      </c>
      <c r="L64" s="39" t="s">
        <v>1529</v>
      </c>
      <c r="M64" s="47" t="s">
        <v>3</v>
      </c>
      <c r="N64" s="47">
        <v>3</v>
      </c>
      <c r="O64" s="47">
        <v>1</v>
      </c>
      <c r="P64" s="47" t="s">
        <v>2255</v>
      </c>
      <c r="Q64" s="47" t="s">
        <v>2255</v>
      </c>
      <c r="R64" s="47" t="s">
        <v>2</v>
      </c>
      <c r="S64" s="39" t="s">
        <v>1</v>
      </c>
      <c r="T64" s="47" t="s">
        <v>2</v>
      </c>
      <c r="U64" s="39" t="s">
        <v>1</v>
      </c>
      <c r="V64" s="47" t="s">
        <v>1</v>
      </c>
      <c r="W64" s="47" t="s">
        <v>1</v>
      </c>
      <c r="X64" s="47" t="s">
        <v>27</v>
      </c>
      <c r="Y64" s="39" t="s">
        <v>1977</v>
      </c>
      <c r="Z64" s="39" t="s">
        <v>1</v>
      </c>
      <c r="AA64" s="39" t="s">
        <v>1535</v>
      </c>
      <c r="AB64" s="39">
        <v>1</v>
      </c>
      <c r="AC64" s="39">
        <v>1</v>
      </c>
      <c r="AD64" s="39">
        <v>1</v>
      </c>
      <c r="AE64" s="39">
        <v>1</v>
      </c>
      <c r="AF64" s="39" t="str" cm="1">
        <f t="array" ref="AF64">_xlfn.IFS(AB64=0,"NÃO",OR(AD64&gt;AE64,AC64&gt;AD64),"SIM",AB64=AC64,"SIM",AC64&lt;AB64,"NÃO")</f>
        <v>SIM</v>
      </c>
      <c r="AG64" s="47" t="s">
        <v>2486</v>
      </c>
      <c r="AH64" s="39">
        <v>0</v>
      </c>
      <c r="AI64" s="39">
        <v>0</v>
      </c>
      <c r="AJ64" s="39">
        <v>0</v>
      </c>
      <c r="AK64" s="39">
        <v>0</v>
      </c>
      <c r="AL64" s="39">
        <v>1</v>
      </c>
      <c r="AM64" s="39">
        <v>1</v>
      </c>
      <c r="AN64" s="39">
        <v>1</v>
      </c>
      <c r="AO64" s="39">
        <v>0</v>
      </c>
      <c r="AP64" s="47">
        <v>1</v>
      </c>
      <c r="AQ64" s="47">
        <v>1</v>
      </c>
      <c r="AR64" s="39">
        <v>0</v>
      </c>
      <c r="AS64" s="48">
        <v>0</v>
      </c>
    </row>
    <row r="65" spans="1:45" x14ac:dyDescent="0.25">
      <c r="A65" s="39">
        <v>112</v>
      </c>
      <c r="B65" s="39" t="s">
        <v>1857</v>
      </c>
      <c r="C65" s="39" t="s">
        <v>390</v>
      </c>
      <c r="D65" s="12" t="s">
        <v>2397</v>
      </c>
      <c r="E65" s="39">
        <v>10960</v>
      </c>
      <c r="F65" s="39" t="s">
        <v>1525</v>
      </c>
      <c r="G65" s="39" t="s">
        <v>1</v>
      </c>
      <c r="H65" s="39" t="s">
        <v>1922</v>
      </c>
      <c r="I65" s="12" t="s">
        <v>1923</v>
      </c>
      <c r="J65" s="39" t="s">
        <v>1597</v>
      </c>
      <c r="K65" s="39" t="s">
        <v>2</v>
      </c>
      <c r="L65" s="39" t="s">
        <v>1598</v>
      </c>
      <c r="M65" s="47" t="s">
        <v>3</v>
      </c>
      <c r="N65" s="47">
        <v>17</v>
      </c>
      <c r="O65" s="47">
        <v>4</v>
      </c>
      <c r="P65" s="47" t="s">
        <v>2</v>
      </c>
      <c r="Q65" s="47" t="s">
        <v>2</v>
      </c>
      <c r="R65" s="47" t="s">
        <v>2</v>
      </c>
      <c r="S65" s="39" t="s">
        <v>1</v>
      </c>
      <c r="T65" s="47" t="s">
        <v>2</v>
      </c>
      <c r="U65" s="39" t="s">
        <v>2</v>
      </c>
      <c r="V65" s="47" t="s">
        <v>2</v>
      </c>
      <c r="W65" s="47" t="s">
        <v>2</v>
      </c>
      <c r="X65" s="47" t="s">
        <v>2</v>
      </c>
      <c r="Y65" s="39" t="s">
        <v>1924</v>
      </c>
      <c r="Z65" s="39" t="s">
        <v>1540</v>
      </c>
      <c r="AA65" s="39" t="s">
        <v>1535</v>
      </c>
      <c r="AB65" s="39">
        <v>3</v>
      </c>
      <c r="AC65" s="39">
        <v>3</v>
      </c>
      <c r="AD65" s="39">
        <v>3</v>
      </c>
      <c r="AE65" s="39">
        <v>3</v>
      </c>
      <c r="AF65" s="39" t="str" cm="1">
        <f t="array" ref="AF65">_xlfn.IFS(AB65=0,"NÃO",OR(AD65&gt;AE65,AC65&gt;AD65),"SIM",AB65=AC65,"SIM",AC65&lt;AB65,"NÃO")</f>
        <v>SIM</v>
      </c>
      <c r="AG65" s="47" t="s">
        <v>2486</v>
      </c>
      <c r="AH65" s="39">
        <v>1</v>
      </c>
      <c r="AI65" s="39">
        <v>0</v>
      </c>
      <c r="AJ65" s="39">
        <v>0</v>
      </c>
      <c r="AK65" s="39">
        <v>0</v>
      </c>
      <c r="AL65" s="39">
        <v>3</v>
      </c>
      <c r="AM65" s="39">
        <v>5</v>
      </c>
      <c r="AN65" s="39">
        <v>6</v>
      </c>
      <c r="AO65" s="39">
        <v>1</v>
      </c>
      <c r="AP65" s="47">
        <v>7</v>
      </c>
      <c r="AQ65" s="47">
        <v>3</v>
      </c>
      <c r="AR65" s="39">
        <v>1</v>
      </c>
      <c r="AS65" s="48">
        <v>0</v>
      </c>
    </row>
    <row r="66" spans="1:45" x14ac:dyDescent="0.25">
      <c r="A66" s="39">
        <v>113</v>
      </c>
      <c r="B66" s="39" t="s">
        <v>1794</v>
      </c>
      <c r="C66" s="39" t="s">
        <v>231</v>
      </c>
      <c r="D66" s="12" t="s">
        <v>2398</v>
      </c>
      <c r="E66" s="39">
        <v>3677044</v>
      </c>
      <c r="F66" s="39" t="s">
        <v>1544</v>
      </c>
      <c r="G66" s="39" t="s">
        <v>1</v>
      </c>
      <c r="H66" s="39" t="s">
        <v>1827</v>
      </c>
      <c r="I66" s="12" t="s">
        <v>1828</v>
      </c>
      <c r="J66" s="39" t="s">
        <v>1547</v>
      </c>
      <c r="K66" s="39" t="s">
        <v>2</v>
      </c>
      <c r="L66" s="39" t="s">
        <v>2</v>
      </c>
      <c r="M66" s="47" t="s">
        <v>3</v>
      </c>
      <c r="N66" s="47">
        <v>3</v>
      </c>
      <c r="O66" s="47">
        <v>1</v>
      </c>
      <c r="P66" s="47" t="s">
        <v>2</v>
      </c>
      <c r="Q66" s="47" t="s">
        <v>2</v>
      </c>
      <c r="R66" s="47" t="s">
        <v>1</v>
      </c>
      <c r="S66" s="39" t="s">
        <v>1</v>
      </c>
      <c r="T66" s="47" t="s">
        <v>2</v>
      </c>
      <c r="U66" s="39" t="s">
        <v>1</v>
      </c>
      <c r="V66" s="47" t="s">
        <v>1</v>
      </c>
      <c r="W66" s="47" t="s">
        <v>1</v>
      </c>
      <c r="X66" s="47" t="s">
        <v>1</v>
      </c>
      <c r="Y66" s="39" t="s">
        <v>1</v>
      </c>
      <c r="Z66" s="39" t="s">
        <v>1</v>
      </c>
      <c r="AA66" s="39" t="s">
        <v>1535</v>
      </c>
      <c r="AB66" s="39">
        <v>1</v>
      </c>
      <c r="AC66" s="39">
        <v>1</v>
      </c>
      <c r="AD66" s="39">
        <v>1</v>
      </c>
      <c r="AE66" s="39">
        <v>1</v>
      </c>
      <c r="AF66" s="39" t="str" cm="1">
        <f t="array" ref="AF66">_xlfn.IFS(AB66=0,"NÃO",OR(AD66&gt;AE66,AC66&gt;AD66),"SIM",AB66=AC66,"SIM",AC66&lt;AB66,"NÃO")</f>
        <v>SIM</v>
      </c>
      <c r="AG66" s="47" t="s">
        <v>2486</v>
      </c>
      <c r="AH66" s="39">
        <v>1</v>
      </c>
      <c r="AI66" s="39">
        <v>0</v>
      </c>
      <c r="AJ66" s="39">
        <v>0</v>
      </c>
      <c r="AK66" s="39">
        <v>0</v>
      </c>
      <c r="AL66" s="39">
        <v>0</v>
      </c>
      <c r="AM66" s="39">
        <v>1</v>
      </c>
      <c r="AN66" s="39">
        <v>1</v>
      </c>
      <c r="AO66" s="39">
        <v>1</v>
      </c>
      <c r="AP66" s="47">
        <v>2</v>
      </c>
      <c r="AQ66" s="47">
        <v>1</v>
      </c>
      <c r="AR66" s="39">
        <v>0</v>
      </c>
      <c r="AS66" s="48">
        <v>0</v>
      </c>
    </row>
    <row r="67" spans="1:45" x14ac:dyDescent="0.25">
      <c r="A67" s="39">
        <v>114</v>
      </c>
      <c r="B67" s="39" t="s">
        <v>1857</v>
      </c>
      <c r="C67" s="39" t="s">
        <v>157</v>
      </c>
      <c r="D67" s="12" t="s">
        <v>2399</v>
      </c>
      <c r="E67" s="39">
        <v>7299877</v>
      </c>
      <c r="F67" s="39" t="s">
        <v>1525</v>
      </c>
      <c r="G67" s="39" t="s">
        <v>1</v>
      </c>
      <c r="H67" s="39" t="s">
        <v>1862</v>
      </c>
      <c r="I67" s="12" t="s">
        <v>1907</v>
      </c>
      <c r="J67" s="39" t="s">
        <v>1528</v>
      </c>
      <c r="K67" s="39" t="s">
        <v>1</v>
      </c>
      <c r="L67" s="39" t="s">
        <v>1529</v>
      </c>
      <c r="M67" s="47" t="s">
        <v>3</v>
      </c>
      <c r="N67" s="47">
        <v>20</v>
      </c>
      <c r="O67" s="47">
        <v>5</v>
      </c>
      <c r="P67" s="47" t="s">
        <v>2</v>
      </c>
      <c r="Q67" s="47" t="s">
        <v>2</v>
      </c>
      <c r="R67" s="47" t="s">
        <v>2</v>
      </c>
      <c r="S67" s="39" t="s">
        <v>1</v>
      </c>
      <c r="T67" s="47" t="s">
        <v>2</v>
      </c>
      <c r="U67" s="39" t="s">
        <v>2</v>
      </c>
      <c r="V67" s="47" t="s">
        <v>1</v>
      </c>
      <c r="W67" s="47" t="s">
        <v>1</v>
      </c>
      <c r="X67" s="47" t="s">
        <v>2</v>
      </c>
      <c r="Y67" s="39" t="s">
        <v>2345</v>
      </c>
      <c r="Z67" s="39" t="s">
        <v>1567</v>
      </c>
      <c r="AA67" s="39" t="s">
        <v>1535</v>
      </c>
      <c r="AB67" s="39">
        <v>5</v>
      </c>
      <c r="AC67" s="39">
        <v>5</v>
      </c>
      <c r="AD67" s="39">
        <v>5</v>
      </c>
      <c r="AE67" s="39">
        <v>5</v>
      </c>
      <c r="AF67" s="39" t="str" cm="1">
        <f t="array" ref="AF67">_xlfn.IFS(AB67=0,"NÃO",OR(AD67&gt;AE67,AC67&gt;AD67),"SIM",AB67=AC67,"SIM",AC67&lt;AB67,"NÃO")</f>
        <v>SIM</v>
      </c>
      <c r="AG67" s="47" t="s">
        <v>2486</v>
      </c>
      <c r="AH67" s="39">
        <v>2</v>
      </c>
      <c r="AI67" s="39">
        <v>0</v>
      </c>
      <c r="AJ67" s="39">
        <v>0</v>
      </c>
      <c r="AK67" s="39">
        <v>0</v>
      </c>
      <c r="AL67" s="39">
        <v>0</v>
      </c>
      <c r="AM67" s="39">
        <v>4</v>
      </c>
      <c r="AN67" s="39">
        <v>4</v>
      </c>
      <c r="AO67" s="39">
        <v>2</v>
      </c>
      <c r="AP67" s="47">
        <v>6</v>
      </c>
      <c r="AQ67" s="47">
        <v>5</v>
      </c>
      <c r="AR67" s="39">
        <v>1</v>
      </c>
      <c r="AS67" s="49">
        <v>0</v>
      </c>
    </row>
    <row r="68" spans="1:45" x14ac:dyDescent="0.25">
      <c r="A68" s="39">
        <v>115</v>
      </c>
      <c r="B68" s="39" t="s">
        <v>1622</v>
      </c>
      <c r="C68" s="39" t="s">
        <v>162</v>
      </c>
      <c r="D68" s="12" t="s">
        <v>2400</v>
      </c>
      <c r="E68" s="39">
        <v>11606</v>
      </c>
      <c r="F68" s="39" t="s">
        <v>1544</v>
      </c>
      <c r="G68" s="39" t="s">
        <v>2</v>
      </c>
      <c r="H68" s="39" t="s">
        <v>1641</v>
      </c>
      <c r="I68" s="12" t="s">
        <v>1642</v>
      </c>
      <c r="J68" s="39" t="s">
        <v>1547</v>
      </c>
      <c r="K68" s="39" t="s">
        <v>1</v>
      </c>
      <c r="L68" s="39" t="s">
        <v>1598</v>
      </c>
      <c r="M68" s="47" t="s">
        <v>4</v>
      </c>
      <c r="N68" s="47">
        <v>2</v>
      </c>
      <c r="O68" s="47">
        <v>1</v>
      </c>
      <c r="P68" s="47" t="s">
        <v>2255</v>
      </c>
      <c r="Q68" s="47" t="s">
        <v>2255</v>
      </c>
      <c r="R68" s="47" t="s">
        <v>2255</v>
      </c>
      <c r="S68" s="39" t="s">
        <v>1</v>
      </c>
      <c r="T68" s="47" t="s">
        <v>1599</v>
      </c>
      <c r="U68" s="39" t="s">
        <v>1</v>
      </c>
      <c r="V68" s="47" t="s">
        <v>1</v>
      </c>
      <c r="W68" s="47" t="s">
        <v>1</v>
      </c>
      <c r="X68" s="47" t="s">
        <v>27</v>
      </c>
      <c r="Y68" s="39" t="s">
        <v>1643</v>
      </c>
      <c r="Z68" s="39" t="s">
        <v>1</v>
      </c>
      <c r="AA68" s="39" t="s">
        <v>1586</v>
      </c>
      <c r="AB68" s="39">
        <v>1</v>
      </c>
      <c r="AC68" s="39">
        <v>1</v>
      </c>
      <c r="AD68" s="39">
        <v>1</v>
      </c>
      <c r="AE68" s="39">
        <v>1</v>
      </c>
      <c r="AF68" s="39" t="str" cm="1">
        <f t="array" ref="AF68">_xlfn.IFS(AB68=0,"NÃO",OR(AD68&gt;AE68,AC68&gt;AD68),"SIM",AB68=AC68,"SIM",AC68&lt;AB68,"NÃO")</f>
        <v>SIM</v>
      </c>
      <c r="AG68" s="47" t="s">
        <v>2486</v>
      </c>
      <c r="AH68" s="39">
        <v>0</v>
      </c>
      <c r="AI68" s="39">
        <v>0</v>
      </c>
      <c r="AJ68" s="39">
        <v>0</v>
      </c>
      <c r="AK68" s="39">
        <v>0</v>
      </c>
      <c r="AL68" s="39">
        <v>0</v>
      </c>
      <c r="AM68" s="39">
        <v>1</v>
      </c>
      <c r="AN68" s="39">
        <v>1</v>
      </c>
      <c r="AO68" s="39">
        <v>0</v>
      </c>
      <c r="AP68" s="47">
        <v>1</v>
      </c>
      <c r="AQ68" s="47">
        <v>0</v>
      </c>
      <c r="AR68" s="39">
        <v>0</v>
      </c>
      <c r="AS68" s="48">
        <v>0</v>
      </c>
    </row>
    <row r="69" spans="1:45" x14ac:dyDescent="0.25">
      <c r="A69" s="39">
        <v>116</v>
      </c>
      <c r="B69" s="39" t="s">
        <v>1622</v>
      </c>
      <c r="C69" s="39" t="s">
        <v>162</v>
      </c>
      <c r="D69" s="12" t="s">
        <v>2401</v>
      </c>
      <c r="E69" s="39">
        <v>11614</v>
      </c>
      <c r="F69" s="39" t="s">
        <v>1544</v>
      </c>
      <c r="G69" s="39" t="s">
        <v>2</v>
      </c>
      <c r="H69" s="39" t="s">
        <v>1644</v>
      </c>
      <c r="I69" s="12" t="s">
        <v>1645</v>
      </c>
      <c r="J69" s="39" t="s">
        <v>1547</v>
      </c>
      <c r="K69" s="39" t="s">
        <v>1</v>
      </c>
      <c r="L69" s="39" t="s">
        <v>1598</v>
      </c>
      <c r="M69" s="47" t="s">
        <v>3</v>
      </c>
      <c r="N69" s="47">
        <v>6</v>
      </c>
      <c r="O69" s="47">
        <v>2</v>
      </c>
      <c r="P69" s="47" t="s">
        <v>2255</v>
      </c>
      <c r="Q69" s="47" t="s">
        <v>2255</v>
      </c>
      <c r="R69" s="47" t="s">
        <v>2255</v>
      </c>
      <c r="S69" s="39" t="s">
        <v>1</v>
      </c>
      <c r="T69" s="47" t="s">
        <v>1599</v>
      </c>
      <c r="U69" s="39" t="s">
        <v>1</v>
      </c>
      <c r="V69" s="47" t="s">
        <v>1</v>
      </c>
      <c r="W69" s="47" t="s">
        <v>1</v>
      </c>
      <c r="X69" s="47" t="s">
        <v>27</v>
      </c>
      <c r="Y69" s="39" t="s">
        <v>1646</v>
      </c>
      <c r="Z69" s="39" t="s">
        <v>1</v>
      </c>
      <c r="AA69" s="39" t="s">
        <v>1586</v>
      </c>
      <c r="AB69" s="39">
        <v>1</v>
      </c>
      <c r="AC69" s="39">
        <v>1</v>
      </c>
      <c r="AD69" s="39">
        <v>1</v>
      </c>
      <c r="AE69" s="39">
        <v>1</v>
      </c>
      <c r="AF69" s="39" t="str" cm="1">
        <f t="array" ref="AF69">_xlfn.IFS(AB69=0,"NÃO",OR(AD69&gt;AE69,AC69&gt;AD69),"SIM",AB69=AC69,"SIM",AC69&lt;AB69,"NÃO")</f>
        <v>SIM</v>
      </c>
      <c r="AG69" s="47" t="s">
        <v>2486</v>
      </c>
      <c r="AH69" s="39">
        <v>0</v>
      </c>
      <c r="AI69" s="39">
        <v>0</v>
      </c>
      <c r="AJ69" s="39">
        <v>0</v>
      </c>
      <c r="AK69" s="39">
        <v>0</v>
      </c>
      <c r="AL69" s="39">
        <v>0</v>
      </c>
      <c r="AM69" s="39">
        <v>1</v>
      </c>
      <c r="AN69" s="39">
        <v>1</v>
      </c>
      <c r="AO69" s="39">
        <v>0</v>
      </c>
      <c r="AP69" s="47">
        <v>1</v>
      </c>
      <c r="AQ69" s="47">
        <v>1</v>
      </c>
      <c r="AR69" s="39">
        <v>0</v>
      </c>
      <c r="AS69" s="48">
        <v>0</v>
      </c>
    </row>
    <row r="70" spans="1:45" x14ac:dyDescent="0.25">
      <c r="A70" s="39">
        <v>117</v>
      </c>
      <c r="B70" s="39" t="s">
        <v>1929</v>
      </c>
      <c r="C70" s="39" t="s">
        <v>120</v>
      </c>
      <c r="D70" s="12" t="s">
        <v>2402</v>
      </c>
      <c r="E70" s="39">
        <v>10669</v>
      </c>
      <c r="F70" s="39" t="s">
        <v>1525</v>
      </c>
      <c r="G70" s="39" t="s">
        <v>1</v>
      </c>
      <c r="H70" s="39" t="s">
        <v>1986</v>
      </c>
      <c r="I70" s="12" t="s">
        <v>1987</v>
      </c>
      <c r="J70" s="39" t="s">
        <v>1528</v>
      </c>
      <c r="K70" s="39" t="s">
        <v>2</v>
      </c>
      <c r="L70" s="39" t="s">
        <v>1529</v>
      </c>
      <c r="M70" s="47" t="s">
        <v>3</v>
      </c>
      <c r="N70" s="47">
        <v>9</v>
      </c>
      <c r="O70" s="47">
        <v>3</v>
      </c>
      <c r="P70" s="47" t="s">
        <v>2</v>
      </c>
      <c r="Q70" s="47" t="s">
        <v>2</v>
      </c>
      <c r="R70" s="47" t="s">
        <v>2</v>
      </c>
      <c r="S70" s="39" t="s">
        <v>1530</v>
      </c>
      <c r="T70" s="47" t="s">
        <v>2</v>
      </c>
      <c r="U70" s="39" t="s">
        <v>2</v>
      </c>
      <c r="V70" s="47" t="s">
        <v>2</v>
      </c>
      <c r="W70" s="47" t="s">
        <v>1531</v>
      </c>
      <c r="X70" s="47" t="s">
        <v>1532</v>
      </c>
      <c r="Y70" s="39" t="s">
        <v>1985</v>
      </c>
      <c r="Z70" s="39" t="s">
        <v>1585</v>
      </c>
      <c r="AA70" s="39" t="s">
        <v>1535</v>
      </c>
      <c r="AB70" s="39">
        <v>4</v>
      </c>
      <c r="AC70" s="39">
        <v>1</v>
      </c>
      <c r="AD70" s="39">
        <v>1</v>
      </c>
      <c r="AE70" s="39">
        <v>1</v>
      </c>
      <c r="AF70" s="39" t="str" cm="1">
        <f t="array" ref="AF70">_xlfn.IFS(AB70=0,"NÃO",OR(AD70&gt;AE70,AC70&gt;AD70),"SIM",AB70=AC70,"SIM",AC70&lt;AB70,"NÃO")</f>
        <v>NÃO</v>
      </c>
      <c r="AG70" s="47" t="s">
        <v>2486</v>
      </c>
      <c r="AH70" s="39">
        <v>0</v>
      </c>
      <c r="AI70" s="39">
        <v>0</v>
      </c>
      <c r="AJ70" s="39">
        <v>1</v>
      </c>
      <c r="AK70" s="39">
        <v>0</v>
      </c>
      <c r="AL70" s="39">
        <v>0</v>
      </c>
      <c r="AM70" s="39">
        <v>6</v>
      </c>
      <c r="AN70" s="39">
        <v>8</v>
      </c>
      <c r="AO70" s="39">
        <v>0</v>
      </c>
      <c r="AP70" s="47">
        <v>8</v>
      </c>
      <c r="AQ70" s="47">
        <v>6</v>
      </c>
      <c r="AR70" s="39">
        <v>0</v>
      </c>
      <c r="AS70" s="48">
        <v>0</v>
      </c>
    </row>
    <row r="71" spans="1:45" x14ac:dyDescent="0.25">
      <c r="A71" s="39">
        <v>118</v>
      </c>
      <c r="B71" s="39" t="s">
        <v>1794</v>
      </c>
      <c r="C71" s="39" t="s">
        <v>231</v>
      </c>
      <c r="D71" s="12" t="s">
        <v>2403</v>
      </c>
      <c r="E71" s="39">
        <v>7347715</v>
      </c>
      <c r="F71" s="39" t="s">
        <v>1525</v>
      </c>
      <c r="G71" s="39" t="s">
        <v>1</v>
      </c>
      <c r="H71" s="39" t="s">
        <v>1814</v>
      </c>
      <c r="I71" s="12" t="s">
        <v>1815</v>
      </c>
      <c r="J71" s="39" t="s">
        <v>1597</v>
      </c>
      <c r="K71" s="39" t="s">
        <v>2</v>
      </c>
      <c r="L71" s="39" t="s">
        <v>2</v>
      </c>
      <c r="M71" s="47" t="s">
        <v>3</v>
      </c>
      <c r="N71" s="47">
        <v>5</v>
      </c>
      <c r="O71" s="47">
        <v>0</v>
      </c>
      <c r="P71" s="47" t="s">
        <v>2</v>
      </c>
      <c r="Q71" s="47" t="s">
        <v>2</v>
      </c>
      <c r="R71" s="47" t="s">
        <v>1</v>
      </c>
      <c r="S71" s="39" t="s">
        <v>1</v>
      </c>
      <c r="T71" s="47" t="s">
        <v>1</v>
      </c>
      <c r="U71" s="39" t="s">
        <v>1</v>
      </c>
      <c r="V71" s="47" t="s">
        <v>1</v>
      </c>
      <c r="W71" s="47" t="s">
        <v>1</v>
      </c>
      <c r="X71" s="47" t="s">
        <v>2</v>
      </c>
      <c r="Y71" s="39" t="s">
        <v>1816</v>
      </c>
      <c r="Z71" s="39" t="s">
        <v>1</v>
      </c>
      <c r="AA71" s="39" t="s">
        <v>1535</v>
      </c>
      <c r="AB71" s="39">
        <v>1</v>
      </c>
      <c r="AC71" s="39">
        <v>1</v>
      </c>
      <c r="AD71" s="39">
        <v>1</v>
      </c>
      <c r="AE71" s="39">
        <v>1</v>
      </c>
      <c r="AF71" s="39" t="str" cm="1">
        <f t="array" ref="AF71">_xlfn.IFS(AB71=0,"NÃO",OR(AD71&gt;AE71,AC71&gt;AD71),"SIM",AB71=AC71,"SIM",AC71&lt;AB71,"NÃO")</f>
        <v>SIM</v>
      </c>
      <c r="AG71" s="47" t="s">
        <v>2486</v>
      </c>
      <c r="AH71" s="39">
        <v>0</v>
      </c>
      <c r="AI71" s="39">
        <v>0</v>
      </c>
      <c r="AJ71" s="39">
        <v>0</v>
      </c>
      <c r="AK71" s="39">
        <v>0</v>
      </c>
      <c r="AL71" s="39">
        <v>3</v>
      </c>
      <c r="AM71" s="39">
        <v>4</v>
      </c>
      <c r="AN71" s="39">
        <v>4</v>
      </c>
      <c r="AO71" s="39">
        <v>0</v>
      </c>
      <c r="AP71" s="47">
        <v>4</v>
      </c>
      <c r="AQ71" s="47">
        <v>2</v>
      </c>
      <c r="AR71" s="39">
        <v>0</v>
      </c>
      <c r="AS71" s="48">
        <v>0</v>
      </c>
    </row>
    <row r="72" spans="1:45" x14ac:dyDescent="0.25">
      <c r="A72" s="39">
        <v>119</v>
      </c>
      <c r="B72" s="39" t="s">
        <v>1857</v>
      </c>
      <c r="C72" s="39" t="s">
        <v>157</v>
      </c>
      <c r="D72" s="12" t="s">
        <v>2404</v>
      </c>
      <c r="E72" s="39">
        <v>7114397</v>
      </c>
      <c r="F72" s="39" t="s">
        <v>1525</v>
      </c>
      <c r="G72" s="39" t="s">
        <v>1</v>
      </c>
      <c r="H72" s="39" t="s">
        <v>1908</v>
      </c>
      <c r="I72" s="12" t="s">
        <v>1909</v>
      </c>
      <c r="J72" s="39" t="s">
        <v>1597</v>
      </c>
      <c r="K72" s="39" t="s">
        <v>1</v>
      </c>
      <c r="L72" s="39" t="s">
        <v>1598</v>
      </c>
      <c r="M72" s="47" t="s">
        <v>3</v>
      </c>
      <c r="N72" s="47">
        <v>11</v>
      </c>
      <c r="O72" s="47">
        <v>3</v>
      </c>
      <c r="P72" s="47" t="s">
        <v>2</v>
      </c>
      <c r="Q72" s="47" t="s">
        <v>2</v>
      </c>
      <c r="R72" s="47" t="s">
        <v>1</v>
      </c>
      <c r="S72" s="39" t="s">
        <v>1</v>
      </c>
      <c r="T72" s="47" t="s">
        <v>1</v>
      </c>
      <c r="U72" s="39" t="s">
        <v>1</v>
      </c>
      <c r="V72" s="47" t="s">
        <v>1</v>
      </c>
      <c r="W72" s="47" t="s">
        <v>1</v>
      </c>
      <c r="X72" s="47" t="s">
        <v>1</v>
      </c>
      <c r="Y72" s="39" t="s">
        <v>1</v>
      </c>
      <c r="Z72" s="39" t="s">
        <v>1</v>
      </c>
      <c r="AA72" s="39" t="s">
        <v>1535</v>
      </c>
      <c r="AB72" s="39">
        <v>3</v>
      </c>
      <c r="AC72" s="39">
        <v>3</v>
      </c>
      <c r="AD72" s="39">
        <v>2</v>
      </c>
      <c r="AE72" s="39">
        <v>3</v>
      </c>
      <c r="AF72" s="39" t="str" cm="1">
        <f t="array" ref="AF72">_xlfn.IFS(AB72=0,"NÃO",OR(AD72&gt;AE72,AC72&gt;AD72),"SIM",AB72=AC72,"SIM",AC72&lt;AB72,"NÃO")</f>
        <v>SIM</v>
      </c>
      <c r="AG72" s="47" t="s">
        <v>2486</v>
      </c>
      <c r="AH72" s="39">
        <v>0</v>
      </c>
      <c r="AI72" s="39">
        <v>0</v>
      </c>
      <c r="AJ72" s="39">
        <v>0</v>
      </c>
      <c r="AK72" s="39">
        <v>0</v>
      </c>
      <c r="AL72" s="39">
        <v>0</v>
      </c>
      <c r="AM72" s="39">
        <v>4</v>
      </c>
      <c r="AN72" s="39">
        <v>4</v>
      </c>
      <c r="AO72" s="39">
        <v>0</v>
      </c>
      <c r="AP72" s="47">
        <v>4</v>
      </c>
      <c r="AQ72" s="47">
        <v>3</v>
      </c>
      <c r="AR72" s="39">
        <v>0</v>
      </c>
      <c r="AS72" s="49">
        <v>0</v>
      </c>
    </row>
    <row r="73" spans="1:45" x14ac:dyDescent="0.25">
      <c r="A73" s="39">
        <v>120</v>
      </c>
      <c r="B73" s="39" t="s">
        <v>1702</v>
      </c>
      <c r="C73" s="39" t="s">
        <v>271</v>
      </c>
      <c r="D73" s="12" t="s">
        <v>2405</v>
      </c>
      <c r="E73" s="39">
        <v>7368895</v>
      </c>
      <c r="F73" s="39" t="s">
        <v>1525</v>
      </c>
      <c r="G73" s="39" t="s">
        <v>1</v>
      </c>
      <c r="H73" s="39" t="s">
        <v>1787</v>
      </c>
      <c r="I73" s="12" t="s">
        <v>1788</v>
      </c>
      <c r="J73" s="39" t="s">
        <v>1759</v>
      </c>
      <c r="K73" s="39" t="s">
        <v>1</v>
      </c>
      <c r="L73" s="39" t="s">
        <v>1529</v>
      </c>
      <c r="M73" s="47" t="s">
        <v>3</v>
      </c>
      <c r="N73" s="47">
        <v>18</v>
      </c>
      <c r="O73" s="47">
        <v>7</v>
      </c>
      <c r="P73" s="47" t="s">
        <v>2255</v>
      </c>
      <c r="Q73" s="47" t="s">
        <v>2255</v>
      </c>
      <c r="R73" s="47" t="s">
        <v>2255</v>
      </c>
      <c r="S73" s="39" t="s">
        <v>1530</v>
      </c>
      <c r="T73" s="47" t="s">
        <v>2</v>
      </c>
      <c r="U73" s="39" t="s">
        <v>2</v>
      </c>
      <c r="V73" s="47" t="s">
        <v>2</v>
      </c>
      <c r="W73" s="47" t="s">
        <v>2</v>
      </c>
      <c r="X73" s="47" t="s">
        <v>1532</v>
      </c>
      <c r="Y73" s="39" t="s">
        <v>1745</v>
      </c>
      <c r="Z73" s="39" t="s">
        <v>1756</v>
      </c>
      <c r="AA73" s="39" t="s">
        <v>1535</v>
      </c>
      <c r="AB73" s="39">
        <v>6</v>
      </c>
      <c r="AC73" s="39">
        <v>4</v>
      </c>
      <c r="AD73" s="39">
        <v>4</v>
      </c>
      <c r="AE73" s="39">
        <v>4</v>
      </c>
      <c r="AF73" s="39" t="str" cm="1">
        <f t="array" ref="AF73">_xlfn.IFS(AB73=0,"NÃO",OR(AD73&gt;AE73,AC73&gt;AD73),"SIM",AB73=AC73,"SIM",AC73&lt;AB73,"NÃO")</f>
        <v>NÃO</v>
      </c>
      <c r="AG73" s="47" t="s">
        <v>2486</v>
      </c>
      <c r="AH73" s="39">
        <v>0</v>
      </c>
      <c r="AI73" s="39">
        <v>0</v>
      </c>
      <c r="AJ73" s="39">
        <v>1</v>
      </c>
      <c r="AK73" s="39">
        <v>1</v>
      </c>
      <c r="AL73" s="39">
        <v>0</v>
      </c>
      <c r="AM73" s="39">
        <v>6</v>
      </c>
      <c r="AN73" s="39">
        <v>6</v>
      </c>
      <c r="AO73" s="39">
        <v>1</v>
      </c>
      <c r="AP73" s="47">
        <v>7</v>
      </c>
      <c r="AQ73" s="47">
        <v>4</v>
      </c>
      <c r="AR73" s="39">
        <v>0</v>
      </c>
      <c r="AS73" s="48">
        <v>0</v>
      </c>
    </row>
    <row r="74" spans="1:45" x14ac:dyDescent="0.25">
      <c r="A74" s="39">
        <v>122</v>
      </c>
      <c r="B74" s="39" t="s">
        <v>1523</v>
      </c>
      <c r="C74" s="39" t="s">
        <v>1524</v>
      </c>
      <c r="D74" s="12" t="s">
        <v>2406</v>
      </c>
      <c r="E74" s="39">
        <v>10723</v>
      </c>
      <c r="F74" s="39" t="s">
        <v>1525</v>
      </c>
      <c r="G74" s="39" t="s">
        <v>1</v>
      </c>
      <c r="H74" s="39" t="s">
        <v>1536</v>
      </c>
      <c r="I74" s="12" t="s">
        <v>1537</v>
      </c>
      <c r="J74" s="39" t="s">
        <v>1538</v>
      </c>
      <c r="K74" s="39" t="s">
        <v>2</v>
      </c>
      <c r="L74" s="39" t="s">
        <v>1529</v>
      </c>
      <c r="M74" s="47" t="s">
        <v>3</v>
      </c>
      <c r="N74" s="47">
        <v>10</v>
      </c>
      <c r="O74" s="47">
        <v>6</v>
      </c>
      <c r="P74" s="47" t="s">
        <v>2</v>
      </c>
      <c r="Q74" s="47" t="s">
        <v>2</v>
      </c>
      <c r="R74" s="47" t="s">
        <v>2</v>
      </c>
      <c r="S74" s="39" t="s">
        <v>1</v>
      </c>
      <c r="T74" s="47" t="s">
        <v>2</v>
      </c>
      <c r="U74" s="39" t="s">
        <v>2</v>
      </c>
      <c r="V74" s="47" t="s">
        <v>2</v>
      </c>
      <c r="W74" s="47" t="s">
        <v>1531</v>
      </c>
      <c r="X74" s="47" t="s">
        <v>1532</v>
      </c>
      <c r="Y74" s="39" t="s">
        <v>1539</v>
      </c>
      <c r="Z74" s="39" t="s">
        <v>1540</v>
      </c>
      <c r="AA74" s="39" t="s">
        <v>1535</v>
      </c>
      <c r="AB74" s="39">
        <v>3</v>
      </c>
      <c r="AC74" s="39">
        <v>3</v>
      </c>
      <c r="AD74" s="39">
        <v>3</v>
      </c>
      <c r="AE74" s="39">
        <v>3</v>
      </c>
      <c r="AF74" s="39" t="str" cm="1">
        <f t="array" ref="AF74">_xlfn.IFS(AB74=0,"NÃO",OR(AD74&gt;AE74,AC74&gt;AD74),"SIM",AB74=AC74,"SIM",AC74&lt;AB74,"NÃO")</f>
        <v>SIM</v>
      </c>
      <c r="AG74" s="47" t="s">
        <v>2486</v>
      </c>
      <c r="AH74" s="39">
        <v>0</v>
      </c>
      <c r="AI74" s="39">
        <v>0</v>
      </c>
      <c r="AJ74" s="39">
        <v>6</v>
      </c>
      <c r="AK74" s="39">
        <v>0</v>
      </c>
      <c r="AL74" s="39">
        <v>0</v>
      </c>
      <c r="AM74" s="39">
        <v>0</v>
      </c>
      <c r="AN74" s="39">
        <v>6</v>
      </c>
      <c r="AO74" s="39">
        <v>0</v>
      </c>
      <c r="AP74" s="47">
        <v>6</v>
      </c>
      <c r="AQ74" s="47">
        <v>3</v>
      </c>
      <c r="AR74" s="39">
        <v>1</v>
      </c>
      <c r="AS74" s="48">
        <v>0</v>
      </c>
    </row>
    <row r="75" spans="1:45" x14ac:dyDescent="0.25">
      <c r="A75" s="39">
        <v>123</v>
      </c>
      <c r="B75" s="39" t="s">
        <v>1622</v>
      </c>
      <c r="C75" s="39" t="s">
        <v>127</v>
      </c>
      <c r="D75" s="12" t="s">
        <v>2407</v>
      </c>
      <c r="E75" s="39">
        <v>7975295</v>
      </c>
      <c r="F75" s="39" t="s">
        <v>1544</v>
      </c>
      <c r="G75" s="39" t="s">
        <v>2</v>
      </c>
      <c r="H75" s="39" t="s">
        <v>1697</v>
      </c>
      <c r="I75" s="12" t="s">
        <v>1698</v>
      </c>
      <c r="J75" s="39" t="s">
        <v>1547</v>
      </c>
      <c r="K75" s="39" t="s">
        <v>1</v>
      </c>
      <c r="L75" s="39" t="s">
        <v>1598</v>
      </c>
      <c r="M75" s="47" t="s">
        <v>4</v>
      </c>
      <c r="N75" s="47">
        <v>1</v>
      </c>
      <c r="O75" s="47">
        <v>1</v>
      </c>
      <c r="P75" s="47" t="s">
        <v>2255</v>
      </c>
      <c r="Q75" s="47" t="s">
        <v>2255</v>
      </c>
      <c r="R75" s="47" t="s">
        <v>2255</v>
      </c>
      <c r="S75" s="39" t="s">
        <v>1</v>
      </c>
      <c r="T75" s="47" t="s">
        <v>1599</v>
      </c>
      <c r="U75" s="39" t="s">
        <v>1</v>
      </c>
      <c r="V75" s="47" t="s">
        <v>1</v>
      </c>
      <c r="W75" s="47" t="s">
        <v>1</v>
      </c>
      <c r="X75" s="47" t="s">
        <v>2</v>
      </c>
      <c r="Y75" s="39" t="s">
        <v>1662</v>
      </c>
      <c r="Z75" s="39" t="s">
        <v>1</v>
      </c>
      <c r="AA75" s="39" t="s">
        <v>1586</v>
      </c>
      <c r="AB75" s="39">
        <v>0</v>
      </c>
      <c r="AC75" s="39">
        <v>0</v>
      </c>
      <c r="AD75" s="39">
        <v>0</v>
      </c>
      <c r="AE75" s="39">
        <v>0</v>
      </c>
      <c r="AF75" s="39" t="str" cm="1">
        <f t="array" ref="AF75">_xlfn.IFS(AB75=0,"NÃO",OR(AD75&gt;AE75,AC75&gt;AD75),"SIM",AB75=AC75,"SIM",AC75&lt;AB75,"NÃO")</f>
        <v>NÃO</v>
      </c>
      <c r="AG75" s="47" t="s">
        <v>1</v>
      </c>
      <c r="AH75" s="39">
        <v>0</v>
      </c>
      <c r="AI75" s="39">
        <v>0</v>
      </c>
      <c r="AJ75" s="39">
        <v>0</v>
      </c>
      <c r="AK75" s="39">
        <v>0</v>
      </c>
      <c r="AL75" s="39">
        <v>1</v>
      </c>
      <c r="AM75" s="39">
        <v>1</v>
      </c>
      <c r="AN75" s="39">
        <v>1</v>
      </c>
      <c r="AO75" s="39">
        <v>0</v>
      </c>
      <c r="AP75" s="47">
        <v>1</v>
      </c>
      <c r="AQ75" s="47">
        <v>0</v>
      </c>
      <c r="AR75" s="39">
        <v>0</v>
      </c>
      <c r="AS75" s="48">
        <v>0</v>
      </c>
    </row>
    <row r="76" spans="1:45" x14ac:dyDescent="0.25">
      <c r="A76" s="39">
        <v>124</v>
      </c>
      <c r="B76" s="39" t="s">
        <v>1622</v>
      </c>
      <c r="C76" s="39" t="s">
        <v>162</v>
      </c>
      <c r="D76" s="12" t="s">
        <v>2408</v>
      </c>
      <c r="E76" s="39">
        <v>10634</v>
      </c>
      <c r="F76" s="39" t="s">
        <v>1525</v>
      </c>
      <c r="G76" s="39" t="s">
        <v>1</v>
      </c>
      <c r="H76" s="39" t="s">
        <v>1631</v>
      </c>
      <c r="I76" s="12" t="s">
        <v>1632</v>
      </c>
      <c r="J76" s="39" t="s">
        <v>1538</v>
      </c>
      <c r="K76" s="39" t="s">
        <v>2</v>
      </c>
      <c r="L76" s="39" t="s">
        <v>1633</v>
      </c>
      <c r="M76" s="47" t="s">
        <v>3</v>
      </c>
      <c r="N76" s="47">
        <v>18</v>
      </c>
      <c r="O76" s="47">
        <v>1</v>
      </c>
      <c r="P76" s="47" t="s">
        <v>2</v>
      </c>
      <c r="Q76" s="47" t="s">
        <v>2</v>
      </c>
      <c r="R76" s="47" t="s">
        <v>2</v>
      </c>
      <c r="S76" s="39" t="s">
        <v>1530</v>
      </c>
      <c r="T76" s="47" t="s">
        <v>2</v>
      </c>
      <c r="U76" s="39" t="s">
        <v>2</v>
      </c>
      <c r="V76" s="47" t="s">
        <v>2</v>
      </c>
      <c r="W76" s="47" t="s">
        <v>1531</v>
      </c>
      <c r="X76" s="47" t="s">
        <v>2</v>
      </c>
      <c r="Y76" s="39" t="s">
        <v>1634</v>
      </c>
      <c r="Z76" s="39" t="s">
        <v>1635</v>
      </c>
      <c r="AA76" s="39" t="s">
        <v>1586</v>
      </c>
      <c r="AB76" s="39">
        <v>4</v>
      </c>
      <c r="AC76" s="39">
        <v>2</v>
      </c>
      <c r="AD76" s="39">
        <v>2</v>
      </c>
      <c r="AE76" s="39">
        <v>2</v>
      </c>
      <c r="AF76" s="39" t="str" cm="1">
        <f t="array" ref="AF76">_xlfn.IFS(AB76=0,"NÃO",OR(AD76&gt;AE76,AC76&gt;AD76),"SIM",AB76=AC76,"SIM",AC76&lt;AB76,"NÃO")</f>
        <v>NÃO</v>
      </c>
      <c r="AG76" s="47" t="s">
        <v>2486</v>
      </c>
      <c r="AH76" s="39">
        <v>1</v>
      </c>
      <c r="AI76" s="39">
        <v>0</v>
      </c>
      <c r="AJ76" s="39">
        <v>0</v>
      </c>
      <c r="AK76" s="39">
        <v>0</v>
      </c>
      <c r="AL76" s="39">
        <v>0</v>
      </c>
      <c r="AM76" s="39">
        <v>10</v>
      </c>
      <c r="AN76" s="39">
        <v>10</v>
      </c>
      <c r="AO76" s="39">
        <v>0</v>
      </c>
      <c r="AP76" s="47">
        <v>10</v>
      </c>
      <c r="AQ76" s="47">
        <v>5</v>
      </c>
      <c r="AR76" s="39">
        <v>1</v>
      </c>
      <c r="AS76" s="48">
        <v>0</v>
      </c>
    </row>
    <row r="77" spans="1:45" x14ac:dyDescent="0.25">
      <c r="A77" s="39">
        <v>125</v>
      </c>
      <c r="B77" s="39" t="s">
        <v>1929</v>
      </c>
      <c r="C77" s="39" t="s">
        <v>120</v>
      </c>
      <c r="D77" s="12" t="s">
        <v>2409</v>
      </c>
      <c r="E77" s="39">
        <v>3144593</v>
      </c>
      <c r="F77" s="39" t="s">
        <v>1544</v>
      </c>
      <c r="G77" s="39" t="s">
        <v>1</v>
      </c>
      <c r="H77" s="39" t="s">
        <v>1992</v>
      </c>
      <c r="I77" s="12" t="s">
        <v>1993</v>
      </c>
      <c r="J77" s="39" t="s">
        <v>1547</v>
      </c>
      <c r="K77" s="39" t="s">
        <v>1</v>
      </c>
      <c r="L77" s="39" t="s">
        <v>1598</v>
      </c>
      <c r="M77" s="47" t="s">
        <v>3</v>
      </c>
      <c r="N77" s="47">
        <v>2</v>
      </c>
      <c r="O77" s="47">
        <v>2</v>
      </c>
      <c r="P77" s="47" t="s">
        <v>2</v>
      </c>
      <c r="Q77" s="47" t="s">
        <v>2</v>
      </c>
      <c r="R77" s="47" t="s">
        <v>1</v>
      </c>
      <c r="S77" s="39" t="s">
        <v>1</v>
      </c>
      <c r="T77" s="47" t="s">
        <v>2</v>
      </c>
      <c r="U77" s="39" t="s">
        <v>1</v>
      </c>
      <c r="V77" s="47" t="s">
        <v>1</v>
      </c>
      <c r="W77" s="47" t="s">
        <v>1</v>
      </c>
      <c r="X77" s="47" t="s">
        <v>27</v>
      </c>
      <c r="Y77" s="39" t="s">
        <v>1994</v>
      </c>
      <c r="Z77" s="39" t="s">
        <v>1</v>
      </c>
      <c r="AA77" s="39" t="s">
        <v>1535</v>
      </c>
      <c r="AB77" s="39">
        <v>0</v>
      </c>
      <c r="AC77" s="39">
        <v>0</v>
      </c>
      <c r="AD77" s="39">
        <v>0</v>
      </c>
      <c r="AE77" s="39">
        <v>0</v>
      </c>
      <c r="AF77" s="39" t="str" cm="1">
        <f t="array" ref="AF77">_xlfn.IFS(AB77=0,"NÃO",OR(AD77&gt;AE77,AC77&gt;AD77),"SIM",AB77=AC77,"SIM",AC77&lt;AB77,"NÃO")</f>
        <v>NÃO</v>
      </c>
      <c r="AG77" s="47" t="s">
        <v>2486</v>
      </c>
      <c r="AH77" s="39">
        <v>1</v>
      </c>
      <c r="AI77" s="39">
        <v>0</v>
      </c>
      <c r="AJ77" s="39">
        <v>0</v>
      </c>
      <c r="AK77" s="39">
        <v>0</v>
      </c>
      <c r="AL77" s="39">
        <v>0</v>
      </c>
      <c r="AM77" s="39">
        <v>1</v>
      </c>
      <c r="AN77" s="39">
        <v>1</v>
      </c>
      <c r="AO77" s="39">
        <v>1</v>
      </c>
      <c r="AP77" s="47">
        <v>2</v>
      </c>
      <c r="AQ77" s="47">
        <v>1</v>
      </c>
      <c r="AR77" s="39">
        <v>0</v>
      </c>
      <c r="AS77" s="48">
        <v>0</v>
      </c>
    </row>
    <row r="78" spans="1:45" x14ac:dyDescent="0.25">
      <c r="A78" s="39">
        <v>128</v>
      </c>
      <c r="B78" s="39" t="s">
        <v>1702</v>
      </c>
      <c r="C78" s="39" t="s">
        <v>325</v>
      </c>
      <c r="D78" s="12" t="s">
        <v>2410</v>
      </c>
      <c r="E78" s="39">
        <v>5167817</v>
      </c>
      <c r="F78" s="39" t="s">
        <v>1544</v>
      </c>
      <c r="G78" s="39" t="s">
        <v>1</v>
      </c>
      <c r="H78" s="39" t="s">
        <v>1679</v>
      </c>
      <c r="I78" s="12" t="s">
        <v>1710</v>
      </c>
      <c r="J78" s="39" t="s">
        <v>1705</v>
      </c>
      <c r="K78" s="39" t="s">
        <v>1</v>
      </c>
      <c r="L78" s="39" t="s">
        <v>1529</v>
      </c>
      <c r="M78" s="47" t="s">
        <v>6</v>
      </c>
      <c r="N78" s="47">
        <v>6</v>
      </c>
      <c r="O78" s="47">
        <v>1</v>
      </c>
      <c r="P78" s="47" t="s">
        <v>2255</v>
      </c>
      <c r="Q78" s="47" t="s">
        <v>2255</v>
      </c>
      <c r="R78" s="47" t="s">
        <v>2</v>
      </c>
      <c r="S78" s="39" t="s">
        <v>1</v>
      </c>
      <c r="T78" s="47" t="s">
        <v>2</v>
      </c>
      <c r="U78" s="39" t="s">
        <v>1</v>
      </c>
      <c r="V78" s="47" t="s">
        <v>1</v>
      </c>
      <c r="W78" s="47" t="s">
        <v>1</v>
      </c>
      <c r="X78" s="47" t="s">
        <v>1532</v>
      </c>
      <c r="Y78" s="39" t="s">
        <v>1711</v>
      </c>
      <c r="Z78" s="39" t="s">
        <v>1707</v>
      </c>
      <c r="AA78" s="39" t="s">
        <v>1586</v>
      </c>
      <c r="AB78" s="39">
        <v>1</v>
      </c>
      <c r="AC78" s="39">
        <v>1</v>
      </c>
      <c r="AD78" s="39">
        <v>1</v>
      </c>
      <c r="AE78" s="39">
        <v>1</v>
      </c>
      <c r="AF78" s="39" t="str" cm="1">
        <f t="array" ref="AF78">_xlfn.IFS(AB78=0,"NÃO",OR(AD78&gt;AE78,AC78&gt;AD78),"SIM",AB78=AC78,"SIM",AC78&lt;AB78,"NÃO")</f>
        <v>SIM</v>
      </c>
      <c r="AG78" s="47" t="s">
        <v>2486</v>
      </c>
      <c r="AH78" s="39">
        <v>0</v>
      </c>
      <c r="AI78" s="39">
        <v>0</v>
      </c>
      <c r="AJ78" s="39">
        <v>0</v>
      </c>
      <c r="AK78" s="39">
        <v>0</v>
      </c>
      <c r="AL78" s="39">
        <v>1</v>
      </c>
      <c r="AM78" s="39">
        <v>3</v>
      </c>
      <c r="AN78" s="39">
        <v>3</v>
      </c>
      <c r="AO78" s="39">
        <v>0</v>
      </c>
      <c r="AP78" s="47">
        <v>3</v>
      </c>
      <c r="AQ78" s="47">
        <v>1</v>
      </c>
      <c r="AR78" s="39">
        <v>0</v>
      </c>
      <c r="AS78" s="48">
        <v>0</v>
      </c>
    </row>
    <row r="79" spans="1:45" x14ac:dyDescent="0.25">
      <c r="A79" s="39">
        <v>130</v>
      </c>
      <c r="B79" s="39" t="s">
        <v>1702</v>
      </c>
      <c r="C79" s="39" t="s">
        <v>325</v>
      </c>
      <c r="D79" s="12" t="s">
        <v>1734</v>
      </c>
      <c r="E79" s="39">
        <v>3144666</v>
      </c>
      <c r="F79" s="39" t="s">
        <v>1544</v>
      </c>
      <c r="G79" s="39" t="s">
        <v>2</v>
      </c>
      <c r="H79" s="39" t="s">
        <v>1735</v>
      </c>
      <c r="I79" s="12" t="s">
        <v>1736</v>
      </c>
      <c r="J79" s="39" t="s">
        <v>1705</v>
      </c>
      <c r="K79" s="39" t="s">
        <v>1</v>
      </c>
      <c r="L79" s="39" t="s">
        <v>1633</v>
      </c>
      <c r="M79" s="47" t="s">
        <v>4</v>
      </c>
      <c r="N79" s="47">
        <v>3</v>
      </c>
      <c r="O79" s="47">
        <v>1</v>
      </c>
      <c r="P79" s="47" t="s">
        <v>2255</v>
      </c>
      <c r="Q79" s="47" t="s">
        <v>2255</v>
      </c>
      <c r="R79" s="47" t="s">
        <v>2255</v>
      </c>
      <c r="S79" s="39" t="s">
        <v>1</v>
      </c>
      <c r="T79" s="47" t="s">
        <v>1599</v>
      </c>
      <c r="U79" s="39" t="s">
        <v>1</v>
      </c>
      <c r="V79" s="47" t="s">
        <v>1</v>
      </c>
      <c r="W79" s="47" t="s">
        <v>27</v>
      </c>
      <c r="X79" s="47" t="s">
        <v>27</v>
      </c>
      <c r="Y79" s="39" t="s">
        <v>1711</v>
      </c>
      <c r="Z79" s="39" t="s">
        <v>1</v>
      </c>
      <c r="AA79" s="39" t="s">
        <v>1586</v>
      </c>
      <c r="AB79" s="39">
        <v>1</v>
      </c>
      <c r="AC79" s="39">
        <v>1</v>
      </c>
      <c r="AD79" s="39">
        <v>1</v>
      </c>
      <c r="AE79" s="39">
        <v>1</v>
      </c>
      <c r="AF79" s="39" t="str" cm="1">
        <f t="array" ref="AF79">_xlfn.IFS(AB79=0,"NÃO",OR(AD79&gt;AE79,AC79&gt;AD79),"SIM",AB79=AC79,"SIM",AC79&lt;AB79,"NÃO")</f>
        <v>SIM</v>
      </c>
      <c r="AG79" s="47" t="s">
        <v>2487</v>
      </c>
      <c r="AH79" s="39">
        <v>0</v>
      </c>
      <c r="AI79" s="39">
        <v>0</v>
      </c>
      <c r="AJ79" s="39">
        <v>0</v>
      </c>
      <c r="AK79" s="39">
        <v>0</v>
      </c>
      <c r="AL79" s="39">
        <v>0</v>
      </c>
      <c r="AM79" s="39">
        <v>1</v>
      </c>
      <c r="AN79" s="39">
        <v>1</v>
      </c>
      <c r="AO79" s="39">
        <v>0</v>
      </c>
      <c r="AP79" s="47">
        <v>1</v>
      </c>
      <c r="AQ79" s="47">
        <v>1</v>
      </c>
      <c r="AR79" s="39">
        <v>0</v>
      </c>
      <c r="AS79" s="48">
        <v>0</v>
      </c>
    </row>
    <row r="80" spans="1:45" x14ac:dyDescent="0.25">
      <c r="A80" s="39">
        <v>131</v>
      </c>
      <c r="B80" s="39" t="s">
        <v>1568</v>
      </c>
      <c r="C80" s="39" t="s">
        <v>397</v>
      </c>
      <c r="D80" s="12" t="s">
        <v>2411</v>
      </c>
      <c r="E80" s="39"/>
      <c r="F80" s="39" t="s">
        <v>1544</v>
      </c>
      <c r="G80" s="39" t="s">
        <v>1</v>
      </c>
      <c r="H80" s="39" t="s">
        <v>1591</v>
      </c>
      <c r="I80" s="12" t="s">
        <v>1594</v>
      </c>
      <c r="J80" s="39" t="s">
        <v>1547</v>
      </c>
      <c r="K80" s="39" t="s">
        <v>1</v>
      </c>
      <c r="L80" s="39" t="s">
        <v>1529</v>
      </c>
      <c r="M80" s="47" t="s">
        <v>4</v>
      </c>
      <c r="N80" s="47">
        <v>4</v>
      </c>
      <c r="O80" s="47">
        <v>1</v>
      </c>
      <c r="P80" s="47" t="s">
        <v>2</v>
      </c>
      <c r="Q80" s="47" t="s">
        <v>2255</v>
      </c>
      <c r="R80" s="47" t="s">
        <v>1</v>
      </c>
      <c r="S80" s="39" t="s">
        <v>1</v>
      </c>
      <c r="T80" s="47" t="s">
        <v>1</v>
      </c>
      <c r="U80" s="39" t="s">
        <v>1</v>
      </c>
      <c r="V80" s="47" t="s">
        <v>1</v>
      </c>
      <c r="W80" s="47" t="s">
        <v>1</v>
      </c>
      <c r="X80" s="47" t="s">
        <v>1</v>
      </c>
      <c r="Y80" s="39" t="s">
        <v>1</v>
      </c>
      <c r="Z80" s="39" t="s">
        <v>1</v>
      </c>
      <c r="AA80" s="39" t="s">
        <v>1535</v>
      </c>
      <c r="AB80" s="39">
        <v>0</v>
      </c>
      <c r="AC80" s="39">
        <v>0</v>
      </c>
      <c r="AD80" s="39">
        <v>0</v>
      </c>
      <c r="AE80" s="39">
        <v>0</v>
      </c>
      <c r="AF80" s="39" t="str" cm="1">
        <f t="array" ref="AF80">_xlfn.IFS(AB80=0,"NÃO",OR(AD80&gt;AE80,AC80&gt;AD80),"SIM",AB80=AC80,"SIM",AC80&lt;AB80,"NÃO")</f>
        <v>NÃO</v>
      </c>
      <c r="AG80" s="47" t="s">
        <v>2486</v>
      </c>
      <c r="AH80" s="39">
        <v>0</v>
      </c>
      <c r="AI80" s="39">
        <v>0</v>
      </c>
      <c r="AJ80" s="39">
        <v>1</v>
      </c>
      <c r="AK80" s="39">
        <v>0</v>
      </c>
      <c r="AL80" s="39">
        <v>0</v>
      </c>
      <c r="AM80" s="39">
        <v>1</v>
      </c>
      <c r="AN80" s="39">
        <v>2</v>
      </c>
      <c r="AO80" s="39">
        <v>0</v>
      </c>
      <c r="AP80" s="47">
        <v>2</v>
      </c>
      <c r="AQ80" s="47">
        <v>1</v>
      </c>
      <c r="AR80" s="39">
        <v>0</v>
      </c>
      <c r="AS80" s="48">
        <v>0</v>
      </c>
    </row>
    <row r="81" spans="1:45" x14ac:dyDescent="0.25">
      <c r="A81" s="39">
        <v>132</v>
      </c>
      <c r="B81" s="39" t="s">
        <v>1702</v>
      </c>
      <c r="C81" s="39" t="s">
        <v>271</v>
      </c>
      <c r="D81" s="12" t="s">
        <v>2412</v>
      </c>
      <c r="E81" s="39">
        <v>7686730</v>
      </c>
      <c r="F81" s="39" t="s">
        <v>1544</v>
      </c>
      <c r="G81" s="39" t="s">
        <v>1</v>
      </c>
      <c r="H81" s="39" t="s">
        <v>1791</v>
      </c>
      <c r="I81" s="12" t="s">
        <v>1792</v>
      </c>
      <c r="J81" s="39" t="s">
        <v>1705</v>
      </c>
      <c r="K81" s="39" t="s">
        <v>1</v>
      </c>
      <c r="L81" s="39" t="s">
        <v>1529</v>
      </c>
      <c r="M81" s="47" t="s">
        <v>5</v>
      </c>
      <c r="N81" s="47">
        <v>4</v>
      </c>
      <c r="O81" s="47">
        <v>1</v>
      </c>
      <c r="P81" s="47" t="s">
        <v>2</v>
      </c>
      <c r="Q81" s="47" t="s">
        <v>2255</v>
      </c>
      <c r="R81" s="47" t="s">
        <v>2255</v>
      </c>
      <c r="S81" s="39" t="s">
        <v>1</v>
      </c>
      <c r="T81" s="47" t="s">
        <v>1</v>
      </c>
      <c r="U81" s="39" t="s">
        <v>1</v>
      </c>
      <c r="V81" s="47" t="s">
        <v>1</v>
      </c>
      <c r="W81" s="47" t="s">
        <v>1</v>
      </c>
      <c r="X81" s="47" t="s">
        <v>1532</v>
      </c>
      <c r="Y81" s="39" t="s">
        <v>1711</v>
      </c>
      <c r="Z81" s="39" t="s">
        <v>1</v>
      </c>
      <c r="AA81" s="39" t="s">
        <v>1535</v>
      </c>
      <c r="AB81" s="39">
        <v>1</v>
      </c>
      <c r="AC81" s="39">
        <v>1</v>
      </c>
      <c r="AD81" s="39">
        <v>1</v>
      </c>
      <c r="AE81" s="39">
        <v>1</v>
      </c>
      <c r="AF81" s="39" t="str" cm="1">
        <f t="array" ref="AF81">_xlfn.IFS(AB81=0,"NÃO",OR(AD81&gt;AE81,AC81&gt;AD81),"SIM",AB81=AC81,"SIM",AC81&lt;AB81,"NÃO")</f>
        <v>SIM</v>
      </c>
      <c r="AG81" s="47" t="s">
        <v>2486</v>
      </c>
      <c r="AH81" s="39">
        <v>0</v>
      </c>
      <c r="AI81" s="39">
        <v>0</v>
      </c>
      <c r="AJ81" s="39">
        <v>0</v>
      </c>
      <c r="AK81" s="39">
        <v>0</v>
      </c>
      <c r="AL81" s="39">
        <v>0</v>
      </c>
      <c r="AM81" s="39">
        <v>2</v>
      </c>
      <c r="AN81" s="39">
        <v>2</v>
      </c>
      <c r="AO81" s="39">
        <v>0</v>
      </c>
      <c r="AP81" s="47">
        <v>2</v>
      </c>
      <c r="AQ81" s="47">
        <v>1</v>
      </c>
      <c r="AR81" s="39">
        <v>1</v>
      </c>
      <c r="AS81" s="48">
        <v>0</v>
      </c>
    </row>
    <row r="82" spans="1:45" x14ac:dyDescent="0.25">
      <c r="A82" s="39">
        <v>133</v>
      </c>
      <c r="B82" s="39" t="s">
        <v>1929</v>
      </c>
      <c r="C82" s="39" t="s">
        <v>120</v>
      </c>
      <c r="D82" s="12" t="s">
        <v>2413</v>
      </c>
      <c r="E82" s="39">
        <v>7559194</v>
      </c>
      <c r="F82" s="39" t="s">
        <v>1544</v>
      </c>
      <c r="G82" s="39" t="s">
        <v>1</v>
      </c>
      <c r="H82" s="39" t="s">
        <v>2005</v>
      </c>
      <c r="I82" s="12" t="s">
        <v>2006</v>
      </c>
      <c r="J82" s="39" t="s">
        <v>1547</v>
      </c>
      <c r="K82" s="39" t="s">
        <v>1</v>
      </c>
      <c r="L82" s="39" t="s">
        <v>1598</v>
      </c>
      <c r="M82" s="47" t="s">
        <v>4</v>
      </c>
      <c r="N82" s="47">
        <v>2</v>
      </c>
      <c r="O82" s="47">
        <v>0</v>
      </c>
      <c r="P82" s="47" t="s">
        <v>1</v>
      </c>
      <c r="Q82" s="47" t="s">
        <v>2</v>
      </c>
      <c r="R82" s="47" t="s">
        <v>1</v>
      </c>
      <c r="S82" s="39" t="s">
        <v>1</v>
      </c>
      <c r="T82" s="47" t="s">
        <v>1</v>
      </c>
      <c r="U82" s="39" t="s">
        <v>1</v>
      </c>
      <c r="V82" s="47" t="s">
        <v>1</v>
      </c>
      <c r="W82" s="47" t="s">
        <v>1</v>
      </c>
      <c r="X82" s="47" t="s">
        <v>27</v>
      </c>
      <c r="Y82" s="39" t="s">
        <v>1</v>
      </c>
      <c r="Z82" s="39" t="s">
        <v>1</v>
      </c>
      <c r="AA82" s="39" t="s">
        <v>1535</v>
      </c>
      <c r="AB82" s="39">
        <v>0</v>
      </c>
      <c r="AC82" s="39">
        <v>0</v>
      </c>
      <c r="AD82" s="39">
        <v>0</v>
      </c>
      <c r="AE82" s="39">
        <v>0</v>
      </c>
      <c r="AF82" s="39" t="str" cm="1">
        <f t="array" ref="AF82">_xlfn.IFS(AB82=0,"NÃO",OR(AD82&gt;AE82,AC82&gt;AD82),"SIM",AB82=AC82,"SIM",AC82&lt;AB82,"NÃO")</f>
        <v>NÃO</v>
      </c>
      <c r="AG82" s="47" t="s">
        <v>2486</v>
      </c>
      <c r="AH82" s="39">
        <v>0</v>
      </c>
      <c r="AI82" s="39">
        <v>0</v>
      </c>
      <c r="AJ82" s="39">
        <v>0</v>
      </c>
      <c r="AK82" s="39">
        <v>0</v>
      </c>
      <c r="AL82" s="39">
        <v>1</v>
      </c>
      <c r="AM82" s="39">
        <v>2</v>
      </c>
      <c r="AN82" s="39">
        <v>2</v>
      </c>
      <c r="AO82" s="39">
        <v>0</v>
      </c>
      <c r="AP82" s="47">
        <v>2</v>
      </c>
      <c r="AQ82" s="47">
        <v>0</v>
      </c>
      <c r="AR82" s="39">
        <v>0</v>
      </c>
      <c r="AS82" s="48">
        <v>0</v>
      </c>
    </row>
    <row r="83" spans="1:45" x14ac:dyDescent="0.25">
      <c r="A83" s="39">
        <v>134</v>
      </c>
      <c r="B83" s="39" t="s">
        <v>1794</v>
      </c>
      <c r="C83" s="39" t="s">
        <v>231</v>
      </c>
      <c r="D83" s="12" t="s">
        <v>2414</v>
      </c>
      <c r="E83" s="39">
        <v>9475931</v>
      </c>
      <c r="F83" s="39" t="s">
        <v>1525</v>
      </c>
      <c r="G83" s="39" t="s">
        <v>1</v>
      </c>
      <c r="H83" s="39" t="s">
        <v>1831</v>
      </c>
      <c r="I83" s="12" t="s">
        <v>1832</v>
      </c>
      <c r="J83" s="39" t="s">
        <v>1597</v>
      </c>
      <c r="K83" s="39" t="s">
        <v>2</v>
      </c>
      <c r="L83" s="39" t="s">
        <v>2</v>
      </c>
      <c r="M83" s="47" t="s">
        <v>3</v>
      </c>
      <c r="N83" s="47">
        <v>9</v>
      </c>
      <c r="O83" s="47">
        <v>2</v>
      </c>
      <c r="P83" s="47" t="s">
        <v>2</v>
      </c>
      <c r="Q83" s="47" t="s">
        <v>2</v>
      </c>
      <c r="R83" s="47" t="s">
        <v>2</v>
      </c>
      <c r="S83" s="39" t="s">
        <v>1</v>
      </c>
      <c r="T83" s="47" t="s">
        <v>2</v>
      </c>
      <c r="U83" s="39" t="s">
        <v>1</v>
      </c>
      <c r="V83" s="47" t="s">
        <v>1</v>
      </c>
      <c r="W83" s="47" t="s">
        <v>2</v>
      </c>
      <c r="X83" s="47" t="s">
        <v>2</v>
      </c>
      <c r="Y83" s="39" t="s">
        <v>1797</v>
      </c>
      <c r="Z83" s="39" t="s">
        <v>1560</v>
      </c>
      <c r="AA83" s="39" t="s">
        <v>1535</v>
      </c>
      <c r="AB83" s="39">
        <v>4</v>
      </c>
      <c r="AC83" s="39">
        <v>4</v>
      </c>
      <c r="AD83" s="39">
        <v>4</v>
      </c>
      <c r="AE83" s="39">
        <v>4</v>
      </c>
      <c r="AF83" s="39" t="str" cm="1">
        <f t="array" ref="AF83">_xlfn.IFS(AB83=0,"NÃO",OR(AD83&gt;AE83,AC83&gt;AD83),"SIM",AB83=AC83,"SIM",AC83&lt;AB83,"NÃO")</f>
        <v>SIM</v>
      </c>
      <c r="AG83" s="47" t="s">
        <v>2486</v>
      </c>
      <c r="AH83" s="39">
        <v>1</v>
      </c>
      <c r="AI83" s="39">
        <v>0</v>
      </c>
      <c r="AJ83" s="39">
        <v>0</v>
      </c>
      <c r="AK83" s="39">
        <v>0</v>
      </c>
      <c r="AL83" s="39">
        <v>2</v>
      </c>
      <c r="AM83" s="39">
        <v>4</v>
      </c>
      <c r="AN83" s="39">
        <v>4</v>
      </c>
      <c r="AO83" s="39">
        <v>0</v>
      </c>
      <c r="AP83" s="47">
        <v>4</v>
      </c>
      <c r="AQ83" s="47">
        <v>4</v>
      </c>
      <c r="AR83" s="39">
        <v>1</v>
      </c>
      <c r="AS83" s="48">
        <v>0</v>
      </c>
    </row>
    <row r="84" spans="1:45" x14ac:dyDescent="0.25">
      <c r="A84" s="39">
        <v>136</v>
      </c>
      <c r="B84" s="39" t="s">
        <v>1702</v>
      </c>
      <c r="C84" s="39" t="s">
        <v>325</v>
      </c>
      <c r="D84" s="12" t="s">
        <v>2415</v>
      </c>
      <c r="E84" s="39">
        <v>5050340</v>
      </c>
      <c r="F84" s="39" t="s">
        <v>1544</v>
      </c>
      <c r="G84" s="39" t="s">
        <v>1</v>
      </c>
      <c r="H84" s="39" t="s">
        <v>1757</v>
      </c>
      <c r="I84" s="12" t="s">
        <v>1760</v>
      </c>
      <c r="J84" s="39" t="s">
        <v>1744</v>
      </c>
      <c r="K84" s="39" t="s">
        <v>1</v>
      </c>
      <c r="L84" s="39" t="s">
        <v>1529</v>
      </c>
      <c r="M84" s="47" t="s">
        <v>3</v>
      </c>
      <c r="N84" s="47">
        <v>5</v>
      </c>
      <c r="O84" s="47">
        <v>1</v>
      </c>
      <c r="P84" s="47" t="s">
        <v>1</v>
      </c>
      <c r="Q84" s="47" t="s">
        <v>2255</v>
      </c>
      <c r="R84" s="47" t="s">
        <v>1</v>
      </c>
      <c r="S84" s="39" t="s">
        <v>1</v>
      </c>
      <c r="T84" s="47" t="s">
        <v>1</v>
      </c>
      <c r="U84" s="39" t="s">
        <v>1</v>
      </c>
      <c r="V84" s="47" t="s">
        <v>1</v>
      </c>
      <c r="W84" s="47" t="s">
        <v>1</v>
      </c>
      <c r="X84" s="47" t="s">
        <v>1</v>
      </c>
      <c r="Y84" s="39" t="s">
        <v>1761</v>
      </c>
      <c r="Z84" s="39" t="s">
        <v>1</v>
      </c>
      <c r="AA84" s="39" t="s">
        <v>1586</v>
      </c>
      <c r="AB84" s="39">
        <v>0</v>
      </c>
      <c r="AC84" s="39">
        <v>0</v>
      </c>
      <c r="AD84" s="39">
        <v>0</v>
      </c>
      <c r="AE84" s="39">
        <v>0</v>
      </c>
      <c r="AF84" s="39" t="str" cm="1">
        <f t="array" ref="AF84">_xlfn.IFS(AB84=0,"NÃO",OR(AD84&gt;AE84,AC84&gt;AD84),"SIM",AB84=AC84,"SIM",AC84&lt;AB84,"NÃO")</f>
        <v>NÃO</v>
      </c>
      <c r="AG84" s="47" t="s">
        <v>2486</v>
      </c>
      <c r="AH84" s="39">
        <v>0</v>
      </c>
      <c r="AI84" s="39">
        <v>0</v>
      </c>
      <c r="AJ84" s="39">
        <v>0</v>
      </c>
      <c r="AK84" s="39">
        <v>0</v>
      </c>
      <c r="AL84" s="39">
        <v>0</v>
      </c>
      <c r="AM84" s="39">
        <v>3</v>
      </c>
      <c r="AN84" s="39">
        <v>3</v>
      </c>
      <c r="AO84" s="39">
        <v>0</v>
      </c>
      <c r="AP84" s="47">
        <v>3</v>
      </c>
      <c r="AQ84" s="47">
        <v>1</v>
      </c>
      <c r="AR84" s="39">
        <v>0</v>
      </c>
      <c r="AS84" s="48">
        <v>0</v>
      </c>
    </row>
    <row r="85" spans="1:45" s="39" customFormat="1" x14ac:dyDescent="0.25">
      <c r="A85" s="39">
        <v>137</v>
      </c>
      <c r="B85" s="39" t="s">
        <v>1523</v>
      </c>
      <c r="C85" s="39" t="s">
        <v>1524</v>
      </c>
      <c r="D85" s="12" t="s">
        <v>2416</v>
      </c>
      <c r="E85" s="39">
        <v>10707</v>
      </c>
      <c r="F85" s="39" t="s">
        <v>1525</v>
      </c>
      <c r="G85" s="39" t="s">
        <v>1</v>
      </c>
      <c r="H85" s="39" t="s">
        <v>1526</v>
      </c>
      <c r="I85" s="12" t="s">
        <v>1527</v>
      </c>
      <c r="J85" s="39" t="s">
        <v>1528</v>
      </c>
      <c r="K85" s="39" t="s">
        <v>2</v>
      </c>
      <c r="L85" s="39" t="s">
        <v>1529</v>
      </c>
      <c r="M85" s="47" t="s">
        <v>3</v>
      </c>
      <c r="N85" s="47">
        <v>10</v>
      </c>
      <c r="O85" s="47">
        <v>4</v>
      </c>
      <c r="P85" s="47" t="s">
        <v>2</v>
      </c>
      <c r="Q85" s="47" t="s">
        <v>2</v>
      </c>
      <c r="R85" s="47" t="s">
        <v>2</v>
      </c>
      <c r="S85" s="39" t="s">
        <v>1530</v>
      </c>
      <c r="T85" s="47" t="s">
        <v>2</v>
      </c>
      <c r="U85" s="39" t="s">
        <v>2</v>
      </c>
      <c r="V85" s="47" t="s">
        <v>2</v>
      </c>
      <c r="W85" s="47" t="s">
        <v>1531</v>
      </c>
      <c r="X85" s="47" t="s">
        <v>1532</v>
      </c>
      <c r="Y85" s="39" t="s">
        <v>1533</v>
      </c>
      <c r="Z85" s="39" t="s">
        <v>1534</v>
      </c>
      <c r="AA85" s="39" t="s">
        <v>1535</v>
      </c>
      <c r="AB85" s="39">
        <v>3</v>
      </c>
      <c r="AC85" s="39">
        <v>2</v>
      </c>
      <c r="AD85" s="39">
        <v>2</v>
      </c>
      <c r="AE85" s="39">
        <v>2</v>
      </c>
      <c r="AF85" s="39" t="str" cm="1">
        <f t="array" ref="AF85">_xlfn.IFS(AB85=0,"NÃO",OR(AD85&gt;AE85,AC85&gt;AD85),"SIM",AB85=AC85,"SIM",AC85&lt;AB85,"NÃO")</f>
        <v>NÃO</v>
      </c>
      <c r="AG85" s="47" t="s">
        <v>2486</v>
      </c>
      <c r="AH85" s="39">
        <v>0</v>
      </c>
      <c r="AI85" s="39">
        <v>0</v>
      </c>
      <c r="AJ85" s="39">
        <v>5</v>
      </c>
      <c r="AK85" s="39">
        <v>0</v>
      </c>
      <c r="AL85" s="39">
        <v>0</v>
      </c>
      <c r="AM85" s="39">
        <v>0</v>
      </c>
      <c r="AN85" s="39">
        <v>5</v>
      </c>
      <c r="AO85" s="39">
        <v>0</v>
      </c>
      <c r="AP85" s="47">
        <v>5</v>
      </c>
      <c r="AQ85" s="47">
        <v>0</v>
      </c>
      <c r="AR85" s="39">
        <v>0</v>
      </c>
      <c r="AS85" s="48">
        <v>0</v>
      </c>
    </row>
    <row r="86" spans="1:45" s="39" customFormat="1" x14ac:dyDescent="0.25">
      <c r="A86" s="39">
        <v>138</v>
      </c>
      <c r="B86" s="39" t="s">
        <v>1702</v>
      </c>
      <c r="C86" s="39" t="s">
        <v>325</v>
      </c>
      <c r="D86" s="12" t="s">
        <v>1747</v>
      </c>
      <c r="E86" s="39">
        <v>9768637</v>
      </c>
      <c r="F86" s="39" t="s">
        <v>1525</v>
      </c>
      <c r="G86" s="39" t="s">
        <v>1</v>
      </c>
      <c r="H86" s="39" t="s">
        <v>1748</v>
      </c>
      <c r="I86" s="12" t="s">
        <v>1749</v>
      </c>
      <c r="J86" s="39" t="s">
        <v>1744</v>
      </c>
      <c r="K86" s="39" t="s">
        <v>2</v>
      </c>
      <c r="L86" s="39" t="s">
        <v>1529</v>
      </c>
      <c r="M86" s="47" t="s">
        <v>3</v>
      </c>
      <c r="N86" s="47">
        <v>11</v>
      </c>
      <c r="O86" s="47">
        <v>2</v>
      </c>
      <c r="P86" s="47" t="s">
        <v>2</v>
      </c>
      <c r="Q86" s="47" t="s">
        <v>2</v>
      </c>
      <c r="R86" s="47" t="s">
        <v>2</v>
      </c>
      <c r="S86" s="39" t="s">
        <v>1</v>
      </c>
      <c r="T86" s="47" t="s">
        <v>2</v>
      </c>
      <c r="U86" s="39" t="s">
        <v>2</v>
      </c>
      <c r="V86" s="47" t="s">
        <v>2</v>
      </c>
      <c r="W86" s="47" t="s">
        <v>2</v>
      </c>
      <c r="X86" s="47" t="s">
        <v>1532</v>
      </c>
      <c r="Y86" s="39" t="s">
        <v>1745</v>
      </c>
      <c r="Z86" s="39" t="s">
        <v>1</v>
      </c>
      <c r="AA86" s="39" t="s">
        <v>1586</v>
      </c>
      <c r="AB86" s="39">
        <v>3</v>
      </c>
      <c r="AC86" s="39">
        <v>2</v>
      </c>
      <c r="AD86" s="39">
        <v>2</v>
      </c>
      <c r="AE86" s="39">
        <v>2</v>
      </c>
      <c r="AF86" s="39" t="str" cm="1">
        <f t="array" ref="AF86">_xlfn.IFS(AB86=0,"NÃO",OR(AD86&gt;AE86,AC86&gt;AD86),"SIM",AB86=AC86,"SIM",AC86&lt;AB86,"NÃO")</f>
        <v>NÃO</v>
      </c>
      <c r="AG86" s="47" t="s">
        <v>2486</v>
      </c>
      <c r="AH86" s="39">
        <v>0</v>
      </c>
      <c r="AI86" s="39">
        <v>0</v>
      </c>
      <c r="AJ86" s="39">
        <v>0</v>
      </c>
      <c r="AK86" s="39">
        <v>0</v>
      </c>
      <c r="AL86" s="39">
        <v>1</v>
      </c>
      <c r="AM86" s="39">
        <v>3</v>
      </c>
      <c r="AN86" s="39">
        <v>3</v>
      </c>
      <c r="AO86" s="39">
        <v>1</v>
      </c>
      <c r="AP86" s="47">
        <v>4</v>
      </c>
      <c r="AQ86" s="47">
        <v>1</v>
      </c>
      <c r="AR86" s="39">
        <v>0</v>
      </c>
      <c r="AS86" s="48">
        <v>0</v>
      </c>
    </row>
    <row r="87" spans="1:45" s="39" customFormat="1" x14ac:dyDescent="0.25">
      <c r="A87" s="39">
        <v>139</v>
      </c>
      <c r="B87" s="39" t="s">
        <v>1702</v>
      </c>
      <c r="C87" s="39" t="s">
        <v>1769</v>
      </c>
      <c r="D87" s="12" t="s">
        <v>2417</v>
      </c>
      <c r="E87" s="39">
        <v>7687079</v>
      </c>
      <c r="F87" s="39" t="s">
        <v>1544</v>
      </c>
      <c r="G87" s="39" t="s">
        <v>2</v>
      </c>
      <c r="H87" s="39" t="s">
        <v>1779</v>
      </c>
      <c r="I87" s="12" t="s">
        <v>1780</v>
      </c>
      <c r="J87" s="39" t="s">
        <v>1705</v>
      </c>
      <c r="K87" s="39" t="s">
        <v>1</v>
      </c>
      <c r="L87" s="39" t="s">
        <v>1598</v>
      </c>
      <c r="M87" s="47" t="s">
        <v>4</v>
      </c>
      <c r="N87" s="47">
        <v>3</v>
      </c>
      <c r="O87" s="47">
        <v>1</v>
      </c>
      <c r="P87" s="47" t="s">
        <v>2255</v>
      </c>
      <c r="Q87" s="47" t="s">
        <v>2255</v>
      </c>
      <c r="R87" s="47" t="s">
        <v>2255</v>
      </c>
      <c r="S87" s="39" t="s">
        <v>1</v>
      </c>
      <c r="T87" s="47" t="s">
        <v>1599</v>
      </c>
      <c r="U87" s="39" t="s">
        <v>1</v>
      </c>
      <c r="V87" s="47" t="s">
        <v>1</v>
      </c>
      <c r="W87" s="47" t="s">
        <v>27</v>
      </c>
      <c r="X87" s="47" t="s">
        <v>27</v>
      </c>
      <c r="Y87" s="39" t="s">
        <v>1706</v>
      </c>
      <c r="Z87" s="39" t="s">
        <v>1</v>
      </c>
      <c r="AA87" s="39" t="s">
        <v>1586</v>
      </c>
      <c r="AB87" s="39">
        <v>1</v>
      </c>
      <c r="AC87" s="39">
        <v>1</v>
      </c>
      <c r="AD87" s="39">
        <v>1</v>
      </c>
      <c r="AE87" s="39">
        <v>1</v>
      </c>
      <c r="AF87" s="39" t="str" cm="1">
        <f t="array" ref="AF87">_xlfn.IFS(AB87=0,"NÃO",OR(AD87&gt;AE87,AC87&gt;AD87),"SIM",AB87=AC87,"SIM",AC87&lt;AB87,"NÃO")</f>
        <v>SIM</v>
      </c>
      <c r="AG87" s="47" t="s">
        <v>2486</v>
      </c>
      <c r="AH87" s="39">
        <v>0</v>
      </c>
      <c r="AI87" s="39">
        <v>0</v>
      </c>
      <c r="AJ87" s="39">
        <v>0</v>
      </c>
      <c r="AK87" s="39">
        <v>0</v>
      </c>
      <c r="AL87" s="39">
        <v>0</v>
      </c>
      <c r="AM87" s="39">
        <v>1</v>
      </c>
      <c r="AN87" s="39">
        <v>1</v>
      </c>
      <c r="AO87" s="39">
        <v>0</v>
      </c>
      <c r="AP87" s="47">
        <v>1</v>
      </c>
      <c r="AQ87" s="47">
        <v>1</v>
      </c>
      <c r="AR87" s="39">
        <v>0</v>
      </c>
      <c r="AS87" s="48">
        <v>0</v>
      </c>
    </row>
    <row r="88" spans="1:45" s="39" customFormat="1" x14ac:dyDescent="0.25">
      <c r="A88" s="39">
        <v>140</v>
      </c>
      <c r="B88" s="39" t="s">
        <v>1929</v>
      </c>
      <c r="C88" s="39" t="s">
        <v>136</v>
      </c>
      <c r="D88" s="12" t="s">
        <v>2418</v>
      </c>
      <c r="E88" s="39">
        <v>10820</v>
      </c>
      <c r="F88" s="39" t="s">
        <v>1525</v>
      </c>
      <c r="G88" s="39" t="s">
        <v>1</v>
      </c>
      <c r="H88" s="39" t="s">
        <v>1930</v>
      </c>
      <c r="I88" s="12" t="s">
        <v>1931</v>
      </c>
      <c r="J88" s="39" t="s">
        <v>1932</v>
      </c>
      <c r="K88" s="39" t="s">
        <v>2</v>
      </c>
      <c r="L88" s="39" t="s">
        <v>1529</v>
      </c>
      <c r="M88" s="47" t="s">
        <v>3</v>
      </c>
      <c r="N88" s="47">
        <v>14</v>
      </c>
      <c r="O88" s="47">
        <v>7</v>
      </c>
      <c r="P88" s="47" t="s">
        <v>2</v>
      </c>
      <c r="Q88" s="47" t="s">
        <v>2</v>
      </c>
      <c r="R88" s="47" t="s">
        <v>2</v>
      </c>
      <c r="S88" s="39" t="s">
        <v>1530</v>
      </c>
      <c r="T88" s="47" t="s">
        <v>2</v>
      </c>
      <c r="U88" s="39" t="s">
        <v>2</v>
      </c>
      <c r="V88" s="47" t="s">
        <v>1</v>
      </c>
      <c r="W88" s="47" t="s">
        <v>1531</v>
      </c>
      <c r="X88" s="47" t="s">
        <v>1532</v>
      </c>
      <c r="Y88" s="39" t="s">
        <v>1933</v>
      </c>
      <c r="Z88" s="39" t="s">
        <v>1934</v>
      </c>
      <c r="AA88" s="39" t="s">
        <v>1535</v>
      </c>
      <c r="AB88" s="39">
        <v>4</v>
      </c>
      <c r="AC88" s="39">
        <v>4</v>
      </c>
      <c r="AD88" s="39">
        <v>4</v>
      </c>
      <c r="AE88" s="39">
        <v>4</v>
      </c>
      <c r="AF88" s="39" t="str" cm="1">
        <f t="array" ref="AF88">_xlfn.IFS(AB88=0,"NÃO",OR(AD88&gt;AE88,AC88&gt;AD88),"SIM",AB88=AC88,"SIM",AC88&lt;AB88,"NÃO")</f>
        <v>SIM</v>
      </c>
      <c r="AG88" s="47" t="s">
        <v>2486</v>
      </c>
      <c r="AH88" s="39">
        <v>0</v>
      </c>
      <c r="AI88" s="39">
        <v>0</v>
      </c>
      <c r="AJ88" s="39">
        <v>0</v>
      </c>
      <c r="AK88" s="39">
        <v>0</v>
      </c>
      <c r="AL88" s="39">
        <v>3</v>
      </c>
      <c r="AM88" s="39">
        <v>5</v>
      </c>
      <c r="AN88" s="39">
        <v>5</v>
      </c>
      <c r="AO88" s="39">
        <v>0</v>
      </c>
      <c r="AP88" s="47">
        <v>5</v>
      </c>
      <c r="AQ88" s="47">
        <v>4</v>
      </c>
      <c r="AR88" s="39">
        <v>0</v>
      </c>
      <c r="AS88" s="48">
        <v>0</v>
      </c>
    </row>
    <row r="89" spans="1:45" s="39" customFormat="1" x14ac:dyDescent="0.25">
      <c r="A89" s="39">
        <v>141</v>
      </c>
      <c r="B89" s="39" t="s">
        <v>1929</v>
      </c>
      <c r="C89" s="39" t="s">
        <v>136</v>
      </c>
      <c r="D89" s="12" t="s">
        <v>2419</v>
      </c>
      <c r="E89" s="39">
        <v>2779404</v>
      </c>
      <c r="F89" s="39" t="s">
        <v>1544</v>
      </c>
      <c r="G89" s="39" t="s">
        <v>2</v>
      </c>
      <c r="H89" s="39" t="s">
        <v>1978</v>
      </c>
      <c r="I89" s="12" t="s">
        <v>1979</v>
      </c>
      <c r="J89" s="39" t="s">
        <v>1547</v>
      </c>
      <c r="K89" s="39" t="s">
        <v>1</v>
      </c>
      <c r="L89" s="39" t="s">
        <v>1980</v>
      </c>
      <c r="M89" s="47" t="s">
        <v>3</v>
      </c>
      <c r="N89" s="47">
        <v>3</v>
      </c>
      <c r="O89" s="47">
        <v>1</v>
      </c>
      <c r="P89" s="47" t="s">
        <v>2</v>
      </c>
      <c r="Q89" s="47" t="s">
        <v>2</v>
      </c>
      <c r="R89" s="47" t="s">
        <v>2255</v>
      </c>
      <c r="S89" s="39" t="s">
        <v>1</v>
      </c>
      <c r="T89" s="47" t="s">
        <v>2</v>
      </c>
      <c r="U89" s="39" t="s">
        <v>1</v>
      </c>
      <c r="V89" s="47" t="s">
        <v>1</v>
      </c>
      <c r="W89" s="47" t="s">
        <v>27</v>
      </c>
      <c r="X89" s="47" t="s">
        <v>27</v>
      </c>
      <c r="Y89" s="39" t="s">
        <v>1981</v>
      </c>
      <c r="Z89" s="39" t="s">
        <v>1</v>
      </c>
      <c r="AA89" s="39" t="s">
        <v>1535</v>
      </c>
      <c r="AB89" s="39">
        <v>1</v>
      </c>
      <c r="AC89" s="39">
        <v>1</v>
      </c>
      <c r="AD89" s="39">
        <v>1</v>
      </c>
      <c r="AE89" s="39">
        <v>1</v>
      </c>
      <c r="AF89" s="39" t="str" cm="1">
        <f t="array" ref="AF89">_xlfn.IFS(AB89=0,"NÃO",OR(AD89&gt;AE89,AC89&gt;AD89),"SIM",AB89=AC89,"SIM",AC89&lt;AB89,"NÃO")</f>
        <v>SIM</v>
      </c>
      <c r="AG89" s="47" t="s">
        <v>2487</v>
      </c>
      <c r="AH89" s="39">
        <v>0</v>
      </c>
      <c r="AI89" s="39">
        <v>0</v>
      </c>
      <c r="AJ89" s="39">
        <v>0</v>
      </c>
      <c r="AK89" s="39">
        <v>0</v>
      </c>
      <c r="AL89" s="39">
        <v>0</v>
      </c>
      <c r="AM89" s="39">
        <v>1</v>
      </c>
      <c r="AN89" s="39">
        <v>1</v>
      </c>
      <c r="AO89" s="39">
        <v>0</v>
      </c>
      <c r="AP89" s="47">
        <v>1</v>
      </c>
      <c r="AQ89" s="47">
        <v>1</v>
      </c>
      <c r="AR89" s="39">
        <v>0</v>
      </c>
      <c r="AS89" s="48">
        <v>0</v>
      </c>
    </row>
    <row r="90" spans="1:45" s="39" customFormat="1" x14ac:dyDescent="0.25">
      <c r="A90" s="39">
        <v>142</v>
      </c>
      <c r="B90" s="39" t="s">
        <v>1929</v>
      </c>
      <c r="C90" s="39" t="s">
        <v>136</v>
      </c>
      <c r="D90" s="12" t="s">
        <v>1939</v>
      </c>
      <c r="E90" s="39">
        <v>3144615</v>
      </c>
      <c r="F90" s="39" t="s">
        <v>1544</v>
      </c>
      <c r="G90" s="39" t="s">
        <v>2</v>
      </c>
      <c r="H90" s="39" t="s">
        <v>1940</v>
      </c>
      <c r="I90" s="12" t="s">
        <v>1941</v>
      </c>
      <c r="J90" s="39" t="s">
        <v>1547</v>
      </c>
      <c r="K90" s="39" t="s">
        <v>1</v>
      </c>
      <c r="L90" s="39" t="s">
        <v>1942</v>
      </c>
      <c r="M90" s="47" t="s">
        <v>4</v>
      </c>
      <c r="N90" s="47">
        <v>4</v>
      </c>
      <c r="O90" s="47">
        <v>2</v>
      </c>
      <c r="P90" s="47" t="s">
        <v>2255</v>
      </c>
      <c r="Q90" s="47" t="s">
        <v>2</v>
      </c>
      <c r="R90" s="47" t="s">
        <v>1</v>
      </c>
      <c r="S90" s="39" t="s">
        <v>1</v>
      </c>
      <c r="T90" s="47" t="s">
        <v>2</v>
      </c>
      <c r="U90" s="39" t="s">
        <v>1</v>
      </c>
      <c r="V90" s="47" t="s">
        <v>1</v>
      </c>
      <c r="W90" s="47" t="s">
        <v>27</v>
      </c>
      <c r="X90" s="47" t="s">
        <v>27</v>
      </c>
      <c r="Y90" s="39" t="s">
        <v>1943</v>
      </c>
      <c r="Z90" s="39" t="s">
        <v>1</v>
      </c>
      <c r="AA90" s="39" t="s">
        <v>1535</v>
      </c>
      <c r="AB90" s="39">
        <v>1</v>
      </c>
      <c r="AC90" s="39">
        <v>1</v>
      </c>
      <c r="AD90" s="39">
        <v>1</v>
      </c>
      <c r="AE90" s="39">
        <v>1</v>
      </c>
      <c r="AF90" s="39" t="str" cm="1">
        <f t="array" ref="AF90">_xlfn.IFS(AB90=0,"NÃO",OR(AD90&gt;AE90,AC90&gt;AD90),"SIM",AB90=AC90,"SIM",AC90&lt;AB90,"NÃO")</f>
        <v>SIM</v>
      </c>
      <c r="AG90" s="47" t="s">
        <v>2486</v>
      </c>
      <c r="AH90" s="39">
        <v>0</v>
      </c>
      <c r="AI90" s="39">
        <v>0</v>
      </c>
      <c r="AJ90" s="39">
        <v>1</v>
      </c>
      <c r="AK90" s="39">
        <v>0</v>
      </c>
      <c r="AL90" s="39">
        <v>1</v>
      </c>
      <c r="AM90" s="39">
        <v>1</v>
      </c>
      <c r="AN90" s="39">
        <v>1</v>
      </c>
      <c r="AO90" s="39">
        <v>1</v>
      </c>
      <c r="AP90" s="47">
        <v>2</v>
      </c>
      <c r="AQ90" s="47">
        <v>1</v>
      </c>
      <c r="AR90" s="39">
        <v>0</v>
      </c>
      <c r="AS90" s="48">
        <v>0</v>
      </c>
    </row>
    <row r="91" spans="1:45" s="39" customFormat="1" x14ac:dyDescent="0.25">
      <c r="A91" s="39">
        <v>143</v>
      </c>
      <c r="B91" s="39" t="s">
        <v>1794</v>
      </c>
      <c r="C91" s="39" t="s">
        <v>231</v>
      </c>
      <c r="D91" s="12" t="s">
        <v>2420</v>
      </c>
      <c r="E91" s="39">
        <v>10987</v>
      </c>
      <c r="F91" s="39" t="s">
        <v>1525</v>
      </c>
      <c r="G91" s="39" t="s">
        <v>1</v>
      </c>
      <c r="H91" s="39" t="s">
        <v>1836</v>
      </c>
      <c r="I91" s="12" t="s">
        <v>1837</v>
      </c>
      <c r="J91" s="39" t="s">
        <v>1528</v>
      </c>
      <c r="K91" s="39" t="s">
        <v>2</v>
      </c>
      <c r="L91" s="39" t="s">
        <v>2</v>
      </c>
      <c r="M91" s="47" t="s">
        <v>3</v>
      </c>
      <c r="N91" s="47">
        <v>13</v>
      </c>
      <c r="O91" s="47">
        <v>4</v>
      </c>
      <c r="P91" s="47" t="s">
        <v>2</v>
      </c>
      <c r="Q91" s="47" t="s">
        <v>2</v>
      </c>
      <c r="R91" s="47" t="s">
        <v>2</v>
      </c>
      <c r="S91" s="39" t="s">
        <v>1</v>
      </c>
      <c r="T91" s="47" t="s">
        <v>2</v>
      </c>
      <c r="U91" s="39" t="s">
        <v>2</v>
      </c>
      <c r="V91" s="47" t="s">
        <v>2</v>
      </c>
      <c r="W91" s="47" t="s">
        <v>2</v>
      </c>
      <c r="X91" s="47" t="s">
        <v>2</v>
      </c>
      <c r="Y91" s="39" t="s">
        <v>1838</v>
      </c>
      <c r="Z91" s="39" t="s">
        <v>1825</v>
      </c>
      <c r="AA91" s="39" t="s">
        <v>1535</v>
      </c>
      <c r="AB91" s="39">
        <v>3</v>
      </c>
      <c r="AC91" s="39">
        <v>3</v>
      </c>
      <c r="AD91" s="39">
        <v>3</v>
      </c>
      <c r="AE91" s="39">
        <v>3</v>
      </c>
      <c r="AF91" s="39" t="str" cm="1">
        <f t="array" ref="AF91">_xlfn.IFS(AB91=0,"NÃO",OR(AD91&gt;AE91,AC91&gt;AD91),"SIM",AB91=AC91,"SIM",AC91&lt;AB91,"NÃO")</f>
        <v>SIM</v>
      </c>
      <c r="AG91" s="47" t="s">
        <v>2486</v>
      </c>
      <c r="AH91" s="39">
        <v>0</v>
      </c>
      <c r="AI91" s="39">
        <v>0</v>
      </c>
      <c r="AJ91" s="39">
        <v>0</v>
      </c>
      <c r="AK91" s="39">
        <v>0</v>
      </c>
      <c r="AL91" s="39">
        <v>1</v>
      </c>
      <c r="AM91" s="39">
        <v>5</v>
      </c>
      <c r="AN91" s="39">
        <v>5</v>
      </c>
      <c r="AO91" s="39">
        <v>0</v>
      </c>
      <c r="AP91" s="47">
        <v>5</v>
      </c>
      <c r="AQ91" s="47">
        <v>3</v>
      </c>
      <c r="AR91" s="39">
        <v>1</v>
      </c>
      <c r="AS91" s="48">
        <v>0</v>
      </c>
    </row>
    <row r="92" spans="1:45" s="39" customFormat="1" x14ac:dyDescent="0.25">
      <c r="A92" s="39">
        <v>144</v>
      </c>
      <c r="B92" s="39" t="s">
        <v>1794</v>
      </c>
      <c r="C92" s="39" t="s">
        <v>231</v>
      </c>
      <c r="D92" s="12" t="s">
        <v>2421</v>
      </c>
      <c r="E92" s="39">
        <v>11207</v>
      </c>
      <c r="F92" s="39" t="s">
        <v>1525</v>
      </c>
      <c r="G92" s="39" t="s">
        <v>1</v>
      </c>
      <c r="H92" s="39" t="s">
        <v>1817</v>
      </c>
      <c r="I92" s="12" t="s">
        <v>1818</v>
      </c>
      <c r="J92" s="39" t="s">
        <v>1597</v>
      </c>
      <c r="K92" s="39" t="s">
        <v>2</v>
      </c>
      <c r="L92" s="39" t="s">
        <v>2</v>
      </c>
      <c r="M92" s="47" t="s">
        <v>3</v>
      </c>
      <c r="N92" s="47">
        <v>10</v>
      </c>
      <c r="O92" s="47">
        <v>5</v>
      </c>
      <c r="P92" s="47" t="s">
        <v>2</v>
      </c>
      <c r="Q92" s="47" t="s">
        <v>2</v>
      </c>
      <c r="R92" s="47" t="s">
        <v>2</v>
      </c>
      <c r="S92" s="39" t="s">
        <v>1</v>
      </c>
      <c r="T92" s="47" t="s">
        <v>2</v>
      </c>
      <c r="U92" s="39" t="s">
        <v>2</v>
      </c>
      <c r="V92" s="47" t="s">
        <v>2</v>
      </c>
      <c r="W92" s="47" t="s">
        <v>1531</v>
      </c>
      <c r="X92" s="47" t="s">
        <v>1532</v>
      </c>
      <c r="Y92" s="39" t="s">
        <v>1819</v>
      </c>
      <c r="Z92" s="39" t="s">
        <v>1567</v>
      </c>
      <c r="AA92" s="39" t="s">
        <v>1535</v>
      </c>
      <c r="AB92" s="39">
        <v>3</v>
      </c>
      <c r="AC92" s="39">
        <v>3</v>
      </c>
      <c r="AD92" s="39">
        <v>3</v>
      </c>
      <c r="AE92" s="39">
        <v>3</v>
      </c>
      <c r="AF92" s="39" t="str" cm="1">
        <f t="array" ref="AF92">_xlfn.IFS(AB92=0,"NÃO",OR(AD92&gt;AE92,AC92&gt;AD92),"SIM",AB92=AC92,"SIM",AC92&lt;AB92,"NÃO")</f>
        <v>SIM</v>
      </c>
      <c r="AG92" s="47" t="s">
        <v>2486</v>
      </c>
      <c r="AH92" s="39">
        <v>2</v>
      </c>
      <c r="AI92" s="39">
        <v>0</v>
      </c>
      <c r="AJ92" s="39">
        <v>0</v>
      </c>
      <c r="AK92" s="39">
        <v>0</v>
      </c>
      <c r="AL92" s="39">
        <v>0</v>
      </c>
      <c r="AM92" s="39">
        <v>3</v>
      </c>
      <c r="AN92" s="39">
        <v>3</v>
      </c>
      <c r="AO92" s="39">
        <v>2</v>
      </c>
      <c r="AP92" s="47">
        <v>5</v>
      </c>
      <c r="AQ92" s="47">
        <v>4</v>
      </c>
      <c r="AR92" s="39">
        <v>1</v>
      </c>
      <c r="AS92" s="48">
        <v>0</v>
      </c>
    </row>
    <row r="93" spans="1:45" s="39" customFormat="1" x14ac:dyDescent="0.25">
      <c r="A93" s="39">
        <v>145</v>
      </c>
      <c r="B93" s="39" t="s">
        <v>1857</v>
      </c>
      <c r="C93" s="39" t="s">
        <v>157</v>
      </c>
      <c r="D93" s="12" t="s">
        <v>2422</v>
      </c>
      <c r="E93" s="39">
        <v>7771479</v>
      </c>
      <c r="F93" s="39" t="s">
        <v>1525</v>
      </c>
      <c r="G93" s="39" t="s">
        <v>1</v>
      </c>
      <c r="H93" s="39" t="s">
        <v>1890</v>
      </c>
      <c r="I93" s="12" t="s">
        <v>1891</v>
      </c>
      <c r="J93" s="39" t="s">
        <v>2423</v>
      </c>
      <c r="K93" s="39" t="s">
        <v>1</v>
      </c>
      <c r="L93" s="39" t="s">
        <v>1529</v>
      </c>
      <c r="M93" s="47" t="s">
        <v>3</v>
      </c>
      <c r="N93" s="47">
        <v>12</v>
      </c>
      <c r="O93" s="47">
        <v>1</v>
      </c>
      <c r="P93" s="47" t="s">
        <v>2</v>
      </c>
      <c r="Q93" s="47" t="s">
        <v>2255</v>
      </c>
      <c r="R93" s="47" t="s">
        <v>2</v>
      </c>
      <c r="S93" s="39" t="s">
        <v>1</v>
      </c>
      <c r="T93" s="47" t="s">
        <v>2</v>
      </c>
      <c r="U93" s="39" t="s">
        <v>2</v>
      </c>
      <c r="V93" s="47" t="s">
        <v>1</v>
      </c>
      <c r="W93" s="47" t="s">
        <v>1</v>
      </c>
      <c r="X93" s="47" t="s">
        <v>1</v>
      </c>
      <c r="Y93" s="39" t="s">
        <v>2424</v>
      </c>
      <c r="Z93" s="39" t="s">
        <v>2</v>
      </c>
      <c r="AA93" s="39" t="s">
        <v>1586</v>
      </c>
      <c r="AB93" s="39">
        <v>4</v>
      </c>
      <c r="AC93" s="39">
        <v>4</v>
      </c>
      <c r="AD93" s="39">
        <v>4</v>
      </c>
      <c r="AE93" s="39">
        <v>4</v>
      </c>
      <c r="AF93" s="39" t="str" cm="1">
        <f t="array" ref="AF93">_xlfn.IFS(AB93=0,"NÃO",OR(AD93&gt;AE93,AC93&gt;AD93),"SIM",AB93=AC93,"SIM",AC93&lt;AB93,"NÃO")</f>
        <v>SIM</v>
      </c>
      <c r="AG93" s="47" t="s">
        <v>2486</v>
      </c>
      <c r="AH93" s="39">
        <v>1</v>
      </c>
      <c r="AI93" s="39">
        <v>0</v>
      </c>
      <c r="AJ93" s="39">
        <v>0</v>
      </c>
      <c r="AK93" s="39">
        <v>0</v>
      </c>
      <c r="AL93" s="39">
        <v>1</v>
      </c>
      <c r="AM93" s="39">
        <v>3</v>
      </c>
      <c r="AN93" s="39">
        <v>3</v>
      </c>
      <c r="AO93" s="39">
        <v>1</v>
      </c>
      <c r="AP93" s="47">
        <v>4</v>
      </c>
      <c r="AQ93" s="47">
        <v>3</v>
      </c>
      <c r="AR93" s="39">
        <v>0</v>
      </c>
      <c r="AS93" s="49">
        <v>0</v>
      </c>
    </row>
    <row r="94" spans="1:45" s="39" customFormat="1" x14ac:dyDescent="0.25">
      <c r="A94" s="39">
        <v>146</v>
      </c>
      <c r="B94" s="39" t="s">
        <v>1702</v>
      </c>
      <c r="C94" s="39" t="s">
        <v>325</v>
      </c>
      <c r="D94" s="12" t="s">
        <v>1722</v>
      </c>
      <c r="E94" s="39">
        <v>11622</v>
      </c>
      <c r="F94" s="39" t="s">
        <v>1544</v>
      </c>
      <c r="G94" s="39" t="s">
        <v>2</v>
      </c>
      <c r="H94" s="39" t="s">
        <v>1723</v>
      </c>
      <c r="I94" s="12" t="s">
        <v>1724</v>
      </c>
      <c r="J94" s="39" t="s">
        <v>1705</v>
      </c>
      <c r="K94" s="39" t="s">
        <v>1</v>
      </c>
      <c r="L94" s="39" t="s">
        <v>1529</v>
      </c>
      <c r="M94" s="47" t="s">
        <v>3</v>
      </c>
      <c r="N94" s="47">
        <v>2</v>
      </c>
      <c r="O94" s="47">
        <v>0</v>
      </c>
      <c r="P94" s="47" t="s">
        <v>2255</v>
      </c>
      <c r="Q94" s="47" t="s">
        <v>2255</v>
      </c>
      <c r="R94" s="47" t="s">
        <v>2255</v>
      </c>
      <c r="S94" s="39" t="s">
        <v>1</v>
      </c>
      <c r="T94" s="47" t="s">
        <v>1599</v>
      </c>
      <c r="U94" s="39" t="s">
        <v>1</v>
      </c>
      <c r="V94" s="47" t="s">
        <v>1</v>
      </c>
      <c r="W94" s="47" t="s">
        <v>27</v>
      </c>
      <c r="X94" s="47" t="s">
        <v>27</v>
      </c>
      <c r="Y94" s="39" t="s">
        <v>1711</v>
      </c>
      <c r="Z94" s="39" t="s">
        <v>1</v>
      </c>
      <c r="AA94" s="39" t="s">
        <v>1586</v>
      </c>
      <c r="AB94" s="39">
        <v>1</v>
      </c>
      <c r="AC94" s="39">
        <v>0</v>
      </c>
      <c r="AD94" s="39">
        <v>0</v>
      </c>
      <c r="AE94" s="39">
        <v>0</v>
      </c>
      <c r="AF94" s="39" t="str" cm="1">
        <f t="array" ref="AF94">_xlfn.IFS(AB94=0,"NÃO",OR(AD94&gt;AE94,AC94&gt;AD94),"SIM",AB94=AC94,"SIM",AC94&lt;AB94,"NÃO")</f>
        <v>NÃO</v>
      </c>
      <c r="AG94" s="47" t="s">
        <v>2487</v>
      </c>
      <c r="AH94" s="39">
        <v>0</v>
      </c>
      <c r="AI94" s="39">
        <v>0</v>
      </c>
      <c r="AJ94" s="39">
        <v>0</v>
      </c>
      <c r="AK94" s="39">
        <v>0</v>
      </c>
      <c r="AL94" s="39">
        <v>0</v>
      </c>
      <c r="AM94" s="39">
        <v>1</v>
      </c>
      <c r="AN94" s="39">
        <v>1</v>
      </c>
      <c r="AO94" s="39">
        <v>0</v>
      </c>
      <c r="AP94" s="47">
        <v>1</v>
      </c>
      <c r="AQ94" s="47">
        <v>0</v>
      </c>
      <c r="AR94" s="39">
        <v>0</v>
      </c>
      <c r="AS94" s="48">
        <v>0</v>
      </c>
    </row>
    <row r="95" spans="1:45" s="39" customFormat="1" x14ac:dyDescent="0.25">
      <c r="A95" s="39">
        <v>148</v>
      </c>
      <c r="B95" s="39" t="s">
        <v>1794</v>
      </c>
      <c r="C95" s="39" t="s">
        <v>330</v>
      </c>
      <c r="D95" s="12" t="s">
        <v>2425</v>
      </c>
      <c r="E95" s="39">
        <v>3742865</v>
      </c>
      <c r="F95" s="39" t="s">
        <v>1544</v>
      </c>
      <c r="G95" s="39" t="s">
        <v>1</v>
      </c>
      <c r="H95" s="39" t="s">
        <v>1679</v>
      </c>
      <c r="I95" s="12" t="s">
        <v>1803</v>
      </c>
      <c r="J95" s="39" t="s">
        <v>1547</v>
      </c>
      <c r="K95" s="39" t="s">
        <v>1</v>
      </c>
      <c r="L95" s="39" t="s">
        <v>2</v>
      </c>
      <c r="M95" s="47" t="s">
        <v>4</v>
      </c>
      <c r="N95" s="47">
        <v>2</v>
      </c>
      <c r="O95" s="47">
        <v>1</v>
      </c>
      <c r="P95" s="47" t="s">
        <v>2</v>
      </c>
      <c r="Q95" s="47" t="s">
        <v>2255</v>
      </c>
      <c r="R95" s="47" t="s">
        <v>1</v>
      </c>
      <c r="S95" s="39" t="s">
        <v>1</v>
      </c>
      <c r="T95" s="47" t="s">
        <v>2</v>
      </c>
      <c r="U95" s="39" t="s">
        <v>1</v>
      </c>
      <c r="V95" s="47" t="s">
        <v>1</v>
      </c>
      <c r="W95" s="47" t="s">
        <v>27</v>
      </c>
      <c r="X95" s="47" t="s">
        <v>27</v>
      </c>
      <c r="Y95" s="39" t="s">
        <v>1802</v>
      </c>
      <c r="Z95" s="39" t="s">
        <v>1</v>
      </c>
      <c r="AA95" s="39" t="s">
        <v>1535</v>
      </c>
      <c r="AB95" s="39">
        <v>0</v>
      </c>
      <c r="AC95" s="39">
        <v>0</v>
      </c>
      <c r="AD95" s="39">
        <v>0</v>
      </c>
      <c r="AE95" s="39">
        <v>0</v>
      </c>
      <c r="AF95" s="39" t="str" cm="1">
        <f t="array" ref="AF95">_xlfn.IFS(AB95=0,"NÃO",OR(AD95&gt;AE95,AC95&gt;AD95),"SIM",AB95=AC95,"SIM",AC95&lt;AB95,"NÃO")</f>
        <v>NÃO</v>
      </c>
      <c r="AG95" s="47" t="s">
        <v>2486</v>
      </c>
      <c r="AH95" s="39">
        <v>0</v>
      </c>
      <c r="AI95" s="39">
        <v>0</v>
      </c>
      <c r="AJ95" s="39">
        <v>0</v>
      </c>
      <c r="AK95" s="39">
        <v>0</v>
      </c>
      <c r="AL95" s="39">
        <v>1</v>
      </c>
      <c r="AM95" s="39">
        <v>1</v>
      </c>
      <c r="AN95" s="39">
        <v>1</v>
      </c>
      <c r="AO95" s="39">
        <v>0</v>
      </c>
      <c r="AP95" s="47">
        <v>1</v>
      </c>
      <c r="AQ95" s="47">
        <v>0</v>
      </c>
      <c r="AR95" s="39">
        <v>0</v>
      </c>
      <c r="AS95" s="48">
        <v>0</v>
      </c>
    </row>
    <row r="96" spans="1:45" s="39" customFormat="1" x14ac:dyDescent="0.25">
      <c r="A96" s="39">
        <v>151</v>
      </c>
      <c r="B96" s="39" t="s">
        <v>1702</v>
      </c>
      <c r="C96" s="39" t="s">
        <v>325</v>
      </c>
      <c r="D96" s="12" t="s">
        <v>2426</v>
      </c>
      <c r="E96" s="39">
        <v>6216013</v>
      </c>
      <c r="F96" s="39" t="s">
        <v>1525</v>
      </c>
      <c r="G96" s="39" t="s">
        <v>1</v>
      </c>
      <c r="H96" s="39" t="s">
        <v>1752</v>
      </c>
      <c r="I96" s="12" t="s">
        <v>1753</v>
      </c>
      <c r="J96" s="39" t="s">
        <v>1754</v>
      </c>
      <c r="K96" s="39" t="s">
        <v>2</v>
      </c>
      <c r="L96" s="39" t="s">
        <v>1529</v>
      </c>
      <c r="M96" s="47" t="s">
        <v>3</v>
      </c>
      <c r="N96" s="47">
        <v>18</v>
      </c>
      <c r="O96" s="47">
        <v>7</v>
      </c>
      <c r="P96" s="47" t="s">
        <v>2</v>
      </c>
      <c r="Q96" s="47" t="s">
        <v>2</v>
      </c>
      <c r="R96" s="47" t="s">
        <v>2</v>
      </c>
      <c r="S96" s="39" t="s">
        <v>1530</v>
      </c>
      <c r="T96" s="47" t="s">
        <v>2</v>
      </c>
      <c r="U96" s="39" t="s">
        <v>2</v>
      </c>
      <c r="V96" s="47" t="s">
        <v>2</v>
      </c>
      <c r="W96" s="47" t="s">
        <v>2</v>
      </c>
      <c r="X96" s="47" t="s">
        <v>1532</v>
      </c>
      <c r="Y96" s="39" t="s">
        <v>1755</v>
      </c>
      <c r="Z96" s="39" t="s">
        <v>1756</v>
      </c>
      <c r="AA96" s="39" t="s">
        <v>1586</v>
      </c>
      <c r="AB96" s="39">
        <v>4</v>
      </c>
      <c r="AC96" s="39">
        <v>3</v>
      </c>
      <c r="AD96" s="39">
        <v>3</v>
      </c>
      <c r="AE96" s="39">
        <v>3</v>
      </c>
      <c r="AF96" s="39" t="str" cm="1">
        <f t="array" ref="AF96">_xlfn.IFS(AB96=0,"NÃO",OR(AD96&gt;AE96,AC96&gt;AD96),"SIM",AB96=AC96,"SIM",AC96&lt;AB96,"NÃO")</f>
        <v>NÃO</v>
      </c>
      <c r="AG96" s="47" t="s">
        <v>2486</v>
      </c>
      <c r="AH96" s="39">
        <v>1</v>
      </c>
      <c r="AI96" s="39">
        <v>1</v>
      </c>
      <c r="AJ96" s="39">
        <v>0</v>
      </c>
      <c r="AK96" s="39">
        <v>0</v>
      </c>
      <c r="AL96" s="39">
        <v>2</v>
      </c>
      <c r="AM96" s="39">
        <v>6</v>
      </c>
      <c r="AN96" s="39">
        <v>5</v>
      </c>
      <c r="AO96" s="39">
        <v>2</v>
      </c>
      <c r="AP96" s="47">
        <v>8</v>
      </c>
      <c r="AQ96" s="47">
        <v>4</v>
      </c>
      <c r="AR96" s="39">
        <v>1</v>
      </c>
      <c r="AS96" s="48">
        <v>0</v>
      </c>
    </row>
    <row r="97" spans="1:45" s="39" customFormat="1" x14ac:dyDescent="0.25">
      <c r="A97" s="39">
        <v>152</v>
      </c>
      <c r="B97" s="39" t="s">
        <v>1622</v>
      </c>
      <c r="C97" s="39" t="s">
        <v>162</v>
      </c>
      <c r="D97" s="12" t="s">
        <v>2427</v>
      </c>
      <c r="E97" s="39">
        <v>7075596</v>
      </c>
      <c r="F97" s="39" t="s">
        <v>1544</v>
      </c>
      <c r="G97" s="39" t="s">
        <v>2</v>
      </c>
      <c r="H97" s="39" t="s">
        <v>1650</v>
      </c>
      <c r="I97" s="12" t="s">
        <v>1651</v>
      </c>
      <c r="J97" s="39" t="s">
        <v>1547</v>
      </c>
      <c r="K97" s="39" t="s">
        <v>1</v>
      </c>
      <c r="L97" s="39" t="s">
        <v>1529</v>
      </c>
      <c r="M97" s="47" t="s">
        <v>4</v>
      </c>
      <c r="N97" s="47">
        <v>2</v>
      </c>
      <c r="O97" s="47">
        <v>1</v>
      </c>
      <c r="P97" s="47" t="s">
        <v>2255</v>
      </c>
      <c r="Q97" s="47" t="s">
        <v>2255</v>
      </c>
      <c r="R97" s="47" t="s">
        <v>2255</v>
      </c>
      <c r="S97" s="39" t="s">
        <v>1</v>
      </c>
      <c r="T97" s="47" t="s">
        <v>1599</v>
      </c>
      <c r="U97" s="39" t="s">
        <v>1</v>
      </c>
      <c r="V97" s="47" t="s">
        <v>1</v>
      </c>
      <c r="W97" s="47" t="s">
        <v>1531</v>
      </c>
      <c r="X97" s="47" t="s">
        <v>27</v>
      </c>
      <c r="Y97" s="39" t="s">
        <v>1649</v>
      </c>
      <c r="Z97" s="39" t="s">
        <v>1</v>
      </c>
      <c r="AA97" s="39" t="s">
        <v>1586</v>
      </c>
      <c r="AB97" s="39">
        <v>0</v>
      </c>
      <c r="AC97" s="39">
        <v>0</v>
      </c>
      <c r="AD97" s="39">
        <v>0</v>
      </c>
      <c r="AE97" s="39">
        <v>0</v>
      </c>
      <c r="AF97" s="39" t="str" cm="1">
        <f t="array" ref="AF97">_xlfn.IFS(AB97=0,"NÃO",OR(AD97&gt;AE97,AC97&gt;AD97),"SIM",AB97=AC97,"SIM",AC97&lt;AB97,"NÃO")</f>
        <v>NÃO</v>
      </c>
      <c r="AG97" s="47" t="s">
        <v>2486</v>
      </c>
      <c r="AH97" s="39">
        <v>0</v>
      </c>
      <c r="AI97" s="39">
        <v>0</v>
      </c>
      <c r="AJ97" s="39">
        <v>0</v>
      </c>
      <c r="AK97" s="39">
        <v>0</v>
      </c>
      <c r="AL97" s="39">
        <v>0</v>
      </c>
      <c r="AM97" s="39">
        <v>1</v>
      </c>
      <c r="AN97" s="39">
        <v>1</v>
      </c>
      <c r="AO97" s="39">
        <v>0</v>
      </c>
      <c r="AP97" s="47">
        <v>1</v>
      </c>
      <c r="AQ97" s="47">
        <v>1</v>
      </c>
      <c r="AR97" s="39">
        <v>0</v>
      </c>
      <c r="AS97" s="48">
        <v>0</v>
      </c>
    </row>
    <row r="98" spans="1:45" s="39" customFormat="1" x14ac:dyDescent="0.25">
      <c r="A98" s="39">
        <v>154</v>
      </c>
      <c r="B98" s="39" t="s">
        <v>1568</v>
      </c>
      <c r="C98" s="39" t="s">
        <v>281</v>
      </c>
      <c r="D98" s="12" t="s">
        <v>2428</v>
      </c>
      <c r="F98" s="39" t="s">
        <v>1525</v>
      </c>
      <c r="G98" s="39" t="s">
        <v>1</v>
      </c>
      <c r="H98" s="39" t="s">
        <v>1573</v>
      </c>
      <c r="I98" s="12" t="s">
        <v>1574</v>
      </c>
      <c r="J98" s="39" t="s">
        <v>1575</v>
      </c>
      <c r="K98" s="39" t="s">
        <v>2</v>
      </c>
      <c r="L98" s="39" t="s">
        <v>1529</v>
      </c>
      <c r="M98" s="47" t="s">
        <v>3</v>
      </c>
      <c r="N98" s="47">
        <v>10</v>
      </c>
      <c r="O98" s="47">
        <v>3</v>
      </c>
      <c r="P98" s="47" t="s">
        <v>2</v>
      </c>
      <c r="Q98" s="47" t="s">
        <v>2</v>
      </c>
      <c r="R98" s="47" t="s">
        <v>2</v>
      </c>
      <c r="S98" s="39" t="s">
        <v>1530</v>
      </c>
      <c r="T98" s="47" t="s">
        <v>2</v>
      </c>
      <c r="U98" s="39" t="s">
        <v>2</v>
      </c>
      <c r="V98" s="47" t="s">
        <v>2338</v>
      </c>
      <c r="W98" s="47" t="s">
        <v>1531</v>
      </c>
      <c r="X98" s="47" t="s">
        <v>1532</v>
      </c>
      <c r="Y98" s="39" t="s">
        <v>1576</v>
      </c>
      <c r="Z98" s="39" t="s">
        <v>1577</v>
      </c>
      <c r="AA98" s="39" t="s">
        <v>1535</v>
      </c>
      <c r="AB98" s="39">
        <v>2</v>
      </c>
      <c r="AC98" s="39">
        <v>2</v>
      </c>
      <c r="AD98" s="39">
        <v>2</v>
      </c>
      <c r="AE98" s="39">
        <v>2</v>
      </c>
      <c r="AF98" s="39" t="str" cm="1">
        <f t="array" ref="AF98">_xlfn.IFS(AB98=0,"NÃO",OR(AD98&gt;AE98,AC98&gt;AD98),"SIM",AB98=AC98,"SIM",AC98&lt;AB98,"NÃO")</f>
        <v>SIM</v>
      </c>
      <c r="AG98" s="47" t="s">
        <v>2486</v>
      </c>
      <c r="AH98" s="39">
        <v>1</v>
      </c>
      <c r="AI98" s="39">
        <v>0</v>
      </c>
      <c r="AJ98" s="39">
        <v>2</v>
      </c>
      <c r="AK98" s="39">
        <v>0</v>
      </c>
      <c r="AL98" s="39">
        <v>0</v>
      </c>
      <c r="AM98" s="39">
        <v>5</v>
      </c>
      <c r="AN98" s="39">
        <v>6</v>
      </c>
      <c r="AO98" s="39">
        <v>1</v>
      </c>
      <c r="AP98" s="47">
        <v>7</v>
      </c>
      <c r="AQ98" s="47">
        <v>3</v>
      </c>
      <c r="AR98" s="39">
        <v>1</v>
      </c>
      <c r="AS98" s="48">
        <v>0</v>
      </c>
    </row>
    <row r="99" spans="1:45" s="39" customFormat="1" x14ac:dyDescent="0.25">
      <c r="A99" s="39">
        <v>155</v>
      </c>
      <c r="B99" s="39" t="s">
        <v>1568</v>
      </c>
      <c r="C99" s="39" t="s">
        <v>281</v>
      </c>
      <c r="D99" s="12" t="s">
        <v>2429</v>
      </c>
      <c r="F99" s="39" t="s">
        <v>1544</v>
      </c>
      <c r="G99" s="39" t="s">
        <v>1</v>
      </c>
      <c r="H99" s="39" t="s">
        <v>1587</v>
      </c>
      <c r="I99" s="12" t="s">
        <v>1588</v>
      </c>
      <c r="J99" s="39" t="s">
        <v>1547</v>
      </c>
      <c r="K99" s="39" t="s">
        <v>2</v>
      </c>
      <c r="L99" s="39" t="s">
        <v>1529</v>
      </c>
      <c r="M99" s="47" t="s">
        <v>3</v>
      </c>
      <c r="N99" s="47">
        <v>4</v>
      </c>
      <c r="O99" s="47">
        <v>1</v>
      </c>
      <c r="P99" s="47" t="s">
        <v>2</v>
      </c>
      <c r="Q99" s="47" t="s">
        <v>2255</v>
      </c>
      <c r="R99" s="47" t="s">
        <v>2</v>
      </c>
      <c r="S99" s="39" t="s">
        <v>1</v>
      </c>
      <c r="T99" s="47" t="s">
        <v>2</v>
      </c>
      <c r="U99" s="39" t="s">
        <v>2</v>
      </c>
      <c r="V99" s="47" t="s">
        <v>1</v>
      </c>
      <c r="W99" s="47" t="s">
        <v>1</v>
      </c>
      <c r="X99" s="47" t="s">
        <v>1532</v>
      </c>
      <c r="Y99" s="39" t="s">
        <v>1589</v>
      </c>
      <c r="Z99" s="39" t="s">
        <v>1567</v>
      </c>
      <c r="AA99" s="39" t="s">
        <v>1586</v>
      </c>
      <c r="AB99" s="39">
        <v>1</v>
      </c>
      <c r="AC99" s="39">
        <v>1</v>
      </c>
      <c r="AD99" s="39">
        <v>1</v>
      </c>
      <c r="AE99" s="39">
        <v>1</v>
      </c>
      <c r="AF99" s="39" t="str" cm="1">
        <f t="array" ref="AF99">_xlfn.IFS(AB99=0,"NÃO",OR(AD99&gt;AE99,AC99&gt;AD99),"SIM",AB99=AC99,"SIM",AC99&lt;AB99,"NÃO")</f>
        <v>SIM</v>
      </c>
      <c r="AG99" s="47" t="s">
        <v>2486</v>
      </c>
      <c r="AH99" s="39">
        <v>0</v>
      </c>
      <c r="AI99" s="39">
        <v>0</v>
      </c>
      <c r="AJ99" s="39">
        <v>0</v>
      </c>
      <c r="AK99" s="39">
        <v>0</v>
      </c>
      <c r="AL99" s="39">
        <v>0</v>
      </c>
      <c r="AM99" s="39">
        <v>2</v>
      </c>
      <c r="AN99" s="39">
        <v>2</v>
      </c>
      <c r="AO99" s="39">
        <v>0</v>
      </c>
      <c r="AP99" s="47">
        <v>2</v>
      </c>
      <c r="AQ99" s="47">
        <v>1</v>
      </c>
      <c r="AR99" s="39">
        <v>0</v>
      </c>
      <c r="AS99" s="48">
        <v>0</v>
      </c>
    </row>
    <row r="100" spans="1:45" s="39" customFormat="1" x14ac:dyDescent="0.25">
      <c r="A100" s="39">
        <v>156</v>
      </c>
      <c r="B100" s="39" t="s">
        <v>1794</v>
      </c>
      <c r="C100" s="39" t="s">
        <v>231</v>
      </c>
      <c r="D100" s="12" t="s">
        <v>2430</v>
      </c>
      <c r="E100" s="39">
        <v>11029</v>
      </c>
      <c r="F100" s="39" t="s">
        <v>1525</v>
      </c>
      <c r="G100" s="39" t="s">
        <v>1</v>
      </c>
      <c r="H100" s="39" t="s">
        <v>1847</v>
      </c>
      <c r="I100" s="12" t="s">
        <v>1848</v>
      </c>
      <c r="J100" s="39" t="s">
        <v>1528</v>
      </c>
      <c r="K100" s="39" t="s">
        <v>2</v>
      </c>
      <c r="L100" s="39" t="s">
        <v>2</v>
      </c>
      <c r="M100" s="47" t="s">
        <v>3</v>
      </c>
      <c r="N100" s="47">
        <v>14</v>
      </c>
      <c r="O100" s="47">
        <v>6</v>
      </c>
      <c r="P100" s="47" t="s">
        <v>2</v>
      </c>
      <c r="Q100" s="47" t="s">
        <v>2</v>
      </c>
      <c r="R100" s="47" t="s">
        <v>2</v>
      </c>
      <c r="S100" s="39" t="s">
        <v>1530</v>
      </c>
      <c r="T100" s="47" t="s">
        <v>2</v>
      </c>
      <c r="U100" s="39" t="s">
        <v>2</v>
      </c>
      <c r="V100" s="47" t="s">
        <v>2</v>
      </c>
      <c r="W100" s="47" t="s">
        <v>2</v>
      </c>
      <c r="X100" s="47" t="s">
        <v>2</v>
      </c>
      <c r="Y100" s="39" t="s">
        <v>1821</v>
      </c>
      <c r="Z100" s="39" t="s">
        <v>1556</v>
      </c>
      <c r="AA100" s="39" t="s">
        <v>1535</v>
      </c>
      <c r="AB100" s="39">
        <v>4</v>
      </c>
      <c r="AC100" s="39">
        <v>3</v>
      </c>
      <c r="AD100" s="39">
        <v>3</v>
      </c>
      <c r="AE100" s="39">
        <v>3</v>
      </c>
      <c r="AF100" s="39" t="str" cm="1">
        <f t="array" ref="AF100">_xlfn.IFS(AB100=0,"NÃO",OR(AD100&gt;AE100,AC100&gt;AD100),"SIM",AB100=AC100,"SIM",AC100&lt;AB100,"NÃO")</f>
        <v>NÃO</v>
      </c>
      <c r="AG100" s="47" t="s">
        <v>2486</v>
      </c>
      <c r="AH100" s="39">
        <v>1</v>
      </c>
      <c r="AI100" s="39">
        <v>0</v>
      </c>
      <c r="AJ100" s="39">
        <v>0</v>
      </c>
      <c r="AK100" s="39">
        <v>0</v>
      </c>
      <c r="AL100" s="39">
        <v>0</v>
      </c>
      <c r="AM100" s="39">
        <v>5</v>
      </c>
      <c r="AN100" s="39">
        <v>5</v>
      </c>
      <c r="AO100" s="39">
        <v>1</v>
      </c>
      <c r="AP100" s="47">
        <v>6</v>
      </c>
      <c r="AQ100" s="47">
        <v>4</v>
      </c>
      <c r="AR100" s="39">
        <v>1</v>
      </c>
      <c r="AS100" s="49">
        <v>0</v>
      </c>
    </row>
    <row r="101" spans="1:45" s="39" customFormat="1" x14ac:dyDescent="0.25">
      <c r="A101" s="39">
        <v>158</v>
      </c>
      <c r="B101" s="39" t="s">
        <v>1857</v>
      </c>
      <c r="C101" s="39" t="s">
        <v>157</v>
      </c>
      <c r="D101" s="12" t="s">
        <v>2431</v>
      </c>
      <c r="E101" s="39">
        <v>7053754</v>
      </c>
      <c r="F101" s="39" t="s">
        <v>1544</v>
      </c>
      <c r="G101" s="39" t="s">
        <v>1</v>
      </c>
      <c r="H101" s="39" t="s">
        <v>1905</v>
      </c>
      <c r="I101" s="12" t="s">
        <v>1906</v>
      </c>
      <c r="J101" s="39" t="s">
        <v>1597</v>
      </c>
      <c r="K101" s="39" t="s">
        <v>1</v>
      </c>
      <c r="L101" s="39" t="s">
        <v>1529</v>
      </c>
      <c r="M101" s="47" t="s">
        <v>3</v>
      </c>
      <c r="N101" s="47">
        <v>18</v>
      </c>
      <c r="O101" s="47">
        <v>3</v>
      </c>
      <c r="P101" s="47" t="s">
        <v>2</v>
      </c>
      <c r="Q101" s="47" t="s">
        <v>2</v>
      </c>
      <c r="R101" s="47" t="s">
        <v>1</v>
      </c>
      <c r="S101" s="39" t="s">
        <v>1</v>
      </c>
      <c r="T101" s="47" t="s">
        <v>2</v>
      </c>
      <c r="U101" s="39" t="s">
        <v>1</v>
      </c>
      <c r="V101" s="47" t="s">
        <v>1</v>
      </c>
      <c r="W101" s="47" t="s">
        <v>1</v>
      </c>
      <c r="X101" s="47" t="s">
        <v>1</v>
      </c>
      <c r="Y101" s="39" t="s">
        <v>1</v>
      </c>
      <c r="Z101" s="39" t="s">
        <v>1</v>
      </c>
      <c r="AA101" s="39" t="s">
        <v>1535</v>
      </c>
      <c r="AB101" s="39">
        <v>3</v>
      </c>
      <c r="AC101" s="39">
        <v>3</v>
      </c>
      <c r="AD101" s="39">
        <v>3</v>
      </c>
      <c r="AE101" s="39">
        <v>3</v>
      </c>
      <c r="AF101" s="39" t="str" cm="1">
        <f t="array" ref="AF101">_xlfn.IFS(AB101=0,"NÃO",OR(AD101&gt;AE101,AC101&gt;AD101),"SIM",AB101=AC101,"SIM",AC101&lt;AB101,"NÃO")</f>
        <v>SIM</v>
      </c>
      <c r="AG101" s="47" t="s">
        <v>2486</v>
      </c>
      <c r="AH101" s="39">
        <v>0</v>
      </c>
      <c r="AI101" s="39">
        <v>0</v>
      </c>
      <c r="AJ101" s="39">
        <v>0</v>
      </c>
      <c r="AK101" s="39">
        <v>0</v>
      </c>
      <c r="AL101" s="39">
        <v>0</v>
      </c>
      <c r="AM101" s="39">
        <v>3</v>
      </c>
      <c r="AN101" s="39">
        <v>3</v>
      </c>
      <c r="AO101" s="39">
        <v>0</v>
      </c>
      <c r="AP101" s="47">
        <v>3</v>
      </c>
      <c r="AQ101" s="47">
        <v>3</v>
      </c>
      <c r="AR101" s="39">
        <v>0</v>
      </c>
      <c r="AS101" s="49">
        <v>0</v>
      </c>
    </row>
    <row r="102" spans="1:45" s="39" customFormat="1" x14ac:dyDescent="0.25">
      <c r="A102" s="39">
        <v>160</v>
      </c>
      <c r="B102" s="39" t="s">
        <v>1794</v>
      </c>
      <c r="C102" s="39" t="s">
        <v>231</v>
      </c>
      <c r="D102" s="12" t="s">
        <v>2432</v>
      </c>
      <c r="E102" s="39">
        <v>11002</v>
      </c>
      <c r="F102" s="39" t="s">
        <v>1544</v>
      </c>
      <c r="G102" s="39" t="s">
        <v>1</v>
      </c>
      <c r="H102" s="39" t="s">
        <v>1842</v>
      </c>
      <c r="I102" s="12" t="s">
        <v>1843</v>
      </c>
      <c r="J102" s="39" t="s">
        <v>1597</v>
      </c>
      <c r="K102" s="39" t="s">
        <v>2</v>
      </c>
      <c r="L102" s="39" t="s">
        <v>2</v>
      </c>
      <c r="M102" s="47" t="s">
        <v>3</v>
      </c>
      <c r="N102" s="47">
        <v>2</v>
      </c>
      <c r="O102" s="47">
        <v>1</v>
      </c>
      <c r="P102" s="47" t="s">
        <v>2</v>
      </c>
      <c r="Q102" s="47" t="s">
        <v>2</v>
      </c>
      <c r="R102" s="47" t="s">
        <v>1</v>
      </c>
      <c r="S102" s="39" t="s">
        <v>1</v>
      </c>
      <c r="T102" s="47" t="s">
        <v>2</v>
      </c>
      <c r="U102" s="39" t="s">
        <v>1</v>
      </c>
      <c r="V102" s="47" t="s">
        <v>1</v>
      </c>
      <c r="W102" s="47" t="s">
        <v>1</v>
      </c>
      <c r="X102" s="47" t="s">
        <v>1</v>
      </c>
      <c r="Y102" s="39" t="s">
        <v>1844</v>
      </c>
      <c r="Z102" s="39" t="s">
        <v>1</v>
      </c>
      <c r="AA102" s="39" t="s">
        <v>1535</v>
      </c>
      <c r="AB102" s="39">
        <v>3</v>
      </c>
      <c r="AC102" s="39">
        <v>3</v>
      </c>
      <c r="AD102" s="39">
        <v>3</v>
      </c>
      <c r="AE102" s="39">
        <v>3</v>
      </c>
      <c r="AF102" s="39" t="str" cm="1">
        <f t="array" ref="AF102">_xlfn.IFS(AB102=0,"NÃO",OR(AD102&gt;AE102,AC102&gt;AD102),"SIM",AB102=AC102,"SIM",AC102&lt;AB102,"NÃO")</f>
        <v>SIM</v>
      </c>
      <c r="AG102" s="47" t="s">
        <v>2486</v>
      </c>
      <c r="AH102" s="39">
        <v>0</v>
      </c>
      <c r="AI102" s="39">
        <v>0</v>
      </c>
      <c r="AJ102" s="39">
        <v>0</v>
      </c>
      <c r="AK102" s="39">
        <v>0</v>
      </c>
      <c r="AL102" s="39">
        <v>0</v>
      </c>
      <c r="AM102" s="39">
        <v>2</v>
      </c>
      <c r="AN102" s="39">
        <v>2</v>
      </c>
      <c r="AO102" s="39">
        <v>0</v>
      </c>
      <c r="AP102" s="47">
        <v>2</v>
      </c>
      <c r="AQ102" s="47">
        <v>1</v>
      </c>
      <c r="AR102" s="39">
        <v>0</v>
      </c>
      <c r="AS102" s="48">
        <v>0</v>
      </c>
    </row>
    <row r="103" spans="1:45" s="39" customFormat="1" x14ac:dyDescent="0.25">
      <c r="A103" s="39">
        <v>161</v>
      </c>
      <c r="B103" s="39" t="s">
        <v>1857</v>
      </c>
      <c r="C103" s="39" t="s">
        <v>157</v>
      </c>
      <c r="D103" s="12" t="s">
        <v>2433</v>
      </c>
      <c r="E103" s="39">
        <v>10642</v>
      </c>
      <c r="F103" s="39" t="s">
        <v>1544</v>
      </c>
      <c r="G103" s="39" t="s">
        <v>1</v>
      </c>
      <c r="H103" s="39" t="s">
        <v>1884</v>
      </c>
      <c r="I103" s="12" t="s">
        <v>1885</v>
      </c>
      <c r="J103" s="39" t="s">
        <v>1547</v>
      </c>
      <c r="K103" s="39" t="s">
        <v>2</v>
      </c>
      <c r="L103" s="39" t="s">
        <v>1598</v>
      </c>
      <c r="M103" s="47" t="s">
        <v>3</v>
      </c>
      <c r="N103" s="47">
        <v>18</v>
      </c>
      <c r="O103" s="47">
        <v>3</v>
      </c>
      <c r="P103" s="47" t="s">
        <v>2</v>
      </c>
      <c r="Q103" s="47" t="s">
        <v>2</v>
      </c>
      <c r="R103" s="47" t="s">
        <v>2</v>
      </c>
      <c r="S103" s="39" t="s">
        <v>1</v>
      </c>
      <c r="T103" s="47" t="s">
        <v>1</v>
      </c>
      <c r="U103" s="39" t="s">
        <v>1</v>
      </c>
      <c r="V103" s="47" t="s">
        <v>1</v>
      </c>
      <c r="W103" s="47" t="s">
        <v>1</v>
      </c>
      <c r="X103" s="47" t="s">
        <v>1</v>
      </c>
      <c r="Y103" s="39" t="s">
        <v>1</v>
      </c>
      <c r="Z103" s="39" t="s">
        <v>1</v>
      </c>
      <c r="AA103" s="39" t="s">
        <v>1586</v>
      </c>
      <c r="AB103" s="39">
        <v>2</v>
      </c>
      <c r="AC103" s="39">
        <v>0</v>
      </c>
      <c r="AD103" s="39">
        <v>2</v>
      </c>
      <c r="AE103" s="39">
        <v>0</v>
      </c>
      <c r="AF103" s="39" t="str" cm="1">
        <f t="array" ref="AF103">_xlfn.IFS(AB103=0,"NÃO",OR(AD103&gt;AE103,AC103&gt;AD103),"SIM",AB103=AC103,"SIM",AC103&lt;AB103,"NÃO")</f>
        <v>SIM</v>
      </c>
      <c r="AG103" s="47" t="s">
        <v>1</v>
      </c>
      <c r="AH103" s="39">
        <v>0</v>
      </c>
      <c r="AI103" s="39">
        <v>0</v>
      </c>
      <c r="AJ103" s="39">
        <v>0</v>
      </c>
      <c r="AK103" s="39">
        <v>0</v>
      </c>
      <c r="AL103" s="39">
        <v>2</v>
      </c>
      <c r="AM103" s="39">
        <v>8</v>
      </c>
      <c r="AN103" s="39">
        <v>8</v>
      </c>
      <c r="AO103" s="39">
        <v>1</v>
      </c>
      <c r="AP103" s="47">
        <v>9</v>
      </c>
      <c r="AQ103" s="47">
        <v>1</v>
      </c>
      <c r="AR103" s="39">
        <v>0</v>
      </c>
      <c r="AS103" s="49">
        <v>0</v>
      </c>
    </row>
    <row r="104" spans="1:45" s="39" customFormat="1" x14ac:dyDescent="0.25">
      <c r="A104" s="39">
        <v>162</v>
      </c>
      <c r="B104" s="39" t="s">
        <v>1702</v>
      </c>
      <c r="C104" s="39" t="s">
        <v>325</v>
      </c>
      <c r="D104" s="12" t="s">
        <v>1740</v>
      </c>
      <c r="E104" s="39">
        <v>9566988</v>
      </c>
      <c r="F104" s="39" t="s">
        <v>1544</v>
      </c>
      <c r="G104" s="39" t="s">
        <v>1</v>
      </c>
      <c r="H104" s="39" t="s">
        <v>1741</v>
      </c>
      <c r="I104" s="12" t="s">
        <v>1742</v>
      </c>
      <c r="J104" s="39" t="s">
        <v>1705</v>
      </c>
      <c r="K104" s="39" t="s">
        <v>1</v>
      </c>
      <c r="L104" s="39" t="s">
        <v>1529</v>
      </c>
      <c r="M104" s="47" t="s">
        <v>6</v>
      </c>
      <c r="N104" s="47">
        <v>2</v>
      </c>
      <c r="O104" s="47">
        <v>2</v>
      </c>
      <c r="P104" s="47" t="s">
        <v>2255</v>
      </c>
      <c r="Q104" s="47" t="s">
        <v>2255</v>
      </c>
      <c r="R104" s="47" t="s">
        <v>1</v>
      </c>
      <c r="S104" s="39" t="s">
        <v>1</v>
      </c>
      <c r="T104" s="47" t="s">
        <v>1599</v>
      </c>
      <c r="U104" s="39" t="s">
        <v>1</v>
      </c>
      <c r="V104" s="47" t="s">
        <v>1</v>
      </c>
      <c r="W104" s="47" t="s">
        <v>27</v>
      </c>
      <c r="X104" s="47" t="s">
        <v>27</v>
      </c>
      <c r="Y104" s="39" t="s">
        <v>1711</v>
      </c>
      <c r="Z104" s="39" t="s">
        <v>1</v>
      </c>
      <c r="AA104" s="39" t="s">
        <v>1586</v>
      </c>
      <c r="AB104" s="39">
        <v>0</v>
      </c>
      <c r="AC104" s="39">
        <v>0</v>
      </c>
      <c r="AD104" s="39">
        <v>0</v>
      </c>
      <c r="AE104" s="39">
        <v>0</v>
      </c>
      <c r="AF104" s="39" t="str" cm="1">
        <f t="array" ref="AF104">_xlfn.IFS(AB104=0,"NÃO",OR(AD104&gt;AE104,AC104&gt;AD104),"SIM",AB104=AC104,"SIM",AC104&lt;AB104,"NÃO")</f>
        <v>NÃO</v>
      </c>
      <c r="AG104" s="47" t="s">
        <v>2486</v>
      </c>
      <c r="AH104" s="39">
        <v>0</v>
      </c>
      <c r="AI104" s="39">
        <v>0</v>
      </c>
      <c r="AJ104" s="39">
        <v>0</v>
      </c>
      <c r="AK104" s="39">
        <v>0</v>
      </c>
      <c r="AL104" s="39">
        <v>0</v>
      </c>
      <c r="AM104" s="39">
        <v>1</v>
      </c>
      <c r="AN104" s="39">
        <v>1</v>
      </c>
      <c r="AO104" s="39">
        <v>0</v>
      </c>
      <c r="AP104" s="47">
        <v>1</v>
      </c>
      <c r="AQ104" s="47">
        <v>0</v>
      </c>
      <c r="AR104" s="39">
        <v>0</v>
      </c>
      <c r="AS104" s="48">
        <v>0</v>
      </c>
    </row>
    <row r="105" spans="1:45" s="39" customFormat="1" x14ac:dyDescent="0.25">
      <c r="A105" s="39">
        <v>163</v>
      </c>
      <c r="B105" s="39" t="s">
        <v>1702</v>
      </c>
      <c r="C105" s="39" t="s">
        <v>325</v>
      </c>
      <c r="D105" s="12" t="s">
        <v>1712</v>
      </c>
      <c r="E105" s="39">
        <v>2804174</v>
      </c>
      <c r="F105" s="39" t="s">
        <v>1544</v>
      </c>
      <c r="G105" s="39" t="s">
        <v>2</v>
      </c>
      <c r="H105" s="39" t="s">
        <v>1713</v>
      </c>
      <c r="I105" s="12" t="s">
        <v>1714</v>
      </c>
      <c r="J105" s="39" t="s">
        <v>1705</v>
      </c>
      <c r="K105" s="39" t="s">
        <v>1</v>
      </c>
      <c r="L105" s="39" t="s">
        <v>1633</v>
      </c>
      <c r="M105" s="47" t="s">
        <v>3</v>
      </c>
      <c r="N105" s="47">
        <v>2</v>
      </c>
      <c r="O105" s="47">
        <v>1</v>
      </c>
      <c r="P105" s="47" t="s">
        <v>2255</v>
      </c>
      <c r="Q105" s="47" t="s">
        <v>2255</v>
      </c>
      <c r="R105" s="47" t="s">
        <v>2255</v>
      </c>
      <c r="S105" s="39" t="s">
        <v>1</v>
      </c>
      <c r="T105" s="47" t="s">
        <v>1599</v>
      </c>
      <c r="U105" s="39" t="s">
        <v>1</v>
      </c>
      <c r="V105" s="47" t="s">
        <v>1</v>
      </c>
      <c r="W105" s="47" t="s">
        <v>27</v>
      </c>
      <c r="X105" s="47" t="s">
        <v>27</v>
      </c>
      <c r="Y105" s="39" t="s">
        <v>1711</v>
      </c>
      <c r="Z105" s="39" t="s">
        <v>1</v>
      </c>
      <c r="AA105" s="39" t="s">
        <v>1535</v>
      </c>
      <c r="AB105" s="39">
        <v>1</v>
      </c>
      <c r="AC105" s="39">
        <v>1</v>
      </c>
      <c r="AD105" s="39">
        <v>1</v>
      </c>
      <c r="AE105" s="39">
        <v>1</v>
      </c>
      <c r="AF105" s="39" t="str" cm="1">
        <f t="array" ref="AF105">_xlfn.IFS(AB105=0,"NÃO",OR(AD105&gt;AE105,AC105&gt;AD105),"SIM",AB105=AC105,"SIM",AC105&lt;AB105,"NÃO")</f>
        <v>SIM</v>
      </c>
      <c r="AG105" s="47" t="s">
        <v>2487</v>
      </c>
      <c r="AH105" s="39">
        <v>0</v>
      </c>
      <c r="AI105" s="39">
        <v>0</v>
      </c>
      <c r="AJ105" s="39">
        <v>0</v>
      </c>
      <c r="AK105" s="39">
        <v>0</v>
      </c>
      <c r="AL105" s="39">
        <v>0</v>
      </c>
      <c r="AM105" s="39">
        <v>1</v>
      </c>
      <c r="AN105" s="39">
        <v>1</v>
      </c>
      <c r="AO105" s="39">
        <v>0</v>
      </c>
      <c r="AP105" s="47">
        <v>1</v>
      </c>
      <c r="AQ105" s="47">
        <v>1</v>
      </c>
      <c r="AR105" s="39">
        <v>0</v>
      </c>
      <c r="AS105" s="48">
        <v>0</v>
      </c>
    </row>
    <row r="106" spans="1:45" s="39" customFormat="1" x14ac:dyDescent="0.25">
      <c r="A106" s="39">
        <v>164</v>
      </c>
      <c r="B106" s="39" t="s">
        <v>1857</v>
      </c>
      <c r="C106" s="39" t="s">
        <v>390</v>
      </c>
      <c r="D106" s="12" t="s">
        <v>2434</v>
      </c>
      <c r="E106" s="39">
        <v>2617269</v>
      </c>
      <c r="F106" s="39" t="s">
        <v>1525</v>
      </c>
      <c r="G106" s="39" t="s">
        <v>1</v>
      </c>
      <c r="H106" s="39" t="s">
        <v>1925</v>
      </c>
      <c r="I106" s="12" t="s">
        <v>1926</v>
      </c>
      <c r="J106" s="39" t="s">
        <v>1597</v>
      </c>
      <c r="K106" s="39" t="s">
        <v>2</v>
      </c>
      <c r="L106" s="39" t="s">
        <v>1598</v>
      </c>
      <c r="M106" s="47" t="s">
        <v>3</v>
      </c>
      <c r="N106" s="47">
        <v>13</v>
      </c>
      <c r="O106" s="47">
        <v>3</v>
      </c>
      <c r="P106" s="47" t="s">
        <v>2</v>
      </c>
      <c r="Q106" s="47" t="s">
        <v>2</v>
      </c>
      <c r="R106" s="47" t="s">
        <v>2</v>
      </c>
      <c r="S106" s="39" t="s">
        <v>1</v>
      </c>
      <c r="T106" s="47" t="s">
        <v>2</v>
      </c>
      <c r="U106" s="39" t="s">
        <v>2</v>
      </c>
      <c r="V106" s="47" t="s">
        <v>1</v>
      </c>
      <c r="W106" s="47" t="s">
        <v>2</v>
      </c>
      <c r="X106" s="47" t="s">
        <v>2</v>
      </c>
      <c r="Y106" s="39" t="s">
        <v>1924</v>
      </c>
      <c r="Z106" s="39" t="s">
        <v>1556</v>
      </c>
      <c r="AA106" s="39" t="s">
        <v>1535</v>
      </c>
      <c r="AB106" s="39">
        <v>2</v>
      </c>
      <c r="AC106" s="39">
        <v>2</v>
      </c>
      <c r="AD106" s="39">
        <v>2</v>
      </c>
      <c r="AE106" s="39">
        <v>2</v>
      </c>
      <c r="AF106" s="39" t="str" cm="1">
        <f t="array" ref="AF106">_xlfn.IFS(AB106=0,"NÃO",OR(AD106&gt;AE106,AC106&gt;AD106),"SIM",AB106=AC106,"SIM",AC106&lt;AB106,"NÃO")</f>
        <v>SIM</v>
      </c>
      <c r="AG106" s="47" t="s">
        <v>2486</v>
      </c>
      <c r="AH106" s="39">
        <v>0</v>
      </c>
      <c r="AI106" s="39">
        <v>0</v>
      </c>
      <c r="AJ106" s="39">
        <v>0</v>
      </c>
      <c r="AK106" s="39">
        <v>0</v>
      </c>
      <c r="AL106" s="39">
        <v>2</v>
      </c>
      <c r="AM106" s="39">
        <v>4</v>
      </c>
      <c r="AN106" s="39">
        <v>5</v>
      </c>
      <c r="AO106" s="39">
        <v>0</v>
      </c>
      <c r="AP106" s="47">
        <v>5</v>
      </c>
      <c r="AQ106" s="47">
        <v>3</v>
      </c>
      <c r="AR106" s="39">
        <v>1</v>
      </c>
      <c r="AS106" s="48">
        <v>0</v>
      </c>
    </row>
    <row r="107" spans="1:45" s="39" customFormat="1" x14ac:dyDescent="0.25">
      <c r="A107" s="39">
        <v>165</v>
      </c>
      <c r="B107" s="39" t="s">
        <v>1794</v>
      </c>
      <c r="C107" s="39" t="s">
        <v>330</v>
      </c>
      <c r="D107" s="12" t="s">
        <v>2435</v>
      </c>
      <c r="E107" s="39">
        <v>3144658</v>
      </c>
      <c r="F107" s="39" t="s">
        <v>1544</v>
      </c>
      <c r="G107" s="39" t="s">
        <v>1</v>
      </c>
      <c r="H107" s="39" t="s">
        <v>1800</v>
      </c>
      <c r="I107" s="12" t="s">
        <v>1801</v>
      </c>
      <c r="J107" s="39" t="s">
        <v>1547</v>
      </c>
      <c r="K107" s="39" t="s">
        <v>1</v>
      </c>
      <c r="L107" s="39" t="s">
        <v>2</v>
      </c>
      <c r="M107" s="47" t="s">
        <v>3</v>
      </c>
      <c r="N107" s="47">
        <v>3</v>
      </c>
      <c r="O107" s="47">
        <v>1</v>
      </c>
      <c r="P107" s="47" t="s">
        <v>2</v>
      </c>
      <c r="Q107" s="47" t="s">
        <v>2255</v>
      </c>
      <c r="R107" s="47" t="s">
        <v>1</v>
      </c>
      <c r="S107" s="39" t="s">
        <v>1</v>
      </c>
      <c r="T107" s="47" t="s">
        <v>2</v>
      </c>
      <c r="U107" s="39" t="s">
        <v>2</v>
      </c>
      <c r="V107" s="47" t="s">
        <v>1</v>
      </c>
      <c r="W107" s="47" t="s">
        <v>27</v>
      </c>
      <c r="X107" s="47" t="s">
        <v>27</v>
      </c>
      <c r="Y107" s="39" t="s">
        <v>1802</v>
      </c>
      <c r="Z107" s="39" t="s">
        <v>1</v>
      </c>
      <c r="AA107" s="39" t="s">
        <v>1535</v>
      </c>
      <c r="AB107" s="39">
        <v>1</v>
      </c>
      <c r="AC107" s="39">
        <v>1</v>
      </c>
      <c r="AD107" s="39">
        <v>1</v>
      </c>
      <c r="AE107" s="39">
        <v>1</v>
      </c>
      <c r="AF107" s="39" t="str" cm="1">
        <f t="array" ref="AF107">_xlfn.IFS(AB107=0,"NÃO",OR(AD107&gt;AE107,AC107&gt;AD107),"SIM",AB107=AC107,"SIM",AC107&lt;AB107,"NÃO")</f>
        <v>SIM</v>
      </c>
      <c r="AG107" s="47" t="s">
        <v>2486</v>
      </c>
      <c r="AH107" s="39">
        <v>1</v>
      </c>
      <c r="AI107" s="39">
        <v>0</v>
      </c>
      <c r="AJ107" s="39">
        <v>0</v>
      </c>
      <c r="AK107" s="39">
        <v>0</v>
      </c>
      <c r="AL107" s="39">
        <v>0</v>
      </c>
      <c r="AM107" s="39">
        <v>0</v>
      </c>
      <c r="AN107" s="39">
        <v>0</v>
      </c>
      <c r="AO107" s="39">
        <v>1</v>
      </c>
      <c r="AP107" s="47">
        <v>1</v>
      </c>
      <c r="AQ107" s="47">
        <v>1</v>
      </c>
      <c r="AR107" s="39">
        <v>0</v>
      </c>
      <c r="AS107" s="48">
        <v>0</v>
      </c>
    </row>
    <row r="108" spans="1:45" s="39" customFormat="1" x14ac:dyDescent="0.25">
      <c r="A108" s="39">
        <v>166</v>
      </c>
      <c r="B108" s="39" t="s">
        <v>1929</v>
      </c>
      <c r="C108" s="39" t="s">
        <v>136</v>
      </c>
      <c r="D108" s="12" t="s">
        <v>2436</v>
      </c>
      <c r="E108" s="39">
        <v>10839</v>
      </c>
      <c r="F108" s="39" t="s">
        <v>1525</v>
      </c>
      <c r="G108" s="39" t="s">
        <v>1</v>
      </c>
      <c r="H108" s="39" t="s">
        <v>1953</v>
      </c>
      <c r="I108" s="12" t="s">
        <v>1954</v>
      </c>
      <c r="J108" s="39" t="s">
        <v>1932</v>
      </c>
      <c r="K108" s="39" t="s">
        <v>2</v>
      </c>
      <c r="L108" s="39" t="s">
        <v>1529</v>
      </c>
      <c r="M108" s="47" t="s">
        <v>3</v>
      </c>
      <c r="N108" s="47">
        <v>8</v>
      </c>
      <c r="O108" s="47">
        <v>5</v>
      </c>
      <c r="P108" s="47" t="s">
        <v>2</v>
      </c>
      <c r="Q108" s="47" t="s">
        <v>2</v>
      </c>
      <c r="R108" s="47" t="s">
        <v>2</v>
      </c>
      <c r="S108" s="39" t="s">
        <v>1</v>
      </c>
      <c r="T108" s="47" t="s">
        <v>2</v>
      </c>
      <c r="U108" s="39" t="s">
        <v>2</v>
      </c>
      <c r="V108" s="47" t="s">
        <v>2</v>
      </c>
      <c r="W108" s="47" t="s">
        <v>1531</v>
      </c>
      <c r="X108" s="47" t="s">
        <v>1532</v>
      </c>
      <c r="Y108" s="39" t="s">
        <v>1955</v>
      </c>
      <c r="Z108" s="39" t="s">
        <v>1956</v>
      </c>
      <c r="AA108" s="39" t="s">
        <v>1535</v>
      </c>
      <c r="AB108" s="39">
        <v>4</v>
      </c>
      <c r="AC108" s="39">
        <v>4</v>
      </c>
      <c r="AD108" s="39">
        <v>4</v>
      </c>
      <c r="AE108" s="39">
        <v>4</v>
      </c>
      <c r="AF108" s="39" t="str" cm="1">
        <f t="array" ref="AF108">_xlfn.IFS(AB108=0,"NÃO",OR(AD108&gt;AE108,AC108&gt;AD108),"SIM",AB108=AC108,"SIM",AC108&lt;AB108,"NÃO")</f>
        <v>SIM</v>
      </c>
      <c r="AG108" s="47" t="s">
        <v>2486</v>
      </c>
      <c r="AH108" s="39">
        <v>0</v>
      </c>
      <c r="AI108" s="39">
        <v>0</v>
      </c>
      <c r="AJ108" s="39">
        <v>0</v>
      </c>
      <c r="AK108" s="39">
        <v>0</v>
      </c>
      <c r="AL108" s="39">
        <v>2</v>
      </c>
      <c r="AM108" s="39">
        <v>4</v>
      </c>
      <c r="AN108" s="39">
        <v>4</v>
      </c>
      <c r="AO108" s="39">
        <v>1</v>
      </c>
      <c r="AP108" s="47">
        <v>5</v>
      </c>
      <c r="AQ108" s="47">
        <v>3</v>
      </c>
      <c r="AR108" s="39">
        <v>0</v>
      </c>
      <c r="AS108" s="48">
        <v>0</v>
      </c>
    </row>
    <row r="109" spans="1:45" s="39" customFormat="1" x14ac:dyDescent="0.25">
      <c r="A109" s="39">
        <v>168</v>
      </c>
      <c r="B109" s="39" t="s">
        <v>1857</v>
      </c>
      <c r="C109" s="39" t="s">
        <v>572</v>
      </c>
      <c r="D109" s="12" t="s">
        <v>2437</v>
      </c>
      <c r="E109" s="39">
        <v>9056963</v>
      </c>
      <c r="F109" s="39" t="s">
        <v>1525</v>
      </c>
      <c r="G109" s="39" t="s">
        <v>1</v>
      </c>
      <c r="H109" s="39" t="s">
        <v>1927</v>
      </c>
      <c r="I109" s="12" t="s">
        <v>1928</v>
      </c>
      <c r="J109" s="39" t="s">
        <v>1861</v>
      </c>
      <c r="K109" s="39" t="s">
        <v>2</v>
      </c>
      <c r="L109" s="39" t="s">
        <v>1598</v>
      </c>
      <c r="M109" s="47" t="s">
        <v>5</v>
      </c>
      <c r="N109" s="47">
        <v>18</v>
      </c>
      <c r="O109" s="47">
        <v>6</v>
      </c>
      <c r="P109" s="47" t="s">
        <v>2</v>
      </c>
      <c r="Q109" s="47" t="s">
        <v>2</v>
      </c>
      <c r="R109" s="47" t="s">
        <v>2</v>
      </c>
      <c r="S109" s="39" t="s">
        <v>1</v>
      </c>
      <c r="T109" s="47" t="s">
        <v>2</v>
      </c>
      <c r="U109" s="39" t="s">
        <v>2</v>
      </c>
      <c r="V109" s="47" t="s">
        <v>2</v>
      </c>
      <c r="W109" s="47" t="s">
        <v>2</v>
      </c>
      <c r="X109" s="47" t="s">
        <v>2</v>
      </c>
      <c r="Y109" s="39" t="s">
        <v>2345</v>
      </c>
      <c r="Z109" s="39" t="s">
        <v>1567</v>
      </c>
      <c r="AA109" s="39" t="s">
        <v>1535</v>
      </c>
      <c r="AB109" s="39">
        <v>0</v>
      </c>
      <c r="AC109" s="39">
        <v>0</v>
      </c>
      <c r="AD109" s="39">
        <v>2</v>
      </c>
      <c r="AE109" s="39">
        <v>0</v>
      </c>
      <c r="AF109" s="39" t="str" cm="1">
        <f t="array" ref="AF109">_xlfn.IFS(AB109=0,"NÃO",OR(AD109&gt;AE109,AC109&gt;AD109),"SIM",AB109=AC109,"SIM",AC109&lt;AB109,"NÃO")</f>
        <v>NÃO</v>
      </c>
      <c r="AG109" s="47" t="s">
        <v>2486</v>
      </c>
      <c r="AH109" s="39">
        <v>0</v>
      </c>
      <c r="AI109" s="39">
        <v>0</v>
      </c>
      <c r="AJ109" s="39">
        <v>0</v>
      </c>
      <c r="AK109" s="39">
        <v>0</v>
      </c>
      <c r="AL109" s="39">
        <v>0</v>
      </c>
      <c r="AM109" s="39">
        <v>8</v>
      </c>
      <c r="AN109" s="39">
        <v>8</v>
      </c>
      <c r="AO109" s="39">
        <v>0</v>
      </c>
      <c r="AP109" s="47">
        <v>8</v>
      </c>
      <c r="AQ109" s="47">
        <v>3</v>
      </c>
      <c r="AR109" s="39">
        <v>1</v>
      </c>
      <c r="AS109" s="48">
        <v>0</v>
      </c>
    </row>
    <row r="110" spans="1:45" s="39" customFormat="1" x14ac:dyDescent="0.25">
      <c r="A110" s="39">
        <v>170</v>
      </c>
      <c r="B110" s="39" t="s">
        <v>1857</v>
      </c>
      <c r="C110" s="39" t="s">
        <v>157</v>
      </c>
      <c r="D110" s="12" t="s">
        <v>2438</v>
      </c>
      <c r="E110" s="39">
        <v>9480587</v>
      </c>
      <c r="F110" s="39" t="s">
        <v>1525</v>
      </c>
      <c r="G110" s="39" t="s">
        <v>1</v>
      </c>
      <c r="H110" s="39" t="s">
        <v>1893</v>
      </c>
      <c r="I110" s="12" t="s">
        <v>1894</v>
      </c>
      <c r="J110" s="39" t="s">
        <v>1861</v>
      </c>
      <c r="K110" s="39" t="s">
        <v>1</v>
      </c>
      <c r="L110" s="39" t="s">
        <v>1598</v>
      </c>
      <c r="M110" s="47" t="s">
        <v>3</v>
      </c>
      <c r="N110" s="47">
        <v>25</v>
      </c>
      <c r="O110" s="47">
        <v>4</v>
      </c>
      <c r="P110" s="47" t="s">
        <v>2</v>
      </c>
      <c r="Q110" s="47" t="s">
        <v>2</v>
      </c>
      <c r="R110" s="47" t="s">
        <v>2</v>
      </c>
      <c r="S110" s="39" t="s">
        <v>1</v>
      </c>
      <c r="T110" s="47" t="s">
        <v>2</v>
      </c>
      <c r="U110" s="39" t="s">
        <v>2</v>
      </c>
      <c r="V110" s="47" t="s">
        <v>2</v>
      </c>
      <c r="W110" s="47" t="s">
        <v>2</v>
      </c>
      <c r="X110" s="47" t="s">
        <v>2</v>
      </c>
      <c r="Y110" s="39" t="s">
        <v>2345</v>
      </c>
      <c r="Z110" s="39" t="s">
        <v>2439</v>
      </c>
      <c r="AA110" s="39" t="s">
        <v>1535</v>
      </c>
      <c r="AB110" s="39">
        <v>4</v>
      </c>
      <c r="AC110" s="39">
        <v>4</v>
      </c>
      <c r="AD110" s="39">
        <v>4</v>
      </c>
      <c r="AE110" s="39">
        <v>4</v>
      </c>
      <c r="AF110" s="39" t="str" cm="1">
        <f t="array" ref="AF110">_xlfn.IFS(AB110=0,"NÃO",OR(AD110&gt;AE110,AC110&gt;AD110),"SIM",AB110=AC110,"SIM",AC110&lt;AB110,"NÃO")</f>
        <v>SIM</v>
      </c>
      <c r="AG110" s="47" t="s">
        <v>2486</v>
      </c>
      <c r="AH110" s="39">
        <v>0</v>
      </c>
      <c r="AI110" s="39">
        <v>0</v>
      </c>
      <c r="AJ110" s="39">
        <v>0</v>
      </c>
      <c r="AK110" s="39">
        <v>0</v>
      </c>
      <c r="AL110" s="39">
        <v>0</v>
      </c>
      <c r="AM110" s="39">
        <v>5</v>
      </c>
      <c r="AN110" s="39">
        <v>5</v>
      </c>
      <c r="AO110" s="39">
        <v>1</v>
      </c>
      <c r="AP110" s="47">
        <v>6</v>
      </c>
      <c r="AQ110" s="47">
        <v>5</v>
      </c>
      <c r="AR110" s="39">
        <v>0</v>
      </c>
      <c r="AS110" s="49">
        <v>0</v>
      </c>
    </row>
    <row r="111" spans="1:45" s="39" customFormat="1" x14ac:dyDescent="0.25">
      <c r="A111" s="39">
        <v>171</v>
      </c>
      <c r="B111" s="39" t="s">
        <v>1794</v>
      </c>
      <c r="C111" s="39" t="s">
        <v>330</v>
      </c>
      <c r="D111" s="12" t="s">
        <v>2440</v>
      </c>
      <c r="E111" s="39">
        <v>3144631</v>
      </c>
      <c r="F111" s="39" t="s">
        <v>1544</v>
      </c>
      <c r="G111" s="39" t="s">
        <v>2</v>
      </c>
      <c r="H111" s="39" t="s">
        <v>1679</v>
      </c>
      <c r="I111" s="12" t="s">
        <v>1804</v>
      </c>
      <c r="J111" s="39" t="s">
        <v>1547</v>
      </c>
      <c r="K111" s="39" t="s">
        <v>1</v>
      </c>
      <c r="L111" s="39" t="s">
        <v>2</v>
      </c>
      <c r="M111" s="47" t="s">
        <v>3</v>
      </c>
      <c r="N111" s="47">
        <v>3</v>
      </c>
      <c r="O111" s="47">
        <v>0</v>
      </c>
      <c r="P111" s="47" t="s">
        <v>2</v>
      </c>
      <c r="Q111" s="47" t="s">
        <v>2255</v>
      </c>
      <c r="R111" s="47" t="s">
        <v>1</v>
      </c>
      <c r="S111" s="39" t="s">
        <v>1</v>
      </c>
      <c r="T111" s="47" t="s">
        <v>2</v>
      </c>
      <c r="U111" s="39" t="s">
        <v>1</v>
      </c>
      <c r="V111" s="47" t="s">
        <v>1</v>
      </c>
      <c r="W111" s="47" t="s">
        <v>27</v>
      </c>
      <c r="X111" s="47" t="s">
        <v>27</v>
      </c>
      <c r="Y111" s="39" t="s">
        <v>1805</v>
      </c>
      <c r="Z111" s="39" t="s">
        <v>1</v>
      </c>
      <c r="AA111" s="39" t="s">
        <v>1535</v>
      </c>
      <c r="AB111" s="39">
        <v>1</v>
      </c>
      <c r="AC111" s="39">
        <v>0</v>
      </c>
      <c r="AD111" s="39">
        <v>0</v>
      </c>
      <c r="AE111" s="39">
        <v>0</v>
      </c>
      <c r="AF111" s="39" t="str" cm="1">
        <f t="array" ref="AF111">_xlfn.IFS(AB111=0,"NÃO",OR(AD111&gt;AE111,AC111&gt;AD111),"SIM",AB111=AC111,"SIM",AC111&lt;AB111,"NÃO")</f>
        <v>NÃO</v>
      </c>
      <c r="AG111" s="47" t="s">
        <v>2486</v>
      </c>
      <c r="AH111" s="39">
        <v>0</v>
      </c>
      <c r="AI111" s="39">
        <v>0</v>
      </c>
      <c r="AJ111" s="39">
        <v>0</v>
      </c>
      <c r="AK111" s="39">
        <v>0</v>
      </c>
      <c r="AL111" s="39">
        <v>0</v>
      </c>
      <c r="AM111" s="39">
        <v>1</v>
      </c>
      <c r="AN111" s="39">
        <v>1</v>
      </c>
      <c r="AO111" s="39">
        <v>0</v>
      </c>
      <c r="AP111" s="47">
        <v>1</v>
      </c>
      <c r="AQ111" s="47">
        <v>0</v>
      </c>
      <c r="AR111" s="39">
        <v>0</v>
      </c>
      <c r="AS111" s="48">
        <v>0</v>
      </c>
    </row>
    <row r="112" spans="1:45" s="39" customFormat="1" x14ac:dyDescent="0.25">
      <c r="A112" s="39">
        <v>172</v>
      </c>
      <c r="B112" s="39" t="s">
        <v>1929</v>
      </c>
      <c r="C112" s="39" t="s">
        <v>120</v>
      </c>
      <c r="D112" s="12" t="s">
        <v>2441</v>
      </c>
      <c r="E112" s="39">
        <v>3144550</v>
      </c>
      <c r="F112" s="39" t="s">
        <v>1544</v>
      </c>
      <c r="G112" s="39" t="s">
        <v>1</v>
      </c>
      <c r="H112" s="39" t="s">
        <v>1988</v>
      </c>
      <c r="I112" s="12" t="s">
        <v>1989</v>
      </c>
      <c r="J112" s="39" t="s">
        <v>1547</v>
      </c>
      <c r="K112" s="39" t="s">
        <v>1</v>
      </c>
      <c r="L112" s="39" t="s">
        <v>1990</v>
      </c>
      <c r="M112" s="47" t="s">
        <v>3</v>
      </c>
      <c r="N112" s="47">
        <v>3</v>
      </c>
      <c r="O112" s="47">
        <v>1</v>
      </c>
      <c r="P112" s="47" t="s">
        <v>2255</v>
      </c>
      <c r="Q112" s="47" t="s">
        <v>2255</v>
      </c>
      <c r="R112" s="47" t="s">
        <v>1</v>
      </c>
      <c r="S112" s="39" t="s">
        <v>1</v>
      </c>
      <c r="T112" s="47" t="s">
        <v>2</v>
      </c>
      <c r="U112" s="39" t="s">
        <v>1</v>
      </c>
      <c r="V112" s="47" t="s">
        <v>1</v>
      </c>
      <c r="W112" s="47" t="s">
        <v>1</v>
      </c>
      <c r="X112" s="47" t="s">
        <v>27</v>
      </c>
      <c r="Y112" s="39" t="s">
        <v>1991</v>
      </c>
      <c r="Z112" s="39" t="s">
        <v>1</v>
      </c>
      <c r="AA112" s="39" t="s">
        <v>1535</v>
      </c>
      <c r="AB112" s="39">
        <v>1</v>
      </c>
      <c r="AC112" s="39">
        <v>0</v>
      </c>
      <c r="AD112" s="39">
        <v>0</v>
      </c>
      <c r="AE112" s="39">
        <v>0</v>
      </c>
      <c r="AF112" s="39" t="str" cm="1">
        <f t="array" ref="AF112">_xlfn.IFS(AB112=0,"NÃO",OR(AD112&gt;AE112,AC112&gt;AD112),"SIM",AB112=AC112,"SIM",AC112&lt;AB112,"NÃO")</f>
        <v>NÃO</v>
      </c>
      <c r="AG112" s="47" t="s">
        <v>2486</v>
      </c>
      <c r="AH112" s="39">
        <v>0</v>
      </c>
      <c r="AI112" s="39">
        <v>0</v>
      </c>
      <c r="AJ112" s="39">
        <v>0</v>
      </c>
      <c r="AK112" s="39">
        <v>0</v>
      </c>
      <c r="AL112" s="39">
        <v>1</v>
      </c>
      <c r="AM112" s="39">
        <v>1</v>
      </c>
      <c r="AN112" s="39">
        <v>1</v>
      </c>
      <c r="AO112" s="39">
        <v>0</v>
      </c>
      <c r="AP112" s="47">
        <v>1</v>
      </c>
      <c r="AQ112" s="47">
        <v>1</v>
      </c>
      <c r="AR112" s="39">
        <v>0</v>
      </c>
      <c r="AS112" s="48">
        <v>0</v>
      </c>
    </row>
    <row r="113" spans="1:45" s="39" customFormat="1" x14ac:dyDescent="0.25">
      <c r="A113" s="39">
        <v>173</v>
      </c>
      <c r="B113" s="39" t="s">
        <v>1702</v>
      </c>
      <c r="C113" s="39" t="s">
        <v>271</v>
      </c>
      <c r="D113" s="12" t="s">
        <v>2442</v>
      </c>
      <c r="E113" s="39">
        <v>7041594</v>
      </c>
      <c r="F113" s="39" t="s">
        <v>1544</v>
      </c>
      <c r="G113" s="39" t="s">
        <v>1</v>
      </c>
      <c r="H113" s="39" t="s">
        <v>1679</v>
      </c>
      <c r="I113" s="12" t="s">
        <v>1793</v>
      </c>
      <c r="J113" s="39" t="s">
        <v>1705</v>
      </c>
      <c r="K113" s="39" t="s">
        <v>1</v>
      </c>
      <c r="L113" s="39" t="s">
        <v>1633</v>
      </c>
      <c r="M113" s="47" t="s">
        <v>4</v>
      </c>
      <c r="N113" s="47">
        <v>2</v>
      </c>
      <c r="O113" s="47">
        <v>1</v>
      </c>
      <c r="P113" s="47" t="s">
        <v>2</v>
      </c>
      <c r="Q113" s="47" t="s">
        <v>2255</v>
      </c>
      <c r="R113" s="47" t="s">
        <v>2255</v>
      </c>
      <c r="S113" s="39" t="s">
        <v>1</v>
      </c>
      <c r="T113" s="47" t="s">
        <v>1</v>
      </c>
      <c r="U113" s="39" t="s">
        <v>1</v>
      </c>
      <c r="V113" s="47" t="s">
        <v>1</v>
      </c>
      <c r="W113" s="47" t="s">
        <v>1</v>
      </c>
      <c r="X113" s="47" t="s">
        <v>1532</v>
      </c>
      <c r="Y113" s="39" t="s">
        <v>1711</v>
      </c>
      <c r="Z113" s="39" t="s">
        <v>1</v>
      </c>
      <c r="AA113" s="39" t="s">
        <v>1586</v>
      </c>
      <c r="AB113" s="39">
        <v>0</v>
      </c>
      <c r="AC113" s="39">
        <v>0</v>
      </c>
      <c r="AD113" s="39">
        <v>0</v>
      </c>
      <c r="AE113" s="39">
        <v>0</v>
      </c>
      <c r="AF113" s="39" t="str" cm="1">
        <f t="array" ref="AF113">_xlfn.IFS(AB113=0,"NÃO",OR(AD113&gt;AE113,AC113&gt;AD113),"SIM",AB113=AC113,"SIM",AC113&lt;AB113,"NÃO")</f>
        <v>NÃO</v>
      </c>
      <c r="AG113" s="47" t="s">
        <v>2486</v>
      </c>
      <c r="AH113" s="39">
        <v>0</v>
      </c>
      <c r="AI113" s="39">
        <v>0</v>
      </c>
      <c r="AJ113" s="39">
        <v>0</v>
      </c>
      <c r="AK113" s="39">
        <v>0</v>
      </c>
      <c r="AL113" s="39">
        <v>0</v>
      </c>
      <c r="AM113" s="39">
        <v>1</v>
      </c>
      <c r="AN113" s="39">
        <v>1</v>
      </c>
      <c r="AO113" s="39">
        <v>0</v>
      </c>
      <c r="AP113" s="47">
        <v>1</v>
      </c>
      <c r="AQ113" s="47">
        <v>0</v>
      </c>
      <c r="AR113" s="39">
        <v>0</v>
      </c>
      <c r="AS113" s="48">
        <v>0</v>
      </c>
    </row>
    <row r="114" spans="1:45" s="39" customFormat="1" x14ac:dyDescent="0.25">
      <c r="A114" s="39">
        <v>174</v>
      </c>
      <c r="B114" s="39" t="s">
        <v>1794</v>
      </c>
      <c r="C114" s="39" t="s">
        <v>330</v>
      </c>
      <c r="D114" s="12" t="s">
        <v>2443</v>
      </c>
      <c r="E114" s="39">
        <v>11495</v>
      </c>
      <c r="F114" s="39" t="s">
        <v>1544</v>
      </c>
      <c r="G114" s="39" t="s">
        <v>2</v>
      </c>
      <c r="H114" s="39" t="s">
        <v>1679</v>
      </c>
      <c r="I114" s="12" t="s">
        <v>1806</v>
      </c>
      <c r="J114" s="39" t="s">
        <v>1547</v>
      </c>
      <c r="K114" s="39" t="s">
        <v>1</v>
      </c>
      <c r="L114" s="39" t="s">
        <v>2</v>
      </c>
      <c r="M114" s="47" t="s">
        <v>4</v>
      </c>
      <c r="N114" s="47">
        <v>2</v>
      </c>
      <c r="O114" s="47">
        <v>1</v>
      </c>
      <c r="P114" s="47" t="s">
        <v>1</v>
      </c>
      <c r="Q114" s="47" t="s">
        <v>2255</v>
      </c>
      <c r="R114" s="47" t="s">
        <v>1</v>
      </c>
      <c r="S114" s="39" t="s">
        <v>1</v>
      </c>
      <c r="T114" s="47" t="s">
        <v>2</v>
      </c>
      <c r="U114" s="39" t="s">
        <v>1</v>
      </c>
      <c r="V114" s="47" t="s">
        <v>1</v>
      </c>
      <c r="W114" s="47" t="s">
        <v>27</v>
      </c>
      <c r="X114" s="47" t="s">
        <v>27</v>
      </c>
      <c r="Y114" s="39" t="s">
        <v>1807</v>
      </c>
      <c r="Z114" s="39" t="s">
        <v>1</v>
      </c>
      <c r="AA114" s="39" t="s">
        <v>1808</v>
      </c>
      <c r="AB114" s="39">
        <v>0</v>
      </c>
      <c r="AC114" s="39">
        <v>0</v>
      </c>
      <c r="AD114" s="39">
        <v>0</v>
      </c>
      <c r="AE114" s="39">
        <v>0</v>
      </c>
      <c r="AF114" s="39" t="str" cm="1">
        <f t="array" ref="AF114">_xlfn.IFS(AB114=0,"NÃO",OR(AD114&gt;AE114,AC114&gt;AD114),"SIM",AB114=AC114,"SIM",AC114&lt;AB114,"NÃO")</f>
        <v>NÃO</v>
      </c>
      <c r="AG114" s="47" t="s">
        <v>2486</v>
      </c>
      <c r="AH114" s="39">
        <v>0</v>
      </c>
      <c r="AI114" s="39">
        <v>0</v>
      </c>
      <c r="AJ114" s="39">
        <v>0</v>
      </c>
      <c r="AK114" s="39">
        <v>0</v>
      </c>
      <c r="AL114" s="39">
        <v>0</v>
      </c>
      <c r="AM114" s="39">
        <v>1</v>
      </c>
      <c r="AN114" s="39">
        <v>1</v>
      </c>
      <c r="AO114" s="39">
        <v>0</v>
      </c>
      <c r="AP114" s="47">
        <v>1</v>
      </c>
      <c r="AQ114" s="47">
        <v>1</v>
      </c>
      <c r="AR114" s="39">
        <v>0</v>
      </c>
      <c r="AS114" s="48">
        <v>0</v>
      </c>
    </row>
    <row r="115" spans="1:45" s="39" customFormat="1" x14ac:dyDescent="0.25">
      <c r="A115" s="39">
        <v>176</v>
      </c>
      <c r="B115" s="39" t="s">
        <v>1702</v>
      </c>
      <c r="C115" s="39" t="s">
        <v>325</v>
      </c>
      <c r="D115" s="12" t="s">
        <v>2444</v>
      </c>
      <c r="E115" s="39">
        <v>5050359</v>
      </c>
      <c r="F115" s="39" t="s">
        <v>1544</v>
      </c>
      <c r="G115" s="39" t="s">
        <v>1</v>
      </c>
      <c r="H115" s="39" t="s">
        <v>1764</v>
      </c>
      <c r="I115" s="12" t="s">
        <v>1765</v>
      </c>
      <c r="J115" s="39" t="s">
        <v>1705</v>
      </c>
      <c r="K115" s="39" t="s">
        <v>1</v>
      </c>
      <c r="L115" s="39" t="s">
        <v>1529</v>
      </c>
      <c r="M115" s="47" t="s">
        <v>5</v>
      </c>
      <c r="N115" s="47">
        <v>3</v>
      </c>
      <c r="O115" s="47">
        <v>1</v>
      </c>
      <c r="P115" s="47" t="s">
        <v>2255</v>
      </c>
      <c r="Q115" s="47" t="s">
        <v>2</v>
      </c>
      <c r="R115" s="47" t="s">
        <v>2255</v>
      </c>
      <c r="S115" s="39" t="s">
        <v>1</v>
      </c>
      <c r="T115" s="47" t="s">
        <v>1</v>
      </c>
      <c r="U115" s="39" t="s">
        <v>1</v>
      </c>
      <c r="V115" s="47" t="s">
        <v>1</v>
      </c>
      <c r="W115" s="47" t="s">
        <v>27</v>
      </c>
      <c r="X115" s="47" t="s">
        <v>27</v>
      </c>
      <c r="Y115" s="39" t="s">
        <v>1766</v>
      </c>
      <c r="Z115" s="39" t="s">
        <v>1</v>
      </c>
      <c r="AA115" s="39" t="s">
        <v>1586</v>
      </c>
      <c r="AB115" s="39">
        <v>0</v>
      </c>
      <c r="AC115" s="39">
        <v>0</v>
      </c>
      <c r="AD115" s="39">
        <v>0</v>
      </c>
      <c r="AE115" s="39">
        <v>0</v>
      </c>
      <c r="AF115" s="39" t="str" cm="1">
        <f t="array" ref="AF115">_xlfn.IFS(AB115=0,"NÃO",OR(AD115&gt;AE115,AC115&gt;AD115),"SIM",AB115=AC115,"SIM",AC115&lt;AB115,"NÃO")</f>
        <v>NÃO</v>
      </c>
      <c r="AG115" s="47" t="s">
        <v>2486</v>
      </c>
      <c r="AH115" s="39">
        <v>0</v>
      </c>
      <c r="AI115" s="39">
        <v>0</v>
      </c>
      <c r="AJ115" s="39">
        <v>0</v>
      </c>
      <c r="AK115" s="39">
        <v>0</v>
      </c>
      <c r="AL115" s="39">
        <v>1</v>
      </c>
      <c r="AM115" s="39">
        <v>3</v>
      </c>
      <c r="AN115" s="39">
        <v>3</v>
      </c>
      <c r="AO115" s="39">
        <v>0</v>
      </c>
      <c r="AP115" s="47">
        <v>3</v>
      </c>
      <c r="AQ115" s="47">
        <v>1</v>
      </c>
      <c r="AR115" s="39">
        <v>0</v>
      </c>
      <c r="AS115" s="48">
        <v>0</v>
      </c>
    </row>
    <row r="116" spans="1:45" s="39" customFormat="1" x14ac:dyDescent="0.25">
      <c r="A116" s="39">
        <v>178</v>
      </c>
      <c r="B116" s="39" t="s">
        <v>1702</v>
      </c>
      <c r="C116" s="39" t="s">
        <v>325</v>
      </c>
      <c r="D116" s="12" t="s">
        <v>2445</v>
      </c>
      <c r="E116" s="39">
        <v>2672235</v>
      </c>
      <c r="F116" s="39" t="s">
        <v>1544</v>
      </c>
      <c r="G116" s="39" t="s">
        <v>1</v>
      </c>
      <c r="H116" s="39" t="s">
        <v>1767</v>
      </c>
      <c r="I116" s="12" t="s">
        <v>1768</v>
      </c>
      <c r="J116" s="39" t="s">
        <v>1705</v>
      </c>
      <c r="K116" s="39" t="s">
        <v>1</v>
      </c>
      <c r="L116" s="39" t="s">
        <v>1529</v>
      </c>
      <c r="M116" s="47" t="s">
        <v>3</v>
      </c>
      <c r="N116" s="47">
        <v>3</v>
      </c>
      <c r="O116" s="47">
        <v>1</v>
      </c>
      <c r="P116" s="47" t="s">
        <v>2255</v>
      </c>
      <c r="Q116" s="47" t="s">
        <v>2255</v>
      </c>
      <c r="R116" s="47" t="s">
        <v>1</v>
      </c>
      <c r="S116" s="39" t="s">
        <v>1</v>
      </c>
      <c r="T116" s="47" t="s">
        <v>1599</v>
      </c>
      <c r="U116" s="39" t="s">
        <v>1</v>
      </c>
      <c r="V116" s="47" t="s">
        <v>1</v>
      </c>
      <c r="W116" s="47" t="s">
        <v>27</v>
      </c>
      <c r="X116" s="47" t="s">
        <v>27</v>
      </c>
      <c r="Y116" s="39" t="s">
        <v>1766</v>
      </c>
      <c r="Z116" s="39" t="s">
        <v>1</v>
      </c>
      <c r="AA116" s="39" t="s">
        <v>1586</v>
      </c>
      <c r="AB116" s="39">
        <v>1</v>
      </c>
      <c r="AC116" s="39">
        <v>1</v>
      </c>
      <c r="AD116" s="39">
        <v>1</v>
      </c>
      <c r="AE116" s="39">
        <v>1</v>
      </c>
      <c r="AF116" s="39" t="str" cm="1">
        <f t="array" ref="AF116">_xlfn.IFS(AB116=0,"NÃO",OR(AD116&gt;AE116,AC116&gt;AD116),"SIM",AB116=AC116,"SIM",AC116&lt;AB116,"NÃO")</f>
        <v>SIM</v>
      </c>
      <c r="AG116" s="47" t="s">
        <v>2486</v>
      </c>
      <c r="AH116" s="39">
        <v>0</v>
      </c>
      <c r="AI116" s="39">
        <v>0</v>
      </c>
      <c r="AJ116" s="39">
        <v>0</v>
      </c>
      <c r="AK116" s="39">
        <v>0</v>
      </c>
      <c r="AL116" s="39">
        <v>0</v>
      </c>
      <c r="AM116" s="39">
        <v>1</v>
      </c>
      <c r="AN116" s="39">
        <v>1</v>
      </c>
      <c r="AO116" s="39">
        <v>0</v>
      </c>
      <c r="AP116" s="47">
        <v>1</v>
      </c>
      <c r="AQ116" s="47">
        <v>1</v>
      </c>
      <c r="AR116" s="39">
        <v>0</v>
      </c>
      <c r="AS116" s="48">
        <v>0</v>
      </c>
    </row>
    <row r="117" spans="1:45" s="39" customFormat="1" x14ac:dyDescent="0.25">
      <c r="A117" s="39">
        <v>179</v>
      </c>
      <c r="B117" s="39" t="s">
        <v>1702</v>
      </c>
      <c r="C117" s="39" t="s">
        <v>325</v>
      </c>
      <c r="D117" s="12" t="s">
        <v>1728</v>
      </c>
      <c r="E117" s="39">
        <v>2672227</v>
      </c>
      <c r="F117" s="39" t="s">
        <v>1544</v>
      </c>
      <c r="G117" s="39" t="s">
        <v>2</v>
      </c>
      <c r="H117" s="39" t="s">
        <v>1729</v>
      </c>
      <c r="I117" s="12" t="s">
        <v>1730</v>
      </c>
      <c r="J117" s="39" t="s">
        <v>1705</v>
      </c>
      <c r="K117" s="39" t="s">
        <v>1</v>
      </c>
      <c r="L117" s="39" t="s">
        <v>1529</v>
      </c>
      <c r="M117" s="47" t="s">
        <v>3</v>
      </c>
      <c r="N117" s="47">
        <v>2</v>
      </c>
      <c r="O117" s="47">
        <v>1</v>
      </c>
      <c r="P117" s="47" t="s">
        <v>2</v>
      </c>
      <c r="Q117" s="47" t="s">
        <v>2255</v>
      </c>
      <c r="R117" s="47" t="s">
        <v>2255</v>
      </c>
      <c r="S117" s="39" t="s">
        <v>1</v>
      </c>
      <c r="T117" s="47" t="s">
        <v>2</v>
      </c>
      <c r="U117" s="39" t="s">
        <v>1</v>
      </c>
      <c r="V117" s="47" t="s">
        <v>1</v>
      </c>
      <c r="W117" s="47" t="s">
        <v>27</v>
      </c>
      <c r="X117" s="47" t="s">
        <v>27</v>
      </c>
      <c r="Y117" s="39" t="s">
        <v>1711</v>
      </c>
      <c r="Z117" s="39" t="s">
        <v>1</v>
      </c>
      <c r="AA117" s="39" t="s">
        <v>1586</v>
      </c>
      <c r="AB117" s="39">
        <v>1</v>
      </c>
      <c r="AC117" s="39">
        <v>1</v>
      </c>
      <c r="AD117" s="39">
        <v>1</v>
      </c>
      <c r="AE117" s="39">
        <v>1</v>
      </c>
      <c r="AF117" s="39" t="str" cm="1">
        <f t="array" ref="AF117">_xlfn.IFS(AB117=0,"NÃO",OR(AD117&gt;AE117,AC117&gt;AD117),"SIM",AB117=AC117,"SIM",AC117&lt;AB117,"NÃO")</f>
        <v>SIM</v>
      </c>
      <c r="AG117" s="47" t="s">
        <v>2487</v>
      </c>
      <c r="AH117" s="39">
        <v>1</v>
      </c>
      <c r="AI117" s="39">
        <v>0</v>
      </c>
      <c r="AJ117" s="39">
        <v>0</v>
      </c>
      <c r="AK117" s="39">
        <v>0</v>
      </c>
      <c r="AL117" s="39">
        <v>0</v>
      </c>
      <c r="AM117" s="39">
        <v>1</v>
      </c>
      <c r="AN117" s="39">
        <v>1</v>
      </c>
      <c r="AO117" s="39">
        <v>0</v>
      </c>
      <c r="AP117" s="47">
        <v>1</v>
      </c>
      <c r="AQ117" s="47">
        <v>0</v>
      </c>
      <c r="AR117" s="39">
        <v>0</v>
      </c>
      <c r="AS117" s="48">
        <v>0</v>
      </c>
    </row>
    <row r="118" spans="1:45" s="39" customFormat="1" x14ac:dyDescent="0.25">
      <c r="A118" s="39">
        <v>180</v>
      </c>
      <c r="B118" s="39" t="s">
        <v>1857</v>
      </c>
      <c r="C118" s="39" t="s">
        <v>390</v>
      </c>
      <c r="D118" s="12" t="s">
        <v>2446</v>
      </c>
      <c r="E118" s="39">
        <v>10936</v>
      </c>
      <c r="F118" s="39" t="s">
        <v>1544</v>
      </c>
      <c r="G118" s="39" t="s">
        <v>1</v>
      </c>
      <c r="H118" s="39" t="s">
        <v>1916</v>
      </c>
      <c r="I118" s="12" t="s">
        <v>1917</v>
      </c>
      <c r="J118" s="39" t="s">
        <v>1547</v>
      </c>
      <c r="K118" s="39" t="s">
        <v>2</v>
      </c>
      <c r="L118" s="39" t="s">
        <v>1598</v>
      </c>
      <c r="M118" s="47" t="s">
        <v>3</v>
      </c>
      <c r="N118" s="47">
        <v>14</v>
      </c>
      <c r="O118" s="47">
        <v>5</v>
      </c>
      <c r="P118" s="47" t="s">
        <v>2</v>
      </c>
      <c r="Q118" s="47" t="s">
        <v>2</v>
      </c>
      <c r="R118" s="47" t="s">
        <v>2</v>
      </c>
      <c r="S118" s="39" t="s">
        <v>1530</v>
      </c>
      <c r="T118" s="47" t="s">
        <v>2</v>
      </c>
      <c r="U118" s="39" t="s">
        <v>2</v>
      </c>
      <c r="V118" s="47" t="s">
        <v>2</v>
      </c>
      <c r="W118" s="47" t="s">
        <v>2</v>
      </c>
      <c r="X118" s="47" t="s">
        <v>2</v>
      </c>
      <c r="Y118" s="39" t="s">
        <v>1924</v>
      </c>
      <c r="Z118" s="39" t="s">
        <v>1540</v>
      </c>
      <c r="AA118" s="39" t="s">
        <v>1535</v>
      </c>
      <c r="AB118" s="39">
        <v>3</v>
      </c>
      <c r="AC118" s="39">
        <v>3</v>
      </c>
      <c r="AD118" s="39">
        <v>3</v>
      </c>
      <c r="AE118" s="39">
        <v>3</v>
      </c>
      <c r="AF118" s="39" t="str" cm="1">
        <f t="array" ref="AF118">_xlfn.IFS(AB118=0,"NÃO",OR(AD118&gt;AE118,AC118&gt;AD118),"SIM",AB118=AC118,"SIM",AC118&lt;AB118,"NÃO")</f>
        <v>SIM</v>
      </c>
      <c r="AG118" s="47" t="s">
        <v>2486</v>
      </c>
      <c r="AH118" s="39">
        <v>0</v>
      </c>
      <c r="AI118" s="39">
        <v>0</v>
      </c>
      <c r="AJ118" s="39">
        <v>1</v>
      </c>
      <c r="AK118" s="39">
        <v>0</v>
      </c>
      <c r="AL118" s="39">
        <v>2</v>
      </c>
      <c r="AM118" s="39">
        <v>4</v>
      </c>
      <c r="AN118" s="39">
        <v>7</v>
      </c>
      <c r="AO118" s="39">
        <v>0</v>
      </c>
      <c r="AP118" s="47">
        <v>7</v>
      </c>
      <c r="AQ118" s="47">
        <v>3</v>
      </c>
      <c r="AR118" s="39">
        <v>1</v>
      </c>
      <c r="AS118" s="49">
        <v>0</v>
      </c>
    </row>
    <row r="119" spans="1:45" s="39" customFormat="1" x14ac:dyDescent="0.25">
      <c r="A119" s="39">
        <v>181</v>
      </c>
      <c r="B119" s="39" t="s">
        <v>1702</v>
      </c>
      <c r="C119" s="39" t="s">
        <v>271</v>
      </c>
      <c r="D119" s="12" t="s">
        <v>2447</v>
      </c>
      <c r="E119" s="39">
        <v>11258</v>
      </c>
      <c r="F119" s="39" t="s">
        <v>1525</v>
      </c>
      <c r="G119" s="39" t="s">
        <v>1</v>
      </c>
      <c r="H119" s="39" t="s">
        <v>1785</v>
      </c>
      <c r="I119" s="12" t="s">
        <v>1786</v>
      </c>
      <c r="J119" s="39" t="s">
        <v>1772</v>
      </c>
      <c r="K119" s="39" t="s">
        <v>2</v>
      </c>
      <c r="L119" s="39" t="s">
        <v>1529</v>
      </c>
      <c r="M119" s="47" t="s">
        <v>3</v>
      </c>
      <c r="N119" s="47">
        <v>19</v>
      </c>
      <c r="O119" s="47">
        <v>5</v>
      </c>
      <c r="P119" s="47" t="s">
        <v>2</v>
      </c>
      <c r="Q119" s="47" t="s">
        <v>2</v>
      </c>
      <c r="R119" s="47" t="s">
        <v>2</v>
      </c>
      <c r="S119" s="39" t="s">
        <v>1</v>
      </c>
      <c r="T119" s="47" t="s">
        <v>2</v>
      </c>
      <c r="U119" s="39" t="s">
        <v>1</v>
      </c>
      <c r="V119" s="47" t="s">
        <v>1</v>
      </c>
      <c r="W119" s="47" t="s">
        <v>2</v>
      </c>
      <c r="X119" s="47" t="s">
        <v>1532</v>
      </c>
      <c r="Y119" s="39" t="s">
        <v>1773</v>
      </c>
      <c r="Z119" s="39" t="s">
        <v>1756</v>
      </c>
      <c r="AA119" s="39" t="s">
        <v>1586</v>
      </c>
      <c r="AB119" s="39">
        <v>4</v>
      </c>
      <c r="AC119" s="39">
        <v>2</v>
      </c>
      <c r="AD119" s="39">
        <v>2</v>
      </c>
      <c r="AE119" s="39">
        <v>2</v>
      </c>
      <c r="AF119" s="39" t="str" cm="1">
        <f t="array" ref="AF119">_xlfn.IFS(AB119=0,"NÃO",OR(AD119&gt;AE119,AC119&gt;AD119),"SIM",AB119=AC119,"SIM",AC119&lt;AB119,"NÃO")</f>
        <v>NÃO</v>
      </c>
      <c r="AG119" s="47" t="s">
        <v>2486</v>
      </c>
      <c r="AH119" s="39">
        <v>0</v>
      </c>
      <c r="AI119" s="39">
        <v>1</v>
      </c>
      <c r="AJ119" s="39">
        <v>0</v>
      </c>
      <c r="AK119" s="39">
        <v>0</v>
      </c>
      <c r="AL119" s="39">
        <v>0</v>
      </c>
      <c r="AM119" s="39">
        <v>1</v>
      </c>
      <c r="AN119" s="39">
        <v>1</v>
      </c>
      <c r="AO119" s="39">
        <v>8</v>
      </c>
      <c r="AP119" s="47">
        <v>9</v>
      </c>
      <c r="AQ119" s="47">
        <v>5</v>
      </c>
      <c r="AR119" s="39">
        <v>0</v>
      </c>
      <c r="AS119" s="48">
        <v>0</v>
      </c>
    </row>
    <row r="120" spans="1:45" s="39" customFormat="1" x14ac:dyDescent="0.25">
      <c r="A120" s="39">
        <v>182</v>
      </c>
      <c r="B120" s="39" t="s">
        <v>1702</v>
      </c>
      <c r="C120" s="39" t="s">
        <v>325</v>
      </c>
      <c r="D120" s="12" t="s">
        <v>1731</v>
      </c>
      <c r="E120" s="39">
        <v>11592</v>
      </c>
      <c r="F120" s="39" t="s">
        <v>1544</v>
      </c>
      <c r="G120" s="39" t="s">
        <v>2</v>
      </c>
      <c r="H120" s="39" t="s">
        <v>1732</v>
      </c>
      <c r="I120" s="12" t="s">
        <v>1733</v>
      </c>
      <c r="J120" s="39" t="s">
        <v>1705</v>
      </c>
      <c r="K120" s="39" t="s">
        <v>1</v>
      </c>
      <c r="L120" s="39" t="s">
        <v>1633</v>
      </c>
      <c r="M120" s="47" t="s">
        <v>3</v>
      </c>
      <c r="N120" s="47">
        <v>2</v>
      </c>
      <c r="O120" s="47">
        <v>1</v>
      </c>
      <c r="P120" s="47" t="s">
        <v>2255</v>
      </c>
      <c r="Q120" s="47" t="s">
        <v>2255</v>
      </c>
      <c r="R120" s="47" t="s">
        <v>2255</v>
      </c>
      <c r="S120" s="39" t="s">
        <v>1</v>
      </c>
      <c r="T120" s="47" t="s">
        <v>1599</v>
      </c>
      <c r="U120" s="39" t="s">
        <v>1</v>
      </c>
      <c r="V120" s="47" t="s">
        <v>1</v>
      </c>
      <c r="W120" s="47" t="s">
        <v>27</v>
      </c>
      <c r="X120" s="47" t="s">
        <v>27</v>
      </c>
      <c r="Y120" s="39" t="s">
        <v>1711</v>
      </c>
      <c r="Z120" s="39" t="s">
        <v>1</v>
      </c>
      <c r="AA120" s="39" t="s">
        <v>1586</v>
      </c>
      <c r="AB120" s="39">
        <v>0</v>
      </c>
      <c r="AC120" s="39">
        <v>0</v>
      </c>
      <c r="AD120" s="39">
        <v>0</v>
      </c>
      <c r="AE120" s="39">
        <v>0</v>
      </c>
      <c r="AF120" s="39" t="str" cm="1">
        <f t="array" ref="AF120">_xlfn.IFS(AB120=0,"NÃO",OR(AD120&gt;AE120,AC120&gt;AD120),"SIM",AB120=AC120,"SIM",AC120&lt;AB120,"NÃO")</f>
        <v>NÃO</v>
      </c>
      <c r="AG120" s="47" t="s">
        <v>2487</v>
      </c>
      <c r="AH120" s="39">
        <v>0</v>
      </c>
      <c r="AI120" s="39">
        <v>0</v>
      </c>
      <c r="AJ120" s="39">
        <v>0</v>
      </c>
      <c r="AK120" s="39">
        <v>0</v>
      </c>
      <c r="AL120" s="39">
        <v>0</v>
      </c>
      <c r="AM120" s="39">
        <v>1</v>
      </c>
      <c r="AN120" s="39">
        <v>1</v>
      </c>
      <c r="AO120" s="39">
        <v>0</v>
      </c>
      <c r="AP120" s="47">
        <v>1</v>
      </c>
      <c r="AQ120" s="47">
        <v>0</v>
      </c>
      <c r="AR120" s="39">
        <v>0</v>
      </c>
      <c r="AS120" s="48">
        <v>0</v>
      </c>
    </row>
    <row r="121" spans="1:45" s="39" customFormat="1" x14ac:dyDescent="0.25">
      <c r="A121" s="39">
        <v>183</v>
      </c>
      <c r="B121" s="39" t="s">
        <v>1702</v>
      </c>
      <c r="C121" s="39" t="s">
        <v>325</v>
      </c>
      <c r="D121" s="12" t="s">
        <v>1737</v>
      </c>
      <c r="E121" s="39">
        <v>9566961</v>
      </c>
      <c r="F121" s="39" t="s">
        <v>1544</v>
      </c>
      <c r="G121" s="39" t="s">
        <v>1</v>
      </c>
      <c r="H121" s="39" t="s">
        <v>1738</v>
      </c>
      <c r="I121" s="12" t="s">
        <v>1739</v>
      </c>
      <c r="J121" s="39" t="s">
        <v>1705</v>
      </c>
      <c r="K121" s="39" t="s">
        <v>1</v>
      </c>
      <c r="L121" s="39" t="s">
        <v>1529</v>
      </c>
      <c r="M121" s="47" t="s">
        <v>6</v>
      </c>
      <c r="N121" s="47">
        <v>2</v>
      </c>
      <c r="O121" s="47">
        <v>1</v>
      </c>
      <c r="P121" s="47" t="s">
        <v>2</v>
      </c>
      <c r="Q121" s="47" t="s">
        <v>2</v>
      </c>
      <c r="R121" s="47" t="s">
        <v>2</v>
      </c>
      <c r="S121" s="39" t="s">
        <v>1</v>
      </c>
      <c r="T121" s="47" t="s">
        <v>1</v>
      </c>
      <c r="U121" s="39" t="s">
        <v>1</v>
      </c>
      <c r="V121" s="47" t="s">
        <v>1</v>
      </c>
      <c r="W121" s="47" t="s">
        <v>27</v>
      </c>
      <c r="X121" s="47" t="s">
        <v>27</v>
      </c>
      <c r="Y121" s="39" t="s">
        <v>1711</v>
      </c>
      <c r="Z121" s="39" t="s">
        <v>1</v>
      </c>
      <c r="AA121" s="39" t="s">
        <v>1535</v>
      </c>
      <c r="AB121" s="39">
        <v>0</v>
      </c>
      <c r="AC121" s="39">
        <v>0</v>
      </c>
      <c r="AD121" s="39">
        <v>0</v>
      </c>
      <c r="AE121" s="39">
        <v>0</v>
      </c>
      <c r="AF121" s="39" t="str" cm="1">
        <f t="array" ref="AF121">_xlfn.IFS(AB121=0,"NÃO",OR(AD121&gt;AE121,AC121&gt;AD121),"SIM",AB121=AC121,"SIM",AC121&lt;AB121,"NÃO")</f>
        <v>NÃO</v>
      </c>
      <c r="AG121" s="47" t="s">
        <v>2486</v>
      </c>
      <c r="AH121" s="39">
        <v>0</v>
      </c>
      <c r="AI121" s="39">
        <v>0</v>
      </c>
      <c r="AJ121" s="39">
        <v>0</v>
      </c>
      <c r="AK121" s="39">
        <v>0</v>
      </c>
      <c r="AL121" s="39">
        <v>1</v>
      </c>
      <c r="AM121" s="39">
        <v>1</v>
      </c>
      <c r="AN121" s="39">
        <v>1</v>
      </c>
      <c r="AO121" s="39">
        <v>0</v>
      </c>
      <c r="AP121" s="47">
        <v>1</v>
      </c>
      <c r="AQ121" s="47">
        <v>0</v>
      </c>
      <c r="AR121" s="39">
        <v>0</v>
      </c>
      <c r="AS121" s="48">
        <v>0</v>
      </c>
    </row>
    <row r="122" spans="1:45" s="39" customFormat="1" x14ac:dyDescent="0.25">
      <c r="A122" s="39">
        <v>184</v>
      </c>
      <c r="B122" s="39" t="s">
        <v>1568</v>
      </c>
      <c r="C122" s="39" t="s">
        <v>281</v>
      </c>
      <c r="D122" s="12" t="s">
        <v>2448</v>
      </c>
      <c r="F122" s="39" t="s">
        <v>1525</v>
      </c>
      <c r="G122" s="39" t="s">
        <v>1</v>
      </c>
      <c r="H122" s="39" t="s">
        <v>1582</v>
      </c>
      <c r="I122" s="12" t="s">
        <v>1583</v>
      </c>
      <c r="J122" s="39" t="s">
        <v>1584</v>
      </c>
      <c r="K122" s="39" t="s">
        <v>2</v>
      </c>
      <c r="L122" s="39" t="s">
        <v>1529</v>
      </c>
      <c r="M122" s="47" t="s">
        <v>3</v>
      </c>
      <c r="N122" s="47">
        <v>10</v>
      </c>
      <c r="O122" s="47">
        <v>7</v>
      </c>
      <c r="P122" s="47" t="s">
        <v>2</v>
      </c>
      <c r="Q122" s="47" t="s">
        <v>2255</v>
      </c>
      <c r="R122" s="47" t="s">
        <v>2</v>
      </c>
      <c r="S122" s="39" t="s">
        <v>1</v>
      </c>
      <c r="T122" s="47" t="s">
        <v>2</v>
      </c>
      <c r="U122" s="39" t="s">
        <v>2</v>
      </c>
      <c r="V122" s="47" t="s">
        <v>2</v>
      </c>
      <c r="W122" s="47" t="s">
        <v>1531</v>
      </c>
      <c r="X122" s="47" t="s">
        <v>1532</v>
      </c>
      <c r="Y122" s="39" t="s">
        <v>1576</v>
      </c>
      <c r="Z122" s="39" t="s">
        <v>1585</v>
      </c>
      <c r="AA122" s="39" t="s">
        <v>1586</v>
      </c>
      <c r="AB122" s="39">
        <v>3</v>
      </c>
      <c r="AC122" s="39">
        <v>3</v>
      </c>
      <c r="AD122" s="39">
        <v>3</v>
      </c>
      <c r="AE122" s="39">
        <v>3</v>
      </c>
      <c r="AF122" s="39" t="str" cm="1">
        <f t="array" ref="AF122">_xlfn.IFS(AB122=0,"NÃO",OR(AD122&gt;AE122,AC122&gt;AD122),"SIM",AB122=AC122,"SIM",AC122&lt;AB122,"NÃO")</f>
        <v>SIM</v>
      </c>
      <c r="AG122" s="47" t="s">
        <v>2486</v>
      </c>
      <c r="AH122" s="39">
        <v>0</v>
      </c>
      <c r="AI122" s="39">
        <v>0</v>
      </c>
      <c r="AJ122" s="39">
        <v>0</v>
      </c>
      <c r="AK122" s="39">
        <v>0</v>
      </c>
      <c r="AL122" s="39">
        <v>0</v>
      </c>
      <c r="AM122" s="39">
        <v>6</v>
      </c>
      <c r="AN122" s="39">
        <v>6</v>
      </c>
      <c r="AO122" s="39">
        <v>0</v>
      </c>
      <c r="AP122" s="47">
        <v>6</v>
      </c>
      <c r="AQ122" s="47">
        <v>4</v>
      </c>
      <c r="AR122" s="39">
        <v>1</v>
      </c>
      <c r="AS122" s="48">
        <v>0</v>
      </c>
    </row>
    <row r="123" spans="1:45" s="39" customFormat="1" x14ac:dyDescent="0.25">
      <c r="A123" s="39">
        <v>185</v>
      </c>
      <c r="B123" s="39" t="s">
        <v>1702</v>
      </c>
      <c r="C123" s="39" t="s">
        <v>1769</v>
      </c>
      <c r="D123" s="12" t="s">
        <v>2449</v>
      </c>
      <c r="E123" s="39">
        <v>6770657</v>
      </c>
      <c r="F123" s="39" t="s">
        <v>1544</v>
      </c>
      <c r="G123" s="39" t="s">
        <v>2</v>
      </c>
      <c r="H123" s="39" t="s">
        <v>1781</v>
      </c>
      <c r="I123" s="12" t="s">
        <v>1782</v>
      </c>
      <c r="J123" s="39" t="s">
        <v>1705</v>
      </c>
      <c r="K123" s="39" t="s">
        <v>1</v>
      </c>
      <c r="L123" s="39" t="s">
        <v>1633</v>
      </c>
      <c r="M123" s="47" t="s">
        <v>7</v>
      </c>
      <c r="N123" s="47">
        <v>5</v>
      </c>
      <c r="O123" s="47">
        <v>1</v>
      </c>
      <c r="P123" s="47" t="s">
        <v>2255</v>
      </c>
      <c r="Q123" s="47" t="s">
        <v>2255</v>
      </c>
      <c r="R123" s="47" t="s">
        <v>2</v>
      </c>
      <c r="S123" s="39" t="s">
        <v>1</v>
      </c>
      <c r="T123" s="47" t="s">
        <v>1599</v>
      </c>
      <c r="U123" s="39" t="s">
        <v>1</v>
      </c>
      <c r="V123" s="47" t="s">
        <v>1</v>
      </c>
      <c r="W123" s="47" t="s">
        <v>27</v>
      </c>
      <c r="X123" s="47" t="s">
        <v>1532</v>
      </c>
      <c r="Y123" s="39" t="s">
        <v>1706</v>
      </c>
      <c r="Z123" s="39" t="s">
        <v>1</v>
      </c>
      <c r="AA123" s="39" t="s">
        <v>1535</v>
      </c>
      <c r="AB123" s="39">
        <v>1</v>
      </c>
      <c r="AC123" s="39">
        <v>1</v>
      </c>
      <c r="AD123" s="39">
        <v>1</v>
      </c>
      <c r="AE123" s="39">
        <v>1</v>
      </c>
      <c r="AF123" s="39" t="str" cm="1">
        <f t="array" ref="AF123">_xlfn.IFS(AB123=0,"NÃO",OR(AD123&gt;AE123,AC123&gt;AD123),"SIM",AB123=AC123,"SIM",AC123&lt;AB123,"NÃO")</f>
        <v>SIM</v>
      </c>
      <c r="AG123" s="47" t="s">
        <v>2486</v>
      </c>
      <c r="AH123" s="39">
        <v>0</v>
      </c>
      <c r="AI123" s="39">
        <v>0</v>
      </c>
      <c r="AJ123" s="39">
        <v>0</v>
      </c>
      <c r="AK123" s="39">
        <v>0</v>
      </c>
      <c r="AL123" s="39">
        <v>0</v>
      </c>
      <c r="AM123" s="39">
        <v>1</v>
      </c>
      <c r="AN123" s="39">
        <v>1</v>
      </c>
      <c r="AO123" s="39">
        <v>0</v>
      </c>
      <c r="AP123" s="47">
        <v>1</v>
      </c>
      <c r="AQ123" s="47">
        <v>1</v>
      </c>
      <c r="AR123" s="39">
        <v>0</v>
      </c>
      <c r="AS123" s="48">
        <v>0</v>
      </c>
    </row>
    <row r="124" spans="1:45" s="39" customFormat="1" x14ac:dyDescent="0.25">
      <c r="A124" s="39">
        <v>186</v>
      </c>
      <c r="B124" s="39" t="s">
        <v>1622</v>
      </c>
      <c r="C124" s="39" t="s">
        <v>127</v>
      </c>
      <c r="D124" s="12" t="s">
        <v>2450</v>
      </c>
      <c r="E124" s="39">
        <v>3742873</v>
      </c>
      <c r="F124" s="39" t="s">
        <v>1544</v>
      </c>
      <c r="G124" s="39" t="s">
        <v>1</v>
      </c>
      <c r="H124" s="39" t="s">
        <v>1699</v>
      </c>
      <c r="I124" s="12" t="s">
        <v>1700</v>
      </c>
      <c r="J124" s="39" t="s">
        <v>1547</v>
      </c>
      <c r="K124" s="39" t="s">
        <v>1</v>
      </c>
      <c r="L124" s="39" t="s">
        <v>1529</v>
      </c>
      <c r="M124" s="47" t="s">
        <v>3</v>
      </c>
      <c r="N124" s="47">
        <v>5</v>
      </c>
      <c r="O124" s="47">
        <v>1</v>
      </c>
      <c r="P124" s="47" t="s">
        <v>2255</v>
      </c>
      <c r="Q124" s="47" t="s">
        <v>2255</v>
      </c>
      <c r="R124" s="47" t="s">
        <v>2255</v>
      </c>
      <c r="S124" s="39" t="s">
        <v>1</v>
      </c>
      <c r="T124" s="47" t="s">
        <v>2</v>
      </c>
      <c r="U124" s="39" t="s">
        <v>2</v>
      </c>
      <c r="V124" s="47" t="s">
        <v>2</v>
      </c>
      <c r="W124" s="47" t="s">
        <v>1</v>
      </c>
      <c r="X124" s="47" t="s">
        <v>2</v>
      </c>
      <c r="Y124" s="39" t="s">
        <v>1701</v>
      </c>
      <c r="Z124" s="39" t="s">
        <v>1</v>
      </c>
      <c r="AA124" s="39" t="s">
        <v>1586</v>
      </c>
      <c r="AB124" s="39">
        <v>1</v>
      </c>
      <c r="AC124" s="39">
        <v>1</v>
      </c>
      <c r="AD124" s="39">
        <v>1</v>
      </c>
      <c r="AE124" s="39">
        <v>1</v>
      </c>
      <c r="AF124" s="39" t="str" cm="1">
        <f t="array" ref="AF124">_xlfn.IFS(AB124=0,"NÃO",OR(AD124&gt;AE124,AC124&gt;AD124),"SIM",AB124=AC124,"SIM",AC124&lt;AB124,"NÃO")</f>
        <v>SIM</v>
      </c>
      <c r="AG124" s="47" t="s">
        <v>2486</v>
      </c>
      <c r="AH124" s="39">
        <v>0</v>
      </c>
      <c r="AI124" s="39">
        <v>0</v>
      </c>
      <c r="AJ124" s="39">
        <v>0</v>
      </c>
      <c r="AK124" s="39">
        <v>0</v>
      </c>
      <c r="AL124" s="39">
        <v>2</v>
      </c>
      <c r="AM124" s="39">
        <v>1</v>
      </c>
      <c r="AN124" s="39">
        <v>1</v>
      </c>
      <c r="AO124" s="39">
        <v>1</v>
      </c>
      <c r="AP124" s="47">
        <v>2</v>
      </c>
      <c r="AQ124" s="47">
        <v>1</v>
      </c>
      <c r="AR124" s="39">
        <v>1</v>
      </c>
      <c r="AS124" s="48">
        <v>0</v>
      </c>
    </row>
    <row r="125" spans="1:45" s="39" customFormat="1" x14ac:dyDescent="0.25">
      <c r="A125" s="39">
        <v>187</v>
      </c>
      <c r="B125" s="39" t="s">
        <v>1794</v>
      </c>
      <c r="C125" s="39" t="s">
        <v>330</v>
      </c>
      <c r="D125" s="12" t="s">
        <v>2451</v>
      </c>
      <c r="E125" s="39">
        <v>9548203</v>
      </c>
      <c r="F125" s="39" t="s">
        <v>1544</v>
      </c>
      <c r="G125" s="39" t="s">
        <v>2</v>
      </c>
      <c r="H125" s="39" t="s">
        <v>1679</v>
      </c>
      <c r="I125" s="12" t="s">
        <v>1813</v>
      </c>
      <c r="J125" s="39" t="s">
        <v>1547</v>
      </c>
      <c r="K125" s="39" t="s">
        <v>1</v>
      </c>
      <c r="L125" s="39" t="s">
        <v>2</v>
      </c>
      <c r="M125" s="47" t="s">
        <v>4</v>
      </c>
      <c r="N125" s="47">
        <v>2</v>
      </c>
      <c r="O125" s="47">
        <v>1</v>
      </c>
      <c r="P125" s="47" t="s">
        <v>2</v>
      </c>
      <c r="Q125" s="47" t="s">
        <v>2255</v>
      </c>
      <c r="R125" s="47" t="s">
        <v>1</v>
      </c>
      <c r="S125" s="39" t="s">
        <v>1</v>
      </c>
      <c r="T125" s="47" t="s">
        <v>2</v>
      </c>
      <c r="U125" s="39" t="s">
        <v>1</v>
      </c>
      <c r="V125" s="47" t="s">
        <v>1</v>
      </c>
      <c r="W125" s="47" t="s">
        <v>27</v>
      </c>
      <c r="X125" s="47" t="s">
        <v>27</v>
      </c>
      <c r="Y125" s="39" t="s">
        <v>1810</v>
      </c>
      <c r="Z125" s="39" t="s">
        <v>1</v>
      </c>
      <c r="AA125" s="39" t="s">
        <v>1535</v>
      </c>
      <c r="AB125" s="39">
        <v>0</v>
      </c>
      <c r="AC125" s="39">
        <v>0</v>
      </c>
      <c r="AD125" s="39">
        <v>0</v>
      </c>
      <c r="AE125" s="39">
        <v>0</v>
      </c>
      <c r="AF125" s="39" t="str" cm="1">
        <f t="array" ref="AF125">_xlfn.IFS(AB125=0,"NÃO",OR(AD125&gt;AE125,AC125&gt;AD125),"SIM",AB125=AC125,"SIM",AC125&lt;AB125,"NÃO")</f>
        <v>NÃO</v>
      </c>
      <c r="AG125" s="47" t="s">
        <v>2486</v>
      </c>
      <c r="AH125" s="39">
        <v>0</v>
      </c>
      <c r="AI125" s="39">
        <v>0</v>
      </c>
      <c r="AJ125" s="39">
        <v>0</v>
      </c>
      <c r="AK125" s="39">
        <v>0</v>
      </c>
      <c r="AL125" s="39">
        <v>0</v>
      </c>
      <c r="AM125" s="39">
        <v>1</v>
      </c>
      <c r="AN125" s="39">
        <v>1</v>
      </c>
      <c r="AO125" s="39">
        <v>0</v>
      </c>
      <c r="AP125" s="47">
        <v>1</v>
      </c>
      <c r="AQ125" s="47">
        <v>0</v>
      </c>
      <c r="AR125" s="39">
        <v>0</v>
      </c>
      <c r="AS125" s="48">
        <v>0</v>
      </c>
    </row>
    <row r="126" spans="1:45" s="39" customFormat="1" x14ac:dyDescent="0.25">
      <c r="A126" s="39">
        <v>188</v>
      </c>
      <c r="B126" s="39" t="s">
        <v>1929</v>
      </c>
      <c r="C126" s="39" t="s">
        <v>136</v>
      </c>
      <c r="D126" s="12" t="s">
        <v>1935</v>
      </c>
      <c r="E126" s="39">
        <v>3144577</v>
      </c>
      <c r="F126" s="39" t="s">
        <v>1544</v>
      </c>
      <c r="G126" s="39" t="s">
        <v>2</v>
      </c>
      <c r="H126" s="39" t="s">
        <v>1936</v>
      </c>
      <c r="I126" s="12" t="s">
        <v>1937</v>
      </c>
      <c r="J126" s="39" t="s">
        <v>1547</v>
      </c>
      <c r="K126" s="39" t="s">
        <v>1</v>
      </c>
      <c r="L126" s="39" t="s">
        <v>1529</v>
      </c>
      <c r="M126" s="47" t="s">
        <v>4</v>
      </c>
      <c r="N126" s="47">
        <v>4</v>
      </c>
      <c r="O126" s="47">
        <v>2</v>
      </c>
      <c r="P126" s="47" t="s">
        <v>2255</v>
      </c>
      <c r="Q126" s="47" t="s">
        <v>2255</v>
      </c>
      <c r="R126" s="47" t="s">
        <v>1</v>
      </c>
      <c r="S126" s="39" t="s">
        <v>1</v>
      </c>
      <c r="T126" s="47" t="s">
        <v>2</v>
      </c>
      <c r="U126" s="39" t="s">
        <v>1</v>
      </c>
      <c r="V126" s="47" t="s">
        <v>1</v>
      </c>
      <c r="W126" s="47" t="s">
        <v>1</v>
      </c>
      <c r="X126" s="47" t="s">
        <v>1</v>
      </c>
      <c r="Y126" s="39" t="s">
        <v>1938</v>
      </c>
      <c r="Z126" s="39" t="s">
        <v>1</v>
      </c>
      <c r="AA126" s="39" t="s">
        <v>1535</v>
      </c>
      <c r="AB126" s="39">
        <v>1</v>
      </c>
      <c r="AC126" s="39">
        <v>1</v>
      </c>
      <c r="AD126" s="39">
        <v>1</v>
      </c>
      <c r="AE126" s="39">
        <v>1</v>
      </c>
      <c r="AF126" s="39" t="str" cm="1">
        <f t="array" ref="AF126">_xlfn.IFS(AB126=0,"NÃO",OR(AD126&gt;AE126,AC126&gt;AD126),"SIM",AB126=AC126,"SIM",AC126&lt;AB126,"NÃO")</f>
        <v>SIM</v>
      </c>
      <c r="AG126" s="47" t="s">
        <v>2487</v>
      </c>
      <c r="AH126" s="39">
        <v>1</v>
      </c>
      <c r="AI126" s="39">
        <v>0</v>
      </c>
      <c r="AJ126" s="39">
        <v>0</v>
      </c>
      <c r="AK126" s="39">
        <v>0</v>
      </c>
      <c r="AL126" s="39">
        <v>0</v>
      </c>
      <c r="AM126" s="39">
        <v>1</v>
      </c>
      <c r="AN126" s="39">
        <v>1</v>
      </c>
      <c r="AO126" s="39">
        <v>1</v>
      </c>
      <c r="AP126" s="47">
        <v>2</v>
      </c>
      <c r="AQ126" s="47">
        <v>2</v>
      </c>
      <c r="AR126" s="39">
        <v>0</v>
      </c>
      <c r="AS126" s="48">
        <v>0</v>
      </c>
    </row>
    <row r="127" spans="1:45" s="39" customFormat="1" x14ac:dyDescent="0.25">
      <c r="A127" s="39">
        <v>189</v>
      </c>
      <c r="B127" s="39" t="s">
        <v>1568</v>
      </c>
      <c r="C127" s="39" t="s">
        <v>281</v>
      </c>
      <c r="D127" s="12" t="s">
        <v>2452</v>
      </c>
      <c r="F127" s="39" t="s">
        <v>1544</v>
      </c>
      <c r="G127" s="39" t="s">
        <v>1</v>
      </c>
      <c r="H127" s="39" t="s">
        <v>1582</v>
      </c>
      <c r="I127" s="12" t="s">
        <v>1590</v>
      </c>
      <c r="J127" s="39" t="s">
        <v>1547</v>
      </c>
      <c r="K127" s="39" t="s">
        <v>2</v>
      </c>
      <c r="L127" s="39" t="s">
        <v>1529</v>
      </c>
      <c r="M127" s="47" t="s">
        <v>4</v>
      </c>
      <c r="N127" s="47">
        <v>2</v>
      </c>
      <c r="O127" s="47">
        <v>1</v>
      </c>
      <c r="P127" s="47" t="s">
        <v>2</v>
      </c>
      <c r="Q127" s="47" t="s">
        <v>2255</v>
      </c>
      <c r="R127" s="47" t="s">
        <v>1</v>
      </c>
      <c r="S127" s="39" t="s">
        <v>1</v>
      </c>
      <c r="T127" s="47" t="s">
        <v>1</v>
      </c>
      <c r="U127" s="39" t="s">
        <v>1</v>
      </c>
      <c r="V127" s="47" t="s">
        <v>1</v>
      </c>
      <c r="W127" s="47" t="s">
        <v>1</v>
      </c>
      <c r="X127" s="47" t="s">
        <v>1</v>
      </c>
      <c r="Y127" s="39" t="s">
        <v>1</v>
      </c>
      <c r="Z127" s="39" t="s">
        <v>1585</v>
      </c>
      <c r="AA127" s="39" t="s">
        <v>1586</v>
      </c>
      <c r="AB127" s="39">
        <v>0</v>
      </c>
      <c r="AC127" s="39">
        <v>0</v>
      </c>
      <c r="AD127" s="39">
        <v>0</v>
      </c>
      <c r="AE127" s="39">
        <v>0</v>
      </c>
      <c r="AF127" s="39" t="str" cm="1">
        <f t="array" ref="AF127">_xlfn.IFS(AB127=0,"NÃO",OR(AD127&gt;AE127,AC127&gt;AD127),"SIM",AB127=AC127,"SIM",AC127&lt;AB127,"NÃO")</f>
        <v>NÃO</v>
      </c>
      <c r="AG127" s="47" t="s">
        <v>2486</v>
      </c>
      <c r="AH127" s="39">
        <v>0</v>
      </c>
      <c r="AI127" s="39">
        <v>0</v>
      </c>
      <c r="AJ127" s="39">
        <v>0</v>
      </c>
      <c r="AK127" s="39">
        <v>0</v>
      </c>
      <c r="AL127" s="39">
        <v>0</v>
      </c>
      <c r="AM127" s="39">
        <v>1</v>
      </c>
      <c r="AN127" s="39">
        <v>1</v>
      </c>
      <c r="AO127" s="39">
        <v>0</v>
      </c>
      <c r="AP127" s="47">
        <v>1</v>
      </c>
      <c r="AQ127" s="47">
        <v>0</v>
      </c>
      <c r="AR127" s="39">
        <v>0</v>
      </c>
      <c r="AS127" s="48">
        <v>0</v>
      </c>
    </row>
    <row r="128" spans="1:45" s="39" customFormat="1" x14ac:dyDescent="0.25">
      <c r="A128" s="39">
        <v>192</v>
      </c>
      <c r="B128" s="39" t="s">
        <v>1702</v>
      </c>
      <c r="C128" s="39" t="s">
        <v>1769</v>
      </c>
      <c r="D128" s="12" t="s">
        <v>2453</v>
      </c>
      <c r="E128" s="39">
        <v>11231</v>
      </c>
      <c r="F128" s="39" t="s">
        <v>1525</v>
      </c>
      <c r="G128" s="39" t="s">
        <v>1</v>
      </c>
      <c r="H128" s="39" t="s">
        <v>1775</v>
      </c>
      <c r="I128" s="12" t="s">
        <v>1776</v>
      </c>
      <c r="J128" s="39" t="s">
        <v>1759</v>
      </c>
      <c r="K128" s="39" t="s">
        <v>2</v>
      </c>
      <c r="L128" s="39" t="s">
        <v>1529</v>
      </c>
      <c r="M128" s="47" t="s">
        <v>3</v>
      </c>
      <c r="N128" s="47">
        <v>15</v>
      </c>
      <c r="O128" s="47">
        <v>6</v>
      </c>
      <c r="P128" s="47" t="s">
        <v>2</v>
      </c>
      <c r="Q128" s="47" t="s">
        <v>2255</v>
      </c>
      <c r="R128" s="47" t="s">
        <v>2</v>
      </c>
      <c r="S128" s="39" t="s">
        <v>1</v>
      </c>
      <c r="T128" s="47" t="s">
        <v>2</v>
      </c>
      <c r="U128" s="39" t="s">
        <v>2</v>
      </c>
      <c r="V128" s="47" t="s">
        <v>2</v>
      </c>
      <c r="W128" s="47" t="s">
        <v>2</v>
      </c>
      <c r="X128" s="47" t="s">
        <v>1532</v>
      </c>
      <c r="Y128" s="39" t="s">
        <v>1773</v>
      </c>
      <c r="Z128" s="39" t="s">
        <v>1746</v>
      </c>
      <c r="AA128" s="39" t="s">
        <v>1586</v>
      </c>
      <c r="AB128" s="39">
        <v>3</v>
      </c>
      <c r="AC128" s="39">
        <v>3</v>
      </c>
      <c r="AD128" s="39">
        <v>3</v>
      </c>
      <c r="AE128" s="39">
        <v>3</v>
      </c>
      <c r="AF128" s="39" t="str" cm="1">
        <f t="array" ref="AF128">_xlfn.IFS(AB128=0,"NÃO",OR(AD128&gt;AE128,AC128&gt;AD128),"SIM",AB128=AC128,"SIM",AC128&lt;AB128,"NÃO")</f>
        <v>SIM</v>
      </c>
      <c r="AG128" s="47" t="s">
        <v>2486</v>
      </c>
      <c r="AH128" s="39">
        <v>2</v>
      </c>
      <c r="AI128" s="39">
        <v>0</v>
      </c>
      <c r="AJ128" s="39">
        <v>0</v>
      </c>
      <c r="AK128" s="39">
        <v>0</v>
      </c>
      <c r="AL128" s="39">
        <v>0</v>
      </c>
      <c r="AM128" s="39">
        <v>7</v>
      </c>
      <c r="AN128" s="39">
        <v>7</v>
      </c>
      <c r="AO128" s="39">
        <v>1</v>
      </c>
      <c r="AP128" s="47">
        <v>8</v>
      </c>
      <c r="AQ128" s="47">
        <v>4</v>
      </c>
      <c r="AR128" s="39">
        <v>0</v>
      </c>
      <c r="AS128" s="48">
        <v>0</v>
      </c>
    </row>
    <row r="129" spans="1:45" s="39" customFormat="1" x14ac:dyDescent="0.25">
      <c r="A129" s="39">
        <v>193</v>
      </c>
      <c r="B129" s="39" t="s">
        <v>1702</v>
      </c>
      <c r="C129" s="39" t="s">
        <v>325</v>
      </c>
      <c r="D129" s="12" t="s">
        <v>1715</v>
      </c>
      <c r="E129" s="39">
        <v>11576</v>
      </c>
      <c r="F129" s="39" t="s">
        <v>1544</v>
      </c>
      <c r="G129" s="39" t="s">
        <v>2</v>
      </c>
      <c r="H129" s="39" t="s">
        <v>1716</v>
      </c>
      <c r="I129" s="12" t="s">
        <v>1717</v>
      </c>
      <c r="J129" s="39" t="s">
        <v>1705</v>
      </c>
      <c r="K129" s="39" t="s">
        <v>1</v>
      </c>
      <c r="L129" s="39" t="s">
        <v>1633</v>
      </c>
      <c r="M129" s="47" t="s">
        <v>5</v>
      </c>
      <c r="N129" s="47">
        <v>1</v>
      </c>
      <c r="O129" s="47">
        <v>2</v>
      </c>
      <c r="P129" s="47" t="s">
        <v>2255</v>
      </c>
      <c r="Q129" s="47" t="s">
        <v>2255</v>
      </c>
      <c r="R129" s="47" t="s">
        <v>1</v>
      </c>
      <c r="S129" s="39" t="s">
        <v>1</v>
      </c>
      <c r="T129" s="47" t="s">
        <v>1599</v>
      </c>
      <c r="U129" s="39" t="s">
        <v>1</v>
      </c>
      <c r="V129" s="47" t="s">
        <v>1</v>
      </c>
      <c r="W129" s="47" t="s">
        <v>27</v>
      </c>
      <c r="X129" s="47" t="s">
        <v>27</v>
      </c>
      <c r="Y129" s="39" t="s">
        <v>1718</v>
      </c>
      <c r="Z129" s="39" t="s">
        <v>1</v>
      </c>
      <c r="AA129" s="39" t="s">
        <v>1586</v>
      </c>
      <c r="AB129" s="39">
        <v>0</v>
      </c>
      <c r="AC129" s="39">
        <v>0</v>
      </c>
      <c r="AD129" s="39">
        <v>0</v>
      </c>
      <c r="AE129" s="39">
        <v>0</v>
      </c>
      <c r="AF129" s="39" t="str" cm="1">
        <f t="array" ref="AF129">_xlfn.IFS(AB129=0,"NÃO",OR(AD129&gt;AE129,AC129&gt;AD129),"SIM",AB129=AC129,"SIM",AC129&lt;AB129,"NÃO")</f>
        <v>NÃO</v>
      </c>
      <c r="AG129" s="47" t="s">
        <v>2487</v>
      </c>
      <c r="AH129" s="39">
        <v>0</v>
      </c>
      <c r="AI129" s="39">
        <v>0</v>
      </c>
      <c r="AJ129" s="39">
        <v>0</v>
      </c>
      <c r="AK129" s="39">
        <v>0</v>
      </c>
      <c r="AL129" s="39">
        <v>0</v>
      </c>
      <c r="AM129" s="39">
        <v>1</v>
      </c>
      <c r="AN129" s="39">
        <v>1</v>
      </c>
      <c r="AO129" s="39">
        <v>0</v>
      </c>
      <c r="AP129" s="47">
        <v>1</v>
      </c>
      <c r="AQ129" s="47">
        <v>0</v>
      </c>
      <c r="AR129" s="39">
        <v>0</v>
      </c>
      <c r="AS129" s="48">
        <v>0</v>
      </c>
    </row>
    <row r="130" spans="1:45" s="39" customFormat="1" x14ac:dyDescent="0.25">
      <c r="A130" s="39">
        <v>194</v>
      </c>
      <c r="B130" s="39" t="s">
        <v>1702</v>
      </c>
      <c r="C130" s="39" t="s">
        <v>1769</v>
      </c>
      <c r="D130" s="12" t="s">
        <v>2454</v>
      </c>
      <c r="E130" s="39">
        <v>2804387</v>
      </c>
      <c r="F130" s="39" t="s">
        <v>1544</v>
      </c>
      <c r="G130" s="39" t="s">
        <v>2</v>
      </c>
      <c r="H130" s="39" t="s">
        <v>1783</v>
      </c>
      <c r="I130" s="12" t="s">
        <v>1784</v>
      </c>
      <c r="J130" s="39" t="s">
        <v>1705</v>
      </c>
      <c r="K130" s="39" t="s">
        <v>1</v>
      </c>
      <c r="L130" s="39" t="s">
        <v>1529</v>
      </c>
      <c r="M130" s="47" t="s">
        <v>4</v>
      </c>
      <c r="N130" s="47">
        <v>3</v>
      </c>
      <c r="O130" s="47">
        <v>2</v>
      </c>
      <c r="P130" s="47" t="s">
        <v>2</v>
      </c>
      <c r="Q130" s="47" t="s">
        <v>2</v>
      </c>
      <c r="R130" s="47" t="s">
        <v>2</v>
      </c>
      <c r="S130" s="39" t="s">
        <v>1</v>
      </c>
      <c r="T130" s="47" t="s">
        <v>1599</v>
      </c>
      <c r="U130" s="39" t="s">
        <v>1</v>
      </c>
      <c r="V130" s="47" t="s">
        <v>1</v>
      </c>
      <c r="W130" s="47" t="s">
        <v>27</v>
      </c>
      <c r="X130" s="47" t="s">
        <v>1532</v>
      </c>
      <c r="Y130" s="39" t="s">
        <v>1706</v>
      </c>
      <c r="Z130" s="39" t="s">
        <v>1</v>
      </c>
      <c r="AA130" s="39" t="s">
        <v>1535</v>
      </c>
      <c r="AB130" s="39">
        <v>1</v>
      </c>
      <c r="AC130" s="39">
        <v>1</v>
      </c>
      <c r="AD130" s="39">
        <v>1</v>
      </c>
      <c r="AE130" s="39">
        <v>1</v>
      </c>
      <c r="AF130" s="39" t="str" cm="1">
        <f t="array" ref="AF130">_xlfn.IFS(AB130=0,"NÃO",OR(AD130&gt;AE130,AC130&gt;AD130),"SIM",AB130=AC130,"SIM",AC130&lt;AB130,"NÃO")</f>
        <v>SIM</v>
      </c>
      <c r="AG130" s="47" t="s">
        <v>2486</v>
      </c>
      <c r="AH130" s="39">
        <v>0</v>
      </c>
      <c r="AI130" s="39">
        <v>0</v>
      </c>
      <c r="AJ130" s="39">
        <v>0</v>
      </c>
      <c r="AK130" s="39">
        <v>0</v>
      </c>
      <c r="AL130" s="39">
        <v>0</v>
      </c>
      <c r="AM130" s="39">
        <v>1</v>
      </c>
      <c r="AN130" s="39">
        <v>1</v>
      </c>
      <c r="AO130" s="39">
        <v>0</v>
      </c>
      <c r="AP130" s="47">
        <v>1</v>
      </c>
      <c r="AQ130" s="47">
        <v>1</v>
      </c>
      <c r="AR130" s="39">
        <v>0</v>
      </c>
      <c r="AS130" s="48">
        <v>0</v>
      </c>
    </row>
    <row r="131" spans="1:45" s="39" customFormat="1" x14ac:dyDescent="0.25">
      <c r="A131" s="39">
        <v>195</v>
      </c>
      <c r="B131" s="39" t="s">
        <v>1702</v>
      </c>
      <c r="C131" s="39" t="s">
        <v>325</v>
      </c>
      <c r="D131" s="12" t="s">
        <v>1725</v>
      </c>
      <c r="E131" s="39">
        <v>11584</v>
      </c>
      <c r="F131" s="39" t="s">
        <v>1544</v>
      </c>
      <c r="G131" s="39" t="s">
        <v>2</v>
      </c>
      <c r="H131" s="39" t="s">
        <v>1726</v>
      </c>
      <c r="I131" s="12" t="s">
        <v>1727</v>
      </c>
      <c r="J131" s="39" t="s">
        <v>1705</v>
      </c>
      <c r="K131" s="39" t="s">
        <v>1</v>
      </c>
      <c r="L131" s="39" t="s">
        <v>1529</v>
      </c>
      <c r="M131" s="47" t="s">
        <v>3</v>
      </c>
      <c r="N131" s="47">
        <v>2</v>
      </c>
      <c r="O131" s="47">
        <v>1</v>
      </c>
      <c r="P131" s="47" t="s">
        <v>2255</v>
      </c>
      <c r="Q131" s="47" t="s">
        <v>2255</v>
      </c>
      <c r="R131" s="47" t="s">
        <v>2</v>
      </c>
      <c r="S131" s="39" t="s">
        <v>1</v>
      </c>
      <c r="T131" s="47" t="s">
        <v>2</v>
      </c>
      <c r="U131" s="39" t="s">
        <v>1</v>
      </c>
      <c r="V131" s="47" t="s">
        <v>1</v>
      </c>
      <c r="W131" s="47" t="s">
        <v>27</v>
      </c>
      <c r="X131" s="47" t="s">
        <v>27</v>
      </c>
      <c r="Y131" s="39" t="s">
        <v>1711</v>
      </c>
      <c r="Z131" s="39" t="s">
        <v>1</v>
      </c>
      <c r="AA131" s="39" t="s">
        <v>1586</v>
      </c>
      <c r="AB131" s="39">
        <v>1</v>
      </c>
      <c r="AC131" s="39">
        <v>1</v>
      </c>
      <c r="AD131" s="39">
        <v>1</v>
      </c>
      <c r="AE131" s="39">
        <v>1</v>
      </c>
      <c r="AF131" s="39" t="str" cm="1">
        <f t="array" ref="AF131">_xlfn.IFS(AB131=0,"NÃO",OR(AD131&gt;AE131,AC131&gt;AD131),"SIM",AB131=AC131,"SIM",AC131&lt;AB131,"NÃO")</f>
        <v>SIM</v>
      </c>
      <c r="AG131" s="47" t="s">
        <v>2487</v>
      </c>
      <c r="AH131" s="39">
        <v>0</v>
      </c>
      <c r="AI131" s="39">
        <v>0</v>
      </c>
      <c r="AJ131" s="39">
        <v>0</v>
      </c>
      <c r="AK131" s="39">
        <v>0</v>
      </c>
      <c r="AL131" s="39">
        <v>0</v>
      </c>
      <c r="AM131" s="39">
        <v>1</v>
      </c>
      <c r="AN131" s="39">
        <v>1</v>
      </c>
      <c r="AO131" s="39">
        <v>0</v>
      </c>
      <c r="AP131" s="47">
        <v>1</v>
      </c>
      <c r="AQ131" s="47">
        <v>0</v>
      </c>
      <c r="AR131" s="39">
        <v>0</v>
      </c>
      <c r="AS131" s="48">
        <v>0</v>
      </c>
    </row>
    <row r="132" spans="1:45" s="39" customFormat="1" x14ac:dyDescent="0.25">
      <c r="A132" s="39">
        <v>196</v>
      </c>
      <c r="B132" s="39" t="s">
        <v>1622</v>
      </c>
      <c r="C132" s="39" t="s">
        <v>127</v>
      </c>
      <c r="D132" s="12" t="s">
        <v>1659</v>
      </c>
      <c r="E132" s="39">
        <v>3286932</v>
      </c>
      <c r="F132" s="39" t="s">
        <v>1544</v>
      </c>
      <c r="G132" s="39" t="s">
        <v>1</v>
      </c>
      <c r="H132" s="39" t="s">
        <v>1660</v>
      </c>
      <c r="I132" s="12" t="s">
        <v>1661</v>
      </c>
      <c r="J132" s="39" t="s">
        <v>1547</v>
      </c>
      <c r="K132" s="39" t="s">
        <v>1</v>
      </c>
      <c r="L132" s="39" t="s">
        <v>1529</v>
      </c>
      <c r="M132" s="47" t="s">
        <v>5</v>
      </c>
      <c r="N132" s="47">
        <v>2</v>
      </c>
      <c r="O132" s="47">
        <v>1</v>
      </c>
      <c r="P132" s="47" t="s">
        <v>2255</v>
      </c>
      <c r="Q132" s="47" t="s">
        <v>2255</v>
      </c>
      <c r="R132" s="47" t="s">
        <v>2255</v>
      </c>
      <c r="S132" s="39" t="s">
        <v>1</v>
      </c>
      <c r="T132" s="47" t="s">
        <v>1599</v>
      </c>
      <c r="U132" s="39" t="s">
        <v>1</v>
      </c>
      <c r="V132" s="47" t="s">
        <v>1</v>
      </c>
      <c r="W132" s="47" t="s">
        <v>1</v>
      </c>
      <c r="X132" s="47" t="s">
        <v>2</v>
      </c>
      <c r="Y132" s="39" t="s">
        <v>1662</v>
      </c>
      <c r="Z132" s="39" t="s">
        <v>1</v>
      </c>
      <c r="AA132" s="39" t="s">
        <v>1586</v>
      </c>
      <c r="AB132" s="39">
        <v>0</v>
      </c>
      <c r="AC132" s="39">
        <v>0</v>
      </c>
      <c r="AD132" s="39">
        <v>0</v>
      </c>
      <c r="AE132" s="39">
        <v>0</v>
      </c>
      <c r="AF132" s="39" t="str" cm="1">
        <f t="array" ref="AF132">_xlfn.IFS(AB132=0,"NÃO",OR(AD132&gt;AE132,AC132&gt;AD132),"SIM",AB132=AC132,"SIM",AC132&lt;AB132,"NÃO")</f>
        <v>NÃO</v>
      </c>
      <c r="AG132" s="47" t="s">
        <v>2486</v>
      </c>
      <c r="AH132" s="39">
        <v>0</v>
      </c>
      <c r="AI132" s="39">
        <v>0</v>
      </c>
      <c r="AJ132" s="39">
        <v>0</v>
      </c>
      <c r="AK132" s="39">
        <v>0</v>
      </c>
      <c r="AL132" s="39">
        <v>0</v>
      </c>
      <c r="AM132" s="39">
        <v>1</v>
      </c>
      <c r="AN132" s="39">
        <v>1</v>
      </c>
      <c r="AO132" s="39">
        <v>0</v>
      </c>
      <c r="AP132" s="47">
        <v>1</v>
      </c>
      <c r="AQ132" s="47">
        <v>0</v>
      </c>
      <c r="AR132" s="39">
        <v>0</v>
      </c>
      <c r="AS132" s="48">
        <v>0</v>
      </c>
    </row>
    <row r="133" spans="1:45" s="39" customFormat="1" x14ac:dyDescent="0.25">
      <c r="A133" s="39">
        <v>197</v>
      </c>
      <c r="B133" s="39" t="s">
        <v>1702</v>
      </c>
      <c r="C133" s="39" t="s">
        <v>325</v>
      </c>
      <c r="D133" s="12" t="s">
        <v>2455</v>
      </c>
      <c r="E133" s="39">
        <v>2360233</v>
      </c>
      <c r="F133" s="39" t="s">
        <v>1544</v>
      </c>
      <c r="G133" s="39" t="s">
        <v>1</v>
      </c>
      <c r="H133" s="39" t="s">
        <v>1679</v>
      </c>
      <c r="I133" s="12" t="s">
        <v>1762</v>
      </c>
      <c r="J133" s="39" t="s">
        <v>1744</v>
      </c>
      <c r="K133" s="39" t="s">
        <v>1</v>
      </c>
      <c r="L133" s="39" t="s">
        <v>1529</v>
      </c>
      <c r="M133" s="47" t="s">
        <v>3</v>
      </c>
      <c r="N133" s="47">
        <v>4</v>
      </c>
      <c r="O133" s="47">
        <v>4</v>
      </c>
      <c r="P133" s="47" t="s">
        <v>2255</v>
      </c>
      <c r="Q133" s="47" t="s">
        <v>2255</v>
      </c>
      <c r="R133" s="47" t="s">
        <v>2</v>
      </c>
      <c r="S133" s="39" t="s">
        <v>1</v>
      </c>
      <c r="T133" s="47" t="s">
        <v>2</v>
      </c>
      <c r="U133" s="39" t="s">
        <v>1</v>
      </c>
      <c r="V133" s="47" t="s">
        <v>1</v>
      </c>
      <c r="W133" s="47" t="s">
        <v>1</v>
      </c>
      <c r="X133" s="47" t="s">
        <v>1532</v>
      </c>
      <c r="Y133" s="39" t="s">
        <v>1711</v>
      </c>
      <c r="Z133" s="39" t="s">
        <v>1763</v>
      </c>
      <c r="AA133" s="39" t="s">
        <v>1586</v>
      </c>
      <c r="AB133" s="39">
        <v>0</v>
      </c>
      <c r="AC133" s="39">
        <v>0</v>
      </c>
      <c r="AD133" s="39">
        <v>0</v>
      </c>
      <c r="AE133" s="39">
        <v>0</v>
      </c>
      <c r="AF133" s="39" t="str" cm="1">
        <f t="array" ref="AF133">_xlfn.IFS(AB133=0,"NÃO",OR(AD133&gt;AE133,AC133&gt;AD133),"SIM",AB133=AC133,"SIM",AC133&lt;AB133,"NÃO")</f>
        <v>NÃO</v>
      </c>
      <c r="AG133" s="47" t="s">
        <v>2486</v>
      </c>
      <c r="AH133" s="39">
        <v>0</v>
      </c>
      <c r="AI133" s="39">
        <v>0</v>
      </c>
      <c r="AJ133" s="39">
        <v>0</v>
      </c>
      <c r="AK133" s="39">
        <v>0</v>
      </c>
      <c r="AL133" s="39">
        <v>2</v>
      </c>
      <c r="AM133" s="39">
        <v>3</v>
      </c>
      <c r="AN133" s="39">
        <v>3</v>
      </c>
      <c r="AO133" s="39">
        <v>0</v>
      </c>
      <c r="AP133" s="47">
        <v>3</v>
      </c>
      <c r="AQ133" s="47">
        <v>0</v>
      </c>
      <c r="AR133" s="39">
        <v>0</v>
      </c>
      <c r="AS133" s="48">
        <v>0</v>
      </c>
    </row>
    <row r="134" spans="1:45" s="39" customFormat="1" x14ac:dyDescent="0.25">
      <c r="A134" s="39">
        <v>198</v>
      </c>
      <c r="B134" s="39" t="s">
        <v>1929</v>
      </c>
      <c r="C134" s="39" t="s">
        <v>136</v>
      </c>
      <c r="D134" s="12" t="s">
        <v>2456</v>
      </c>
      <c r="E134" s="39">
        <v>10871</v>
      </c>
      <c r="F134" s="39" t="s">
        <v>1525</v>
      </c>
      <c r="G134" s="39" t="s">
        <v>1</v>
      </c>
      <c r="H134" s="39" t="s">
        <v>1968</v>
      </c>
      <c r="I134" s="12" t="s">
        <v>1969</v>
      </c>
      <c r="J134" s="39" t="s">
        <v>1538</v>
      </c>
      <c r="K134" s="39" t="s">
        <v>2</v>
      </c>
      <c r="L134" s="39" t="s">
        <v>1529</v>
      </c>
      <c r="M134" s="47" t="s">
        <v>3</v>
      </c>
      <c r="N134" s="47">
        <v>15</v>
      </c>
      <c r="O134" s="47">
        <v>7</v>
      </c>
      <c r="P134" s="47" t="s">
        <v>2</v>
      </c>
      <c r="Q134" s="47" t="s">
        <v>2</v>
      </c>
      <c r="R134" s="47" t="s">
        <v>2</v>
      </c>
      <c r="S134" s="39" t="s">
        <v>1530</v>
      </c>
      <c r="T134" s="47" t="s">
        <v>2</v>
      </c>
      <c r="U134" s="39" t="s">
        <v>2</v>
      </c>
      <c r="V134" s="47" t="s">
        <v>2</v>
      </c>
      <c r="W134" s="47" t="s">
        <v>1531</v>
      </c>
      <c r="X134" s="47" t="s">
        <v>1532</v>
      </c>
      <c r="Y134" s="39" t="s">
        <v>1970</v>
      </c>
      <c r="Z134" s="39" t="s">
        <v>1971</v>
      </c>
      <c r="AA134" s="39" t="s">
        <v>1535</v>
      </c>
      <c r="AB134" s="39">
        <v>3</v>
      </c>
      <c r="AC134" s="39">
        <v>2</v>
      </c>
      <c r="AD134" s="39">
        <v>2</v>
      </c>
      <c r="AE134" s="39">
        <v>2</v>
      </c>
      <c r="AF134" s="39" t="str" cm="1">
        <f t="array" ref="AF134">_xlfn.IFS(AB134=0,"NÃO",OR(AD134&gt;AE134,AC134&gt;AD134),"SIM",AB134=AC134,"SIM",AC134&lt;AB134,"NÃO")</f>
        <v>NÃO</v>
      </c>
      <c r="AG134" s="47" t="s">
        <v>2486</v>
      </c>
      <c r="AH134" s="39">
        <v>0</v>
      </c>
      <c r="AI134" s="39">
        <v>0</v>
      </c>
      <c r="AJ134" s="39">
        <v>0</v>
      </c>
      <c r="AK134" s="39">
        <v>0</v>
      </c>
      <c r="AL134" s="39">
        <v>2</v>
      </c>
      <c r="AM134" s="39">
        <v>6</v>
      </c>
      <c r="AN134" s="39">
        <v>6</v>
      </c>
      <c r="AO134" s="39">
        <v>0</v>
      </c>
      <c r="AP134" s="47">
        <v>6</v>
      </c>
      <c r="AQ134" s="47">
        <v>4</v>
      </c>
      <c r="AR134" s="39">
        <v>0</v>
      </c>
      <c r="AS134" s="48">
        <v>0</v>
      </c>
    </row>
    <row r="135" spans="1:45" s="39" customFormat="1" x14ac:dyDescent="0.25">
      <c r="A135" s="39">
        <v>199</v>
      </c>
      <c r="B135" s="39" t="s">
        <v>1794</v>
      </c>
      <c r="C135" s="39" t="s">
        <v>330</v>
      </c>
      <c r="D135" s="12" t="s">
        <v>2457</v>
      </c>
      <c r="E135" s="39">
        <v>11509</v>
      </c>
      <c r="F135" s="39" t="s">
        <v>1544</v>
      </c>
      <c r="G135" s="39" t="s">
        <v>2</v>
      </c>
      <c r="H135" s="39" t="s">
        <v>1679</v>
      </c>
      <c r="I135" s="12" t="s">
        <v>1809</v>
      </c>
      <c r="J135" s="39" t="s">
        <v>1547</v>
      </c>
      <c r="K135" s="39" t="s">
        <v>1</v>
      </c>
      <c r="L135" s="39" t="s">
        <v>2</v>
      </c>
      <c r="M135" s="47" t="s">
        <v>4</v>
      </c>
      <c r="N135" s="47">
        <v>3</v>
      </c>
      <c r="O135" s="47">
        <v>1</v>
      </c>
      <c r="P135" s="47" t="s">
        <v>2</v>
      </c>
      <c r="Q135" s="47" t="s">
        <v>2255</v>
      </c>
      <c r="R135" s="47" t="s">
        <v>1</v>
      </c>
      <c r="S135" s="39" t="s">
        <v>1</v>
      </c>
      <c r="T135" s="47" t="s">
        <v>2</v>
      </c>
      <c r="U135" s="39" t="s">
        <v>1</v>
      </c>
      <c r="V135" s="47" t="s">
        <v>1</v>
      </c>
      <c r="W135" s="47" t="s">
        <v>27</v>
      </c>
      <c r="X135" s="47" t="s">
        <v>27</v>
      </c>
      <c r="Y135" s="39" t="s">
        <v>1810</v>
      </c>
      <c r="Z135" s="39" t="s">
        <v>1</v>
      </c>
      <c r="AA135" s="39" t="s">
        <v>1535</v>
      </c>
      <c r="AB135" s="39">
        <v>1</v>
      </c>
      <c r="AC135" s="39">
        <v>1</v>
      </c>
      <c r="AD135" s="39">
        <v>1</v>
      </c>
      <c r="AE135" s="39">
        <v>1</v>
      </c>
      <c r="AF135" s="39" t="str" cm="1">
        <f t="array" ref="AF135">_xlfn.IFS(AB135=0,"NÃO",OR(AD135&gt;AE135,AC135&gt;AD135),"SIM",AB135=AC135,"SIM",AC135&lt;AB135,"NÃO")</f>
        <v>SIM</v>
      </c>
      <c r="AG135" s="47" t="s">
        <v>2486</v>
      </c>
      <c r="AH135" s="39">
        <v>0</v>
      </c>
      <c r="AI135" s="39">
        <v>0</v>
      </c>
      <c r="AJ135" s="39">
        <v>0</v>
      </c>
      <c r="AK135" s="39">
        <v>0</v>
      </c>
      <c r="AL135" s="39">
        <v>0</v>
      </c>
      <c r="AM135" s="39">
        <v>1</v>
      </c>
      <c r="AN135" s="39">
        <v>1</v>
      </c>
      <c r="AO135" s="39">
        <v>0</v>
      </c>
      <c r="AP135" s="47">
        <v>1</v>
      </c>
      <c r="AQ135" s="47">
        <v>1</v>
      </c>
      <c r="AR135" s="39">
        <v>0</v>
      </c>
      <c r="AS135" s="48">
        <v>0</v>
      </c>
    </row>
    <row r="136" spans="1:45" s="39" customFormat="1" x14ac:dyDescent="0.25">
      <c r="A136" s="39">
        <v>201</v>
      </c>
      <c r="B136" s="39" t="s">
        <v>1622</v>
      </c>
      <c r="C136" s="39" t="s">
        <v>162</v>
      </c>
      <c r="D136" s="12" t="s">
        <v>2458</v>
      </c>
      <c r="E136" s="39">
        <v>11630</v>
      </c>
      <c r="F136" s="39" t="s">
        <v>1544</v>
      </c>
      <c r="G136" s="39" t="s">
        <v>2</v>
      </c>
      <c r="H136" s="39" t="s">
        <v>1652</v>
      </c>
      <c r="I136" s="12" t="s">
        <v>1653</v>
      </c>
      <c r="J136" s="39" t="s">
        <v>1547</v>
      </c>
      <c r="K136" s="39" t="s">
        <v>1</v>
      </c>
      <c r="L136" s="39" t="s">
        <v>1598</v>
      </c>
      <c r="M136" s="47" t="s">
        <v>3</v>
      </c>
      <c r="N136" s="47">
        <v>4</v>
      </c>
      <c r="O136" s="47">
        <v>1</v>
      </c>
      <c r="P136" s="47" t="s">
        <v>2255</v>
      </c>
      <c r="Q136" s="47" t="s">
        <v>2255</v>
      </c>
      <c r="R136" s="47" t="s">
        <v>2255</v>
      </c>
      <c r="S136" s="39" t="s">
        <v>1</v>
      </c>
      <c r="T136" s="47" t="s">
        <v>1599</v>
      </c>
      <c r="U136" s="39" t="s">
        <v>1</v>
      </c>
      <c r="V136" s="47" t="s">
        <v>1</v>
      </c>
      <c r="W136" s="47" t="s">
        <v>1531</v>
      </c>
      <c r="X136" s="47" t="s">
        <v>27</v>
      </c>
      <c r="Y136" s="39" t="s">
        <v>1654</v>
      </c>
      <c r="Z136" s="39" t="s">
        <v>1</v>
      </c>
      <c r="AA136" s="39" t="s">
        <v>1535</v>
      </c>
      <c r="AB136" s="39">
        <v>1</v>
      </c>
      <c r="AC136" s="39">
        <v>1</v>
      </c>
      <c r="AD136" s="39">
        <v>1</v>
      </c>
      <c r="AE136" s="39">
        <v>1</v>
      </c>
      <c r="AF136" s="39" t="str" cm="1">
        <f t="array" ref="AF136">_xlfn.IFS(AB136=0,"NÃO",OR(AD136&gt;AE136,AC136&gt;AD136),"SIM",AB136=AC136,"SIM",AC136&lt;AB136,"NÃO")</f>
        <v>SIM</v>
      </c>
      <c r="AG136" s="47" t="s">
        <v>1</v>
      </c>
      <c r="AH136" s="39">
        <v>0</v>
      </c>
      <c r="AI136" s="39">
        <v>0</v>
      </c>
      <c r="AJ136" s="39">
        <v>0</v>
      </c>
      <c r="AK136" s="39">
        <v>0</v>
      </c>
      <c r="AL136" s="39">
        <v>0</v>
      </c>
      <c r="AM136" s="39">
        <v>0</v>
      </c>
      <c r="AN136" s="39">
        <v>0</v>
      </c>
      <c r="AO136" s="39">
        <v>0</v>
      </c>
      <c r="AP136" s="47">
        <v>1</v>
      </c>
      <c r="AQ136" s="47">
        <v>0</v>
      </c>
      <c r="AR136" s="39">
        <v>0</v>
      </c>
      <c r="AS136" s="48">
        <v>0</v>
      </c>
    </row>
    <row r="137" spans="1:45" s="39" customFormat="1" x14ac:dyDescent="0.25">
      <c r="A137" s="39">
        <v>202</v>
      </c>
      <c r="B137" s="39" t="s">
        <v>1702</v>
      </c>
      <c r="C137" s="39" t="s">
        <v>325</v>
      </c>
      <c r="D137" s="12" t="s">
        <v>1719</v>
      </c>
      <c r="E137" s="39">
        <v>2804123</v>
      </c>
      <c r="F137" s="39" t="s">
        <v>1544</v>
      </c>
      <c r="G137" s="39" t="s">
        <v>1</v>
      </c>
      <c r="H137" s="39" t="s">
        <v>1720</v>
      </c>
      <c r="I137" s="12" t="s">
        <v>1721</v>
      </c>
      <c r="J137" s="39" t="s">
        <v>1705</v>
      </c>
      <c r="K137" s="39" t="s">
        <v>1</v>
      </c>
      <c r="L137" s="39" t="s">
        <v>1633</v>
      </c>
      <c r="M137" s="47" t="s">
        <v>5</v>
      </c>
      <c r="N137" s="47">
        <v>2</v>
      </c>
      <c r="O137" s="47">
        <v>2</v>
      </c>
      <c r="P137" s="47" t="s">
        <v>2255</v>
      </c>
      <c r="Q137" s="47" t="s">
        <v>2255</v>
      </c>
      <c r="R137" s="47" t="s">
        <v>1</v>
      </c>
      <c r="S137" s="39" t="s">
        <v>1</v>
      </c>
      <c r="T137" s="47" t="s">
        <v>1599</v>
      </c>
      <c r="U137" s="39" t="s">
        <v>1</v>
      </c>
      <c r="V137" s="47" t="s">
        <v>1</v>
      </c>
      <c r="W137" s="47" t="s">
        <v>27</v>
      </c>
      <c r="X137" s="47" t="s">
        <v>27</v>
      </c>
      <c r="Y137" s="39" t="s">
        <v>1711</v>
      </c>
      <c r="Z137" s="39" t="s">
        <v>1</v>
      </c>
      <c r="AA137" s="39" t="s">
        <v>1586</v>
      </c>
      <c r="AB137" s="39">
        <v>0</v>
      </c>
      <c r="AC137" s="39">
        <v>0</v>
      </c>
      <c r="AD137" s="39">
        <v>0</v>
      </c>
      <c r="AE137" s="39">
        <v>0</v>
      </c>
      <c r="AF137" s="39" t="str" cm="1">
        <f t="array" ref="AF137">_xlfn.IFS(AB137=0,"NÃO",OR(AD137&gt;AE137,AC137&gt;AD137),"SIM",AB137=AC137,"SIM",AC137&lt;AB137,"NÃO")</f>
        <v>NÃO</v>
      </c>
      <c r="AG137" s="47" t="s">
        <v>2486</v>
      </c>
      <c r="AH137" s="39">
        <v>0</v>
      </c>
      <c r="AI137" s="39">
        <v>0</v>
      </c>
      <c r="AJ137" s="39">
        <v>0</v>
      </c>
      <c r="AK137" s="39">
        <v>0</v>
      </c>
      <c r="AL137" s="39">
        <v>0</v>
      </c>
      <c r="AM137" s="39">
        <v>1</v>
      </c>
      <c r="AN137" s="39">
        <v>1</v>
      </c>
      <c r="AO137" s="39">
        <v>0</v>
      </c>
      <c r="AP137" s="47">
        <v>1</v>
      </c>
      <c r="AQ137" s="47">
        <v>0</v>
      </c>
      <c r="AR137" s="39">
        <v>0</v>
      </c>
      <c r="AS137" s="48">
        <v>0</v>
      </c>
    </row>
    <row r="138" spans="1:45" x14ac:dyDescent="0.25">
      <c r="A138" s="39">
        <v>203</v>
      </c>
      <c r="B138" s="39" t="s">
        <v>1857</v>
      </c>
      <c r="C138" s="39" t="s">
        <v>157</v>
      </c>
      <c r="D138" s="12" t="s">
        <v>2459</v>
      </c>
      <c r="E138" s="39">
        <v>6921736</v>
      </c>
      <c r="F138" s="39" t="s">
        <v>1525</v>
      </c>
      <c r="G138" s="39" t="s">
        <v>1</v>
      </c>
      <c r="H138" s="39" t="s">
        <v>1903</v>
      </c>
      <c r="I138" s="12" t="s">
        <v>1904</v>
      </c>
      <c r="J138" s="39" t="s">
        <v>1597</v>
      </c>
      <c r="K138" s="39" t="s">
        <v>1</v>
      </c>
      <c r="L138" s="39" t="s">
        <v>1598</v>
      </c>
      <c r="M138" s="47" t="s">
        <v>3</v>
      </c>
      <c r="N138" s="47">
        <v>12</v>
      </c>
      <c r="O138" s="47">
        <v>3</v>
      </c>
      <c r="P138" s="47" t="s">
        <v>2</v>
      </c>
      <c r="Q138" s="47" t="s">
        <v>2</v>
      </c>
      <c r="R138" s="47" t="s">
        <v>1</v>
      </c>
      <c r="S138" s="39" t="s">
        <v>1</v>
      </c>
      <c r="T138" s="47" t="s">
        <v>2</v>
      </c>
      <c r="U138" s="39" t="s">
        <v>1</v>
      </c>
      <c r="V138" s="47" t="s">
        <v>1</v>
      </c>
      <c r="W138" s="47" t="s">
        <v>1</v>
      </c>
      <c r="X138" s="47" t="s">
        <v>1</v>
      </c>
      <c r="Y138" s="39" t="s">
        <v>1</v>
      </c>
      <c r="Z138" s="39" t="s">
        <v>1</v>
      </c>
      <c r="AA138" s="39" t="s">
        <v>1535</v>
      </c>
      <c r="AB138" s="39">
        <v>3</v>
      </c>
      <c r="AC138" s="39">
        <v>3</v>
      </c>
      <c r="AD138" s="39">
        <v>3</v>
      </c>
      <c r="AE138" s="39">
        <v>3</v>
      </c>
      <c r="AF138" s="39" t="str" cm="1">
        <f t="array" ref="AF138">_xlfn.IFS(AB138=0,"NÃO",OR(AD138&gt;AE138,AC138&gt;AD138),"SIM",AB138=AC138,"SIM",AC138&lt;AB138,"NÃO")</f>
        <v>SIM</v>
      </c>
      <c r="AG138" s="47" t="s">
        <v>2486</v>
      </c>
      <c r="AH138" s="39">
        <v>0</v>
      </c>
      <c r="AI138" s="39">
        <v>0</v>
      </c>
      <c r="AJ138" s="39">
        <v>0</v>
      </c>
      <c r="AK138" s="39">
        <v>0</v>
      </c>
      <c r="AL138" s="39">
        <v>2</v>
      </c>
      <c r="AM138" s="39">
        <v>3</v>
      </c>
      <c r="AN138" s="39">
        <v>3</v>
      </c>
      <c r="AO138" s="39">
        <v>1</v>
      </c>
      <c r="AP138" s="47">
        <v>4</v>
      </c>
      <c r="AQ138" s="47">
        <v>4</v>
      </c>
      <c r="AR138" s="39">
        <v>1</v>
      </c>
      <c r="AS138" s="49">
        <v>0</v>
      </c>
    </row>
    <row r="139" spans="1:45" x14ac:dyDescent="0.25">
      <c r="A139" s="39">
        <v>204</v>
      </c>
      <c r="B139" s="39" t="s">
        <v>1568</v>
      </c>
      <c r="C139" s="39" t="s">
        <v>344</v>
      </c>
      <c r="D139" s="12" t="s">
        <v>2460</v>
      </c>
      <c r="E139" s="39"/>
      <c r="F139" s="39" t="s">
        <v>1544</v>
      </c>
      <c r="G139" s="39" t="s">
        <v>1</v>
      </c>
      <c r="H139" s="39" t="s">
        <v>1595</v>
      </c>
      <c r="I139" s="12" t="s">
        <v>1603</v>
      </c>
      <c r="J139" s="39" t="s">
        <v>1597</v>
      </c>
      <c r="K139" s="39" t="s">
        <v>2</v>
      </c>
      <c r="L139" s="39" t="s">
        <v>1598</v>
      </c>
      <c r="M139" s="47" t="s">
        <v>3</v>
      </c>
      <c r="N139" s="47">
        <v>6</v>
      </c>
      <c r="O139" s="47">
        <v>1</v>
      </c>
      <c r="P139" s="47" t="s">
        <v>2</v>
      </c>
      <c r="Q139" s="47" t="s">
        <v>2255</v>
      </c>
      <c r="R139" s="47" t="s">
        <v>1</v>
      </c>
      <c r="S139" s="39" t="s">
        <v>1</v>
      </c>
      <c r="T139" s="47" t="s">
        <v>2</v>
      </c>
      <c r="U139" s="39" t="s">
        <v>2</v>
      </c>
      <c r="V139" s="47" t="s">
        <v>1</v>
      </c>
      <c r="W139" s="47" t="s">
        <v>1531</v>
      </c>
      <c r="X139" s="47" t="s">
        <v>1</v>
      </c>
      <c r="Y139" s="39" t="s">
        <v>1</v>
      </c>
      <c r="Z139" s="39" t="s">
        <v>1</v>
      </c>
      <c r="AA139" s="39" t="s">
        <v>1586</v>
      </c>
      <c r="AB139" s="39">
        <v>1</v>
      </c>
      <c r="AC139" s="39">
        <v>1</v>
      </c>
      <c r="AD139" s="39">
        <v>1</v>
      </c>
      <c r="AE139" s="39">
        <v>1</v>
      </c>
      <c r="AF139" s="39" t="str" cm="1">
        <f t="array" ref="AF139">_xlfn.IFS(AB139=0,"NÃO",OR(AD139&gt;AE139,AC139&gt;AD139),"SIM",AB139=AC139,"SIM",AC139&lt;AB139,"NÃO")</f>
        <v>SIM</v>
      </c>
      <c r="AG139" s="47" t="s">
        <v>2486</v>
      </c>
      <c r="AH139" s="39">
        <v>0</v>
      </c>
      <c r="AI139" s="39">
        <v>0</v>
      </c>
      <c r="AJ139" s="39">
        <v>0</v>
      </c>
      <c r="AK139" s="39">
        <v>0</v>
      </c>
      <c r="AL139" s="39">
        <v>1</v>
      </c>
      <c r="AM139" s="39">
        <v>3</v>
      </c>
      <c r="AN139" s="39">
        <v>3</v>
      </c>
      <c r="AO139" s="39">
        <v>0</v>
      </c>
      <c r="AP139" s="47">
        <v>3</v>
      </c>
      <c r="AQ139" s="47">
        <v>1</v>
      </c>
      <c r="AR139" s="39">
        <v>0</v>
      </c>
      <c r="AS139" s="48">
        <v>0</v>
      </c>
    </row>
    <row r="140" spans="1:45" x14ac:dyDescent="0.25">
      <c r="A140" s="39">
        <v>205</v>
      </c>
      <c r="B140" s="39" t="s">
        <v>1929</v>
      </c>
      <c r="C140" s="39" t="s">
        <v>120</v>
      </c>
      <c r="D140" s="12" t="s">
        <v>2461</v>
      </c>
      <c r="E140" s="39">
        <v>3144607</v>
      </c>
      <c r="F140" s="39" t="s">
        <v>1544</v>
      </c>
      <c r="G140" s="39" t="s">
        <v>1</v>
      </c>
      <c r="H140" s="39" t="s">
        <v>1995</v>
      </c>
      <c r="I140" s="12" t="s">
        <v>1996</v>
      </c>
      <c r="J140" s="39" t="s">
        <v>1547</v>
      </c>
      <c r="K140" s="39" t="s">
        <v>1</v>
      </c>
      <c r="L140" s="39" t="s">
        <v>1598</v>
      </c>
      <c r="M140" s="47" t="s">
        <v>3</v>
      </c>
      <c r="N140" s="47">
        <v>3</v>
      </c>
      <c r="O140" s="47">
        <v>1</v>
      </c>
      <c r="P140" s="47" t="s">
        <v>2255</v>
      </c>
      <c r="Q140" s="47" t="s">
        <v>2255</v>
      </c>
      <c r="R140" s="47" t="s">
        <v>1</v>
      </c>
      <c r="S140" s="39" t="s">
        <v>1</v>
      </c>
      <c r="T140" s="47" t="s">
        <v>2</v>
      </c>
      <c r="U140" s="39" t="s">
        <v>1</v>
      </c>
      <c r="V140" s="47" t="s">
        <v>1</v>
      </c>
      <c r="W140" s="47" t="s">
        <v>1</v>
      </c>
      <c r="X140" s="47" t="s">
        <v>27</v>
      </c>
      <c r="Y140" s="39" t="s">
        <v>1997</v>
      </c>
      <c r="Z140" s="39" t="s">
        <v>1</v>
      </c>
      <c r="AA140" s="39" t="s">
        <v>1535</v>
      </c>
      <c r="AB140" s="39">
        <v>0</v>
      </c>
      <c r="AC140" s="39">
        <v>0</v>
      </c>
      <c r="AD140" s="39">
        <v>0</v>
      </c>
      <c r="AE140" s="39">
        <v>0</v>
      </c>
      <c r="AF140" s="39" t="str" cm="1">
        <f t="array" ref="AF140">_xlfn.IFS(AB140=0,"NÃO",OR(AD140&gt;AE140,AC140&gt;AD140),"SIM",AB140=AC140,"SIM",AC140&lt;AB140,"NÃO")</f>
        <v>NÃO</v>
      </c>
      <c r="AG140" s="47" t="s">
        <v>2486</v>
      </c>
      <c r="AH140" s="39">
        <v>1</v>
      </c>
      <c r="AI140" s="39">
        <v>0</v>
      </c>
      <c r="AJ140" s="39">
        <v>0</v>
      </c>
      <c r="AK140" s="39">
        <v>0</v>
      </c>
      <c r="AL140" s="39">
        <v>2</v>
      </c>
      <c r="AM140" s="39">
        <v>2</v>
      </c>
      <c r="AN140" s="39">
        <v>2</v>
      </c>
      <c r="AO140" s="39">
        <v>0</v>
      </c>
      <c r="AP140" s="47">
        <v>2</v>
      </c>
      <c r="AQ140" s="47">
        <v>1</v>
      </c>
      <c r="AR140" s="39">
        <v>0</v>
      </c>
      <c r="AS140" s="48">
        <v>0</v>
      </c>
    </row>
    <row r="141" spans="1:45" x14ac:dyDescent="0.25">
      <c r="A141" s="39">
        <v>206</v>
      </c>
      <c r="B141" s="39" t="s">
        <v>1568</v>
      </c>
      <c r="C141" s="39" t="s">
        <v>664</v>
      </c>
      <c r="D141" s="12" t="s">
        <v>2462</v>
      </c>
      <c r="E141" s="39"/>
      <c r="F141" s="39" t="s">
        <v>1544</v>
      </c>
      <c r="G141" s="39" t="s">
        <v>2</v>
      </c>
      <c r="H141" s="39" t="s">
        <v>1595</v>
      </c>
      <c r="I141" s="12" t="s">
        <v>1596</v>
      </c>
      <c r="J141" s="39" t="s">
        <v>1597</v>
      </c>
      <c r="K141" s="39" t="s">
        <v>1</v>
      </c>
      <c r="L141" s="39" t="s">
        <v>1598</v>
      </c>
      <c r="M141" s="47" t="s">
        <v>3</v>
      </c>
      <c r="N141" s="47">
        <v>2</v>
      </c>
      <c r="O141" s="47">
        <v>1</v>
      </c>
      <c r="P141" s="47" t="s">
        <v>2</v>
      </c>
      <c r="Q141" s="47" t="s">
        <v>2255</v>
      </c>
      <c r="R141" s="47" t="s">
        <v>1</v>
      </c>
      <c r="S141" s="39" t="s">
        <v>1</v>
      </c>
      <c r="T141" s="47" t="s">
        <v>1599</v>
      </c>
      <c r="U141" s="39" t="s">
        <v>1</v>
      </c>
      <c r="V141" s="47" t="s">
        <v>1</v>
      </c>
      <c r="W141" s="47" t="s">
        <v>27</v>
      </c>
      <c r="X141" s="47" t="s">
        <v>1</v>
      </c>
      <c r="Y141" s="39" t="s">
        <v>1</v>
      </c>
      <c r="Z141" s="39" t="s">
        <v>1</v>
      </c>
      <c r="AA141" s="39" t="s">
        <v>1586</v>
      </c>
      <c r="AB141" s="39">
        <v>1</v>
      </c>
      <c r="AC141" s="39">
        <v>1</v>
      </c>
      <c r="AD141" s="39">
        <v>1</v>
      </c>
      <c r="AE141" s="39">
        <v>1</v>
      </c>
      <c r="AF141" s="39" t="str" cm="1">
        <f t="array" ref="AF141">_xlfn.IFS(AB141=0,"NÃO",OR(AD141&gt;AE141,AC141&gt;AD141),"SIM",AB141=AC141,"SIM",AC141&lt;AB141,"NÃO")</f>
        <v>SIM</v>
      </c>
      <c r="AG141" s="47" t="s">
        <v>2487</v>
      </c>
      <c r="AH141" s="39">
        <v>0</v>
      </c>
      <c r="AI141" s="39">
        <v>0</v>
      </c>
      <c r="AJ141" s="39">
        <v>0</v>
      </c>
      <c r="AK141" s="39">
        <v>0</v>
      </c>
      <c r="AL141" s="39">
        <v>0</v>
      </c>
      <c r="AM141" s="39">
        <v>1</v>
      </c>
      <c r="AN141" s="39">
        <v>1</v>
      </c>
      <c r="AO141" s="39">
        <v>0</v>
      </c>
      <c r="AP141" s="47">
        <v>1</v>
      </c>
      <c r="AQ141" s="47">
        <v>1</v>
      </c>
      <c r="AR141" s="39">
        <v>0</v>
      </c>
      <c r="AS141" s="48">
        <v>0</v>
      </c>
    </row>
    <row r="142" spans="1:45" x14ac:dyDescent="0.25">
      <c r="A142" s="39">
        <v>207</v>
      </c>
      <c r="B142" s="39" t="s">
        <v>1857</v>
      </c>
      <c r="C142" s="39" t="s">
        <v>390</v>
      </c>
      <c r="D142" s="12" t="s">
        <v>2463</v>
      </c>
      <c r="E142" s="39">
        <v>10928</v>
      </c>
      <c r="F142" s="39" t="s">
        <v>1525</v>
      </c>
      <c r="G142" s="39" t="s">
        <v>1</v>
      </c>
      <c r="H142" s="39" t="s">
        <v>1914</v>
      </c>
      <c r="I142" s="12" t="s">
        <v>1915</v>
      </c>
      <c r="J142" s="39" t="s">
        <v>1528</v>
      </c>
      <c r="K142" s="39" t="s">
        <v>2</v>
      </c>
      <c r="L142" s="39" t="s">
        <v>1598</v>
      </c>
      <c r="M142" s="47" t="s">
        <v>3</v>
      </c>
      <c r="N142" s="47">
        <v>16</v>
      </c>
      <c r="O142" s="47">
        <v>4</v>
      </c>
      <c r="P142" s="47" t="s">
        <v>2</v>
      </c>
      <c r="Q142" s="47" t="s">
        <v>2</v>
      </c>
      <c r="R142" s="47" t="s">
        <v>2</v>
      </c>
      <c r="S142" s="39" t="s">
        <v>1</v>
      </c>
      <c r="T142" s="47" t="s">
        <v>2</v>
      </c>
      <c r="U142" s="39" t="s">
        <v>2</v>
      </c>
      <c r="V142" s="47" t="s">
        <v>2</v>
      </c>
      <c r="W142" s="47" t="s">
        <v>2</v>
      </c>
      <c r="X142" s="47" t="s">
        <v>2</v>
      </c>
      <c r="Y142" s="39" t="s">
        <v>2345</v>
      </c>
      <c r="Z142" s="39" t="s">
        <v>1540</v>
      </c>
      <c r="AA142" s="39" t="s">
        <v>1535</v>
      </c>
      <c r="AB142" s="39">
        <v>3</v>
      </c>
      <c r="AC142" s="39">
        <v>3</v>
      </c>
      <c r="AD142" s="39">
        <v>3</v>
      </c>
      <c r="AE142" s="39">
        <v>3</v>
      </c>
      <c r="AF142" s="39" t="str" cm="1">
        <f t="array" ref="AF142">_xlfn.IFS(AB142=0,"NÃO",OR(AD142&gt;AE142,AC142&gt;AD142),"SIM",AB142=AC142,"SIM",AC142&lt;AB142,"NÃO")</f>
        <v>SIM</v>
      </c>
      <c r="AG142" s="47" t="s">
        <v>2486</v>
      </c>
      <c r="AH142" s="39">
        <v>2</v>
      </c>
      <c r="AI142" s="39">
        <v>0</v>
      </c>
      <c r="AJ142" s="39">
        <v>1</v>
      </c>
      <c r="AK142" s="39">
        <v>0</v>
      </c>
      <c r="AL142" s="39">
        <v>0</v>
      </c>
      <c r="AM142" s="39">
        <v>6</v>
      </c>
      <c r="AN142" s="39">
        <v>6</v>
      </c>
      <c r="AO142" s="39">
        <v>2</v>
      </c>
      <c r="AP142" s="47">
        <v>8</v>
      </c>
      <c r="AQ142" s="47">
        <v>4</v>
      </c>
      <c r="AR142" s="39">
        <v>1</v>
      </c>
      <c r="AS142" s="49">
        <v>0</v>
      </c>
    </row>
    <row r="143" spans="1:45" x14ac:dyDescent="0.25">
      <c r="A143" s="39">
        <v>211</v>
      </c>
      <c r="B143" s="39" t="s">
        <v>1857</v>
      </c>
      <c r="C143" s="39" t="s">
        <v>157</v>
      </c>
      <c r="D143" s="12" t="s">
        <v>2464</v>
      </c>
      <c r="E143" s="39">
        <v>3742857</v>
      </c>
      <c r="F143" s="39" t="s">
        <v>1544</v>
      </c>
      <c r="G143" s="39" t="s">
        <v>1</v>
      </c>
      <c r="H143" s="39" t="s">
        <v>1910</v>
      </c>
      <c r="I143" s="12" t="s">
        <v>1911</v>
      </c>
      <c r="J143" s="39" t="s">
        <v>1597</v>
      </c>
      <c r="K143" s="39" t="s">
        <v>1</v>
      </c>
      <c r="L143" s="39" t="s">
        <v>1598</v>
      </c>
      <c r="M143" s="47" t="s">
        <v>3</v>
      </c>
      <c r="N143" s="47">
        <v>7</v>
      </c>
      <c r="O143" s="47">
        <v>1</v>
      </c>
      <c r="P143" s="47" t="s">
        <v>2</v>
      </c>
      <c r="Q143" s="47" t="s">
        <v>2255</v>
      </c>
      <c r="R143" s="47" t="s">
        <v>1</v>
      </c>
      <c r="S143" s="39" t="s">
        <v>1</v>
      </c>
      <c r="T143" s="47" t="s">
        <v>1</v>
      </c>
      <c r="U143" s="39" t="s">
        <v>1</v>
      </c>
      <c r="V143" s="47" t="s">
        <v>1</v>
      </c>
      <c r="W143" s="47" t="s">
        <v>1</v>
      </c>
      <c r="X143" s="47" t="s">
        <v>1</v>
      </c>
      <c r="Y143" s="39" t="s">
        <v>1</v>
      </c>
      <c r="Z143" s="39" t="s">
        <v>1</v>
      </c>
      <c r="AA143" s="39" t="s">
        <v>1535</v>
      </c>
      <c r="AB143" s="39">
        <v>0</v>
      </c>
      <c r="AC143" s="39">
        <v>0</v>
      </c>
      <c r="AD143" s="39">
        <v>0</v>
      </c>
      <c r="AE143" s="39">
        <v>0</v>
      </c>
      <c r="AF143" s="39" t="str" cm="1">
        <f t="array" ref="AF143">_xlfn.IFS(AB143=0,"NÃO",OR(AD143&gt;AE143,AC143&gt;AD143),"SIM",AB143=AC143,"SIM",AC143&lt;AB143,"NÃO")</f>
        <v>NÃO</v>
      </c>
      <c r="AG143" s="47" t="s">
        <v>2486</v>
      </c>
      <c r="AH143" s="39">
        <v>0</v>
      </c>
      <c r="AI143" s="39">
        <v>0</v>
      </c>
      <c r="AJ143" s="39">
        <v>0</v>
      </c>
      <c r="AK143" s="39">
        <v>0</v>
      </c>
      <c r="AL143" s="39">
        <v>4</v>
      </c>
      <c r="AM143" s="39">
        <v>2</v>
      </c>
      <c r="AN143" s="39">
        <v>2</v>
      </c>
      <c r="AO143" s="39">
        <v>0</v>
      </c>
      <c r="AP143" s="47">
        <v>2</v>
      </c>
      <c r="AQ143" s="47">
        <v>0</v>
      </c>
      <c r="AR143" s="39">
        <v>0</v>
      </c>
      <c r="AS143" s="49">
        <v>0</v>
      </c>
    </row>
    <row r="144" spans="1:45" x14ac:dyDescent="0.25">
      <c r="A144" s="39">
        <v>213</v>
      </c>
      <c r="B144" s="39" t="s">
        <v>1523</v>
      </c>
      <c r="C144" s="39" t="s">
        <v>171</v>
      </c>
      <c r="D144" s="12" t="s">
        <v>2465</v>
      </c>
      <c r="E144" s="39">
        <v>10731</v>
      </c>
      <c r="F144" s="39" t="s">
        <v>1525</v>
      </c>
      <c r="G144" s="39" t="s">
        <v>1</v>
      </c>
      <c r="H144" s="39" t="s">
        <v>1554</v>
      </c>
      <c r="I144" s="12" t="s">
        <v>1555</v>
      </c>
      <c r="J144" s="39" t="s">
        <v>1528</v>
      </c>
      <c r="K144" s="39" t="s">
        <v>2</v>
      </c>
      <c r="L144" s="39" t="s">
        <v>1529</v>
      </c>
      <c r="M144" s="47" t="s">
        <v>3</v>
      </c>
      <c r="N144" s="47">
        <v>10</v>
      </c>
      <c r="O144" s="47">
        <v>5</v>
      </c>
      <c r="P144" s="47" t="s">
        <v>2</v>
      </c>
      <c r="Q144" s="47" t="s">
        <v>2</v>
      </c>
      <c r="R144" s="47" t="s">
        <v>2</v>
      </c>
      <c r="S144" s="39" t="s">
        <v>1</v>
      </c>
      <c r="T144" s="47" t="s">
        <v>2</v>
      </c>
      <c r="U144" s="39" t="s">
        <v>2</v>
      </c>
      <c r="V144" s="47" t="s">
        <v>2</v>
      </c>
      <c r="W144" s="47" t="s">
        <v>1531</v>
      </c>
      <c r="X144" s="47" t="s">
        <v>1532</v>
      </c>
      <c r="Y144" s="39" t="s">
        <v>1533</v>
      </c>
      <c r="Z144" s="39" t="s">
        <v>1556</v>
      </c>
      <c r="AA144" s="39" t="s">
        <v>1535</v>
      </c>
      <c r="AB144" s="39">
        <v>2</v>
      </c>
      <c r="AC144" s="39">
        <v>2</v>
      </c>
      <c r="AD144" s="39">
        <v>2</v>
      </c>
      <c r="AE144" s="39">
        <v>2</v>
      </c>
      <c r="AF144" s="39" t="str" cm="1">
        <f t="array" ref="AF144">_xlfn.IFS(AB144=0,"NÃO",OR(AD144&gt;AE144,AC144&gt;AD144),"SIM",AB144=AC144,"SIM",AC144&lt;AB144,"NÃO")</f>
        <v>SIM</v>
      </c>
      <c r="AG144" s="47" t="s">
        <v>2486</v>
      </c>
      <c r="AH144" s="39">
        <v>1</v>
      </c>
      <c r="AI144" s="39">
        <v>0</v>
      </c>
      <c r="AJ144" s="39">
        <v>5</v>
      </c>
      <c r="AK144" s="39">
        <v>0</v>
      </c>
      <c r="AL144" s="39">
        <v>0</v>
      </c>
      <c r="AM144" s="39">
        <v>0</v>
      </c>
      <c r="AN144" s="39">
        <v>4</v>
      </c>
      <c r="AO144" s="39">
        <v>1</v>
      </c>
      <c r="AP144" s="47">
        <v>5</v>
      </c>
      <c r="AQ144" s="47">
        <v>2</v>
      </c>
      <c r="AR144" s="39">
        <v>1</v>
      </c>
      <c r="AS144" s="48">
        <v>0</v>
      </c>
    </row>
    <row r="145" spans="1:45" x14ac:dyDescent="0.25">
      <c r="A145" s="39">
        <v>214</v>
      </c>
      <c r="B145" s="39" t="s">
        <v>1794</v>
      </c>
      <c r="C145" s="39" t="s">
        <v>330</v>
      </c>
      <c r="D145" s="12" t="s">
        <v>2466</v>
      </c>
      <c r="E145" s="39">
        <v>9571280</v>
      </c>
      <c r="F145" s="39" t="s">
        <v>1544</v>
      </c>
      <c r="G145" s="39" t="s">
        <v>2</v>
      </c>
      <c r="H145" s="39" t="s">
        <v>1679</v>
      </c>
      <c r="I145" s="12" t="s">
        <v>1811</v>
      </c>
      <c r="J145" s="39" t="s">
        <v>1547</v>
      </c>
      <c r="K145" s="39" t="s">
        <v>1</v>
      </c>
      <c r="L145" s="39" t="s">
        <v>2</v>
      </c>
      <c r="M145" s="47" t="s">
        <v>4</v>
      </c>
      <c r="N145" s="47">
        <v>3</v>
      </c>
      <c r="O145" s="47">
        <v>1</v>
      </c>
      <c r="P145" s="47" t="s">
        <v>2</v>
      </c>
      <c r="Q145" s="47" t="s">
        <v>2255</v>
      </c>
      <c r="R145" s="47" t="s">
        <v>1</v>
      </c>
      <c r="S145" s="39" t="s">
        <v>1</v>
      </c>
      <c r="T145" s="47" t="s">
        <v>2</v>
      </c>
      <c r="U145" s="39" t="s">
        <v>1</v>
      </c>
      <c r="V145" s="47" t="s">
        <v>1</v>
      </c>
      <c r="W145" s="47" t="s">
        <v>27</v>
      </c>
      <c r="X145" s="47" t="s">
        <v>27</v>
      </c>
      <c r="Y145" s="39" t="s">
        <v>1812</v>
      </c>
      <c r="Z145" s="39" t="s">
        <v>1</v>
      </c>
      <c r="AA145" s="39" t="s">
        <v>1808</v>
      </c>
      <c r="AB145" s="39">
        <v>1</v>
      </c>
      <c r="AC145" s="39">
        <v>1</v>
      </c>
      <c r="AD145" s="39">
        <v>1</v>
      </c>
      <c r="AE145" s="39">
        <v>1</v>
      </c>
      <c r="AF145" s="39" t="str" cm="1">
        <f t="array" ref="AF145">_xlfn.IFS(AB145=0,"NÃO",OR(AD145&gt;AE145,AC145&gt;AD145),"SIM",AB145=AC145,"SIM",AC145&lt;AB145,"NÃO")</f>
        <v>SIM</v>
      </c>
      <c r="AG145" s="47" t="s">
        <v>2486</v>
      </c>
      <c r="AH145" s="39">
        <v>1</v>
      </c>
      <c r="AI145" s="39">
        <v>0</v>
      </c>
      <c r="AJ145" s="39">
        <v>0</v>
      </c>
      <c r="AK145" s="39">
        <v>0</v>
      </c>
      <c r="AL145" s="39">
        <v>0</v>
      </c>
      <c r="AM145" s="39">
        <v>0</v>
      </c>
      <c r="AN145" s="39">
        <v>0</v>
      </c>
      <c r="AO145" s="39">
        <v>1</v>
      </c>
      <c r="AP145" s="47">
        <v>1</v>
      </c>
      <c r="AQ145" s="47">
        <v>1</v>
      </c>
      <c r="AR145" s="39">
        <v>0</v>
      </c>
      <c r="AS145" s="48">
        <v>0</v>
      </c>
    </row>
    <row r="146" spans="1:45" x14ac:dyDescent="0.25">
      <c r="A146" s="39">
        <v>215</v>
      </c>
      <c r="B146" s="39" t="s">
        <v>1857</v>
      </c>
      <c r="C146" s="39" t="s">
        <v>157</v>
      </c>
      <c r="D146" s="12" t="s">
        <v>2467</v>
      </c>
      <c r="E146" s="39">
        <v>10774</v>
      </c>
      <c r="F146" s="39" t="s">
        <v>1525</v>
      </c>
      <c r="G146" s="39" t="s">
        <v>1</v>
      </c>
      <c r="H146" s="39" t="s">
        <v>1897</v>
      </c>
      <c r="I146" s="12" t="s">
        <v>1898</v>
      </c>
      <c r="J146" s="39" t="s">
        <v>1528</v>
      </c>
      <c r="K146" s="39" t="s">
        <v>2</v>
      </c>
      <c r="L146" s="39" t="s">
        <v>1598</v>
      </c>
      <c r="M146" s="47" t="s">
        <v>3</v>
      </c>
      <c r="N146" s="47">
        <v>23</v>
      </c>
      <c r="O146" s="47">
        <v>6</v>
      </c>
      <c r="P146" s="47" t="s">
        <v>2</v>
      </c>
      <c r="Q146" s="47" t="s">
        <v>2</v>
      </c>
      <c r="R146" s="47" t="s">
        <v>2</v>
      </c>
      <c r="S146" s="39" t="s">
        <v>1</v>
      </c>
      <c r="T146" s="47" t="s">
        <v>2</v>
      </c>
      <c r="U146" s="39" t="s">
        <v>2</v>
      </c>
      <c r="V146" s="47" t="s">
        <v>2</v>
      </c>
      <c r="W146" s="47" t="s">
        <v>2</v>
      </c>
      <c r="X146" s="47" t="s">
        <v>2</v>
      </c>
      <c r="Y146" s="39" t="s">
        <v>2345</v>
      </c>
      <c r="Z146" s="39" t="s">
        <v>1560</v>
      </c>
      <c r="AA146" s="39" t="s">
        <v>1535</v>
      </c>
      <c r="AB146" s="39">
        <v>4</v>
      </c>
      <c r="AC146" s="39">
        <v>2</v>
      </c>
      <c r="AD146" s="39">
        <v>3</v>
      </c>
      <c r="AE146" s="39">
        <v>2</v>
      </c>
      <c r="AF146" s="39" t="str" cm="1">
        <f t="array" ref="AF146">_xlfn.IFS(AB146=0,"NÃO",OR(AD146&gt;AE146,AC146&gt;AD146),"SIM",AB146=AC146,"SIM",AC146&lt;AB146,"NÃO")</f>
        <v>SIM</v>
      </c>
      <c r="AG146" s="47" t="s">
        <v>2486</v>
      </c>
      <c r="AH146" s="39">
        <v>0</v>
      </c>
      <c r="AI146" s="39">
        <v>0</v>
      </c>
      <c r="AJ146" s="39">
        <v>0</v>
      </c>
      <c r="AK146" s="39">
        <v>0</v>
      </c>
      <c r="AL146" s="39">
        <v>2</v>
      </c>
      <c r="AM146" s="39">
        <v>7</v>
      </c>
      <c r="AN146" s="39">
        <v>7</v>
      </c>
      <c r="AO146" s="39">
        <v>0</v>
      </c>
      <c r="AP146" s="47">
        <v>7</v>
      </c>
      <c r="AQ146" s="47">
        <v>7</v>
      </c>
      <c r="AR146" s="39">
        <v>1</v>
      </c>
      <c r="AS146" s="49">
        <v>0</v>
      </c>
    </row>
    <row r="147" spans="1:45" x14ac:dyDescent="0.25">
      <c r="A147" s="39">
        <v>216</v>
      </c>
      <c r="B147" s="39" t="s">
        <v>1622</v>
      </c>
      <c r="C147" s="39" t="s">
        <v>127</v>
      </c>
      <c r="D147" s="12" t="s">
        <v>1667</v>
      </c>
      <c r="E147" s="39">
        <v>7423489</v>
      </c>
      <c r="F147" s="39" t="s">
        <v>1544</v>
      </c>
      <c r="G147" s="39" t="s">
        <v>1</v>
      </c>
      <c r="H147" s="39" t="s">
        <v>1668</v>
      </c>
      <c r="I147" s="12" t="s">
        <v>1669</v>
      </c>
      <c r="J147" s="39" t="s">
        <v>1547</v>
      </c>
      <c r="K147" s="39" t="s">
        <v>1</v>
      </c>
      <c r="L147" s="39" t="s">
        <v>1633</v>
      </c>
      <c r="M147" s="47" t="s">
        <v>5</v>
      </c>
      <c r="N147" s="47">
        <v>1</v>
      </c>
      <c r="O147" s="47">
        <v>1</v>
      </c>
      <c r="P147" s="47" t="s">
        <v>2255</v>
      </c>
      <c r="Q147" s="47" t="s">
        <v>2255</v>
      </c>
      <c r="R147" s="47" t="s">
        <v>2255</v>
      </c>
      <c r="S147" s="39" t="s">
        <v>1</v>
      </c>
      <c r="T147" s="47" t="s">
        <v>1599</v>
      </c>
      <c r="U147" s="39" t="s">
        <v>1</v>
      </c>
      <c r="V147" s="47" t="s">
        <v>1</v>
      </c>
      <c r="W147" s="47" t="s">
        <v>1</v>
      </c>
      <c r="X147" s="47" t="s">
        <v>2</v>
      </c>
      <c r="Y147" s="39" t="s">
        <v>1670</v>
      </c>
      <c r="Z147" s="39" t="s">
        <v>1</v>
      </c>
      <c r="AA147" s="39" t="s">
        <v>1535</v>
      </c>
      <c r="AB147" s="39">
        <v>0</v>
      </c>
      <c r="AC147" s="39">
        <v>0</v>
      </c>
      <c r="AD147" s="39">
        <v>0</v>
      </c>
      <c r="AE147" s="39">
        <v>0</v>
      </c>
      <c r="AF147" s="39" t="str" cm="1">
        <f t="array" ref="AF147">_xlfn.IFS(AB147=0,"NÃO",OR(AD147&gt;AE147,AC147&gt;AD147),"SIM",AB147=AC147,"SIM",AC147&lt;AB147,"NÃO")</f>
        <v>NÃO</v>
      </c>
      <c r="AG147" s="47" t="s">
        <v>1</v>
      </c>
      <c r="AH147" s="39">
        <v>0</v>
      </c>
      <c r="AI147" s="39">
        <v>0</v>
      </c>
      <c r="AJ147" s="39">
        <v>0</v>
      </c>
      <c r="AK147" s="39">
        <v>0</v>
      </c>
      <c r="AL147" s="39">
        <v>0</v>
      </c>
      <c r="AM147" s="39">
        <v>1</v>
      </c>
      <c r="AN147" s="39">
        <v>1</v>
      </c>
      <c r="AO147" s="39">
        <v>0</v>
      </c>
      <c r="AP147" s="47">
        <v>1</v>
      </c>
      <c r="AQ147" s="47">
        <v>0</v>
      </c>
      <c r="AR147" s="39">
        <v>0</v>
      </c>
      <c r="AS147" s="48">
        <v>0</v>
      </c>
    </row>
    <row r="148" spans="1:45" x14ac:dyDescent="0.25">
      <c r="A148" s="39">
        <v>217</v>
      </c>
      <c r="B148" s="39" t="s">
        <v>1702</v>
      </c>
      <c r="C148" s="39" t="s">
        <v>325</v>
      </c>
      <c r="D148" s="12" t="s">
        <v>2468</v>
      </c>
      <c r="E148" s="39">
        <v>10650</v>
      </c>
      <c r="F148" s="39" t="s">
        <v>1525</v>
      </c>
      <c r="G148" s="39" t="s">
        <v>1</v>
      </c>
      <c r="H148" s="39" t="s">
        <v>1679</v>
      </c>
      <c r="I148" s="12" t="s">
        <v>1743</v>
      </c>
      <c r="J148" s="39" t="s">
        <v>1744</v>
      </c>
      <c r="K148" s="39" t="s">
        <v>2</v>
      </c>
      <c r="L148" s="39" t="s">
        <v>1529</v>
      </c>
      <c r="M148" s="47" t="s">
        <v>3</v>
      </c>
      <c r="N148" s="47">
        <v>10</v>
      </c>
      <c r="O148" s="47">
        <v>4</v>
      </c>
      <c r="P148" s="47" t="s">
        <v>2</v>
      </c>
      <c r="Q148" s="47" t="s">
        <v>2</v>
      </c>
      <c r="R148" s="47" t="s">
        <v>2</v>
      </c>
      <c r="S148" s="39" t="s">
        <v>1</v>
      </c>
      <c r="T148" s="47" t="s">
        <v>1</v>
      </c>
      <c r="U148" s="39" t="s">
        <v>1</v>
      </c>
      <c r="V148" s="47" t="s">
        <v>1</v>
      </c>
      <c r="W148" s="47" t="s">
        <v>1</v>
      </c>
      <c r="X148" s="47" t="s">
        <v>1532</v>
      </c>
      <c r="Y148" s="39" t="s">
        <v>1745</v>
      </c>
      <c r="Z148" s="39" t="s">
        <v>1746</v>
      </c>
      <c r="AA148" s="39" t="s">
        <v>1586</v>
      </c>
      <c r="AB148" s="39">
        <v>3</v>
      </c>
      <c r="AC148" s="39">
        <v>2</v>
      </c>
      <c r="AD148" s="39">
        <v>2</v>
      </c>
      <c r="AE148" s="39">
        <v>2</v>
      </c>
      <c r="AF148" s="39" t="str" cm="1">
        <f t="array" ref="AF148">_xlfn.IFS(AB148=0,"NÃO",OR(AD148&gt;AE148,AC148&gt;AD148),"SIM",AB148=AC148,"SIM",AC148&lt;AB148,"NÃO")</f>
        <v>NÃO</v>
      </c>
      <c r="AG148" s="47" t="s">
        <v>2487</v>
      </c>
      <c r="AH148" s="39">
        <v>0</v>
      </c>
      <c r="AI148" s="39">
        <v>0</v>
      </c>
      <c r="AJ148" s="39">
        <v>0</v>
      </c>
      <c r="AK148" s="39">
        <v>0</v>
      </c>
      <c r="AL148" s="39">
        <v>1</v>
      </c>
      <c r="AM148" s="39">
        <v>4</v>
      </c>
      <c r="AN148" s="39">
        <v>4</v>
      </c>
      <c r="AO148" s="39">
        <v>0</v>
      </c>
      <c r="AP148" s="47">
        <v>4</v>
      </c>
      <c r="AQ148" s="47">
        <v>3</v>
      </c>
      <c r="AR148" s="39">
        <v>1</v>
      </c>
      <c r="AS148" s="48">
        <v>0</v>
      </c>
    </row>
    <row r="149" spans="1:45" x14ac:dyDescent="0.25">
      <c r="A149" s="39">
        <v>218</v>
      </c>
      <c r="B149" s="39" t="s">
        <v>1622</v>
      </c>
      <c r="C149" s="39" t="s">
        <v>127</v>
      </c>
      <c r="D149" s="12" t="s">
        <v>1663</v>
      </c>
      <c r="E149" s="39">
        <v>3212025</v>
      </c>
      <c r="F149" s="39" t="s">
        <v>1544</v>
      </c>
      <c r="G149" s="39" t="s">
        <v>1</v>
      </c>
      <c r="H149" s="39" t="s">
        <v>1664</v>
      </c>
      <c r="I149" s="12" t="s">
        <v>1665</v>
      </c>
      <c r="J149" s="39" t="s">
        <v>1547</v>
      </c>
      <c r="K149" s="39" t="s">
        <v>1</v>
      </c>
      <c r="L149" s="39" t="s">
        <v>1529</v>
      </c>
      <c r="M149" s="47" t="s">
        <v>5</v>
      </c>
      <c r="N149" s="47">
        <v>2</v>
      </c>
      <c r="O149" s="47">
        <v>1</v>
      </c>
      <c r="P149" s="47" t="s">
        <v>2255</v>
      </c>
      <c r="Q149" s="47" t="s">
        <v>2255</v>
      </c>
      <c r="R149" s="47" t="s">
        <v>2255</v>
      </c>
      <c r="S149" s="39" t="s">
        <v>1</v>
      </c>
      <c r="T149" s="47" t="s">
        <v>1599</v>
      </c>
      <c r="U149" s="39" t="s">
        <v>1</v>
      </c>
      <c r="V149" s="47" t="s">
        <v>1</v>
      </c>
      <c r="W149" s="47" t="s">
        <v>1</v>
      </c>
      <c r="X149" s="47" t="s">
        <v>2</v>
      </c>
      <c r="Y149" s="39" t="s">
        <v>1666</v>
      </c>
      <c r="Z149" s="39" t="s">
        <v>1</v>
      </c>
      <c r="AA149" s="39" t="s">
        <v>1586</v>
      </c>
      <c r="AB149" s="39">
        <v>0</v>
      </c>
      <c r="AC149" s="39">
        <v>0</v>
      </c>
      <c r="AD149" s="39">
        <v>0</v>
      </c>
      <c r="AE149" s="39">
        <v>0</v>
      </c>
      <c r="AF149" s="39" t="str" cm="1">
        <f t="array" ref="AF149">_xlfn.IFS(AB149=0,"NÃO",OR(AD149&gt;AE149,AC149&gt;AD149),"SIM",AB149=AC149,"SIM",AC149&lt;AB149,"NÃO")</f>
        <v>NÃO</v>
      </c>
      <c r="AG149" s="47" t="s">
        <v>2486</v>
      </c>
      <c r="AH149" s="39">
        <v>0</v>
      </c>
      <c r="AI149" s="39">
        <v>0</v>
      </c>
      <c r="AJ149" s="39">
        <v>0</v>
      </c>
      <c r="AK149" s="39">
        <v>0</v>
      </c>
      <c r="AL149" s="39">
        <v>0</v>
      </c>
      <c r="AM149" s="39">
        <v>1</v>
      </c>
      <c r="AN149" s="39">
        <v>1</v>
      </c>
      <c r="AO149" s="39">
        <v>0</v>
      </c>
      <c r="AP149" s="47">
        <v>1</v>
      </c>
      <c r="AQ149" s="47">
        <v>0</v>
      </c>
      <c r="AR149" s="39">
        <v>0</v>
      </c>
      <c r="AS149" s="48">
        <v>0</v>
      </c>
    </row>
    <row r="150" spans="1:45" x14ac:dyDescent="0.25">
      <c r="A150" s="39">
        <v>219</v>
      </c>
      <c r="B150" s="39" t="s">
        <v>1523</v>
      </c>
      <c r="C150" s="39" t="s">
        <v>1524</v>
      </c>
      <c r="D150" s="12" t="s">
        <v>2469</v>
      </c>
      <c r="E150" s="39">
        <v>11355</v>
      </c>
      <c r="F150" s="39" t="s">
        <v>1525</v>
      </c>
      <c r="G150" s="39" t="s">
        <v>1</v>
      </c>
      <c r="H150" s="39" t="s">
        <v>1541</v>
      </c>
      <c r="I150" s="12" t="s">
        <v>1542</v>
      </c>
      <c r="J150" s="39" t="s">
        <v>1528</v>
      </c>
      <c r="K150" s="39" t="s">
        <v>2</v>
      </c>
      <c r="L150" s="39" t="s">
        <v>1529</v>
      </c>
      <c r="M150" s="47" t="s">
        <v>3</v>
      </c>
      <c r="N150" s="47">
        <v>10</v>
      </c>
      <c r="O150" s="47">
        <v>4</v>
      </c>
      <c r="P150" s="47" t="s">
        <v>2</v>
      </c>
      <c r="Q150" s="47" t="s">
        <v>2</v>
      </c>
      <c r="R150" s="47" t="s">
        <v>2</v>
      </c>
      <c r="S150" s="39" t="s">
        <v>1</v>
      </c>
      <c r="T150" s="47" t="s">
        <v>2</v>
      </c>
      <c r="U150" s="39" t="s">
        <v>2</v>
      </c>
      <c r="V150" s="47" t="s">
        <v>2</v>
      </c>
      <c r="W150" s="47" t="s">
        <v>1531</v>
      </c>
      <c r="X150" s="47" t="s">
        <v>1532</v>
      </c>
      <c r="Y150" s="39" t="s">
        <v>1543</v>
      </c>
      <c r="Z150" s="39" t="s">
        <v>1540</v>
      </c>
      <c r="AA150" s="39" t="s">
        <v>1535</v>
      </c>
      <c r="AB150" s="39">
        <v>2</v>
      </c>
      <c r="AC150" s="39">
        <v>2</v>
      </c>
      <c r="AD150" s="39">
        <v>2</v>
      </c>
      <c r="AE150" s="39">
        <v>2</v>
      </c>
      <c r="AF150" s="39" t="str" cm="1">
        <f t="array" ref="AF150">_xlfn.IFS(AB150=0,"NÃO",OR(AD150&gt;AE150,AC150&gt;AD150),"SIM",AB150=AC150,"SIM",AC150&lt;AB150,"NÃO")</f>
        <v>SIM</v>
      </c>
      <c r="AG150" s="47" t="s">
        <v>2486</v>
      </c>
      <c r="AH150" s="39">
        <v>0</v>
      </c>
      <c r="AI150" s="39">
        <v>0</v>
      </c>
      <c r="AJ150" s="39">
        <v>3</v>
      </c>
      <c r="AK150" s="39">
        <v>0</v>
      </c>
      <c r="AL150" s="39">
        <v>0</v>
      </c>
      <c r="AM150" s="39">
        <v>1</v>
      </c>
      <c r="AN150" s="39">
        <v>4</v>
      </c>
      <c r="AO150" s="39">
        <v>0</v>
      </c>
      <c r="AP150" s="47">
        <v>4</v>
      </c>
      <c r="AQ150" s="47">
        <v>3</v>
      </c>
      <c r="AR150" s="39">
        <v>1</v>
      </c>
      <c r="AS150" s="48">
        <v>0</v>
      </c>
    </row>
    <row r="151" spans="1:45" x14ac:dyDescent="0.25">
      <c r="A151" s="39">
        <v>222</v>
      </c>
      <c r="B151" s="39" t="s">
        <v>1929</v>
      </c>
      <c r="C151" s="39" t="s">
        <v>136</v>
      </c>
      <c r="D151" s="12" t="s">
        <v>2470</v>
      </c>
      <c r="E151" s="39">
        <v>10855</v>
      </c>
      <c r="F151" s="39" t="s">
        <v>1525</v>
      </c>
      <c r="G151" s="39" t="s">
        <v>1</v>
      </c>
      <c r="H151" s="39" t="s">
        <v>1961</v>
      </c>
      <c r="I151" s="12" t="s">
        <v>1962</v>
      </c>
      <c r="J151" s="39" t="s">
        <v>1932</v>
      </c>
      <c r="K151" s="39" t="s">
        <v>2</v>
      </c>
      <c r="L151" s="39" t="s">
        <v>1963</v>
      </c>
      <c r="M151" s="47" t="s">
        <v>3</v>
      </c>
      <c r="N151" s="47">
        <v>11</v>
      </c>
      <c r="O151" s="47">
        <v>5</v>
      </c>
      <c r="P151" s="47" t="s">
        <v>2</v>
      </c>
      <c r="Q151" s="47" t="s">
        <v>2</v>
      </c>
      <c r="R151" s="47" t="s">
        <v>2</v>
      </c>
      <c r="S151" s="39" t="s">
        <v>1</v>
      </c>
      <c r="T151" s="47" t="s">
        <v>2</v>
      </c>
      <c r="U151" s="39" t="s">
        <v>2</v>
      </c>
      <c r="V151" s="47" t="s">
        <v>1</v>
      </c>
      <c r="W151" s="47" t="s">
        <v>1531</v>
      </c>
      <c r="X151" s="47" t="s">
        <v>1532</v>
      </c>
      <c r="Y151" s="39" t="s">
        <v>1964</v>
      </c>
      <c r="Z151" s="39" t="s">
        <v>1965</v>
      </c>
      <c r="AA151" s="39" t="s">
        <v>1535</v>
      </c>
      <c r="AB151" s="39">
        <v>4</v>
      </c>
      <c r="AC151" s="39">
        <v>4</v>
      </c>
      <c r="AD151" s="39">
        <v>4</v>
      </c>
      <c r="AE151" s="39">
        <v>4</v>
      </c>
      <c r="AF151" s="39" t="str" cm="1">
        <f t="array" ref="AF151">_xlfn.IFS(AB151=0,"NÃO",OR(AD151&gt;AE151,AC151&gt;AD151),"SIM",AB151=AC151,"SIM",AC151&lt;AB151,"NÃO")</f>
        <v>SIM</v>
      </c>
      <c r="AG151" s="47" t="s">
        <v>2486</v>
      </c>
      <c r="AH151" s="39">
        <v>0</v>
      </c>
      <c r="AI151" s="39">
        <v>1</v>
      </c>
      <c r="AJ151" s="39">
        <v>0</v>
      </c>
      <c r="AK151" s="39">
        <v>0</v>
      </c>
      <c r="AL151" s="39">
        <v>4</v>
      </c>
      <c r="AM151" s="39">
        <v>4</v>
      </c>
      <c r="AN151" s="39">
        <v>4</v>
      </c>
      <c r="AO151" s="39">
        <v>1</v>
      </c>
      <c r="AP151" s="47">
        <v>5</v>
      </c>
      <c r="AQ151" s="47">
        <v>3</v>
      </c>
      <c r="AR151" s="39">
        <v>0</v>
      </c>
      <c r="AS151" s="48">
        <v>0</v>
      </c>
    </row>
    <row r="152" spans="1:45" x14ac:dyDescent="0.25">
      <c r="A152" s="39">
        <v>223</v>
      </c>
      <c r="B152" s="39" t="s">
        <v>1523</v>
      </c>
      <c r="C152" s="39" t="s">
        <v>1549</v>
      </c>
      <c r="D152" s="12" t="s">
        <v>2471</v>
      </c>
      <c r="E152" s="39">
        <v>11150</v>
      </c>
      <c r="F152" s="39" t="s">
        <v>1525</v>
      </c>
      <c r="G152" s="39" t="s">
        <v>1</v>
      </c>
      <c r="H152" s="39" t="s">
        <v>1550</v>
      </c>
      <c r="I152" s="12" t="s">
        <v>1551</v>
      </c>
      <c r="J152" s="39" t="s">
        <v>1538</v>
      </c>
      <c r="K152" s="39" t="s">
        <v>2</v>
      </c>
      <c r="L152" s="39" t="s">
        <v>1529</v>
      </c>
      <c r="M152" s="47" t="s">
        <v>3</v>
      </c>
      <c r="N152" s="47">
        <v>11</v>
      </c>
      <c r="O152" s="47">
        <v>7</v>
      </c>
      <c r="P152" s="47" t="s">
        <v>2</v>
      </c>
      <c r="Q152" s="47" t="s">
        <v>2</v>
      </c>
      <c r="R152" s="47" t="s">
        <v>2</v>
      </c>
      <c r="S152" s="39" t="s">
        <v>1</v>
      </c>
      <c r="T152" s="47" t="s">
        <v>2</v>
      </c>
      <c r="U152" s="39" t="s">
        <v>2</v>
      </c>
      <c r="V152" s="47" t="s">
        <v>2</v>
      </c>
      <c r="W152" s="47" t="s">
        <v>1</v>
      </c>
      <c r="X152" s="47" t="s">
        <v>1532</v>
      </c>
      <c r="Y152" s="39" t="s">
        <v>1552</v>
      </c>
      <c r="Z152" s="39" t="s">
        <v>1553</v>
      </c>
      <c r="AA152" s="39" t="s">
        <v>1535</v>
      </c>
      <c r="AB152" s="39">
        <v>3</v>
      </c>
      <c r="AC152" s="39">
        <v>2</v>
      </c>
      <c r="AD152" s="39">
        <v>2</v>
      </c>
      <c r="AE152" s="39">
        <v>2</v>
      </c>
      <c r="AF152" s="39" t="str" cm="1">
        <f t="array" ref="AF152">_xlfn.IFS(AB152=0,"NÃO",OR(AD152&gt;AE152,AC152&gt;AD152),"SIM",AB152=AC152,"SIM",AC152&lt;AB152,"NÃO")</f>
        <v>NÃO</v>
      </c>
      <c r="AG152" s="47" t="s">
        <v>2486</v>
      </c>
      <c r="AH152" s="39">
        <v>0</v>
      </c>
      <c r="AI152" s="39">
        <v>0</v>
      </c>
      <c r="AJ152" s="39">
        <v>7</v>
      </c>
      <c r="AK152" s="39">
        <v>0</v>
      </c>
      <c r="AL152" s="39">
        <v>0</v>
      </c>
      <c r="AM152" s="39">
        <v>0</v>
      </c>
      <c r="AN152" s="39">
        <v>7</v>
      </c>
      <c r="AO152" s="39">
        <v>0</v>
      </c>
      <c r="AP152" s="47">
        <v>7</v>
      </c>
      <c r="AQ152" s="47">
        <v>5</v>
      </c>
      <c r="AR152" s="39">
        <v>1</v>
      </c>
      <c r="AS152" s="48">
        <v>1</v>
      </c>
    </row>
    <row r="153" spans="1:45" x14ac:dyDescent="0.25">
      <c r="A153" s="39">
        <v>225</v>
      </c>
      <c r="B153" s="39" t="s">
        <v>1794</v>
      </c>
      <c r="C153" s="39" t="s">
        <v>231</v>
      </c>
      <c r="D153" s="12" t="s">
        <v>2472</v>
      </c>
      <c r="E153" s="39">
        <v>11045</v>
      </c>
      <c r="F153" s="39" t="s">
        <v>1525</v>
      </c>
      <c r="G153" s="39" t="s">
        <v>1</v>
      </c>
      <c r="H153" s="39" t="s">
        <v>1851</v>
      </c>
      <c r="I153" s="12" t="s">
        <v>1852</v>
      </c>
      <c r="J153" s="39" t="s">
        <v>1853</v>
      </c>
      <c r="K153" s="39" t="s">
        <v>2</v>
      </c>
      <c r="L153" s="39" t="s">
        <v>2</v>
      </c>
      <c r="M153" s="47" t="s">
        <v>3</v>
      </c>
      <c r="N153" s="47">
        <v>11</v>
      </c>
      <c r="O153" s="47">
        <v>4</v>
      </c>
      <c r="P153" s="47" t="s">
        <v>2</v>
      </c>
      <c r="Q153" s="47" t="s">
        <v>2</v>
      </c>
      <c r="R153" s="47" t="s">
        <v>2</v>
      </c>
      <c r="S153" s="39" t="s">
        <v>1</v>
      </c>
      <c r="T153" s="47" t="s">
        <v>2</v>
      </c>
      <c r="U153" s="39" t="s">
        <v>2</v>
      </c>
      <c r="V153" s="47" t="s">
        <v>2</v>
      </c>
      <c r="W153" s="47" t="s">
        <v>2</v>
      </c>
      <c r="X153" s="47" t="s">
        <v>2</v>
      </c>
      <c r="Y153" s="39" t="s">
        <v>1854</v>
      </c>
      <c r="Z153" s="39" t="s">
        <v>1567</v>
      </c>
      <c r="AA153" s="39" t="s">
        <v>1535</v>
      </c>
      <c r="AB153" s="39">
        <v>3</v>
      </c>
      <c r="AC153" s="39">
        <v>2</v>
      </c>
      <c r="AD153" s="39">
        <v>2</v>
      </c>
      <c r="AE153" s="39">
        <v>2</v>
      </c>
      <c r="AF153" s="39" t="str" cm="1">
        <f t="array" ref="AF153">_xlfn.IFS(AB153=0,"NÃO",OR(AD153&gt;AE153,AC153&gt;AD153),"SIM",AB153=AC153,"SIM",AC153&lt;AB153,"NÃO")</f>
        <v>NÃO</v>
      </c>
      <c r="AG153" s="47" t="s">
        <v>2486</v>
      </c>
      <c r="AH153" s="39">
        <v>2</v>
      </c>
      <c r="AI153" s="39">
        <v>1</v>
      </c>
      <c r="AJ153" s="39">
        <v>0</v>
      </c>
      <c r="AK153" s="39">
        <v>0</v>
      </c>
      <c r="AL153" s="39">
        <v>4</v>
      </c>
      <c r="AM153" s="39">
        <v>4</v>
      </c>
      <c r="AN153" s="39">
        <v>4</v>
      </c>
      <c r="AO153" s="39">
        <v>2</v>
      </c>
      <c r="AP153" s="47">
        <v>6</v>
      </c>
      <c r="AQ153" s="47">
        <v>4</v>
      </c>
      <c r="AR153" s="39">
        <v>1</v>
      </c>
      <c r="AS153" s="49">
        <v>0</v>
      </c>
    </row>
    <row r="154" spans="1:45" x14ac:dyDescent="0.25">
      <c r="A154" s="39">
        <v>226</v>
      </c>
      <c r="B154" s="39" t="s">
        <v>1857</v>
      </c>
      <c r="C154" s="39" t="s">
        <v>390</v>
      </c>
      <c r="D154" s="12" t="s">
        <v>2473</v>
      </c>
      <c r="E154" s="39">
        <v>10626</v>
      </c>
      <c r="F154" s="39" t="s">
        <v>1525</v>
      </c>
      <c r="G154" s="39" t="s">
        <v>1</v>
      </c>
      <c r="H154" s="39" t="s">
        <v>1918</v>
      </c>
      <c r="I154" s="12" t="s">
        <v>1919</v>
      </c>
      <c r="J154" s="39" t="s">
        <v>1861</v>
      </c>
      <c r="K154" s="39" t="s">
        <v>2</v>
      </c>
      <c r="L154" s="39" t="s">
        <v>1598</v>
      </c>
      <c r="M154" s="47" t="s">
        <v>3</v>
      </c>
      <c r="N154" s="47">
        <v>16</v>
      </c>
      <c r="O154" s="47">
        <v>5</v>
      </c>
      <c r="P154" s="47" t="s">
        <v>2</v>
      </c>
      <c r="Q154" s="47" t="s">
        <v>2</v>
      </c>
      <c r="R154" s="47" t="s">
        <v>2</v>
      </c>
      <c r="S154" s="39" t="s">
        <v>1</v>
      </c>
      <c r="T154" s="47" t="s">
        <v>2</v>
      </c>
      <c r="U154" s="39" t="s">
        <v>2</v>
      </c>
      <c r="V154" s="47" t="s">
        <v>2</v>
      </c>
      <c r="W154" s="47" t="s">
        <v>2</v>
      </c>
      <c r="X154" s="47" t="s">
        <v>2</v>
      </c>
      <c r="Y154" s="39" t="s">
        <v>1924</v>
      </c>
      <c r="Z154" s="39" t="s">
        <v>1560</v>
      </c>
      <c r="AA154" s="39" t="s">
        <v>1535</v>
      </c>
      <c r="AB154" s="39">
        <v>2</v>
      </c>
      <c r="AC154" s="39">
        <v>2</v>
      </c>
      <c r="AD154" s="39">
        <v>2</v>
      </c>
      <c r="AE154" s="39">
        <v>2</v>
      </c>
      <c r="AF154" s="39" t="str" cm="1">
        <f t="array" ref="AF154">_xlfn.IFS(AB154=0,"NÃO",OR(AD154&gt;AE154,AC154&gt;AD154),"SIM",AB154=AC154,"SIM",AC154&lt;AB154,"NÃO")</f>
        <v>SIM</v>
      </c>
      <c r="AG154" s="47" t="s">
        <v>2486</v>
      </c>
      <c r="AH154" s="39">
        <v>0</v>
      </c>
      <c r="AI154" s="39">
        <v>0</v>
      </c>
      <c r="AJ154" s="39">
        <v>0</v>
      </c>
      <c r="AK154" s="39">
        <v>0</v>
      </c>
      <c r="AL154" s="39">
        <v>0</v>
      </c>
      <c r="AM154" s="39">
        <v>6</v>
      </c>
      <c r="AN154" s="39">
        <v>7</v>
      </c>
      <c r="AO154" s="39">
        <v>0</v>
      </c>
      <c r="AP154" s="47">
        <v>7</v>
      </c>
      <c r="AQ154" s="47">
        <v>3</v>
      </c>
      <c r="AR154" s="39">
        <v>1</v>
      </c>
      <c r="AS154" s="48">
        <v>1</v>
      </c>
    </row>
    <row r="155" spans="1:45" x14ac:dyDescent="0.25">
      <c r="A155" s="39">
        <v>227</v>
      </c>
      <c r="B155" s="39" t="s">
        <v>1857</v>
      </c>
      <c r="C155" s="39" t="s">
        <v>291</v>
      </c>
      <c r="D155" s="12" t="s">
        <v>2474</v>
      </c>
      <c r="E155" s="39">
        <v>10804</v>
      </c>
      <c r="F155" s="39" t="s">
        <v>1544</v>
      </c>
      <c r="G155" s="39" t="s">
        <v>1</v>
      </c>
      <c r="H155" s="39" t="s">
        <v>1864</v>
      </c>
      <c r="I155" s="12" t="s">
        <v>1865</v>
      </c>
      <c r="J155" s="39" t="s">
        <v>1547</v>
      </c>
      <c r="K155" s="39" t="s">
        <v>2</v>
      </c>
      <c r="L155" s="39" t="s">
        <v>1529</v>
      </c>
      <c r="M155" s="47" t="s">
        <v>3</v>
      </c>
      <c r="N155" s="47">
        <v>8</v>
      </c>
      <c r="O155" s="47">
        <v>1</v>
      </c>
      <c r="P155" s="47" t="s">
        <v>2</v>
      </c>
      <c r="Q155" s="47" t="s">
        <v>2255</v>
      </c>
      <c r="R155" s="47" t="s">
        <v>1</v>
      </c>
      <c r="S155" s="39" t="s">
        <v>1</v>
      </c>
      <c r="T155" s="47" t="s">
        <v>1</v>
      </c>
      <c r="U155" s="39" t="s">
        <v>1</v>
      </c>
      <c r="V155" s="47" t="s">
        <v>1</v>
      </c>
      <c r="W155" s="47" t="s">
        <v>1</v>
      </c>
      <c r="X155" s="47" t="s">
        <v>1</v>
      </c>
      <c r="Y155" s="39" t="s">
        <v>1</v>
      </c>
      <c r="Z155" s="39" t="s">
        <v>1</v>
      </c>
      <c r="AA155" s="39" t="s">
        <v>1535</v>
      </c>
      <c r="AB155" s="39">
        <v>3</v>
      </c>
      <c r="AC155" s="39">
        <v>3</v>
      </c>
      <c r="AD155" s="39">
        <v>3</v>
      </c>
      <c r="AE155" s="39">
        <v>3</v>
      </c>
      <c r="AF155" s="39" t="str" cm="1">
        <f t="array" ref="AF155">_xlfn.IFS(AB155=0,"NÃO",OR(AD155&gt;AE155,AC155&gt;AD155),"SIM",AB155=AC155,"SIM",AC155&lt;AB155,"NÃO")</f>
        <v>SIM</v>
      </c>
      <c r="AG155" s="47" t="s">
        <v>2486</v>
      </c>
      <c r="AH155" s="39">
        <v>0</v>
      </c>
      <c r="AI155" s="39">
        <v>0</v>
      </c>
      <c r="AJ155" s="39">
        <v>0</v>
      </c>
      <c r="AK155" s="39">
        <v>0</v>
      </c>
      <c r="AL155" s="39">
        <v>2</v>
      </c>
      <c r="AM155" s="39">
        <v>2</v>
      </c>
      <c r="AN155" s="39">
        <v>2</v>
      </c>
      <c r="AO155" s="39">
        <v>1</v>
      </c>
      <c r="AP155" s="47">
        <v>3</v>
      </c>
      <c r="AQ155" s="47">
        <v>3</v>
      </c>
      <c r="AR155" s="39">
        <v>0</v>
      </c>
      <c r="AS155" s="49">
        <v>0</v>
      </c>
    </row>
    <row r="156" spans="1:45" x14ac:dyDescent="0.25">
      <c r="A156" s="39">
        <v>228</v>
      </c>
      <c r="B156" s="39" t="s">
        <v>1523</v>
      </c>
      <c r="C156" s="39" t="s">
        <v>709</v>
      </c>
      <c r="D156" s="12" t="s">
        <v>2475</v>
      </c>
      <c r="E156" s="39">
        <v>11177</v>
      </c>
      <c r="F156" s="39" t="s">
        <v>1525</v>
      </c>
      <c r="G156" s="39" t="s">
        <v>1</v>
      </c>
      <c r="H156" s="39" t="s">
        <v>1561</v>
      </c>
      <c r="I156" s="12" t="s">
        <v>1562</v>
      </c>
      <c r="J156" s="39" t="s">
        <v>1528</v>
      </c>
      <c r="K156" s="39" t="s">
        <v>2</v>
      </c>
      <c r="L156" s="39" t="s">
        <v>1529</v>
      </c>
      <c r="M156" s="47" t="s">
        <v>3</v>
      </c>
      <c r="N156" s="47">
        <v>10</v>
      </c>
      <c r="O156" s="47">
        <v>4</v>
      </c>
      <c r="P156" s="47" t="s">
        <v>2</v>
      </c>
      <c r="Q156" s="47" t="s">
        <v>2</v>
      </c>
      <c r="R156" s="47" t="s">
        <v>2</v>
      </c>
      <c r="S156" s="39" t="s">
        <v>1</v>
      </c>
      <c r="T156" s="47" t="s">
        <v>2</v>
      </c>
      <c r="U156" s="39" t="s">
        <v>2</v>
      </c>
      <c r="V156" s="47" t="s">
        <v>2</v>
      </c>
      <c r="W156" s="47" t="s">
        <v>1531</v>
      </c>
      <c r="X156" s="47" t="s">
        <v>1532</v>
      </c>
      <c r="Y156" s="39" t="s">
        <v>1563</v>
      </c>
      <c r="Z156" s="39" t="s">
        <v>1560</v>
      </c>
      <c r="AA156" s="39" t="s">
        <v>1535</v>
      </c>
      <c r="AB156" s="39">
        <v>3</v>
      </c>
      <c r="AC156" s="39">
        <v>2</v>
      </c>
      <c r="AD156" s="39">
        <v>2</v>
      </c>
      <c r="AE156" s="39">
        <v>2</v>
      </c>
      <c r="AF156" s="39" t="str" cm="1">
        <f t="array" ref="AF156">_xlfn.IFS(AB156=0,"NÃO",OR(AD156&gt;AE156,AC156&gt;AD156),"SIM",AB156=AC156,"SIM",AC156&lt;AB156,"NÃO")</f>
        <v>NÃO</v>
      </c>
      <c r="AG156" s="47" t="s">
        <v>2486</v>
      </c>
      <c r="AH156" s="39">
        <v>0</v>
      </c>
      <c r="AI156" s="39">
        <v>0</v>
      </c>
      <c r="AJ156" s="39">
        <v>5</v>
      </c>
      <c r="AK156" s="39">
        <v>0</v>
      </c>
      <c r="AL156" s="39">
        <v>0</v>
      </c>
      <c r="AM156" s="39">
        <v>0</v>
      </c>
      <c r="AN156" s="39">
        <v>4</v>
      </c>
      <c r="AO156" s="39">
        <v>0</v>
      </c>
      <c r="AP156" s="47">
        <v>4</v>
      </c>
      <c r="AQ156" s="47">
        <v>2</v>
      </c>
      <c r="AR156" s="39">
        <v>0</v>
      </c>
      <c r="AS156" s="48">
        <v>0</v>
      </c>
    </row>
    <row r="157" spans="1:45" x14ac:dyDescent="0.25">
      <c r="A157" s="39">
        <v>229</v>
      </c>
      <c r="B157" s="39" t="s">
        <v>1523</v>
      </c>
      <c r="C157" s="39" t="s">
        <v>1524</v>
      </c>
      <c r="D157" s="12" t="s">
        <v>2476</v>
      </c>
      <c r="E157" s="39">
        <v>5117666</v>
      </c>
      <c r="F157" s="39" t="s">
        <v>1544</v>
      </c>
      <c r="G157" s="39" t="s">
        <v>1</v>
      </c>
      <c r="H157" s="39" t="s">
        <v>1545</v>
      </c>
      <c r="I157" s="12" t="s">
        <v>1546</v>
      </c>
      <c r="J157" s="39" t="s">
        <v>1547</v>
      </c>
      <c r="K157" s="39" t="s">
        <v>2</v>
      </c>
      <c r="L157" s="39" t="s">
        <v>1529</v>
      </c>
      <c r="M157" s="47" t="s">
        <v>3</v>
      </c>
      <c r="N157" s="47">
        <v>4</v>
      </c>
      <c r="O157" s="47">
        <v>1</v>
      </c>
      <c r="P157" s="47" t="s">
        <v>2</v>
      </c>
      <c r="Q157" s="47" t="s">
        <v>2255</v>
      </c>
      <c r="R157" s="47" t="s">
        <v>1</v>
      </c>
      <c r="S157" s="39" t="s">
        <v>1</v>
      </c>
      <c r="T157" s="47" t="s">
        <v>2</v>
      </c>
      <c r="U157" s="39" t="s">
        <v>1</v>
      </c>
      <c r="V157" s="47" t="s">
        <v>1</v>
      </c>
      <c r="W157" s="47" t="s">
        <v>1</v>
      </c>
      <c r="X157" s="47" t="s">
        <v>27</v>
      </c>
      <c r="Y157" s="39" t="s">
        <v>1548</v>
      </c>
      <c r="Z157" s="39" t="s">
        <v>1</v>
      </c>
      <c r="AA157" s="39" t="s">
        <v>1535</v>
      </c>
      <c r="AB157" s="39">
        <v>1</v>
      </c>
      <c r="AC157" s="39">
        <v>1</v>
      </c>
      <c r="AD157" s="39">
        <v>1</v>
      </c>
      <c r="AE157" s="39">
        <v>1</v>
      </c>
      <c r="AF157" s="39" t="str" cm="1">
        <f t="array" ref="AF157">_xlfn.IFS(AB157=0,"NÃO",OR(AD157&gt;AE157,AC157&gt;AD157),"SIM",AB157=AC157,"SIM",AC157&lt;AB157,"NÃO")</f>
        <v>SIM</v>
      </c>
      <c r="AG157" s="47" t="s">
        <v>2486</v>
      </c>
      <c r="AH157" s="39">
        <v>0</v>
      </c>
      <c r="AI157" s="39">
        <v>0</v>
      </c>
      <c r="AJ157" s="39">
        <v>0</v>
      </c>
      <c r="AK157" s="39">
        <v>0</v>
      </c>
      <c r="AL157" s="39">
        <v>0</v>
      </c>
      <c r="AM157" s="39">
        <v>1</v>
      </c>
      <c r="AN157" s="39">
        <v>1</v>
      </c>
      <c r="AO157" s="39">
        <v>0</v>
      </c>
      <c r="AP157" s="47">
        <v>1</v>
      </c>
      <c r="AQ157" s="47">
        <v>1</v>
      </c>
      <c r="AR157" s="39">
        <v>0</v>
      </c>
      <c r="AS157" s="48">
        <v>0</v>
      </c>
    </row>
    <row r="158" spans="1:45" x14ac:dyDescent="0.25">
      <c r="A158" s="39">
        <v>230</v>
      </c>
      <c r="B158" s="39" t="s">
        <v>1857</v>
      </c>
      <c r="C158" s="39" t="s">
        <v>291</v>
      </c>
      <c r="D158" s="12" t="s">
        <v>2477</v>
      </c>
      <c r="E158" s="39">
        <v>3144623</v>
      </c>
      <c r="F158" s="39" t="s">
        <v>1544</v>
      </c>
      <c r="G158" s="39" t="s">
        <v>1</v>
      </c>
      <c r="H158" s="39" t="s">
        <v>1867</v>
      </c>
      <c r="I158" s="12" t="s">
        <v>1868</v>
      </c>
      <c r="J158" s="39" t="s">
        <v>1547</v>
      </c>
      <c r="K158" s="39" t="s">
        <v>1</v>
      </c>
      <c r="L158" s="39" t="s">
        <v>1529</v>
      </c>
      <c r="M158" s="47" t="s">
        <v>3</v>
      </c>
      <c r="N158" s="47">
        <v>4</v>
      </c>
      <c r="O158" s="47">
        <v>1</v>
      </c>
      <c r="P158" s="47" t="s">
        <v>2</v>
      </c>
      <c r="Q158" s="47" t="s">
        <v>2</v>
      </c>
      <c r="R158" s="47" t="s">
        <v>1</v>
      </c>
      <c r="S158" s="39" t="s">
        <v>1</v>
      </c>
      <c r="T158" s="47" t="s">
        <v>1599</v>
      </c>
      <c r="U158" s="39" t="s">
        <v>1</v>
      </c>
      <c r="V158" s="47" t="s">
        <v>1</v>
      </c>
      <c r="W158" s="47" t="s">
        <v>1</v>
      </c>
      <c r="X158" s="47" t="s">
        <v>1</v>
      </c>
      <c r="Y158" s="39" t="s">
        <v>1</v>
      </c>
      <c r="Z158" s="39" t="s">
        <v>1</v>
      </c>
      <c r="AA158" s="39" t="s">
        <v>1586</v>
      </c>
      <c r="AB158" s="39">
        <v>1</v>
      </c>
      <c r="AC158" s="39">
        <v>1</v>
      </c>
      <c r="AD158" s="39">
        <v>1</v>
      </c>
      <c r="AE158" s="39">
        <v>1</v>
      </c>
      <c r="AF158" s="39" t="str" cm="1">
        <f t="array" ref="AF158">_xlfn.IFS(AB158=0,"NÃO",OR(AD158&gt;AE158,AC158&gt;AD158),"SIM",AB158=AC158,"SIM",AC158&lt;AB158,"NÃO")</f>
        <v>SIM</v>
      </c>
      <c r="AG158" s="47" t="s">
        <v>2486</v>
      </c>
      <c r="AH158" s="39">
        <v>0</v>
      </c>
      <c r="AI158" s="39">
        <v>0</v>
      </c>
      <c r="AJ158" s="39">
        <v>0</v>
      </c>
      <c r="AK158" s="39">
        <v>0</v>
      </c>
      <c r="AL158" s="39">
        <v>1</v>
      </c>
      <c r="AM158" s="39">
        <v>2</v>
      </c>
      <c r="AN158" s="39">
        <v>2</v>
      </c>
      <c r="AO158" s="39">
        <v>0</v>
      </c>
      <c r="AP158" s="47">
        <v>2</v>
      </c>
      <c r="AQ158" s="47">
        <v>1</v>
      </c>
      <c r="AR158" s="39">
        <v>0</v>
      </c>
      <c r="AS158" s="49">
        <v>0</v>
      </c>
    </row>
    <row r="159" spans="1:45" x14ac:dyDescent="0.25">
      <c r="A159" s="39">
        <v>231</v>
      </c>
      <c r="B159" s="39" t="s">
        <v>1857</v>
      </c>
      <c r="C159" s="39" t="s">
        <v>291</v>
      </c>
      <c r="D159" s="12" t="s">
        <v>2478</v>
      </c>
      <c r="E159" s="39">
        <v>7059892</v>
      </c>
      <c r="F159" s="39" t="s">
        <v>1525</v>
      </c>
      <c r="G159" s="39" t="s">
        <v>1</v>
      </c>
      <c r="H159" s="39" t="s">
        <v>1878</v>
      </c>
      <c r="I159" s="12" t="s">
        <v>1879</v>
      </c>
      <c r="J159" s="39" t="s">
        <v>1597</v>
      </c>
      <c r="K159" s="39" t="s">
        <v>1</v>
      </c>
      <c r="L159" s="39" t="s">
        <v>1598</v>
      </c>
      <c r="M159" s="47" t="s">
        <v>3</v>
      </c>
      <c r="N159" s="47">
        <v>8</v>
      </c>
      <c r="O159" s="47">
        <v>1</v>
      </c>
      <c r="P159" s="47" t="s">
        <v>2</v>
      </c>
      <c r="Q159" s="47" t="s">
        <v>2255</v>
      </c>
      <c r="R159" s="47" t="s">
        <v>1</v>
      </c>
      <c r="S159" s="39" t="s">
        <v>1</v>
      </c>
      <c r="T159" s="47" t="s">
        <v>2</v>
      </c>
      <c r="U159" s="39" t="s">
        <v>2</v>
      </c>
      <c r="V159" s="47" t="s">
        <v>1</v>
      </c>
      <c r="W159" s="47" t="s">
        <v>2</v>
      </c>
      <c r="X159" s="47" t="s">
        <v>1</v>
      </c>
      <c r="Y159" s="39" t="s">
        <v>1</v>
      </c>
      <c r="Z159" s="39" t="s">
        <v>1</v>
      </c>
      <c r="AA159" s="39" t="s">
        <v>1535</v>
      </c>
      <c r="AB159" s="39">
        <v>2</v>
      </c>
      <c r="AC159" s="39">
        <v>1</v>
      </c>
      <c r="AD159" s="39">
        <v>1</v>
      </c>
      <c r="AE159" s="39">
        <v>1</v>
      </c>
      <c r="AF159" s="39" t="str" cm="1">
        <f t="array" ref="AF159">_xlfn.IFS(AB159=0,"NÃO",OR(AD159&gt;AE159,AC159&gt;AD159),"SIM",AB159=AC159,"SIM",AC159&lt;AB159,"NÃO")</f>
        <v>NÃO</v>
      </c>
      <c r="AG159" s="47" t="s">
        <v>2486</v>
      </c>
      <c r="AH159" s="39">
        <v>1</v>
      </c>
      <c r="AI159" s="39">
        <v>0</v>
      </c>
      <c r="AJ159" s="39">
        <v>0</v>
      </c>
      <c r="AK159" s="39">
        <v>0</v>
      </c>
      <c r="AL159" s="39">
        <v>0</v>
      </c>
      <c r="AM159" s="39">
        <v>4</v>
      </c>
      <c r="AN159" s="39">
        <v>4</v>
      </c>
      <c r="AO159" s="39">
        <v>1</v>
      </c>
      <c r="AP159" s="47">
        <v>5</v>
      </c>
      <c r="AQ159" s="47">
        <v>2</v>
      </c>
      <c r="AR159" s="39">
        <v>0</v>
      </c>
      <c r="AS159" s="49">
        <v>0</v>
      </c>
    </row>
    <row r="160" spans="1:45" x14ac:dyDescent="0.25">
      <c r="A160" s="39">
        <v>233</v>
      </c>
      <c r="B160" s="39" t="s">
        <v>1857</v>
      </c>
      <c r="C160" s="39" t="s">
        <v>291</v>
      </c>
      <c r="D160" s="12" t="s">
        <v>2479</v>
      </c>
      <c r="E160" s="39">
        <v>2779331</v>
      </c>
      <c r="F160" s="39" t="s">
        <v>1544</v>
      </c>
      <c r="G160" s="39" t="s">
        <v>2</v>
      </c>
      <c r="H160" s="39" t="s">
        <v>1880</v>
      </c>
      <c r="I160" s="12" t="s">
        <v>1881</v>
      </c>
      <c r="J160" s="39" t="s">
        <v>1597</v>
      </c>
      <c r="K160" s="39" t="s">
        <v>1</v>
      </c>
      <c r="L160" s="39" t="s">
        <v>1598</v>
      </c>
      <c r="M160" s="47" t="s">
        <v>4</v>
      </c>
      <c r="N160" s="47">
        <v>4</v>
      </c>
      <c r="O160" s="47">
        <v>1</v>
      </c>
      <c r="P160" s="47" t="s">
        <v>2</v>
      </c>
      <c r="Q160" s="47" t="s">
        <v>2</v>
      </c>
      <c r="R160" s="47" t="s">
        <v>1</v>
      </c>
      <c r="S160" s="39" t="s">
        <v>1</v>
      </c>
      <c r="T160" s="47" t="s">
        <v>1599</v>
      </c>
      <c r="U160" s="39" t="s">
        <v>1</v>
      </c>
      <c r="V160" s="47" t="s">
        <v>1</v>
      </c>
      <c r="W160" s="47" t="s">
        <v>1</v>
      </c>
      <c r="X160" s="47" t="s">
        <v>27</v>
      </c>
      <c r="Y160" s="39" t="s">
        <v>27</v>
      </c>
      <c r="Z160" s="39" t="s">
        <v>1</v>
      </c>
      <c r="AA160" s="39" t="s">
        <v>1535</v>
      </c>
      <c r="AB160" s="39">
        <v>0</v>
      </c>
      <c r="AC160" s="39">
        <v>0</v>
      </c>
      <c r="AD160" s="39">
        <v>1</v>
      </c>
      <c r="AE160" s="39">
        <v>1</v>
      </c>
      <c r="AF160" s="39" t="str" cm="1">
        <f t="array" ref="AF160">_xlfn.IFS(AB160=0,"NÃO",OR(AD160&gt;AE160,AC160&gt;AD160),"SIM",AB160=AC160,"SIM",AC160&lt;AB160,"NÃO")</f>
        <v>NÃO</v>
      </c>
      <c r="AG160" s="47" t="s">
        <v>2486</v>
      </c>
      <c r="AH160" s="39">
        <v>0</v>
      </c>
      <c r="AI160" s="39">
        <v>0</v>
      </c>
      <c r="AJ160" s="39">
        <v>0</v>
      </c>
      <c r="AK160" s="39">
        <v>0</v>
      </c>
      <c r="AL160" s="39">
        <v>0</v>
      </c>
      <c r="AM160" s="39">
        <v>1</v>
      </c>
      <c r="AN160" s="39">
        <v>1</v>
      </c>
      <c r="AO160" s="39">
        <v>0</v>
      </c>
      <c r="AP160" s="47">
        <v>1</v>
      </c>
      <c r="AQ160" s="47">
        <v>1</v>
      </c>
      <c r="AR160" s="39">
        <v>0</v>
      </c>
      <c r="AS160" s="49">
        <v>0</v>
      </c>
    </row>
    <row r="161" spans="1:45" x14ac:dyDescent="0.25">
      <c r="A161" s="39">
        <v>234</v>
      </c>
      <c r="B161" s="39" t="s">
        <v>1857</v>
      </c>
      <c r="C161" s="39" t="s">
        <v>291</v>
      </c>
      <c r="D161" s="12" t="s">
        <v>2480</v>
      </c>
      <c r="E161" s="39">
        <v>2804247</v>
      </c>
      <c r="F161" s="39" t="s">
        <v>1544</v>
      </c>
      <c r="G161" s="39" t="s">
        <v>2</v>
      </c>
      <c r="H161" s="39" t="s">
        <v>1882</v>
      </c>
      <c r="I161" s="12" t="s">
        <v>1883</v>
      </c>
      <c r="J161" s="39" t="s">
        <v>1597</v>
      </c>
      <c r="K161" s="39" t="s">
        <v>1</v>
      </c>
      <c r="L161" s="39" t="s">
        <v>1598</v>
      </c>
      <c r="M161" s="47" t="s">
        <v>4</v>
      </c>
      <c r="N161" s="47">
        <v>7</v>
      </c>
      <c r="O161" s="47">
        <v>1</v>
      </c>
      <c r="P161" s="47" t="s">
        <v>2</v>
      </c>
      <c r="Q161" s="47" t="s">
        <v>2</v>
      </c>
      <c r="R161" s="47" t="s">
        <v>1</v>
      </c>
      <c r="S161" s="39" t="s">
        <v>1</v>
      </c>
      <c r="T161" s="47" t="s">
        <v>1599</v>
      </c>
      <c r="U161" s="39" t="s">
        <v>1</v>
      </c>
      <c r="V161" s="47" t="s">
        <v>1</v>
      </c>
      <c r="W161" s="47" t="s">
        <v>1</v>
      </c>
      <c r="X161" s="47" t="s">
        <v>27</v>
      </c>
      <c r="Y161" s="39" t="s">
        <v>27</v>
      </c>
      <c r="Z161" s="39" t="s">
        <v>1</v>
      </c>
      <c r="AA161" s="39" t="s">
        <v>1535</v>
      </c>
      <c r="AB161" s="39">
        <v>0</v>
      </c>
      <c r="AC161" s="39">
        <v>0</v>
      </c>
      <c r="AD161" s="39">
        <v>1</v>
      </c>
      <c r="AE161" s="39">
        <v>0</v>
      </c>
      <c r="AF161" s="39" t="str" cm="1">
        <f t="array" ref="AF161">_xlfn.IFS(AB161=0,"NÃO",OR(AD161&gt;AE161,AC161&gt;AD161),"SIM",AB161=AC161,"SIM",AC161&lt;AB161,"NÃO")</f>
        <v>NÃO</v>
      </c>
      <c r="AG161" s="47" t="s">
        <v>2486</v>
      </c>
      <c r="AH161" s="39">
        <v>0</v>
      </c>
      <c r="AI161" s="39">
        <v>0</v>
      </c>
      <c r="AJ161" s="39">
        <v>0</v>
      </c>
      <c r="AK161" s="39">
        <v>0</v>
      </c>
      <c r="AL161" s="39">
        <v>0</v>
      </c>
      <c r="AM161" s="39">
        <v>2</v>
      </c>
      <c r="AN161" s="39">
        <v>2</v>
      </c>
      <c r="AO161" s="39">
        <v>0</v>
      </c>
      <c r="AP161" s="47">
        <v>2</v>
      </c>
      <c r="AQ161" s="47">
        <v>0</v>
      </c>
      <c r="AR161" s="39">
        <v>0</v>
      </c>
      <c r="AS161" s="49">
        <v>0</v>
      </c>
    </row>
    <row r="162" spans="1:45" x14ac:dyDescent="0.25">
      <c r="A162" s="39">
        <v>236</v>
      </c>
      <c r="B162" s="39" t="s">
        <v>1857</v>
      </c>
      <c r="C162" s="39" t="s">
        <v>291</v>
      </c>
      <c r="D162" s="12" t="s">
        <v>2481</v>
      </c>
      <c r="E162" s="39">
        <v>9543945</v>
      </c>
      <c r="F162" s="39" t="s">
        <v>1544</v>
      </c>
      <c r="G162" s="39" t="s">
        <v>2</v>
      </c>
      <c r="H162" s="39" t="s">
        <v>1870</v>
      </c>
      <c r="I162" s="12" t="s">
        <v>1871</v>
      </c>
      <c r="J162" s="39" t="s">
        <v>1597</v>
      </c>
      <c r="K162" s="39" t="s">
        <v>1</v>
      </c>
      <c r="L162" s="39" t="s">
        <v>1598</v>
      </c>
      <c r="M162" s="47" t="s">
        <v>4</v>
      </c>
      <c r="N162" s="47">
        <v>2</v>
      </c>
      <c r="O162" s="47">
        <v>1</v>
      </c>
      <c r="P162" s="47" t="s">
        <v>1</v>
      </c>
      <c r="Q162" s="47" t="s">
        <v>2255</v>
      </c>
      <c r="R162" s="47" t="s">
        <v>1</v>
      </c>
      <c r="S162" s="39" t="s">
        <v>1</v>
      </c>
      <c r="T162" s="47" t="s">
        <v>1</v>
      </c>
      <c r="U162" s="39" t="s">
        <v>1</v>
      </c>
      <c r="V162" s="47" t="s">
        <v>1</v>
      </c>
      <c r="W162" s="47" t="s">
        <v>1</v>
      </c>
      <c r="X162" s="47" t="s">
        <v>1</v>
      </c>
      <c r="Y162" s="39" t="s">
        <v>1</v>
      </c>
      <c r="Z162" s="39" t="s">
        <v>1</v>
      </c>
      <c r="AA162" s="39" t="s">
        <v>1586</v>
      </c>
      <c r="AB162" s="39">
        <v>0</v>
      </c>
      <c r="AC162" s="39">
        <v>0</v>
      </c>
      <c r="AD162" s="39">
        <v>0</v>
      </c>
      <c r="AE162" s="39">
        <v>0</v>
      </c>
      <c r="AF162" s="39" t="str" cm="1">
        <f t="array" ref="AF162">_xlfn.IFS(AB162=0,"NÃO",OR(AD162&gt;AE162,AC162&gt;AD162),"SIM",AB162=AC162,"SIM",AC162&lt;AB162,"NÃO")</f>
        <v>NÃO</v>
      </c>
      <c r="AG162" s="47" t="s">
        <v>1</v>
      </c>
      <c r="AH162" s="39">
        <v>1</v>
      </c>
      <c r="AI162" s="39">
        <v>0</v>
      </c>
      <c r="AJ162" s="39">
        <v>0</v>
      </c>
      <c r="AK162" s="39">
        <v>0</v>
      </c>
      <c r="AL162" s="39">
        <v>0</v>
      </c>
      <c r="AM162" s="39">
        <v>1</v>
      </c>
      <c r="AN162" s="39">
        <v>1</v>
      </c>
      <c r="AO162" s="39">
        <v>1</v>
      </c>
      <c r="AP162" s="47">
        <v>2</v>
      </c>
      <c r="AQ162" s="47">
        <v>0</v>
      </c>
      <c r="AR162" s="39">
        <v>0</v>
      </c>
      <c r="AS162" s="49">
        <v>0</v>
      </c>
    </row>
    <row r="163" spans="1:45" x14ac:dyDescent="0.25">
      <c r="A163" s="39">
        <v>237</v>
      </c>
      <c r="B163" s="39" t="s">
        <v>1857</v>
      </c>
      <c r="C163" s="39" t="s">
        <v>291</v>
      </c>
      <c r="D163" s="12" t="s">
        <v>2482</v>
      </c>
      <c r="E163" s="39">
        <v>7170939</v>
      </c>
      <c r="F163" s="39" t="s">
        <v>1525</v>
      </c>
      <c r="G163" s="39" t="s">
        <v>1</v>
      </c>
      <c r="H163" s="39" t="s">
        <v>1874</v>
      </c>
      <c r="I163" s="12" t="s">
        <v>1875</v>
      </c>
      <c r="J163" s="39" t="s">
        <v>1528</v>
      </c>
      <c r="K163" s="39" t="s">
        <v>2</v>
      </c>
      <c r="L163" s="39" t="s">
        <v>1598</v>
      </c>
      <c r="M163" s="47" t="s">
        <v>3</v>
      </c>
      <c r="N163" s="47">
        <v>25</v>
      </c>
      <c r="O163" s="47">
        <v>7</v>
      </c>
      <c r="P163" s="47" t="s">
        <v>2</v>
      </c>
      <c r="Q163" s="47" t="s">
        <v>2</v>
      </c>
      <c r="R163" s="47" t="s">
        <v>2</v>
      </c>
      <c r="S163" s="39" t="s">
        <v>1530</v>
      </c>
      <c r="T163" s="47" t="s">
        <v>2</v>
      </c>
      <c r="U163" s="39" t="s">
        <v>1</v>
      </c>
      <c r="V163" s="47" t="s">
        <v>2</v>
      </c>
      <c r="W163" s="47" t="s">
        <v>2</v>
      </c>
      <c r="X163" s="47" t="s">
        <v>2</v>
      </c>
      <c r="Y163" s="39" t="s">
        <v>2345</v>
      </c>
      <c r="Z163" s="39" t="s">
        <v>1567</v>
      </c>
      <c r="AA163" s="39" t="s">
        <v>1535</v>
      </c>
      <c r="AB163" s="39">
        <v>0</v>
      </c>
      <c r="AC163" s="39">
        <v>0</v>
      </c>
      <c r="AD163" s="39">
        <v>7</v>
      </c>
      <c r="AE163" s="39">
        <v>5</v>
      </c>
      <c r="AF163" s="39" t="str" cm="1">
        <f t="array" ref="AF163">_xlfn.IFS(AB163=0,"NÃO",OR(AD163&gt;AE163,AC163&gt;AD163),"SIM",AB163=AC163,"SIM",AC163&lt;AB163,"NÃO")</f>
        <v>NÃO</v>
      </c>
      <c r="AG163" s="47" t="s">
        <v>2486</v>
      </c>
      <c r="AH163" s="39">
        <v>2</v>
      </c>
      <c r="AI163" s="39">
        <v>0</v>
      </c>
      <c r="AJ163" s="39">
        <v>0</v>
      </c>
      <c r="AK163" s="39">
        <v>0</v>
      </c>
      <c r="AL163" s="39">
        <v>1</v>
      </c>
      <c r="AM163" s="39">
        <v>5</v>
      </c>
      <c r="AN163" s="39">
        <v>5</v>
      </c>
      <c r="AO163" s="39">
        <v>2</v>
      </c>
      <c r="AP163" s="47">
        <v>7</v>
      </c>
      <c r="AQ163" s="47">
        <v>7</v>
      </c>
      <c r="AR163" s="39">
        <v>1</v>
      </c>
      <c r="AS163" s="49">
        <v>0</v>
      </c>
    </row>
    <row r="164" spans="1:45" x14ac:dyDescent="0.25">
      <c r="A164" s="39">
        <v>239</v>
      </c>
      <c r="B164" s="39" t="s">
        <v>1857</v>
      </c>
      <c r="C164" s="39" t="s">
        <v>157</v>
      </c>
      <c r="D164" s="12" t="s">
        <v>2483</v>
      </c>
      <c r="E164" s="39">
        <v>9647597</v>
      </c>
      <c r="F164" s="39" t="s">
        <v>1544</v>
      </c>
      <c r="G164" s="39" t="s">
        <v>1</v>
      </c>
      <c r="H164" s="39" t="s">
        <v>1862</v>
      </c>
      <c r="I164" s="12" t="s">
        <v>1896</v>
      </c>
      <c r="J164" s="39" t="s">
        <v>1597</v>
      </c>
      <c r="K164" s="39" t="s">
        <v>1</v>
      </c>
      <c r="L164" s="39" t="s">
        <v>1598</v>
      </c>
      <c r="M164" s="47" t="s">
        <v>3</v>
      </c>
      <c r="N164" s="47">
        <v>4</v>
      </c>
      <c r="O164" s="47">
        <v>2</v>
      </c>
      <c r="P164" s="47" t="s">
        <v>2</v>
      </c>
      <c r="Q164" s="47" t="s">
        <v>2255</v>
      </c>
      <c r="R164" s="47" t="s">
        <v>1</v>
      </c>
      <c r="S164" s="39" t="s">
        <v>1</v>
      </c>
      <c r="T164" s="47" t="s">
        <v>1</v>
      </c>
      <c r="U164" s="39" t="s">
        <v>1</v>
      </c>
      <c r="V164" s="47" t="s">
        <v>1</v>
      </c>
      <c r="W164" s="47" t="s">
        <v>1</v>
      </c>
      <c r="X164" s="47" t="s">
        <v>1</v>
      </c>
      <c r="Y164" s="39" t="s">
        <v>1</v>
      </c>
      <c r="Z164" s="39" t="s">
        <v>1</v>
      </c>
      <c r="AA164" s="39" t="s">
        <v>1586</v>
      </c>
      <c r="AB164" s="39">
        <v>1</v>
      </c>
      <c r="AC164" s="39">
        <v>1</v>
      </c>
      <c r="AD164" s="39">
        <v>0</v>
      </c>
      <c r="AE164" s="39">
        <v>0</v>
      </c>
      <c r="AF164" s="39" t="str" cm="1">
        <f t="array" ref="AF164">_xlfn.IFS(AB164=0,"NÃO",OR(AD164&gt;AE164,AC164&gt;AD164),"SIM",AB164=AC164,"SIM",AC164&lt;AB164,"NÃO")</f>
        <v>SIM</v>
      </c>
      <c r="AG164" s="47" t="s">
        <v>1</v>
      </c>
      <c r="AH164" s="39">
        <v>1</v>
      </c>
      <c r="AI164" s="39">
        <v>0</v>
      </c>
      <c r="AJ164" s="39">
        <v>0</v>
      </c>
      <c r="AK164" s="39">
        <v>0</v>
      </c>
      <c r="AL164" s="39">
        <v>1</v>
      </c>
      <c r="AM164" s="39">
        <v>2</v>
      </c>
      <c r="AN164" s="39">
        <v>2</v>
      </c>
      <c r="AO164" s="39">
        <v>1</v>
      </c>
      <c r="AP164" s="47">
        <v>3</v>
      </c>
      <c r="AQ164" s="47">
        <v>0</v>
      </c>
      <c r="AR164" s="39">
        <v>0</v>
      </c>
      <c r="AS164" s="49">
        <v>0</v>
      </c>
    </row>
    <row r="165" spans="1:45" x14ac:dyDescent="0.25">
      <c r="A165" s="39">
        <v>501</v>
      </c>
      <c r="B165" s="39" t="s">
        <v>1929</v>
      </c>
      <c r="C165" s="39" t="s">
        <v>136</v>
      </c>
      <c r="D165" s="12" t="s">
        <v>1944</v>
      </c>
      <c r="E165" s="39">
        <v>3144615</v>
      </c>
      <c r="F165" s="39" t="s">
        <v>1525</v>
      </c>
      <c r="G165" s="39" t="s">
        <v>2</v>
      </c>
      <c r="H165" s="39" t="s">
        <v>1945</v>
      </c>
      <c r="I165" s="12" t="s">
        <v>1946</v>
      </c>
      <c r="J165" s="39" t="s">
        <v>1547</v>
      </c>
      <c r="K165" s="39" t="s">
        <v>1</v>
      </c>
      <c r="L165" s="39" t="s">
        <v>1942</v>
      </c>
      <c r="M165" s="47" t="s">
        <v>4</v>
      </c>
      <c r="N165" s="47">
        <v>2</v>
      </c>
      <c r="O165" s="47">
        <v>1</v>
      </c>
      <c r="P165" s="47" t="s">
        <v>2255</v>
      </c>
      <c r="Q165" s="47" t="s">
        <v>1</v>
      </c>
      <c r="R165" s="47" t="s">
        <v>1</v>
      </c>
      <c r="S165" s="39" t="s">
        <v>1</v>
      </c>
      <c r="T165" s="47" t="s">
        <v>1599</v>
      </c>
      <c r="U165" s="39" t="s">
        <v>1</v>
      </c>
      <c r="V165" s="47" t="s">
        <v>1</v>
      </c>
      <c r="W165" s="47" t="s">
        <v>1</v>
      </c>
      <c r="X165" s="47" t="s">
        <v>1</v>
      </c>
      <c r="Y165" s="39" t="s">
        <v>1938</v>
      </c>
      <c r="Z165" s="39" t="s">
        <v>1</v>
      </c>
      <c r="AA165" s="39" t="s">
        <v>1947</v>
      </c>
      <c r="AB165" s="39" t="e">
        <v>#N/A</v>
      </c>
      <c r="AC165" s="39" t="e">
        <v>#N/A</v>
      </c>
      <c r="AD165" s="39">
        <v>0</v>
      </c>
      <c r="AE165" s="39">
        <v>0</v>
      </c>
      <c r="AF165" s="39" t="e" cm="1">
        <f t="array" ref="AF165">_xlfn.IFS(AB165=0,"NÃO",OR(AD165&gt;AE165,AC165&gt;AD165),"SIM",AB165=AC165,"SIM",AC165&lt;AB165,"NÃO")</f>
        <v>#N/A</v>
      </c>
      <c r="AG165" s="47" t="s">
        <v>1</v>
      </c>
      <c r="AH165" s="39">
        <v>0</v>
      </c>
      <c r="AI165" s="39">
        <v>0</v>
      </c>
      <c r="AJ165" s="39">
        <v>0</v>
      </c>
      <c r="AK165" s="39">
        <v>0</v>
      </c>
      <c r="AL165" s="39">
        <v>0</v>
      </c>
      <c r="AM165" s="39">
        <v>0</v>
      </c>
      <c r="AN165" s="39">
        <v>0</v>
      </c>
      <c r="AO165" s="39">
        <v>0</v>
      </c>
      <c r="AP165" s="47">
        <v>0</v>
      </c>
      <c r="AQ165" s="47">
        <v>0</v>
      </c>
      <c r="AR165" s="39">
        <v>0</v>
      </c>
      <c r="AS165" s="48">
        <v>0</v>
      </c>
    </row>
    <row r="166" spans="1:45" x14ac:dyDescent="0.25">
      <c r="A166" s="39">
        <v>502</v>
      </c>
      <c r="B166" s="39" t="s">
        <v>1929</v>
      </c>
      <c r="C166" s="39" t="s">
        <v>136</v>
      </c>
      <c r="D166" s="12" t="s">
        <v>1948</v>
      </c>
      <c r="E166" s="39">
        <v>3027635</v>
      </c>
      <c r="F166" s="39" t="s">
        <v>1618</v>
      </c>
      <c r="G166" s="39" t="s">
        <v>1</v>
      </c>
      <c r="H166" s="39" t="s">
        <v>1949</v>
      </c>
      <c r="I166" s="12" t="s">
        <v>1950</v>
      </c>
      <c r="J166" s="39" t="s">
        <v>1620</v>
      </c>
      <c r="K166" s="39" t="s">
        <v>2</v>
      </c>
      <c r="L166" s="39" t="s">
        <v>1621</v>
      </c>
      <c r="M166" s="47" t="s">
        <v>2252</v>
      </c>
      <c r="N166" s="47" t="s">
        <v>1621</v>
      </c>
      <c r="O166" s="47">
        <v>0</v>
      </c>
      <c r="P166" s="47" t="s">
        <v>1621</v>
      </c>
      <c r="Q166" s="47" t="s">
        <v>2</v>
      </c>
      <c r="R166" s="47" t="s">
        <v>1621</v>
      </c>
      <c r="S166" s="39" t="s">
        <v>1</v>
      </c>
      <c r="T166" s="47" t="s">
        <v>1621</v>
      </c>
      <c r="U166" s="39" t="s">
        <v>1621</v>
      </c>
      <c r="V166" s="47" t="s">
        <v>1621</v>
      </c>
      <c r="W166" s="47" t="s">
        <v>1621</v>
      </c>
      <c r="X166" s="47" t="s">
        <v>1621</v>
      </c>
      <c r="Y166" s="39" t="s">
        <v>1621</v>
      </c>
      <c r="Z166" s="39" t="s">
        <v>1</v>
      </c>
      <c r="AA166" s="39" t="s">
        <v>1621</v>
      </c>
      <c r="AB166" s="39">
        <v>0</v>
      </c>
      <c r="AC166" s="39">
        <v>0</v>
      </c>
      <c r="AD166" s="39">
        <v>1</v>
      </c>
      <c r="AE166" s="39">
        <v>1</v>
      </c>
      <c r="AF166" s="39" t="str" cm="1">
        <f t="array" ref="AF166">_xlfn.IFS(AB166=0,"NÃO",OR(AD166&gt;AE166,AC166&gt;AD166),"SIM",AB166=AC166,"SIM",AC166&lt;AB166,"NÃO")</f>
        <v>NÃO</v>
      </c>
      <c r="AG166" s="47" t="s">
        <v>1621</v>
      </c>
      <c r="AH166" s="39">
        <v>0</v>
      </c>
      <c r="AI166" s="39">
        <v>0</v>
      </c>
      <c r="AJ166" s="39">
        <v>0</v>
      </c>
      <c r="AK166" s="39">
        <v>0</v>
      </c>
      <c r="AL166" s="39">
        <v>0</v>
      </c>
      <c r="AM166" s="39">
        <v>0</v>
      </c>
      <c r="AN166" s="39">
        <v>0</v>
      </c>
      <c r="AO166" s="39">
        <v>0</v>
      </c>
      <c r="AP166" s="47">
        <v>0</v>
      </c>
      <c r="AQ166" s="47">
        <v>1</v>
      </c>
      <c r="AR166" s="39">
        <v>0</v>
      </c>
      <c r="AS166" s="48">
        <v>0</v>
      </c>
    </row>
    <row r="167" spans="1:45" x14ac:dyDescent="0.25">
      <c r="A167" s="39">
        <v>503</v>
      </c>
      <c r="B167" s="39" t="s">
        <v>1929</v>
      </c>
      <c r="C167" s="39" t="s">
        <v>136</v>
      </c>
      <c r="D167" s="12" t="s">
        <v>1948</v>
      </c>
      <c r="E167" s="39">
        <v>7843135</v>
      </c>
      <c r="F167" s="39" t="s">
        <v>1618</v>
      </c>
      <c r="G167" s="39" t="s">
        <v>1</v>
      </c>
      <c r="H167" s="39" t="s">
        <v>1952</v>
      </c>
      <c r="I167" s="12" t="s">
        <v>1950</v>
      </c>
      <c r="J167" s="39" t="s">
        <v>1620</v>
      </c>
      <c r="K167" s="39" t="s">
        <v>2</v>
      </c>
      <c r="L167" s="39" t="s">
        <v>1621</v>
      </c>
      <c r="M167" s="47" t="s">
        <v>2252</v>
      </c>
      <c r="N167" s="47" t="s">
        <v>1621</v>
      </c>
      <c r="O167" s="47">
        <v>0</v>
      </c>
      <c r="P167" s="47" t="s">
        <v>1621</v>
      </c>
      <c r="Q167" s="47" t="s">
        <v>2</v>
      </c>
      <c r="R167" s="47" t="s">
        <v>1621</v>
      </c>
      <c r="S167" s="39" t="s">
        <v>1</v>
      </c>
      <c r="T167" s="47" t="s">
        <v>1621</v>
      </c>
      <c r="U167" s="39" t="s">
        <v>1621</v>
      </c>
      <c r="V167" s="47" t="s">
        <v>1621</v>
      </c>
      <c r="W167" s="47" t="s">
        <v>1621</v>
      </c>
      <c r="X167" s="47" t="s">
        <v>1621</v>
      </c>
      <c r="Y167" s="39" t="s">
        <v>1621</v>
      </c>
      <c r="Z167" s="39" t="s">
        <v>1</v>
      </c>
      <c r="AA167" s="39" t="s">
        <v>1621</v>
      </c>
      <c r="AB167" s="39" t="s">
        <v>1621</v>
      </c>
      <c r="AC167" s="39" t="s">
        <v>1621</v>
      </c>
      <c r="AD167" s="39" t="e">
        <v>#N/A</v>
      </c>
      <c r="AE167" s="39" t="e">
        <v>#N/A</v>
      </c>
      <c r="AF167" s="39" t="e" cm="1">
        <f t="array" ref="AF167">_xlfn.IFS(AB167=0,"NÃO",OR(AD167&gt;AE167,AC167&gt;AD167),"SIM",AB167=AC167,"SIM",AC167&lt;AB167,"NÃO")</f>
        <v>#N/A</v>
      </c>
      <c r="AG167" s="47" t="s">
        <v>1621</v>
      </c>
      <c r="AH167" s="39">
        <v>0</v>
      </c>
      <c r="AI167" s="39">
        <v>0</v>
      </c>
      <c r="AJ167" s="39">
        <v>0</v>
      </c>
      <c r="AK167" s="39">
        <v>0</v>
      </c>
      <c r="AL167" s="39">
        <v>0</v>
      </c>
      <c r="AM167" s="39">
        <v>0</v>
      </c>
      <c r="AN167" s="39">
        <v>0</v>
      </c>
      <c r="AO167" s="39">
        <v>0</v>
      </c>
      <c r="AP167" s="47">
        <v>0</v>
      </c>
      <c r="AQ167" s="47">
        <v>1</v>
      </c>
      <c r="AR167" s="39">
        <v>0</v>
      </c>
      <c r="AS167" s="48">
        <v>0</v>
      </c>
    </row>
    <row r="168" spans="1:45" x14ac:dyDescent="0.25">
      <c r="A168" s="39">
        <v>504</v>
      </c>
      <c r="B168" s="39" t="s">
        <v>1929</v>
      </c>
      <c r="C168" s="39" t="s">
        <v>120</v>
      </c>
      <c r="D168" s="12" t="s">
        <v>2484</v>
      </c>
      <c r="E168" s="39">
        <v>3144570</v>
      </c>
      <c r="F168" s="39" t="s">
        <v>1544</v>
      </c>
      <c r="G168" s="39" t="s">
        <v>2</v>
      </c>
      <c r="H168" s="39" t="s">
        <v>1945</v>
      </c>
      <c r="I168" s="12" t="s">
        <v>2002</v>
      </c>
      <c r="J168" s="39" t="s">
        <v>1547</v>
      </c>
      <c r="K168" s="39" t="s">
        <v>1</v>
      </c>
      <c r="L168" s="39" t="s">
        <v>2000</v>
      </c>
      <c r="M168" s="47" t="s">
        <v>4</v>
      </c>
      <c r="N168" s="47">
        <v>2</v>
      </c>
      <c r="O168" s="47">
        <v>1</v>
      </c>
      <c r="P168" s="47" t="s">
        <v>2</v>
      </c>
      <c r="Q168" s="47" t="s">
        <v>2255</v>
      </c>
      <c r="R168" s="47" t="s">
        <v>2</v>
      </c>
      <c r="S168" s="39" t="s">
        <v>1</v>
      </c>
      <c r="T168" s="47" t="s">
        <v>2</v>
      </c>
      <c r="U168" s="39" t="s">
        <v>1</v>
      </c>
      <c r="V168" s="47" t="s">
        <v>1</v>
      </c>
      <c r="W168" s="47" t="s">
        <v>1</v>
      </c>
      <c r="X168" s="47" t="s">
        <v>27</v>
      </c>
      <c r="Y168" s="39" t="s">
        <v>2003</v>
      </c>
      <c r="Z168" s="39" t="s">
        <v>1</v>
      </c>
      <c r="AA168" s="39" t="s">
        <v>2004</v>
      </c>
      <c r="AB168" s="39" t="e">
        <v>#N/A</v>
      </c>
      <c r="AC168" s="39" t="e">
        <v>#N/A</v>
      </c>
      <c r="AD168" s="39">
        <v>0</v>
      </c>
      <c r="AE168" s="39">
        <v>0</v>
      </c>
      <c r="AF168" s="39" t="e" cm="1">
        <f t="array" ref="AF168">_xlfn.IFS(AB168=0,"NÃO",OR(AD168&gt;AE168,AC168&gt;AD168),"SIM",AB168=AC168,"SIM",AC168&lt;AB168,"NÃO")</f>
        <v>#N/A</v>
      </c>
      <c r="AG168" s="47" t="s">
        <v>1</v>
      </c>
      <c r="AH168" s="39">
        <v>0</v>
      </c>
      <c r="AI168" s="39">
        <v>0</v>
      </c>
      <c r="AJ168" s="39">
        <v>0</v>
      </c>
      <c r="AK168" s="39">
        <v>0</v>
      </c>
      <c r="AL168" s="39">
        <v>0</v>
      </c>
      <c r="AM168" s="39">
        <v>0</v>
      </c>
      <c r="AN168" s="39">
        <v>0</v>
      </c>
      <c r="AO168" s="39">
        <v>0</v>
      </c>
      <c r="AP168" s="47">
        <v>0</v>
      </c>
      <c r="AQ168" s="47">
        <v>0</v>
      </c>
      <c r="AR168" s="39">
        <v>0</v>
      </c>
      <c r="AS168" s="48">
        <v>0</v>
      </c>
    </row>
    <row r="169" spans="1:45" x14ac:dyDescent="0.25">
      <c r="A169" s="39">
        <v>505</v>
      </c>
      <c r="B169" s="39" t="s">
        <v>1622</v>
      </c>
      <c r="C169" s="39" t="s">
        <v>127</v>
      </c>
      <c r="D169" s="12" t="s">
        <v>1671</v>
      </c>
      <c r="E169" s="39">
        <v>3028003</v>
      </c>
      <c r="F169" s="39" t="s">
        <v>1618</v>
      </c>
      <c r="G169" s="39" t="s">
        <v>1</v>
      </c>
      <c r="H169" s="39">
        <v>3028003</v>
      </c>
      <c r="I169" s="12" t="s">
        <v>1672</v>
      </c>
      <c r="J169" s="39" t="s">
        <v>1620</v>
      </c>
      <c r="K169" s="39" t="s">
        <v>1</v>
      </c>
      <c r="L169" s="39" t="s">
        <v>1621</v>
      </c>
      <c r="M169" s="47" t="s">
        <v>2252</v>
      </c>
      <c r="N169" s="47" t="s">
        <v>1621</v>
      </c>
      <c r="O169" s="47" t="s">
        <v>1621</v>
      </c>
      <c r="P169" s="47" t="s">
        <v>1621</v>
      </c>
      <c r="Q169" s="47" t="s">
        <v>1621</v>
      </c>
      <c r="R169" s="47" t="s">
        <v>1621</v>
      </c>
      <c r="S169" s="39" t="s">
        <v>1530</v>
      </c>
      <c r="T169" s="47" t="s">
        <v>1599</v>
      </c>
      <c r="U169" s="39" t="s">
        <v>1621</v>
      </c>
      <c r="V169" s="47" t="s">
        <v>1621</v>
      </c>
      <c r="W169" s="47" t="s">
        <v>1531</v>
      </c>
      <c r="X169" s="47" t="s">
        <v>2</v>
      </c>
      <c r="Y169" s="39" t="s">
        <v>1673</v>
      </c>
      <c r="Z169" s="39" t="s">
        <v>1621</v>
      </c>
      <c r="AA169" s="39" t="s">
        <v>1535</v>
      </c>
      <c r="AB169" s="39" t="e">
        <v>#N/A</v>
      </c>
      <c r="AC169" s="39" t="e">
        <v>#N/A</v>
      </c>
      <c r="AD169" s="39" t="s">
        <v>1621</v>
      </c>
      <c r="AE169" s="39" t="s">
        <v>1621</v>
      </c>
      <c r="AF169" s="39" t="e" cm="1">
        <f t="array" ref="AF169">_xlfn.IFS(AB169=0,"NÃO",OR(AD169&gt;AE169,AC169&gt;AD169),"SIM",AB169=AC169,"SIM",AC169&lt;AB169,"NÃO")</f>
        <v>#N/A</v>
      </c>
      <c r="AG169" s="47" t="s">
        <v>1621</v>
      </c>
      <c r="AH169" s="39">
        <v>0</v>
      </c>
      <c r="AI169" s="39">
        <v>0</v>
      </c>
      <c r="AJ169" s="39">
        <v>0</v>
      </c>
      <c r="AK169" s="39">
        <v>0</v>
      </c>
      <c r="AL169" s="39">
        <v>0</v>
      </c>
      <c r="AM169" s="39">
        <v>0</v>
      </c>
      <c r="AN169" s="39">
        <v>0</v>
      </c>
      <c r="AO169" s="39">
        <v>0</v>
      </c>
      <c r="AP169" s="47">
        <v>0</v>
      </c>
      <c r="AQ169" s="47">
        <v>2</v>
      </c>
      <c r="AR169" s="39">
        <v>0</v>
      </c>
      <c r="AS169" s="48">
        <v>0</v>
      </c>
    </row>
    <row r="170" spans="1:45" x14ac:dyDescent="0.25">
      <c r="A170" s="39">
        <v>506</v>
      </c>
      <c r="B170" s="39" t="s">
        <v>1622</v>
      </c>
      <c r="C170" s="39" t="s">
        <v>127</v>
      </c>
      <c r="D170" s="12" t="s">
        <v>1671</v>
      </c>
      <c r="E170" s="39">
        <v>3028011</v>
      </c>
      <c r="F170" s="39" t="s">
        <v>1618</v>
      </c>
      <c r="G170" s="39" t="s">
        <v>1</v>
      </c>
      <c r="H170" s="39" t="s">
        <v>1675</v>
      </c>
      <c r="I170" s="12" t="s">
        <v>1672</v>
      </c>
      <c r="J170" s="39" t="s">
        <v>1620</v>
      </c>
      <c r="K170" s="39" t="s">
        <v>1</v>
      </c>
      <c r="L170" s="39" t="s">
        <v>1621</v>
      </c>
      <c r="M170" s="47" t="s">
        <v>2252</v>
      </c>
      <c r="N170" s="47" t="s">
        <v>1621</v>
      </c>
      <c r="O170" s="47" t="s">
        <v>1621</v>
      </c>
      <c r="P170" s="47" t="s">
        <v>1621</v>
      </c>
      <c r="Q170" s="47" t="s">
        <v>1621</v>
      </c>
      <c r="R170" s="47" t="s">
        <v>1621</v>
      </c>
      <c r="S170" s="39" t="s">
        <v>1530</v>
      </c>
      <c r="T170" s="47" t="s">
        <v>1599</v>
      </c>
      <c r="U170" s="39" t="s">
        <v>1621</v>
      </c>
      <c r="V170" s="47" t="s">
        <v>1621</v>
      </c>
      <c r="W170" s="47" t="s">
        <v>1531</v>
      </c>
      <c r="X170" s="47" t="s">
        <v>2</v>
      </c>
      <c r="Y170" s="39" t="s">
        <v>1673</v>
      </c>
      <c r="Z170" s="39" t="s">
        <v>1621</v>
      </c>
      <c r="AA170" s="39" t="s">
        <v>1535</v>
      </c>
      <c r="AB170" s="39" t="e">
        <v>#N/A</v>
      </c>
      <c r="AC170" s="39" t="e">
        <v>#N/A</v>
      </c>
      <c r="AD170" s="39" t="e">
        <v>#N/A</v>
      </c>
      <c r="AE170" s="39" t="e">
        <v>#N/A</v>
      </c>
      <c r="AF170" s="39" t="e" cm="1">
        <f t="array" ref="AF170">_xlfn.IFS(AB170=0,"NÃO",OR(AD170&gt;AE170,AC170&gt;AD170),"SIM",AB170=AC170,"SIM",AC170&lt;AB170,"NÃO")</f>
        <v>#N/A</v>
      </c>
      <c r="AG170" s="47" t="s">
        <v>1621</v>
      </c>
      <c r="AH170" s="39">
        <v>0</v>
      </c>
      <c r="AI170" s="39">
        <v>0</v>
      </c>
      <c r="AJ170" s="39">
        <v>0</v>
      </c>
      <c r="AK170" s="39">
        <v>0</v>
      </c>
      <c r="AL170" s="39">
        <v>0</v>
      </c>
      <c r="AM170" s="39">
        <v>0</v>
      </c>
      <c r="AN170" s="39">
        <v>0</v>
      </c>
      <c r="AO170" s="39">
        <v>0</v>
      </c>
      <c r="AP170" s="47">
        <v>0</v>
      </c>
      <c r="AQ170" s="47">
        <v>2</v>
      </c>
      <c r="AR170" s="39">
        <v>0</v>
      </c>
      <c r="AS170" s="48">
        <v>0</v>
      </c>
    </row>
    <row r="171" spans="1:45" x14ac:dyDescent="0.25">
      <c r="A171" s="39">
        <v>507</v>
      </c>
      <c r="B171" s="39" t="s">
        <v>1622</v>
      </c>
      <c r="C171" s="39" t="s">
        <v>127</v>
      </c>
      <c r="D171" s="12" t="s">
        <v>1671</v>
      </c>
      <c r="E171" s="39">
        <v>7566530</v>
      </c>
      <c r="F171" s="39" t="s">
        <v>1618</v>
      </c>
      <c r="G171" s="39" t="s">
        <v>1</v>
      </c>
      <c r="H171" s="39">
        <v>7566530</v>
      </c>
      <c r="I171" s="12" t="s">
        <v>1672</v>
      </c>
      <c r="J171" s="39" t="s">
        <v>1620</v>
      </c>
      <c r="K171" s="39" t="s">
        <v>1</v>
      </c>
      <c r="L171" s="39" t="s">
        <v>1621</v>
      </c>
      <c r="M171" s="47" t="s">
        <v>2252</v>
      </c>
      <c r="N171" s="47" t="s">
        <v>1621</v>
      </c>
      <c r="O171" s="47" t="s">
        <v>1621</v>
      </c>
      <c r="P171" s="47" t="s">
        <v>1621</v>
      </c>
      <c r="Q171" s="47" t="s">
        <v>1621</v>
      </c>
      <c r="R171" s="47" t="s">
        <v>1621</v>
      </c>
      <c r="S171" s="39" t="s">
        <v>1530</v>
      </c>
      <c r="T171" s="47" t="s">
        <v>1599</v>
      </c>
      <c r="U171" s="39" t="s">
        <v>1621</v>
      </c>
      <c r="V171" s="47" t="s">
        <v>1621</v>
      </c>
      <c r="W171" s="47" t="s">
        <v>1531</v>
      </c>
      <c r="X171" s="47" t="s">
        <v>2</v>
      </c>
      <c r="Y171" s="39" t="s">
        <v>1673</v>
      </c>
      <c r="Z171" s="39" t="s">
        <v>1621</v>
      </c>
      <c r="AA171" s="39" t="s">
        <v>1535</v>
      </c>
      <c r="AB171" s="39">
        <v>2</v>
      </c>
      <c r="AC171" s="39">
        <v>2</v>
      </c>
      <c r="AD171" s="39" t="e">
        <v>#N/A</v>
      </c>
      <c r="AE171" s="39" t="e">
        <v>#N/A</v>
      </c>
      <c r="AF171" s="39" t="e" cm="1">
        <f t="array" ref="AF171">_xlfn.IFS(AB171=0,"NÃO",OR(AD171&gt;AE171,AC171&gt;AD171),"SIM",AB171=AC171,"SIM",AC171&lt;AB171,"NÃO")</f>
        <v>#N/A</v>
      </c>
      <c r="AG171" s="47" t="s">
        <v>1621</v>
      </c>
      <c r="AH171" s="39">
        <v>0</v>
      </c>
      <c r="AI171" s="39">
        <v>0</v>
      </c>
      <c r="AJ171" s="39">
        <v>0</v>
      </c>
      <c r="AK171" s="39">
        <v>0</v>
      </c>
      <c r="AL171" s="39">
        <v>0</v>
      </c>
      <c r="AM171" s="39">
        <v>0</v>
      </c>
      <c r="AN171" s="39">
        <v>0</v>
      </c>
      <c r="AO171" s="39">
        <v>0</v>
      </c>
      <c r="AP171" s="47">
        <v>0</v>
      </c>
      <c r="AQ171" s="47">
        <v>2</v>
      </c>
      <c r="AR171" s="39">
        <v>0</v>
      </c>
      <c r="AS171" s="48">
        <v>0</v>
      </c>
    </row>
    <row r="172" spans="1:45" x14ac:dyDescent="0.25">
      <c r="A172" s="39">
        <v>508</v>
      </c>
      <c r="B172" s="39" t="s">
        <v>1622</v>
      </c>
      <c r="C172" s="39" t="s">
        <v>127</v>
      </c>
      <c r="D172" s="12" t="s">
        <v>1671</v>
      </c>
      <c r="E172" s="39">
        <v>3027643</v>
      </c>
      <c r="F172" s="39" t="s">
        <v>1618</v>
      </c>
      <c r="G172" s="39" t="s">
        <v>1</v>
      </c>
      <c r="H172" s="39">
        <v>3027643</v>
      </c>
      <c r="I172" s="12" t="s">
        <v>1672</v>
      </c>
      <c r="J172" s="39" t="s">
        <v>1620</v>
      </c>
      <c r="K172" s="39" t="s">
        <v>1</v>
      </c>
      <c r="L172" s="39" t="s">
        <v>1621</v>
      </c>
      <c r="M172" s="47" t="s">
        <v>2252</v>
      </c>
      <c r="N172" s="47" t="s">
        <v>1621</v>
      </c>
      <c r="O172" s="47" t="s">
        <v>1621</v>
      </c>
      <c r="P172" s="47" t="s">
        <v>1621</v>
      </c>
      <c r="Q172" s="47" t="s">
        <v>1621</v>
      </c>
      <c r="R172" s="47" t="s">
        <v>1621</v>
      </c>
      <c r="S172" s="39" t="s">
        <v>1530</v>
      </c>
      <c r="T172" s="47" t="s">
        <v>1599</v>
      </c>
      <c r="U172" s="39" t="s">
        <v>1621</v>
      </c>
      <c r="V172" s="47" t="s">
        <v>1621</v>
      </c>
      <c r="W172" s="47" t="s">
        <v>1531</v>
      </c>
      <c r="X172" s="47" t="s">
        <v>2</v>
      </c>
      <c r="Y172" s="39" t="s">
        <v>1673</v>
      </c>
      <c r="Z172" s="39" t="s">
        <v>1621</v>
      </c>
      <c r="AA172" s="39" t="s">
        <v>1535</v>
      </c>
      <c r="AB172" s="39" t="e">
        <v>#N/A</v>
      </c>
      <c r="AC172" s="39" t="e">
        <v>#N/A</v>
      </c>
      <c r="AD172" s="39" t="e">
        <v>#N/A</v>
      </c>
      <c r="AE172" s="39" t="e">
        <v>#N/A</v>
      </c>
      <c r="AF172" s="39" t="e" cm="1">
        <f t="array" ref="AF172">_xlfn.IFS(AB172=0,"NÃO",OR(AD172&gt;AE172,AC172&gt;AD172),"SIM",AB172=AC172,"SIM",AC172&lt;AB172,"NÃO")</f>
        <v>#N/A</v>
      </c>
      <c r="AG172" s="47" t="s">
        <v>1621</v>
      </c>
      <c r="AH172" s="39">
        <v>0</v>
      </c>
      <c r="AI172" s="39">
        <v>0</v>
      </c>
      <c r="AJ172" s="39">
        <v>0</v>
      </c>
      <c r="AK172" s="39">
        <v>0</v>
      </c>
      <c r="AL172" s="39">
        <v>0</v>
      </c>
      <c r="AM172" s="39">
        <v>0</v>
      </c>
      <c r="AN172" s="39">
        <v>0</v>
      </c>
      <c r="AO172" s="39">
        <v>0</v>
      </c>
      <c r="AP172" s="47">
        <v>0</v>
      </c>
      <c r="AQ172" s="47">
        <v>2</v>
      </c>
      <c r="AR172" s="39">
        <v>0</v>
      </c>
      <c r="AS172" s="48">
        <v>0</v>
      </c>
    </row>
    <row r="173" spans="1:45" x14ac:dyDescent="0.25">
      <c r="A173" s="39">
        <v>509</v>
      </c>
      <c r="B173" s="39" t="s">
        <v>1568</v>
      </c>
      <c r="C173" s="39" t="s">
        <v>1617</v>
      </c>
      <c r="D173" s="12" t="s">
        <v>2485</v>
      </c>
      <c r="E173" s="39"/>
      <c r="F173" s="39" t="s">
        <v>1618</v>
      </c>
      <c r="G173" s="39" t="s">
        <v>1</v>
      </c>
      <c r="H173" s="39" t="s">
        <v>1587</v>
      </c>
      <c r="I173" s="12" t="s">
        <v>1619</v>
      </c>
      <c r="J173" s="39" t="s">
        <v>1620</v>
      </c>
      <c r="K173" s="39" t="s">
        <v>1</v>
      </c>
      <c r="L173" s="39" t="s">
        <v>1621</v>
      </c>
      <c r="M173" s="47" t="s">
        <v>2252</v>
      </c>
      <c r="N173" s="47" t="s">
        <v>1621</v>
      </c>
      <c r="O173" s="47">
        <v>0</v>
      </c>
      <c r="P173" s="47" t="s">
        <v>1621</v>
      </c>
      <c r="Q173" s="47" t="s">
        <v>2255</v>
      </c>
      <c r="R173" s="47" t="s">
        <v>1621</v>
      </c>
      <c r="S173" s="39" t="s">
        <v>1</v>
      </c>
      <c r="T173" s="47" t="s">
        <v>2</v>
      </c>
      <c r="U173" s="39" t="s">
        <v>2</v>
      </c>
      <c r="V173" s="47" t="s">
        <v>2</v>
      </c>
      <c r="W173" s="47" t="s">
        <v>27</v>
      </c>
      <c r="X173" s="47" t="s">
        <v>1621</v>
      </c>
      <c r="Y173" s="39" t="s">
        <v>1</v>
      </c>
      <c r="Z173" s="39" t="s">
        <v>1</v>
      </c>
      <c r="AA173" s="39" t="s">
        <v>1535</v>
      </c>
      <c r="AB173" s="39" t="e">
        <v>#N/A</v>
      </c>
      <c r="AC173" s="39" t="e">
        <v>#N/A</v>
      </c>
      <c r="AD173" s="39">
        <v>2</v>
      </c>
      <c r="AE173" s="39">
        <v>2</v>
      </c>
      <c r="AF173" s="39" t="e" cm="1">
        <f t="array" ref="AF173">_xlfn.IFS(AB173=0,"NÃO",OR(AD173&gt;AE173,AC173&gt;AD173),"SIM",AB173=AC173,"SIM",AC173&lt;AB173,"NÃO")</f>
        <v>#N/A</v>
      </c>
      <c r="AG173" s="47" t="s">
        <v>2486</v>
      </c>
      <c r="AH173" s="39">
        <v>0</v>
      </c>
      <c r="AI173" s="39">
        <v>0</v>
      </c>
      <c r="AJ173" s="39">
        <v>0</v>
      </c>
      <c r="AK173" s="39">
        <v>0</v>
      </c>
      <c r="AL173" s="39">
        <v>0</v>
      </c>
      <c r="AM173" s="39">
        <v>0</v>
      </c>
      <c r="AN173" s="39">
        <v>0</v>
      </c>
      <c r="AO173" s="39">
        <v>0</v>
      </c>
      <c r="AP173" s="47">
        <v>0</v>
      </c>
      <c r="AQ173" s="47">
        <v>1</v>
      </c>
      <c r="AR173" s="39">
        <v>0</v>
      </c>
      <c r="AS173" s="48">
        <v>0</v>
      </c>
    </row>
  </sheetData>
  <sortState xmlns:xlrd2="http://schemas.microsoft.com/office/spreadsheetml/2017/richdata2" ref="A2:AS173">
    <sortCondition ref="A1:A173"/>
  </sortState>
  <phoneticPr fontId="6" type="noConversion"/>
  <conditionalFormatting sqref="AF2:AF173">
    <cfRule type="cellIs" dxfId="3" priority="1" operator="equal">
      <formula>"SIM"</formula>
    </cfRule>
    <cfRule type="cellIs" dxfId="2" priority="2" operator="equal">
      <formula>"NÃO"</formula>
    </cfRule>
  </conditionalFormatting>
  <pageMargins left="0.511811024" right="0.511811024" top="0.78740157499999996" bottom="0.78740157499999996" header="0.31496062000000002" footer="0.31496062000000002"/>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1DB81-4161-4F73-926D-AF227C502A4A}">
  <dimension ref="A1:UZ1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5" x14ac:dyDescent="0.25"/>
  <cols>
    <col min="1" max="1" width="14" style="2" bestFit="1" customWidth="1"/>
    <col min="2" max="2" width="24" style="2" bestFit="1" customWidth="1"/>
    <col min="3" max="3" width="29.7109375" style="2" bestFit="1" customWidth="1"/>
    <col min="4" max="4" width="27.28515625" style="2" bestFit="1" customWidth="1"/>
    <col min="5" max="5" width="28.28515625" style="2" bestFit="1" customWidth="1"/>
    <col min="6" max="6" width="42" style="2" bestFit="1" customWidth="1"/>
    <col min="7" max="7" width="13.85546875" style="2" bestFit="1" customWidth="1"/>
    <col min="8" max="8" width="10.5703125" style="2" bestFit="1" customWidth="1"/>
    <col min="9" max="9" width="11.5703125" style="2" bestFit="1" customWidth="1"/>
    <col min="10" max="18" width="14.5703125" style="2" bestFit="1" customWidth="1"/>
    <col min="19" max="31" width="15.5703125" style="2" bestFit="1" customWidth="1"/>
    <col min="32" max="32" width="10.5703125" style="2" bestFit="1" customWidth="1"/>
    <col min="33" max="33" width="11.5703125" style="2" bestFit="1" customWidth="1"/>
    <col min="34" max="34" width="10.5703125" style="2" bestFit="1" customWidth="1"/>
    <col min="35" max="35" width="11.5703125" style="2" bestFit="1" customWidth="1"/>
    <col min="36" max="36" width="10.5703125" style="2" bestFit="1" customWidth="1"/>
    <col min="37" max="45" width="15.5703125" style="2" bestFit="1" customWidth="1"/>
    <col min="46" max="57" width="16.5703125" style="2" bestFit="1" customWidth="1"/>
    <col min="58" max="58" width="10.5703125" style="2" bestFit="1" customWidth="1"/>
    <col min="59" max="71" width="13.5703125" style="2" bestFit="1" customWidth="1"/>
    <col min="72" max="72" width="14.5703125" style="2" bestFit="1" customWidth="1"/>
    <col min="73" max="73" width="14.7109375" style="2" bestFit="1" customWidth="1"/>
    <col min="74" max="74" width="14.42578125" style="2" bestFit="1" customWidth="1"/>
    <col min="75" max="76" width="14.7109375" style="2" bestFit="1" customWidth="1"/>
    <col min="77" max="77" width="14.28515625" style="2" bestFit="1" customWidth="1"/>
    <col min="78" max="78" width="14.5703125" style="2" bestFit="1" customWidth="1"/>
    <col min="79" max="79" width="14.7109375" style="2" bestFit="1" customWidth="1"/>
    <col min="80" max="81" width="10.5703125" style="2" bestFit="1" customWidth="1"/>
    <col min="82" max="82" width="202" style="2" customWidth="1"/>
    <col min="83" max="85" width="10.5703125" style="2" bestFit="1" customWidth="1"/>
    <col min="86" max="86" width="11.5703125" style="2" bestFit="1" customWidth="1"/>
    <col min="87" max="87" width="11.7109375" style="2" bestFit="1" customWidth="1"/>
    <col min="88" max="88" width="11.42578125" style="2" bestFit="1" customWidth="1"/>
    <col min="89" max="90" width="11.7109375" style="2" bestFit="1" customWidth="1"/>
    <col min="91" max="91" width="11.28515625" style="2" bestFit="1" customWidth="1"/>
    <col min="92" max="92" width="11.5703125" style="2" bestFit="1" customWidth="1"/>
    <col min="93" max="93" width="11.7109375" style="2" bestFit="1" customWidth="1"/>
    <col min="94" max="94" width="10.5703125" style="2" bestFit="1" customWidth="1"/>
    <col min="95" max="95" width="11.5703125" style="2" bestFit="1" customWidth="1"/>
    <col min="96" max="96" width="10.5703125" style="2" bestFit="1" customWidth="1"/>
    <col min="97" max="98" width="11.5703125" style="2" bestFit="1" customWidth="1"/>
    <col min="99" max="99" width="12.5703125" style="2" bestFit="1" customWidth="1"/>
    <col min="100" max="100" width="11.7109375" style="2" bestFit="1" customWidth="1"/>
    <col min="101" max="101" width="12.7109375" style="2" bestFit="1" customWidth="1"/>
    <col min="102" max="102" width="11.42578125" style="2" bestFit="1" customWidth="1"/>
    <col min="103" max="103" width="12.42578125" style="2" bestFit="1" customWidth="1"/>
    <col min="104" max="104" width="11.7109375" style="2" bestFit="1" customWidth="1"/>
    <col min="105" max="105" width="12.7109375" style="2" bestFit="1" customWidth="1"/>
    <col min="106" max="106" width="11.7109375" style="2" bestFit="1" customWidth="1"/>
    <col min="107" max="107" width="12.7109375" style="2" bestFit="1" customWidth="1"/>
    <col min="108" max="108" width="11.28515625" style="2" bestFit="1" customWidth="1"/>
    <col min="109" max="109" width="12.28515625" style="2" bestFit="1" customWidth="1"/>
    <col min="110" max="110" width="11.5703125" style="2" bestFit="1" customWidth="1"/>
    <col min="111" max="111" width="12.5703125" style="2" bestFit="1" customWidth="1"/>
    <col min="112" max="112" width="11.7109375" style="2" bestFit="1" customWidth="1"/>
    <col min="113" max="113" width="12.7109375" style="2" bestFit="1" customWidth="1"/>
    <col min="114" max="114" width="11.140625" style="2" bestFit="1" customWidth="1"/>
    <col min="115" max="115" width="12.140625" style="2" bestFit="1" customWidth="1"/>
    <col min="116" max="116" width="11.140625" style="2" bestFit="1" customWidth="1"/>
    <col min="117" max="117" width="12.140625" style="2" bestFit="1" customWidth="1"/>
    <col min="118" max="118" width="11.5703125" style="2" bestFit="1" customWidth="1"/>
    <col min="119" max="119" width="12.5703125" style="2" bestFit="1" customWidth="1"/>
    <col min="120" max="120" width="11.140625" style="2" bestFit="1" customWidth="1"/>
    <col min="121" max="121" width="12.140625" style="2" bestFit="1" customWidth="1"/>
    <col min="122" max="122" width="12.28515625" style="2" bestFit="1" customWidth="1"/>
    <col min="123" max="123" width="14.28515625" style="2" bestFit="1" customWidth="1"/>
    <col min="124" max="124" width="14.42578125" style="2" bestFit="1" customWidth="1"/>
    <col min="125" max="125" width="14.28515625" style="2" bestFit="1" customWidth="1"/>
    <col min="126" max="126" width="14.42578125" style="2" bestFit="1" customWidth="1"/>
    <col min="127" max="127" width="14.28515625" style="2" bestFit="1" customWidth="1"/>
    <col min="128" max="128" width="14.42578125" style="2" bestFit="1" customWidth="1"/>
    <col min="129" max="129" width="14.28515625" style="2" bestFit="1" customWidth="1"/>
    <col min="130" max="130" width="14.42578125" style="2" bestFit="1" customWidth="1"/>
    <col min="131" max="131" width="14.28515625" style="2" bestFit="1" customWidth="1"/>
    <col min="132" max="132" width="14.42578125" style="2" bestFit="1" customWidth="1"/>
    <col min="133" max="133" width="14.28515625" style="2" bestFit="1" customWidth="1"/>
    <col min="134" max="134" width="14.42578125" style="2" bestFit="1" customWidth="1"/>
    <col min="135" max="135" width="14.28515625" style="2" bestFit="1" customWidth="1"/>
    <col min="136" max="136" width="14.42578125" style="2" bestFit="1" customWidth="1"/>
    <col min="137" max="137" width="14.28515625" style="2" bestFit="1" customWidth="1"/>
    <col min="138" max="138" width="14.42578125" style="2" bestFit="1" customWidth="1"/>
    <col min="139" max="139" width="11.5703125" style="2" bestFit="1" customWidth="1"/>
    <col min="140" max="140" width="11.7109375" style="2" bestFit="1" customWidth="1"/>
    <col min="141" max="141" width="11.42578125" style="2" bestFit="1" customWidth="1"/>
    <col min="142" max="143" width="11.7109375" style="2" bestFit="1" customWidth="1"/>
    <col min="144" max="144" width="11.28515625" style="2" bestFit="1" customWidth="1"/>
    <col min="145" max="145" width="11.5703125" style="2" bestFit="1" customWidth="1"/>
    <col min="146" max="146" width="11.7109375" style="2" bestFit="1" customWidth="1"/>
    <col min="147" max="148" width="11.140625" style="2" bestFit="1" customWidth="1"/>
    <col min="149" max="149" width="11.5703125" style="2" bestFit="1" customWidth="1"/>
    <col min="150" max="150" width="11.140625" style="2" bestFit="1" customWidth="1"/>
    <col min="151" max="151" width="12.28515625" style="2" bestFit="1" customWidth="1"/>
    <col min="152" max="159" width="13.28515625" style="2" bestFit="1" customWidth="1"/>
    <col min="160" max="160" width="10.5703125" style="2" bestFit="1" customWidth="1"/>
    <col min="161" max="173" width="13.5703125" style="2" bestFit="1" customWidth="1"/>
    <col min="174" max="174" width="14.5703125" style="2" bestFit="1" customWidth="1"/>
    <col min="175" max="175" width="14.7109375" style="2" bestFit="1" customWidth="1"/>
    <col min="176" max="176" width="14.42578125" style="2" bestFit="1" customWidth="1"/>
    <col min="177" max="178" width="14.7109375" style="2" bestFit="1" customWidth="1"/>
    <col min="179" max="179" width="14.28515625" style="2" bestFit="1" customWidth="1"/>
    <col min="180" max="180" width="14.5703125" style="2" bestFit="1" customWidth="1"/>
    <col min="181" max="181" width="14.7109375" style="2" bestFit="1" customWidth="1"/>
    <col min="182" max="182" width="10.5703125" style="2" bestFit="1" customWidth="1"/>
    <col min="183" max="195" width="13.5703125" style="2" bestFit="1" customWidth="1"/>
    <col min="196" max="196" width="14.5703125" style="2" bestFit="1" customWidth="1"/>
    <col min="197" max="197" width="14.7109375" style="2" bestFit="1" customWidth="1"/>
    <col min="198" max="198" width="14.42578125" style="2" bestFit="1" customWidth="1"/>
    <col min="199" max="200" width="14.7109375" style="2" bestFit="1" customWidth="1"/>
    <col min="201" max="201" width="14.28515625" style="2" bestFit="1" customWidth="1"/>
    <col min="202" max="202" width="14.5703125" style="2" bestFit="1" customWidth="1"/>
    <col min="203" max="203" width="14.7109375" style="2" bestFit="1" customWidth="1"/>
    <col min="204" max="204" width="10.5703125" style="2" bestFit="1" customWidth="1"/>
    <col min="205" max="217" width="13.5703125" style="2" bestFit="1" customWidth="1"/>
    <col min="218" max="218" width="14.5703125" style="2" bestFit="1" customWidth="1"/>
    <col min="219" max="219" width="14.7109375" style="2" bestFit="1" customWidth="1"/>
    <col min="220" max="220" width="14.42578125" style="2" bestFit="1" customWidth="1"/>
    <col min="221" max="222" width="14.7109375" style="2" bestFit="1" customWidth="1"/>
    <col min="223" max="223" width="14.28515625" style="2" bestFit="1" customWidth="1"/>
    <col min="224" max="224" width="14.5703125" style="2" bestFit="1" customWidth="1"/>
    <col min="225" max="225" width="14.7109375" style="2" bestFit="1" customWidth="1"/>
    <col min="226" max="226" width="10.5703125" style="2" bestFit="1" customWidth="1"/>
    <col min="227" max="228" width="15.5703125" style="2" bestFit="1" customWidth="1"/>
    <col min="229" max="229" width="11.5703125" style="2" bestFit="1" customWidth="1"/>
    <col min="230" max="230" width="11.7109375" style="2" bestFit="1" customWidth="1"/>
    <col min="231" max="231" width="11.42578125" style="2" bestFit="1" customWidth="1"/>
    <col min="232" max="233" width="11.7109375" style="2" bestFit="1" customWidth="1"/>
    <col min="234" max="234" width="11.28515625" style="2" bestFit="1" customWidth="1"/>
    <col min="235" max="235" width="11.5703125" style="2" bestFit="1" customWidth="1"/>
    <col min="236" max="236" width="11.7109375" style="2" bestFit="1" customWidth="1"/>
    <col min="237" max="238" width="11.140625" style="2" bestFit="1" customWidth="1"/>
    <col min="239" max="239" width="11.5703125" style="2" bestFit="1" customWidth="1"/>
    <col min="240" max="240" width="11.140625" style="2" bestFit="1" customWidth="1"/>
    <col min="241" max="241" width="12.28515625" style="2" bestFit="1" customWidth="1"/>
    <col min="242" max="249" width="13.28515625" style="2" bestFit="1" customWidth="1"/>
    <col min="250" max="250" width="11.5703125" style="2" bestFit="1" customWidth="1"/>
    <col min="251" max="251" width="11.7109375" style="2" bestFit="1" customWidth="1"/>
    <col min="252" max="252" width="11.42578125" style="2" bestFit="1" customWidth="1"/>
    <col min="253" max="254" width="11.7109375" style="2" bestFit="1" customWidth="1"/>
    <col min="255" max="255" width="11.28515625" style="2" bestFit="1" customWidth="1"/>
    <col min="256" max="256" width="11.5703125" style="2" bestFit="1" customWidth="1"/>
    <col min="257" max="257" width="11.7109375" style="2" bestFit="1" customWidth="1"/>
    <col min="258" max="259" width="11.140625" style="2" bestFit="1" customWidth="1"/>
    <col min="260" max="260" width="11.5703125" style="2" bestFit="1" customWidth="1"/>
    <col min="261" max="261" width="11.140625" style="2" bestFit="1" customWidth="1"/>
    <col min="262" max="262" width="12.28515625" style="2" bestFit="1" customWidth="1"/>
    <col min="263" max="270" width="13.28515625" style="2" bestFit="1" customWidth="1"/>
    <col min="271" max="271" width="11.5703125" style="2" bestFit="1" customWidth="1"/>
    <col min="272" max="272" width="11.7109375" style="2" bestFit="1" customWidth="1"/>
    <col min="273" max="273" width="11.42578125" style="2" bestFit="1" customWidth="1"/>
    <col min="274" max="275" width="11.7109375" style="2" bestFit="1" customWidth="1"/>
    <col min="276" max="276" width="11.28515625" style="2" bestFit="1" customWidth="1"/>
    <col min="277" max="277" width="11.5703125" style="2" bestFit="1" customWidth="1"/>
    <col min="278" max="278" width="11.7109375" style="2" bestFit="1" customWidth="1"/>
    <col min="279" max="280" width="11.140625" style="2" bestFit="1" customWidth="1"/>
    <col min="281" max="281" width="11.5703125" style="2" bestFit="1" customWidth="1"/>
    <col min="282" max="282" width="11.140625" style="2" bestFit="1" customWidth="1"/>
    <col min="283" max="283" width="12.28515625" style="2" bestFit="1" customWidth="1"/>
    <col min="284" max="291" width="13.28515625" style="2" bestFit="1" customWidth="1"/>
    <col min="292" max="292" width="10.5703125" style="2" bestFit="1" customWidth="1"/>
    <col min="293" max="293" width="11.5703125" style="2" bestFit="1" customWidth="1"/>
    <col min="294" max="294" width="10.5703125" style="2" bestFit="1" customWidth="1"/>
    <col min="295" max="296" width="11.5703125" style="2" bestFit="1" customWidth="1"/>
    <col min="297" max="297" width="11.7109375" style="2" bestFit="1" customWidth="1"/>
    <col min="298" max="298" width="11.42578125" style="2" bestFit="1" customWidth="1"/>
    <col min="299" max="300" width="11.7109375" style="2" bestFit="1" customWidth="1"/>
    <col min="301" max="301" width="11.28515625" style="2" bestFit="1" customWidth="1"/>
    <col min="302" max="302" width="11.5703125" style="2" bestFit="1" customWidth="1"/>
    <col min="303" max="303" width="11.7109375" style="2" bestFit="1" customWidth="1"/>
    <col min="304" max="305" width="11.140625" style="2" bestFit="1" customWidth="1"/>
    <col min="306" max="306" width="11.5703125" style="2" bestFit="1" customWidth="1"/>
    <col min="307" max="307" width="11.140625" style="2" bestFit="1" customWidth="1"/>
    <col min="308" max="308" width="12.28515625" style="2" bestFit="1" customWidth="1"/>
    <col min="309" max="316" width="13.28515625" style="2" bestFit="1" customWidth="1"/>
    <col min="317" max="318" width="10.5703125" style="2" bestFit="1" customWidth="1"/>
    <col min="319" max="325" width="15.5703125" style="2" bestFit="1" customWidth="1"/>
    <col min="326" max="326" width="11.5703125" style="2" bestFit="1" customWidth="1"/>
    <col min="327" max="327" width="11.7109375" style="2" bestFit="1" customWidth="1"/>
    <col min="328" max="328" width="11.42578125" style="2" bestFit="1" customWidth="1"/>
    <col min="329" max="329" width="11.7109375" style="2" bestFit="1" customWidth="1"/>
    <col min="330" max="356" width="16.7109375" style="2" bestFit="1" customWidth="1"/>
    <col min="357" max="357" width="11.28515625" style="2" bestFit="1" customWidth="1"/>
    <col min="358" max="358" width="11.5703125" style="2" bestFit="1" customWidth="1"/>
    <col min="359" max="359" width="11.7109375" style="2" bestFit="1" customWidth="1"/>
    <col min="360" max="361" width="11.140625" style="2" bestFit="1" customWidth="1"/>
    <col min="362" max="362" width="11.5703125" style="2" bestFit="1" customWidth="1"/>
    <col min="363" max="369" width="15.140625" style="2" bestFit="1" customWidth="1"/>
    <col min="370" max="370" width="11.5703125" style="2" bestFit="1" customWidth="1"/>
    <col min="371" max="376" width="12.5703125" style="2" bestFit="1" customWidth="1"/>
    <col min="377" max="385" width="17.7109375" style="2" bestFit="1" customWidth="1"/>
    <col min="386" max="397" width="18.7109375" style="2" bestFit="1" customWidth="1"/>
    <col min="398" max="398" width="11.5703125" style="2" bestFit="1" customWidth="1"/>
    <col min="399" max="399" width="11.7109375" style="2" bestFit="1" customWidth="1"/>
    <col min="400" max="400" width="12.7109375" style="2" bestFit="1" customWidth="1"/>
    <col min="401" max="401" width="11.42578125" style="2" bestFit="1" customWidth="1"/>
    <col min="402" max="402" width="11.5703125" style="2" bestFit="1" customWidth="1"/>
    <col min="403" max="403" width="11.7109375" style="2" bestFit="1" customWidth="1"/>
    <col min="404" max="404" width="11.42578125" style="2" bestFit="1" customWidth="1"/>
    <col min="405" max="406" width="11.7109375" style="2" bestFit="1" customWidth="1"/>
    <col min="407" max="407" width="11.28515625" style="2" bestFit="1" customWidth="1"/>
    <col min="408" max="408" width="11.5703125" style="2" bestFit="1" customWidth="1"/>
    <col min="409" max="409" width="11.7109375" style="2" bestFit="1" customWidth="1"/>
    <col min="410" max="411" width="11.140625" style="2" bestFit="1" customWidth="1"/>
    <col min="412" max="412" width="11.5703125" style="2" bestFit="1" customWidth="1"/>
    <col min="413" max="413" width="11.140625" style="2" bestFit="1" customWidth="1"/>
    <col min="414" max="414" width="12.28515625" style="2" bestFit="1" customWidth="1"/>
    <col min="415" max="418" width="11.7109375" style="2" bestFit="1" customWidth="1"/>
    <col min="419" max="419" width="11.28515625" style="2" bestFit="1" customWidth="1"/>
    <col min="420" max="420" width="11.42578125" style="2" bestFit="1" customWidth="1"/>
    <col min="421" max="421" width="11.28515625" style="2" bestFit="1" customWidth="1"/>
    <col min="422" max="422" width="11.7109375" style="2" bestFit="1" customWidth="1"/>
    <col min="423" max="423" width="11.5703125" style="2" bestFit="1" customWidth="1"/>
    <col min="424" max="424" width="12.140625" style="2" bestFit="1" customWidth="1"/>
    <col min="425" max="425" width="11.5703125" style="2" bestFit="1" customWidth="1"/>
    <col min="426" max="426" width="11.7109375" style="2" bestFit="1" customWidth="1"/>
    <col min="427" max="427" width="11.42578125" style="2" bestFit="1" customWidth="1"/>
    <col min="428" max="428" width="11.5703125" style="2" bestFit="1" customWidth="1"/>
    <col min="429" max="429" width="11.7109375" style="2" bestFit="1" customWidth="1"/>
    <col min="430" max="430" width="11.42578125" style="2" bestFit="1" customWidth="1"/>
    <col min="431" max="432" width="11.7109375" style="2" bestFit="1" customWidth="1"/>
    <col min="433" max="433" width="11.28515625" style="2" bestFit="1" customWidth="1"/>
    <col min="434" max="434" width="11.5703125" style="2" bestFit="1" customWidth="1"/>
    <col min="435" max="435" width="11.7109375" style="2" bestFit="1" customWidth="1"/>
    <col min="436" max="437" width="11.140625" style="2" bestFit="1" customWidth="1"/>
    <col min="438" max="438" width="11.5703125" style="2" bestFit="1" customWidth="1"/>
    <col min="439" max="439" width="11.140625" style="2" bestFit="1" customWidth="1"/>
    <col min="440" max="440" width="12.28515625" style="2" bestFit="1" customWidth="1"/>
    <col min="441" max="441" width="11.5703125" style="2" bestFit="1" customWidth="1"/>
    <col min="442" max="442" width="11.7109375" style="2" bestFit="1" customWidth="1"/>
    <col min="443" max="443" width="11.42578125" style="2" bestFit="1" customWidth="1"/>
    <col min="444" max="445" width="11.7109375" style="2" bestFit="1" customWidth="1"/>
    <col min="446" max="446" width="11.28515625" style="2" bestFit="1" customWidth="1"/>
    <col min="447" max="447" width="11.5703125" style="2" bestFit="1" customWidth="1"/>
    <col min="448" max="448" width="11.7109375" style="2" bestFit="1" customWidth="1"/>
    <col min="449" max="450" width="11.140625" style="2" bestFit="1" customWidth="1"/>
    <col min="451" max="451" width="11.5703125" style="2" bestFit="1" customWidth="1"/>
    <col min="452" max="452" width="11.7109375" style="2" bestFit="1" customWidth="1"/>
    <col min="453" max="456" width="15.42578125" style="2" bestFit="1" customWidth="1"/>
    <col min="457" max="457" width="11.7109375" style="2" bestFit="1" customWidth="1"/>
    <col min="458" max="458" width="11.5703125" style="2" bestFit="1" customWidth="1"/>
    <col min="459" max="459" width="11.7109375" style="2" bestFit="1" customWidth="1"/>
    <col min="460" max="460" width="11.42578125" style="2" bestFit="1" customWidth="1"/>
    <col min="461" max="461" width="136.28515625" style="2" bestFit="1" customWidth="1"/>
    <col min="462" max="462" width="11.7109375" style="2" bestFit="1" customWidth="1"/>
    <col min="463" max="463" width="135.85546875" style="2" bestFit="1" customWidth="1"/>
    <col min="464" max="464" width="11.7109375" style="2" bestFit="1" customWidth="1"/>
    <col min="465" max="465" width="11.28515625" style="2" bestFit="1" customWidth="1"/>
    <col min="466" max="467" width="11.5703125" style="2" bestFit="1" customWidth="1"/>
    <col min="468" max="468" width="12.5703125" style="2" bestFit="1" customWidth="1"/>
    <col min="469" max="469" width="11.7109375" style="2" bestFit="1" customWidth="1"/>
    <col min="470" max="470" width="11.42578125" style="2" bestFit="1" customWidth="1"/>
    <col min="471" max="472" width="11.7109375" style="2" bestFit="1" customWidth="1"/>
    <col min="473" max="473" width="11.28515625" style="2" bestFit="1" customWidth="1"/>
    <col min="474" max="476" width="12.28515625" style="2" bestFit="1" customWidth="1"/>
    <col min="477" max="477" width="147.28515625" style="2" bestFit="1" customWidth="1"/>
    <col min="478" max="479" width="12.28515625" style="2" bestFit="1" customWidth="1"/>
    <col min="480" max="480" width="10.5703125" style="2" bestFit="1" customWidth="1"/>
    <col min="481" max="485" width="15.5703125" style="2" bestFit="1" customWidth="1"/>
    <col min="486" max="486" width="11.5703125" style="2" bestFit="1" customWidth="1"/>
    <col min="487" max="495" width="16.5703125" style="2" bestFit="1" customWidth="1"/>
    <col min="496" max="496" width="17.7109375" style="2" bestFit="1" customWidth="1"/>
    <col min="497" max="497" width="11.5703125" style="2" bestFit="1" customWidth="1"/>
    <col min="498" max="503" width="16.5703125" style="2" bestFit="1" customWidth="1"/>
    <col min="504" max="504" width="255.7109375" style="2" bestFit="1" customWidth="1"/>
    <col min="505" max="516" width="11.5703125" style="2" bestFit="1" customWidth="1"/>
    <col min="517" max="523" width="16.5703125" style="2" bestFit="1" customWidth="1"/>
    <col min="524" max="524" width="68.5703125" style="2" bestFit="1" customWidth="1"/>
    <col min="525" max="532" width="11.5703125" style="2" bestFit="1" customWidth="1"/>
    <col min="533" max="533" width="12.5703125" style="2" bestFit="1" customWidth="1"/>
    <col min="534" max="534" width="11.5703125" style="2" bestFit="1" customWidth="1"/>
    <col min="535" max="535" width="12.5703125" style="2" bestFit="1" customWidth="1"/>
    <col min="536" max="536" width="11.5703125" style="2" bestFit="1" customWidth="1"/>
    <col min="537" max="537" width="12.5703125" style="2" bestFit="1" customWidth="1"/>
    <col min="538" max="539" width="11.5703125" style="2" bestFit="1" customWidth="1"/>
    <col min="540" max="545" width="16.5703125" style="2" bestFit="1" customWidth="1"/>
    <col min="546" max="546" width="50.42578125" style="2" bestFit="1" customWidth="1"/>
    <col min="547" max="547" width="12.7109375" style="2" bestFit="1" customWidth="1"/>
    <col min="548" max="548" width="12.42578125" style="2" bestFit="1" customWidth="1"/>
    <col min="549" max="549" width="11.5703125" style="2" bestFit="1" customWidth="1"/>
    <col min="550" max="558" width="16.5703125" style="2" bestFit="1" customWidth="1"/>
    <col min="559" max="559" width="17.7109375" style="2" bestFit="1" customWidth="1"/>
    <col min="560" max="568" width="15.5703125" style="2" bestFit="1" customWidth="1"/>
    <col min="569" max="571" width="16.5703125" style="2" bestFit="1" customWidth="1"/>
    <col min="572" max="572" width="40.85546875" style="2" bestFit="1" customWidth="1"/>
    <col min="573" max="16384" width="9.140625" style="2"/>
  </cols>
  <sheetData>
    <row r="1" spans="1:572" s="20" customFormat="1" x14ac:dyDescent="0.25">
      <c r="A1" s="20" t="s">
        <v>41</v>
      </c>
      <c r="B1" s="20" t="s">
        <v>44</v>
      </c>
      <c r="C1" s="20" t="s">
        <v>759</v>
      </c>
      <c r="D1" s="20" t="s">
        <v>760</v>
      </c>
      <c r="E1" s="20" t="s">
        <v>761</v>
      </c>
      <c r="F1" s="20" t="s">
        <v>762</v>
      </c>
      <c r="G1" s="20" t="s">
        <v>763</v>
      </c>
      <c r="H1" s="20" t="s">
        <v>764</v>
      </c>
      <c r="I1" s="20" t="s">
        <v>765</v>
      </c>
      <c r="J1" s="20" t="s">
        <v>766</v>
      </c>
      <c r="K1" s="20" t="s">
        <v>767</v>
      </c>
      <c r="L1" s="20" t="s">
        <v>768</v>
      </c>
      <c r="M1" s="20" t="s">
        <v>769</v>
      </c>
      <c r="N1" s="20" t="s">
        <v>770</v>
      </c>
      <c r="O1" s="20" t="s">
        <v>771</v>
      </c>
      <c r="P1" s="20" t="s">
        <v>772</v>
      </c>
      <c r="Q1" s="20" t="s">
        <v>773</v>
      </c>
      <c r="R1" s="20" t="s">
        <v>774</v>
      </c>
      <c r="S1" s="20" t="s">
        <v>775</v>
      </c>
      <c r="T1" s="20" t="s">
        <v>776</v>
      </c>
      <c r="U1" s="20" t="s">
        <v>777</v>
      </c>
      <c r="V1" s="20" t="s">
        <v>778</v>
      </c>
      <c r="W1" s="20" t="s">
        <v>779</v>
      </c>
      <c r="X1" s="20" t="s">
        <v>780</v>
      </c>
      <c r="Y1" s="20" t="s">
        <v>781</v>
      </c>
      <c r="Z1" s="20" t="s">
        <v>782</v>
      </c>
      <c r="AA1" s="20" t="s">
        <v>783</v>
      </c>
      <c r="AB1" s="20" t="s">
        <v>784</v>
      </c>
      <c r="AC1" s="20" t="s">
        <v>785</v>
      </c>
      <c r="AD1" s="20" t="s">
        <v>786</v>
      </c>
      <c r="AE1" s="20" t="s">
        <v>787</v>
      </c>
      <c r="AF1" s="20" t="s">
        <v>788</v>
      </c>
      <c r="AG1" s="20" t="s">
        <v>789</v>
      </c>
      <c r="AH1" s="20" t="s">
        <v>790</v>
      </c>
      <c r="AI1" s="20" t="s">
        <v>791</v>
      </c>
      <c r="AJ1" s="45" t="s">
        <v>792</v>
      </c>
      <c r="AK1" s="20" t="s">
        <v>793</v>
      </c>
      <c r="AL1" s="20" t="s">
        <v>794</v>
      </c>
      <c r="AM1" s="20" t="s">
        <v>795</v>
      </c>
      <c r="AN1" s="20" t="s">
        <v>796</v>
      </c>
      <c r="AO1" s="20" t="s">
        <v>797</v>
      </c>
      <c r="AP1" s="20" t="s">
        <v>798</v>
      </c>
      <c r="AQ1" s="20" t="s">
        <v>799</v>
      </c>
      <c r="AR1" s="20" t="s">
        <v>800</v>
      </c>
      <c r="AS1" s="20" t="s">
        <v>801</v>
      </c>
      <c r="AT1" s="20" t="s">
        <v>802</v>
      </c>
      <c r="AU1" s="20" t="s">
        <v>803</v>
      </c>
      <c r="AV1" s="20" t="s">
        <v>804</v>
      </c>
      <c r="AW1" s="20" t="s">
        <v>805</v>
      </c>
      <c r="AX1" s="20" t="s">
        <v>806</v>
      </c>
      <c r="AY1" s="20" t="s">
        <v>807</v>
      </c>
      <c r="AZ1" s="20" t="s">
        <v>808</v>
      </c>
      <c r="BA1" s="20" t="s">
        <v>809</v>
      </c>
      <c r="BB1" s="20" t="s">
        <v>810</v>
      </c>
      <c r="BC1" s="20" t="s">
        <v>811</v>
      </c>
      <c r="BD1" s="20" t="s">
        <v>812</v>
      </c>
      <c r="BE1" s="20" t="s">
        <v>813</v>
      </c>
      <c r="BF1" s="20" t="s">
        <v>814</v>
      </c>
      <c r="BG1" s="20" t="s">
        <v>815</v>
      </c>
      <c r="BH1" s="20" t="s">
        <v>816</v>
      </c>
      <c r="BI1" s="20" t="s">
        <v>817</v>
      </c>
      <c r="BJ1" s="20" t="s">
        <v>818</v>
      </c>
      <c r="BK1" s="20" t="s">
        <v>819</v>
      </c>
      <c r="BL1" s="20" t="s">
        <v>820</v>
      </c>
      <c r="BM1" s="20" t="s">
        <v>821</v>
      </c>
      <c r="BN1" s="20" t="s">
        <v>822</v>
      </c>
      <c r="BO1" s="20" t="s">
        <v>823</v>
      </c>
      <c r="BP1" s="20" t="s">
        <v>824</v>
      </c>
      <c r="BQ1" s="20" t="s">
        <v>825</v>
      </c>
      <c r="BR1" s="20" t="s">
        <v>826</v>
      </c>
      <c r="BS1" s="20" t="s">
        <v>827</v>
      </c>
      <c r="BT1" s="20" t="s">
        <v>828</v>
      </c>
      <c r="BU1" s="20" t="s">
        <v>829</v>
      </c>
      <c r="BV1" s="20" t="s">
        <v>830</v>
      </c>
      <c r="BW1" s="20" t="s">
        <v>831</v>
      </c>
      <c r="BX1" s="20" t="s">
        <v>832</v>
      </c>
      <c r="BY1" s="20" t="s">
        <v>833</v>
      </c>
      <c r="BZ1" s="20" t="s">
        <v>834</v>
      </c>
      <c r="CA1" s="20" t="s">
        <v>835</v>
      </c>
      <c r="CB1" s="20" t="s">
        <v>836</v>
      </c>
      <c r="CC1" s="20" t="s">
        <v>837</v>
      </c>
      <c r="CD1" s="20" t="s">
        <v>838</v>
      </c>
      <c r="CE1" s="20" t="s">
        <v>839</v>
      </c>
      <c r="CF1" s="45" t="s">
        <v>43</v>
      </c>
      <c r="CG1" s="20" t="s">
        <v>840</v>
      </c>
      <c r="CH1" s="45" t="s">
        <v>841</v>
      </c>
      <c r="CI1" s="20" t="s">
        <v>842</v>
      </c>
      <c r="CJ1" s="20" t="s">
        <v>843</v>
      </c>
      <c r="CK1" s="20" t="s">
        <v>844</v>
      </c>
      <c r="CL1" s="20" t="s">
        <v>845</v>
      </c>
      <c r="CM1" s="20" t="s">
        <v>846</v>
      </c>
      <c r="CN1" s="20" t="s">
        <v>847</v>
      </c>
      <c r="CO1" s="20" t="s">
        <v>848</v>
      </c>
      <c r="CP1" s="20" t="s">
        <v>849</v>
      </c>
      <c r="CQ1" s="20" t="s">
        <v>850</v>
      </c>
      <c r="CR1" s="20" t="s">
        <v>851</v>
      </c>
      <c r="CS1" s="20" t="s">
        <v>852</v>
      </c>
      <c r="CT1" s="45" t="s">
        <v>853</v>
      </c>
      <c r="CU1" s="45" t="s">
        <v>854</v>
      </c>
      <c r="CV1" s="20" t="s">
        <v>855</v>
      </c>
      <c r="CW1" s="20" t="s">
        <v>856</v>
      </c>
      <c r="CX1" s="20" t="s">
        <v>857</v>
      </c>
      <c r="CY1" s="20" t="s">
        <v>858</v>
      </c>
      <c r="CZ1" s="20" t="s">
        <v>859</v>
      </c>
      <c r="DA1" s="20" t="s">
        <v>860</v>
      </c>
      <c r="DB1" s="45" t="s">
        <v>861</v>
      </c>
      <c r="DC1" s="45" t="s">
        <v>862</v>
      </c>
      <c r="DD1" s="45" t="s">
        <v>863</v>
      </c>
      <c r="DE1" s="45" t="s">
        <v>864</v>
      </c>
      <c r="DF1" s="20" t="s">
        <v>865</v>
      </c>
      <c r="DG1" s="20" t="s">
        <v>866</v>
      </c>
      <c r="DH1" s="45" t="s">
        <v>867</v>
      </c>
      <c r="DI1" s="45" t="s">
        <v>868</v>
      </c>
      <c r="DJ1" s="45" t="s">
        <v>869</v>
      </c>
      <c r="DK1" s="45" t="s">
        <v>870</v>
      </c>
      <c r="DL1" s="20" t="s">
        <v>871</v>
      </c>
      <c r="DM1" s="20" t="s">
        <v>872</v>
      </c>
      <c r="DN1" s="45" t="s">
        <v>873</v>
      </c>
      <c r="DO1" s="45" t="s">
        <v>874</v>
      </c>
      <c r="DP1" s="45" t="s">
        <v>875</v>
      </c>
      <c r="DQ1" s="45" t="s">
        <v>876</v>
      </c>
      <c r="DR1" s="20" t="s">
        <v>877</v>
      </c>
      <c r="DS1" s="45" t="s">
        <v>878</v>
      </c>
      <c r="DT1" s="45" t="s">
        <v>879</v>
      </c>
      <c r="DU1" s="45" t="s">
        <v>880</v>
      </c>
      <c r="DV1" s="45" t="s">
        <v>881</v>
      </c>
      <c r="DW1" s="45" t="s">
        <v>882</v>
      </c>
      <c r="DX1" s="45" t="s">
        <v>883</v>
      </c>
      <c r="DY1" s="45" t="s">
        <v>884</v>
      </c>
      <c r="DZ1" s="45" t="s">
        <v>885</v>
      </c>
      <c r="EA1" s="45" t="s">
        <v>886</v>
      </c>
      <c r="EB1" s="45" t="s">
        <v>887</v>
      </c>
      <c r="EC1" s="45" t="s">
        <v>888</v>
      </c>
      <c r="ED1" s="45" t="s">
        <v>889</v>
      </c>
      <c r="EE1" s="45" t="s">
        <v>890</v>
      </c>
      <c r="EF1" s="45" t="s">
        <v>891</v>
      </c>
      <c r="EG1" s="45" t="s">
        <v>892</v>
      </c>
      <c r="EH1" s="45" t="s">
        <v>893</v>
      </c>
      <c r="EI1" s="20" t="s">
        <v>894</v>
      </c>
      <c r="EJ1" s="20" t="s">
        <v>895</v>
      </c>
      <c r="EK1" s="20" t="s">
        <v>896</v>
      </c>
      <c r="EL1" s="20" t="s">
        <v>897</v>
      </c>
      <c r="EM1" s="20" t="s">
        <v>898</v>
      </c>
      <c r="EN1" s="20" t="s">
        <v>899</v>
      </c>
      <c r="EO1" s="20" t="s">
        <v>900</v>
      </c>
      <c r="EP1" s="20" t="s">
        <v>901</v>
      </c>
      <c r="EQ1" s="20" t="s">
        <v>902</v>
      </c>
      <c r="ER1" s="20" t="s">
        <v>903</v>
      </c>
      <c r="ES1" s="20" t="s">
        <v>904</v>
      </c>
      <c r="ET1" s="20" t="s">
        <v>905</v>
      </c>
      <c r="EU1" s="20" t="s">
        <v>906</v>
      </c>
      <c r="EV1" s="20" t="s">
        <v>907</v>
      </c>
      <c r="EW1" s="20" t="s">
        <v>908</v>
      </c>
      <c r="EX1" s="20" t="s">
        <v>909</v>
      </c>
      <c r="EY1" s="20" t="s">
        <v>910</v>
      </c>
      <c r="EZ1" s="20" t="s">
        <v>911</v>
      </c>
      <c r="FA1" s="20" t="s">
        <v>912</v>
      </c>
      <c r="FB1" s="20" t="s">
        <v>913</v>
      </c>
      <c r="FC1" s="20" t="s">
        <v>914</v>
      </c>
      <c r="FD1" s="20" t="s">
        <v>915</v>
      </c>
      <c r="FE1" s="20" t="s">
        <v>916</v>
      </c>
      <c r="FF1" s="20" t="s">
        <v>917</v>
      </c>
      <c r="FG1" s="20" t="s">
        <v>918</v>
      </c>
      <c r="FH1" s="20" t="s">
        <v>919</v>
      </c>
      <c r="FI1" s="20" t="s">
        <v>920</v>
      </c>
      <c r="FJ1" s="20" t="s">
        <v>921</v>
      </c>
      <c r="FK1" s="20" t="s">
        <v>922</v>
      </c>
      <c r="FL1" s="20" t="s">
        <v>923</v>
      </c>
      <c r="FM1" s="20" t="s">
        <v>924</v>
      </c>
      <c r="FN1" s="20" t="s">
        <v>925</v>
      </c>
      <c r="FO1" s="20" t="s">
        <v>926</v>
      </c>
      <c r="FP1" s="20" t="s">
        <v>927</v>
      </c>
      <c r="FQ1" s="20" t="s">
        <v>928</v>
      </c>
      <c r="FR1" s="20" t="s">
        <v>929</v>
      </c>
      <c r="FS1" s="20" t="s">
        <v>930</v>
      </c>
      <c r="FT1" s="20" t="s">
        <v>931</v>
      </c>
      <c r="FU1" s="20" t="s">
        <v>932</v>
      </c>
      <c r="FV1" s="20" t="s">
        <v>933</v>
      </c>
      <c r="FW1" s="20" t="s">
        <v>934</v>
      </c>
      <c r="FX1" s="20" t="s">
        <v>935</v>
      </c>
      <c r="FY1" s="20" t="s">
        <v>936</v>
      </c>
      <c r="FZ1" s="20" t="s">
        <v>937</v>
      </c>
      <c r="GA1" s="20" t="s">
        <v>938</v>
      </c>
      <c r="GB1" s="20" t="s">
        <v>939</v>
      </c>
      <c r="GC1" s="20" t="s">
        <v>940</v>
      </c>
      <c r="GD1" s="20" t="s">
        <v>941</v>
      </c>
      <c r="GE1" s="20" t="s">
        <v>942</v>
      </c>
      <c r="GF1" s="20" t="s">
        <v>943</v>
      </c>
      <c r="GG1" s="20" t="s">
        <v>944</v>
      </c>
      <c r="GH1" s="20" t="s">
        <v>945</v>
      </c>
      <c r="GI1" s="20" t="s">
        <v>946</v>
      </c>
      <c r="GJ1" s="20" t="s">
        <v>947</v>
      </c>
      <c r="GK1" s="20" t="s">
        <v>948</v>
      </c>
      <c r="GL1" s="20" t="s">
        <v>949</v>
      </c>
      <c r="GM1" s="20" t="s">
        <v>950</v>
      </c>
      <c r="GN1" s="20" t="s">
        <v>951</v>
      </c>
      <c r="GO1" s="20" t="s">
        <v>952</v>
      </c>
      <c r="GP1" s="20" t="s">
        <v>953</v>
      </c>
      <c r="GQ1" s="20" t="s">
        <v>954</v>
      </c>
      <c r="GR1" s="20" t="s">
        <v>955</v>
      </c>
      <c r="GS1" s="20" t="s">
        <v>956</v>
      </c>
      <c r="GT1" s="20" t="s">
        <v>957</v>
      </c>
      <c r="GU1" s="20" t="s">
        <v>958</v>
      </c>
      <c r="GV1" s="20" t="s">
        <v>959</v>
      </c>
      <c r="GW1" s="20" t="s">
        <v>960</v>
      </c>
      <c r="GX1" s="20" t="s">
        <v>961</v>
      </c>
      <c r="GY1" s="20" t="s">
        <v>962</v>
      </c>
      <c r="GZ1" s="20" t="s">
        <v>963</v>
      </c>
      <c r="HA1" s="20" t="s">
        <v>964</v>
      </c>
      <c r="HB1" s="20" t="s">
        <v>965</v>
      </c>
      <c r="HC1" s="20" t="s">
        <v>966</v>
      </c>
      <c r="HD1" s="20" t="s">
        <v>967</v>
      </c>
      <c r="HE1" s="20" t="s">
        <v>968</v>
      </c>
      <c r="HF1" s="20" t="s">
        <v>969</v>
      </c>
      <c r="HG1" s="20" t="s">
        <v>970</v>
      </c>
      <c r="HH1" s="20" t="s">
        <v>971</v>
      </c>
      <c r="HI1" s="20" t="s">
        <v>972</v>
      </c>
      <c r="HJ1" s="20" t="s">
        <v>973</v>
      </c>
      <c r="HK1" s="20" t="s">
        <v>974</v>
      </c>
      <c r="HL1" s="20" t="s">
        <v>975</v>
      </c>
      <c r="HM1" s="20" t="s">
        <v>976</v>
      </c>
      <c r="HN1" s="20" t="s">
        <v>977</v>
      </c>
      <c r="HO1" s="20" t="s">
        <v>978</v>
      </c>
      <c r="HP1" s="20" t="s">
        <v>979</v>
      </c>
      <c r="HQ1" s="20" t="s">
        <v>980</v>
      </c>
      <c r="HR1" s="20" t="s">
        <v>981</v>
      </c>
      <c r="HS1" s="20" t="s">
        <v>982</v>
      </c>
      <c r="HT1" s="20" t="s">
        <v>983</v>
      </c>
      <c r="HU1" s="20" t="s">
        <v>984</v>
      </c>
      <c r="HV1" s="20" t="s">
        <v>985</v>
      </c>
      <c r="HW1" s="20" t="s">
        <v>986</v>
      </c>
      <c r="HX1" s="20" t="s">
        <v>987</v>
      </c>
      <c r="HY1" s="20" t="s">
        <v>988</v>
      </c>
      <c r="HZ1" s="20" t="s">
        <v>989</v>
      </c>
      <c r="IA1" s="20" t="s">
        <v>990</v>
      </c>
      <c r="IB1" s="20" t="s">
        <v>991</v>
      </c>
      <c r="IC1" s="20" t="s">
        <v>992</v>
      </c>
      <c r="ID1" s="20" t="s">
        <v>993</v>
      </c>
      <c r="IE1" s="20" t="s">
        <v>994</v>
      </c>
      <c r="IF1" s="20" t="s">
        <v>995</v>
      </c>
      <c r="IG1" s="20" t="s">
        <v>996</v>
      </c>
      <c r="IH1" s="20" t="s">
        <v>997</v>
      </c>
      <c r="II1" s="20" t="s">
        <v>998</v>
      </c>
      <c r="IJ1" s="20" t="s">
        <v>999</v>
      </c>
      <c r="IK1" s="20" t="s">
        <v>1000</v>
      </c>
      <c r="IL1" s="20" t="s">
        <v>1001</v>
      </c>
      <c r="IM1" s="20" t="s">
        <v>1002</v>
      </c>
      <c r="IN1" s="20" t="s">
        <v>1003</v>
      </c>
      <c r="IO1" s="20" t="s">
        <v>1004</v>
      </c>
      <c r="IP1" s="20" t="s">
        <v>1005</v>
      </c>
      <c r="IQ1" s="20" t="s">
        <v>1006</v>
      </c>
      <c r="IR1" s="20" t="s">
        <v>1007</v>
      </c>
      <c r="IS1" s="20" t="s">
        <v>1008</v>
      </c>
      <c r="IT1" s="20" t="s">
        <v>1009</v>
      </c>
      <c r="IU1" s="20" t="s">
        <v>1010</v>
      </c>
      <c r="IV1" s="20" t="s">
        <v>1011</v>
      </c>
      <c r="IW1" s="20" t="s">
        <v>1012</v>
      </c>
      <c r="IX1" s="20" t="s">
        <v>1013</v>
      </c>
      <c r="IY1" s="20" t="s">
        <v>1014</v>
      </c>
      <c r="IZ1" s="20" t="s">
        <v>1015</v>
      </c>
      <c r="JA1" s="20" t="s">
        <v>1016</v>
      </c>
      <c r="JB1" s="20" t="s">
        <v>1017</v>
      </c>
      <c r="JC1" s="20" t="s">
        <v>1018</v>
      </c>
      <c r="JD1" s="20" t="s">
        <v>1019</v>
      </c>
      <c r="JE1" s="20" t="s">
        <v>1020</v>
      </c>
      <c r="JF1" s="20" t="s">
        <v>1021</v>
      </c>
      <c r="JG1" s="20" t="s">
        <v>1022</v>
      </c>
      <c r="JH1" s="20" t="s">
        <v>1023</v>
      </c>
      <c r="JI1" s="20" t="s">
        <v>1024</v>
      </c>
      <c r="JJ1" s="20" t="s">
        <v>1025</v>
      </c>
      <c r="JK1" s="20" t="s">
        <v>1026</v>
      </c>
      <c r="JL1" s="20" t="s">
        <v>1027</v>
      </c>
      <c r="JM1" s="20" t="s">
        <v>1028</v>
      </c>
      <c r="JN1" s="20" t="s">
        <v>1029</v>
      </c>
      <c r="JO1" s="20" t="s">
        <v>1030</v>
      </c>
      <c r="JP1" s="20" t="s">
        <v>1031</v>
      </c>
      <c r="JQ1" s="20" t="s">
        <v>1032</v>
      </c>
      <c r="JR1" s="20" t="s">
        <v>1033</v>
      </c>
      <c r="JS1" s="20" t="s">
        <v>1034</v>
      </c>
      <c r="JT1" s="20" t="s">
        <v>1035</v>
      </c>
      <c r="JU1" s="20" t="s">
        <v>1036</v>
      </c>
      <c r="JV1" s="20" t="s">
        <v>1037</v>
      </c>
      <c r="JW1" s="20" t="s">
        <v>1038</v>
      </c>
      <c r="JX1" s="20" t="s">
        <v>1039</v>
      </c>
      <c r="JY1" s="20" t="s">
        <v>1040</v>
      </c>
      <c r="JZ1" s="20" t="s">
        <v>1041</v>
      </c>
      <c r="KA1" s="20" t="s">
        <v>1042</v>
      </c>
      <c r="KB1" s="20" t="s">
        <v>1043</v>
      </c>
      <c r="KC1" s="20" t="s">
        <v>1044</v>
      </c>
      <c r="KD1" s="20" t="s">
        <v>1045</v>
      </c>
      <c r="KE1" s="20" t="s">
        <v>1046</v>
      </c>
      <c r="KF1" s="20" t="s">
        <v>1047</v>
      </c>
      <c r="KG1" s="20" t="s">
        <v>1048</v>
      </c>
      <c r="KH1" s="20" t="s">
        <v>1049</v>
      </c>
      <c r="KI1" s="20" t="s">
        <v>1050</v>
      </c>
      <c r="KJ1" s="20" t="s">
        <v>1051</v>
      </c>
      <c r="KK1" s="20" t="s">
        <v>1052</v>
      </c>
      <c r="KL1" s="20" t="s">
        <v>1053</v>
      </c>
      <c r="KM1" s="20" t="s">
        <v>1054</v>
      </c>
      <c r="KN1" s="20" t="s">
        <v>1055</v>
      </c>
      <c r="KO1" s="20" t="s">
        <v>1056</v>
      </c>
      <c r="KP1" s="20" t="s">
        <v>1057</v>
      </c>
      <c r="KQ1" s="20" t="s">
        <v>1058</v>
      </c>
      <c r="KR1" s="20" t="s">
        <v>1059</v>
      </c>
      <c r="KS1" s="20" t="s">
        <v>1060</v>
      </c>
      <c r="KT1" s="20" t="s">
        <v>1061</v>
      </c>
      <c r="KU1" s="20" t="s">
        <v>1062</v>
      </c>
      <c r="KV1" s="20" t="s">
        <v>1063</v>
      </c>
      <c r="KW1" s="20" t="s">
        <v>1064</v>
      </c>
      <c r="KX1" s="20" t="s">
        <v>1065</v>
      </c>
      <c r="KY1" s="20" t="s">
        <v>1066</v>
      </c>
      <c r="KZ1" s="20" t="s">
        <v>1067</v>
      </c>
      <c r="LA1" s="20" t="s">
        <v>1068</v>
      </c>
      <c r="LB1" s="20" t="s">
        <v>1069</v>
      </c>
      <c r="LC1" s="20" t="s">
        <v>1070</v>
      </c>
      <c r="LD1" s="20" t="s">
        <v>1071</v>
      </c>
      <c r="LE1" s="20" t="s">
        <v>1072</v>
      </c>
      <c r="LF1" s="20" t="s">
        <v>1073</v>
      </c>
      <c r="LG1" s="20" t="s">
        <v>1074</v>
      </c>
      <c r="LH1" s="20" t="s">
        <v>1075</v>
      </c>
      <c r="LI1" s="20" t="s">
        <v>1076</v>
      </c>
      <c r="LJ1" s="20" t="s">
        <v>1077</v>
      </c>
      <c r="LK1" s="20" t="s">
        <v>1078</v>
      </c>
      <c r="LL1" s="20" t="s">
        <v>1079</v>
      </c>
      <c r="LM1" s="20" t="s">
        <v>1080</v>
      </c>
      <c r="LN1" s="45" t="s">
        <v>1081</v>
      </c>
      <c r="LO1" s="45" t="s">
        <v>1082</v>
      </c>
      <c r="LP1" s="20" t="s">
        <v>1083</v>
      </c>
      <c r="LQ1" s="20" t="s">
        <v>1084</v>
      </c>
      <c r="LR1" s="20" t="s">
        <v>1085</v>
      </c>
      <c r="LS1" s="20" t="s">
        <v>1086</v>
      </c>
      <c r="LT1" s="45" t="s">
        <v>1087</v>
      </c>
      <c r="LU1" s="45" t="s">
        <v>1088</v>
      </c>
      <c r="LV1" s="20" t="s">
        <v>1089</v>
      </c>
      <c r="LW1" s="20" t="s">
        <v>1090</v>
      </c>
      <c r="LX1" s="20" t="s">
        <v>1091</v>
      </c>
      <c r="LY1" s="45" t="s">
        <v>1092</v>
      </c>
      <c r="LZ1" s="45" t="s">
        <v>1093</v>
      </c>
      <c r="MA1" s="45" t="s">
        <v>1094</v>
      </c>
      <c r="MB1" s="20" t="s">
        <v>1095</v>
      </c>
      <c r="MC1" s="20" t="s">
        <v>1096</v>
      </c>
      <c r="MD1" s="20" t="s">
        <v>1097</v>
      </c>
      <c r="ME1" s="20" t="s">
        <v>1098</v>
      </c>
      <c r="MF1" s="20" t="s">
        <v>1099</v>
      </c>
      <c r="MG1" s="20" t="s">
        <v>1100</v>
      </c>
      <c r="MH1" s="20" t="s">
        <v>1101</v>
      </c>
      <c r="MI1" s="20" t="s">
        <v>1102</v>
      </c>
      <c r="MJ1" s="20" t="s">
        <v>1103</v>
      </c>
      <c r="MK1" s="20" t="s">
        <v>1104</v>
      </c>
      <c r="ML1" s="20" t="s">
        <v>1105</v>
      </c>
      <c r="MM1" s="20" t="s">
        <v>1106</v>
      </c>
      <c r="MN1" s="45" t="s">
        <v>1107</v>
      </c>
      <c r="MO1" s="45" t="s">
        <v>1108</v>
      </c>
      <c r="MP1" s="20" t="s">
        <v>1109</v>
      </c>
      <c r="MQ1" s="20" t="s">
        <v>1110</v>
      </c>
      <c r="MR1" s="20" t="s">
        <v>1111</v>
      </c>
      <c r="MS1" s="20" t="s">
        <v>1112</v>
      </c>
      <c r="MT1" s="20" t="s">
        <v>1113</v>
      </c>
      <c r="MU1" s="20" t="s">
        <v>1114</v>
      </c>
      <c r="MV1" s="20" t="s">
        <v>1115</v>
      </c>
      <c r="MW1" s="20" t="s">
        <v>1116</v>
      </c>
      <c r="MX1" s="20" t="s">
        <v>1117</v>
      </c>
      <c r="MY1" s="20" t="s">
        <v>1118</v>
      </c>
      <c r="MZ1" s="20" t="s">
        <v>1119</v>
      </c>
      <c r="NA1" s="20" t="s">
        <v>1120</v>
      </c>
      <c r="NB1" s="20" t="s">
        <v>1121</v>
      </c>
      <c r="NC1" s="20" t="s">
        <v>1122</v>
      </c>
      <c r="ND1" s="20" t="s">
        <v>1123</v>
      </c>
      <c r="NE1" s="20" t="s">
        <v>1124</v>
      </c>
      <c r="NF1" s="45" t="s">
        <v>1125</v>
      </c>
      <c r="NG1" s="45" t="s">
        <v>1126</v>
      </c>
      <c r="NH1" s="20" t="s">
        <v>1127</v>
      </c>
      <c r="NI1" s="20" t="s">
        <v>1128</v>
      </c>
      <c r="NJ1" s="20" t="s">
        <v>1129</v>
      </c>
      <c r="NK1" s="20" t="s">
        <v>1130</v>
      </c>
      <c r="NL1" s="20" t="s">
        <v>1131</v>
      </c>
      <c r="NM1" s="20" t="s">
        <v>1132</v>
      </c>
      <c r="NN1" s="20" t="s">
        <v>1133</v>
      </c>
      <c r="NO1" s="20" t="s">
        <v>1134</v>
      </c>
      <c r="NP1" s="20" t="s">
        <v>1135</v>
      </c>
      <c r="NQ1" s="20" t="s">
        <v>1136</v>
      </c>
      <c r="NR1" s="20" t="s">
        <v>1137</v>
      </c>
      <c r="NS1" s="20" t="s">
        <v>1138</v>
      </c>
      <c r="NT1" s="20" t="s">
        <v>1139</v>
      </c>
      <c r="NU1" s="20" t="s">
        <v>1140</v>
      </c>
      <c r="NV1" s="20" t="s">
        <v>1141</v>
      </c>
      <c r="NW1" s="20" t="s">
        <v>1142</v>
      </c>
      <c r="NX1" s="20" t="s">
        <v>1143</v>
      </c>
      <c r="NY1" s="20" t="s">
        <v>1144</v>
      </c>
      <c r="NZ1" s="20" t="s">
        <v>1145</v>
      </c>
      <c r="OA1" s="20" t="s">
        <v>1146</v>
      </c>
      <c r="OB1" s="20" t="s">
        <v>1147</v>
      </c>
      <c r="OC1" s="20" t="s">
        <v>1148</v>
      </c>
      <c r="OD1" s="20" t="s">
        <v>1149</v>
      </c>
      <c r="OE1" s="20" t="s">
        <v>1150</v>
      </c>
      <c r="OF1" s="20" t="s">
        <v>1151</v>
      </c>
      <c r="OG1" s="20" t="s">
        <v>1152</v>
      </c>
      <c r="OH1" s="20" t="s">
        <v>1153</v>
      </c>
      <c r="OI1" s="20" t="s">
        <v>1154</v>
      </c>
      <c r="OJ1" s="20" t="s">
        <v>1155</v>
      </c>
      <c r="OK1" s="20" t="s">
        <v>1156</v>
      </c>
      <c r="OL1" s="20" t="s">
        <v>1157</v>
      </c>
      <c r="OM1" s="20" t="s">
        <v>1158</v>
      </c>
      <c r="ON1" s="20" t="s">
        <v>1159</v>
      </c>
      <c r="OO1" s="20" t="s">
        <v>1160</v>
      </c>
      <c r="OP1" s="20" t="s">
        <v>1161</v>
      </c>
      <c r="OQ1" s="20" t="s">
        <v>1162</v>
      </c>
      <c r="OR1" s="20" t="s">
        <v>1163</v>
      </c>
      <c r="OS1" s="20" t="s">
        <v>1164</v>
      </c>
      <c r="OT1" s="45" t="s">
        <v>1165</v>
      </c>
      <c r="OU1" s="20" t="s">
        <v>1166</v>
      </c>
      <c r="OV1" s="20" t="s">
        <v>1167</v>
      </c>
      <c r="OW1" s="20" t="s">
        <v>1168</v>
      </c>
      <c r="OX1" s="20" t="s">
        <v>1169</v>
      </c>
      <c r="OY1" s="20" t="s">
        <v>1170</v>
      </c>
      <c r="OZ1" s="20" t="s">
        <v>1171</v>
      </c>
      <c r="PA1" s="20" t="s">
        <v>1172</v>
      </c>
      <c r="PB1" s="20" t="s">
        <v>1173</v>
      </c>
      <c r="PC1" s="45" t="s">
        <v>1174</v>
      </c>
      <c r="PD1" s="45" t="s">
        <v>1175</v>
      </c>
      <c r="PE1" s="20" t="s">
        <v>1176</v>
      </c>
      <c r="PF1" s="20" t="s">
        <v>1177</v>
      </c>
      <c r="PG1" s="20" t="s">
        <v>1178</v>
      </c>
      <c r="PH1" s="45" t="s">
        <v>1179</v>
      </c>
      <c r="PI1" s="20" t="s">
        <v>1180</v>
      </c>
      <c r="PJ1" s="20" t="s">
        <v>1181</v>
      </c>
      <c r="PK1" s="20" t="s">
        <v>1182</v>
      </c>
      <c r="PL1" s="20" t="s">
        <v>1183</v>
      </c>
      <c r="PM1" s="20" t="s">
        <v>1184</v>
      </c>
      <c r="PN1" s="20" t="s">
        <v>1185</v>
      </c>
      <c r="PO1" s="20" t="s">
        <v>1186</v>
      </c>
      <c r="PP1" s="20" t="s">
        <v>1187</v>
      </c>
      <c r="PQ1" s="20" t="s">
        <v>1188</v>
      </c>
      <c r="PR1" s="20" t="s">
        <v>1189</v>
      </c>
      <c r="PS1" s="20" t="s">
        <v>1190</v>
      </c>
      <c r="PT1" s="20" t="s">
        <v>1191</v>
      </c>
      <c r="PU1" s="20" t="s">
        <v>1192</v>
      </c>
      <c r="PV1" s="20" t="s">
        <v>1193</v>
      </c>
      <c r="PW1" s="20" t="s">
        <v>1194</v>
      </c>
      <c r="PX1" s="20" t="s">
        <v>1195</v>
      </c>
      <c r="PY1" s="20" t="s">
        <v>1196</v>
      </c>
      <c r="PZ1" s="20" t="s">
        <v>1197</v>
      </c>
      <c r="QA1" s="20" t="s">
        <v>1198</v>
      </c>
      <c r="QB1" s="20" t="s">
        <v>1199</v>
      </c>
      <c r="QC1" s="20" t="s">
        <v>1200</v>
      </c>
      <c r="QD1" s="20" t="s">
        <v>1201</v>
      </c>
      <c r="QE1" s="20" t="s">
        <v>1202</v>
      </c>
      <c r="QF1" s="20" t="s">
        <v>1203</v>
      </c>
      <c r="QG1" s="20" t="s">
        <v>1204</v>
      </c>
      <c r="QH1" s="20" t="s">
        <v>1205</v>
      </c>
      <c r="QI1" s="20" t="s">
        <v>1206</v>
      </c>
      <c r="QJ1" s="20" t="s">
        <v>1207</v>
      </c>
      <c r="QK1" s="20" t="s">
        <v>1208</v>
      </c>
      <c r="QL1" s="20" t="s">
        <v>1209</v>
      </c>
      <c r="QM1" s="20" t="s">
        <v>1210</v>
      </c>
      <c r="QN1" s="20" t="s">
        <v>1211</v>
      </c>
      <c r="QO1" s="20" t="s">
        <v>1212</v>
      </c>
      <c r="QP1" s="20" t="s">
        <v>1213</v>
      </c>
      <c r="QQ1" s="20" t="s">
        <v>1214</v>
      </c>
      <c r="QR1" s="20" t="s">
        <v>1215</v>
      </c>
      <c r="QS1" s="20" t="s">
        <v>1216</v>
      </c>
      <c r="QT1" s="20" t="s">
        <v>1217</v>
      </c>
      <c r="QU1" s="20" t="s">
        <v>1218</v>
      </c>
      <c r="QV1" s="20" t="s">
        <v>1219</v>
      </c>
      <c r="QW1" s="20" t="s">
        <v>1220</v>
      </c>
      <c r="QX1" s="20" t="s">
        <v>1221</v>
      </c>
      <c r="QY1" s="20" t="s">
        <v>1222</v>
      </c>
      <c r="QZ1" s="20" t="s">
        <v>1223</v>
      </c>
      <c r="RA1" s="20" t="s">
        <v>1224</v>
      </c>
      <c r="RB1" s="20" t="s">
        <v>1225</v>
      </c>
      <c r="RC1" s="20" t="s">
        <v>1226</v>
      </c>
      <c r="RD1" s="20" t="s">
        <v>1227</v>
      </c>
      <c r="RE1" s="20" t="s">
        <v>1228</v>
      </c>
      <c r="RF1" s="20" t="s">
        <v>1229</v>
      </c>
      <c r="RG1" s="20" t="s">
        <v>1230</v>
      </c>
      <c r="RH1" s="20" t="s">
        <v>1231</v>
      </c>
      <c r="RI1" s="20" t="s">
        <v>1232</v>
      </c>
      <c r="RJ1" s="20" t="s">
        <v>1233</v>
      </c>
      <c r="RK1" s="20" t="s">
        <v>1234</v>
      </c>
      <c r="RL1" s="20" t="s">
        <v>1235</v>
      </c>
      <c r="RM1" s="20" t="s">
        <v>1236</v>
      </c>
      <c r="RN1" s="20" t="s">
        <v>1237</v>
      </c>
      <c r="RO1" s="20" t="s">
        <v>1238</v>
      </c>
      <c r="RP1" s="20" t="s">
        <v>1239</v>
      </c>
      <c r="RQ1" s="20" t="s">
        <v>1240</v>
      </c>
      <c r="RR1" s="20" t="s">
        <v>1241</v>
      </c>
      <c r="RS1" s="20" t="s">
        <v>1242</v>
      </c>
      <c r="RT1" s="20" t="s">
        <v>1243</v>
      </c>
      <c r="RU1" s="20" t="s">
        <v>1244</v>
      </c>
      <c r="RV1" s="20" t="s">
        <v>1245</v>
      </c>
      <c r="RW1" s="20" t="s">
        <v>1246</v>
      </c>
      <c r="RX1" s="20" t="s">
        <v>1247</v>
      </c>
      <c r="RY1" s="20" t="s">
        <v>1248</v>
      </c>
      <c r="RZ1" s="20" t="s">
        <v>1249</v>
      </c>
      <c r="SA1" s="20" t="s">
        <v>1250</v>
      </c>
      <c r="SB1" s="20" t="s">
        <v>1251</v>
      </c>
      <c r="SC1" s="20" t="s">
        <v>1252</v>
      </c>
      <c r="SD1" s="20" t="s">
        <v>1253</v>
      </c>
      <c r="SE1" s="20" t="s">
        <v>1254</v>
      </c>
      <c r="SF1" s="20" t="s">
        <v>1255</v>
      </c>
      <c r="SG1" s="20" t="s">
        <v>1256</v>
      </c>
      <c r="SH1" s="20" t="s">
        <v>1257</v>
      </c>
      <c r="SI1" s="20" t="s">
        <v>1258</v>
      </c>
      <c r="SJ1" s="20" t="s">
        <v>1259</v>
      </c>
      <c r="SK1" s="20" t="s">
        <v>1260</v>
      </c>
      <c r="SL1" s="20" t="s">
        <v>1261</v>
      </c>
      <c r="SM1" s="20" t="s">
        <v>1262</v>
      </c>
      <c r="SN1" s="20" t="s">
        <v>1263</v>
      </c>
      <c r="SO1" s="20" t="s">
        <v>1264</v>
      </c>
      <c r="SP1" s="20" t="s">
        <v>1265</v>
      </c>
      <c r="SQ1" s="20" t="s">
        <v>1266</v>
      </c>
      <c r="SR1" s="20" t="s">
        <v>1267</v>
      </c>
      <c r="SS1" s="20" t="s">
        <v>1268</v>
      </c>
      <c r="ST1" s="20" t="s">
        <v>1269</v>
      </c>
      <c r="SU1" s="20" t="s">
        <v>1270</v>
      </c>
      <c r="SV1" s="20" t="s">
        <v>1271</v>
      </c>
      <c r="SW1" s="20" t="s">
        <v>1272</v>
      </c>
      <c r="SX1" s="20" t="s">
        <v>1273</v>
      </c>
      <c r="SY1" s="20" t="s">
        <v>1274</v>
      </c>
      <c r="SZ1" s="20" t="s">
        <v>1275</v>
      </c>
      <c r="TA1" s="20" t="s">
        <v>1276</v>
      </c>
      <c r="TB1" s="20" t="s">
        <v>1277</v>
      </c>
      <c r="TC1" s="20" t="s">
        <v>1278</v>
      </c>
      <c r="TD1" s="20" t="s">
        <v>1279</v>
      </c>
      <c r="TE1" s="20" t="s">
        <v>1280</v>
      </c>
      <c r="TF1" s="20" t="s">
        <v>1281</v>
      </c>
      <c r="TG1" s="20" t="s">
        <v>1282</v>
      </c>
      <c r="TH1" s="20" t="s">
        <v>1283</v>
      </c>
      <c r="TI1" s="20" t="s">
        <v>1284</v>
      </c>
      <c r="TJ1" s="20" t="s">
        <v>1285</v>
      </c>
      <c r="TK1" s="20" t="s">
        <v>1286</v>
      </c>
      <c r="TL1" s="20" t="s">
        <v>1287</v>
      </c>
      <c r="TM1" s="20" t="s">
        <v>1288</v>
      </c>
      <c r="TN1" s="20" t="s">
        <v>1289</v>
      </c>
      <c r="TO1" s="20" t="s">
        <v>1290</v>
      </c>
      <c r="TP1" s="20" t="s">
        <v>1291</v>
      </c>
      <c r="TQ1" s="20" t="s">
        <v>1292</v>
      </c>
      <c r="TR1" s="20" t="s">
        <v>1293</v>
      </c>
      <c r="TS1" s="20" t="s">
        <v>1294</v>
      </c>
      <c r="TT1" s="20" t="s">
        <v>1295</v>
      </c>
      <c r="TU1" s="20" t="s">
        <v>1296</v>
      </c>
      <c r="TV1" s="20" t="s">
        <v>1297</v>
      </c>
      <c r="TW1" s="20" t="s">
        <v>1298</v>
      </c>
      <c r="TX1" s="20" t="s">
        <v>1299</v>
      </c>
      <c r="TY1" s="20" t="s">
        <v>1300</v>
      </c>
      <c r="TZ1" s="20" t="s">
        <v>1301</v>
      </c>
      <c r="UA1" s="20" t="s">
        <v>1302</v>
      </c>
      <c r="UB1" s="20" t="s">
        <v>1303</v>
      </c>
      <c r="UC1" s="20" t="s">
        <v>1304</v>
      </c>
      <c r="UD1" s="20" t="s">
        <v>1305</v>
      </c>
      <c r="UE1" s="20" t="s">
        <v>1306</v>
      </c>
      <c r="UF1" s="20" t="s">
        <v>1307</v>
      </c>
      <c r="UG1" s="20" t="s">
        <v>1308</v>
      </c>
      <c r="UH1" s="20" t="s">
        <v>1309</v>
      </c>
      <c r="UI1" s="20" t="s">
        <v>1310</v>
      </c>
      <c r="UJ1" s="20" t="s">
        <v>1311</v>
      </c>
      <c r="UK1" s="20" t="s">
        <v>1312</v>
      </c>
      <c r="UL1" s="20" t="s">
        <v>1313</v>
      </c>
      <c r="UM1" s="20" t="s">
        <v>1314</v>
      </c>
      <c r="UN1" s="20" t="s">
        <v>1315</v>
      </c>
      <c r="UO1" s="20" t="s">
        <v>1316</v>
      </c>
      <c r="UP1" s="20" t="s">
        <v>1317</v>
      </c>
      <c r="UQ1" s="20" t="s">
        <v>1318</v>
      </c>
      <c r="UR1" s="20" t="s">
        <v>1319</v>
      </c>
      <c r="US1" s="20" t="s">
        <v>1320</v>
      </c>
      <c r="UT1" s="20" t="s">
        <v>1321</v>
      </c>
      <c r="UU1" s="20" t="s">
        <v>1322</v>
      </c>
      <c r="UV1" s="20" t="s">
        <v>1323</v>
      </c>
      <c r="UW1" s="20" t="s">
        <v>1324</v>
      </c>
      <c r="UX1" s="20" t="s">
        <v>1325</v>
      </c>
      <c r="UY1" s="20" t="s">
        <v>1326</v>
      </c>
      <c r="UZ1" s="20" t="s">
        <v>1327</v>
      </c>
    </row>
    <row r="2" spans="1:572" x14ac:dyDescent="0.25">
      <c r="A2" s="2">
        <v>40</v>
      </c>
      <c r="B2" s="2" t="s">
        <v>114</v>
      </c>
      <c r="C2" s="2" t="s">
        <v>1328</v>
      </c>
      <c r="D2" s="2">
        <v>1</v>
      </c>
      <c r="F2" s="31" t="s">
        <v>2537</v>
      </c>
      <c r="G2" s="2">
        <v>1</v>
      </c>
      <c r="H2" s="2">
        <v>0</v>
      </c>
      <c r="J2" s="2">
        <v>1</v>
      </c>
      <c r="K2" s="2">
        <v>0</v>
      </c>
      <c r="L2" s="2">
        <v>0</v>
      </c>
      <c r="M2" s="2">
        <v>1</v>
      </c>
      <c r="N2" s="2">
        <v>1</v>
      </c>
      <c r="O2" s="2">
        <v>1</v>
      </c>
      <c r="P2" s="2">
        <v>0</v>
      </c>
      <c r="Q2" s="2">
        <v>0</v>
      </c>
      <c r="R2" s="2">
        <v>1</v>
      </c>
      <c r="S2" s="2">
        <v>1</v>
      </c>
      <c r="T2" s="2">
        <v>0</v>
      </c>
      <c r="U2" s="2">
        <v>1</v>
      </c>
      <c r="V2" s="2">
        <v>1</v>
      </c>
      <c r="W2" s="2">
        <v>1</v>
      </c>
      <c r="X2" s="2">
        <v>1</v>
      </c>
      <c r="Y2" s="2">
        <v>1</v>
      </c>
      <c r="Z2" s="2">
        <v>0</v>
      </c>
      <c r="AA2" s="2">
        <v>0</v>
      </c>
      <c r="AB2" s="2">
        <v>0</v>
      </c>
      <c r="AC2" s="2">
        <v>0</v>
      </c>
      <c r="AD2" s="2">
        <v>0</v>
      </c>
      <c r="AE2" s="2">
        <v>0</v>
      </c>
      <c r="AF2" s="2">
        <v>1</v>
      </c>
      <c r="AG2" s="2">
        <v>4</v>
      </c>
      <c r="AH2" s="2">
        <v>1</v>
      </c>
      <c r="AI2" s="2">
        <v>3</v>
      </c>
      <c r="AJ2" s="46">
        <v>1</v>
      </c>
      <c r="AK2" s="2">
        <v>0</v>
      </c>
      <c r="AL2" s="2">
        <v>0</v>
      </c>
      <c r="AM2" s="2">
        <v>0</v>
      </c>
      <c r="AN2" s="2">
        <v>0</v>
      </c>
      <c r="AO2" s="2">
        <v>0</v>
      </c>
      <c r="AP2" s="2">
        <v>0</v>
      </c>
      <c r="AQ2" s="2">
        <v>0</v>
      </c>
      <c r="AR2" s="2">
        <v>1</v>
      </c>
      <c r="AS2" s="2">
        <v>0</v>
      </c>
      <c r="AT2" s="2">
        <v>0</v>
      </c>
      <c r="AU2" s="2">
        <v>0</v>
      </c>
      <c r="AV2" s="2">
        <v>0</v>
      </c>
      <c r="AW2" s="2">
        <v>1</v>
      </c>
      <c r="AX2" s="2">
        <v>1</v>
      </c>
      <c r="AY2" s="2">
        <v>0</v>
      </c>
      <c r="AZ2" s="2">
        <v>0</v>
      </c>
      <c r="BA2" s="2">
        <v>0</v>
      </c>
      <c r="BB2" s="2">
        <v>0</v>
      </c>
      <c r="BC2" s="2">
        <v>0</v>
      </c>
      <c r="BD2" s="2">
        <v>0</v>
      </c>
      <c r="BE2" s="2">
        <v>0</v>
      </c>
      <c r="BF2" s="2">
        <v>1</v>
      </c>
      <c r="BG2" s="2">
        <v>1</v>
      </c>
      <c r="BH2" s="2">
        <v>0</v>
      </c>
      <c r="BI2" s="2">
        <v>0</v>
      </c>
      <c r="BJ2" s="2">
        <v>0</v>
      </c>
      <c r="BK2" s="2">
        <v>0</v>
      </c>
      <c r="BL2" s="2">
        <v>0</v>
      </c>
      <c r="BM2" s="2">
        <v>0</v>
      </c>
      <c r="BN2" s="2">
        <v>0</v>
      </c>
      <c r="BO2" s="2">
        <v>0</v>
      </c>
      <c r="BP2" s="2">
        <v>0</v>
      </c>
      <c r="BQ2" s="2">
        <v>0</v>
      </c>
      <c r="BR2" s="2">
        <v>1</v>
      </c>
      <c r="BS2" s="2">
        <v>1</v>
      </c>
      <c r="BT2" s="2">
        <v>1</v>
      </c>
      <c r="BU2" s="2">
        <v>0</v>
      </c>
      <c r="BV2" s="2">
        <v>0</v>
      </c>
      <c r="BW2" s="2">
        <v>0</v>
      </c>
      <c r="BX2" s="2">
        <v>0</v>
      </c>
      <c r="BY2" s="2">
        <v>0</v>
      </c>
      <c r="BZ2" s="2">
        <v>0</v>
      </c>
      <c r="CA2" s="2">
        <v>0</v>
      </c>
      <c r="CB2" s="2">
        <v>1</v>
      </c>
      <c r="CC2" s="2">
        <v>0</v>
      </c>
      <c r="CE2" s="2">
        <v>6800</v>
      </c>
      <c r="CF2" s="46">
        <v>4855</v>
      </c>
      <c r="CG2" s="2">
        <v>0</v>
      </c>
      <c r="CH2" s="46">
        <v>1</v>
      </c>
      <c r="CI2" s="2">
        <v>0</v>
      </c>
      <c r="CJ2" s="2">
        <v>0</v>
      </c>
      <c r="CK2" s="2">
        <v>1</v>
      </c>
      <c r="CL2" s="2">
        <v>1</v>
      </c>
      <c r="CM2" s="2">
        <v>1</v>
      </c>
      <c r="CN2" s="2">
        <v>0</v>
      </c>
      <c r="CO2" s="2">
        <v>0</v>
      </c>
      <c r="CP2" s="2">
        <v>1</v>
      </c>
      <c r="CQ2" s="2">
        <v>2</v>
      </c>
      <c r="CR2" s="2">
        <v>1</v>
      </c>
      <c r="CT2" s="46">
        <v>3</v>
      </c>
      <c r="CU2" s="46">
        <v>120</v>
      </c>
      <c r="CV2" s="2">
        <v>0</v>
      </c>
      <c r="CX2" s="2">
        <v>0</v>
      </c>
      <c r="CZ2" s="2">
        <v>0</v>
      </c>
      <c r="DB2" s="46">
        <v>0</v>
      </c>
      <c r="DC2" s="46"/>
      <c r="DD2" s="46">
        <v>3</v>
      </c>
      <c r="DE2" s="46">
        <v>120</v>
      </c>
      <c r="DF2" s="2">
        <v>0</v>
      </c>
      <c r="DH2" s="46">
        <v>2</v>
      </c>
      <c r="DI2" s="46">
        <v>80</v>
      </c>
      <c r="DJ2" s="46">
        <v>0</v>
      </c>
      <c r="DK2" s="46"/>
      <c r="DL2" s="2">
        <v>1</v>
      </c>
      <c r="DM2" s="2">
        <v>40</v>
      </c>
      <c r="DN2" s="46">
        <v>4</v>
      </c>
      <c r="DO2" s="46">
        <v>160</v>
      </c>
      <c r="DP2" s="46">
        <v>1</v>
      </c>
      <c r="DQ2" s="46">
        <v>40</v>
      </c>
      <c r="DR2" s="2">
        <v>1</v>
      </c>
      <c r="DS2" s="46">
        <v>2</v>
      </c>
      <c r="DT2" s="46">
        <v>60</v>
      </c>
      <c r="DU2" s="46">
        <v>0</v>
      </c>
      <c r="DV2" s="46"/>
      <c r="DW2" s="46">
        <v>1</v>
      </c>
      <c r="DX2" s="46">
        <v>40</v>
      </c>
      <c r="DY2" s="46">
        <v>0</v>
      </c>
      <c r="DZ2" s="46"/>
      <c r="EA2" s="46">
        <v>0</v>
      </c>
      <c r="EB2" s="46"/>
      <c r="EC2" s="46">
        <v>0</v>
      </c>
      <c r="ED2" s="46"/>
      <c r="EE2" s="46">
        <v>0</v>
      </c>
      <c r="EF2" s="46"/>
      <c r="EG2" s="46">
        <v>0</v>
      </c>
      <c r="EH2" s="46"/>
      <c r="EI2" s="2">
        <v>0</v>
      </c>
      <c r="EJ2" s="2">
        <v>0</v>
      </c>
      <c r="EK2" s="2">
        <v>0</v>
      </c>
      <c r="EL2" s="2">
        <v>0</v>
      </c>
      <c r="EM2" s="2">
        <v>0</v>
      </c>
      <c r="EN2" s="2">
        <v>0</v>
      </c>
      <c r="EO2" s="2">
        <v>0</v>
      </c>
      <c r="EP2" s="2">
        <v>0</v>
      </c>
      <c r="EQ2" s="2">
        <v>0</v>
      </c>
      <c r="ER2" s="2">
        <v>0</v>
      </c>
      <c r="ES2" s="2">
        <v>0</v>
      </c>
      <c r="ET2" s="2">
        <v>0</v>
      </c>
      <c r="EU2" s="2">
        <v>0</v>
      </c>
      <c r="FD2" s="2">
        <v>1</v>
      </c>
      <c r="FE2" s="2">
        <v>0</v>
      </c>
      <c r="FF2" s="2">
        <v>0</v>
      </c>
      <c r="FG2" s="2">
        <v>0</v>
      </c>
      <c r="FH2" s="2">
        <v>0</v>
      </c>
      <c r="FI2" s="2">
        <v>0</v>
      </c>
      <c r="FJ2" s="2">
        <v>0</v>
      </c>
      <c r="FK2" s="2">
        <v>0</v>
      </c>
      <c r="FL2" s="2">
        <v>0</v>
      </c>
      <c r="FM2" s="2">
        <v>0</v>
      </c>
      <c r="FN2" s="2">
        <v>0</v>
      </c>
      <c r="FO2" s="2">
        <v>0</v>
      </c>
      <c r="FP2" s="2">
        <v>0</v>
      </c>
      <c r="FQ2" s="2">
        <v>0</v>
      </c>
      <c r="FZ2" s="2">
        <v>0</v>
      </c>
      <c r="GV2" s="2">
        <v>1</v>
      </c>
      <c r="GW2" s="2">
        <v>0</v>
      </c>
      <c r="GX2" s="2">
        <v>0</v>
      </c>
      <c r="GY2" s="2">
        <v>0</v>
      </c>
      <c r="GZ2" s="2">
        <v>0</v>
      </c>
      <c r="HA2" s="2">
        <v>0</v>
      </c>
      <c r="HB2" s="2">
        <v>1</v>
      </c>
      <c r="HC2" s="2">
        <v>0</v>
      </c>
      <c r="HD2" s="2">
        <v>1</v>
      </c>
      <c r="HE2" s="2">
        <v>0</v>
      </c>
      <c r="HF2" s="2">
        <v>0</v>
      </c>
      <c r="HG2" s="2">
        <v>0</v>
      </c>
      <c r="HH2" s="2">
        <v>0</v>
      </c>
      <c r="HI2" s="2">
        <v>0</v>
      </c>
      <c r="HR2" s="2">
        <v>1</v>
      </c>
      <c r="HS2" s="2">
        <v>1</v>
      </c>
      <c r="HT2" s="2">
        <v>0</v>
      </c>
      <c r="HU2" s="2">
        <v>0</v>
      </c>
      <c r="HV2" s="2">
        <v>0</v>
      </c>
      <c r="HW2" s="2">
        <v>0</v>
      </c>
      <c r="HX2" s="2">
        <v>0</v>
      </c>
      <c r="HY2" s="2">
        <v>0</v>
      </c>
      <c r="HZ2" s="2">
        <v>0</v>
      </c>
      <c r="IA2" s="2">
        <v>0</v>
      </c>
      <c r="IB2" s="2">
        <v>0</v>
      </c>
      <c r="IC2" s="2">
        <v>0</v>
      </c>
      <c r="ID2" s="2">
        <v>0</v>
      </c>
      <c r="IE2" s="2">
        <v>3</v>
      </c>
      <c r="IF2" s="2">
        <v>0</v>
      </c>
      <c r="IG2" s="2">
        <v>0</v>
      </c>
      <c r="IP2" s="2">
        <v>1</v>
      </c>
      <c r="IQ2" s="2">
        <v>0</v>
      </c>
      <c r="IR2" s="2">
        <v>0</v>
      </c>
      <c r="IS2" s="2">
        <v>0</v>
      </c>
      <c r="IT2" s="2">
        <v>0</v>
      </c>
      <c r="IU2" s="2">
        <v>1</v>
      </c>
      <c r="IV2" s="2">
        <v>0</v>
      </c>
      <c r="IW2" s="2">
        <v>1</v>
      </c>
      <c r="IX2" s="2">
        <v>0</v>
      </c>
      <c r="IY2" s="2">
        <v>0</v>
      </c>
      <c r="IZ2" s="2">
        <v>4</v>
      </c>
      <c r="JA2" s="2">
        <v>0</v>
      </c>
      <c r="JB2" s="2">
        <v>0</v>
      </c>
      <c r="JK2" s="2">
        <v>1</v>
      </c>
      <c r="JL2" s="2">
        <v>0</v>
      </c>
      <c r="JM2" s="2">
        <v>0</v>
      </c>
      <c r="JN2" s="2">
        <v>0</v>
      </c>
      <c r="JO2" s="2">
        <v>0</v>
      </c>
      <c r="JP2" s="2">
        <v>0</v>
      </c>
      <c r="JQ2" s="2">
        <v>0</v>
      </c>
      <c r="JR2" s="2">
        <v>0</v>
      </c>
      <c r="JS2" s="2">
        <v>0</v>
      </c>
      <c r="JT2" s="2">
        <v>0</v>
      </c>
      <c r="JU2" s="2">
        <v>4</v>
      </c>
      <c r="JV2" s="2">
        <v>0</v>
      </c>
      <c r="JW2" s="2">
        <v>0</v>
      </c>
      <c r="KF2" s="2">
        <v>1</v>
      </c>
      <c r="KG2" s="2">
        <v>14</v>
      </c>
      <c r="KH2" s="2">
        <v>1</v>
      </c>
      <c r="KJ2" s="2">
        <v>4</v>
      </c>
      <c r="KK2" s="2">
        <v>4</v>
      </c>
      <c r="KL2" s="2">
        <v>4</v>
      </c>
      <c r="KM2" s="2">
        <v>4</v>
      </c>
      <c r="KN2" s="2">
        <v>4</v>
      </c>
      <c r="KO2" s="2">
        <v>3</v>
      </c>
      <c r="KP2" s="2">
        <v>4</v>
      </c>
      <c r="KQ2" s="2">
        <v>1</v>
      </c>
      <c r="KR2" s="2">
        <v>4</v>
      </c>
      <c r="KS2" s="2">
        <v>4</v>
      </c>
      <c r="KT2" s="2">
        <v>2</v>
      </c>
      <c r="KU2" s="2">
        <v>4</v>
      </c>
      <c r="KV2" s="2">
        <v>0</v>
      </c>
      <c r="LE2" s="2">
        <v>1</v>
      </c>
      <c r="LF2" s="2">
        <v>1</v>
      </c>
      <c r="LG2" s="2">
        <v>1</v>
      </c>
      <c r="LH2" s="2">
        <v>0</v>
      </c>
      <c r="LI2" s="2">
        <v>0</v>
      </c>
      <c r="LJ2" s="2">
        <v>1</v>
      </c>
      <c r="LK2" s="2">
        <v>1</v>
      </c>
      <c r="LL2" s="2">
        <v>1</v>
      </c>
      <c r="LM2" s="2">
        <v>0</v>
      </c>
      <c r="LN2" s="46">
        <v>1</v>
      </c>
      <c r="LO2" s="46">
        <v>1</v>
      </c>
      <c r="LP2" s="2">
        <v>0</v>
      </c>
      <c r="LQ2" s="2">
        <v>1</v>
      </c>
      <c r="LR2" s="2">
        <v>0</v>
      </c>
      <c r="LS2" s="2">
        <v>1</v>
      </c>
      <c r="LT2" s="46">
        <v>1</v>
      </c>
      <c r="LU2" s="46">
        <v>1</v>
      </c>
      <c r="LV2" s="2">
        <v>0</v>
      </c>
      <c r="LW2" s="2">
        <v>0</v>
      </c>
      <c r="LX2" s="2">
        <v>0</v>
      </c>
      <c r="LY2" s="46">
        <v>1</v>
      </c>
      <c r="LZ2" s="46">
        <v>1</v>
      </c>
      <c r="MA2" s="46">
        <v>0</v>
      </c>
      <c r="MB2" s="2">
        <v>0</v>
      </c>
      <c r="MC2" s="2">
        <v>1</v>
      </c>
      <c r="MD2" s="2">
        <v>1</v>
      </c>
      <c r="ME2" s="2">
        <v>0</v>
      </c>
      <c r="MF2" s="2">
        <v>0</v>
      </c>
      <c r="MG2" s="2">
        <v>0</v>
      </c>
      <c r="MH2" s="2">
        <v>1</v>
      </c>
      <c r="MI2" s="2">
        <v>1</v>
      </c>
      <c r="MJ2" s="2">
        <v>1</v>
      </c>
      <c r="MK2" s="2">
        <v>1</v>
      </c>
      <c r="ML2" s="2">
        <v>0</v>
      </c>
      <c r="MM2" s="2">
        <v>0</v>
      </c>
      <c r="MN2" s="46">
        <v>1</v>
      </c>
      <c r="MO2" s="46">
        <v>1</v>
      </c>
      <c r="MP2" s="2">
        <v>1</v>
      </c>
      <c r="MQ2" s="2">
        <v>1</v>
      </c>
      <c r="MR2" s="2">
        <v>0</v>
      </c>
      <c r="MS2" s="2">
        <v>1</v>
      </c>
      <c r="MT2" s="2">
        <v>1</v>
      </c>
      <c r="MU2" s="2">
        <v>1</v>
      </c>
      <c r="MV2" s="2">
        <v>1</v>
      </c>
      <c r="MW2" s="2">
        <v>1</v>
      </c>
      <c r="MX2" s="2">
        <v>1</v>
      </c>
      <c r="MY2" s="2">
        <v>0</v>
      </c>
      <c r="MZ2" s="2">
        <v>1</v>
      </c>
      <c r="NA2" s="2">
        <v>1</v>
      </c>
      <c r="NB2" s="2">
        <v>1</v>
      </c>
      <c r="NC2" s="2">
        <v>1</v>
      </c>
      <c r="ND2" s="2">
        <v>0</v>
      </c>
      <c r="NE2" s="2">
        <v>0</v>
      </c>
      <c r="NF2" s="46">
        <v>1</v>
      </c>
      <c r="NG2" s="46">
        <v>1</v>
      </c>
      <c r="NH2" s="2">
        <v>1</v>
      </c>
      <c r="NI2" s="2">
        <v>1</v>
      </c>
      <c r="NJ2" s="38">
        <v>44096</v>
      </c>
      <c r="NK2" s="2">
        <v>3</v>
      </c>
      <c r="NL2" s="2">
        <v>1</v>
      </c>
      <c r="NM2" s="2">
        <v>0</v>
      </c>
      <c r="NN2" s="2">
        <v>0</v>
      </c>
      <c r="NO2" s="2">
        <v>0</v>
      </c>
      <c r="NP2" s="2">
        <v>0</v>
      </c>
      <c r="NQ2" s="2">
        <v>0</v>
      </c>
      <c r="NR2" s="2">
        <v>1</v>
      </c>
      <c r="NS2" s="2">
        <v>0</v>
      </c>
      <c r="NT2" s="2">
        <v>1</v>
      </c>
      <c r="NU2" s="2">
        <v>0</v>
      </c>
      <c r="NV2" s="2">
        <v>0</v>
      </c>
      <c r="NW2" s="2">
        <v>1</v>
      </c>
      <c r="NX2" s="2">
        <v>0</v>
      </c>
      <c r="NY2" s="2">
        <v>0</v>
      </c>
      <c r="NZ2" s="2">
        <v>0</v>
      </c>
      <c r="OA2" s="2">
        <v>0</v>
      </c>
      <c r="OB2" s="2">
        <v>0</v>
      </c>
      <c r="OC2" s="2">
        <v>0</v>
      </c>
      <c r="OD2" s="2">
        <v>0</v>
      </c>
      <c r="OE2" s="2">
        <v>0</v>
      </c>
      <c r="OF2" s="2">
        <v>0</v>
      </c>
      <c r="OG2" s="2">
        <v>0</v>
      </c>
      <c r="OH2" s="2">
        <v>1</v>
      </c>
      <c r="OI2" s="2">
        <v>2</v>
      </c>
      <c r="OJ2" s="2">
        <v>0</v>
      </c>
      <c r="OK2" s="2">
        <v>1</v>
      </c>
      <c r="OL2" s="2">
        <v>1</v>
      </c>
      <c r="OM2" s="2">
        <v>1</v>
      </c>
      <c r="ON2" s="2">
        <v>1</v>
      </c>
      <c r="OO2" s="2">
        <v>1</v>
      </c>
      <c r="OP2" s="2">
        <v>1</v>
      </c>
      <c r="OQ2" s="2">
        <v>1</v>
      </c>
      <c r="OR2" s="2">
        <v>1</v>
      </c>
      <c r="OS2" s="2">
        <v>1</v>
      </c>
      <c r="OT2" s="46">
        <v>3</v>
      </c>
      <c r="OU2" s="2">
        <v>3</v>
      </c>
      <c r="OV2" s="2">
        <v>1</v>
      </c>
      <c r="OW2" s="2">
        <v>1</v>
      </c>
      <c r="OX2" s="2">
        <v>1</v>
      </c>
      <c r="OY2" s="2">
        <v>1</v>
      </c>
      <c r="OZ2" s="2">
        <v>3</v>
      </c>
      <c r="PA2" s="2">
        <v>1</v>
      </c>
      <c r="PB2" s="2">
        <v>1</v>
      </c>
      <c r="PC2" s="46">
        <v>1</v>
      </c>
      <c r="PD2" s="46">
        <v>1</v>
      </c>
      <c r="PE2" s="2">
        <v>1</v>
      </c>
      <c r="PF2" s="2">
        <v>1</v>
      </c>
      <c r="PG2" s="2">
        <v>3</v>
      </c>
      <c r="PH2" s="46">
        <v>1</v>
      </c>
      <c r="PI2" s="2">
        <v>3</v>
      </c>
      <c r="PJ2" s="2">
        <v>1</v>
      </c>
      <c r="PK2" s="2">
        <v>3</v>
      </c>
      <c r="PL2" s="2">
        <v>3</v>
      </c>
      <c r="PM2" s="2">
        <v>3</v>
      </c>
      <c r="PN2" s="2">
        <v>3</v>
      </c>
      <c r="PO2" s="2">
        <v>3</v>
      </c>
      <c r="PP2" s="2">
        <v>3</v>
      </c>
      <c r="PQ2" s="2">
        <v>3</v>
      </c>
      <c r="PR2" s="2">
        <v>1</v>
      </c>
      <c r="PS2" s="2">
        <v>3</v>
      </c>
      <c r="PT2" s="2">
        <v>3</v>
      </c>
      <c r="PU2" s="2">
        <v>3</v>
      </c>
      <c r="PV2" s="2">
        <v>3</v>
      </c>
      <c r="PW2" s="2">
        <v>1</v>
      </c>
      <c r="PX2" s="2">
        <v>1</v>
      </c>
      <c r="PY2" s="2">
        <v>1</v>
      </c>
      <c r="PZ2" s="2">
        <v>1</v>
      </c>
      <c r="QA2" s="2">
        <v>1</v>
      </c>
      <c r="QB2" s="2">
        <v>1</v>
      </c>
      <c r="QC2" s="2">
        <v>1</v>
      </c>
      <c r="QD2" s="2">
        <v>3</v>
      </c>
      <c r="QE2" s="2">
        <v>1</v>
      </c>
      <c r="QF2" s="2">
        <v>3</v>
      </c>
      <c r="QG2" s="2">
        <v>1</v>
      </c>
      <c r="QH2" s="2">
        <v>3</v>
      </c>
      <c r="QI2" s="2">
        <v>3</v>
      </c>
      <c r="QJ2" s="2">
        <v>2</v>
      </c>
      <c r="QK2" s="2">
        <v>1</v>
      </c>
      <c r="QL2" s="2">
        <v>1</v>
      </c>
      <c r="QM2" s="2">
        <v>1</v>
      </c>
      <c r="QN2" s="2">
        <v>1</v>
      </c>
      <c r="QO2" s="2">
        <v>2</v>
      </c>
      <c r="QP2" s="2">
        <v>1</v>
      </c>
      <c r="QQ2" s="2">
        <v>3</v>
      </c>
      <c r="QR2" s="2">
        <v>0</v>
      </c>
      <c r="QT2" s="2">
        <v>0</v>
      </c>
      <c r="QV2" s="2">
        <v>3</v>
      </c>
      <c r="QW2" s="2">
        <v>2</v>
      </c>
      <c r="QX2" s="2">
        <v>1</v>
      </c>
      <c r="QY2" s="2">
        <v>0</v>
      </c>
      <c r="RA2" s="2">
        <v>1</v>
      </c>
      <c r="RB2" s="2">
        <v>1</v>
      </c>
      <c r="RC2" s="2">
        <v>1</v>
      </c>
      <c r="RD2" s="2">
        <v>2</v>
      </c>
      <c r="RE2" s="2">
        <v>1</v>
      </c>
      <c r="RF2" s="2">
        <v>1</v>
      </c>
      <c r="RG2" s="2">
        <v>1</v>
      </c>
      <c r="RH2" s="2">
        <v>1</v>
      </c>
      <c r="RJ2" s="2">
        <v>1</v>
      </c>
      <c r="RK2" s="2">
        <v>1</v>
      </c>
      <c r="RL2" s="2">
        <v>1</v>
      </c>
      <c r="RM2" s="2">
        <v>0</v>
      </c>
      <c r="RN2" s="2">
        <v>0</v>
      </c>
      <c r="RO2" s="2">
        <v>0</v>
      </c>
      <c r="RP2" s="2">
        <v>1</v>
      </c>
      <c r="RQ2" s="2">
        <v>0</v>
      </c>
      <c r="RR2" s="2">
        <v>1</v>
      </c>
      <c r="RS2" s="2">
        <v>1</v>
      </c>
      <c r="RT2" s="2">
        <v>0</v>
      </c>
      <c r="RU2" s="2">
        <v>1</v>
      </c>
      <c r="RV2" s="2">
        <v>1</v>
      </c>
      <c r="RW2" s="2">
        <v>1</v>
      </c>
      <c r="RX2" s="2">
        <v>1</v>
      </c>
      <c r="RY2" s="2">
        <v>1</v>
      </c>
      <c r="RZ2" s="2">
        <v>1</v>
      </c>
      <c r="SA2" s="2">
        <v>1</v>
      </c>
      <c r="SB2" s="2">
        <v>1</v>
      </c>
      <c r="SC2" s="2">
        <v>0</v>
      </c>
      <c r="SD2" s="2">
        <v>0</v>
      </c>
      <c r="SE2" s="2">
        <v>0</v>
      </c>
      <c r="SF2" s="2">
        <v>0</v>
      </c>
      <c r="SG2" s="2">
        <v>0</v>
      </c>
      <c r="SH2" s="2">
        <v>0</v>
      </c>
      <c r="SI2" s="2">
        <v>0</v>
      </c>
      <c r="SK2" s="2">
        <v>1</v>
      </c>
      <c r="SL2" s="2">
        <v>1</v>
      </c>
      <c r="SM2" s="2">
        <v>1</v>
      </c>
      <c r="SN2" s="2">
        <v>1</v>
      </c>
      <c r="SO2" s="2">
        <v>1</v>
      </c>
      <c r="SP2" s="2">
        <v>1</v>
      </c>
      <c r="SQ2" s="2">
        <v>1</v>
      </c>
      <c r="SR2" s="2">
        <v>1</v>
      </c>
      <c r="SS2" s="2">
        <v>1</v>
      </c>
      <c r="ST2" s="2">
        <v>1</v>
      </c>
      <c r="SU2" s="2">
        <v>1</v>
      </c>
      <c r="SV2" s="2">
        <v>1</v>
      </c>
      <c r="SW2" s="2">
        <v>1</v>
      </c>
      <c r="SX2" s="2">
        <v>0</v>
      </c>
      <c r="SY2" s="2">
        <v>0</v>
      </c>
      <c r="SZ2" s="2">
        <v>0</v>
      </c>
      <c r="TA2" s="2">
        <v>0</v>
      </c>
      <c r="TB2" s="2">
        <v>0</v>
      </c>
      <c r="TC2" s="2">
        <v>0</v>
      </c>
      <c r="TE2" s="2">
        <v>0</v>
      </c>
      <c r="TF2" s="2">
        <v>0</v>
      </c>
      <c r="TG2" s="2">
        <v>1</v>
      </c>
      <c r="TH2" s="2">
        <v>1</v>
      </c>
      <c r="TI2" s="2">
        <v>1</v>
      </c>
      <c r="TJ2" s="2">
        <v>1</v>
      </c>
      <c r="TK2" s="2">
        <v>0</v>
      </c>
      <c r="TL2" s="2">
        <v>1</v>
      </c>
      <c r="TM2" s="2">
        <v>1</v>
      </c>
      <c r="TN2" s="2">
        <v>1</v>
      </c>
      <c r="TO2" s="2">
        <v>1</v>
      </c>
      <c r="TP2" s="2">
        <v>1</v>
      </c>
      <c r="TQ2" s="2">
        <v>1</v>
      </c>
      <c r="TR2" s="2">
        <v>1</v>
      </c>
      <c r="TS2" s="2">
        <v>1</v>
      </c>
      <c r="TT2" s="2">
        <v>0</v>
      </c>
      <c r="TU2" s="2">
        <v>0</v>
      </c>
      <c r="TV2" s="2">
        <v>1</v>
      </c>
      <c r="TW2" s="2">
        <v>0</v>
      </c>
      <c r="TX2" s="2">
        <v>0</v>
      </c>
      <c r="TY2" s="2">
        <v>0</v>
      </c>
      <c r="UA2" s="2">
        <v>1</v>
      </c>
      <c r="UB2" s="2">
        <v>3</v>
      </c>
      <c r="UC2" s="2">
        <v>1</v>
      </c>
      <c r="UD2" s="2">
        <v>0</v>
      </c>
      <c r="UE2" s="2">
        <v>1</v>
      </c>
      <c r="UF2" s="2">
        <v>0</v>
      </c>
      <c r="UG2" s="2">
        <v>1</v>
      </c>
      <c r="UH2" s="2">
        <v>0</v>
      </c>
      <c r="UI2" s="2">
        <v>1</v>
      </c>
      <c r="UJ2" s="2">
        <v>1</v>
      </c>
      <c r="UK2" s="2">
        <v>0</v>
      </c>
      <c r="UL2" s="2">
        <v>1</v>
      </c>
      <c r="UM2" s="2">
        <v>1</v>
      </c>
      <c r="UN2" s="2">
        <v>0</v>
      </c>
      <c r="UO2" s="2">
        <v>0</v>
      </c>
      <c r="UP2" s="2">
        <v>1</v>
      </c>
      <c r="UQ2" s="2">
        <v>1</v>
      </c>
      <c r="UR2" s="2">
        <v>0</v>
      </c>
      <c r="US2" s="2">
        <v>1</v>
      </c>
      <c r="UT2" s="2">
        <v>1</v>
      </c>
      <c r="UU2" s="2">
        <v>1</v>
      </c>
      <c r="UV2" s="2">
        <v>1</v>
      </c>
      <c r="UW2" s="2">
        <v>1</v>
      </c>
      <c r="UX2" s="2">
        <v>0</v>
      </c>
      <c r="UY2" s="2">
        <v>0</v>
      </c>
      <c r="UZ2" s="2">
        <v>2</v>
      </c>
    </row>
    <row r="3" spans="1:572" x14ac:dyDescent="0.25">
      <c r="A3" s="2">
        <v>42</v>
      </c>
      <c r="B3" s="2" t="s">
        <v>114</v>
      </c>
      <c r="C3" s="2" t="s">
        <v>1328</v>
      </c>
      <c r="D3" s="2">
        <v>1</v>
      </c>
      <c r="F3" s="31" t="s">
        <v>2538</v>
      </c>
      <c r="G3" s="2">
        <v>1</v>
      </c>
      <c r="H3" s="2">
        <v>0</v>
      </c>
      <c r="J3" s="2">
        <v>1</v>
      </c>
      <c r="K3" s="2">
        <v>1</v>
      </c>
      <c r="L3" s="2">
        <v>1</v>
      </c>
      <c r="M3" s="2">
        <v>1</v>
      </c>
      <c r="N3" s="2">
        <v>1</v>
      </c>
      <c r="O3" s="2">
        <v>1</v>
      </c>
      <c r="P3" s="2">
        <v>0</v>
      </c>
      <c r="Q3" s="2">
        <v>0</v>
      </c>
      <c r="R3" s="2">
        <v>1</v>
      </c>
      <c r="S3" s="2">
        <v>1</v>
      </c>
      <c r="T3" s="2">
        <v>0</v>
      </c>
      <c r="U3" s="2">
        <v>1</v>
      </c>
      <c r="V3" s="2">
        <v>1</v>
      </c>
      <c r="W3" s="2">
        <v>1</v>
      </c>
      <c r="X3" s="2">
        <v>1</v>
      </c>
      <c r="Y3" s="2">
        <v>1</v>
      </c>
      <c r="Z3" s="2">
        <v>0</v>
      </c>
      <c r="AA3" s="2">
        <v>0</v>
      </c>
      <c r="AB3" s="2">
        <v>0</v>
      </c>
      <c r="AC3" s="2">
        <v>0</v>
      </c>
      <c r="AD3" s="2">
        <v>1</v>
      </c>
      <c r="AE3" s="2">
        <v>0</v>
      </c>
      <c r="AF3" s="2">
        <v>1</v>
      </c>
      <c r="AG3" s="2">
        <v>4</v>
      </c>
      <c r="AH3" s="2">
        <v>1</v>
      </c>
      <c r="AI3" s="2">
        <v>3</v>
      </c>
      <c r="AJ3" s="46">
        <v>1</v>
      </c>
      <c r="AK3" s="2">
        <v>1</v>
      </c>
      <c r="AL3" s="2">
        <v>0</v>
      </c>
      <c r="AM3" s="2">
        <v>0</v>
      </c>
      <c r="AN3" s="2">
        <v>0</v>
      </c>
      <c r="AO3" s="2">
        <v>0</v>
      </c>
      <c r="AP3" s="2">
        <v>1</v>
      </c>
      <c r="AQ3" s="2">
        <v>0</v>
      </c>
      <c r="AR3" s="2">
        <v>1</v>
      </c>
      <c r="AS3" s="2">
        <v>0</v>
      </c>
      <c r="AT3" s="2">
        <v>0</v>
      </c>
      <c r="AU3" s="2">
        <v>1</v>
      </c>
      <c r="AV3" s="2">
        <v>0</v>
      </c>
      <c r="AW3" s="2">
        <v>0</v>
      </c>
      <c r="AX3" s="2">
        <v>0</v>
      </c>
      <c r="AY3" s="2">
        <v>0</v>
      </c>
      <c r="AZ3" s="2">
        <v>0</v>
      </c>
      <c r="BA3" s="2">
        <v>0</v>
      </c>
      <c r="BB3" s="2">
        <v>0</v>
      </c>
      <c r="BC3" s="2">
        <v>0</v>
      </c>
      <c r="BD3" s="2">
        <v>0</v>
      </c>
      <c r="BE3" s="2">
        <v>0</v>
      </c>
      <c r="BF3" s="2">
        <v>1</v>
      </c>
      <c r="BG3" s="2">
        <v>1</v>
      </c>
      <c r="BH3" s="2">
        <v>0</v>
      </c>
      <c r="BI3" s="2">
        <v>0</v>
      </c>
      <c r="BJ3" s="2">
        <v>0</v>
      </c>
      <c r="BK3" s="2">
        <v>0</v>
      </c>
      <c r="BL3" s="2">
        <v>0</v>
      </c>
      <c r="BM3" s="2">
        <v>0</v>
      </c>
      <c r="BN3" s="2">
        <v>1</v>
      </c>
      <c r="BO3" s="2">
        <v>0</v>
      </c>
      <c r="BP3" s="2">
        <v>0</v>
      </c>
      <c r="BQ3" s="2">
        <v>1</v>
      </c>
      <c r="BR3" s="2">
        <v>0</v>
      </c>
      <c r="BS3" s="2">
        <v>0</v>
      </c>
      <c r="CB3" s="2">
        <v>0</v>
      </c>
      <c r="CC3" s="2">
        <v>0</v>
      </c>
      <c r="CE3" s="2">
        <v>4200</v>
      </c>
      <c r="CF3" s="46">
        <v>3837</v>
      </c>
      <c r="CG3" s="2">
        <v>1</v>
      </c>
      <c r="CH3" s="46">
        <v>1</v>
      </c>
      <c r="CI3" s="2">
        <v>0</v>
      </c>
      <c r="CJ3" s="2">
        <v>0</v>
      </c>
      <c r="CK3" s="2">
        <v>0</v>
      </c>
      <c r="CL3" s="2">
        <v>0</v>
      </c>
      <c r="CM3" s="2">
        <v>1</v>
      </c>
      <c r="CN3" s="2">
        <v>0</v>
      </c>
      <c r="CO3" s="2">
        <v>0</v>
      </c>
      <c r="CP3" s="2">
        <v>0</v>
      </c>
      <c r="CR3" s="2">
        <v>1</v>
      </c>
      <c r="CT3" s="46">
        <v>3</v>
      </c>
      <c r="CU3" s="46">
        <v>120</v>
      </c>
      <c r="CV3" s="2">
        <v>0</v>
      </c>
      <c r="CX3" s="2">
        <v>0</v>
      </c>
      <c r="CZ3" s="2">
        <v>1</v>
      </c>
      <c r="DA3" s="2">
        <v>40</v>
      </c>
      <c r="DB3" s="46">
        <v>0</v>
      </c>
      <c r="DC3" s="46"/>
      <c r="DD3" s="46">
        <v>1</v>
      </c>
      <c r="DE3" s="46">
        <v>40</v>
      </c>
      <c r="DF3" s="2">
        <v>0</v>
      </c>
      <c r="DH3" s="46">
        <v>1</v>
      </c>
      <c r="DI3" s="46">
        <v>40</v>
      </c>
      <c r="DJ3" s="46">
        <v>0</v>
      </c>
      <c r="DK3" s="46"/>
      <c r="DL3" s="2">
        <v>0</v>
      </c>
      <c r="DN3" s="46">
        <v>2</v>
      </c>
      <c r="DO3" s="46">
        <v>80</v>
      </c>
      <c r="DP3" s="46">
        <v>0</v>
      </c>
      <c r="DQ3" s="46"/>
      <c r="DR3" s="2">
        <v>0</v>
      </c>
      <c r="DS3" s="46"/>
      <c r="DT3" s="46"/>
      <c r="DU3" s="46"/>
      <c r="DV3" s="46"/>
      <c r="DW3" s="46"/>
      <c r="DX3" s="46"/>
      <c r="DY3" s="46"/>
      <c r="DZ3" s="46"/>
      <c r="EA3" s="46"/>
      <c r="EB3" s="46"/>
      <c r="EC3" s="46"/>
      <c r="ED3" s="46"/>
      <c r="EE3" s="46"/>
      <c r="EF3" s="46"/>
      <c r="EG3" s="46"/>
      <c r="EH3" s="46"/>
      <c r="EI3" s="2">
        <v>0</v>
      </c>
      <c r="EJ3" s="2">
        <v>0</v>
      </c>
      <c r="EK3" s="2">
        <v>0</v>
      </c>
      <c r="EL3" s="2">
        <v>0</v>
      </c>
      <c r="EM3" s="2">
        <v>0</v>
      </c>
      <c r="EN3" s="2">
        <v>0</v>
      </c>
      <c r="EO3" s="2">
        <v>0</v>
      </c>
      <c r="EP3" s="2">
        <v>0</v>
      </c>
      <c r="EQ3" s="2">
        <v>0</v>
      </c>
      <c r="ER3" s="2">
        <v>0</v>
      </c>
      <c r="ES3" s="2">
        <v>0</v>
      </c>
      <c r="ET3" s="2">
        <v>0</v>
      </c>
      <c r="EU3" s="2">
        <v>0</v>
      </c>
      <c r="FD3" s="2">
        <v>0</v>
      </c>
      <c r="FZ3" s="2">
        <v>0</v>
      </c>
      <c r="GV3" s="2">
        <v>1</v>
      </c>
      <c r="GW3" s="2">
        <v>0</v>
      </c>
      <c r="GX3" s="2">
        <v>0</v>
      </c>
      <c r="GY3" s="2">
        <v>0</v>
      </c>
      <c r="GZ3" s="2">
        <v>0</v>
      </c>
      <c r="HA3" s="2">
        <v>0</v>
      </c>
      <c r="HB3" s="2">
        <v>0</v>
      </c>
      <c r="HC3" s="2">
        <v>0</v>
      </c>
      <c r="HD3" s="2">
        <v>1</v>
      </c>
      <c r="HE3" s="2">
        <v>0</v>
      </c>
      <c r="HF3" s="2">
        <v>0</v>
      </c>
      <c r="HG3" s="2">
        <v>0</v>
      </c>
      <c r="HH3" s="2">
        <v>0</v>
      </c>
      <c r="HI3" s="2">
        <v>0</v>
      </c>
      <c r="HR3" s="2">
        <v>1</v>
      </c>
      <c r="HS3" s="2">
        <v>1</v>
      </c>
      <c r="HT3" s="2">
        <v>1</v>
      </c>
      <c r="HU3" s="2">
        <v>0</v>
      </c>
      <c r="HV3" s="2">
        <v>0</v>
      </c>
      <c r="HW3" s="2">
        <v>0</v>
      </c>
      <c r="HX3" s="2">
        <v>0</v>
      </c>
      <c r="HY3" s="2">
        <v>0</v>
      </c>
      <c r="HZ3" s="2">
        <v>0</v>
      </c>
      <c r="IA3" s="2">
        <v>0</v>
      </c>
      <c r="IB3" s="2">
        <v>1</v>
      </c>
      <c r="IC3" s="2">
        <v>0</v>
      </c>
      <c r="ID3" s="2">
        <v>0</v>
      </c>
      <c r="IE3" s="2">
        <v>0</v>
      </c>
      <c r="IF3" s="2">
        <v>0</v>
      </c>
      <c r="IG3" s="2">
        <v>0</v>
      </c>
      <c r="IP3" s="2">
        <v>1</v>
      </c>
      <c r="IQ3" s="2">
        <v>0</v>
      </c>
      <c r="IR3" s="2">
        <v>0</v>
      </c>
      <c r="IS3" s="2">
        <v>0</v>
      </c>
      <c r="IT3" s="2">
        <v>0</v>
      </c>
      <c r="IU3" s="2">
        <v>1</v>
      </c>
      <c r="IV3" s="2">
        <v>0</v>
      </c>
      <c r="IW3" s="2">
        <v>0</v>
      </c>
      <c r="IX3" s="2">
        <v>0</v>
      </c>
      <c r="IY3" s="2">
        <v>0</v>
      </c>
      <c r="IZ3" s="2">
        <v>2</v>
      </c>
      <c r="JA3" s="2">
        <v>0</v>
      </c>
      <c r="JB3" s="2">
        <v>0</v>
      </c>
      <c r="JK3" s="2">
        <v>0</v>
      </c>
      <c r="JL3" s="2">
        <v>0</v>
      </c>
      <c r="JM3" s="2">
        <v>0</v>
      </c>
      <c r="JN3" s="2">
        <v>0</v>
      </c>
      <c r="JO3" s="2">
        <v>0</v>
      </c>
      <c r="JP3" s="2">
        <v>0</v>
      </c>
      <c r="JQ3" s="2">
        <v>0</v>
      </c>
      <c r="JR3" s="2">
        <v>0</v>
      </c>
      <c r="JS3" s="2">
        <v>0</v>
      </c>
      <c r="JT3" s="2">
        <v>0</v>
      </c>
      <c r="JU3" s="2">
        <v>0</v>
      </c>
      <c r="JV3" s="2">
        <v>0</v>
      </c>
      <c r="JW3" s="2">
        <v>0</v>
      </c>
      <c r="KF3" s="2">
        <v>1</v>
      </c>
      <c r="KG3" s="2">
        <v>7</v>
      </c>
      <c r="KH3" s="2">
        <v>0</v>
      </c>
      <c r="KI3" s="2">
        <v>3</v>
      </c>
      <c r="KJ3" s="2">
        <v>4</v>
      </c>
      <c r="KK3" s="2">
        <v>4</v>
      </c>
      <c r="KL3" s="2">
        <v>4</v>
      </c>
      <c r="KM3" s="2">
        <v>4</v>
      </c>
      <c r="KN3" s="2">
        <v>4</v>
      </c>
      <c r="KO3" s="2">
        <v>3</v>
      </c>
      <c r="KP3" s="2">
        <v>4</v>
      </c>
      <c r="KQ3" s="2">
        <v>3</v>
      </c>
      <c r="KR3" s="2">
        <v>4</v>
      </c>
      <c r="KS3" s="2">
        <v>4</v>
      </c>
      <c r="KT3" s="2">
        <v>2</v>
      </c>
      <c r="KU3" s="2">
        <v>4</v>
      </c>
      <c r="KV3" s="2">
        <v>0</v>
      </c>
      <c r="LE3" s="2">
        <v>2</v>
      </c>
      <c r="LF3" s="2">
        <v>2</v>
      </c>
      <c r="LG3" s="2">
        <v>1</v>
      </c>
      <c r="LH3" s="2">
        <v>0</v>
      </c>
      <c r="LI3" s="2">
        <v>0</v>
      </c>
      <c r="LJ3" s="2">
        <v>1</v>
      </c>
      <c r="LK3" s="2">
        <v>1</v>
      </c>
      <c r="LL3" s="2">
        <v>1</v>
      </c>
      <c r="LM3" s="2">
        <v>1</v>
      </c>
      <c r="LN3" s="46">
        <v>2</v>
      </c>
      <c r="LO3" s="46">
        <v>2</v>
      </c>
      <c r="LP3" s="2">
        <v>0</v>
      </c>
      <c r="LQ3" s="2">
        <v>1</v>
      </c>
      <c r="LR3" s="2">
        <v>0</v>
      </c>
      <c r="LS3" s="2">
        <v>0</v>
      </c>
      <c r="LT3" s="46">
        <v>1</v>
      </c>
      <c r="LU3" s="46">
        <v>1</v>
      </c>
      <c r="LV3" s="2">
        <v>0</v>
      </c>
      <c r="LW3" s="2">
        <v>0</v>
      </c>
      <c r="LX3" s="2">
        <v>0</v>
      </c>
      <c r="LY3" s="46">
        <v>1</v>
      </c>
      <c r="LZ3" s="46">
        <v>1</v>
      </c>
      <c r="MA3" s="46">
        <v>0</v>
      </c>
      <c r="MB3" s="2">
        <v>0</v>
      </c>
      <c r="MC3" s="2">
        <v>1</v>
      </c>
      <c r="MD3" s="2">
        <v>0</v>
      </c>
      <c r="ME3" s="2">
        <v>1</v>
      </c>
      <c r="MF3" s="2">
        <v>0</v>
      </c>
      <c r="MG3" s="2">
        <v>0</v>
      </c>
      <c r="MH3" s="2">
        <v>0</v>
      </c>
      <c r="MI3" s="2">
        <v>1</v>
      </c>
      <c r="MJ3" s="2">
        <v>1</v>
      </c>
      <c r="MK3" s="2">
        <v>1</v>
      </c>
      <c r="ML3" s="2">
        <v>0</v>
      </c>
      <c r="MM3" s="2">
        <v>0</v>
      </c>
      <c r="MN3" s="46">
        <v>1</v>
      </c>
      <c r="MO3" s="46">
        <v>0</v>
      </c>
      <c r="MP3" s="2">
        <v>0</v>
      </c>
      <c r="MQ3" s="2">
        <v>1</v>
      </c>
      <c r="MR3" s="2">
        <v>0</v>
      </c>
      <c r="MS3" s="2">
        <v>1</v>
      </c>
      <c r="MT3" s="2">
        <v>1</v>
      </c>
      <c r="MU3" s="2">
        <v>3</v>
      </c>
      <c r="MV3" s="2">
        <v>3</v>
      </c>
      <c r="MW3" s="2">
        <v>3</v>
      </c>
      <c r="MX3" s="2">
        <v>1</v>
      </c>
      <c r="MY3" s="2">
        <v>0</v>
      </c>
      <c r="MZ3" s="2">
        <v>0</v>
      </c>
      <c r="NA3" s="2">
        <v>0</v>
      </c>
      <c r="NB3" s="2">
        <v>0</v>
      </c>
      <c r="NC3" s="2">
        <v>0</v>
      </c>
      <c r="ND3" s="2">
        <v>0</v>
      </c>
      <c r="NE3" s="2">
        <v>1</v>
      </c>
      <c r="NF3" s="46">
        <v>0</v>
      </c>
      <c r="NG3" s="46"/>
      <c r="NJ3" s="2" t="s">
        <v>2539</v>
      </c>
      <c r="NM3" s="2">
        <v>0</v>
      </c>
      <c r="NN3" s="2">
        <v>0</v>
      </c>
      <c r="NO3" s="2">
        <v>0</v>
      </c>
      <c r="NP3" s="2">
        <v>0</v>
      </c>
      <c r="NQ3" s="2">
        <v>0</v>
      </c>
      <c r="NR3" s="2">
        <v>0</v>
      </c>
      <c r="NS3" s="2">
        <v>0</v>
      </c>
      <c r="NT3" s="2">
        <v>0</v>
      </c>
      <c r="NU3" s="2">
        <v>0</v>
      </c>
      <c r="NV3" s="2">
        <v>0</v>
      </c>
      <c r="NW3" s="2">
        <v>0</v>
      </c>
      <c r="NX3" s="2">
        <v>0</v>
      </c>
      <c r="NY3" s="2">
        <v>0</v>
      </c>
      <c r="NZ3" s="2">
        <v>0</v>
      </c>
      <c r="OA3" s="2">
        <v>0</v>
      </c>
      <c r="OB3" s="2">
        <v>0</v>
      </c>
      <c r="OC3" s="2">
        <v>0</v>
      </c>
      <c r="OD3" s="2">
        <v>0</v>
      </c>
      <c r="OE3" s="2">
        <v>0</v>
      </c>
      <c r="OF3" s="2">
        <v>0</v>
      </c>
      <c r="OG3" s="2">
        <v>0</v>
      </c>
      <c r="OH3" s="2">
        <v>0</v>
      </c>
      <c r="OI3" s="2">
        <v>1</v>
      </c>
      <c r="OJ3" s="2">
        <v>1</v>
      </c>
      <c r="OK3" s="2">
        <v>1</v>
      </c>
      <c r="OL3" s="2">
        <v>1</v>
      </c>
      <c r="OM3" s="2">
        <v>1</v>
      </c>
      <c r="ON3" s="2">
        <v>3</v>
      </c>
      <c r="OO3" s="2">
        <v>1</v>
      </c>
      <c r="OP3" s="2">
        <v>1</v>
      </c>
      <c r="OQ3" s="2">
        <v>1</v>
      </c>
      <c r="OR3" s="2">
        <v>3</v>
      </c>
      <c r="OS3" s="2">
        <v>1</v>
      </c>
      <c r="OT3" s="46">
        <v>3</v>
      </c>
      <c r="OU3" s="2">
        <v>1</v>
      </c>
      <c r="OV3" s="2">
        <v>3</v>
      </c>
      <c r="OW3" s="2">
        <v>1</v>
      </c>
      <c r="OX3" s="2">
        <v>1</v>
      </c>
      <c r="OY3" s="2">
        <v>1</v>
      </c>
      <c r="OZ3" s="2">
        <v>3</v>
      </c>
      <c r="PA3" s="2">
        <v>3</v>
      </c>
      <c r="PB3" s="2">
        <v>1</v>
      </c>
      <c r="PC3" s="46">
        <v>1</v>
      </c>
      <c r="PD3" s="46">
        <v>1</v>
      </c>
      <c r="PE3" s="2">
        <v>1</v>
      </c>
      <c r="PF3" s="2">
        <v>1</v>
      </c>
      <c r="PG3" s="2">
        <v>3</v>
      </c>
      <c r="PH3" s="46">
        <v>1</v>
      </c>
      <c r="PI3" s="2">
        <v>3</v>
      </c>
      <c r="PJ3" s="2">
        <v>3</v>
      </c>
      <c r="PK3" s="2">
        <v>1</v>
      </c>
      <c r="PL3" s="2">
        <v>1</v>
      </c>
      <c r="PM3" s="2">
        <v>1</v>
      </c>
      <c r="PN3" s="2">
        <v>1</v>
      </c>
      <c r="PO3" s="2">
        <v>1</v>
      </c>
      <c r="PP3" s="2">
        <v>1</v>
      </c>
      <c r="PQ3" s="2">
        <v>1</v>
      </c>
      <c r="PR3" s="2">
        <v>1</v>
      </c>
      <c r="PS3" s="2">
        <v>1</v>
      </c>
      <c r="PT3" s="2">
        <v>1</v>
      </c>
      <c r="PU3" s="2">
        <v>1</v>
      </c>
      <c r="PV3" s="2">
        <v>3</v>
      </c>
      <c r="PW3" s="2">
        <v>1</v>
      </c>
      <c r="PX3" s="2">
        <v>1</v>
      </c>
      <c r="PY3" s="2">
        <v>1</v>
      </c>
      <c r="PZ3" s="2">
        <v>1</v>
      </c>
      <c r="QA3" s="2">
        <v>1</v>
      </c>
      <c r="QB3" s="2">
        <v>1</v>
      </c>
      <c r="QC3" s="2">
        <v>1</v>
      </c>
      <c r="QD3" s="2">
        <v>1</v>
      </c>
      <c r="QE3" s="2">
        <v>1</v>
      </c>
      <c r="QF3" s="2">
        <v>1</v>
      </c>
      <c r="QG3" s="2">
        <v>1</v>
      </c>
      <c r="QH3" s="2">
        <v>3</v>
      </c>
      <c r="QI3" s="2">
        <v>3</v>
      </c>
      <c r="QJ3" s="2">
        <v>2</v>
      </c>
      <c r="QK3" s="2">
        <v>0</v>
      </c>
      <c r="QL3" s="2">
        <v>1</v>
      </c>
      <c r="QM3" s="2">
        <v>1</v>
      </c>
      <c r="QN3" s="2">
        <v>1</v>
      </c>
      <c r="QO3" s="2">
        <v>3</v>
      </c>
      <c r="QP3" s="2">
        <v>1</v>
      </c>
      <c r="QQ3" s="2">
        <v>3</v>
      </c>
      <c r="QR3" s="2">
        <v>0</v>
      </c>
      <c r="QT3" s="2">
        <v>0</v>
      </c>
      <c r="QV3" s="2">
        <v>1</v>
      </c>
      <c r="QW3" s="2">
        <v>2</v>
      </c>
      <c r="QX3" s="2">
        <v>1</v>
      </c>
      <c r="QY3" s="2">
        <v>0</v>
      </c>
      <c r="RA3" s="2">
        <v>0</v>
      </c>
      <c r="RB3" s="2">
        <v>0</v>
      </c>
      <c r="RC3" s="2">
        <v>0</v>
      </c>
      <c r="RD3" s="2">
        <v>4</v>
      </c>
      <c r="RE3" s="2">
        <v>0</v>
      </c>
      <c r="RL3" s="2">
        <v>0</v>
      </c>
      <c r="RM3" s="2">
        <v>0</v>
      </c>
      <c r="RN3" s="2">
        <v>0</v>
      </c>
      <c r="RO3" s="2">
        <v>0</v>
      </c>
      <c r="RP3" s="2">
        <v>0</v>
      </c>
      <c r="RQ3" s="2">
        <v>0</v>
      </c>
      <c r="RR3" s="2">
        <v>1</v>
      </c>
      <c r="RS3" s="2">
        <v>0</v>
      </c>
      <c r="RT3" s="2">
        <v>1</v>
      </c>
      <c r="RU3" s="2">
        <v>1</v>
      </c>
      <c r="RV3" s="2">
        <v>1</v>
      </c>
      <c r="RW3" s="2">
        <v>1</v>
      </c>
      <c r="RX3" s="2">
        <v>1</v>
      </c>
      <c r="RY3" s="2">
        <v>1</v>
      </c>
      <c r="RZ3" s="2">
        <v>0</v>
      </c>
      <c r="SA3" s="2">
        <v>1</v>
      </c>
      <c r="SB3" s="2">
        <v>1</v>
      </c>
      <c r="SC3" s="2">
        <v>1</v>
      </c>
      <c r="SD3" s="2">
        <v>1</v>
      </c>
      <c r="SE3" s="2">
        <v>1</v>
      </c>
      <c r="SF3" s="2">
        <v>1</v>
      </c>
      <c r="SG3" s="2">
        <v>1</v>
      </c>
      <c r="SH3" s="2">
        <v>0</v>
      </c>
      <c r="SI3" s="2">
        <v>0</v>
      </c>
      <c r="SK3" s="2">
        <v>1</v>
      </c>
      <c r="SL3" s="2">
        <v>1</v>
      </c>
      <c r="SM3" s="2">
        <v>1</v>
      </c>
      <c r="SN3" s="2">
        <v>1</v>
      </c>
      <c r="SO3" s="2">
        <v>1</v>
      </c>
      <c r="SP3" s="2">
        <v>1</v>
      </c>
      <c r="SQ3" s="2">
        <v>1</v>
      </c>
      <c r="SR3" s="2">
        <v>1</v>
      </c>
      <c r="SS3" s="2">
        <v>0</v>
      </c>
      <c r="ST3" s="2">
        <v>0</v>
      </c>
      <c r="SU3" s="2">
        <v>1</v>
      </c>
      <c r="SV3" s="2">
        <v>0</v>
      </c>
      <c r="SW3" s="2">
        <v>0</v>
      </c>
      <c r="SX3" s="2">
        <v>0</v>
      </c>
      <c r="SY3" s="2">
        <v>0</v>
      </c>
      <c r="SZ3" s="2">
        <v>0</v>
      </c>
      <c r="TA3" s="2">
        <v>0</v>
      </c>
      <c r="TB3" s="2">
        <v>0</v>
      </c>
      <c r="TC3" s="2">
        <v>0</v>
      </c>
      <c r="TE3" s="2">
        <v>0</v>
      </c>
      <c r="TF3" s="2">
        <v>0</v>
      </c>
      <c r="TG3" s="2">
        <v>1</v>
      </c>
      <c r="TH3" s="2">
        <v>1</v>
      </c>
      <c r="TI3" s="2">
        <v>1</v>
      </c>
      <c r="TJ3" s="2">
        <v>0</v>
      </c>
      <c r="TK3" s="2">
        <v>1</v>
      </c>
      <c r="TL3" s="2">
        <v>1</v>
      </c>
      <c r="TM3" s="2">
        <v>2</v>
      </c>
      <c r="TN3" s="2">
        <v>1</v>
      </c>
      <c r="TO3" s="2">
        <v>1</v>
      </c>
      <c r="TP3" s="2">
        <v>1</v>
      </c>
      <c r="TQ3" s="2">
        <v>1</v>
      </c>
      <c r="TR3" s="2">
        <v>1</v>
      </c>
      <c r="TS3" s="2">
        <v>0</v>
      </c>
      <c r="TT3" s="2">
        <v>0</v>
      </c>
      <c r="TU3" s="2">
        <v>0</v>
      </c>
      <c r="TV3" s="2">
        <v>0</v>
      </c>
      <c r="TW3" s="2">
        <v>0</v>
      </c>
      <c r="TX3" s="2">
        <v>0</v>
      </c>
      <c r="TY3" s="2">
        <v>0</v>
      </c>
      <c r="UA3" s="2">
        <v>2</v>
      </c>
      <c r="UB3" s="2">
        <v>3</v>
      </c>
      <c r="UC3" s="2">
        <v>1</v>
      </c>
      <c r="UD3" s="2">
        <v>1</v>
      </c>
      <c r="UE3" s="2">
        <v>1</v>
      </c>
      <c r="UF3" s="2">
        <v>1</v>
      </c>
      <c r="UG3" s="2">
        <v>1</v>
      </c>
      <c r="UH3" s="2">
        <v>0</v>
      </c>
      <c r="UI3" s="2">
        <v>1</v>
      </c>
      <c r="UJ3" s="2">
        <v>1</v>
      </c>
      <c r="UK3" s="2">
        <v>1</v>
      </c>
      <c r="UL3" s="2">
        <v>1</v>
      </c>
      <c r="UM3" s="2">
        <v>1</v>
      </c>
      <c r="UN3" s="2">
        <v>0</v>
      </c>
      <c r="UO3" s="2">
        <v>0</v>
      </c>
      <c r="UP3" s="2">
        <v>1</v>
      </c>
      <c r="UQ3" s="2">
        <v>1</v>
      </c>
      <c r="UR3" s="2">
        <v>1</v>
      </c>
      <c r="US3" s="2">
        <v>1</v>
      </c>
      <c r="UT3" s="2">
        <v>1</v>
      </c>
      <c r="UU3" s="2">
        <v>1</v>
      </c>
      <c r="UV3" s="2">
        <v>1</v>
      </c>
      <c r="UW3" s="2">
        <v>1</v>
      </c>
      <c r="UX3" s="2">
        <v>0</v>
      </c>
      <c r="UY3" s="2">
        <v>0</v>
      </c>
      <c r="UZ3" s="2">
        <v>2</v>
      </c>
    </row>
    <row r="4" spans="1:572" x14ac:dyDescent="0.25">
      <c r="A4" s="2">
        <v>43</v>
      </c>
      <c r="B4" s="2" t="s">
        <v>114</v>
      </c>
      <c r="C4" s="2" t="s">
        <v>1328</v>
      </c>
      <c r="D4" s="2">
        <v>1</v>
      </c>
      <c r="F4" s="31" t="s">
        <v>2540</v>
      </c>
      <c r="G4" s="2">
        <v>1</v>
      </c>
      <c r="H4" s="2">
        <v>0</v>
      </c>
      <c r="J4" s="2">
        <v>1</v>
      </c>
      <c r="K4" s="2">
        <v>0</v>
      </c>
      <c r="L4" s="2">
        <v>0</v>
      </c>
      <c r="M4" s="2">
        <v>0</v>
      </c>
      <c r="N4" s="2">
        <v>1</v>
      </c>
      <c r="O4" s="2">
        <v>1</v>
      </c>
      <c r="P4" s="2">
        <v>0</v>
      </c>
      <c r="Q4" s="2">
        <v>0</v>
      </c>
      <c r="R4" s="2">
        <v>1</v>
      </c>
      <c r="S4" s="2">
        <v>0</v>
      </c>
      <c r="T4" s="2">
        <v>0</v>
      </c>
      <c r="U4" s="2">
        <v>1</v>
      </c>
      <c r="V4" s="2">
        <v>1</v>
      </c>
      <c r="W4" s="2">
        <v>0</v>
      </c>
      <c r="X4" s="2">
        <v>1</v>
      </c>
      <c r="Y4" s="2">
        <v>0</v>
      </c>
      <c r="Z4" s="2">
        <v>0</v>
      </c>
      <c r="AA4" s="2">
        <v>0</v>
      </c>
      <c r="AB4" s="2">
        <v>0</v>
      </c>
      <c r="AC4" s="2">
        <v>0</v>
      </c>
      <c r="AD4" s="2">
        <v>0</v>
      </c>
      <c r="AE4" s="2">
        <v>0</v>
      </c>
      <c r="AF4" s="2">
        <v>1</v>
      </c>
      <c r="AG4" s="2">
        <v>3</v>
      </c>
      <c r="AH4" s="2">
        <v>1</v>
      </c>
      <c r="AI4" s="2">
        <v>3</v>
      </c>
      <c r="AJ4" s="46">
        <v>0</v>
      </c>
      <c r="AK4" s="2">
        <v>0</v>
      </c>
      <c r="AL4" s="2">
        <v>0</v>
      </c>
      <c r="AM4" s="2">
        <v>0</v>
      </c>
      <c r="AN4" s="2">
        <v>0</v>
      </c>
      <c r="AO4" s="2">
        <v>0</v>
      </c>
      <c r="AP4" s="2">
        <v>0</v>
      </c>
      <c r="AQ4" s="2">
        <v>0</v>
      </c>
      <c r="AR4" s="2">
        <v>0</v>
      </c>
      <c r="AS4" s="2">
        <v>0</v>
      </c>
      <c r="AT4" s="2">
        <v>0</v>
      </c>
      <c r="AU4" s="2">
        <v>0</v>
      </c>
      <c r="AV4" s="2">
        <v>0</v>
      </c>
      <c r="AW4" s="2">
        <v>0</v>
      </c>
      <c r="AX4" s="2">
        <v>0</v>
      </c>
      <c r="AY4" s="2">
        <v>0</v>
      </c>
      <c r="AZ4" s="2">
        <v>0</v>
      </c>
      <c r="BA4" s="2">
        <v>0</v>
      </c>
      <c r="BB4" s="2">
        <v>0</v>
      </c>
      <c r="BC4" s="2">
        <v>0</v>
      </c>
      <c r="BD4" s="2">
        <v>0</v>
      </c>
      <c r="BE4" s="2">
        <v>0</v>
      </c>
      <c r="BF4" s="2">
        <v>1</v>
      </c>
      <c r="BG4" s="2">
        <v>0</v>
      </c>
      <c r="BH4" s="2">
        <v>0</v>
      </c>
      <c r="BI4" s="2">
        <v>0</v>
      </c>
      <c r="BJ4" s="2">
        <v>0</v>
      </c>
      <c r="BK4" s="2">
        <v>0</v>
      </c>
      <c r="BL4" s="2">
        <v>1</v>
      </c>
      <c r="BM4" s="2">
        <v>0</v>
      </c>
      <c r="BN4" s="2">
        <v>0</v>
      </c>
      <c r="BO4" s="2">
        <v>0</v>
      </c>
      <c r="BP4" s="2">
        <v>0</v>
      </c>
      <c r="BQ4" s="2">
        <v>0</v>
      </c>
      <c r="BR4" s="2">
        <v>0</v>
      </c>
      <c r="BS4" s="2">
        <v>0</v>
      </c>
      <c r="CB4" s="2">
        <v>1</v>
      </c>
      <c r="CC4" s="2">
        <v>0</v>
      </c>
      <c r="CE4" s="2">
        <v>7000</v>
      </c>
      <c r="CF4" s="46">
        <v>6586</v>
      </c>
      <c r="CG4" s="2">
        <v>0</v>
      </c>
      <c r="CH4" s="46">
        <v>2</v>
      </c>
      <c r="CI4" s="2">
        <v>0</v>
      </c>
      <c r="CJ4" s="2">
        <v>0</v>
      </c>
      <c r="CK4" s="2">
        <v>0</v>
      </c>
      <c r="CL4" s="2">
        <v>0</v>
      </c>
      <c r="CM4" s="2">
        <v>0</v>
      </c>
      <c r="CN4" s="2">
        <v>0</v>
      </c>
      <c r="CO4" s="2">
        <v>0</v>
      </c>
      <c r="CP4" s="2">
        <v>0</v>
      </c>
      <c r="CR4" s="2">
        <v>1</v>
      </c>
      <c r="CT4" s="46">
        <v>5</v>
      </c>
      <c r="CU4" s="46">
        <v>200</v>
      </c>
      <c r="CV4" s="2">
        <v>0</v>
      </c>
      <c r="CX4" s="2">
        <v>0</v>
      </c>
      <c r="CZ4" s="2">
        <v>0</v>
      </c>
      <c r="DB4" s="46">
        <v>0</v>
      </c>
      <c r="DC4" s="46"/>
      <c r="DD4" s="46">
        <v>2</v>
      </c>
      <c r="DE4" s="46">
        <v>80</v>
      </c>
      <c r="DF4" s="2">
        <v>0</v>
      </c>
      <c r="DH4" s="46">
        <v>1</v>
      </c>
      <c r="DI4" s="46">
        <v>40</v>
      </c>
      <c r="DJ4" s="46">
        <v>1</v>
      </c>
      <c r="DK4" s="46">
        <v>32</v>
      </c>
      <c r="DL4" s="2">
        <v>1</v>
      </c>
      <c r="DM4" s="2">
        <v>40</v>
      </c>
      <c r="DN4" s="46">
        <v>4</v>
      </c>
      <c r="DO4" s="46">
        <v>160</v>
      </c>
      <c r="DP4" s="46">
        <v>0</v>
      </c>
      <c r="DQ4" s="46"/>
      <c r="DR4" s="2">
        <v>0</v>
      </c>
      <c r="DS4" s="46"/>
      <c r="DT4" s="46"/>
      <c r="DU4" s="46"/>
      <c r="DV4" s="46"/>
      <c r="DW4" s="46"/>
      <c r="DX4" s="46"/>
      <c r="DY4" s="46"/>
      <c r="DZ4" s="46"/>
      <c r="EA4" s="46"/>
      <c r="EB4" s="46"/>
      <c r="EC4" s="46"/>
      <c r="ED4" s="46"/>
      <c r="EE4" s="46"/>
      <c r="EF4" s="46"/>
      <c r="EG4" s="46"/>
      <c r="EH4" s="46"/>
      <c r="EI4" s="2">
        <v>0</v>
      </c>
      <c r="EJ4" s="2">
        <v>0</v>
      </c>
      <c r="EK4" s="2">
        <v>0</v>
      </c>
      <c r="EL4" s="2">
        <v>0</v>
      </c>
      <c r="EM4" s="2">
        <v>0</v>
      </c>
      <c r="EN4" s="2">
        <v>0</v>
      </c>
      <c r="EO4" s="2">
        <v>0</v>
      </c>
      <c r="EP4" s="2">
        <v>0</v>
      </c>
      <c r="EQ4" s="2">
        <v>0</v>
      </c>
      <c r="ER4" s="2">
        <v>0</v>
      </c>
      <c r="ES4" s="2">
        <v>0</v>
      </c>
      <c r="ET4" s="2">
        <v>0</v>
      </c>
      <c r="EU4" s="2">
        <v>0</v>
      </c>
      <c r="FD4" s="2">
        <v>1</v>
      </c>
      <c r="FE4" s="2">
        <v>0</v>
      </c>
      <c r="FF4" s="2">
        <v>0</v>
      </c>
      <c r="FG4" s="2">
        <v>0</v>
      </c>
      <c r="FH4" s="2">
        <v>0</v>
      </c>
      <c r="FI4" s="2">
        <v>0</v>
      </c>
      <c r="FJ4" s="2">
        <v>0</v>
      </c>
      <c r="FK4" s="2">
        <v>0</v>
      </c>
      <c r="FL4" s="2">
        <v>0</v>
      </c>
      <c r="FM4" s="2">
        <v>0</v>
      </c>
      <c r="FN4" s="2">
        <v>0</v>
      </c>
      <c r="FO4" s="2">
        <v>4</v>
      </c>
      <c r="FP4" s="2">
        <v>0</v>
      </c>
      <c r="FQ4" s="2">
        <v>0</v>
      </c>
      <c r="FZ4" s="2">
        <v>0</v>
      </c>
      <c r="GV4" s="2">
        <v>1</v>
      </c>
      <c r="GW4" s="2">
        <v>0</v>
      </c>
      <c r="GX4" s="2">
        <v>0</v>
      </c>
      <c r="GY4" s="2">
        <v>0</v>
      </c>
      <c r="GZ4" s="2">
        <v>0</v>
      </c>
      <c r="HA4" s="2">
        <v>0</v>
      </c>
      <c r="HB4" s="2">
        <v>1</v>
      </c>
      <c r="HC4" s="2">
        <v>0</v>
      </c>
      <c r="HD4" s="2">
        <v>0</v>
      </c>
      <c r="HE4" s="2">
        <v>0</v>
      </c>
      <c r="HF4" s="2">
        <v>1</v>
      </c>
      <c r="HG4" s="2">
        <v>0</v>
      </c>
      <c r="HH4" s="2">
        <v>0</v>
      </c>
      <c r="HI4" s="2">
        <v>0</v>
      </c>
      <c r="HR4" s="2">
        <v>1</v>
      </c>
      <c r="HS4" s="2">
        <v>1</v>
      </c>
      <c r="HT4" s="2">
        <v>0</v>
      </c>
      <c r="HU4" s="2">
        <v>0</v>
      </c>
      <c r="HV4" s="2">
        <v>0</v>
      </c>
      <c r="HW4" s="2">
        <v>0</v>
      </c>
      <c r="HX4" s="2">
        <v>0</v>
      </c>
      <c r="HY4" s="2">
        <v>0</v>
      </c>
      <c r="HZ4" s="2">
        <v>0</v>
      </c>
      <c r="IA4" s="2">
        <v>0</v>
      </c>
      <c r="IB4" s="2">
        <v>1</v>
      </c>
      <c r="IC4" s="2">
        <v>0</v>
      </c>
      <c r="ID4" s="2">
        <v>0</v>
      </c>
      <c r="IE4" s="2">
        <v>0</v>
      </c>
      <c r="IF4" s="2">
        <v>0</v>
      </c>
      <c r="IG4" s="2">
        <v>0</v>
      </c>
      <c r="IP4" s="2">
        <v>0</v>
      </c>
      <c r="IQ4" s="2">
        <v>0</v>
      </c>
      <c r="IR4" s="2">
        <v>0</v>
      </c>
      <c r="IS4" s="2">
        <v>0</v>
      </c>
      <c r="IT4" s="2">
        <v>0</v>
      </c>
      <c r="IU4" s="2">
        <v>0</v>
      </c>
      <c r="IV4" s="2">
        <v>0</v>
      </c>
      <c r="IW4" s="2">
        <v>0</v>
      </c>
      <c r="IX4" s="2">
        <v>0</v>
      </c>
      <c r="IY4" s="2">
        <v>0</v>
      </c>
      <c r="IZ4" s="2">
        <v>0</v>
      </c>
      <c r="JA4" s="2">
        <v>0</v>
      </c>
      <c r="JB4" s="2">
        <v>0</v>
      </c>
      <c r="JK4" s="2">
        <v>2</v>
      </c>
      <c r="JL4" s="2">
        <v>0</v>
      </c>
      <c r="JM4" s="2">
        <v>0</v>
      </c>
      <c r="JN4" s="2">
        <v>0</v>
      </c>
      <c r="JO4" s="2">
        <v>0</v>
      </c>
      <c r="JP4" s="2">
        <v>0</v>
      </c>
      <c r="JQ4" s="2">
        <v>0</v>
      </c>
      <c r="JR4" s="2">
        <v>1</v>
      </c>
      <c r="JS4" s="2">
        <v>0</v>
      </c>
      <c r="JT4" s="2">
        <v>0</v>
      </c>
      <c r="JU4" s="2">
        <v>2</v>
      </c>
      <c r="JV4" s="2">
        <v>0</v>
      </c>
      <c r="JW4" s="2">
        <v>0</v>
      </c>
      <c r="KF4" s="2">
        <v>3</v>
      </c>
      <c r="KH4" s="2">
        <v>1</v>
      </c>
      <c r="KJ4" s="2">
        <v>4</v>
      </c>
      <c r="KK4" s="2">
        <v>4</v>
      </c>
      <c r="KL4" s="2">
        <v>4</v>
      </c>
      <c r="KM4" s="2">
        <v>4</v>
      </c>
      <c r="KN4" s="2">
        <v>4</v>
      </c>
      <c r="KO4" s="2">
        <v>3</v>
      </c>
      <c r="KP4" s="2">
        <v>4</v>
      </c>
      <c r="KQ4" s="2">
        <v>3</v>
      </c>
      <c r="KR4" s="2">
        <v>3</v>
      </c>
      <c r="KS4" s="2">
        <v>4</v>
      </c>
      <c r="KT4" s="2">
        <v>3</v>
      </c>
      <c r="KU4" s="2">
        <v>4</v>
      </c>
      <c r="KV4" s="2">
        <v>0</v>
      </c>
      <c r="LE4" s="2">
        <v>1</v>
      </c>
      <c r="LF4" s="2">
        <v>1</v>
      </c>
      <c r="LG4" s="2">
        <v>0</v>
      </c>
      <c r="LH4" s="2">
        <v>1</v>
      </c>
      <c r="LI4" s="2">
        <v>1</v>
      </c>
      <c r="LJ4" s="2">
        <v>1</v>
      </c>
      <c r="LK4" s="2">
        <v>1</v>
      </c>
      <c r="LL4" s="2">
        <v>1</v>
      </c>
      <c r="LM4" s="2">
        <v>1</v>
      </c>
      <c r="LN4" s="46">
        <v>2</v>
      </c>
      <c r="LO4" s="46">
        <v>2</v>
      </c>
      <c r="LP4" s="2">
        <v>0</v>
      </c>
      <c r="LQ4" s="2">
        <v>1</v>
      </c>
      <c r="LR4" s="2">
        <v>0</v>
      </c>
      <c r="LS4" s="2">
        <v>0</v>
      </c>
      <c r="LT4" s="46">
        <v>1</v>
      </c>
      <c r="LU4" s="46">
        <v>1</v>
      </c>
      <c r="LV4" s="2">
        <v>1</v>
      </c>
      <c r="LW4" s="2">
        <v>0</v>
      </c>
      <c r="LX4" s="2">
        <v>0</v>
      </c>
      <c r="LY4" s="46">
        <v>1</v>
      </c>
      <c r="LZ4" s="46">
        <v>0</v>
      </c>
      <c r="MA4" s="46">
        <v>1</v>
      </c>
      <c r="MB4" s="2">
        <v>0</v>
      </c>
      <c r="MC4" s="2">
        <v>1</v>
      </c>
      <c r="MD4" s="2">
        <v>0</v>
      </c>
      <c r="ME4" s="2">
        <v>0</v>
      </c>
      <c r="MF4" s="2">
        <v>1</v>
      </c>
      <c r="MG4" s="2">
        <v>0</v>
      </c>
      <c r="MH4" s="2">
        <v>1</v>
      </c>
      <c r="MI4" s="2">
        <v>1</v>
      </c>
      <c r="MJ4" s="2">
        <v>1</v>
      </c>
      <c r="MK4" s="2">
        <v>1</v>
      </c>
      <c r="ML4" s="2">
        <v>0</v>
      </c>
      <c r="MM4" s="2">
        <v>0</v>
      </c>
      <c r="MN4" s="46">
        <v>1</v>
      </c>
      <c r="MO4" s="46">
        <v>0</v>
      </c>
      <c r="MP4" s="2">
        <v>0</v>
      </c>
      <c r="MQ4" s="2">
        <v>0</v>
      </c>
      <c r="MR4" s="2">
        <v>0</v>
      </c>
      <c r="MS4" s="2">
        <v>1</v>
      </c>
      <c r="MT4" s="2">
        <v>1</v>
      </c>
      <c r="MU4" s="2">
        <v>1</v>
      </c>
      <c r="MV4" s="2">
        <v>1</v>
      </c>
      <c r="MW4" s="2">
        <v>1</v>
      </c>
      <c r="MX4" s="2">
        <v>1</v>
      </c>
      <c r="MY4" s="2">
        <v>0</v>
      </c>
      <c r="MZ4" s="2">
        <v>0</v>
      </c>
      <c r="NA4" s="2">
        <v>1</v>
      </c>
      <c r="NB4" s="2">
        <v>1</v>
      </c>
      <c r="NC4" s="2">
        <v>1</v>
      </c>
      <c r="ND4" s="2">
        <v>0</v>
      </c>
      <c r="NE4" s="2">
        <v>0</v>
      </c>
      <c r="NF4" s="46">
        <v>1</v>
      </c>
      <c r="NG4" s="46">
        <v>0</v>
      </c>
      <c r="NH4" s="2">
        <v>1</v>
      </c>
      <c r="NI4" s="2">
        <v>1</v>
      </c>
      <c r="NJ4" s="38">
        <v>44015</v>
      </c>
      <c r="NK4" s="2">
        <v>3</v>
      </c>
      <c r="NL4" s="2">
        <v>1</v>
      </c>
      <c r="NM4" s="2">
        <v>0</v>
      </c>
      <c r="NN4" s="2">
        <v>0</v>
      </c>
      <c r="NO4" s="2">
        <v>0</v>
      </c>
      <c r="NP4" s="2">
        <v>0</v>
      </c>
      <c r="NQ4" s="2">
        <v>0</v>
      </c>
      <c r="NR4" s="2">
        <v>1</v>
      </c>
      <c r="NS4" s="2">
        <v>0</v>
      </c>
      <c r="NT4" s="2">
        <v>1</v>
      </c>
      <c r="NU4" s="2">
        <v>1</v>
      </c>
      <c r="NV4" s="2">
        <v>0</v>
      </c>
      <c r="NW4" s="2">
        <v>1</v>
      </c>
      <c r="NX4" s="2">
        <v>0</v>
      </c>
      <c r="NY4" s="2">
        <v>0</v>
      </c>
      <c r="NZ4" s="2">
        <v>0</v>
      </c>
      <c r="OA4" s="2">
        <v>0</v>
      </c>
      <c r="OB4" s="2">
        <v>0</v>
      </c>
      <c r="OC4" s="2">
        <v>0</v>
      </c>
      <c r="OD4" s="2">
        <v>0</v>
      </c>
      <c r="OE4" s="2">
        <v>0</v>
      </c>
      <c r="OF4" s="2">
        <v>0</v>
      </c>
      <c r="OG4" s="2">
        <v>0</v>
      </c>
      <c r="OH4" s="2">
        <v>0</v>
      </c>
      <c r="OI4" s="2">
        <v>2</v>
      </c>
      <c r="OJ4" s="2">
        <v>1</v>
      </c>
      <c r="OK4" s="2">
        <v>1</v>
      </c>
      <c r="OL4" s="2">
        <v>1</v>
      </c>
      <c r="OM4" s="2">
        <v>1</v>
      </c>
      <c r="ON4" s="2">
        <v>1</v>
      </c>
      <c r="OO4" s="2">
        <v>1</v>
      </c>
      <c r="OP4" s="2">
        <v>1</v>
      </c>
      <c r="OQ4" s="2">
        <v>1</v>
      </c>
      <c r="OR4" s="2">
        <v>1</v>
      </c>
      <c r="OS4" s="2">
        <v>1</v>
      </c>
      <c r="OT4" s="46">
        <v>2</v>
      </c>
      <c r="OU4" s="2">
        <v>1</v>
      </c>
      <c r="OV4" s="2">
        <v>3</v>
      </c>
      <c r="OW4" s="2">
        <v>3</v>
      </c>
      <c r="OX4" s="2">
        <v>1</v>
      </c>
      <c r="OY4" s="2">
        <v>1</v>
      </c>
      <c r="OZ4" s="2">
        <v>3</v>
      </c>
      <c r="PA4" s="2">
        <v>3</v>
      </c>
      <c r="PB4" s="2">
        <v>1</v>
      </c>
      <c r="PC4" s="46">
        <v>3</v>
      </c>
      <c r="PD4" s="46">
        <v>1</v>
      </c>
      <c r="PE4" s="2">
        <v>1</v>
      </c>
      <c r="PF4" s="2">
        <v>1</v>
      </c>
      <c r="PG4" s="2">
        <v>3</v>
      </c>
      <c r="PH4" s="46">
        <v>1</v>
      </c>
      <c r="PI4" s="2">
        <v>1</v>
      </c>
      <c r="PJ4" s="2">
        <v>1</v>
      </c>
      <c r="PK4" s="2">
        <v>1</v>
      </c>
      <c r="PL4" s="2">
        <v>1</v>
      </c>
      <c r="PM4" s="2">
        <v>1</v>
      </c>
      <c r="PN4" s="2">
        <v>1</v>
      </c>
      <c r="PO4" s="2">
        <v>1</v>
      </c>
      <c r="PP4" s="2">
        <v>1</v>
      </c>
      <c r="PQ4" s="2">
        <v>1</v>
      </c>
      <c r="PR4" s="2">
        <v>1</v>
      </c>
      <c r="PS4" s="2">
        <v>1</v>
      </c>
      <c r="PT4" s="2">
        <v>1</v>
      </c>
      <c r="PU4" s="2">
        <v>1</v>
      </c>
      <c r="PV4" s="2">
        <v>3</v>
      </c>
      <c r="PW4" s="2">
        <v>1</v>
      </c>
      <c r="PX4" s="2">
        <v>1</v>
      </c>
      <c r="PY4" s="2">
        <v>1</v>
      </c>
      <c r="PZ4" s="2">
        <v>3</v>
      </c>
      <c r="QA4" s="2">
        <v>1</v>
      </c>
      <c r="QB4" s="2">
        <v>3</v>
      </c>
      <c r="QC4" s="2">
        <v>1</v>
      </c>
      <c r="QD4" s="2">
        <v>3</v>
      </c>
      <c r="QE4" s="2">
        <v>1</v>
      </c>
      <c r="QF4" s="2">
        <v>3</v>
      </c>
      <c r="QG4" s="2">
        <v>1</v>
      </c>
      <c r="QH4" s="2">
        <v>1</v>
      </c>
      <c r="QI4" s="2">
        <v>3</v>
      </c>
      <c r="QJ4" s="2">
        <v>2</v>
      </c>
      <c r="QK4" s="2">
        <v>1</v>
      </c>
      <c r="QL4" s="2">
        <v>1</v>
      </c>
      <c r="QM4" s="2">
        <v>1</v>
      </c>
      <c r="QN4" s="2">
        <v>1</v>
      </c>
      <c r="QO4" s="2">
        <v>3</v>
      </c>
      <c r="QP4" s="2">
        <v>1</v>
      </c>
      <c r="QQ4" s="2">
        <v>3</v>
      </c>
      <c r="QR4" s="2">
        <v>1</v>
      </c>
      <c r="QS4" s="2" t="s">
        <v>1329</v>
      </c>
      <c r="QT4" s="2">
        <v>1</v>
      </c>
      <c r="QU4" s="2" t="s">
        <v>1329</v>
      </c>
      <c r="QV4" s="2">
        <v>3</v>
      </c>
      <c r="QW4" s="2">
        <v>3</v>
      </c>
      <c r="QX4" s="2">
        <v>0</v>
      </c>
      <c r="QY4" s="2">
        <v>1</v>
      </c>
      <c r="QZ4" s="2">
        <v>1</v>
      </c>
      <c r="RA4" s="2">
        <v>1</v>
      </c>
      <c r="RB4" s="2">
        <v>1</v>
      </c>
      <c r="RC4" s="2">
        <v>1</v>
      </c>
      <c r="RD4" s="2">
        <v>2</v>
      </c>
      <c r="RE4" s="2">
        <v>1</v>
      </c>
      <c r="RF4" s="2">
        <v>1</v>
      </c>
      <c r="RG4" s="2">
        <v>1</v>
      </c>
      <c r="RH4" s="2">
        <v>1</v>
      </c>
      <c r="RJ4" s="2">
        <v>1</v>
      </c>
      <c r="RK4" s="2">
        <v>1</v>
      </c>
      <c r="RL4" s="2">
        <v>0</v>
      </c>
      <c r="RM4" s="2">
        <v>0</v>
      </c>
      <c r="RN4" s="2">
        <v>0</v>
      </c>
      <c r="RO4" s="2">
        <v>0</v>
      </c>
      <c r="RP4" s="2">
        <v>0</v>
      </c>
      <c r="RQ4" s="2">
        <v>0</v>
      </c>
      <c r="RR4" s="2">
        <v>1</v>
      </c>
      <c r="RS4" s="2">
        <v>0</v>
      </c>
      <c r="RT4" s="2">
        <v>1</v>
      </c>
      <c r="RU4" s="2">
        <v>0</v>
      </c>
      <c r="RV4" s="2">
        <v>0</v>
      </c>
      <c r="RW4" s="2">
        <v>0</v>
      </c>
      <c r="RX4" s="2">
        <v>0</v>
      </c>
      <c r="RY4" s="2">
        <v>0</v>
      </c>
      <c r="RZ4" s="2">
        <v>0</v>
      </c>
      <c r="SA4" s="2">
        <v>0</v>
      </c>
      <c r="SB4" s="2">
        <v>1</v>
      </c>
      <c r="SC4" s="2">
        <v>1</v>
      </c>
      <c r="SD4" s="2">
        <v>0</v>
      </c>
      <c r="SE4" s="2">
        <v>0</v>
      </c>
      <c r="SF4" s="2">
        <v>1</v>
      </c>
      <c r="SG4" s="2">
        <v>0</v>
      </c>
      <c r="SH4" s="2">
        <v>0</v>
      </c>
      <c r="SI4" s="2">
        <v>0</v>
      </c>
      <c r="SK4" s="2">
        <v>1</v>
      </c>
      <c r="SL4" s="2">
        <v>1</v>
      </c>
      <c r="SM4" s="2">
        <v>1</v>
      </c>
      <c r="SN4" s="2">
        <v>0</v>
      </c>
      <c r="SO4" s="2">
        <v>1</v>
      </c>
      <c r="SP4" s="2">
        <v>1</v>
      </c>
      <c r="SQ4" s="2">
        <v>0</v>
      </c>
      <c r="SR4" s="2">
        <v>0</v>
      </c>
      <c r="SS4" s="2">
        <v>1</v>
      </c>
      <c r="ST4" s="2">
        <v>1</v>
      </c>
      <c r="SU4" s="2">
        <v>1</v>
      </c>
      <c r="SV4" s="2">
        <v>0</v>
      </c>
      <c r="SW4" s="2">
        <v>0</v>
      </c>
      <c r="SX4" s="2">
        <v>0</v>
      </c>
      <c r="SY4" s="2">
        <v>0</v>
      </c>
      <c r="SZ4" s="2">
        <v>0</v>
      </c>
      <c r="TA4" s="2">
        <v>0</v>
      </c>
      <c r="TB4" s="2">
        <v>0</v>
      </c>
      <c r="TC4" s="2">
        <v>0</v>
      </c>
      <c r="TE4" s="2">
        <v>0</v>
      </c>
      <c r="TF4" s="2">
        <v>0</v>
      </c>
      <c r="TG4" s="2">
        <v>1</v>
      </c>
      <c r="TH4" s="2">
        <v>1</v>
      </c>
      <c r="TI4" s="2">
        <v>1</v>
      </c>
      <c r="TJ4" s="2">
        <v>0</v>
      </c>
      <c r="TK4" s="2">
        <v>1</v>
      </c>
      <c r="TL4" s="2">
        <v>1</v>
      </c>
      <c r="TM4" s="2">
        <v>1</v>
      </c>
      <c r="TN4" s="2">
        <v>1</v>
      </c>
      <c r="TO4" s="2">
        <v>1</v>
      </c>
      <c r="TP4" s="2">
        <v>1</v>
      </c>
      <c r="TQ4" s="2">
        <v>1</v>
      </c>
      <c r="TR4" s="2">
        <v>0</v>
      </c>
      <c r="TS4" s="2">
        <v>1</v>
      </c>
      <c r="TT4" s="2">
        <v>1</v>
      </c>
      <c r="TU4" s="2">
        <v>0</v>
      </c>
      <c r="TV4" s="2">
        <v>1</v>
      </c>
      <c r="TW4" s="2">
        <v>0</v>
      </c>
      <c r="TX4" s="2">
        <v>0</v>
      </c>
      <c r="TY4" s="2">
        <v>0</v>
      </c>
      <c r="UA4" s="2">
        <v>1</v>
      </c>
      <c r="UB4" s="2">
        <v>3</v>
      </c>
      <c r="UC4" s="2">
        <v>1</v>
      </c>
      <c r="UD4" s="2">
        <v>1</v>
      </c>
      <c r="UE4" s="2">
        <v>1</v>
      </c>
      <c r="UF4" s="2">
        <v>1</v>
      </c>
      <c r="UG4" s="2">
        <v>1</v>
      </c>
      <c r="UH4" s="2">
        <v>1</v>
      </c>
      <c r="UI4" s="2">
        <v>1</v>
      </c>
      <c r="UJ4" s="2">
        <v>1</v>
      </c>
      <c r="UK4" s="2">
        <v>1</v>
      </c>
      <c r="UL4" s="2">
        <v>1</v>
      </c>
      <c r="UM4" s="2">
        <v>1</v>
      </c>
      <c r="UN4" s="2">
        <v>0</v>
      </c>
      <c r="UO4" s="2">
        <v>0</v>
      </c>
      <c r="UP4" s="2">
        <v>1</v>
      </c>
      <c r="UQ4" s="2">
        <v>1</v>
      </c>
      <c r="UR4" s="2">
        <v>1</v>
      </c>
      <c r="US4" s="2">
        <v>1</v>
      </c>
      <c r="UT4" s="2">
        <v>1</v>
      </c>
      <c r="UU4" s="2">
        <v>1</v>
      </c>
      <c r="UV4" s="2">
        <v>1</v>
      </c>
      <c r="UW4" s="2">
        <v>1</v>
      </c>
      <c r="UX4" s="2">
        <v>1</v>
      </c>
      <c r="UY4" s="2">
        <v>0</v>
      </c>
      <c r="UZ4" s="2">
        <v>2</v>
      </c>
    </row>
    <row r="5" spans="1:572" x14ac:dyDescent="0.25">
      <c r="A5" s="2">
        <v>44</v>
      </c>
      <c r="B5" s="2" t="s">
        <v>114</v>
      </c>
      <c r="C5" s="2" t="s">
        <v>1328</v>
      </c>
      <c r="D5" s="2">
        <v>1</v>
      </c>
      <c r="F5" s="31" t="s">
        <v>2541</v>
      </c>
      <c r="G5" s="2">
        <v>1</v>
      </c>
      <c r="H5" s="2">
        <v>0</v>
      </c>
      <c r="J5" s="2">
        <v>1</v>
      </c>
      <c r="K5" s="2">
        <v>0</v>
      </c>
      <c r="L5" s="2">
        <v>0</v>
      </c>
      <c r="M5" s="2">
        <v>0</v>
      </c>
      <c r="N5" s="2">
        <v>1</v>
      </c>
      <c r="O5" s="2">
        <v>1</v>
      </c>
      <c r="P5" s="2">
        <v>0</v>
      </c>
      <c r="Q5" s="2">
        <v>0</v>
      </c>
      <c r="R5" s="2">
        <v>0</v>
      </c>
      <c r="S5" s="2">
        <v>0</v>
      </c>
      <c r="T5" s="2">
        <v>0</v>
      </c>
      <c r="U5" s="2">
        <v>1</v>
      </c>
      <c r="V5" s="2">
        <v>1</v>
      </c>
      <c r="W5" s="2">
        <v>0</v>
      </c>
      <c r="X5" s="2">
        <v>1</v>
      </c>
      <c r="Y5" s="2">
        <v>0</v>
      </c>
      <c r="Z5" s="2">
        <v>0</v>
      </c>
      <c r="AA5" s="2">
        <v>0</v>
      </c>
      <c r="AB5" s="2">
        <v>0</v>
      </c>
      <c r="AC5" s="2">
        <v>0</v>
      </c>
      <c r="AD5" s="2">
        <v>0</v>
      </c>
      <c r="AE5" s="2">
        <v>0</v>
      </c>
      <c r="AF5" s="2">
        <v>1</v>
      </c>
      <c r="AG5" s="2">
        <v>3</v>
      </c>
      <c r="AH5" s="2">
        <v>1</v>
      </c>
      <c r="AI5" s="2">
        <v>3</v>
      </c>
      <c r="AJ5" s="46">
        <v>0</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0</v>
      </c>
      <c r="BE5" s="2">
        <v>0</v>
      </c>
      <c r="BF5" s="2">
        <v>1</v>
      </c>
      <c r="BG5" s="2">
        <v>0</v>
      </c>
      <c r="BH5" s="2">
        <v>0</v>
      </c>
      <c r="BI5" s="2">
        <v>0</v>
      </c>
      <c r="BJ5" s="2">
        <v>0</v>
      </c>
      <c r="BK5" s="2">
        <v>0</v>
      </c>
      <c r="BL5" s="2">
        <v>1</v>
      </c>
      <c r="BM5" s="2">
        <v>0</v>
      </c>
      <c r="BN5" s="2">
        <v>0</v>
      </c>
      <c r="BO5" s="2">
        <v>0</v>
      </c>
      <c r="BP5" s="2">
        <v>0</v>
      </c>
      <c r="BQ5" s="2">
        <v>0</v>
      </c>
      <c r="BR5" s="2">
        <v>0</v>
      </c>
      <c r="BS5" s="2">
        <v>0</v>
      </c>
      <c r="CB5" s="2">
        <v>1</v>
      </c>
      <c r="CC5" s="2">
        <v>0</v>
      </c>
      <c r="CE5" s="2">
        <v>3500</v>
      </c>
      <c r="CF5" s="46">
        <v>3924</v>
      </c>
      <c r="CG5" s="2">
        <v>0</v>
      </c>
      <c r="CH5" s="46">
        <v>1</v>
      </c>
      <c r="CI5" s="2">
        <v>0</v>
      </c>
      <c r="CJ5" s="2">
        <v>0</v>
      </c>
      <c r="CK5" s="2">
        <v>0</v>
      </c>
      <c r="CL5" s="2">
        <v>0</v>
      </c>
      <c r="CM5" s="2">
        <v>0</v>
      </c>
      <c r="CN5" s="2">
        <v>0</v>
      </c>
      <c r="CO5" s="2">
        <v>0</v>
      </c>
      <c r="CP5" s="2">
        <v>0</v>
      </c>
      <c r="CR5" s="2">
        <v>1</v>
      </c>
      <c r="CT5" s="46">
        <v>3</v>
      </c>
      <c r="CU5" s="46">
        <v>120</v>
      </c>
      <c r="CV5" s="2">
        <v>0</v>
      </c>
      <c r="CX5" s="2">
        <v>0</v>
      </c>
      <c r="CZ5" s="2">
        <v>0</v>
      </c>
      <c r="DB5" s="46">
        <v>0</v>
      </c>
      <c r="DC5" s="46"/>
      <c r="DD5" s="46">
        <v>1</v>
      </c>
      <c r="DE5" s="46">
        <v>40</v>
      </c>
      <c r="DF5" s="2">
        <v>0</v>
      </c>
      <c r="DH5" s="46">
        <v>0</v>
      </c>
      <c r="DI5" s="46"/>
      <c r="DJ5" s="46">
        <v>1</v>
      </c>
      <c r="DK5" s="46">
        <v>32</v>
      </c>
      <c r="DL5" s="2">
        <v>0</v>
      </c>
      <c r="DN5" s="46">
        <v>2</v>
      </c>
      <c r="DO5" s="46">
        <v>80</v>
      </c>
      <c r="DP5" s="46">
        <v>0</v>
      </c>
      <c r="DQ5" s="46"/>
      <c r="DR5" s="2">
        <v>0</v>
      </c>
      <c r="DS5" s="46"/>
      <c r="DT5" s="46"/>
      <c r="DU5" s="46"/>
      <c r="DV5" s="46"/>
      <c r="DW5" s="46"/>
      <c r="DX5" s="46"/>
      <c r="DY5" s="46"/>
      <c r="DZ5" s="46"/>
      <c r="EA5" s="46"/>
      <c r="EB5" s="46"/>
      <c r="EC5" s="46"/>
      <c r="ED5" s="46"/>
      <c r="EE5" s="46"/>
      <c r="EF5" s="46"/>
      <c r="EG5" s="46"/>
      <c r="EH5" s="46"/>
      <c r="EI5" s="2">
        <v>0</v>
      </c>
      <c r="EJ5" s="2">
        <v>0</v>
      </c>
      <c r="EK5" s="2">
        <v>0</v>
      </c>
      <c r="EL5" s="2">
        <v>0</v>
      </c>
      <c r="EM5" s="2">
        <v>0</v>
      </c>
      <c r="EN5" s="2">
        <v>0</v>
      </c>
      <c r="EO5" s="2">
        <v>0</v>
      </c>
      <c r="EP5" s="2">
        <v>0</v>
      </c>
      <c r="EQ5" s="2">
        <v>0</v>
      </c>
      <c r="ER5" s="2">
        <v>0</v>
      </c>
      <c r="ES5" s="2">
        <v>0</v>
      </c>
      <c r="ET5" s="2">
        <v>0</v>
      </c>
      <c r="EU5" s="2">
        <v>0</v>
      </c>
      <c r="FD5" s="2">
        <v>1</v>
      </c>
      <c r="FE5" s="2">
        <v>2</v>
      </c>
      <c r="FF5" s="2">
        <v>0</v>
      </c>
      <c r="FG5" s="2">
        <v>0</v>
      </c>
      <c r="FH5" s="2">
        <v>0</v>
      </c>
      <c r="FI5" s="2">
        <v>0</v>
      </c>
      <c r="FJ5" s="2">
        <v>1</v>
      </c>
      <c r="FK5" s="2">
        <v>0</v>
      </c>
      <c r="FL5" s="2">
        <v>0</v>
      </c>
      <c r="FM5" s="2">
        <v>0</v>
      </c>
      <c r="FN5" s="2">
        <v>0</v>
      </c>
      <c r="FO5" s="2">
        <v>2</v>
      </c>
      <c r="FP5" s="2">
        <v>0</v>
      </c>
      <c r="FQ5" s="2">
        <v>0</v>
      </c>
      <c r="FZ5" s="2">
        <v>0</v>
      </c>
      <c r="GV5" s="2">
        <v>0</v>
      </c>
      <c r="HR5" s="2">
        <v>0</v>
      </c>
      <c r="HS5" s="2">
        <v>0</v>
      </c>
      <c r="HT5" s="2">
        <v>0</v>
      </c>
      <c r="HU5" s="2">
        <v>0</v>
      </c>
      <c r="HV5" s="2">
        <v>0</v>
      </c>
      <c r="HW5" s="2">
        <v>0</v>
      </c>
      <c r="HX5" s="2">
        <v>0</v>
      </c>
      <c r="HY5" s="2">
        <v>0</v>
      </c>
      <c r="HZ5" s="2">
        <v>0</v>
      </c>
      <c r="IA5" s="2">
        <v>0</v>
      </c>
      <c r="IB5" s="2">
        <v>1</v>
      </c>
      <c r="IC5" s="2">
        <v>0</v>
      </c>
      <c r="ID5" s="2">
        <v>0</v>
      </c>
      <c r="IE5" s="2">
        <v>0</v>
      </c>
      <c r="IF5" s="2">
        <v>0</v>
      </c>
      <c r="IG5" s="2">
        <v>0</v>
      </c>
      <c r="IP5" s="2">
        <v>1</v>
      </c>
      <c r="IQ5" s="2">
        <v>0</v>
      </c>
      <c r="IR5" s="2">
        <v>0</v>
      </c>
      <c r="IS5" s="2">
        <v>0</v>
      </c>
      <c r="IT5" s="2">
        <v>0</v>
      </c>
      <c r="IU5" s="2">
        <v>0</v>
      </c>
      <c r="IV5" s="2">
        <v>0</v>
      </c>
      <c r="IW5" s="2">
        <v>0</v>
      </c>
      <c r="IX5" s="2">
        <v>0</v>
      </c>
      <c r="IY5" s="2">
        <v>0</v>
      </c>
      <c r="IZ5" s="2">
        <v>0</v>
      </c>
      <c r="JA5" s="2">
        <v>0</v>
      </c>
      <c r="JB5" s="2">
        <v>0</v>
      </c>
      <c r="JK5" s="2">
        <v>1</v>
      </c>
      <c r="JL5" s="2">
        <v>0</v>
      </c>
      <c r="JM5" s="2">
        <v>0</v>
      </c>
      <c r="JN5" s="2">
        <v>0</v>
      </c>
      <c r="JO5" s="2">
        <v>0</v>
      </c>
      <c r="JP5" s="2">
        <v>0</v>
      </c>
      <c r="JQ5" s="2">
        <v>0</v>
      </c>
      <c r="JR5" s="2">
        <v>0</v>
      </c>
      <c r="JS5" s="2">
        <v>0</v>
      </c>
      <c r="JT5" s="2">
        <v>0</v>
      </c>
      <c r="JU5" s="2">
        <v>0</v>
      </c>
      <c r="JV5" s="2">
        <v>0</v>
      </c>
      <c r="JW5" s="2">
        <v>0</v>
      </c>
      <c r="KF5" s="2">
        <v>3</v>
      </c>
      <c r="KH5" s="2">
        <v>1</v>
      </c>
      <c r="KJ5" s="2">
        <v>4</v>
      </c>
      <c r="KK5" s="2">
        <v>4</v>
      </c>
      <c r="KL5" s="2">
        <v>4</v>
      </c>
      <c r="KM5" s="2">
        <v>4</v>
      </c>
      <c r="KN5" s="2">
        <v>4</v>
      </c>
      <c r="KO5" s="2">
        <v>3</v>
      </c>
      <c r="KP5" s="2">
        <v>4</v>
      </c>
      <c r="KQ5" s="2">
        <v>4</v>
      </c>
      <c r="KR5" s="2">
        <v>3</v>
      </c>
      <c r="KS5" s="2">
        <v>4</v>
      </c>
      <c r="KT5" s="2">
        <v>3</v>
      </c>
      <c r="KU5" s="2">
        <v>4</v>
      </c>
      <c r="KV5" s="2">
        <v>0</v>
      </c>
      <c r="LE5" s="2">
        <v>1</v>
      </c>
      <c r="LF5" s="2">
        <v>1</v>
      </c>
      <c r="LG5" s="2">
        <v>0</v>
      </c>
      <c r="LH5" s="2">
        <v>0</v>
      </c>
      <c r="LI5" s="2">
        <v>1</v>
      </c>
      <c r="LJ5" s="2">
        <v>1</v>
      </c>
      <c r="LK5" s="2">
        <v>1</v>
      </c>
      <c r="LL5" s="2">
        <v>1</v>
      </c>
      <c r="LM5" s="2">
        <v>1</v>
      </c>
      <c r="LN5" s="46">
        <v>3</v>
      </c>
      <c r="LO5" s="46">
        <v>2</v>
      </c>
      <c r="LP5" s="2">
        <v>0</v>
      </c>
      <c r="LQ5" s="2">
        <v>1</v>
      </c>
      <c r="LR5" s="2">
        <v>0</v>
      </c>
      <c r="LS5" s="2">
        <v>0</v>
      </c>
      <c r="LT5" s="46">
        <v>1</v>
      </c>
      <c r="LU5" s="46">
        <v>1</v>
      </c>
      <c r="LV5" s="2">
        <v>1</v>
      </c>
      <c r="LW5" s="2">
        <v>0</v>
      </c>
      <c r="LX5" s="2">
        <v>0</v>
      </c>
      <c r="LY5" s="46">
        <v>1</v>
      </c>
      <c r="LZ5" s="46">
        <v>1</v>
      </c>
      <c r="MA5" s="46">
        <v>1</v>
      </c>
      <c r="MB5" s="2">
        <v>0</v>
      </c>
      <c r="MC5" s="2">
        <v>1</v>
      </c>
      <c r="MD5" s="2">
        <v>0</v>
      </c>
      <c r="ME5" s="2">
        <v>0</v>
      </c>
      <c r="MF5" s="2">
        <v>1</v>
      </c>
      <c r="MG5" s="2">
        <v>0</v>
      </c>
      <c r="MH5" s="2">
        <v>1</v>
      </c>
      <c r="MI5" s="2">
        <v>1</v>
      </c>
      <c r="MJ5" s="2">
        <v>1</v>
      </c>
      <c r="MK5" s="2">
        <v>1</v>
      </c>
      <c r="ML5" s="2">
        <v>0</v>
      </c>
      <c r="MM5" s="2">
        <v>0</v>
      </c>
      <c r="MN5" s="46">
        <v>0</v>
      </c>
      <c r="MO5" s="46">
        <v>0</v>
      </c>
      <c r="MP5" s="2">
        <v>0</v>
      </c>
      <c r="MQ5" s="2">
        <v>0</v>
      </c>
      <c r="MR5" s="2">
        <v>0</v>
      </c>
      <c r="MS5" s="2">
        <v>1</v>
      </c>
      <c r="MT5" s="2">
        <v>1</v>
      </c>
      <c r="MU5" s="2">
        <v>1</v>
      </c>
      <c r="MV5" s="2">
        <v>1</v>
      </c>
      <c r="MW5" s="2">
        <v>3</v>
      </c>
      <c r="MX5" s="2">
        <v>1</v>
      </c>
      <c r="MY5" s="2">
        <v>0</v>
      </c>
      <c r="MZ5" s="2">
        <v>0</v>
      </c>
      <c r="NA5" s="2">
        <v>1</v>
      </c>
      <c r="NB5" s="2">
        <v>1</v>
      </c>
      <c r="NC5" s="2">
        <v>1</v>
      </c>
      <c r="ND5" s="2">
        <v>0</v>
      </c>
      <c r="NE5" s="2">
        <v>0</v>
      </c>
      <c r="NF5" s="46">
        <v>1</v>
      </c>
      <c r="NG5" s="46">
        <v>1</v>
      </c>
      <c r="NH5" s="2">
        <v>1</v>
      </c>
      <c r="NI5" s="2">
        <v>1</v>
      </c>
      <c r="NJ5" s="38">
        <v>44053</v>
      </c>
      <c r="NK5" s="2">
        <v>2</v>
      </c>
      <c r="NL5" s="2">
        <v>1</v>
      </c>
      <c r="NM5" s="2">
        <v>0</v>
      </c>
      <c r="NN5" s="2">
        <v>0</v>
      </c>
      <c r="NO5" s="2">
        <v>0</v>
      </c>
      <c r="NP5" s="2">
        <v>0</v>
      </c>
      <c r="NQ5" s="2">
        <v>0</v>
      </c>
      <c r="NR5" s="2">
        <v>1</v>
      </c>
      <c r="NS5" s="2">
        <v>0</v>
      </c>
      <c r="NT5" s="2">
        <v>0</v>
      </c>
      <c r="NU5" s="2">
        <v>1</v>
      </c>
      <c r="NV5" s="2">
        <v>0</v>
      </c>
      <c r="NW5" s="2">
        <v>1</v>
      </c>
      <c r="NX5" s="2">
        <v>0</v>
      </c>
      <c r="NY5" s="2">
        <v>0</v>
      </c>
      <c r="NZ5" s="2">
        <v>0</v>
      </c>
      <c r="OA5" s="2">
        <v>0</v>
      </c>
      <c r="OB5" s="2">
        <v>0</v>
      </c>
      <c r="OC5" s="2">
        <v>0</v>
      </c>
      <c r="OD5" s="2">
        <v>0</v>
      </c>
      <c r="OE5" s="2">
        <v>0</v>
      </c>
      <c r="OF5" s="2">
        <v>0</v>
      </c>
      <c r="OG5" s="2">
        <v>0</v>
      </c>
      <c r="OH5" s="2">
        <v>0</v>
      </c>
      <c r="OI5" s="2">
        <v>2</v>
      </c>
      <c r="OJ5" s="2">
        <v>1</v>
      </c>
      <c r="OK5" s="2">
        <v>1</v>
      </c>
      <c r="OL5" s="2">
        <v>1</v>
      </c>
      <c r="OM5" s="2">
        <v>1</v>
      </c>
      <c r="ON5" s="2">
        <v>1</v>
      </c>
      <c r="OO5" s="2">
        <v>1</v>
      </c>
      <c r="OP5" s="2">
        <v>1</v>
      </c>
      <c r="OQ5" s="2">
        <v>1</v>
      </c>
      <c r="OR5" s="2">
        <v>1</v>
      </c>
      <c r="OS5" s="2">
        <v>1</v>
      </c>
      <c r="OT5" s="46">
        <v>2</v>
      </c>
      <c r="OU5" s="2">
        <v>1</v>
      </c>
      <c r="OV5" s="2">
        <v>3</v>
      </c>
      <c r="OW5" s="2">
        <v>3</v>
      </c>
      <c r="OX5" s="2">
        <v>1</v>
      </c>
      <c r="OY5" s="2">
        <v>1</v>
      </c>
      <c r="OZ5" s="2">
        <v>3</v>
      </c>
      <c r="PA5" s="2">
        <v>3</v>
      </c>
      <c r="PB5" s="2">
        <v>1</v>
      </c>
      <c r="PC5" s="46">
        <v>3</v>
      </c>
      <c r="PD5" s="46">
        <v>1</v>
      </c>
      <c r="PE5" s="2">
        <v>1</v>
      </c>
      <c r="PF5" s="2">
        <v>1</v>
      </c>
      <c r="PG5" s="2">
        <v>3</v>
      </c>
      <c r="PH5" s="46">
        <v>1</v>
      </c>
      <c r="PI5" s="2">
        <v>1</v>
      </c>
      <c r="PJ5" s="2">
        <v>1</v>
      </c>
      <c r="PK5" s="2">
        <v>1</v>
      </c>
      <c r="PL5" s="2">
        <v>1</v>
      </c>
      <c r="PM5" s="2">
        <v>1</v>
      </c>
      <c r="PN5" s="2">
        <v>1</v>
      </c>
      <c r="PO5" s="2">
        <v>1</v>
      </c>
      <c r="PP5" s="2">
        <v>1</v>
      </c>
      <c r="PQ5" s="2">
        <v>1</v>
      </c>
      <c r="PR5" s="2">
        <v>1</v>
      </c>
      <c r="PS5" s="2">
        <v>1</v>
      </c>
      <c r="PT5" s="2">
        <v>1</v>
      </c>
      <c r="PU5" s="2">
        <v>1</v>
      </c>
      <c r="PV5" s="2">
        <v>3</v>
      </c>
      <c r="PW5" s="2">
        <v>1</v>
      </c>
      <c r="PX5" s="2">
        <v>1</v>
      </c>
      <c r="PY5" s="2">
        <v>1</v>
      </c>
      <c r="PZ5" s="2">
        <v>3</v>
      </c>
      <c r="QA5" s="2">
        <v>1</v>
      </c>
      <c r="QB5" s="2">
        <v>3</v>
      </c>
      <c r="QC5" s="2">
        <v>1</v>
      </c>
      <c r="QD5" s="2">
        <v>3</v>
      </c>
      <c r="QE5" s="2">
        <v>1</v>
      </c>
      <c r="QF5" s="2">
        <v>3</v>
      </c>
      <c r="QG5" s="2">
        <v>3</v>
      </c>
      <c r="QH5" s="2">
        <v>1</v>
      </c>
      <c r="QI5" s="2">
        <v>3</v>
      </c>
      <c r="QJ5" s="2">
        <v>2</v>
      </c>
      <c r="QK5" s="2">
        <v>1</v>
      </c>
      <c r="QL5" s="2">
        <v>1</v>
      </c>
      <c r="QM5" s="2">
        <v>1</v>
      </c>
      <c r="QN5" s="2">
        <v>1</v>
      </c>
      <c r="QO5" s="2">
        <v>3</v>
      </c>
      <c r="QP5" s="2">
        <v>1</v>
      </c>
      <c r="QQ5" s="2">
        <v>2</v>
      </c>
      <c r="QR5" s="2">
        <v>1</v>
      </c>
      <c r="QS5" s="2" t="s">
        <v>1330</v>
      </c>
      <c r="QT5" s="2">
        <v>1</v>
      </c>
      <c r="QU5" s="2" t="s">
        <v>1329</v>
      </c>
      <c r="QV5" s="2">
        <v>3</v>
      </c>
      <c r="QW5" s="2">
        <v>3</v>
      </c>
      <c r="QX5" s="2">
        <v>0</v>
      </c>
      <c r="QY5" s="2">
        <v>1</v>
      </c>
      <c r="QZ5" s="2">
        <v>1</v>
      </c>
      <c r="RA5" s="2">
        <v>1</v>
      </c>
      <c r="RB5" s="2">
        <v>1</v>
      </c>
      <c r="RC5" s="2">
        <v>1</v>
      </c>
      <c r="RD5" s="2">
        <v>2</v>
      </c>
      <c r="RE5" s="2">
        <v>1</v>
      </c>
      <c r="RF5" s="2">
        <v>1</v>
      </c>
      <c r="RG5" s="2">
        <v>1</v>
      </c>
      <c r="RH5" s="2">
        <v>1</v>
      </c>
      <c r="RJ5" s="2">
        <v>1</v>
      </c>
      <c r="RK5" s="2">
        <v>1</v>
      </c>
      <c r="RL5" s="2">
        <v>0</v>
      </c>
      <c r="RM5" s="2">
        <v>0</v>
      </c>
      <c r="RN5" s="2">
        <v>0</v>
      </c>
      <c r="RO5" s="2">
        <v>0</v>
      </c>
      <c r="RP5" s="2">
        <v>0</v>
      </c>
      <c r="RQ5" s="2">
        <v>0</v>
      </c>
      <c r="RR5" s="2">
        <v>0</v>
      </c>
      <c r="RS5" s="2">
        <v>0</v>
      </c>
      <c r="RT5" s="2">
        <v>0</v>
      </c>
      <c r="RU5" s="2">
        <v>0</v>
      </c>
      <c r="RV5" s="2">
        <v>0</v>
      </c>
      <c r="RW5" s="2">
        <v>0</v>
      </c>
      <c r="RX5" s="2">
        <v>0</v>
      </c>
      <c r="RY5" s="2">
        <v>0</v>
      </c>
      <c r="RZ5" s="2">
        <v>0</v>
      </c>
      <c r="SA5" s="2">
        <v>0</v>
      </c>
      <c r="SB5" s="2">
        <v>0</v>
      </c>
      <c r="SC5" s="2">
        <v>1</v>
      </c>
      <c r="SD5" s="2">
        <v>0</v>
      </c>
      <c r="SE5" s="2">
        <v>1</v>
      </c>
      <c r="SF5" s="2">
        <v>0</v>
      </c>
      <c r="SG5" s="2">
        <v>0</v>
      </c>
      <c r="SH5" s="2">
        <v>0</v>
      </c>
      <c r="SI5" s="2">
        <v>0</v>
      </c>
      <c r="SK5" s="2">
        <v>1</v>
      </c>
      <c r="SL5" s="2">
        <v>1</v>
      </c>
      <c r="SM5" s="2">
        <v>1</v>
      </c>
      <c r="SN5" s="2">
        <v>0</v>
      </c>
      <c r="SO5" s="2">
        <v>1</v>
      </c>
      <c r="SP5" s="2">
        <v>1</v>
      </c>
      <c r="SQ5" s="2">
        <v>0</v>
      </c>
      <c r="SR5" s="2">
        <v>1</v>
      </c>
      <c r="SS5" s="2">
        <v>1</v>
      </c>
      <c r="ST5" s="2">
        <v>1</v>
      </c>
      <c r="SU5" s="2">
        <v>1</v>
      </c>
      <c r="SV5" s="2">
        <v>0</v>
      </c>
      <c r="SW5" s="2">
        <v>0</v>
      </c>
      <c r="SX5" s="2">
        <v>0</v>
      </c>
      <c r="SY5" s="2">
        <v>0</v>
      </c>
      <c r="SZ5" s="2">
        <v>0</v>
      </c>
      <c r="TA5" s="2">
        <v>0</v>
      </c>
      <c r="TB5" s="2">
        <v>0</v>
      </c>
      <c r="TC5" s="2">
        <v>0</v>
      </c>
      <c r="TE5" s="2">
        <v>0</v>
      </c>
      <c r="TF5" s="2">
        <v>0</v>
      </c>
      <c r="TG5" s="2">
        <v>1</v>
      </c>
      <c r="TH5" s="2">
        <v>1</v>
      </c>
      <c r="TI5" s="2">
        <v>1</v>
      </c>
      <c r="TJ5" s="2">
        <v>0</v>
      </c>
      <c r="TK5" s="2">
        <v>1</v>
      </c>
      <c r="TL5" s="2">
        <v>1</v>
      </c>
      <c r="TM5" s="2">
        <v>1</v>
      </c>
      <c r="TN5" s="2">
        <v>1</v>
      </c>
      <c r="TO5" s="2">
        <v>1</v>
      </c>
      <c r="TP5" s="2">
        <v>1</v>
      </c>
      <c r="TQ5" s="2">
        <v>1</v>
      </c>
      <c r="TR5" s="2">
        <v>0</v>
      </c>
      <c r="TS5" s="2">
        <v>0</v>
      </c>
      <c r="TT5" s="2">
        <v>0</v>
      </c>
      <c r="TU5" s="2">
        <v>0</v>
      </c>
      <c r="TV5" s="2">
        <v>0</v>
      </c>
      <c r="TW5" s="2">
        <v>0</v>
      </c>
      <c r="TX5" s="2">
        <v>0</v>
      </c>
      <c r="TY5" s="2">
        <v>0</v>
      </c>
      <c r="UA5" s="2">
        <v>1</v>
      </c>
      <c r="UB5" s="2">
        <v>3</v>
      </c>
      <c r="UC5" s="2">
        <v>1</v>
      </c>
      <c r="UD5" s="2">
        <v>1</v>
      </c>
      <c r="UE5" s="2">
        <v>1</v>
      </c>
      <c r="UF5" s="2">
        <v>1</v>
      </c>
      <c r="UG5" s="2">
        <v>1</v>
      </c>
      <c r="UH5" s="2">
        <v>1</v>
      </c>
      <c r="UI5" s="2">
        <v>1</v>
      </c>
      <c r="UJ5" s="2">
        <v>1</v>
      </c>
      <c r="UK5" s="2">
        <v>1</v>
      </c>
      <c r="UL5" s="2">
        <v>1</v>
      </c>
      <c r="UM5" s="2">
        <v>1</v>
      </c>
      <c r="UN5" s="2">
        <v>0</v>
      </c>
      <c r="UO5" s="2">
        <v>0</v>
      </c>
      <c r="UP5" s="2">
        <v>1</v>
      </c>
      <c r="UQ5" s="2">
        <v>1</v>
      </c>
      <c r="UR5" s="2">
        <v>1</v>
      </c>
      <c r="US5" s="2">
        <v>1</v>
      </c>
      <c r="UT5" s="2">
        <v>1</v>
      </c>
      <c r="UU5" s="2">
        <v>1</v>
      </c>
      <c r="UV5" s="2">
        <v>1</v>
      </c>
      <c r="UW5" s="2">
        <v>1</v>
      </c>
      <c r="UX5" s="2">
        <v>1</v>
      </c>
      <c r="UY5" s="2">
        <v>0</v>
      </c>
      <c r="UZ5" s="2">
        <v>2</v>
      </c>
    </row>
    <row r="6" spans="1:572" x14ac:dyDescent="0.25">
      <c r="A6" s="2">
        <v>45</v>
      </c>
      <c r="B6" s="2" t="s">
        <v>114</v>
      </c>
      <c r="C6" s="2" t="s">
        <v>1328</v>
      </c>
      <c r="D6" s="2">
        <v>1</v>
      </c>
      <c r="F6" s="31" t="s">
        <v>2542</v>
      </c>
      <c r="G6" s="2">
        <v>1</v>
      </c>
      <c r="H6" s="2">
        <v>0</v>
      </c>
      <c r="J6" s="2">
        <v>1</v>
      </c>
      <c r="K6" s="2">
        <v>1</v>
      </c>
      <c r="L6" s="2">
        <v>1</v>
      </c>
      <c r="M6" s="2">
        <v>1</v>
      </c>
      <c r="N6" s="2">
        <v>1</v>
      </c>
      <c r="O6" s="2">
        <v>1</v>
      </c>
      <c r="P6" s="2">
        <v>1</v>
      </c>
      <c r="Q6" s="2">
        <v>1</v>
      </c>
      <c r="R6" s="2">
        <v>1</v>
      </c>
      <c r="S6" s="2">
        <v>1</v>
      </c>
      <c r="T6" s="2">
        <v>1</v>
      </c>
      <c r="U6" s="2">
        <v>1</v>
      </c>
      <c r="V6" s="2">
        <v>1</v>
      </c>
      <c r="W6" s="2">
        <v>1</v>
      </c>
      <c r="X6" s="2">
        <v>1</v>
      </c>
      <c r="Y6" s="2">
        <v>1</v>
      </c>
      <c r="Z6" s="2">
        <v>1</v>
      </c>
      <c r="AA6" s="2">
        <v>1</v>
      </c>
      <c r="AB6" s="2">
        <v>1</v>
      </c>
      <c r="AC6" s="2">
        <v>1</v>
      </c>
      <c r="AD6" s="2">
        <v>1</v>
      </c>
      <c r="AE6" s="2">
        <v>0</v>
      </c>
      <c r="AF6" s="2">
        <v>1</v>
      </c>
      <c r="AG6" s="2">
        <v>3</v>
      </c>
      <c r="AH6" s="2">
        <v>1</v>
      </c>
      <c r="AI6" s="2">
        <v>4</v>
      </c>
      <c r="AJ6" s="46">
        <v>0</v>
      </c>
      <c r="AK6" s="2">
        <v>0</v>
      </c>
      <c r="AL6" s="2">
        <v>0</v>
      </c>
      <c r="AM6" s="2">
        <v>0</v>
      </c>
      <c r="AN6" s="2">
        <v>0</v>
      </c>
      <c r="AO6" s="2">
        <v>0</v>
      </c>
      <c r="AP6" s="2">
        <v>0</v>
      </c>
      <c r="AQ6" s="2">
        <v>0</v>
      </c>
      <c r="AR6" s="2">
        <v>0</v>
      </c>
      <c r="AS6" s="2">
        <v>0</v>
      </c>
      <c r="AT6" s="2">
        <v>0</v>
      </c>
      <c r="AU6" s="2">
        <v>0</v>
      </c>
      <c r="AV6" s="2">
        <v>0</v>
      </c>
      <c r="AW6" s="2">
        <v>0</v>
      </c>
      <c r="AX6" s="2">
        <v>0</v>
      </c>
      <c r="AY6" s="2">
        <v>0</v>
      </c>
      <c r="AZ6" s="2">
        <v>0</v>
      </c>
      <c r="BA6" s="2">
        <v>0</v>
      </c>
      <c r="BB6" s="2">
        <v>0</v>
      </c>
      <c r="BC6" s="2">
        <v>0</v>
      </c>
      <c r="BD6" s="2">
        <v>0</v>
      </c>
      <c r="BE6" s="2">
        <v>0</v>
      </c>
      <c r="BF6" s="2">
        <v>1</v>
      </c>
      <c r="BG6" s="2">
        <v>0</v>
      </c>
      <c r="BH6" s="2">
        <v>0</v>
      </c>
      <c r="BI6" s="2">
        <v>0</v>
      </c>
      <c r="BJ6" s="2">
        <v>0</v>
      </c>
      <c r="BK6" s="2">
        <v>0</v>
      </c>
      <c r="BL6" s="2">
        <v>3</v>
      </c>
      <c r="BM6" s="2">
        <v>0</v>
      </c>
      <c r="BN6" s="2">
        <v>3</v>
      </c>
      <c r="BO6" s="2">
        <v>0</v>
      </c>
      <c r="BP6" s="2">
        <v>0</v>
      </c>
      <c r="BQ6" s="2">
        <v>0</v>
      </c>
      <c r="BR6" s="2">
        <v>0</v>
      </c>
      <c r="BS6" s="2">
        <v>0</v>
      </c>
      <c r="CB6" s="2">
        <v>1</v>
      </c>
      <c r="CC6" s="2">
        <v>0</v>
      </c>
      <c r="CE6" s="2">
        <v>9000</v>
      </c>
      <c r="CF6" s="46">
        <v>6000</v>
      </c>
      <c r="CG6" s="2">
        <v>0</v>
      </c>
      <c r="CH6" s="46">
        <v>3</v>
      </c>
      <c r="CI6" s="2">
        <v>2</v>
      </c>
      <c r="CJ6" s="2">
        <v>0</v>
      </c>
      <c r="CK6" s="2">
        <v>0</v>
      </c>
      <c r="CL6" s="2">
        <v>1</v>
      </c>
      <c r="CM6" s="2">
        <v>1</v>
      </c>
      <c r="CN6" s="2">
        <v>1</v>
      </c>
      <c r="CO6" s="2">
        <v>1</v>
      </c>
      <c r="CP6" s="2">
        <v>1</v>
      </c>
      <c r="CQ6" s="2">
        <v>1</v>
      </c>
      <c r="CR6" s="2">
        <v>1</v>
      </c>
      <c r="CT6" s="46">
        <v>8</v>
      </c>
      <c r="CU6" s="46">
        <v>320</v>
      </c>
      <c r="CV6" s="2">
        <v>1</v>
      </c>
      <c r="CW6" s="2">
        <v>40</v>
      </c>
      <c r="CX6" s="2">
        <v>0</v>
      </c>
      <c r="CZ6" s="2">
        <v>1</v>
      </c>
      <c r="DA6" s="2">
        <v>40</v>
      </c>
      <c r="DB6" s="46">
        <v>2</v>
      </c>
      <c r="DC6" s="46">
        <v>80</v>
      </c>
      <c r="DD6" s="46">
        <v>4</v>
      </c>
      <c r="DE6" s="46">
        <v>160</v>
      </c>
      <c r="DF6" s="2">
        <v>0</v>
      </c>
      <c r="DH6" s="46">
        <v>3</v>
      </c>
      <c r="DI6" s="46">
        <v>120</v>
      </c>
      <c r="DJ6" s="46">
        <v>0</v>
      </c>
      <c r="DK6" s="46"/>
      <c r="DL6" s="2">
        <v>1</v>
      </c>
      <c r="DM6" s="2">
        <v>40</v>
      </c>
      <c r="DN6" s="46">
        <v>6</v>
      </c>
      <c r="DO6" s="46">
        <v>240</v>
      </c>
      <c r="DP6" s="46">
        <v>3</v>
      </c>
      <c r="DQ6" s="46">
        <v>80</v>
      </c>
      <c r="DR6" s="2">
        <v>1</v>
      </c>
      <c r="DS6" s="46">
        <v>1</v>
      </c>
      <c r="DT6" s="46">
        <v>40</v>
      </c>
      <c r="DU6" s="46">
        <v>0</v>
      </c>
      <c r="DV6" s="46"/>
      <c r="DW6" s="46">
        <v>1</v>
      </c>
      <c r="DX6" s="46">
        <v>40</v>
      </c>
      <c r="DY6" s="46">
        <v>0</v>
      </c>
      <c r="DZ6" s="46"/>
      <c r="EA6" s="46">
        <v>1</v>
      </c>
      <c r="EB6" s="46">
        <v>40</v>
      </c>
      <c r="EC6" s="46">
        <v>1</v>
      </c>
      <c r="ED6" s="46">
        <v>40</v>
      </c>
      <c r="EE6" s="46">
        <v>0</v>
      </c>
      <c r="EF6" s="46"/>
      <c r="EG6" s="46">
        <v>0</v>
      </c>
      <c r="EH6" s="46"/>
      <c r="EI6" s="2">
        <v>0</v>
      </c>
      <c r="EJ6" s="2">
        <v>0</v>
      </c>
      <c r="EK6" s="2">
        <v>0</v>
      </c>
      <c r="EL6" s="2">
        <v>0</v>
      </c>
      <c r="EM6" s="2">
        <v>0</v>
      </c>
      <c r="EN6" s="2">
        <v>0</v>
      </c>
      <c r="EO6" s="2">
        <v>0</v>
      </c>
      <c r="EP6" s="2">
        <v>0</v>
      </c>
      <c r="EQ6" s="2">
        <v>0</v>
      </c>
      <c r="ER6" s="2">
        <v>0</v>
      </c>
      <c r="ES6" s="2">
        <v>0</v>
      </c>
      <c r="ET6" s="2">
        <v>0</v>
      </c>
      <c r="EU6" s="2">
        <v>0</v>
      </c>
      <c r="FD6" s="2">
        <v>0</v>
      </c>
      <c r="FZ6" s="2">
        <v>1</v>
      </c>
      <c r="GA6" s="2">
        <v>0</v>
      </c>
      <c r="GB6" s="2">
        <v>0</v>
      </c>
      <c r="GC6" s="2">
        <v>0</v>
      </c>
      <c r="GD6" s="2">
        <v>0</v>
      </c>
      <c r="GE6" s="2">
        <v>0</v>
      </c>
      <c r="GF6" s="2">
        <v>0</v>
      </c>
      <c r="GG6" s="2">
        <v>0</v>
      </c>
      <c r="GH6" s="2">
        <v>0</v>
      </c>
      <c r="GI6" s="2">
        <v>1</v>
      </c>
      <c r="GJ6" s="2">
        <v>0</v>
      </c>
      <c r="GK6" s="2">
        <v>0</v>
      </c>
      <c r="GL6" s="2">
        <v>0</v>
      </c>
      <c r="GM6" s="2">
        <v>0</v>
      </c>
      <c r="GV6" s="2">
        <v>1</v>
      </c>
      <c r="GW6" s="2">
        <v>0</v>
      </c>
      <c r="GX6" s="2">
        <v>0</v>
      </c>
      <c r="GY6" s="2">
        <v>0</v>
      </c>
      <c r="GZ6" s="2">
        <v>0</v>
      </c>
      <c r="HA6" s="2">
        <v>1</v>
      </c>
      <c r="HB6" s="2">
        <v>0</v>
      </c>
      <c r="HC6" s="2">
        <v>0</v>
      </c>
      <c r="HD6" s="2">
        <v>0</v>
      </c>
      <c r="HE6" s="2">
        <v>0</v>
      </c>
      <c r="HF6" s="2">
        <v>0</v>
      </c>
      <c r="HG6" s="2">
        <v>0</v>
      </c>
      <c r="HH6" s="2">
        <v>0</v>
      </c>
      <c r="HI6" s="2">
        <v>1</v>
      </c>
      <c r="HJ6" s="2">
        <v>0</v>
      </c>
      <c r="HK6" s="2">
        <v>0</v>
      </c>
      <c r="HL6" s="2">
        <v>0</v>
      </c>
      <c r="HM6" s="2">
        <v>0</v>
      </c>
      <c r="HN6" s="2">
        <v>1</v>
      </c>
      <c r="HO6" s="2">
        <v>0</v>
      </c>
      <c r="HP6" s="2">
        <v>0</v>
      </c>
      <c r="HQ6" s="2">
        <v>0</v>
      </c>
      <c r="HR6" s="2">
        <v>1</v>
      </c>
      <c r="HS6" s="2">
        <v>1</v>
      </c>
      <c r="HT6" s="2">
        <v>0</v>
      </c>
      <c r="HU6" s="2">
        <v>2</v>
      </c>
      <c r="HV6" s="2">
        <v>0</v>
      </c>
      <c r="HW6" s="2">
        <v>0</v>
      </c>
      <c r="HX6" s="2">
        <v>0</v>
      </c>
      <c r="HY6" s="2">
        <v>2</v>
      </c>
      <c r="HZ6" s="2">
        <v>2</v>
      </c>
      <c r="IA6" s="2">
        <v>0</v>
      </c>
      <c r="IB6" s="2">
        <v>0</v>
      </c>
      <c r="IC6" s="2">
        <v>1</v>
      </c>
      <c r="ID6" s="2">
        <v>0</v>
      </c>
      <c r="IE6" s="2">
        <v>2</v>
      </c>
      <c r="IF6" s="2">
        <v>1</v>
      </c>
      <c r="IG6" s="2">
        <v>1</v>
      </c>
      <c r="IH6" s="2">
        <v>0</v>
      </c>
      <c r="II6" s="2">
        <v>0</v>
      </c>
      <c r="IJ6" s="2">
        <v>0</v>
      </c>
      <c r="IK6" s="2">
        <v>0</v>
      </c>
      <c r="IL6" s="2">
        <v>0</v>
      </c>
      <c r="IM6" s="2">
        <v>1</v>
      </c>
      <c r="IN6" s="2">
        <v>0</v>
      </c>
      <c r="IO6" s="2">
        <v>0</v>
      </c>
      <c r="IP6" s="2">
        <v>4</v>
      </c>
      <c r="IQ6" s="2">
        <v>1</v>
      </c>
      <c r="IR6" s="2">
        <v>0</v>
      </c>
      <c r="IS6" s="2">
        <v>1</v>
      </c>
      <c r="IT6" s="2">
        <v>1</v>
      </c>
      <c r="IU6" s="2">
        <v>2</v>
      </c>
      <c r="IV6" s="2">
        <v>0</v>
      </c>
      <c r="IW6" s="2">
        <v>3</v>
      </c>
      <c r="IX6" s="2">
        <v>0</v>
      </c>
      <c r="IY6" s="2">
        <v>0</v>
      </c>
      <c r="IZ6" s="2">
        <v>0</v>
      </c>
      <c r="JA6" s="2">
        <v>3</v>
      </c>
      <c r="JB6" s="2">
        <v>1</v>
      </c>
      <c r="JC6" s="2">
        <v>1</v>
      </c>
      <c r="JD6" s="2">
        <v>0</v>
      </c>
      <c r="JE6" s="2">
        <v>1</v>
      </c>
      <c r="JF6" s="2">
        <v>0</v>
      </c>
      <c r="JG6" s="2">
        <v>0</v>
      </c>
      <c r="JH6" s="2">
        <v>0</v>
      </c>
      <c r="JI6" s="2">
        <v>0</v>
      </c>
      <c r="JJ6" s="2">
        <v>0</v>
      </c>
      <c r="JK6" s="2">
        <v>2</v>
      </c>
      <c r="JL6" s="2">
        <v>0</v>
      </c>
      <c r="JM6" s="2">
        <v>0</v>
      </c>
      <c r="JN6" s="2">
        <v>1</v>
      </c>
      <c r="JO6" s="2">
        <v>1</v>
      </c>
      <c r="JP6" s="2">
        <v>2</v>
      </c>
      <c r="JQ6" s="2">
        <v>0</v>
      </c>
      <c r="JR6" s="2">
        <v>1</v>
      </c>
      <c r="JS6" s="2">
        <v>0</v>
      </c>
      <c r="JT6" s="2">
        <v>0</v>
      </c>
      <c r="JU6" s="2">
        <v>1</v>
      </c>
      <c r="JV6" s="2">
        <v>2</v>
      </c>
      <c r="JW6" s="2">
        <v>1</v>
      </c>
      <c r="JX6" s="2">
        <v>0</v>
      </c>
      <c r="JY6" s="2">
        <v>0</v>
      </c>
      <c r="JZ6" s="2">
        <v>1</v>
      </c>
      <c r="KA6" s="2">
        <v>0</v>
      </c>
      <c r="KB6" s="2">
        <v>0</v>
      </c>
      <c r="KC6" s="2">
        <v>0</v>
      </c>
      <c r="KD6" s="2">
        <v>0</v>
      </c>
      <c r="KE6" s="2">
        <v>0</v>
      </c>
      <c r="KF6" s="2">
        <v>1</v>
      </c>
      <c r="KG6" s="2">
        <v>14</v>
      </c>
      <c r="KH6" s="2">
        <v>1</v>
      </c>
      <c r="KJ6" s="2">
        <v>4</v>
      </c>
      <c r="KK6" s="2">
        <v>4</v>
      </c>
      <c r="KL6" s="2">
        <v>4</v>
      </c>
      <c r="KM6" s="2">
        <v>4</v>
      </c>
      <c r="KN6" s="2">
        <v>4</v>
      </c>
      <c r="KO6" s="2">
        <v>3</v>
      </c>
      <c r="KP6" s="2">
        <v>4</v>
      </c>
      <c r="KQ6" s="2">
        <v>3</v>
      </c>
      <c r="KR6" s="2">
        <v>4</v>
      </c>
      <c r="KS6" s="2">
        <v>4</v>
      </c>
      <c r="KT6" s="2">
        <v>4</v>
      </c>
      <c r="KU6" s="2">
        <v>4</v>
      </c>
      <c r="KV6" s="2">
        <v>0</v>
      </c>
      <c r="LE6" s="2">
        <v>1</v>
      </c>
      <c r="LF6" s="2">
        <v>1</v>
      </c>
      <c r="LG6" s="2">
        <v>1</v>
      </c>
      <c r="LH6" s="2">
        <v>0</v>
      </c>
      <c r="LI6" s="2">
        <v>1</v>
      </c>
      <c r="LJ6" s="2">
        <v>1</v>
      </c>
      <c r="LK6" s="2">
        <v>1</v>
      </c>
      <c r="LL6" s="2">
        <v>1</v>
      </c>
      <c r="LM6" s="2">
        <v>1</v>
      </c>
      <c r="LN6" s="46">
        <v>3</v>
      </c>
      <c r="LO6" s="46">
        <v>1</v>
      </c>
      <c r="LP6" s="2">
        <v>0</v>
      </c>
      <c r="LQ6" s="2">
        <v>1</v>
      </c>
      <c r="LR6" s="2">
        <v>1</v>
      </c>
      <c r="LS6" s="2">
        <v>1</v>
      </c>
      <c r="LT6" s="46">
        <v>1</v>
      </c>
      <c r="LU6" s="46">
        <v>1</v>
      </c>
      <c r="LV6" s="2">
        <v>1</v>
      </c>
      <c r="LW6" s="2">
        <v>0</v>
      </c>
      <c r="LX6" s="2">
        <v>0</v>
      </c>
      <c r="LY6" s="46">
        <v>1</v>
      </c>
      <c r="LZ6" s="46">
        <v>1</v>
      </c>
      <c r="MA6" s="46">
        <v>1</v>
      </c>
      <c r="MB6" s="2">
        <v>0</v>
      </c>
      <c r="MC6" s="2">
        <v>1</v>
      </c>
      <c r="MD6" s="2">
        <v>0</v>
      </c>
      <c r="ME6" s="2">
        <v>0</v>
      </c>
      <c r="MF6" s="2">
        <v>1</v>
      </c>
      <c r="MG6" s="2">
        <v>0</v>
      </c>
      <c r="MH6" s="2">
        <v>1</v>
      </c>
      <c r="MI6" s="2">
        <v>1</v>
      </c>
      <c r="MJ6" s="2">
        <v>1</v>
      </c>
      <c r="MK6" s="2">
        <v>1</v>
      </c>
      <c r="ML6" s="2">
        <v>0</v>
      </c>
      <c r="MM6" s="2">
        <v>0</v>
      </c>
      <c r="MN6" s="46">
        <v>1</v>
      </c>
      <c r="MO6" s="46">
        <v>1</v>
      </c>
      <c r="MP6" s="2">
        <v>0</v>
      </c>
      <c r="MQ6" s="2">
        <v>1</v>
      </c>
      <c r="MR6" s="2">
        <v>0</v>
      </c>
      <c r="MS6" s="2">
        <v>1</v>
      </c>
      <c r="MT6" s="2">
        <v>1</v>
      </c>
      <c r="MU6" s="2">
        <v>1</v>
      </c>
      <c r="MV6" s="2">
        <v>1</v>
      </c>
      <c r="MW6" s="2">
        <v>1</v>
      </c>
      <c r="MX6" s="2">
        <v>1</v>
      </c>
      <c r="MY6" s="2">
        <v>0</v>
      </c>
      <c r="MZ6" s="2">
        <v>0</v>
      </c>
      <c r="NA6" s="2">
        <v>1</v>
      </c>
      <c r="NB6" s="2">
        <v>1</v>
      </c>
      <c r="NC6" s="2">
        <v>0</v>
      </c>
      <c r="ND6" s="2">
        <v>1</v>
      </c>
      <c r="NE6" s="2">
        <v>0</v>
      </c>
      <c r="NF6" s="46">
        <v>1</v>
      </c>
      <c r="NG6" s="46">
        <v>0</v>
      </c>
      <c r="NH6" s="2">
        <v>1</v>
      </c>
      <c r="NI6" s="2">
        <v>1</v>
      </c>
      <c r="NJ6" s="38">
        <v>44072</v>
      </c>
      <c r="NK6" s="2">
        <v>2</v>
      </c>
      <c r="NL6" s="2">
        <v>1</v>
      </c>
      <c r="NM6" s="2">
        <v>0</v>
      </c>
      <c r="NN6" s="2">
        <v>0</v>
      </c>
      <c r="NO6" s="2">
        <v>0</v>
      </c>
      <c r="NP6" s="2">
        <v>0</v>
      </c>
      <c r="NQ6" s="2">
        <v>0</v>
      </c>
      <c r="NR6" s="2">
        <v>1</v>
      </c>
      <c r="NS6" s="2">
        <v>0</v>
      </c>
      <c r="NT6" s="2">
        <v>1</v>
      </c>
      <c r="NU6" s="2">
        <v>0</v>
      </c>
      <c r="NV6" s="2">
        <v>0</v>
      </c>
      <c r="NW6" s="2">
        <v>1</v>
      </c>
      <c r="NX6" s="2">
        <v>0</v>
      </c>
      <c r="NY6" s="2">
        <v>0</v>
      </c>
      <c r="NZ6" s="2">
        <v>0</v>
      </c>
      <c r="OA6" s="2">
        <v>0</v>
      </c>
      <c r="OB6" s="2">
        <v>0</v>
      </c>
      <c r="OC6" s="2">
        <v>0</v>
      </c>
      <c r="OD6" s="2">
        <v>0</v>
      </c>
      <c r="OE6" s="2">
        <v>0</v>
      </c>
      <c r="OF6" s="2">
        <v>0</v>
      </c>
      <c r="OG6" s="2">
        <v>0</v>
      </c>
      <c r="OH6" s="2">
        <v>1</v>
      </c>
      <c r="OI6" s="2">
        <v>1</v>
      </c>
      <c r="OJ6" s="2">
        <v>1</v>
      </c>
      <c r="OK6" s="2">
        <v>1</v>
      </c>
      <c r="OL6" s="2">
        <v>1</v>
      </c>
      <c r="OM6" s="2">
        <v>1</v>
      </c>
      <c r="ON6" s="2">
        <v>3</v>
      </c>
      <c r="OO6" s="2">
        <v>1</v>
      </c>
      <c r="OP6" s="2">
        <v>1</v>
      </c>
      <c r="OQ6" s="2">
        <v>1</v>
      </c>
      <c r="OR6" s="2">
        <v>1</v>
      </c>
      <c r="OS6" s="2">
        <v>1</v>
      </c>
      <c r="OT6" s="46">
        <v>1</v>
      </c>
      <c r="OU6" s="2">
        <v>1</v>
      </c>
      <c r="OV6" s="2">
        <v>1</v>
      </c>
      <c r="OW6" s="2">
        <v>1</v>
      </c>
      <c r="OX6" s="2">
        <v>1</v>
      </c>
      <c r="OY6" s="2">
        <v>1</v>
      </c>
      <c r="OZ6" s="2">
        <v>3</v>
      </c>
      <c r="PA6" s="2">
        <v>1</v>
      </c>
      <c r="PB6" s="2">
        <v>1</v>
      </c>
      <c r="PC6" s="46">
        <v>1</v>
      </c>
      <c r="PD6" s="46">
        <v>1</v>
      </c>
      <c r="PE6" s="2">
        <v>1</v>
      </c>
      <c r="PF6" s="2">
        <v>1</v>
      </c>
      <c r="PG6" s="2">
        <v>3</v>
      </c>
      <c r="PH6" s="46">
        <v>1</v>
      </c>
      <c r="PI6" s="2">
        <v>1</v>
      </c>
      <c r="PJ6" s="2">
        <v>1</v>
      </c>
      <c r="PK6" s="2">
        <v>1</v>
      </c>
      <c r="PL6" s="2">
        <v>1</v>
      </c>
      <c r="PM6" s="2">
        <v>1</v>
      </c>
      <c r="PN6" s="2">
        <v>3</v>
      </c>
      <c r="PO6" s="2">
        <v>1</v>
      </c>
      <c r="PP6" s="2">
        <v>3</v>
      </c>
      <c r="PQ6" s="2">
        <v>1</v>
      </c>
      <c r="PR6" s="2">
        <v>1</v>
      </c>
      <c r="PS6" s="2">
        <v>1</v>
      </c>
      <c r="PT6" s="2">
        <v>1</v>
      </c>
      <c r="PU6" s="2">
        <v>1</v>
      </c>
      <c r="PV6" s="2">
        <v>1</v>
      </c>
      <c r="PW6" s="2">
        <v>1</v>
      </c>
      <c r="PX6" s="2">
        <v>1</v>
      </c>
      <c r="PY6" s="2">
        <v>1</v>
      </c>
      <c r="PZ6" s="2">
        <v>1</v>
      </c>
      <c r="QA6" s="2">
        <v>1</v>
      </c>
      <c r="QB6" s="2">
        <v>1</v>
      </c>
      <c r="QC6" s="2">
        <v>1</v>
      </c>
      <c r="QD6" s="2">
        <v>1</v>
      </c>
      <c r="QE6" s="2">
        <v>1</v>
      </c>
      <c r="QF6" s="2">
        <v>3</v>
      </c>
      <c r="QG6" s="2">
        <v>1</v>
      </c>
      <c r="QH6" s="2">
        <v>1</v>
      </c>
      <c r="QI6" s="2">
        <v>3</v>
      </c>
      <c r="QJ6" s="2">
        <v>1</v>
      </c>
      <c r="QK6" s="2">
        <v>0</v>
      </c>
      <c r="QL6" s="2">
        <v>1</v>
      </c>
      <c r="QM6" s="2">
        <v>1</v>
      </c>
      <c r="QN6" s="2">
        <v>0</v>
      </c>
      <c r="QO6" s="2">
        <v>3</v>
      </c>
      <c r="QP6" s="2">
        <v>1</v>
      </c>
      <c r="QQ6" s="2">
        <v>3</v>
      </c>
      <c r="QR6" s="2">
        <v>1</v>
      </c>
      <c r="QS6" s="2" t="s">
        <v>1331</v>
      </c>
      <c r="QT6" s="2">
        <v>1</v>
      </c>
      <c r="QU6" s="2" t="s">
        <v>1332</v>
      </c>
      <c r="QV6" s="2">
        <v>3</v>
      </c>
      <c r="QW6" s="2">
        <v>2</v>
      </c>
      <c r="QX6" s="2">
        <v>0</v>
      </c>
      <c r="QY6" s="2">
        <v>1</v>
      </c>
      <c r="QZ6" s="2">
        <v>0</v>
      </c>
      <c r="RA6" s="2">
        <v>0</v>
      </c>
      <c r="RB6" s="2">
        <v>1</v>
      </c>
      <c r="RC6" s="2">
        <v>1</v>
      </c>
      <c r="RD6" s="2">
        <v>4</v>
      </c>
      <c r="RE6" s="2">
        <v>1</v>
      </c>
      <c r="RF6" s="2">
        <v>1</v>
      </c>
      <c r="RG6" s="2">
        <v>1</v>
      </c>
      <c r="RH6" s="2">
        <v>1</v>
      </c>
      <c r="RJ6" s="2">
        <v>0</v>
      </c>
      <c r="RK6" s="2">
        <v>1</v>
      </c>
      <c r="RL6" s="2">
        <v>0</v>
      </c>
      <c r="RM6" s="2">
        <v>0</v>
      </c>
      <c r="RN6" s="2">
        <v>0</v>
      </c>
      <c r="RO6" s="2">
        <v>0</v>
      </c>
      <c r="RP6" s="2">
        <v>0</v>
      </c>
      <c r="RQ6" s="2">
        <v>0</v>
      </c>
      <c r="RR6" s="2">
        <v>1</v>
      </c>
      <c r="RS6" s="2">
        <v>0</v>
      </c>
      <c r="RT6" s="2">
        <v>1</v>
      </c>
      <c r="RU6" s="2">
        <v>0</v>
      </c>
      <c r="RV6" s="2">
        <v>0</v>
      </c>
      <c r="RW6" s="2">
        <v>1</v>
      </c>
      <c r="RX6" s="2">
        <v>1</v>
      </c>
      <c r="RY6" s="2">
        <v>1</v>
      </c>
      <c r="RZ6" s="2">
        <v>0</v>
      </c>
      <c r="SA6" s="2">
        <v>1</v>
      </c>
      <c r="SB6" s="2">
        <v>1</v>
      </c>
      <c r="SC6" s="2">
        <v>1</v>
      </c>
      <c r="SD6" s="2">
        <v>0</v>
      </c>
      <c r="SE6" s="2">
        <v>0</v>
      </c>
      <c r="SF6" s="2">
        <v>1</v>
      </c>
      <c r="SG6" s="2">
        <v>0</v>
      </c>
      <c r="SH6" s="2">
        <v>0</v>
      </c>
      <c r="SI6" s="2">
        <v>0</v>
      </c>
      <c r="SK6" s="2">
        <v>1</v>
      </c>
      <c r="SL6" s="2">
        <v>1</v>
      </c>
      <c r="SM6" s="2">
        <v>1</v>
      </c>
      <c r="SN6" s="2">
        <v>1</v>
      </c>
      <c r="SO6" s="2">
        <v>1</v>
      </c>
      <c r="SP6" s="2">
        <v>1</v>
      </c>
      <c r="SQ6" s="2">
        <v>1</v>
      </c>
      <c r="SR6" s="2">
        <v>1</v>
      </c>
      <c r="SS6" s="2">
        <v>1</v>
      </c>
      <c r="ST6" s="2">
        <v>1</v>
      </c>
      <c r="SU6" s="2">
        <v>1</v>
      </c>
      <c r="SV6" s="2">
        <v>1</v>
      </c>
      <c r="SW6" s="2">
        <v>1</v>
      </c>
      <c r="SX6" s="2">
        <v>0</v>
      </c>
      <c r="SY6" s="2">
        <v>1</v>
      </c>
      <c r="SZ6" s="2">
        <v>0</v>
      </c>
      <c r="TA6" s="2">
        <v>1</v>
      </c>
      <c r="TB6" s="2">
        <v>1</v>
      </c>
      <c r="TC6" s="2">
        <v>0</v>
      </c>
      <c r="TE6" s="2">
        <v>0</v>
      </c>
      <c r="TF6" s="2">
        <v>0</v>
      </c>
      <c r="TG6" s="2">
        <v>1</v>
      </c>
      <c r="TH6" s="2">
        <v>1</v>
      </c>
      <c r="TI6" s="2">
        <v>1</v>
      </c>
      <c r="TJ6" s="2">
        <v>1</v>
      </c>
      <c r="TK6" s="2">
        <v>0</v>
      </c>
      <c r="TL6" s="2">
        <v>1</v>
      </c>
      <c r="TM6" s="2">
        <v>1</v>
      </c>
      <c r="TN6" s="2">
        <v>1</v>
      </c>
      <c r="TO6" s="2">
        <v>1</v>
      </c>
      <c r="TP6" s="2">
        <v>1</v>
      </c>
      <c r="TQ6" s="2">
        <v>1</v>
      </c>
      <c r="TR6" s="2">
        <v>1</v>
      </c>
      <c r="TS6" s="2">
        <v>1</v>
      </c>
      <c r="TT6" s="2">
        <v>1</v>
      </c>
      <c r="TU6" s="2">
        <v>0</v>
      </c>
      <c r="TV6" s="2">
        <v>0</v>
      </c>
      <c r="TW6" s="2">
        <v>1</v>
      </c>
      <c r="TX6" s="2">
        <v>0</v>
      </c>
      <c r="TY6" s="2">
        <v>0</v>
      </c>
      <c r="UA6" s="2">
        <v>1</v>
      </c>
      <c r="UB6" s="2">
        <v>2</v>
      </c>
      <c r="UC6" s="2">
        <v>1</v>
      </c>
      <c r="UD6" s="2">
        <v>1</v>
      </c>
      <c r="UE6" s="2">
        <v>0</v>
      </c>
      <c r="UF6" s="2">
        <v>0</v>
      </c>
      <c r="UG6" s="2">
        <v>1</v>
      </c>
      <c r="UH6" s="2">
        <v>1</v>
      </c>
      <c r="UI6" s="2">
        <v>1</v>
      </c>
      <c r="UJ6" s="2">
        <v>1</v>
      </c>
      <c r="UK6" s="2">
        <v>1</v>
      </c>
      <c r="UL6" s="2">
        <v>0</v>
      </c>
      <c r="UM6" s="2">
        <v>0</v>
      </c>
      <c r="UN6" s="2">
        <v>0</v>
      </c>
      <c r="UO6" s="2">
        <v>0</v>
      </c>
      <c r="UP6" s="2">
        <v>1</v>
      </c>
      <c r="UQ6" s="2">
        <v>1</v>
      </c>
      <c r="UR6" s="2">
        <v>1</v>
      </c>
      <c r="US6" s="2">
        <v>1</v>
      </c>
      <c r="UT6" s="2">
        <v>1</v>
      </c>
      <c r="UU6" s="2">
        <v>1</v>
      </c>
      <c r="UV6" s="2">
        <v>1</v>
      </c>
      <c r="UW6" s="2">
        <v>1</v>
      </c>
      <c r="UX6" s="2">
        <v>0</v>
      </c>
      <c r="UY6" s="2">
        <v>0</v>
      </c>
      <c r="UZ6" s="2">
        <v>2</v>
      </c>
    </row>
    <row r="7" spans="1:572" x14ac:dyDescent="0.25">
      <c r="A7" s="2">
        <v>46</v>
      </c>
      <c r="B7" s="2" t="s">
        <v>114</v>
      </c>
      <c r="C7" s="2" t="s">
        <v>1328</v>
      </c>
      <c r="D7" s="2">
        <v>1</v>
      </c>
      <c r="F7" s="31" t="s">
        <v>2543</v>
      </c>
      <c r="G7" s="2">
        <v>1</v>
      </c>
      <c r="H7" s="2">
        <v>0</v>
      </c>
      <c r="J7" s="2">
        <v>1</v>
      </c>
      <c r="K7" s="2">
        <v>1</v>
      </c>
      <c r="L7" s="2">
        <v>1</v>
      </c>
      <c r="M7" s="2">
        <v>1</v>
      </c>
      <c r="N7" s="2">
        <v>1</v>
      </c>
      <c r="O7" s="2">
        <v>1</v>
      </c>
      <c r="P7" s="2">
        <v>1</v>
      </c>
      <c r="Q7" s="2">
        <v>1</v>
      </c>
      <c r="R7" s="2">
        <v>1</v>
      </c>
      <c r="S7" s="2">
        <v>1</v>
      </c>
      <c r="T7" s="2">
        <v>1</v>
      </c>
      <c r="U7" s="2">
        <v>1</v>
      </c>
      <c r="V7" s="2">
        <v>1</v>
      </c>
      <c r="W7" s="2">
        <v>1</v>
      </c>
      <c r="X7" s="2">
        <v>1</v>
      </c>
      <c r="Y7" s="2">
        <v>1</v>
      </c>
      <c r="Z7" s="2">
        <v>1</v>
      </c>
      <c r="AA7" s="2">
        <v>1</v>
      </c>
      <c r="AB7" s="2">
        <v>1</v>
      </c>
      <c r="AC7" s="2">
        <v>1</v>
      </c>
      <c r="AD7" s="2">
        <v>0</v>
      </c>
      <c r="AE7" s="2">
        <v>0</v>
      </c>
      <c r="AF7" s="2">
        <v>1</v>
      </c>
      <c r="AG7" s="2">
        <v>3</v>
      </c>
      <c r="AH7" s="2">
        <v>1</v>
      </c>
      <c r="AI7" s="2">
        <v>3</v>
      </c>
      <c r="AJ7" s="46">
        <v>1</v>
      </c>
      <c r="AK7" s="2">
        <v>1</v>
      </c>
      <c r="AL7" s="2">
        <v>0</v>
      </c>
      <c r="AM7" s="2">
        <v>0</v>
      </c>
      <c r="AN7" s="2">
        <v>0</v>
      </c>
      <c r="AO7" s="2">
        <v>1</v>
      </c>
      <c r="AP7" s="2">
        <v>1</v>
      </c>
      <c r="AQ7" s="2">
        <v>0</v>
      </c>
      <c r="AR7" s="2">
        <v>1</v>
      </c>
      <c r="AS7" s="2">
        <v>0</v>
      </c>
      <c r="AT7" s="2">
        <v>1</v>
      </c>
      <c r="AU7" s="2">
        <v>1</v>
      </c>
      <c r="AV7" s="2">
        <v>1</v>
      </c>
      <c r="AW7" s="2">
        <v>0</v>
      </c>
      <c r="AX7" s="2">
        <v>0</v>
      </c>
      <c r="AY7" s="2">
        <v>0</v>
      </c>
      <c r="AZ7" s="2">
        <v>0</v>
      </c>
      <c r="BA7" s="2">
        <v>0</v>
      </c>
      <c r="BB7" s="2">
        <v>0</v>
      </c>
      <c r="BC7" s="2">
        <v>0</v>
      </c>
      <c r="BD7" s="2">
        <v>0</v>
      </c>
      <c r="BE7" s="2">
        <v>0</v>
      </c>
      <c r="BF7" s="2">
        <v>1</v>
      </c>
      <c r="BG7" s="2">
        <v>10</v>
      </c>
      <c r="BH7" s="2">
        <v>0</v>
      </c>
      <c r="BI7" s="2">
        <v>2</v>
      </c>
      <c r="BJ7" s="2">
        <v>0</v>
      </c>
      <c r="BK7" s="2">
        <v>3</v>
      </c>
      <c r="BL7" s="2">
        <v>6</v>
      </c>
      <c r="BM7" s="2">
        <v>0</v>
      </c>
      <c r="BN7" s="2">
        <v>5</v>
      </c>
      <c r="BO7" s="2">
        <v>0</v>
      </c>
      <c r="BP7" s="2">
        <v>2</v>
      </c>
      <c r="BQ7" s="2">
        <v>5</v>
      </c>
      <c r="BR7" s="2">
        <v>3</v>
      </c>
      <c r="BS7" s="2">
        <v>0</v>
      </c>
      <c r="CB7" s="2">
        <v>1</v>
      </c>
      <c r="CC7" s="2">
        <v>1</v>
      </c>
      <c r="CD7" s="2" t="s">
        <v>1333</v>
      </c>
      <c r="CE7" s="2">
        <v>30000</v>
      </c>
      <c r="CF7" s="46">
        <v>7000</v>
      </c>
      <c r="CG7" s="2">
        <v>0</v>
      </c>
      <c r="CH7" s="46">
        <v>5</v>
      </c>
      <c r="CI7" s="2">
        <v>3</v>
      </c>
      <c r="CJ7" s="2">
        <v>0</v>
      </c>
      <c r="CK7" s="2">
        <v>0</v>
      </c>
      <c r="CL7" s="2">
        <v>0</v>
      </c>
      <c r="CM7" s="2">
        <v>0</v>
      </c>
      <c r="CN7" s="2">
        <v>2</v>
      </c>
      <c r="CO7" s="2">
        <v>3</v>
      </c>
      <c r="CP7" s="2">
        <v>0</v>
      </c>
      <c r="CR7" s="2">
        <v>1</v>
      </c>
      <c r="CT7" s="46">
        <v>10</v>
      </c>
      <c r="CU7" s="46">
        <v>400</v>
      </c>
      <c r="CV7" s="2">
        <v>0</v>
      </c>
      <c r="CX7" s="2">
        <v>2</v>
      </c>
      <c r="CY7" s="2">
        <v>60</v>
      </c>
      <c r="CZ7" s="2">
        <v>0</v>
      </c>
      <c r="DB7" s="46">
        <v>3</v>
      </c>
      <c r="DC7" s="46">
        <v>120</v>
      </c>
      <c r="DD7" s="46">
        <v>7</v>
      </c>
      <c r="DE7" s="46">
        <v>260</v>
      </c>
      <c r="DF7" s="2">
        <v>0</v>
      </c>
      <c r="DH7" s="46">
        <v>5</v>
      </c>
      <c r="DI7" s="46">
        <v>200</v>
      </c>
      <c r="DJ7" s="46">
        <v>0</v>
      </c>
      <c r="DK7" s="46"/>
      <c r="DL7" s="2">
        <v>6</v>
      </c>
      <c r="DM7" s="2">
        <v>240</v>
      </c>
      <c r="DN7" s="46">
        <v>13</v>
      </c>
      <c r="DO7" s="46">
        <v>520</v>
      </c>
      <c r="DP7" s="46">
        <v>3</v>
      </c>
      <c r="DQ7" s="46">
        <v>120</v>
      </c>
      <c r="DR7" s="2">
        <v>0</v>
      </c>
      <c r="DS7" s="46"/>
      <c r="DT7" s="46"/>
      <c r="DU7" s="46"/>
      <c r="DV7" s="46"/>
      <c r="DW7" s="46"/>
      <c r="DX7" s="46"/>
      <c r="DY7" s="46"/>
      <c r="DZ7" s="46"/>
      <c r="EA7" s="46"/>
      <c r="EB7" s="46"/>
      <c r="EC7" s="46"/>
      <c r="ED7" s="46"/>
      <c r="EE7" s="46"/>
      <c r="EF7" s="46"/>
      <c r="EG7" s="46"/>
      <c r="EH7" s="46"/>
      <c r="EI7" s="2">
        <v>0</v>
      </c>
      <c r="EJ7" s="2">
        <v>0</v>
      </c>
      <c r="EK7" s="2">
        <v>0</v>
      </c>
      <c r="EL7" s="2">
        <v>0</v>
      </c>
      <c r="EM7" s="2">
        <v>0</v>
      </c>
      <c r="EN7" s="2">
        <v>0</v>
      </c>
      <c r="EO7" s="2">
        <v>0</v>
      </c>
      <c r="EP7" s="2">
        <v>0</v>
      </c>
      <c r="EQ7" s="2">
        <v>0</v>
      </c>
      <c r="ER7" s="2">
        <v>0</v>
      </c>
      <c r="ES7" s="2">
        <v>0</v>
      </c>
      <c r="ET7" s="2">
        <v>0</v>
      </c>
      <c r="EU7" s="2">
        <v>0</v>
      </c>
      <c r="FD7" s="2">
        <v>0</v>
      </c>
      <c r="FZ7" s="2">
        <v>0</v>
      </c>
      <c r="GV7" s="2">
        <v>0</v>
      </c>
      <c r="HR7" s="2">
        <v>0</v>
      </c>
      <c r="HS7" s="2">
        <v>0</v>
      </c>
      <c r="HT7" s="2">
        <v>0</v>
      </c>
      <c r="HU7" s="2">
        <v>1</v>
      </c>
      <c r="HV7" s="2">
        <v>0</v>
      </c>
      <c r="HW7" s="2">
        <v>1</v>
      </c>
      <c r="HX7" s="2">
        <v>0</v>
      </c>
      <c r="HY7" s="2">
        <v>0</v>
      </c>
      <c r="HZ7" s="2">
        <v>0</v>
      </c>
      <c r="IA7" s="2">
        <v>0</v>
      </c>
      <c r="IB7" s="2">
        <v>0</v>
      </c>
      <c r="IC7" s="2">
        <v>0</v>
      </c>
      <c r="ID7" s="2">
        <v>0</v>
      </c>
      <c r="IE7" s="2">
        <v>2</v>
      </c>
      <c r="IF7" s="2">
        <v>0</v>
      </c>
      <c r="IG7" s="2">
        <v>0</v>
      </c>
      <c r="IP7" s="2">
        <v>0</v>
      </c>
      <c r="IQ7" s="2">
        <v>0</v>
      </c>
      <c r="IR7" s="2">
        <v>0</v>
      </c>
      <c r="IS7" s="2">
        <v>0</v>
      </c>
      <c r="IT7" s="2">
        <v>1</v>
      </c>
      <c r="IU7" s="2">
        <v>2</v>
      </c>
      <c r="IV7" s="2">
        <v>0</v>
      </c>
      <c r="IW7" s="2">
        <v>0</v>
      </c>
      <c r="IX7" s="2">
        <v>0</v>
      </c>
      <c r="IY7" s="2">
        <v>2</v>
      </c>
      <c r="IZ7" s="2">
        <v>3</v>
      </c>
      <c r="JA7" s="2">
        <v>1</v>
      </c>
      <c r="JB7" s="2">
        <v>0</v>
      </c>
      <c r="JK7" s="2">
        <v>0</v>
      </c>
      <c r="JL7" s="2">
        <v>0</v>
      </c>
      <c r="JM7" s="2">
        <v>0</v>
      </c>
      <c r="JN7" s="2">
        <v>0</v>
      </c>
      <c r="JO7" s="2">
        <v>1</v>
      </c>
      <c r="JP7" s="2">
        <v>2</v>
      </c>
      <c r="JQ7" s="2">
        <v>0</v>
      </c>
      <c r="JR7" s="2">
        <v>0</v>
      </c>
      <c r="JS7" s="2">
        <v>0</v>
      </c>
      <c r="JT7" s="2">
        <v>0</v>
      </c>
      <c r="JU7" s="2">
        <v>3</v>
      </c>
      <c r="JV7" s="2">
        <v>1</v>
      </c>
      <c r="JW7" s="2">
        <v>0</v>
      </c>
      <c r="KF7" s="2">
        <v>1</v>
      </c>
      <c r="KG7" s="2">
        <v>7</v>
      </c>
      <c r="KH7" s="2">
        <v>0</v>
      </c>
      <c r="KI7" s="2">
        <v>3</v>
      </c>
      <c r="KJ7" s="2">
        <v>4</v>
      </c>
      <c r="KK7" s="2">
        <v>4</v>
      </c>
      <c r="KL7" s="2">
        <v>2</v>
      </c>
      <c r="KM7" s="2">
        <v>4</v>
      </c>
      <c r="KN7" s="2">
        <v>2</v>
      </c>
      <c r="KO7" s="2">
        <v>3</v>
      </c>
      <c r="KP7" s="2">
        <v>4</v>
      </c>
      <c r="KQ7" s="2">
        <v>3</v>
      </c>
      <c r="KR7" s="2">
        <v>4</v>
      </c>
      <c r="KS7" s="2">
        <v>4</v>
      </c>
      <c r="KT7" s="2">
        <v>2</v>
      </c>
      <c r="KU7" s="2">
        <v>2</v>
      </c>
      <c r="KV7" s="2">
        <v>0</v>
      </c>
      <c r="LE7" s="2">
        <v>1</v>
      </c>
      <c r="LF7" s="2">
        <v>1</v>
      </c>
      <c r="LG7" s="2">
        <v>1</v>
      </c>
      <c r="LH7" s="2">
        <v>0</v>
      </c>
      <c r="LI7" s="2">
        <v>0</v>
      </c>
      <c r="LJ7" s="2">
        <v>0</v>
      </c>
      <c r="LK7" s="2">
        <v>1</v>
      </c>
      <c r="LL7" s="2">
        <v>1</v>
      </c>
      <c r="LM7" s="2">
        <v>0</v>
      </c>
      <c r="LN7" s="46">
        <v>1</v>
      </c>
      <c r="LO7" s="46">
        <v>1</v>
      </c>
      <c r="LP7" s="2">
        <v>1</v>
      </c>
      <c r="LQ7" s="2">
        <v>2</v>
      </c>
      <c r="LR7" s="2">
        <v>1</v>
      </c>
      <c r="LS7" s="2">
        <v>1</v>
      </c>
      <c r="LT7" s="46">
        <v>1</v>
      </c>
      <c r="LU7" s="46">
        <v>1</v>
      </c>
      <c r="LV7" s="2">
        <v>1</v>
      </c>
      <c r="LW7" s="2">
        <v>0</v>
      </c>
      <c r="LX7" s="2">
        <v>1</v>
      </c>
      <c r="LY7" s="46">
        <v>1</v>
      </c>
      <c r="LZ7" s="46">
        <v>1</v>
      </c>
      <c r="MA7" s="46">
        <v>1</v>
      </c>
      <c r="MB7" s="2">
        <v>1</v>
      </c>
      <c r="MC7" s="2">
        <v>1</v>
      </c>
      <c r="MD7" s="2">
        <v>0</v>
      </c>
      <c r="ME7" s="2">
        <v>1</v>
      </c>
      <c r="MF7" s="2">
        <v>1</v>
      </c>
      <c r="MG7" s="2">
        <v>0</v>
      </c>
      <c r="MH7" s="2">
        <v>1</v>
      </c>
      <c r="MI7" s="2">
        <v>1</v>
      </c>
      <c r="MJ7" s="2">
        <v>1</v>
      </c>
      <c r="MK7" s="2">
        <v>1</v>
      </c>
      <c r="ML7" s="2">
        <v>1</v>
      </c>
      <c r="MM7" s="2">
        <v>1</v>
      </c>
      <c r="MN7" s="46">
        <v>1</v>
      </c>
      <c r="MO7" s="46">
        <v>1</v>
      </c>
      <c r="MP7" s="2">
        <v>1</v>
      </c>
      <c r="MQ7" s="2">
        <v>1</v>
      </c>
      <c r="MR7" s="2">
        <v>0</v>
      </c>
      <c r="MS7" s="2">
        <v>2</v>
      </c>
      <c r="MT7" s="2">
        <v>1</v>
      </c>
      <c r="MU7" s="2">
        <v>2</v>
      </c>
      <c r="MV7" s="2">
        <v>2</v>
      </c>
      <c r="MW7" s="2">
        <v>2</v>
      </c>
      <c r="MX7" s="2">
        <v>2</v>
      </c>
      <c r="MY7" s="2">
        <v>0</v>
      </c>
      <c r="MZ7" s="2">
        <v>1</v>
      </c>
      <c r="NA7" s="2">
        <v>1</v>
      </c>
      <c r="NB7" s="2">
        <v>1</v>
      </c>
      <c r="NC7" s="2">
        <v>1</v>
      </c>
      <c r="ND7" s="2">
        <v>1</v>
      </c>
      <c r="NE7" s="2">
        <v>0</v>
      </c>
      <c r="NF7" s="46">
        <v>1</v>
      </c>
      <c r="NG7" s="46">
        <v>1</v>
      </c>
      <c r="NH7" s="2">
        <v>1</v>
      </c>
      <c r="NI7" s="2">
        <v>1</v>
      </c>
      <c r="NJ7" s="38">
        <v>44071</v>
      </c>
      <c r="NK7" s="2">
        <v>2</v>
      </c>
      <c r="NL7" s="2">
        <v>1</v>
      </c>
      <c r="NM7" s="2">
        <v>0</v>
      </c>
      <c r="NN7" s="2">
        <v>0</v>
      </c>
      <c r="NO7" s="2">
        <v>0</v>
      </c>
      <c r="NP7" s="2">
        <v>0</v>
      </c>
      <c r="NQ7" s="2">
        <v>0</v>
      </c>
      <c r="NR7" s="2">
        <v>1</v>
      </c>
      <c r="NS7" s="2">
        <v>0</v>
      </c>
      <c r="NT7" s="2">
        <v>1</v>
      </c>
      <c r="NU7" s="2">
        <v>0</v>
      </c>
      <c r="NV7" s="2">
        <v>0</v>
      </c>
      <c r="NW7" s="2">
        <v>1</v>
      </c>
      <c r="NX7" s="2">
        <v>0</v>
      </c>
      <c r="NY7" s="2">
        <v>0</v>
      </c>
      <c r="NZ7" s="2">
        <v>0</v>
      </c>
      <c r="OA7" s="2">
        <v>0</v>
      </c>
      <c r="OB7" s="2">
        <v>0</v>
      </c>
      <c r="OC7" s="2">
        <v>0</v>
      </c>
      <c r="OD7" s="2">
        <v>0</v>
      </c>
      <c r="OE7" s="2">
        <v>0</v>
      </c>
      <c r="OF7" s="2">
        <v>0</v>
      </c>
      <c r="OG7" s="2">
        <v>0</v>
      </c>
      <c r="OH7" s="2">
        <v>1</v>
      </c>
      <c r="OI7" s="2">
        <v>1</v>
      </c>
      <c r="OJ7" s="2">
        <v>1</v>
      </c>
      <c r="OK7" s="2">
        <v>1</v>
      </c>
      <c r="OL7" s="2">
        <v>1</v>
      </c>
      <c r="OM7" s="2">
        <v>1</v>
      </c>
      <c r="ON7" s="2">
        <v>2</v>
      </c>
      <c r="OO7" s="2">
        <v>1</v>
      </c>
      <c r="OP7" s="2">
        <v>1</v>
      </c>
      <c r="OQ7" s="2">
        <v>1</v>
      </c>
      <c r="OR7" s="2">
        <v>1</v>
      </c>
      <c r="OS7" s="2">
        <v>1</v>
      </c>
      <c r="OT7" s="46">
        <v>1</v>
      </c>
      <c r="OU7" s="2">
        <v>2</v>
      </c>
      <c r="OV7" s="2">
        <v>2</v>
      </c>
      <c r="OW7" s="2">
        <v>2</v>
      </c>
      <c r="OX7" s="2">
        <v>1</v>
      </c>
      <c r="OY7" s="2">
        <v>1</v>
      </c>
      <c r="OZ7" s="2">
        <v>3</v>
      </c>
      <c r="PA7" s="2">
        <v>1</v>
      </c>
      <c r="PB7" s="2">
        <v>2</v>
      </c>
      <c r="PC7" s="46">
        <v>2</v>
      </c>
      <c r="PD7" s="46">
        <v>2</v>
      </c>
      <c r="PE7" s="2">
        <v>2</v>
      </c>
      <c r="PF7" s="2">
        <v>1</v>
      </c>
      <c r="PG7" s="2">
        <v>3</v>
      </c>
      <c r="PH7" s="46">
        <v>1</v>
      </c>
      <c r="PI7" s="2">
        <v>2</v>
      </c>
      <c r="PJ7" s="2">
        <v>2</v>
      </c>
      <c r="PK7" s="2">
        <v>1</v>
      </c>
      <c r="PL7" s="2">
        <v>1</v>
      </c>
      <c r="PM7" s="2">
        <v>1</v>
      </c>
      <c r="PN7" s="2">
        <v>1</v>
      </c>
      <c r="PO7" s="2">
        <v>1</v>
      </c>
      <c r="PP7" s="2">
        <v>1</v>
      </c>
      <c r="PQ7" s="2">
        <v>1</v>
      </c>
      <c r="PR7" s="2">
        <v>1</v>
      </c>
      <c r="PS7" s="2">
        <v>1</v>
      </c>
      <c r="PT7" s="2">
        <v>1</v>
      </c>
      <c r="PU7" s="2">
        <v>1</v>
      </c>
      <c r="PV7" s="2">
        <v>1</v>
      </c>
      <c r="PW7" s="2">
        <v>1</v>
      </c>
      <c r="PX7" s="2">
        <v>1</v>
      </c>
      <c r="PY7" s="2">
        <v>1</v>
      </c>
      <c r="PZ7" s="2">
        <v>1</v>
      </c>
      <c r="QA7" s="2">
        <v>1</v>
      </c>
      <c r="QB7" s="2">
        <v>1</v>
      </c>
      <c r="QC7" s="2">
        <v>1</v>
      </c>
      <c r="QD7" s="2">
        <v>1</v>
      </c>
      <c r="QE7" s="2">
        <v>1</v>
      </c>
      <c r="QF7" s="2">
        <v>3</v>
      </c>
      <c r="QG7" s="2">
        <v>1</v>
      </c>
      <c r="QH7" s="2">
        <v>1</v>
      </c>
      <c r="QI7" s="2">
        <v>3</v>
      </c>
      <c r="QJ7" s="2">
        <v>2</v>
      </c>
      <c r="QK7" s="2">
        <v>0</v>
      </c>
      <c r="QL7" s="2">
        <v>0</v>
      </c>
      <c r="QM7" s="2">
        <v>0</v>
      </c>
      <c r="QN7" s="2">
        <v>1</v>
      </c>
      <c r="QO7" s="2">
        <v>2</v>
      </c>
      <c r="QP7" s="2">
        <v>1</v>
      </c>
      <c r="QQ7" s="2">
        <v>1</v>
      </c>
      <c r="QR7" s="2">
        <v>1</v>
      </c>
      <c r="QS7" s="2" t="s">
        <v>1334</v>
      </c>
      <c r="QT7" s="2">
        <v>0</v>
      </c>
      <c r="QV7" s="2">
        <v>2</v>
      </c>
      <c r="QW7" s="2">
        <v>2</v>
      </c>
      <c r="QX7" s="2">
        <v>1</v>
      </c>
      <c r="QY7" s="2">
        <v>1</v>
      </c>
      <c r="QZ7" s="2">
        <v>1</v>
      </c>
      <c r="RA7" s="2">
        <v>1</v>
      </c>
      <c r="RB7" s="2">
        <v>1</v>
      </c>
      <c r="RC7" s="2">
        <v>1</v>
      </c>
      <c r="RD7" s="2">
        <v>2</v>
      </c>
      <c r="RE7" s="2">
        <v>1</v>
      </c>
      <c r="RF7" s="2">
        <v>1</v>
      </c>
      <c r="RG7" s="2">
        <v>1</v>
      </c>
      <c r="RH7" s="2">
        <v>1</v>
      </c>
      <c r="RJ7" s="2">
        <v>1</v>
      </c>
      <c r="RK7" s="2">
        <v>1</v>
      </c>
      <c r="RL7" s="2">
        <v>0</v>
      </c>
      <c r="RM7" s="2">
        <v>0</v>
      </c>
      <c r="RN7" s="2">
        <v>0</v>
      </c>
      <c r="RO7" s="2">
        <v>0</v>
      </c>
      <c r="RP7" s="2">
        <v>0</v>
      </c>
      <c r="RQ7" s="2">
        <v>0</v>
      </c>
      <c r="RR7" s="2">
        <v>1</v>
      </c>
      <c r="RS7" s="2">
        <v>1</v>
      </c>
      <c r="RT7" s="2">
        <v>0</v>
      </c>
      <c r="RU7" s="2">
        <v>1</v>
      </c>
      <c r="RV7" s="2">
        <v>0</v>
      </c>
      <c r="RW7" s="2">
        <v>0</v>
      </c>
      <c r="RX7" s="2">
        <v>1</v>
      </c>
      <c r="RY7" s="2">
        <v>1</v>
      </c>
      <c r="RZ7" s="2">
        <v>1</v>
      </c>
      <c r="SA7" s="2">
        <v>1</v>
      </c>
      <c r="SB7" s="2">
        <v>1</v>
      </c>
      <c r="SC7" s="2">
        <v>0</v>
      </c>
      <c r="SD7" s="2">
        <v>0</v>
      </c>
      <c r="SE7" s="2">
        <v>0</v>
      </c>
      <c r="SF7" s="2">
        <v>0</v>
      </c>
      <c r="SG7" s="2">
        <v>0</v>
      </c>
      <c r="SH7" s="2">
        <v>0</v>
      </c>
      <c r="SI7" s="2">
        <v>0</v>
      </c>
      <c r="SK7" s="2">
        <v>1</v>
      </c>
      <c r="SL7" s="2">
        <v>1</v>
      </c>
      <c r="SM7" s="2">
        <v>1</v>
      </c>
      <c r="SN7" s="2">
        <v>1</v>
      </c>
      <c r="SO7" s="2">
        <v>1</v>
      </c>
      <c r="SP7" s="2">
        <v>1</v>
      </c>
      <c r="SQ7" s="2">
        <v>1</v>
      </c>
      <c r="SR7" s="2">
        <v>1</v>
      </c>
      <c r="SS7" s="2">
        <v>1</v>
      </c>
      <c r="ST7" s="2">
        <v>1</v>
      </c>
      <c r="SU7" s="2">
        <v>1</v>
      </c>
      <c r="SV7" s="2">
        <v>0</v>
      </c>
      <c r="SW7" s="2">
        <v>0</v>
      </c>
      <c r="SX7" s="2">
        <v>0</v>
      </c>
      <c r="SY7" s="2">
        <v>0</v>
      </c>
      <c r="SZ7" s="2">
        <v>0</v>
      </c>
      <c r="TA7" s="2">
        <v>0</v>
      </c>
      <c r="TB7" s="2">
        <v>0</v>
      </c>
      <c r="TC7" s="2">
        <v>0</v>
      </c>
      <c r="TE7" s="2">
        <v>1</v>
      </c>
      <c r="TF7" s="2">
        <v>1</v>
      </c>
      <c r="TG7" s="2">
        <v>1</v>
      </c>
      <c r="TH7" s="2">
        <v>1</v>
      </c>
      <c r="TI7" s="2">
        <v>1</v>
      </c>
      <c r="TJ7" s="2">
        <v>1</v>
      </c>
      <c r="TK7" s="2">
        <v>1</v>
      </c>
      <c r="TL7" s="2">
        <v>1</v>
      </c>
      <c r="TM7" s="2">
        <v>1</v>
      </c>
      <c r="TN7" s="2">
        <v>1</v>
      </c>
      <c r="TO7" s="2">
        <v>1</v>
      </c>
      <c r="TP7" s="2">
        <v>1</v>
      </c>
      <c r="TQ7" s="2">
        <v>1</v>
      </c>
      <c r="TR7" s="2">
        <v>1</v>
      </c>
      <c r="TS7" s="2">
        <v>1</v>
      </c>
      <c r="TT7" s="2">
        <v>1</v>
      </c>
      <c r="TU7" s="2">
        <v>0</v>
      </c>
      <c r="TV7" s="2">
        <v>1</v>
      </c>
      <c r="TW7" s="2">
        <v>1</v>
      </c>
      <c r="TX7" s="2">
        <v>0</v>
      </c>
      <c r="TY7" s="2">
        <v>0</v>
      </c>
      <c r="UA7" s="2">
        <v>1</v>
      </c>
      <c r="UB7" s="2">
        <v>1</v>
      </c>
      <c r="UC7" s="2">
        <v>1</v>
      </c>
      <c r="UD7" s="2">
        <v>1</v>
      </c>
      <c r="UE7" s="2">
        <v>1</v>
      </c>
      <c r="UF7" s="2">
        <v>0</v>
      </c>
      <c r="UG7" s="2">
        <v>0</v>
      </c>
      <c r="UH7" s="2">
        <v>0</v>
      </c>
      <c r="UI7" s="2">
        <v>1</v>
      </c>
      <c r="UJ7" s="2">
        <v>1</v>
      </c>
      <c r="UK7" s="2">
        <v>0</v>
      </c>
      <c r="UL7" s="2">
        <v>0</v>
      </c>
      <c r="UM7" s="2">
        <v>0</v>
      </c>
      <c r="UN7" s="2">
        <v>1</v>
      </c>
      <c r="UO7" s="2">
        <v>0</v>
      </c>
      <c r="UP7" s="2">
        <v>1</v>
      </c>
      <c r="UQ7" s="2">
        <v>1</v>
      </c>
      <c r="UR7" s="2">
        <v>0</v>
      </c>
      <c r="US7" s="2">
        <v>1</v>
      </c>
      <c r="UT7" s="2">
        <v>1</v>
      </c>
      <c r="UU7" s="2">
        <v>1</v>
      </c>
      <c r="UV7" s="2">
        <v>1</v>
      </c>
      <c r="UW7" s="2">
        <v>1</v>
      </c>
      <c r="UX7" s="2">
        <v>1</v>
      </c>
      <c r="UY7" s="2">
        <v>0</v>
      </c>
      <c r="UZ7" s="2">
        <v>2</v>
      </c>
    </row>
    <row r="8" spans="1:572" x14ac:dyDescent="0.25">
      <c r="A8" s="2">
        <v>47</v>
      </c>
      <c r="B8" s="2" t="s">
        <v>114</v>
      </c>
      <c r="C8" s="2" t="s">
        <v>1328</v>
      </c>
      <c r="D8" s="2">
        <v>1</v>
      </c>
      <c r="F8" s="31" t="s">
        <v>2544</v>
      </c>
      <c r="G8" s="2">
        <v>1</v>
      </c>
      <c r="H8" s="2">
        <v>0</v>
      </c>
      <c r="J8" s="2">
        <v>1</v>
      </c>
      <c r="K8" s="2">
        <v>0</v>
      </c>
      <c r="L8" s="2">
        <v>0</v>
      </c>
      <c r="M8" s="2">
        <v>0</v>
      </c>
      <c r="N8" s="2">
        <v>1</v>
      </c>
      <c r="O8" s="2">
        <v>1</v>
      </c>
      <c r="P8" s="2">
        <v>0</v>
      </c>
      <c r="Q8" s="2">
        <v>0</v>
      </c>
      <c r="R8" s="2">
        <v>0</v>
      </c>
      <c r="S8" s="2">
        <v>0</v>
      </c>
      <c r="T8" s="2">
        <v>0</v>
      </c>
      <c r="U8" s="2">
        <v>1</v>
      </c>
      <c r="V8" s="2">
        <v>0</v>
      </c>
      <c r="W8" s="2">
        <v>0</v>
      </c>
      <c r="X8" s="2">
        <v>0</v>
      </c>
      <c r="Y8" s="2">
        <v>0</v>
      </c>
      <c r="Z8" s="2">
        <v>0</v>
      </c>
      <c r="AA8" s="2">
        <v>0</v>
      </c>
      <c r="AB8" s="2">
        <v>0</v>
      </c>
      <c r="AC8" s="2">
        <v>0</v>
      </c>
      <c r="AD8" s="2">
        <v>0</v>
      </c>
      <c r="AE8" s="2">
        <v>0</v>
      </c>
      <c r="AF8" s="2">
        <v>1</v>
      </c>
      <c r="AG8" s="2">
        <v>3</v>
      </c>
      <c r="AH8" s="2">
        <v>1</v>
      </c>
      <c r="AI8" s="2">
        <v>4</v>
      </c>
      <c r="AJ8" s="46">
        <v>1</v>
      </c>
      <c r="AK8" s="2">
        <v>0</v>
      </c>
      <c r="AL8" s="2">
        <v>0</v>
      </c>
      <c r="AM8" s="2">
        <v>0</v>
      </c>
      <c r="AN8" s="2">
        <v>0</v>
      </c>
      <c r="AO8" s="2">
        <v>0</v>
      </c>
      <c r="AP8" s="2">
        <v>0</v>
      </c>
      <c r="AQ8" s="2">
        <v>0</v>
      </c>
      <c r="AR8" s="2">
        <v>1</v>
      </c>
      <c r="AS8" s="2">
        <v>0</v>
      </c>
      <c r="AT8" s="2">
        <v>0</v>
      </c>
      <c r="AU8" s="2">
        <v>0</v>
      </c>
      <c r="AV8" s="2">
        <v>0</v>
      </c>
      <c r="AW8" s="2">
        <v>0</v>
      </c>
      <c r="AX8" s="2">
        <v>0</v>
      </c>
      <c r="AY8" s="2">
        <v>0</v>
      </c>
      <c r="AZ8" s="2">
        <v>0</v>
      </c>
      <c r="BA8" s="2">
        <v>0</v>
      </c>
      <c r="BB8" s="2">
        <v>0</v>
      </c>
      <c r="BC8" s="2">
        <v>0</v>
      </c>
      <c r="BD8" s="2">
        <v>0</v>
      </c>
      <c r="BE8" s="2">
        <v>0</v>
      </c>
      <c r="BF8" s="2">
        <v>1</v>
      </c>
      <c r="BG8" s="2">
        <v>5</v>
      </c>
      <c r="BH8" s="2">
        <v>0</v>
      </c>
      <c r="BI8" s="2">
        <v>0</v>
      </c>
      <c r="BJ8" s="2">
        <v>0</v>
      </c>
      <c r="BK8" s="2">
        <v>1</v>
      </c>
      <c r="BL8" s="2">
        <v>2</v>
      </c>
      <c r="BM8" s="2">
        <v>0</v>
      </c>
      <c r="BN8" s="2">
        <v>1</v>
      </c>
      <c r="BO8" s="2">
        <v>0</v>
      </c>
      <c r="BP8" s="2">
        <v>1</v>
      </c>
      <c r="BQ8" s="2">
        <v>4</v>
      </c>
      <c r="BR8" s="2">
        <v>1</v>
      </c>
      <c r="BS8" s="2">
        <v>0</v>
      </c>
      <c r="CB8" s="2">
        <v>1</v>
      </c>
      <c r="CC8" s="2">
        <v>1</v>
      </c>
      <c r="CD8" s="2" t="s">
        <v>1335</v>
      </c>
      <c r="CE8" s="2">
        <v>7800</v>
      </c>
      <c r="CF8" s="46">
        <v>8241</v>
      </c>
      <c r="CG8" s="2">
        <v>0</v>
      </c>
      <c r="CH8" s="46">
        <v>2</v>
      </c>
      <c r="CI8" s="2">
        <v>1</v>
      </c>
      <c r="CJ8" s="2">
        <v>0</v>
      </c>
      <c r="CK8" s="2">
        <v>0</v>
      </c>
      <c r="CL8" s="2">
        <v>0</v>
      </c>
      <c r="CM8" s="2">
        <v>2</v>
      </c>
      <c r="CN8" s="2">
        <v>1</v>
      </c>
      <c r="CO8" s="2">
        <v>0</v>
      </c>
      <c r="CP8" s="2">
        <v>0</v>
      </c>
      <c r="CR8" s="2">
        <v>1</v>
      </c>
      <c r="CT8" s="46">
        <v>6</v>
      </c>
      <c r="CU8" s="46">
        <v>240</v>
      </c>
      <c r="CV8" s="2">
        <v>0</v>
      </c>
      <c r="CX8" s="2">
        <v>0</v>
      </c>
      <c r="CZ8" s="2">
        <v>0</v>
      </c>
      <c r="DB8" s="46">
        <v>1</v>
      </c>
      <c r="DC8" s="46">
        <v>40</v>
      </c>
      <c r="DD8" s="46">
        <v>2</v>
      </c>
      <c r="DE8" s="46">
        <v>80</v>
      </c>
      <c r="DF8" s="2">
        <v>0</v>
      </c>
      <c r="DH8" s="46">
        <v>2</v>
      </c>
      <c r="DI8" s="46">
        <v>80</v>
      </c>
      <c r="DJ8" s="46">
        <v>0</v>
      </c>
      <c r="DK8" s="46"/>
      <c r="DL8" s="2">
        <v>1</v>
      </c>
      <c r="DM8" s="2">
        <v>40</v>
      </c>
      <c r="DN8" s="46">
        <v>4</v>
      </c>
      <c r="DO8" s="46">
        <v>160</v>
      </c>
      <c r="DP8" s="46">
        <v>1</v>
      </c>
      <c r="DQ8" s="46">
        <v>40</v>
      </c>
      <c r="DR8" s="2">
        <v>0</v>
      </c>
      <c r="DS8" s="46"/>
      <c r="DT8" s="46"/>
      <c r="DU8" s="46"/>
      <c r="DV8" s="46"/>
      <c r="DW8" s="46"/>
      <c r="DX8" s="46"/>
      <c r="DY8" s="46"/>
      <c r="DZ8" s="46"/>
      <c r="EA8" s="46"/>
      <c r="EB8" s="46"/>
      <c r="EC8" s="46"/>
      <c r="ED8" s="46"/>
      <c r="EE8" s="46"/>
      <c r="EF8" s="46"/>
      <c r="EG8" s="46"/>
      <c r="EH8" s="46"/>
      <c r="EI8" s="2">
        <v>0</v>
      </c>
      <c r="EJ8" s="2">
        <v>0</v>
      </c>
      <c r="EK8" s="2">
        <v>0</v>
      </c>
      <c r="EL8" s="2">
        <v>0</v>
      </c>
      <c r="EM8" s="2">
        <v>0</v>
      </c>
      <c r="EN8" s="2">
        <v>0</v>
      </c>
      <c r="EO8" s="2">
        <v>0</v>
      </c>
      <c r="EP8" s="2">
        <v>0</v>
      </c>
      <c r="EQ8" s="2">
        <v>0</v>
      </c>
      <c r="ER8" s="2">
        <v>0</v>
      </c>
      <c r="ES8" s="2">
        <v>0</v>
      </c>
      <c r="ET8" s="2">
        <v>0</v>
      </c>
      <c r="EU8" s="2">
        <v>0</v>
      </c>
      <c r="FD8" s="2">
        <v>0</v>
      </c>
      <c r="FZ8" s="2">
        <v>0</v>
      </c>
      <c r="GV8" s="2">
        <v>1</v>
      </c>
      <c r="GW8" s="2">
        <v>1</v>
      </c>
      <c r="GX8" s="2">
        <v>0</v>
      </c>
      <c r="GY8" s="2">
        <v>0</v>
      </c>
      <c r="GZ8" s="2">
        <v>0</v>
      </c>
      <c r="HA8" s="2">
        <v>0</v>
      </c>
      <c r="HB8" s="2">
        <v>0</v>
      </c>
      <c r="HC8" s="2">
        <v>0</v>
      </c>
      <c r="HD8" s="2">
        <v>1</v>
      </c>
      <c r="HE8" s="2">
        <v>0</v>
      </c>
      <c r="HF8" s="2">
        <v>0</v>
      </c>
      <c r="HG8" s="2">
        <v>0</v>
      </c>
      <c r="HH8" s="2">
        <v>0</v>
      </c>
      <c r="HI8" s="2">
        <v>0</v>
      </c>
      <c r="HR8" s="2">
        <v>1</v>
      </c>
      <c r="HS8" s="2">
        <v>1</v>
      </c>
      <c r="HT8" s="2">
        <v>1</v>
      </c>
      <c r="HU8" s="2">
        <v>1</v>
      </c>
      <c r="HV8" s="2">
        <v>0</v>
      </c>
      <c r="HW8" s="2">
        <v>0</v>
      </c>
      <c r="HX8" s="2">
        <v>0</v>
      </c>
      <c r="HY8" s="2">
        <v>0</v>
      </c>
      <c r="HZ8" s="2">
        <v>0</v>
      </c>
      <c r="IA8" s="2">
        <v>0</v>
      </c>
      <c r="IB8" s="2">
        <v>0</v>
      </c>
      <c r="IC8" s="2">
        <v>0</v>
      </c>
      <c r="ID8" s="2">
        <v>0</v>
      </c>
      <c r="IE8" s="2">
        <v>1</v>
      </c>
      <c r="IF8" s="2">
        <v>0</v>
      </c>
      <c r="IG8" s="2">
        <v>0</v>
      </c>
      <c r="IP8" s="2">
        <v>2</v>
      </c>
      <c r="IQ8" s="2">
        <v>0</v>
      </c>
      <c r="IR8" s="2">
        <v>0</v>
      </c>
      <c r="IS8" s="2">
        <v>0</v>
      </c>
      <c r="IT8" s="2">
        <v>0</v>
      </c>
      <c r="IU8" s="2">
        <v>0</v>
      </c>
      <c r="IV8" s="2">
        <v>0</v>
      </c>
      <c r="IW8" s="2">
        <v>0</v>
      </c>
      <c r="IX8" s="2">
        <v>0</v>
      </c>
      <c r="IY8" s="2">
        <v>1</v>
      </c>
      <c r="IZ8" s="2">
        <v>2</v>
      </c>
      <c r="JA8" s="2">
        <v>0</v>
      </c>
      <c r="JB8" s="2">
        <v>0</v>
      </c>
      <c r="JK8" s="2">
        <v>1</v>
      </c>
      <c r="JL8" s="2">
        <v>0</v>
      </c>
      <c r="JM8" s="2">
        <v>0</v>
      </c>
      <c r="JN8" s="2">
        <v>0</v>
      </c>
      <c r="JO8" s="2">
        <v>0</v>
      </c>
      <c r="JP8" s="2">
        <v>0</v>
      </c>
      <c r="JQ8" s="2">
        <v>0</v>
      </c>
      <c r="JR8" s="2">
        <v>0</v>
      </c>
      <c r="JS8" s="2">
        <v>0</v>
      </c>
      <c r="JT8" s="2">
        <v>1</v>
      </c>
      <c r="JU8" s="2">
        <v>1</v>
      </c>
      <c r="JV8" s="2">
        <v>0</v>
      </c>
      <c r="JW8" s="2">
        <v>0</v>
      </c>
      <c r="KF8" s="2">
        <v>1</v>
      </c>
      <c r="KG8" s="2">
        <v>7</v>
      </c>
      <c r="KH8" s="2">
        <v>1</v>
      </c>
      <c r="KJ8" s="2">
        <v>2</v>
      </c>
      <c r="KK8" s="2">
        <v>4</v>
      </c>
      <c r="KL8" s="2">
        <v>4</v>
      </c>
      <c r="KM8" s="2">
        <v>4</v>
      </c>
      <c r="KN8" s="2">
        <v>2</v>
      </c>
      <c r="KO8" s="2">
        <v>3</v>
      </c>
      <c r="KP8" s="2">
        <v>4</v>
      </c>
      <c r="KQ8" s="2">
        <v>3</v>
      </c>
      <c r="KR8" s="2">
        <v>4</v>
      </c>
      <c r="KS8" s="2">
        <v>2</v>
      </c>
      <c r="KT8" s="2">
        <v>3</v>
      </c>
      <c r="KU8" s="2">
        <v>2</v>
      </c>
      <c r="KV8" s="2">
        <v>0</v>
      </c>
      <c r="LE8" s="2">
        <v>1</v>
      </c>
      <c r="LF8" s="2">
        <v>1</v>
      </c>
      <c r="LG8" s="2">
        <v>0</v>
      </c>
      <c r="LH8" s="2">
        <v>0</v>
      </c>
      <c r="LI8" s="2">
        <v>0</v>
      </c>
      <c r="LJ8" s="2">
        <v>0</v>
      </c>
      <c r="LK8" s="2">
        <v>1</v>
      </c>
      <c r="LL8" s="2">
        <v>1</v>
      </c>
      <c r="LM8" s="2">
        <v>0</v>
      </c>
      <c r="LN8" s="46">
        <v>2</v>
      </c>
      <c r="LO8" s="46">
        <v>2</v>
      </c>
      <c r="LP8" s="2">
        <v>0</v>
      </c>
      <c r="LQ8" s="2">
        <v>1</v>
      </c>
      <c r="LR8" s="2">
        <v>0</v>
      </c>
      <c r="LS8" s="2">
        <v>1</v>
      </c>
      <c r="LT8" s="46">
        <v>1</v>
      </c>
      <c r="LU8" s="46">
        <v>1</v>
      </c>
      <c r="LV8" s="2">
        <v>1</v>
      </c>
      <c r="LW8" s="2">
        <v>0</v>
      </c>
      <c r="LX8" s="2">
        <v>0</v>
      </c>
      <c r="LY8" s="46">
        <v>1</v>
      </c>
      <c r="LZ8" s="46">
        <v>0</v>
      </c>
      <c r="MA8" s="46">
        <v>1</v>
      </c>
      <c r="MB8" s="2">
        <v>1</v>
      </c>
      <c r="MC8" s="2">
        <v>1</v>
      </c>
      <c r="MD8" s="2">
        <v>0</v>
      </c>
      <c r="ME8" s="2">
        <v>1</v>
      </c>
      <c r="MF8" s="2">
        <v>1</v>
      </c>
      <c r="MG8" s="2">
        <v>0</v>
      </c>
      <c r="MH8" s="2">
        <v>1</v>
      </c>
      <c r="MI8" s="2">
        <v>1</v>
      </c>
      <c r="MJ8" s="2">
        <v>1</v>
      </c>
      <c r="MK8" s="2">
        <v>1</v>
      </c>
      <c r="ML8" s="2">
        <v>0</v>
      </c>
      <c r="MM8" s="2">
        <v>0</v>
      </c>
      <c r="MN8" s="46">
        <v>1</v>
      </c>
      <c r="MO8" s="46">
        <v>0</v>
      </c>
      <c r="MP8" s="2">
        <v>0</v>
      </c>
      <c r="MQ8" s="2">
        <v>0</v>
      </c>
      <c r="MR8" s="2">
        <v>0</v>
      </c>
      <c r="MS8" s="2">
        <v>1</v>
      </c>
      <c r="MT8" s="2">
        <v>1</v>
      </c>
      <c r="MU8" s="2">
        <v>3</v>
      </c>
      <c r="MV8" s="2">
        <v>1</v>
      </c>
      <c r="MW8" s="2">
        <v>1</v>
      </c>
      <c r="MX8" s="2">
        <v>1</v>
      </c>
      <c r="MY8" s="2">
        <v>0</v>
      </c>
      <c r="MZ8" s="2">
        <v>0</v>
      </c>
      <c r="NA8" s="2">
        <v>1</v>
      </c>
      <c r="NB8" s="2">
        <v>1</v>
      </c>
      <c r="NC8" s="2">
        <v>1</v>
      </c>
      <c r="ND8" s="2">
        <v>1</v>
      </c>
      <c r="NE8" s="2">
        <v>0</v>
      </c>
      <c r="NF8" s="46">
        <v>1</v>
      </c>
      <c r="NG8" s="46">
        <v>1</v>
      </c>
      <c r="NH8" s="2">
        <v>1</v>
      </c>
      <c r="NI8" s="2">
        <v>1</v>
      </c>
      <c r="NJ8" s="38">
        <v>44060</v>
      </c>
      <c r="NK8" s="2">
        <v>2</v>
      </c>
      <c r="NL8" s="2">
        <v>1</v>
      </c>
      <c r="NM8" s="2">
        <v>0</v>
      </c>
      <c r="NN8" s="2">
        <v>0</v>
      </c>
      <c r="NO8" s="2">
        <v>0</v>
      </c>
      <c r="NP8" s="2">
        <v>0</v>
      </c>
      <c r="NQ8" s="2">
        <v>0</v>
      </c>
      <c r="NR8" s="2">
        <v>1</v>
      </c>
      <c r="NS8" s="2">
        <v>0</v>
      </c>
      <c r="NT8" s="2">
        <v>1</v>
      </c>
      <c r="NU8" s="2">
        <v>0</v>
      </c>
      <c r="NV8" s="2">
        <v>0</v>
      </c>
      <c r="NW8" s="2">
        <v>1</v>
      </c>
      <c r="NX8" s="2">
        <v>0</v>
      </c>
      <c r="NY8" s="2">
        <v>0</v>
      </c>
      <c r="NZ8" s="2">
        <v>0</v>
      </c>
      <c r="OA8" s="2">
        <v>0</v>
      </c>
      <c r="OB8" s="2">
        <v>0</v>
      </c>
      <c r="OC8" s="2">
        <v>0</v>
      </c>
      <c r="OD8" s="2">
        <v>0</v>
      </c>
      <c r="OE8" s="2">
        <v>0</v>
      </c>
      <c r="OF8" s="2">
        <v>0</v>
      </c>
      <c r="OG8" s="2">
        <v>0</v>
      </c>
      <c r="OH8" s="2">
        <v>0</v>
      </c>
      <c r="OI8" s="2">
        <v>1</v>
      </c>
      <c r="OJ8" s="2">
        <v>1</v>
      </c>
      <c r="OK8" s="2">
        <v>1</v>
      </c>
      <c r="OL8" s="2">
        <v>1</v>
      </c>
      <c r="OM8" s="2">
        <v>1</v>
      </c>
      <c r="ON8" s="2">
        <v>1</v>
      </c>
      <c r="OO8" s="2">
        <v>1</v>
      </c>
      <c r="OP8" s="2">
        <v>1</v>
      </c>
      <c r="OQ8" s="2">
        <v>1</v>
      </c>
      <c r="OR8" s="2">
        <v>3</v>
      </c>
      <c r="OS8" s="2">
        <v>1</v>
      </c>
      <c r="OT8" s="46">
        <v>1</v>
      </c>
      <c r="OU8" s="2">
        <v>3</v>
      </c>
      <c r="OV8" s="2">
        <v>1</v>
      </c>
      <c r="OW8" s="2">
        <v>1</v>
      </c>
      <c r="OX8" s="2">
        <v>1</v>
      </c>
      <c r="OY8" s="2">
        <v>1</v>
      </c>
      <c r="OZ8" s="2">
        <v>1</v>
      </c>
      <c r="PA8" s="2">
        <v>1</v>
      </c>
      <c r="PB8" s="2">
        <v>1</v>
      </c>
      <c r="PC8" s="46">
        <v>3</v>
      </c>
      <c r="PD8" s="46">
        <v>1</v>
      </c>
      <c r="PE8" s="2">
        <v>1</v>
      </c>
      <c r="PF8" s="2">
        <v>1</v>
      </c>
      <c r="PG8" s="2">
        <v>3</v>
      </c>
      <c r="PH8" s="46">
        <v>1</v>
      </c>
      <c r="PI8" s="2">
        <v>1</v>
      </c>
      <c r="PJ8" s="2">
        <v>1</v>
      </c>
      <c r="PK8" s="2">
        <v>3</v>
      </c>
      <c r="PL8" s="2">
        <v>1</v>
      </c>
      <c r="PM8" s="2">
        <v>1</v>
      </c>
      <c r="PN8" s="2">
        <v>1</v>
      </c>
      <c r="PO8" s="2">
        <v>1</v>
      </c>
      <c r="PP8" s="2">
        <v>3</v>
      </c>
      <c r="PQ8" s="2">
        <v>3</v>
      </c>
      <c r="PR8" s="2">
        <v>1</v>
      </c>
      <c r="PS8" s="2">
        <v>1</v>
      </c>
      <c r="PT8" s="2">
        <v>1</v>
      </c>
      <c r="PU8" s="2">
        <v>1</v>
      </c>
      <c r="PV8" s="2">
        <v>3</v>
      </c>
      <c r="PW8" s="2">
        <v>1</v>
      </c>
      <c r="PX8" s="2">
        <v>1</v>
      </c>
      <c r="PY8" s="2">
        <v>1</v>
      </c>
      <c r="PZ8" s="2">
        <v>1</v>
      </c>
      <c r="QA8" s="2">
        <v>1</v>
      </c>
      <c r="QB8" s="2">
        <v>2</v>
      </c>
      <c r="QC8" s="2">
        <v>1</v>
      </c>
      <c r="QD8" s="2">
        <v>1</v>
      </c>
      <c r="QE8" s="2">
        <v>1</v>
      </c>
      <c r="QF8" s="2">
        <v>3</v>
      </c>
      <c r="QG8" s="2">
        <v>1</v>
      </c>
      <c r="QH8" s="2">
        <v>1</v>
      </c>
      <c r="QI8" s="2">
        <v>3</v>
      </c>
      <c r="QJ8" s="2">
        <v>2</v>
      </c>
      <c r="QK8" s="2">
        <v>1</v>
      </c>
      <c r="QL8" s="2">
        <v>0</v>
      </c>
      <c r="QM8" s="2">
        <v>1</v>
      </c>
      <c r="QN8" s="2">
        <v>1</v>
      </c>
      <c r="QO8" s="2">
        <v>2</v>
      </c>
      <c r="QP8" s="2">
        <v>1</v>
      </c>
      <c r="QQ8" s="2">
        <v>1</v>
      </c>
      <c r="QR8" s="2">
        <v>0</v>
      </c>
      <c r="QT8" s="2">
        <v>0</v>
      </c>
      <c r="QV8" s="2">
        <v>3</v>
      </c>
      <c r="QW8" s="2">
        <v>1</v>
      </c>
      <c r="QX8" s="2">
        <v>0</v>
      </c>
      <c r="QY8" s="2">
        <v>0</v>
      </c>
      <c r="RA8" s="2">
        <v>0</v>
      </c>
      <c r="RB8" s="2">
        <v>1</v>
      </c>
      <c r="RC8" s="2">
        <v>1</v>
      </c>
      <c r="RD8" s="2">
        <v>2</v>
      </c>
      <c r="RE8" s="2">
        <v>1</v>
      </c>
      <c r="RF8" s="2">
        <v>1</v>
      </c>
      <c r="RG8" s="2">
        <v>1</v>
      </c>
      <c r="RH8" s="2">
        <v>1</v>
      </c>
      <c r="RJ8" s="2">
        <v>1</v>
      </c>
      <c r="RK8" s="2">
        <v>1</v>
      </c>
      <c r="RL8" s="2">
        <v>0</v>
      </c>
      <c r="RM8" s="2">
        <v>0</v>
      </c>
      <c r="RN8" s="2">
        <v>0</v>
      </c>
      <c r="RO8" s="2">
        <v>0</v>
      </c>
      <c r="RP8" s="2">
        <v>0</v>
      </c>
      <c r="RQ8" s="2">
        <v>0</v>
      </c>
      <c r="RR8" s="2">
        <v>1</v>
      </c>
      <c r="RS8" s="2">
        <v>0</v>
      </c>
      <c r="RT8" s="2">
        <v>1</v>
      </c>
      <c r="RU8" s="2">
        <v>1</v>
      </c>
      <c r="RV8" s="2">
        <v>1</v>
      </c>
      <c r="RW8" s="2">
        <v>1</v>
      </c>
      <c r="RX8" s="2">
        <v>1</v>
      </c>
      <c r="RY8" s="2">
        <v>1</v>
      </c>
      <c r="RZ8" s="2">
        <v>1</v>
      </c>
      <c r="SA8" s="2">
        <v>1</v>
      </c>
      <c r="SB8" s="2">
        <v>1</v>
      </c>
      <c r="SC8" s="2">
        <v>0</v>
      </c>
      <c r="SD8" s="2">
        <v>0</v>
      </c>
      <c r="SE8" s="2">
        <v>0</v>
      </c>
      <c r="SF8" s="2">
        <v>0</v>
      </c>
      <c r="SG8" s="2">
        <v>0</v>
      </c>
      <c r="SH8" s="2">
        <v>0</v>
      </c>
      <c r="SI8" s="2">
        <v>0</v>
      </c>
      <c r="SK8" s="2">
        <v>1</v>
      </c>
      <c r="SL8" s="2">
        <v>1</v>
      </c>
      <c r="SM8" s="2">
        <v>1</v>
      </c>
      <c r="SN8" s="2">
        <v>1</v>
      </c>
      <c r="SO8" s="2">
        <v>1</v>
      </c>
      <c r="SP8" s="2">
        <v>1</v>
      </c>
      <c r="SQ8" s="2">
        <v>1</v>
      </c>
      <c r="SR8" s="2">
        <v>1</v>
      </c>
      <c r="SS8" s="2">
        <v>1</v>
      </c>
      <c r="ST8" s="2">
        <v>1</v>
      </c>
      <c r="SU8" s="2">
        <v>0</v>
      </c>
      <c r="SV8" s="2">
        <v>0</v>
      </c>
      <c r="SW8" s="2">
        <v>0</v>
      </c>
      <c r="SX8" s="2">
        <v>0</v>
      </c>
      <c r="SY8" s="2">
        <v>0</v>
      </c>
      <c r="SZ8" s="2">
        <v>0</v>
      </c>
      <c r="TA8" s="2">
        <v>0</v>
      </c>
      <c r="TB8" s="2">
        <v>0</v>
      </c>
      <c r="TC8" s="2">
        <v>0</v>
      </c>
      <c r="TE8" s="2">
        <v>0</v>
      </c>
      <c r="TF8" s="2">
        <v>0</v>
      </c>
      <c r="TG8" s="2">
        <v>1</v>
      </c>
      <c r="TH8" s="2">
        <v>1</v>
      </c>
      <c r="TI8" s="2">
        <v>1</v>
      </c>
      <c r="TJ8" s="2">
        <v>1</v>
      </c>
      <c r="TK8" s="2">
        <v>1</v>
      </c>
      <c r="TL8" s="2">
        <v>1</v>
      </c>
      <c r="TM8" s="2">
        <v>1</v>
      </c>
      <c r="TN8" s="2">
        <v>1</v>
      </c>
      <c r="TO8" s="2">
        <v>1</v>
      </c>
      <c r="TP8" s="2">
        <v>1</v>
      </c>
      <c r="TQ8" s="2">
        <v>1</v>
      </c>
      <c r="TR8" s="2">
        <v>1</v>
      </c>
      <c r="TS8" s="2">
        <v>0</v>
      </c>
      <c r="TT8" s="2">
        <v>0</v>
      </c>
      <c r="TU8" s="2">
        <v>0</v>
      </c>
      <c r="TV8" s="2">
        <v>0</v>
      </c>
      <c r="TW8" s="2">
        <v>0</v>
      </c>
      <c r="TX8" s="2">
        <v>0</v>
      </c>
      <c r="TY8" s="2">
        <v>0</v>
      </c>
      <c r="UA8" s="2">
        <v>3</v>
      </c>
      <c r="UB8" s="2">
        <v>3</v>
      </c>
      <c r="UC8" s="2">
        <v>1</v>
      </c>
      <c r="UD8" s="2">
        <v>0</v>
      </c>
      <c r="UE8" s="2">
        <v>0</v>
      </c>
      <c r="UF8" s="2">
        <v>0</v>
      </c>
      <c r="UG8" s="2">
        <v>1</v>
      </c>
      <c r="UH8" s="2">
        <v>0</v>
      </c>
      <c r="UI8" s="2">
        <v>1</v>
      </c>
      <c r="UJ8" s="2">
        <v>1</v>
      </c>
      <c r="UK8" s="2">
        <v>0</v>
      </c>
      <c r="UL8" s="2">
        <v>0</v>
      </c>
      <c r="UM8" s="2">
        <v>0</v>
      </c>
      <c r="UN8" s="2">
        <v>0</v>
      </c>
      <c r="UO8" s="2">
        <v>0</v>
      </c>
      <c r="UP8" s="2">
        <v>1</v>
      </c>
      <c r="UQ8" s="2">
        <v>1</v>
      </c>
      <c r="UR8" s="2">
        <v>0</v>
      </c>
      <c r="US8" s="2">
        <v>1</v>
      </c>
      <c r="UT8" s="2">
        <v>1</v>
      </c>
      <c r="UU8" s="2">
        <v>1</v>
      </c>
      <c r="UV8" s="2">
        <v>1</v>
      </c>
      <c r="UW8" s="2">
        <v>1</v>
      </c>
      <c r="UX8" s="2">
        <v>0</v>
      </c>
      <c r="UY8" s="2">
        <v>0</v>
      </c>
      <c r="UZ8" s="2">
        <v>2</v>
      </c>
    </row>
    <row r="9" spans="1:572" x14ac:dyDescent="0.25">
      <c r="A9" s="2">
        <v>48</v>
      </c>
      <c r="B9" s="2" t="s">
        <v>114</v>
      </c>
      <c r="C9" s="2" t="s">
        <v>1328</v>
      </c>
      <c r="D9" s="2">
        <v>1</v>
      </c>
      <c r="F9" s="31" t="s">
        <v>2545</v>
      </c>
      <c r="G9" s="2">
        <v>1</v>
      </c>
      <c r="H9" s="2">
        <v>0</v>
      </c>
      <c r="J9" s="2">
        <v>1</v>
      </c>
      <c r="K9" s="2">
        <v>0</v>
      </c>
      <c r="L9" s="2">
        <v>0</v>
      </c>
      <c r="M9" s="2">
        <v>1</v>
      </c>
      <c r="N9" s="2">
        <v>1</v>
      </c>
      <c r="O9" s="2">
        <v>1</v>
      </c>
      <c r="P9" s="2">
        <v>1</v>
      </c>
      <c r="Q9" s="2">
        <v>1</v>
      </c>
      <c r="R9" s="2">
        <v>1</v>
      </c>
      <c r="S9" s="2">
        <v>1</v>
      </c>
      <c r="T9" s="2">
        <v>1</v>
      </c>
      <c r="U9" s="2">
        <v>1</v>
      </c>
      <c r="V9" s="2">
        <v>1</v>
      </c>
      <c r="W9" s="2">
        <v>1</v>
      </c>
      <c r="X9" s="2">
        <v>1</v>
      </c>
      <c r="Y9" s="2">
        <v>1</v>
      </c>
      <c r="Z9" s="2">
        <v>1</v>
      </c>
      <c r="AA9" s="2">
        <v>1</v>
      </c>
      <c r="AB9" s="2">
        <v>1</v>
      </c>
      <c r="AC9" s="2">
        <v>0</v>
      </c>
      <c r="AD9" s="2">
        <v>1</v>
      </c>
      <c r="AE9" s="2">
        <v>0</v>
      </c>
      <c r="AF9" s="2">
        <v>1</v>
      </c>
      <c r="AG9" s="2">
        <v>4</v>
      </c>
      <c r="AH9" s="2">
        <v>1</v>
      </c>
      <c r="AI9" s="2">
        <v>3</v>
      </c>
      <c r="AJ9" s="46">
        <v>0</v>
      </c>
      <c r="AK9" s="2">
        <v>0</v>
      </c>
      <c r="AL9" s="2">
        <v>0</v>
      </c>
      <c r="AM9" s="2">
        <v>0</v>
      </c>
      <c r="AN9" s="2">
        <v>0</v>
      </c>
      <c r="AO9" s="2">
        <v>0</v>
      </c>
      <c r="AP9" s="2">
        <v>0</v>
      </c>
      <c r="AQ9" s="2">
        <v>0</v>
      </c>
      <c r="AR9" s="2">
        <v>0</v>
      </c>
      <c r="AS9" s="2">
        <v>0</v>
      </c>
      <c r="AT9" s="2">
        <v>0</v>
      </c>
      <c r="AU9" s="2">
        <v>0</v>
      </c>
      <c r="AV9" s="2">
        <v>0</v>
      </c>
      <c r="AW9" s="2">
        <v>0</v>
      </c>
      <c r="AX9" s="2">
        <v>0</v>
      </c>
      <c r="AY9" s="2">
        <v>0</v>
      </c>
      <c r="AZ9" s="2">
        <v>0</v>
      </c>
      <c r="BA9" s="2">
        <v>0</v>
      </c>
      <c r="BB9" s="2">
        <v>0</v>
      </c>
      <c r="BC9" s="2">
        <v>0</v>
      </c>
      <c r="BD9" s="2">
        <v>0</v>
      </c>
      <c r="BE9" s="2">
        <v>0</v>
      </c>
      <c r="BF9" s="2">
        <v>1</v>
      </c>
      <c r="BG9" s="2">
        <v>3</v>
      </c>
      <c r="BH9" s="2">
        <v>0</v>
      </c>
      <c r="BI9" s="2">
        <v>0</v>
      </c>
      <c r="BJ9" s="2">
        <v>0</v>
      </c>
      <c r="BK9" s="2">
        <v>1</v>
      </c>
      <c r="BL9" s="2">
        <v>2</v>
      </c>
      <c r="BM9" s="2">
        <v>0</v>
      </c>
      <c r="BN9" s="2">
        <v>1</v>
      </c>
      <c r="BO9" s="2">
        <v>0</v>
      </c>
      <c r="BP9" s="2">
        <v>0</v>
      </c>
      <c r="BQ9" s="2">
        <v>0</v>
      </c>
      <c r="BR9" s="2">
        <v>1</v>
      </c>
      <c r="BS9" s="2">
        <v>0</v>
      </c>
      <c r="CB9" s="2">
        <v>1</v>
      </c>
      <c r="CC9" s="2">
        <v>0</v>
      </c>
      <c r="CE9" s="2">
        <v>5200</v>
      </c>
      <c r="CF9" s="46">
        <v>4085</v>
      </c>
      <c r="CG9" s="2">
        <v>0</v>
      </c>
      <c r="CH9" s="46">
        <v>1</v>
      </c>
      <c r="CI9" s="2">
        <v>1</v>
      </c>
      <c r="CJ9" s="2">
        <v>0</v>
      </c>
      <c r="CK9" s="2">
        <v>0</v>
      </c>
      <c r="CL9" s="2">
        <v>0</v>
      </c>
      <c r="CM9" s="2">
        <v>1</v>
      </c>
      <c r="CN9" s="2">
        <v>0</v>
      </c>
      <c r="CO9" s="2">
        <v>0</v>
      </c>
      <c r="CP9" s="2">
        <v>1</v>
      </c>
      <c r="CQ9" s="2">
        <v>1</v>
      </c>
      <c r="CR9" s="2">
        <v>1</v>
      </c>
      <c r="CT9" s="46">
        <v>3</v>
      </c>
      <c r="CU9" s="46">
        <v>120</v>
      </c>
      <c r="CV9" s="2">
        <v>0</v>
      </c>
      <c r="CX9" s="2">
        <v>0</v>
      </c>
      <c r="CZ9" s="2">
        <v>0</v>
      </c>
      <c r="DB9" s="46">
        <v>1</v>
      </c>
      <c r="DC9" s="46">
        <v>40</v>
      </c>
      <c r="DD9" s="46">
        <v>2</v>
      </c>
      <c r="DE9" s="46">
        <v>80</v>
      </c>
      <c r="DF9" s="2">
        <v>0</v>
      </c>
      <c r="DH9" s="46">
        <v>1</v>
      </c>
      <c r="DI9" s="46">
        <v>40</v>
      </c>
      <c r="DJ9" s="46">
        <v>0</v>
      </c>
      <c r="DK9" s="46"/>
      <c r="DL9" s="2">
        <v>0</v>
      </c>
      <c r="DN9" s="46">
        <v>2</v>
      </c>
      <c r="DO9" s="46">
        <v>80</v>
      </c>
      <c r="DP9" s="46">
        <v>1</v>
      </c>
      <c r="DQ9" s="46">
        <v>40</v>
      </c>
      <c r="DR9" s="2">
        <v>0</v>
      </c>
      <c r="DS9" s="46"/>
      <c r="DT9" s="46"/>
      <c r="DU9" s="46"/>
      <c r="DV9" s="46"/>
      <c r="DW9" s="46"/>
      <c r="DX9" s="46"/>
      <c r="DY9" s="46"/>
      <c r="DZ9" s="46"/>
      <c r="EA9" s="46"/>
      <c r="EB9" s="46"/>
      <c r="EC9" s="46"/>
      <c r="ED9" s="46"/>
      <c r="EE9" s="46"/>
      <c r="EF9" s="46"/>
      <c r="EG9" s="46"/>
      <c r="EH9" s="46"/>
      <c r="EI9" s="2">
        <v>0</v>
      </c>
      <c r="EJ9" s="2">
        <v>0</v>
      </c>
      <c r="EK9" s="2">
        <v>0</v>
      </c>
      <c r="EL9" s="2">
        <v>0</v>
      </c>
      <c r="EM9" s="2">
        <v>1</v>
      </c>
      <c r="EN9" s="2">
        <v>0</v>
      </c>
      <c r="EO9" s="2">
        <v>0</v>
      </c>
      <c r="EP9" s="2">
        <v>0</v>
      </c>
      <c r="EQ9" s="2">
        <v>0</v>
      </c>
      <c r="ER9" s="2">
        <v>0</v>
      </c>
      <c r="ES9" s="2">
        <v>5</v>
      </c>
      <c r="ET9" s="2">
        <v>0</v>
      </c>
      <c r="EU9" s="2">
        <v>0</v>
      </c>
      <c r="FD9" s="2">
        <v>0</v>
      </c>
      <c r="FZ9" s="2">
        <v>0</v>
      </c>
      <c r="GV9" s="2">
        <v>0</v>
      </c>
      <c r="HR9" s="2">
        <v>0</v>
      </c>
      <c r="HS9" s="2">
        <v>0</v>
      </c>
      <c r="HT9" s="2">
        <v>0</v>
      </c>
      <c r="HU9" s="2">
        <v>0</v>
      </c>
      <c r="HV9" s="2">
        <v>0</v>
      </c>
      <c r="HW9" s="2">
        <v>0</v>
      </c>
      <c r="HX9" s="2">
        <v>0</v>
      </c>
      <c r="HY9" s="2">
        <v>0</v>
      </c>
      <c r="HZ9" s="2">
        <v>1</v>
      </c>
      <c r="IA9" s="2">
        <v>0</v>
      </c>
      <c r="IB9" s="2">
        <v>0</v>
      </c>
      <c r="IC9" s="2">
        <v>0</v>
      </c>
      <c r="ID9" s="2">
        <v>0</v>
      </c>
      <c r="IE9" s="2">
        <v>1</v>
      </c>
      <c r="IF9" s="2">
        <v>0</v>
      </c>
      <c r="IG9" s="2">
        <v>0</v>
      </c>
      <c r="IP9" s="2">
        <v>0</v>
      </c>
      <c r="IQ9" s="2">
        <v>0</v>
      </c>
      <c r="IR9" s="2">
        <v>0</v>
      </c>
      <c r="IS9" s="2">
        <v>0</v>
      </c>
      <c r="IT9" s="2">
        <v>0</v>
      </c>
      <c r="IU9" s="2">
        <v>0</v>
      </c>
      <c r="IV9" s="2">
        <v>0</v>
      </c>
      <c r="IW9" s="2">
        <v>0</v>
      </c>
      <c r="IX9" s="2">
        <v>0</v>
      </c>
      <c r="IY9" s="2">
        <v>0</v>
      </c>
      <c r="IZ9" s="2">
        <v>2</v>
      </c>
      <c r="JA9" s="2">
        <v>0</v>
      </c>
      <c r="JB9" s="2">
        <v>0</v>
      </c>
      <c r="JK9" s="2">
        <v>0</v>
      </c>
      <c r="JL9" s="2">
        <v>0</v>
      </c>
      <c r="JM9" s="2">
        <v>0</v>
      </c>
      <c r="JN9" s="2">
        <v>0</v>
      </c>
      <c r="JO9" s="2">
        <v>0</v>
      </c>
      <c r="JP9" s="2">
        <v>0</v>
      </c>
      <c r="JQ9" s="2">
        <v>0</v>
      </c>
      <c r="JR9" s="2">
        <v>0</v>
      </c>
      <c r="JS9" s="2">
        <v>0</v>
      </c>
      <c r="JT9" s="2">
        <v>0</v>
      </c>
      <c r="JU9" s="2">
        <v>0</v>
      </c>
      <c r="JV9" s="2">
        <v>0</v>
      </c>
      <c r="JW9" s="2">
        <v>0</v>
      </c>
      <c r="KF9" s="2">
        <v>3</v>
      </c>
      <c r="KH9" s="2">
        <v>1</v>
      </c>
      <c r="KJ9" s="2">
        <v>4</v>
      </c>
      <c r="KK9" s="2">
        <v>4</v>
      </c>
      <c r="KL9" s="2">
        <v>4</v>
      </c>
      <c r="KM9" s="2">
        <v>4</v>
      </c>
      <c r="KN9" s="2">
        <v>4</v>
      </c>
      <c r="KO9" s="2">
        <v>3</v>
      </c>
      <c r="KP9" s="2">
        <v>4</v>
      </c>
      <c r="KQ9" s="2">
        <v>4</v>
      </c>
      <c r="KR9" s="2">
        <v>4</v>
      </c>
      <c r="KS9" s="2">
        <v>4</v>
      </c>
      <c r="KT9" s="2">
        <v>4</v>
      </c>
      <c r="KU9" s="2">
        <v>4</v>
      </c>
      <c r="KV9" s="2">
        <v>0</v>
      </c>
      <c r="LE9" s="2">
        <v>1</v>
      </c>
      <c r="LF9" s="2">
        <v>1</v>
      </c>
      <c r="LG9" s="2">
        <v>0</v>
      </c>
      <c r="LH9" s="2">
        <v>0</v>
      </c>
      <c r="LI9" s="2">
        <v>0</v>
      </c>
      <c r="LJ9" s="2">
        <v>0</v>
      </c>
      <c r="LK9" s="2">
        <v>1</v>
      </c>
      <c r="LL9" s="2">
        <v>1</v>
      </c>
      <c r="LM9" s="2">
        <v>0</v>
      </c>
      <c r="LN9" s="46">
        <v>3</v>
      </c>
      <c r="LO9" s="46">
        <v>2</v>
      </c>
      <c r="LP9" s="2">
        <v>1</v>
      </c>
      <c r="LQ9" s="2">
        <v>1</v>
      </c>
      <c r="LR9" s="2">
        <v>0</v>
      </c>
      <c r="LS9" s="2">
        <v>1</v>
      </c>
      <c r="LT9" s="46">
        <v>1</v>
      </c>
      <c r="LU9" s="46">
        <v>1</v>
      </c>
      <c r="LV9" s="2">
        <v>0</v>
      </c>
      <c r="LW9" s="2">
        <v>0</v>
      </c>
      <c r="LX9" s="2">
        <v>0</v>
      </c>
      <c r="LY9" s="46">
        <v>1</v>
      </c>
      <c r="LZ9" s="46">
        <v>1</v>
      </c>
      <c r="MA9" s="46">
        <v>0</v>
      </c>
      <c r="MB9" s="2">
        <v>0</v>
      </c>
      <c r="MC9" s="2">
        <v>1</v>
      </c>
      <c r="MD9" s="2">
        <v>0</v>
      </c>
      <c r="ME9" s="2">
        <v>0</v>
      </c>
      <c r="MF9" s="2">
        <v>0</v>
      </c>
      <c r="MG9" s="2">
        <v>0</v>
      </c>
      <c r="MH9" s="2">
        <v>1</v>
      </c>
      <c r="MI9" s="2">
        <v>1</v>
      </c>
      <c r="MJ9" s="2">
        <v>1</v>
      </c>
      <c r="MK9" s="2">
        <v>1</v>
      </c>
      <c r="ML9" s="2">
        <v>0</v>
      </c>
      <c r="MM9" s="2">
        <v>0</v>
      </c>
      <c r="MN9" s="46">
        <v>1</v>
      </c>
      <c r="MO9" s="46">
        <v>0</v>
      </c>
      <c r="MP9" s="2">
        <v>0</v>
      </c>
      <c r="MQ9" s="2">
        <v>1</v>
      </c>
      <c r="MR9" s="2">
        <v>0</v>
      </c>
      <c r="MS9" s="2">
        <v>2</v>
      </c>
      <c r="MT9" s="2">
        <v>3</v>
      </c>
      <c r="MU9" s="2">
        <v>3</v>
      </c>
      <c r="MV9" s="2">
        <v>3</v>
      </c>
      <c r="MW9" s="2">
        <v>3</v>
      </c>
      <c r="MX9" s="2">
        <v>3</v>
      </c>
      <c r="MY9" s="2">
        <v>0</v>
      </c>
      <c r="MZ9" s="2">
        <v>0</v>
      </c>
      <c r="NA9" s="2">
        <v>1</v>
      </c>
      <c r="NB9" s="2">
        <v>1</v>
      </c>
      <c r="NC9" s="2">
        <v>1</v>
      </c>
      <c r="ND9" s="2">
        <v>1</v>
      </c>
      <c r="NE9" s="2">
        <v>0</v>
      </c>
      <c r="NF9" s="46">
        <v>1</v>
      </c>
      <c r="NG9" s="46">
        <v>1</v>
      </c>
      <c r="NH9" s="2">
        <v>1</v>
      </c>
      <c r="NI9" s="2">
        <v>1</v>
      </c>
      <c r="NJ9" s="38">
        <v>44070</v>
      </c>
      <c r="NK9" s="2">
        <v>2</v>
      </c>
      <c r="NL9" s="2">
        <v>1</v>
      </c>
      <c r="NM9" s="2">
        <v>0</v>
      </c>
      <c r="NN9" s="2">
        <v>0</v>
      </c>
      <c r="NO9" s="2">
        <v>0</v>
      </c>
      <c r="NP9" s="2">
        <v>0</v>
      </c>
      <c r="NQ9" s="2">
        <v>0</v>
      </c>
      <c r="NR9" s="2">
        <v>1</v>
      </c>
      <c r="NS9" s="2">
        <v>0</v>
      </c>
      <c r="NT9" s="2">
        <v>1</v>
      </c>
      <c r="NU9" s="2">
        <v>0</v>
      </c>
      <c r="NV9" s="2">
        <v>0</v>
      </c>
      <c r="NW9" s="2">
        <v>0</v>
      </c>
      <c r="NX9" s="2">
        <v>0</v>
      </c>
      <c r="NY9" s="2">
        <v>0</v>
      </c>
      <c r="NZ9" s="2">
        <v>0</v>
      </c>
      <c r="OA9" s="2">
        <v>0</v>
      </c>
      <c r="OB9" s="2">
        <v>0</v>
      </c>
      <c r="OC9" s="2">
        <v>0</v>
      </c>
      <c r="OD9" s="2">
        <v>0</v>
      </c>
      <c r="OE9" s="2">
        <v>0</v>
      </c>
      <c r="OF9" s="2">
        <v>0</v>
      </c>
      <c r="OG9" s="2">
        <v>0</v>
      </c>
      <c r="OH9" s="2">
        <v>0</v>
      </c>
      <c r="OI9" s="2">
        <v>1</v>
      </c>
      <c r="OJ9" s="2">
        <v>0</v>
      </c>
      <c r="OK9" s="2">
        <v>2</v>
      </c>
      <c r="OL9" s="2">
        <v>1</v>
      </c>
      <c r="OM9" s="2">
        <v>1</v>
      </c>
      <c r="ON9" s="2">
        <v>2</v>
      </c>
      <c r="OO9" s="2">
        <v>1</v>
      </c>
      <c r="OP9" s="2">
        <v>1</v>
      </c>
      <c r="OQ9" s="2">
        <v>1</v>
      </c>
      <c r="OR9" s="2">
        <v>1</v>
      </c>
      <c r="OS9" s="2">
        <v>2</v>
      </c>
      <c r="OT9" s="46">
        <v>1</v>
      </c>
      <c r="OU9" s="2">
        <v>3</v>
      </c>
      <c r="OV9" s="2">
        <v>3</v>
      </c>
      <c r="OW9" s="2">
        <v>1</v>
      </c>
      <c r="OX9" s="2">
        <v>1</v>
      </c>
      <c r="OY9" s="2">
        <v>1</v>
      </c>
      <c r="OZ9" s="2">
        <v>1</v>
      </c>
      <c r="PA9" s="2">
        <v>2</v>
      </c>
      <c r="PB9" s="2">
        <v>1</v>
      </c>
      <c r="PC9" s="46">
        <v>3</v>
      </c>
      <c r="PD9" s="46">
        <v>1</v>
      </c>
      <c r="PE9" s="2">
        <v>1</v>
      </c>
      <c r="PF9" s="2">
        <v>1</v>
      </c>
      <c r="PG9" s="2">
        <v>3</v>
      </c>
      <c r="PH9" s="46">
        <v>1</v>
      </c>
      <c r="PI9" s="2">
        <v>1</v>
      </c>
      <c r="PJ9" s="2">
        <v>2</v>
      </c>
      <c r="PK9" s="2">
        <v>3</v>
      </c>
      <c r="PL9" s="2">
        <v>3</v>
      </c>
      <c r="PM9" s="2">
        <v>3</v>
      </c>
      <c r="PN9" s="2">
        <v>3</v>
      </c>
      <c r="PO9" s="2">
        <v>3</v>
      </c>
      <c r="PP9" s="2">
        <v>3</v>
      </c>
      <c r="PQ9" s="2">
        <v>3</v>
      </c>
      <c r="PR9" s="2">
        <v>1</v>
      </c>
      <c r="PS9" s="2">
        <v>1</v>
      </c>
      <c r="PT9" s="2">
        <v>2</v>
      </c>
      <c r="PU9" s="2">
        <v>2</v>
      </c>
      <c r="PV9" s="2">
        <v>3</v>
      </c>
      <c r="PW9" s="2">
        <v>1</v>
      </c>
      <c r="PX9" s="2">
        <v>3</v>
      </c>
      <c r="PY9" s="2">
        <v>1</v>
      </c>
      <c r="PZ9" s="2">
        <v>1</v>
      </c>
      <c r="QA9" s="2">
        <v>1</v>
      </c>
      <c r="QB9" s="2">
        <v>1</v>
      </c>
      <c r="QC9" s="2">
        <v>1</v>
      </c>
      <c r="QD9" s="2">
        <v>1</v>
      </c>
      <c r="QE9" s="2">
        <v>1</v>
      </c>
      <c r="QF9" s="2">
        <v>1</v>
      </c>
      <c r="QG9" s="2">
        <v>1</v>
      </c>
      <c r="QH9" s="2">
        <v>3</v>
      </c>
      <c r="QI9" s="2">
        <v>2</v>
      </c>
      <c r="QJ9" s="2">
        <v>2</v>
      </c>
      <c r="QK9" s="2">
        <v>0</v>
      </c>
      <c r="QL9" s="2">
        <v>0</v>
      </c>
      <c r="QM9" s="2">
        <v>1</v>
      </c>
      <c r="QN9" s="2">
        <v>0</v>
      </c>
      <c r="QO9" s="2">
        <v>2</v>
      </c>
      <c r="QP9" s="2">
        <v>1</v>
      </c>
      <c r="QQ9" s="2">
        <v>3</v>
      </c>
      <c r="QR9" s="2">
        <v>0</v>
      </c>
      <c r="QT9" s="2">
        <v>0</v>
      </c>
      <c r="QV9" s="2">
        <v>3</v>
      </c>
      <c r="QW9" s="2">
        <v>3</v>
      </c>
      <c r="QX9" s="2">
        <v>1</v>
      </c>
      <c r="QY9" s="2">
        <v>1</v>
      </c>
      <c r="QZ9" s="2">
        <v>0</v>
      </c>
      <c r="RA9" s="2">
        <v>1</v>
      </c>
      <c r="RB9" s="2">
        <v>1</v>
      </c>
      <c r="RC9" s="2">
        <v>1</v>
      </c>
      <c r="RD9" s="2">
        <v>2</v>
      </c>
      <c r="RE9" s="2">
        <v>1</v>
      </c>
      <c r="RF9" s="2">
        <v>1</v>
      </c>
      <c r="RG9" s="2">
        <v>1</v>
      </c>
      <c r="RH9" s="2">
        <v>1</v>
      </c>
      <c r="RJ9" s="2">
        <v>1</v>
      </c>
      <c r="RK9" s="2">
        <v>1</v>
      </c>
      <c r="RL9" s="2">
        <v>0</v>
      </c>
      <c r="RM9" s="2">
        <v>0</v>
      </c>
      <c r="RN9" s="2">
        <v>0</v>
      </c>
      <c r="RO9" s="2">
        <v>0</v>
      </c>
      <c r="RP9" s="2">
        <v>0</v>
      </c>
      <c r="RQ9" s="2">
        <v>0</v>
      </c>
      <c r="RR9" s="2">
        <v>1</v>
      </c>
      <c r="RS9" s="2">
        <v>1</v>
      </c>
      <c r="RT9" s="2">
        <v>0</v>
      </c>
      <c r="RU9" s="2">
        <v>1</v>
      </c>
      <c r="RV9" s="2">
        <v>1</v>
      </c>
      <c r="RW9" s="2">
        <v>1</v>
      </c>
      <c r="RX9" s="2">
        <v>1</v>
      </c>
      <c r="RY9" s="2">
        <v>1</v>
      </c>
      <c r="RZ9" s="2">
        <v>1</v>
      </c>
      <c r="SA9" s="2">
        <v>1</v>
      </c>
      <c r="SB9" s="2">
        <v>1</v>
      </c>
      <c r="SC9" s="2">
        <v>0</v>
      </c>
      <c r="SD9" s="2">
        <v>0</v>
      </c>
      <c r="SE9" s="2">
        <v>0</v>
      </c>
      <c r="SF9" s="2">
        <v>0</v>
      </c>
      <c r="SG9" s="2">
        <v>0</v>
      </c>
      <c r="SH9" s="2">
        <v>0</v>
      </c>
      <c r="SI9" s="2">
        <v>0</v>
      </c>
      <c r="SK9" s="2">
        <v>1</v>
      </c>
      <c r="SL9" s="2">
        <v>1</v>
      </c>
      <c r="SM9" s="2">
        <v>1</v>
      </c>
      <c r="SN9" s="2">
        <v>1</v>
      </c>
      <c r="SO9" s="2">
        <v>1</v>
      </c>
      <c r="SP9" s="2">
        <v>1</v>
      </c>
      <c r="SQ9" s="2">
        <v>1</v>
      </c>
      <c r="SR9" s="2">
        <v>1</v>
      </c>
      <c r="SS9" s="2">
        <v>1</v>
      </c>
      <c r="ST9" s="2">
        <v>1</v>
      </c>
      <c r="SU9" s="2">
        <v>1</v>
      </c>
      <c r="SV9" s="2">
        <v>0</v>
      </c>
      <c r="SW9" s="2">
        <v>0</v>
      </c>
      <c r="SX9" s="2">
        <v>0</v>
      </c>
      <c r="SY9" s="2">
        <v>0</v>
      </c>
      <c r="SZ9" s="2">
        <v>0</v>
      </c>
      <c r="TA9" s="2">
        <v>0</v>
      </c>
      <c r="TB9" s="2">
        <v>0</v>
      </c>
      <c r="TC9" s="2">
        <v>0</v>
      </c>
      <c r="TE9" s="2">
        <v>1</v>
      </c>
      <c r="TF9" s="2">
        <v>1</v>
      </c>
      <c r="TG9" s="2">
        <v>1</v>
      </c>
      <c r="TH9" s="2">
        <v>1</v>
      </c>
      <c r="TI9" s="2">
        <v>1</v>
      </c>
      <c r="TJ9" s="2">
        <v>1</v>
      </c>
      <c r="TK9" s="2">
        <v>1</v>
      </c>
      <c r="TL9" s="2">
        <v>1</v>
      </c>
      <c r="TM9" s="2">
        <v>1</v>
      </c>
      <c r="TN9" s="2">
        <v>1</v>
      </c>
      <c r="TO9" s="2">
        <v>1</v>
      </c>
      <c r="TP9" s="2">
        <v>1</v>
      </c>
      <c r="TQ9" s="2">
        <v>1</v>
      </c>
      <c r="TR9" s="2">
        <v>1</v>
      </c>
      <c r="TS9" s="2">
        <v>0</v>
      </c>
      <c r="TT9" s="2">
        <v>0</v>
      </c>
      <c r="TU9" s="2">
        <v>0</v>
      </c>
      <c r="TV9" s="2">
        <v>0</v>
      </c>
      <c r="TW9" s="2">
        <v>0</v>
      </c>
      <c r="TX9" s="2">
        <v>0</v>
      </c>
      <c r="TY9" s="2">
        <v>0</v>
      </c>
      <c r="UA9" s="2">
        <v>3</v>
      </c>
      <c r="UB9" s="2">
        <v>3</v>
      </c>
      <c r="UC9" s="2">
        <v>1</v>
      </c>
      <c r="UD9" s="2">
        <v>0</v>
      </c>
      <c r="UE9" s="2">
        <v>0</v>
      </c>
      <c r="UF9" s="2">
        <v>0</v>
      </c>
      <c r="UG9" s="2">
        <v>0</v>
      </c>
      <c r="UH9" s="2">
        <v>0</v>
      </c>
      <c r="UI9" s="2">
        <v>1</v>
      </c>
      <c r="UJ9" s="2">
        <v>1</v>
      </c>
      <c r="UK9" s="2">
        <v>0</v>
      </c>
      <c r="UL9" s="2">
        <v>0</v>
      </c>
      <c r="UM9" s="2">
        <v>0</v>
      </c>
      <c r="UN9" s="2">
        <v>1</v>
      </c>
      <c r="UO9" s="2">
        <v>0</v>
      </c>
      <c r="UP9" s="2">
        <v>1</v>
      </c>
      <c r="UQ9" s="2">
        <v>1</v>
      </c>
      <c r="UR9" s="2">
        <v>1</v>
      </c>
      <c r="US9" s="2">
        <v>1</v>
      </c>
      <c r="UT9" s="2">
        <v>1</v>
      </c>
      <c r="UU9" s="2">
        <v>1</v>
      </c>
      <c r="UV9" s="2">
        <v>1</v>
      </c>
      <c r="UW9" s="2">
        <v>1</v>
      </c>
      <c r="UX9" s="2">
        <v>0</v>
      </c>
      <c r="UY9" s="2">
        <v>0</v>
      </c>
      <c r="UZ9" s="2">
        <v>2</v>
      </c>
    </row>
    <row r="10" spans="1:572" x14ac:dyDescent="0.25">
      <c r="A10" s="2">
        <v>49</v>
      </c>
      <c r="B10" s="2" t="s">
        <v>114</v>
      </c>
      <c r="C10" s="2" t="s">
        <v>1328</v>
      </c>
      <c r="D10" s="2">
        <v>1</v>
      </c>
      <c r="F10" s="31" t="s">
        <v>2546</v>
      </c>
      <c r="G10" s="2">
        <v>1</v>
      </c>
      <c r="H10" s="2">
        <v>0</v>
      </c>
      <c r="J10" s="2">
        <v>1</v>
      </c>
      <c r="K10" s="2">
        <v>0</v>
      </c>
      <c r="L10" s="2">
        <v>0</v>
      </c>
      <c r="M10" s="2">
        <v>1</v>
      </c>
      <c r="N10" s="2">
        <v>1</v>
      </c>
      <c r="O10" s="2">
        <v>1</v>
      </c>
      <c r="P10" s="2">
        <v>1</v>
      </c>
      <c r="Q10" s="2">
        <v>1</v>
      </c>
      <c r="R10" s="2">
        <v>1</v>
      </c>
      <c r="S10" s="2">
        <v>1</v>
      </c>
      <c r="T10" s="2">
        <v>1</v>
      </c>
      <c r="U10" s="2">
        <v>1</v>
      </c>
      <c r="V10" s="2">
        <v>1</v>
      </c>
      <c r="W10" s="2">
        <v>1</v>
      </c>
      <c r="X10" s="2">
        <v>1</v>
      </c>
      <c r="Y10" s="2">
        <v>1</v>
      </c>
      <c r="Z10" s="2">
        <v>1</v>
      </c>
      <c r="AA10" s="2">
        <v>0</v>
      </c>
      <c r="AB10" s="2">
        <v>0</v>
      </c>
      <c r="AC10" s="2">
        <v>0</v>
      </c>
      <c r="AD10" s="2">
        <v>1</v>
      </c>
      <c r="AE10" s="2">
        <v>0</v>
      </c>
      <c r="AF10" s="2">
        <v>1</v>
      </c>
      <c r="AG10" s="2">
        <v>3</v>
      </c>
      <c r="AH10" s="2">
        <v>1</v>
      </c>
      <c r="AI10" s="2">
        <v>4</v>
      </c>
      <c r="AJ10" s="46">
        <v>1</v>
      </c>
      <c r="AK10" s="2">
        <v>1</v>
      </c>
      <c r="AL10" s="2">
        <v>0</v>
      </c>
      <c r="AM10" s="2">
        <v>0</v>
      </c>
      <c r="AN10" s="2">
        <v>0</v>
      </c>
      <c r="AO10" s="2">
        <v>0</v>
      </c>
      <c r="AP10" s="2">
        <v>0</v>
      </c>
      <c r="AQ10" s="2">
        <v>0</v>
      </c>
      <c r="AR10" s="2">
        <v>0</v>
      </c>
      <c r="AS10" s="2">
        <v>0</v>
      </c>
      <c r="AT10" s="2">
        <v>0</v>
      </c>
      <c r="AU10" s="2">
        <v>1</v>
      </c>
      <c r="AV10" s="2">
        <v>0</v>
      </c>
      <c r="AW10" s="2">
        <v>0</v>
      </c>
      <c r="AX10" s="2">
        <v>0</v>
      </c>
      <c r="AY10" s="2">
        <v>0</v>
      </c>
      <c r="AZ10" s="2">
        <v>0</v>
      </c>
      <c r="BA10" s="2">
        <v>0</v>
      </c>
      <c r="BB10" s="2">
        <v>0</v>
      </c>
      <c r="BC10" s="2">
        <v>0</v>
      </c>
      <c r="BD10" s="2">
        <v>0</v>
      </c>
      <c r="BE10" s="2">
        <v>0</v>
      </c>
      <c r="BF10" s="2">
        <v>1</v>
      </c>
      <c r="BG10" s="2">
        <v>3</v>
      </c>
      <c r="BH10" s="2">
        <v>0</v>
      </c>
      <c r="BI10" s="2">
        <v>0</v>
      </c>
      <c r="BJ10" s="2">
        <v>0</v>
      </c>
      <c r="BK10" s="2">
        <v>0</v>
      </c>
      <c r="BL10" s="2">
        <v>1</v>
      </c>
      <c r="BM10" s="2">
        <v>0</v>
      </c>
      <c r="BN10" s="2">
        <v>1</v>
      </c>
      <c r="BO10" s="2">
        <v>0</v>
      </c>
      <c r="BP10" s="2">
        <v>0</v>
      </c>
      <c r="BQ10" s="2">
        <v>1</v>
      </c>
      <c r="BR10" s="2">
        <v>0</v>
      </c>
      <c r="BS10" s="2">
        <v>0</v>
      </c>
      <c r="CB10" s="2">
        <v>1</v>
      </c>
      <c r="CC10" s="2">
        <v>1</v>
      </c>
      <c r="CD10" s="2" t="s">
        <v>2547</v>
      </c>
      <c r="CE10" s="2">
        <v>9662</v>
      </c>
      <c r="CF10" s="46">
        <v>5419</v>
      </c>
      <c r="CG10" s="2">
        <v>0</v>
      </c>
      <c r="CH10" s="46">
        <v>0</v>
      </c>
      <c r="CI10" s="2">
        <v>0</v>
      </c>
      <c r="CJ10" s="2">
        <v>0</v>
      </c>
      <c r="CK10" s="2">
        <v>1</v>
      </c>
      <c r="CL10" s="2">
        <v>0</v>
      </c>
      <c r="CM10" s="2">
        <v>0</v>
      </c>
      <c r="CN10" s="2">
        <v>0</v>
      </c>
      <c r="CO10" s="2">
        <v>0</v>
      </c>
      <c r="CP10" s="2">
        <v>1</v>
      </c>
      <c r="CQ10" s="2">
        <v>1</v>
      </c>
      <c r="CR10" s="2">
        <v>1</v>
      </c>
      <c r="CT10" s="46">
        <v>3</v>
      </c>
      <c r="CU10" s="46">
        <v>120</v>
      </c>
      <c r="CV10" s="2">
        <v>0</v>
      </c>
      <c r="CX10" s="2">
        <v>0</v>
      </c>
      <c r="CZ10" s="2">
        <v>0</v>
      </c>
      <c r="DB10" s="46">
        <v>0</v>
      </c>
      <c r="DC10" s="46"/>
      <c r="DD10" s="46">
        <v>1</v>
      </c>
      <c r="DE10" s="46">
        <v>40</v>
      </c>
      <c r="DF10" s="2">
        <v>0</v>
      </c>
      <c r="DH10" s="46">
        <v>1</v>
      </c>
      <c r="DI10" s="46">
        <v>40</v>
      </c>
      <c r="DJ10" s="46">
        <v>0</v>
      </c>
      <c r="DK10" s="46"/>
      <c r="DL10" s="2">
        <v>0</v>
      </c>
      <c r="DN10" s="46">
        <v>2</v>
      </c>
      <c r="DO10" s="46">
        <v>40</v>
      </c>
      <c r="DP10" s="46">
        <v>0</v>
      </c>
      <c r="DQ10" s="46"/>
      <c r="DR10" s="2">
        <v>1</v>
      </c>
      <c r="DS10" s="46">
        <v>0</v>
      </c>
      <c r="DT10" s="46"/>
      <c r="DU10" s="46">
        <v>1</v>
      </c>
      <c r="DV10" s="46">
        <v>40</v>
      </c>
      <c r="DW10" s="46">
        <v>1</v>
      </c>
      <c r="DX10" s="46">
        <v>40</v>
      </c>
      <c r="DY10" s="46">
        <v>1</v>
      </c>
      <c r="DZ10" s="46">
        <v>40</v>
      </c>
      <c r="EA10" s="46">
        <v>1</v>
      </c>
      <c r="EB10" s="46">
        <v>40</v>
      </c>
      <c r="EC10" s="46">
        <v>1</v>
      </c>
      <c r="ED10" s="46">
        <v>40</v>
      </c>
      <c r="EE10" s="46">
        <v>1</v>
      </c>
      <c r="EF10" s="46">
        <v>10</v>
      </c>
      <c r="EG10" s="46">
        <v>0</v>
      </c>
      <c r="EH10" s="46"/>
      <c r="EI10" s="2">
        <v>0</v>
      </c>
      <c r="EJ10" s="2">
        <v>0</v>
      </c>
      <c r="EK10" s="2">
        <v>0</v>
      </c>
      <c r="EL10" s="2">
        <v>0</v>
      </c>
      <c r="EM10" s="2">
        <v>0</v>
      </c>
      <c r="EN10" s="2">
        <v>0</v>
      </c>
      <c r="EO10" s="2">
        <v>0</v>
      </c>
      <c r="EP10" s="2">
        <v>0</v>
      </c>
      <c r="EQ10" s="2">
        <v>0</v>
      </c>
      <c r="ER10" s="2">
        <v>0</v>
      </c>
      <c r="ES10" s="2">
        <v>0</v>
      </c>
      <c r="ET10" s="2">
        <v>0</v>
      </c>
      <c r="EU10" s="2">
        <v>0</v>
      </c>
      <c r="FD10" s="2">
        <v>1</v>
      </c>
      <c r="FE10" s="2">
        <v>0</v>
      </c>
      <c r="FF10" s="2">
        <v>0</v>
      </c>
      <c r="FG10" s="2">
        <v>0</v>
      </c>
      <c r="FH10" s="2">
        <v>0</v>
      </c>
      <c r="FI10" s="2">
        <v>0</v>
      </c>
      <c r="FJ10" s="2">
        <v>0</v>
      </c>
      <c r="FK10" s="2">
        <v>0</v>
      </c>
      <c r="FL10" s="2">
        <v>0</v>
      </c>
      <c r="FM10" s="2">
        <v>0</v>
      </c>
      <c r="FN10" s="2">
        <v>0</v>
      </c>
      <c r="FO10" s="2">
        <v>1</v>
      </c>
      <c r="FP10" s="2">
        <v>0</v>
      </c>
      <c r="FQ10" s="2">
        <v>0</v>
      </c>
      <c r="FZ10" s="2">
        <v>0</v>
      </c>
      <c r="GV10" s="2">
        <v>1</v>
      </c>
      <c r="GW10" s="2">
        <v>0</v>
      </c>
      <c r="GX10" s="2">
        <v>0</v>
      </c>
      <c r="GY10" s="2">
        <v>0</v>
      </c>
      <c r="GZ10" s="2">
        <v>0</v>
      </c>
      <c r="HA10" s="2">
        <v>0</v>
      </c>
      <c r="HB10" s="2">
        <v>0</v>
      </c>
      <c r="HC10" s="2">
        <v>0</v>
      </c>
      <c r="HD10" s="2">
        <v>0</v>
      </c>
      <c r="HE10" s="2">
        <v>0</v>
      </c>
      <c r="HF10" s="2">
        <v>0</v>
      </c>
      <c r="HG10" s="2">
        <v>1</v>
      </c>
      <c r="HH10" s="2">
        <v>0</v>
      </c>
      <c r="HI10" s="2">
        <v>0</v>
      </c>
      <c r="HR10" s="2">
        <v>1</v>
      </c>
      <c r="HS10" s="2">
        <v>1</v>
      </c>
      <c r="HT10" s="2">
        <v>0</v>
      </c>
      <c r="HU10" s="2">
        <v>0</v>
      </c>
      <c r="HV10" s="2">
        <v>0</v>
      </c>
      <c r="HW10" s="2">
        <v>0</v>
      </c>
      <c r="HX10" s="2">
        <v>0</v>
      </c>
      <c r="HY10" s="2">
        <v>0</v>
      </c>
      <c r="HZ10" s="2">
        <v>0</v>
      </c>
      <c r="IA10" s="2">
        <v>0</v>
      </c>
      <c r="IB10" s="2">
        <v>0</v>
      </c>
      <c r="IC10" s="2">
        <v>0</v>
      </c>
      <c r="ID10" s="2">
        <v>0</v>
      </c>
      <c r="IE10" s="2">
        <v>1</v>
      </c>
      <c r="IF10" s="2">
        <v>0</v>
      </c>
      <c r="IG10" s="2">
        <v>0</v>
      </c>
      <c r="IP10" s="2">
        <v>0</v>
      </c>
      <c r="IQ10" s="2">
        <v>0</v>
      </c>
      <c r="IR10" s="2">
        <v>0</v>
      </c>
      <c r="IS10" s="2">
        <v>0</v>
      </c>
      <c r="IT10" s="2">
        <v>0</v>
      </c>
      <c r="IU10" s="2">
        <v>0</v>
      </c>
      <c r="IV10" s="2">
        <v>0</v>
      </c>
      <c r="IW10" s="2">
        <v>1</v>
      </c>
      <c r="IX10" s="2">
        <v>0</v>
      </c>
      <c r="IY10" s="2">
        <v>0</v>
      </c>
      <c r="IZ10" s="2">
        <v>0</v>
      </c>
      <c r="JA10" s="2">
        <v>0</v>
      </c>
      <c r="JB10" s="2">
        <v>0</v>
      </c>
      <c r="JK10" s="2">
        <v>0</v>
      </c>
      <c r="JL10" s="2">
        <v>0</v>
      </c>
      <c r="JM10" s="2">
        <v>0</v>
      </c>
      <c r="JN10" s="2">
        <v>0</v>
      </c>
      <c r="JO10" s="2">
        <v>0</v>
      </c>
      <c r="JP10" s="2">
        <v>0</v>
      </c>
      <c r="JQ10" s="2">
        <v>0</v>
      </c>
      <c r="JR10" s="2">
        <v>1</v>
      </c>
      <c r="JS10" s="2">
        <v>0</v>
      </c>
      <c r="JT10" s="2">
        <v>0</v>
      </c>
      <c r="JU10" s="2">
        <v>0</v>
      </c>
      <c r="JV10" s="2">
        <v>0</v>
      </c>
      <c r="JW10" s="2">
        <v>0</v>
      </c>
      <c r="KF10" s="2">
        <v>3</v>
      </c>
      <c r="KH10" s="2">
        <v>1</v>
      </c>
      <c r="KJ10" s="2">
        <v>4</v>
      </c>
      <c r="KK10" s="2">
        <v>4</v>
      </c>
      <c r="KL10" s="2">
        <v>4</v>
      </c>
      <c r="KM10" s="2">
        <v>4</v>
      </c>
      <c r="KN10" s="2">
        <v>4</v>
      </c>
      <c r="KO10" s="2">
        <v>3</v>
      </c>
      <c r="KP10" s="2">
        <v>4</v>
      </c>
      <c r="KQ10" s="2">
        <v>3</v>
      </c>
      <c r="KR10" s="2">
        <v>4</v>
      </c>
      <c r="KS10" s="2">
        <v>4</v>
      </c>
      <c r="KT10" s="2">
        <v>2</v>
      </c>
      <c r="KU10" s="2">
        <v>4</v>
      </c>
      <c r="KV10" s="2">
        <v>0</v>
      </c>
      <c r="LE10" s="2">
        <v>1</v>
      </c>
      <c r="LF10" s="2">
        <v>1</v>
      </c>
      <c r="LG10" s="2">
        <v>1</v>
      </c>
      <c r="LH10" s="2">
        <v>0</v>
      </c>
      <c r="LI10" s="2">
        <v>0</v>
      </c>
      <c r="LJ10" s="2">
        <v>0</v>
      </c>
      <c r="LK10" s="2">
        <v>1</v>
      </c>
      <c r="LL10" s="2">
        <v>1</v>
      </c>
      <c r="LM10" s="2">
        <v>1</v>
      </c>
      <c r="LN10" s="46">
        <v>1</v>
      </c>
      <c r="LO10" s="46">
        <v>2</v>
      </c>
      <c r="LP10" s="2">
        <v>0</v>
      </c>
      <c r="LQ10" s="2">
        <v>1</v>
      </c>
      <c r="LR10" s="2">
        <v>0</v>
      </c>
      <c r="LS10" s="2">
        <v>0</v>
      </c>
      <c r="LT10" s="46">
        <v>1</v>
      </c>
      <c r="LU10" s="46">
        <v>1</v>
      </c>
      <c r="LV10" s="2">
        <v>1</v>
      </c>
      <c r="LW10" s="2">
        <v>0</v>
      </c>
      <c r="LX10" s="2">
        <v>0</v>
      </c>
      <c r="LY10" s="46">
        <v>1</v>
      </c>
      <c r="LZ10" s="46">
        <v>1</v>
      </c>
      <c r="MA10" s="46">
        <v>0</v>
      </c>
      <c r="MB10" s="2">
        <v>0</v>
      </c>
      <c r="MC10" s="2">
        <v>1</v>
      </c>
      <c r="MD10" s="2">
        <v>0</v>
      </c>
      <c r="ME10" s="2">
        <v>1</v>
      </c>
      <c r="MF10" s="2">
        <v>1</v>
      </c>
      <c r="MG10" s="2">
        <v>0</v>
      </c>
      <c r="MH10" s="2">
        <v>1</v>
      </c>
      <c r="MI10" s="2">
        <v>0</v>
      </c>
      <c r="MJ10" s="2">
        <v>1</v>
      </c>
      <c r="MK10" s="2">
        <v>1</v>
      </c>
      <c r="ML10" s="2">
        <v>0</v>
      </c>
      <c r="MM10" s="2">
        <v>0</v>
      </c>
      <c r="MN10" s="46">
        <v>1</v>
      </c>
      <c r="MO10" s="46">
        <v>0</v>
      </c>
      <c r="MP10" s="2">
        <v>0</v>
      </c>
      <c r="MQ10" s="2">
        <v>0</v>
      </c>
      <c r="MR10" s="2">
        <v>0</v>
      </c>
      <c r="MS10" s="2">
        <v>1</v>
      </c>
      <c r="MT10" s="2">
        <v>1</v>
      </c>
      <c r="MU10" s="2">
        <v>1</v>
      </c>
      <c r="MV10" s="2">
        <v>1</v>
      </c>
      <c r="MW10" s="2">
        <v>1</v>
      </c>
      <c r="MX10" s="2">
        <v>1</v>
      </c>
      <c r="MY10" s="2">
        <v>0</v>
      </c>
      <c r="MZ10" s="2">
        <v>1</v>
      </c>
      <c r="NA10" s="2">
        <v>1</v>
      </c>
      <c r="NB10" s="2">
        <v>1</v>
      </c>
      <c r="NC10" s="2">
        <v>0</v>
      </c>
      <c r="ND10" s="2">
        <v>0</v>
      </c>
      <c r="NE10" s="2">
        <v>0</v>
      </c>
      <c r="NF10" s="46">
        <v>1</v>
      </c>
      <c r="NG10" s="46">
        <v>0</v>
      </c>
      <c r="NH10" s="2">
        <v>1</v>
      </c>
      <c r="NI10" s="2">
        <v>1</v>
      </c>
      <c r="NJ10" s="38">
        <v>44046</v>
      </c>
      <c r="NK10" s="2">
        <v>2</v>
      </c>
      <c r="NL10" s="2">
        <v>1</v>
      </c>
      <c r="NM10" s="2">
        <v>0</v>
      </c>
      <c r="NN10" s="2">
        <v>0</v>
      </c>
      <c r="NO10" s="2">
        <v>0</v>
      </c>
      <c r="NP10" s="2">
        <v>0</v>
      </c>
      <c r="NQ10" s="2">
        <v>0</v>
      </c>
      <c r="NR10" s="2">
        <v>1</v>
      </c>
      <c r="NS10" s="2">
        <v>0</v>
      </c>
      <c r="NT10" s="2">
        <v>1</v>
      </c>
      <c r="NU10" s="2">
        <v>0</v>
      </c>
      <c r="NV10" s="2">
        <v>0</v>
      </c>
      <c r="NW10" s="2">
        <v>1</v>
      </c>
      <c r="NX10" s="2">
        <v>0</v>
      </c>
      <c r="NY10" s="2">
        <v>0</v>
      </c>
      <c r="NZ10" s="2">
        <v>0</v>
      </c>
      <c r="OA10" s="2">
        <v>0</v>
      </c>
      <c r="OB10" s="2">
        <v>0</v>
      </c>
      <c r="OC10" s="2">
        <v>0</v>
      </c>
      <c r="OD10" s="2">
        <v>0</v>
      </c>
      <c r="OE10" s="2">
        <v>0</v>
      </c>
      <c r="OF10" s="2">
        <v>0</v>
      </c>
      <c r="OG10" s="2">
        <v>0</v>
      </c>
      <c r="OH10" s="2">
        <v>0</v>
      </c>
      <c r="OI10" s="2">
        <v>1</v>
      </c>
      <c r="OJ10" s="2">
        <v>1</v>
      </c>
      <c r="OK10" s="2">
        <v>1</v>
      </c>
      <c r="OL10" s="2">
        <v>1</v>
      </c>
      <c r="OM10" s="2">
        <v>1</v>
      </c>
      <c r="ON10" s="2">
        <v>1</v>
      </c>
      <c r="OO10" s="2">
        <v>1</v>
      </c>
      <c r="OP10" s="2">
        <v>1</v>
      </c>
      <c r="OQ10" s="2">
        <v>1</v>
      </c>
      <c r="OR10" s="2">
        <v>1</v>
      </c>
      <c r="OS10" s="2">
        <v>1</v>
      </c>
      <c r="OT10" s="46">
        <v>1</v>
      </c>
      <c r="OU10" s="2">
        <v>1</v>
      </c>
      <c r="OV10" s="2">
        <v>1</v>
      </c>
      <c r="OW10" s="2">
        <v>1</v>
      </c>
      <c r="OX10" s="2">
        <v>1</v>
      </c>
      <c r="OY10" s="2">
        <v>1</v>
      </c>
      <c r="OZ10" s="2">
        <v>3</v>
      </c>
      <c r="PA10" s="2">
        <v>3</v>
      </c>
      <c r="PB10" s="2">
        <v>1</v>
      </c>
      <c r="PC10" s="46">
        <v>1</v>
      </c>
      <c r="PD10" s="46">
        <v>1</v>
      </c>
      <c r="PE10" s="2">
        <v>1</v>
      </c>
      <c r="PF10" s="2">
        <v>1</v>
      </c>
      <c r="PG10" s="2">
        <v>1</v>
      </c>
      <c r="PH10" s="46">
        <v>1</v>
      </c>
      <c r="PI10" s="2">
        <v>1</v>
      </c>
      <c r="PJ10" s="2">
        <v>1</v>
      </c>
      <c r="PK10" s="2">
        <v>1</v>
      </c>
      <c r="PL10" s="2">
        <v>1</v>
      </c>
      <c r="PM10" s="2">
        <v>1</v>
      </c>
      <c r="PN10" s="2">
        <v>1</v>
      </c>
      <c r="PO10" s="2">
        <v>1</v>
      </c>
      <c r="PP10" s="2">
        <v>2</v>
      </c>
      <c r="PQ10" s="2">
        <v>2</v>
      </c>
      <c r="PR10" s="2">
        <v>1</v>
      </c>
      <c r="PS10" s="2">
        <v>1</v>
      </c>
      <c r="PT10" s="2">
        <v>1</v>
      </c>
      <c r="PU10" s="2">
        <v>1</v>
      </c>
      <c r="PV10" s="2">
        <v>1</v>
      </c>
      <c r="PW10" s="2">
        <v>1</v>
      </c>
      <c r="PX10" s="2">
        <v>1</v>
      </c>
      <c r="PY10" s="2">
        <v>1</v>
      </c>
      <c r="PZ10" s="2">
        <v>1</v>
      </c>
      <c r="QA10" s="2">
        <v>1</v>
      </c>
      <c r="QB10" s="2">
        <v>1</v>
      </c>
      <c r="QC10" s="2">
        <v>1</v>
      </c>
      <c r="QD10" s="2">
        <v>1</v>
      </c>
      <c r="QE10" s="2">
        <v>1</v>
      </c>
      <c r="QF10" s="2">
        <v>1</v>
      </c>
      <c r="QG10" s="2">
        <v>1</v>
      </c>
      <c r="QH10" s="2">
        <v>1</v>
      </c>
      <c r="QI10" s="2">
        <v>2</v>
      </c>
      <c r="QJ10" s="2">
        <v>2</v>
      </c>
      <c r="QK10" s="2">
        <v>0</v>
      </c>
      <c r="QL10" s="2">
        <v>1</v>
      </c>
      <c r="QM10" s="2">
        <v>1</v>
      </c>
      <c r="QN10" s="2">
        <v>0</v>
      </c>
      <c r="QO10" s="2">
        <v>3</v>
      </c>
      <c r="QP10" s="2">
        <v>1</v>
      </c>
      <c r="QQ10" s="2">
        <v>1</v>
      </c>
      <c r="QR10" s="2">
        <v>1</v>
      </c>
      <c r="QS10" s="2" t="s">
        <v>1336</v>
      </c>
      <c r="QT10" s="2">
        <v>1</v>
      </c>
      <c r="QU10" s="2" t="s">
        <v>1329</v>
      </c>
      <c r="QV10" s="2">
        <v>2</v>
      </c>
      <c r="QW10" s="2">
        <v>2</v>
      </c>
      <c r="QX10" s="2">
        <v>1</v>
      </c>
      <c r="QY10" s="2">
        <v>1</v>
      </c>
      <c r="QZ10" s="2">
        <v>1</v>
      </c>
      <c r="RA10" s="2">
        <v>1</v>
      </c>
      <c r="RB10" s="2">
        <v>1</v>
      </c>
      <c r="RC10" s="2">
        <v>1</v>
      </c>
      <c r="RD10" s="2">
        <v>2</v>
      </c>
      <c r="RE10" s="2">
        <v>1</v>
      </c>
      <c r="RF10" s="2">
        <v>1</v>
      </c>
      <c r="RG10" s="2">
        <v>1</v>
      </c>
      <c r="RH10" s="2">
        <v>1</v>
      </c>
      <c r="RJ10" s="2">
        <v>1</v>
      </c>
      <c r="RK10" s="2">
        <v>1</v>
      </c>
      <c r="RL10" s="2">
        <v>0</v>
      </c>
      <c r="RM10" s="2">
        <v>0</v>
      </c>
      <c r="RN10" s="2">
        <v>0</v>
      </c>
      <c r="RO10" s="2">
        <v>0</v>
      </c>
      <c r="RP10" s="2">
        <v>0</v>
      </c>
      <c r="RQ10" s="2">
        <v>0</v>
      </c>
      <c r="RR10" s="2">
        <v>1</v>
      </c>
      <c r="RS10" s="2">
        <v>0</v>
      </c>
      <c r="RT10" s="2">
        <v>1</v>
      </c>
      <c r="RU10" s="2">
        <v>0</v>
      </c>
      <c r="RV10" s="2">
        <v>1</v>
      </c>
      <c r="RW10" s="2">
        <v>1</v>
      </c>
      <c r="RX10" s="2">
        <v>1</v>
      </c>
      <c r="RY10" s="2">
        <v>1</v>
      </c>
      <c r="RZ10" s="2">
        <v>1</v>
      </c>
      <c r="SA10" s="2">
        <v>1</v>
      </c>
      <c r="SB10" s="2">
        <v>1</v>
      </c>
      <c r="SC10" s="2">
        <v>1</v>
      </c>
      <c r="SD10" s="2">
        <v>0</v>
      </c>
      <c r="SE10" s="2">
        <v>0</v>
      </c>
      <c r="SF10" s="2">
        <v>1</v>
      </c>
      <c r="SG10" s="2">
        <v>0</v>
      </c>
      <c r="SH10" s="2">
        <v>0</v>
      </c>
      <c r="SI10" s="2">
        <v>0</v>
      </c>
      <c r="SK10" s="2">
        <v>1</v>
      </c>
      <c r="SL10" s="2">
        <v>1</v>
      </c>
      <c r="SM10" s="2">
        <v>1</v>
      </c>
      <c r="SN10" s="2">
        <v>1</v>
      </c>
      <c r="SO10" s="2">
        <v>1</v>
      </c>
      <c r="SP10" s="2">
        <v>1</v>
      </c>
      <c r="SQ10" s="2">
        <v>1</v>
      </c>
      <c r="SR10" s="2">
        <v>1</v>
      </c>
      <c r="SS10" s="2">
        <v>1</v>
      </c>
      <c r="ST10" s="2">
        <v>1</v>
      </c>
      <c r="SU10" s="2">
        <v>1</v>
      </c>
      <c r="SV10" s="2">
        <v>0</v>
      </c>
      <c r="SW10" s="2">
        <v>0</v>
      </c>
      <c r="SX10" s="2">
        <v>0</v>
      </c>
      <c r="SY10" s="2">
        <v>0</v>
      </c>
      <c r="SZ10" s="2">
        <v>0</v>
      </c>
      <c r="TA10" s="2">
        <v>0</v>
      </c>
      <c r="TB10" s="2">
        <v>0</v>
      </c>
      <c r="TC10" s="2">
        <v>0</v>
      </c>
      <c r="TE10" s="2">
        <v>1</v>
      </c>
      <c r="TF10" s="2">
        <v>1</v>
      </c>
      <c r="TG10" s="2">
        <v>1</v>
      </c>
      <c r="TH10" s="2">
        <v>1</v>
      </c>
      <c r="TI10" s="2">
        <v>1</v>
      </c>
      <c r="TJ10" s="2">
        <v>1</v>
      </c>
      <c r="TK10" s="2">
        <v>1</v>
      </c>
      <c r="TL10" s="2">
        <v>1</v>
      </c>
      <c r="TM10" s="2">
        <v>1</v>
      </c>
      <c r="TN10" s="2">
        <v>1</v>
      </c>
      <c r="TO10" s="2">
        <v>1</v>
      </c>
      <c r="TP10" s="2">
        <v>1</v>
      </c>
      <c r="TQ10" s="2">
        <v>1</v>
      </c>
      <c r="TR10" s="2">
        <v>1</v>
      </c>
      <c r="TS10" s="2">
        <v>0</v>
      </c>
      <c r="TT10" s="2">
        <v>0</v>
      </c>
      <c r="TU10" s="2">
        <v>0</v>
      </c>
      <c r="TV10" s="2">
        <v>0</v>
      </c>
      <c r="TW10" s="2">
        <v>0</v>
      </c>
      <c r="TX10" s="2">
        <v>0</v>
      </c>
      <c r="TY10" s="2">
        <v>0</v>
      </c>
      <c r="UA10" s="2">
        <v>3</v>
      </c>
      <c r="UB10" s="2">
        <v>3</v>
      </c>
      <c r="UC10" s="2">
        <v>1</v>
      </c>
      <c r="UD10" s="2">
        <v>1</v>
      </c>
      <c r="UE10" s="2">
        <v>1</v>
      </c>
      <c r="UF10" s="2">
        <v>1</v>
      </c>
      <c r="UG10" s="2">
        <v>1</v>
      </c>
      <c r="UH10" s="2">
        <v>1</v>
      </c>
      <c r="UI10" s="2">
        <v>1</v>
      </c>
      <c r="UJ10" s="2">
        <v>1</v>
      </c>
      <c r="UK10" s="2">
        <v>1</v>
      </c>
      <c r="UL10" s="2">
        <v>1</v>
      </c>
      <c r="UM10" s="2">
        <v>1</v>
      </c>
      <c r="UN10" s="2">
        <v>1</v>
      </c>
      <c r="UO10" s="2">
        <v>1</v>
      </c>
      <c r="UP10" s="2">
        <v>1</v>
      </c>
      <c r="UQ10" s="2">
        <v>1</v>
      </c>
      <c r="UR10" s="2">
        <v>1</v>
      </c>
      <c r="US10" s="2">
        <v>1</v>
      </c>
      <c r="UT10" s="2">
        <v>1</v>
      </c>
      <c r="UU10" s="2">
        <v>1</v>
      </c>
      <c r="UV10" s="2">
        <v>1</v>
      </c>
      <c r="UW10" s="2">
        <v>1</v>
      </c>
      <c r="UX10" s="2">
        <v>1</v>
      </c>
      <c r="UY10" s="2">
        <v>0</v>
      </c>
      <c r="UZ10" s="2">
        <v>2</v>
      </c>
    </row>
    <row r="11" spans="1:572" x14ac:dyDescent="0.25">
      <c r="A11" s="2">
        <v>50</v>
      </c>
      <c r="B11" s="2" t="s">
        <v>114</v>
      </c>
      <c r="C11" s="2" t="s">
        <v>1328</v>
      </c>
      <c r="D11" s="2">
        <v>1</v>
      </c>
      <c r="F11" s="31" t="s">
        <v>2548</v>
      </c>
      <c r="G11" s="2">
        <v>1</v>
      </c>
      <c r="H11" s="2">
        <v>0</v>
      </c>
      <c r="J11" s="2">
        <v>1</v>
      </c>
      <c r="K11" s="2">
        <v>0</v>
      </c>
      <c r="L11" s="2">
        <v>0</v>
      </c>
      <c r="M11" s="2">
        <v>1</v>
      </c>
      <c r="N11" s="2">
        <v>1</v>
      </c>
      <c r="O11" s="2">
        <v>1</v>
      </c>
      <c r="P11" s="2">
        <v>1</v>
      </c>
      <c r="Q11" s="2">
        <v>0</v>
      </c>
      <c r="R11" s="2">
        <v>0</v>
      </c>
      <c r="S11" s="2">
        <v>0</v>
      </c>
      <c r="T11" s="2">
        <v>0</v>
      </c>
      <c r="U11" s="2">
        <v>1</v>
      </c>
      <c r="V11" s="2">
        <v>1</v>
      </c>
      <c r="W11" s="2">
        <v>1</v>
      </c>
      <c r="X11" s="2">
        <v>1</v>
      </c>
      <c r="Y11" s="2">
        <v>0</v>
      </c>
      <c r="Z11" s="2">
        <v>0</v>
      </c>
      <c r="AA11" s="2">
        <v>0</v>
      </c>
      <c r="AB11" s="2">
        <v>0</v>
      </c>
      <c r="AC11" s="2">
        <v>0</v>
      </c>
      <c r="AD11" s="2">
        <v>0</v>
      </c>
      <c r="AE11" s="2">
        <v>0</v>
      </c>
      <c r="AF11" s="2">
        <v>1</v>
      </c>
      <c r="AG11" s="2">
        <v>2</v>
      </c>
      <c r="AH11" s="2">
        <v>1</v>
      </c>
      <c r="AI11" s="2">
        <v>5</v>
      </c>
      <c r="AJ11" s="46">
        <v>0</v>
      </c>
      <c r="AK11" s="2">
        <v>0</v>
      </c>
      <c r="AL11" s="2">
        <v>0</v>
      </c>
      <c r="AM11" s="2">
        <v>0</v>
      </c>
      <c r="AN11" s="2">
        <v>0</v>
      </c>
      <c r="AO11" s="2">
        <v>0</v>
      </c>
      <c r="AP11" s="2">
        <v>0</v>
      </c>
      <c r="AQ11" s="2">
        <v>0</v>
      </c>
      <c r="AR11" s="2">
        <v>0</v>
      </c>
      <c r="AS11" s="2">
        <v>0</v>
      </c>
      <c r="AT11" s="2">
        <v>0</v>
      </c>
      <c r="AU11" s="2">
        <v>0</v>
      </c>
      <c r="AV11" s="2">
        <v>0</v>
      </c>
      <c r="AW11" s="2">
        <v>0</v>
      </c>
      <c r="AX11" s="2">
        <v>0</v>
      </c>
      <c r="AY11" s="2">
        <v>0</v>
      </c>
      <c r="AZ11" s="2">
        <v>0</v>
      </c>
      <c r="BA11" s="2">
        <v>0</v>
      </c>
      <c r="BB11" s="2">
        <v>0</v>
      </c>
      <c r="BC11" s="2">
        <v>0</v>
      </c>
      <c r="BD11" s="2">
        <v>0</v>
      </c>
      <c r="BE11" s="2">
        <v>0</v>
      </c>
      <c r="BF11" s="2">
        <v>1</v>
      </c>
      <c r="BG11" s="2">
        <v>0</v>
      </c>
      <c r="BH11" s="2">
        <v>0</v>
      </c>
      <c r="BI11" s="2">
        <v>0</v>
      </c>
      <c r="BJ11" s="2">
        <v>0</v>
      </c>
      <c r="BK11" s="2">
        <v>3</v>
      </c>
      <c r="BL11" s="2">
        <v>0</v>
      </c>
      <c r="BM11" s="2">
        <v>0</v>
      </c>
      <c r="BN11" s="2">
        <v>0</v>
      </c>
      <c r="BO11" s="2">
        <v>0</v>
      </c>
      <c r="BP11" s="2">
        <v>0</v>
      </c>
      <c r="BQ11" s="2">
        <v>0</v>
      </c>
      <c r="BR11" s="2">
        <v>4</v>
      </c>
      <c r="BS11" s="2">
        <v>1</v>
      </c>
      <c r="BT11" s="2">
        <v>1</v>
      </c>
      <c r="BU11" s="2">
        <v>0</v>
      </c>
      <c r="BV11" s="2">
        <v>0</v>
      </c>
      <c r="BW11" s="2">
        <v>0</v>
      </c>
      <c r="BX11" s="2">
        <v>2</v>
      </c>
      <c r="BY11" s="2">
        <v>2</v>
      </c>
      <c r="BZ11" s="2">
        <v>1</v>
      </c>
      <c r="CA11" s="2">
        <v>1</v>
      </c>
      <c r="CB11" s="2">
        <v>1</v>
      </c>
      <c r="CC11" s="2">
        <v>1</v>
      </c>
      <c r="CD11" s="2" t="s">
        <v>1337</v>
      </c>
      <c r="CE11" s="2">
        <v>25000</v>
      </c>
      <c r="CF11" s="46">
        <v>11000</v>
      </c>
      <c r="CG11" s="2">
        <v>1</v>
      </c>
      <c r="CH11" s="46">
        <v>6</v>
      </c>
      <c r="CI11" s="2">
        <v>3</v>
      </c>
      <c r="CJ11" s="2">
        <v>0</v>
      </c>
      <c r="CK11" s="2">
        <v>0</v>
      </c>
      <c r="CL11" s="2">
        <v>1</v>
      </c>
      <c r="CM11" s="2">
        <v>1</v>
      </c>
      <c r="CN11" s="2">
        <v>1</v>
      </c>
      <c r="CO11" s="2">
        <v>1</v>
      </c>
      <c r="CP11" s="2">
        <v>1</v>
      </c>
      <c r="CQ11" s="2">
        <v>6</v>
      </c>
      <c r="CR11" s="2">
        <v>1</v>
      </c>
      <c r="CT11" s="46">
        <v>4</v>
      </c>
      <c r="CU11" s="46">
        <v>160</v>
      </c>
      <c r="CV11" s="2">
        <v>0</v>
      </c>
      <c r="CX11" s="2">
        <v>0</v>
      </c>
      <c r="CZ11" s="2">
        <v>0</v>
      </c>
      <c r="DB11" s="46">
        <v>3</v>
      </c>
      <c r="DC11" s="46">
        <v>120</v>
      </c>
      <c r="DD11" s="46">
        <v>6</v>
      </c>
      <c r="DE11" s="46">
        <v>240</v>
      </c>
      <c r="DF11" s="2">
        <v>1</v>
      </c>
      <c r="DG11" s="2">
        <v>40</v>
      </c>
      <c r="DH11" s="46">
        <v>5</v>
      </c>
      <c r="DI11" s="46">
        <v>200</v>
      </c>
      <c r="DJ11" s="46">
        <v>0</v>
      </c>
      <c r="DK11" s="46"/>
      <c r="DL11" s="2">
        <v>2</v>
      </c>
      <c r="DM11" s="2">
        <v>80</v>
      </c>
      <c r="DN11" s="46">
        <v>15</v>
      </c>
      <c r="DO11" s="46">
        <v>600</v>
      </c>
      <c r="DP11" s="46">
        <v>4</v>
      </c>
      <c r="DQ11" s="46">
        <v>120</v>
      </c>
      <c r="DR11" s="2">
        <v>1</v>
      </c>
      <c r="DS11" s="46">
        <v>1</v>
      </c>
      <c r="DT11" s="46">
        <v>40</v>
      </c>
      <c r="DU11" s="46">
        <v>1</v>
      </c>
      <c r="DV11" s="46">
        <v>40</v>
      </c>
      <c r="DW11" s="46">
        <v>0</v>
      </c>
      <c r="DX11" s="46"/>
      <c r="DY11" s="46">
        <v>0</v>
      </c>
      <c r="DZ11" s="46"/>
      <c r="EA11" s="46">
        <v>2</v>
      </c>
      <c r="EB11" s="46">
        <v>88</v>
      </c>
      <c r="EC11" s="46">
        <v>2</v>
      </c>
      <c r="ED11" s="46">
        <v>88</v>
      </c>
      <c r="EE11" s="46">
        <v>1</v>
      </c>
      <c r="EF11" s="46">
        <v>40</v>
      </c>
      <c r="EG11" s="46">
        <v>1</v>
      </c>
      <c r="EH11" s="46">
        <v>40</v>
      </c>
      <c r="EI11" s="2">
        <v>0</v>
      </c>
      <c r="EJ11" s="2">
        <v>0</v>
      </c>
      <c r="EK11" s="2">
        <v>0</v>
      </c>
      <c r="EL11" s="2">
        <v>0</v>
      </c>
      <c r="EM11" s="2">
        <v>0</v>
      </c>
      <c r="EN11" s="2">
        <v>0</v>
      </c>
      <c r="EO11" s="2">
        <v>0</v>
      </c>
      <c r="EP11" s="2">
        <v>0</v>
      </c>
      <c r="EQ11" s="2">
        <v>0</v>
      </c>
      <c r="ER11" s="2">
        <v>0</v>
      </c>
      <c r="ES11" s="2">
        <v>0</v>
      </c>
      <c r="ET11" s="2">
        <v>0</v>
      </c>
      <c r="EU11" s="2">
        <v>0</v>
      </c>
      <c r="FD11" s="2">
        <v>0</v>
      </c>
      <c r="FZ11" s="2">
        <v>0</v>
      </c>
      <c r="GV11" s="2">
        <v>0</v>
      </c>
      <c r="HR11" s="2">
        <v>1</v>
      </c>
      <c r="HS11" s="2">
        <v>0</v>
      </c>
      <c r="HT11" s="2">
        <v>1</v>
      </c>
      <c r="HU11" s="2">
        <v>0</v>
      </c>
      <c r="HV11" s="2">
        <v>0</v>
      </c>
      <c r="HW11" s="2">
        <v>0</v>
      </c>
      <c r="HX11" s="2">
        <v>0</v>
      </c>
      <c r="HY11" s="2">
        <v>0</v>
      </c>
      <c r="HZ11" s="2">
        <v>0</v>
      </c>
      <c r="IA11" s="2">
        <v>1</v>
      </c>
      <c r="IB11" s="2">
        <v>0</v>
      </c>
      <c r="IC11" s="2">
        <v>0</v>
      </c>
      <c r="ID11" s="2">
        <v>1</v>
      </c>
      <c r="IE11" s="2">
        <v>0</v>
      </c>
      <c r="IF11" s="2">
        <v>0</v>
      </c>
      <c r="IG11" s="2">
        <v>0</v>
      </c>
      <c r="IP11" s="2">
        <v>3</v>
      </c>
      <c r="IQ11" s="2">
        <v>0</v>
      </c>
      <c r="IR11" s="2">
        <v>0</v>
      </c>
      <c r="IS11" s="2">
        <v>0</v>
      </c>
      <c r="IT11" s="2">
        <v>2</v>
      </c>
      <c r="IU11" s="2">
        <v>1</v>
      </c>
      <c r="IV11" s="2">
        <v>0</v>
      </c>
      <c r="IW11" s="2">
        <v>3</v>
      </c>
      <c r="IX11" s="2">
        <v>0</v>
      </c>
      <c r="IY11" s="2">
        <v>0</v>
      </c>
      <c r="IZ11" s="2">
        <v>4</v>
      </c>
      <c r="JA11" s="2">
        <v>2</v>
      </c>
      <c r="JB11" s="2">
        <v>1</v>
      </c>
      <c r="JC11" s="2">
        <v>1</v>
      </c>
      <c r="JD11" s="2">
        <v>0</v>
      </c>
      <c r="JE11" s="2">
        <v>1</v>
      </c>
      <c r="JF11" s="2">
        <v>0</v>
      </c>
      <c r="JG11" s="2">
        <v>0</v>
      </c>
      <c r="JH11" s="2">
        <v>0</v>
      </c>
      <c r="JI11" s="2">
        <v>1</v>
      </c>
      <c r="JJ11" s="2">
        <v>1</v>
      </c>
      <c r="JK11" s="2">
        <v>1</v>
      </c>
      <c r="JL11" s="2">
        <v>0</v>
      </c>
      <c r="JM11" s="2">
        <v>0</v>
      </c>
      <c r="JN11" s="2">
        <v>0</v>
      </c>
      <c r="JO11" s="2">
        <v>1</v>
      </c>
      <c r="JP11" s="2">
        <v>2</v>
      </c>
      <c r="JQ11" s="2">
        <v>0</v>
      </c>
      <c r="JR11" s="2">
        <v>1</v>
      </c>
      <c r="JS11" s="2">
        <v>0</v>
      </c>
      <c r="JT11" s="2">
        <v>0</v>
      </c>
      <c r="JU11" s="2">
        <v>1</v>
      </c>
      <c r="JV11" s="2">
        <v>2</v>
      </c>
      <c r="JW11" s="2">
        <v>1</v>
      </c>
      <c r="JX11" s="2">
        <v>0</v>
      </c>
      <c r="JY11" s="2">
        <v>0</v>
      </c>
      <c r="JZ11" s="2">
        <v>0</v>
      </c>
      <c r="KA11" s="2">
        <v>0</v>
      </c>
      <c r="KB11" s="2">
        <v>0</v>
      </c>
      <c r="KC11" s="2">
        <v>1</v>
      </c>
      <c r="KD11" s="2">
        <v>0</v>
      </c>
      <c r="KE11" s="2">
        <v>0</v>
      </c>
      <c r="KF11" s="2">
        <v>1</v>
      </c>
      <c r="KG11" s="2">
        <v>7</v>
      </c>
      <c r="KH11" s="2">
        <v>1</v>
      </c>
      <c r="KJ11" s="2">
        <v>4</v>
      </c>
      <c r="KK11" s="2">
        <v>4</v>
      </c>
      <c r="KL11" s="2">
        <v>4</v>
      </c>
      <c r="KM11" s="2">
        <v>4</v>
      </c>
      <c r="KN11" s="2">
        <v>4</v>
      </c>
      <c r="KO11" s="2">
        <v>3</v>
      </c>
      <c r="KP11" s="2">
        <v>4</v>
      </c>
      <c r="KQ11" s="2">
        <v>3</v>
      </c>
      <c r="KR11" s="2">
        <v>4</v>
      </c>
      <c r="KS11" s="2">
        <v>4</v>
      </c>
      <c r="KT11" s="2">
        <v>3</v>
      </c>
      <c r="KU11" s="2">
        <v>4</v>
      </c>
      <c r="KV11" s="2">
        <v>0</v>
      </c>
      <c r="LE11" s="2">
        <v>1</v>
      </c>
      <c r="LF11" s="2">
        <v>1</v>
      </c>
      <c r="LG11" s="2">
        <v>0</v>
      </c>
      <c r="LH11" s="2">
        <v>0</v>
      </c>
      <c r="LI11" s="2">
        <v>0</v>
      </c>
      <c r="LJ11" s="2">
        <v>0</v>
      </c>
      <c r="LK11" s="2">
        <v>1</v>
      </c>
      <c r="LL11" s="2">
        <v>1</v>
      </c>
      <c r="LM11" s="2">
        <v>1</v>
      </c>
      <c r="LN11" s="46">
        <v>2</v>
      </c>
      <c r="LO11" s="46">
        <v>2</v>
      </c>
      <c r="LP11" s="2">
        <v>1</v>
      </c>
      <c r="LQ11" s="2">
        <v>1</v>
      </c>
      <c r="LR11" s="2">
        <v>1</v>
      </c>
      <c r="LS11" s="2">
        <v>1</v>
      </c>
      <c r="LT11" s="46">
        <v>1</v>
      </c>
      <c r="LU11" s="46">
        <v>1</v>
      </c>
      <c r="LV11" s="2">
        <v>1</v>
      </c>
      <c r="LW11" s="2">
        <v>0</v>
      </c>
      <c r="LX11" s="2">
        <v>0</v>
      </c>
      <c r="LY11" s="46">
        <v>1</v>
      </c>
      <c r="LZ11" s="46">
        <v>0</v>
      </c>
      <c r="MA11" s="46">
        <v>1</v>
      </c>
      <c r="MB11" s="2">
        <v>1</v>
      </c>
      <c r="MC11" s="2">
        <v>1</v>
      </c>
      <c r="MD11" s="2">
        <v>1</v>
      </c>
      <c r="ME11" s="2">
        <v>0</v>
      </c>
      <c r="MF11" s="2">
        <v>0</v>
      </c>
      <c r="MG11" s="2">
        <v>0</v>
      </c>
      <c r="MH11" s="2">
        <v>1</v>
      </c>
      <c r="MI11" s="2">
        <v>1</v>
      </c>
      <c r="MJ11" s="2">
        <v>1</v>
      </c>
      <c r="MK11" s="2">
        <v>1</v>
      </c>
      <c r="ML11" s="2">
        <v>0</v>
      </c>
      <c r="MM11" s="2">
        <v>0</v>
      </c>
      <c r="MN11" s="46">
        <v>1</v>
      </c>
      <c r="MO11" s="46">
        <v>1</v>
      </c>
      <c r="MP11" s="2">
        <v>0</v>
      </c>
      <c r="MQ11" s="2">
        <v>0</v>
      </c>
      <c r="MR11" s="2">
        <v>0</v>
      </c>
      <c r="MS11" s="2">
        <v>1</v>
      </c>
      <c r="MT11" s="2">
        <v>1</v>
      </c>
      <c r="MU11" s="2">
        <v>1</v>
      </c>
      <c r="MV11" s="2">
        <v>1</v>
      </c>
      <c r="MW11" s="2">
        <v>1</v>
      </c>
      <c r="MX11" s="2">
        <v>1</v>
      </c>
      <c r="MY11" s="2">
        <v>1</v>
      </c>
      <c r="MZ11" s="2">
        <v>1</v>
      </c>
      <c r="NA11" s="2">
        <v>1</v>
      </c>
      <c r="NB11" s="2">
        <v>1</v>
      </c>
      <c r="NC11" s="2">
        <v>0</v>
      </c>
      <c r="ND11" s="2">
        <v>1</v>
      </c>
      <c r="NE11" s="2">
        <v>0</v>
      </c>
      <c r="NF11" s="46">
        <v>1</v>
      </c>
      <c r="NG11" s="46">
        <v>0</v>
      </c>
      <c r="NH11" s="2">
        <v>0</v>
      </c>
      <c r="NI11" s="2">
        <v>0</v>
      </c>
      <c r="NJ11" s="38">
        <v>44085</v>
      </c>
      <c r="NK11" s="2">
        <v>7</v>
      </c>
      <c r="NL11" s="2">
        <v>1</v>
      </c>
      <c r="NM11" s="2">
        <v>0</v>
      </c>
      <c r="NN11" s="2">
        <v>0</v>
      </c>
      <c r="NO11" s="2">
        <v>0</v>
      </c>
      <c r="NP11" s="2">
        <v>0</v>
      </c>
      <c r="NQ11" s="2">
        <v>0</v>
      </c>
      <c r="NR11" s="2">
        <v>0</v>
      </c>
      <c r="NS11" s="2">
        <v>0</v>
      </c>
      <c r="NT11" s="2">
        <v>1</v>
      </c>
      <c r="NU11" s="2">
        <v>0</v>
      </c>
      <c r="NV11" s="2">
        <v>0</v>
      </c>
      <c r="NW11" s="2">
        <v>0</v>
      </c>
      <c r="NX11" s="2">
        <v>0</v>
      </c>
      <c r="NY11" s="2">
        <v>0</v>
      </c>
      <c r="NZ11" s="2">
        <v>0</v>
      </c>
      <c r="OA11" s="2">
        <v>0</v>
      </c>
      <c r="OB11" s="2">
        <v>0</v>
      </c>
      <c r="OC11" s="2">
        <v>0</v>
      </c>
      <c r="OD11" s="2">
        <v>0</v>
      </c>
      <c r="OE11" s="2">
        <v>0</v>
      </c>
      <c r="OF11" s="2">
        <v>0</v>
      </c>
      <c r="OG11" s="2">
        <v>0</v>
      </c>
      <c r="OH11" s="2">
        <v>0</v>
      </c>
      <c r="OI11" s="2">
        <v>1</v>
      </c>
      <c r="OJ11" s="2">
        <v>0</v>
      </c>
      <c r="OK11" s="2">
        <v>3</v>
      </c>
      <c r="OL11" s="2">
        <v>1</v>
      </c>
      <c r="OM11" s="2">
        <v>1</v>
      </c>
      <c r="ON11" s="2">
        <v>1</v>
      </c>
      <c r="OO11" s="2">
        <v>1</v>
      </c>
      <c r="OP11" s="2">
        <v>2</v>
      </c>
      <c r="OQ11" s="2">
        <v>1</v>
      </c>
      <c r="OR11" s="2">
        <v>1</v>
      </c>
      <c r="OS11" s="2">
        <v>1</v>
      </c>
      <c r="OT11" s="46">
        <v>3</v>
      </c>
      <c r="OU11" s="2">
        <v>3</v>
      </c>
      <c r="OV11" s="2">
        <v>3</v>
      </c>
      <c r="OW11" s="2">
        <v>1</v>
      </c>
      <c r="OX11" s="2">
        <v>3</v>
      </c>
      <c r="OY11" s="2">
        <v>1</v>
      </c>
      <c r="OZ11" s="2">
        <v>3</v>
      </c>
      <c r="PA11" s="2">
        <v>1</v>
      </c>
      <c r="PB11" s="2">
        <v>1</v>
      </c>
      <c r="PC11" s="46">
        <v>1</v>
      </c>
      <c r="PD11" s="46">
        <v>1</v>
      </c>
      <c r="PE11" s="2">
        <v>1</v>
      </c>
      <c r="PF11" s="2">
        <v>1</v>
      </c>
      <c r="PG11" s="2">
        <v>3</v>
      </c>
      <c r="PH11" s="46">
        <v>1</v>
      </c>
      <c r="PI11" s="2">
        <v>1</v>
      </c>
      <c r="PJ11" s="2">
        <v>1</v>
      </c>
      <c r="PK11" s="2">
        <v>1</v>
      </c>
      <c r="PL11" s="2">
        <v>1</v>
      </c>
      <c r="PM11" s="2">
        <v>3</v>
      </c>
      <c r="PN11" s="2">
        <v>1</v>
      </c>
      <c r="PO11" s="2">
        <v>1</v>
      </c>
      <c r="PP11" s="2">
        <v>3</v>
      </c>
      <c r="PQ11" s="2">
        <v>3</v>
      </c>
      <c r="PR11" s="2">
        <v>3</v>
      </c>
      <c r="PS11" s="2">
        <v>1</v>
      </c>
      <c r="PT11" s="2">
        <v>1</v>
      </c>
      <c r="PU11" s="2">
        <v>1</v>
      </c>
      <c r="PV11" s="2">
        <v>3</v>
      </c>
      <c r="PW11" s="2">
        <v>1</v>
      </c>
      <c r="PX11" s="2">
        <v>2</v>
      </c>
      <c r="PY11" s="2">
        <v>1</v>
      </c>
      <c r="PZ11" s="2">
        <v>1</v>
      </c>
      <c r="QA11" s="2">
        <v>1</v>
      </c>
      <c r="QB11" s="2">
        <v>1</v>
      </c>
      <c r="QC11" s="2">
        <v>1</v>
      </c>
      <c r="QD11" s="2">
        <v>1</v>
      </c>
      <c r="QE11" s="2">
        <v>1</v>
      </c>
      <c r="QF11" s="2">
        <v>3</v>
      </c>
      <c r="QG11" s="2">
        <v>1</v>
      </c>
      <c r="QH11" s="2">
        <v>1</v>
      </c>
      <c r="QI11" s="2">
        <v>3</v>
      </c>
      <c r="QJ11" s="2">
        <v>1</v>
      </c>
      <c r="QK11" s="2">
        <v>0</v>
      </c>
      <c r="QL11" s="2">
        <v>0</v>
      </c>
      <c r="QM11" s="2">
        <v>1</v>
      </c>
      <c r="QN11" s="2">
        <v>0</v>
      </c>
      <c r="QO11" s="2">
        <v>3</v>
      </c>
      <c r="QP11" s="2">
        <v>1</v>
      </c>
      <c r="QQ11" s="2">
        <v>3</v>
      </c>
      <c r="QR11" s="2">
        <v>0</v>
      </c>
      <c r="QT11" s="2">
        <v>0</v>
      </c>
      <c r="QV11" s="2">
        <v>3</v>
      </c>
      <c r="QW11" s="2">
        <v>3</v>
      </c>
      <c r="QX11" s="2">
        <v>0</v>
      </c>
      <c r="QY11" s="2">
        <v>0</v>
      </c>
      <c r="RA11" s="2">
        <v>0</v>
      </c>
      <c r="RB11" s="2">
        <v>0</v>
      </c>
      <c r="RL11" s="2">
        <v>1</v>
      </c>
      <c r="RM11" s="2">
        <v>0</v>
      </c>
      <c r="RN11" s="2">
        <v>0</v>
      </c>
      <c r="RO11" s="2">
        <v>0</v>
      </c>
      <c r="RP11" s="2">
        <v>1</v>
      </c>
      <c r="RQ11" s="2">
        <v>1</v>
      </c>
      <c r="RR11" s="2">
        <v>1</v>
      </c>
      <c r="RS11" s="2">
        <v>1</v>
      </c>
      <c r="RT11" s="2">
        <v>0</v>
      </c>
      <c r="RU11" s="2">
        <v>0</v>
      </c>
      <c r="RV11" s="2">
        <v>1</v>
      </c>
      <c r="RW11" s="2">
        <v>1</v>
      </c>
      <c r="RX11" s="2">
        <v>1</v>
      </c>
      <c r="RY11" s="2">
        <v>0</v>
      </c>
      <c r="RZ11" s="2">
        <v>1</v>
      </c>
      <c r="SA11" s="2">
        <v>0</v>
      </c>
      <c r="SB11" s="2">
        <v>1</v>
      </c>
      <c r="SC11" s="2">
        <v>1</v>
      </c>
      <c r="SD11" s="2">
        <v>1</v>
      </c>
      <c r="SE11" s="2">
        <v>0</v>
      </c>
      <c r="SF11" s="2">
        <v>1</v>
      </c>
      <c r="SG11" s="2">
        <v>1</v>
      </c>
      <c r="SH11" s="2">
        <v>0</v>
      </c>
      <c r="SI11" s="2">
        <v>0</v>
      </c>
      <c r="SK11" s="2">
        <v>1</v>
      </c>
      <c r="SL11" s="2">
        <v>1</v>
      </c>
      <c r="SM11" s="2">
        <v>1</v>
      </c>
      <c r="SN11" s="2">
        <v>1</v>
      </c>
      <c r="SO11" s="2">
        <v>1</v>
      </c>
      <c r="SP11" s="2">
        <v>1</v>
      </c>
      <c r="SQ11" s="2">
        <v>1</v>
      </c>
      <c r="SR11" s="2">
        <v>1</v>
      </c>
      <c r="SS11" s="2">
        <v>1</v>
      </c>
      <c r="ST11" s="2">
        <v>1</v>
      </c>
      <c r="SU11" s="2">
        <v>1</v>
      </c>
      <c r="SV11" s="2">
        <v>1</v>
      </c>
      <c r="SW11" s="2">
        <v>0</v>
      </c>
      <c r="SX11" s="2">
        <v>0</v>
      </c>
      <c r="SY11" s="2">
        <v>0</v>
      </c>
      <c r="SZ11" s="2">
        <v>0</v>
      </c>
      <c r="TA11" s="2">
        <v>1</v>
      </c>
      <c r="TB11" s="2">
        <v>0</v>
      </c>
      <c r="TC11" s="2">
        <v>0</v>
      </c>
      <c r="TE11" s="2">
        <v>0</v>
      </c>
      <c r="TF11" s="2">
        <v>0</v>
      </c>
      <c r="TG11" s="2">
        <v>1</v>
      </c>
      <c r="TH11" s="2">
        <v>1</v>
      </c>
      <c r="TI11" s="2">
        <v>1</v>
      </c>
      <c r="TJ11" s="2">
        <v>1</v>
      </c>
      <c r="TK11" s="2">
        <v>0</v>
      </c>
      <c r="TL11" s="2">
        <v>1</v>
      </c>
      <c r="TM11" s="2">
        <v>2</v>
      </c>
      <c r="TN11" s="2">
        <v>0</v>
      </c>
      <c r="TP11" s="2">
        <v>1</v>
      </c>
      <c r="TQ11" s="2">
        <v>1</v>
      </c>
      <c r="TR11" s="2">
        <v>1</v>
      </c>
      <c r="TS11" s="2">
        <v>1</v>
      </c>
      <c r="TT11" s="2">
        <v>1</v>
      </c>
      <c r="TU11" s="2">
        <v>0</v>
      </c>
      <c r="TV11" s="2">
        <v>0</v>
      </c>
      <c r="TW11" s="2">
        <v>1</v>
      </c>
      <c r="TX11" s="2">
        <v>0</v>
      </c>
      <c r="TY11" s="2">
        <v>0</v>
      </c>
      <c r="UA11" s="2">
        <v>1</v>
      </c>
      <c r="UB11" s="2">
        <v>2</v>
      </c>
      <c r="UC11" s="2">
        <v>1</v>
      </c>
      <c r="UD11" s="2">
        <v>0</v>
      </c>
      <c r="UE11" s="2">
        <v>1</v>
      </c>
      <c r="UF11" s="2">
        <v>1</v>
      </c>
      <c r="UG11" s="2">
        <v>1</v>
      </c>
      <c r="UH11" s="2">
        <v>0</v>
      </c>
      <c r="UI11" s="2">
        <v>1</v>
      </c>
      <c r="UJ11" s="2">
        <v>1</v>
      </c>
      <c r="UK11" s="2">
        <v>1</v>
      </c>
      <c r="UL11" s="2">
        <v>0</v>
      </c>
      <c r="UM11" s="2">
        <v>0</v>
      </c>
      <c r="UN11" s="2">
        <v>0</v>
      </c>
      <c r="UO11" s="2">
        <v>0</v>
      </c>
      <c r="UP11" s="2">
        <v>1</v>
      </c>
      <c r="UQ11" s="2">
        <v>0</v>
      </c>
      <c r="UR11" s="2">
        <v>0</v>
      </c>
      <c r="US11" s="2">
        <v>1</v>
      </c>
      <c r="UT11" s="2">
        <v>0</v>
      </c>
      <c r="UU11" s="2">
        <v>0</v>
      </c>
      <c r="UV11" s="2">
        <v>1</v>
      </c>
      <c r="UW11" s="2">
        <v>1</v>
      </c>
      <c r="UX11" s="2">
        <v>0</v>
      </c>
      <c r="UY11" s="2">
        <v>0</v>
      </c>
      <c r="UZ11" s="2">
        <v>2</v>
      </c>
    </row>
    <row r="12" spans="1:572" x14ac:dyDescent="0.25">
      <c r="A12" s="2">
        <v>51</v>
      </c>
      <c r="B12" s="2" t="s">
        <v>114</v>
      </c>
      <c r="C12" s="2" t="s">
        <v>1328</v>
      </c>
      <c r="D12" s="2">
        <v>1</v>
      </c>
      <c r="F12" s="31" t="s">
        <v>2549</v>
      </c>
      <c r="G12" s="2">
        <v>1</v>
      </c>
      <c r="H12" s="2">
        <v>1</v>
      </c>
      <c r="I12" s="2">
        <v>1</v>
      </c>
      <c r="J12" s="2">
        <v>0</v>
      </c>
      <c r="K12" s="2">
        <v>0</v>
      </c>
      <c r="L12" s="2">
        <v>0</v>
      </c>
      <c r="M12" s="2">
        <v>0</v>
      </c>
      <c r="N12" s="2">
        <v>1</v>
      </c>
      <c r="O12" s="2">
        <v>1</v>
      </c>
      <c r="P12" s="2">
        <v>0</v>
      </c>
      <c r="Q12" s="2">
        <v>0</v>
      </c>
      <c r="R12" s="2">
        <v>0</v>
      </c>
      <c r="S12" s="2">
        <v>0</v>
      </c>
      <c r="T12" s="2">
        <v>0</v>
      </c>
      <c r="U12" s="2">
        <v>1</v>
      </c>
      <c r="V12" s="2">
        <v>1</v>
      </c>
      <c r="W12" s="2">
        <v>0</v>
      </c>
      <c r="X12" s="2">
        <v>1</v>
      </c>
      <c r="Y12" s="2">
        <v>0</v>
      </c>
      <c r="Z12" s="2">
        <v>0</v>
      </c>
      <c r="AA12" s="2">
        <v>0</v>
      </c>
      <c r="AB12" s="2">
        <v>0</v>
      </c>
      <c r="AC12" s="2">
        <v>0</v>
      </c>
      <c r="AD12" s="2">
        <v>0</v>
      </c>
      <c r="AE12" s="2">
        <v>0</v>
      </c>
      <c r="AF12" s="2">
        <v>1</v>
      </c>
      <c r="AG12" s="2">
        <v>2</v>
      </c>
      <c r="AH12" s="2">
        <v>1</v>
      </c>
      <c r="AI12" s="2">
        <v>3</v>
      </c>
      <c r="AJ12" s="46">
        <v>1</v>
      </c>
      <c r="AK12" s="2">
        <v>1</v>
      </c>
      <c r="AL12" s="2">
        <v>0</v>
      </c>
      <c r="AM12" s="2">
        <v>0</v>
      </c>
      <c r="AN12" s="2">
        <v>0</v>
      </c>
      <c r="AO12" s="2">
        <v>0</v>
      </c>
      <c r="AP12" s="2">
        <v>1</v>
      </c>
      <c r="AQ12" s="2">
        <v>0</v>
      </c>
      <c r="AR12" s="2">
        <v>1</v>
      </c>
      <c r="AS12" s="2">
        <v>0</v>
      </c>
      <c r="AT12" s="2">
        <v>0</v>
      </c>
      <c r="AU12" s="2">
        <v>1</v>
      </c>
      <c r="AV12" s="2">
        <v>0</v>
      </c>
      <c r="AW12" s="2">
        <v>1</v>
      </c>
      <c r="AX12" s="2">
        <v>0</v>
      </c>
      <c r="AY12" s="2">
        <v>0</v>
      </c>
      <c r="AZ12" s="2">
        <v>1</v>
      </c>
      <c r="BA12" s="2">
        <v>0</v>
      </c>
      <c r="BB12" s="2">
        <v>1</v>
      </c>
      <c r="BC12" s="2">
        <v>0</v>
      </c>
      <c r="BD12" s="2">
        <v>0</v>
      </c>
      <c r="BE12" s="2">
        <v>0</v>
      </c>
      <c r="BF12" s="2">
        <v>1</v>
      </c>
      <c r="BG12" s="2">
        <v>0</v>
      </c>
      <c r="BH12" s="2">
        <v>0</v>
      </c>
      <c r="BI12" s="2">
        <v>0</v>
      </c>
      <c r="BJ12" s="2">
        <v>0</v>
      </c>
      <c r="BK12" s="2">
        <v>0</v>
      </c>
      <c r="BL12" s="2">
        <v>2</v>
      </c>
      <c r="BM12" s="2">
        <v>0</v>
      </c>
      <c r="BN12" s="2">
        <v>2</v>
      </c>
      <c r="BO12" s="2">
        <v>0</v>
      </c>
      <c r="BP12" s="2">
        <v>0</v>
      </c>
      <c r="BQ12" s="2">
        <v>2</v>
      </c>
      <c r="BR12" s="2">
        <v>2</v>
      </c>
      <c r="BS12" s="2">
        <v>1</v>
      </c>
      <c r="BT12" s="2">
        <v>0</v>
      </c>
      <c r="BU12" s="2">
        <v>0</v>
      </c>
      <c r="BV12" s="2">
        <v>2</v>
      </c>
      <c r="BW12" s="2">
        <v>0</v>
      </c>
      <c r="BX12" s="2">
        <v>1</v>
      </c>
      <c r="BY12" s="2">
        <v>0</v>
      </c>
      <c r="BZ12" s="2">
        <v>0</v>
      </c>
      <c r="CA12" s="2">
        <v>0</v>
      </c>
      <c r="CB12" s="2">
        <v>1</v>
      </c>
      <c r="CC12" s="2">
        <v>0</v>
      </c>
      <c r="CE12" s="2">
        <v>24000</v>
      </c>
      <c r="CF12" s="46">
        <v>26000</v>
      </c>
      <c r="CG12" s="2">
        <v>1</v>
      </c>
      <c r="CH12" s="46">
        <v>6</v>
      </c>
      <c r="CI12" s="2">
        <v>3</v>
      </c>
      <c r="CJ12" s="2">
        <v>0</v>
      </c>
      <c r="CK12" s="2">
        <v>0</v>
      </c>
      <c r="CL12" s="2">
        <v>0</v>
      </c>
      <c r="CM12" s="2">
        <v>1</v>
      </c>
      <c r="CN12" s="2">
        <v>1</v>
      </c>
      <c r="CO12" s="2">
        <v>1</v>
      </c>
      <c r="CP12" s="2">
        <v>1</v>
      </c>
      <c r="CQ12" s="2">
        <v>1</v>
      </c>
      <c r="CR12" s="2">
        <v>1</v>
      </c>
      <c r="CT12" s="46">
        <v>12</v>
      </c>
      <c r="CU12" s="46">
        <v>480</v>
      </c>
      <c r="CV12" s="2">
        <v>0</v>
      </c>
      <c r="CX12" s="2">
        <v>0</v>
      </c>
      <c r="CZ12" s="2">
        <v>3</v>
      </c>
      <c r="DA12" s="2">
        <v>120</v>
      </c>
      <c r="DB12" s="46">
        <v>3</v>
      </c>
      <c r="DC12" s="46">
        <v>120</v>
      </c>
      <c r="DD12" s="46">
        <v>8</v>
      </c>
      <c r="DE12" s="46">
        <v>320</v>
      </c>
      <c r="DF12" s="2">
        <v>1</v>
      </c>
      <c r="DG12" s="2">
        <v>40</v>
      </c>
      <c r="DH12" s="46">
        <v>6</v>
      </c>
      <c r="DI12" s="46">
        <v>240</v>
      </c>
      <c r="DJ12" s="46">
        <v>0</v>
      </c>
      <c r="DK12" s="46"/>
      <c r="DL12" s="2">
        <v>6</v>
      </c>
      <c r="DM12" s="2">
        <v>240</v>
      </c>
      <c r="DN12" s="46">
        <v>16</v>
      </c>
      <c r="DO12" s="46">
        <v>640</v>
      </c>
      <c r="DP12" s="46">
        <v>3</v>
      </c>
      <c r="DQ12" s="46">
        <v>120</v>
      </c>
      <c r="DR12" s="2">
        <v>1</v>
      </c>
      <c r="DS12" s="46">
        <v>0</v>
      </c>
      <c r="DT12" s="46"/>
      <c r="DU12" s="46">
        <v>1</v>
      </c>
      <c r="DV12" s="46">
        <v>40</v>
      </c>
      <c r="DW12" s="46">
        <v>2</v>
      </c>
      <c r="DX12" s="46">
        <v>60</v>
      </c>
      <c r="DY12" s="46">
        <v>0</v>
      </c>
      <c r="DZ12" s="46"/>
      <c r="EA12" s="46">
        <v>1</v>
      </c>
      <c r="EB12" s="46">
        <v>20</v>
      </c>
      <c r="EC12" s="46">
        <v>0</v>
      </c>
      <c r="ED12" s="46"/>
      <c r="EE12" s="46">
        <v>0</v>
      </c>
      <c r="EF12" s="46"/>
      <c r="EG12" s="46">
        <v>0</v>
      </c>
      <c r="EH12" s="46"/>
      <c r="EI12" s="2">
        <v>0</v>
      </c>
      <c r="EJ12" s="2">
        <v>0</v>
      </c>
      <c r="EK12" s="2">
        <v>0</v>
      </c>
      <c r="EL12" s="2">
        <v>0</v>
      </c>
      <c r="EM12" s="2">
        <v>0</v>
      </c>
      <c r="EN12" s="2">
        <v>0</v>
      </c>
      <c r="EO12" s="2">
        <v>0</v>
      </c>
      <c r="EP12" s="2">
        <v>0</v>
      </c>
      <c r="EQ12" s="2">
        <v>0</v>
      </c>
      <c r="ER12" s="2">
        <v>0</v>
      </c>
      <c r="ES12" s="2">
        <v>0</v>
      </c>
      <c r="ET12" s="2">
        <v>0</v>
      </c>
      <c r="EU12" s="2">
        <v>0</v>
      </c>
      <c r="FD12" s="2">
        <v>1</v>
      </c>
      <c r="FE12" s="2">
        <v>12</v>
      </c>
      <c r="FF12" s="2">
        <v>0</v>
      </c>
      <c r="FG12" s="2">
        <v>0</v>
      </c>
      <c r="FH12" s="2">
        <v>0</v>
      </c>
      <c r="FI12" s="2">
        <v>3</v>
      </c>
      <c r="FJ12" s="2">
        <v>0</v>
      </c>
      <c r="FK12" s="2">
        <v>0</v>
      </c>
      <c r="FL12" s="2">
        <v>0</v>
      </c>
      <c r="FM12" s="2">
        <v>0</v>
      </c>
      <c r="FN12" s="2">
        <v>2</v>
      </c>
      <c r="FO12" s="2">
        <v>0</v>
      </c>
      <c r="FP12" s="2">
        <v>3</v>
      </c>
      <c r="FQ12" s="2">
        <v>1</v>
      </c>
      <c r="FR12" s="2">
        <v>0</v>
      </c>
      <c r="FS12" s="2">
        <v>0</v>
      </c>
      <c r="FT12" s="2">
        <v>2</v>
      </c>
      <c r="FU12" s="2">
        <v>0</v>
      </c>
      <c r="FV12" s="2">
        <v>1</v>
      </c>
      <c r="FW12" s="2">
        <v>0</v>
      </c>
      <c r="FX12" s="2">
        <v>0</v>
      </c>
      <c r="FY12" s="2">
        <v>0</v>
      </c>
      <c r="FZ12" s="2">
        <v>1</v>
      </c>
      <c r="GA12" s="2">
        <v>2</v>
      </c>
      <c r="GB12" s="2">
        <v>0</v>
      </c>
      <c r="GC12" s="2">
        <v>0</v>
      </c>
      <c r="GD12" s="2">
        <v>0</v>
      </c>
      <c r="GE12" s="2">
        <v>0</v>
      </c>
      <c r="GF12" s="2">
        <v>0</v>
      </c>
      <c r="GG12" s="2">
        <v>0</v>
      </c>
      <c r="GH12" s="2">
        <v>0</v>
      </c>
      <c r="GI12" s="2">
        <v>0</v>
      </c>
      <c r="GJ12" s="2">
        <v>0</v>
      </c>
      <c r="GK12" s="2">
        <v>0</v>
      </c>
      <c r="GL12" s="2">
        <v>0</v>
      </c>
      <c r="GM12" s="2">
        <v>0</v>
      </c>
      <c r="GV12" s="2">
        <v>1</v>
      </c>
      <c r="GW12" s="2">
        <v>0</v>
      </c>
      <c r="GX12" s="2">
        <v>0</v>
      </c>
      <c r="GY12" s="2">
        <v>0</v>
      </c>
      <c r="GZ12" s="2">
        <v>0</v>
      </c>
      <c r="HA12" s="2">
        <v>0</v>
      </c>
      <c r="HB12" s="2">
        <v>2</v>
      </c>
      <c r="HC12" s="2">
        <v>0</v>
      </c>
      <c r="HD12" s="2">
        <v>2</v>
      </c>
      <c r="HE12" s="2">
        <v>0</v>
      </c>
      <c r="HF12" s="2">
        <v>0</v>
      </c>
      <c r="HG12" s="2">
        <v>0</v>
      </c>
      <c r="HH12" s="2">
        <v>0</v>
      </c>
      <c r="HI12" s="2">
        <v>0</v>
      </c>
      <c r="HR12" s="2">
        <v>1</v>
      </c>
      <c r="HS12" s="2">
        <v>1</v>
      </c>
      <c r="HT12" s="2">
        <v>1</v>
      </c>
      <c r="HU12" s="2">
        <v>2</v>
      </c>
      <c r="HV12" s="2">
        <v>0</v>
      </c>
      <c r="HW12" s="2">
        <v>0</v>
      </c>
      <c r="HX12" s="2">
        <v>0</v>
      </c>
      <c r="HY12" s="2">
        <v>0</v>
      </c>
      <c r="HZ12" s="2">
        <v>0</v>
      </c>
      <c r="IA12" s="2">
        <v>1</v>
      </c>
      <c r="IB12" s="2">
        <v>0</v>
      </c>
      <c r="IC12" s="2">
        <v>0</v>
      </c>
      <c r="ID12" s="2">
        <v>2</v>
      </c>
      <c r="IE12" s="2">
        <v>5</v>
      </c>
      <c r="IF12" s="2">
        <v>0</v>
      </c>
      <c r="IG12" s="2">
        <v>0</v>
      </c>
      <c r="IP12" s="2">
        <v>8</v>
      </c>
      <c r="IQ12" s="2">
        <v>0</v>
      </c>
      <c r="IR12" s="2">
        <v>1</v>
      </c>
      <c r="IS12" s="2">
        <v>3</v>
      </c>
      <c r="IT12" s="2">
        <v>2</v>
      </c>
      <c r="IU12" s="2">
        <v>3</v>
      </c>
      <c r="IV12" s="2">
        <v>1</v>
      </c>
      <c r="IW12" s="2">
        <v>4</v>
      </c>
      <c r="IX12" s="2">
        <v>0</v>
      </c>
      <c r="IY12" s="2">
        <v>2</v>
      </c>
      <c r="IZ12" s="2">
        <v>8</v>
      </c>
      <c r="JA12" s="2">
        <v>0</v>
      </c>
      <c r="JB12" s="2">
        <v>1</v>
      </c>
      <c r="JC12" s="2">
        <v>0</v>
      </c>
      <c r="JD12" s="2">
        <v>1</v>
      </c>
      <c r="JE12" s="2">
        <v>0</v>
      </c>
      <c r="JF12" s="2">
        <v>0</v>
      </c>
      <c r="JG12" s="2">
        <v>1</v>
      </c>
      <c r="JH12" s="2">
        <v>0</v>
      </c>
      <c r="JI12" s="2">
        <v>0</v>
      </c>
      <c r="JJ12" s="2">
        <v>2</v>
      </c>
      <c r="JK12" s="2">
        <v>6</v>
      </c>
      <c r="JL12" s="2">
        <v>0</v>
      </c>
      <c r="JM12" s="2">
        <v>0</v>
      </c>
      <c r="JN12" s="2">
        <v>2</v>
      </c>
      <c r="JO12" s="2">
        <v>2</v>
      </c>
      <c r="JP12" s="2">
        <v>2</v>
      </c>
      <c r="JQ12" s="2">
        <v>1</v>
      </c>
      <c r="JR12" s="2">
        <v>1</v>
      </c>
      <c r="JS12" s="2">
        <v>0</v>
      </c>
      <c r="JT12" s="2">
        <v>2</v>
      </c>
      <c r="JU12" s="2">
        <v>4</v>
      </c>
      <c r="JV12" s="2">
        <v>0</v>
      </c>
      <c r="JW12" s="2">
        <v>1</v>
      </c>
      <c r="JX12" s="2">
        <v>0</v>
      </c>
      <c r="JY12" s="2">
        <v>1</v>
      </c>
      <c r="JZ12" s="2">
        <v>0</v>
      </c>
      <c r="KA12" s="2">
        <v>0</v>
      </c>
      <c r="KB12" s="2">
        <v>1</v>
      </c>
      <c r="KC12" s="2">
        <v>0</v>
      </c>
      <c r="KD12" s="2">
        <v>0</v>
      </c>
      <c r="KE12" s="2">
        <v>0</v>
      </c>
      <c r="KF12" s="2">
        <v>1</v>
      </c>
      <c r="KG12" s="2">
        <v>14</v>
      </c>
      <c r="KH12" s="2">
        <v>1</v>
      </c>
      <c r="KJ12" s="2">
        <v>4</v>
      </c>
      <c r="KK12" s="2">
        <v>4</v>
      </c>
      <c r="KL12" s="2">
        <v>4</v>
      </c>
      <c r="KM12" s="2">
        <v>4</v>
      </c>
      <c r="KN12" s="2">
        <v>2</v>
      </c>
      <c r="KO12" s="2">
        <v>3</v>
      </c>
      <c r="KP12" s="2">
        <v>4</v>
      </c>
      <c r="KQ12" s="2">
        <v>4</v>
      </c>
      <c r="KR12" s="2">
        <v>4</v>
      </c>
      <c r="KS12" s="2">
        <v>4</v>
      </c>
      <c r="KT12" s="2">
        <v>2</v>
      </c>
      <c r="KU12" s="2">
        <v>2</v>
      </c>
      <c r="KV12" s="2">
        <v>0</v>
      </c>
      <c r="LE12" s="2">
        <v>1</v>
      </c>
      <c r="LF12" s="2">
        <v>1</v>
      </c>
      <c r="LG12" s="2">
        <v>0</v>
      </c>
      <c r="LH12" s="2">
        <v>0</v>
      </c>
      <c r="LI12" s="2">
        <v>0</v>
      </c>
      <c r="LJ12" s="2">
        <v>0</v>
      </c>
      <c r="LK12" s="2">
        <v>1</v>
      </c>
      <c r="LL12" s="2">
        <v>1</v>
      </c>
      <c r="LM12" s="2">
        <v>0</v>
      </c>
      <c r="LN12" s="46">
        <v>2</v>
      </c>
      <c r="LO12" s="46">
        <v>2</v>
      </c>
      <c r="LP12" s="2">
        <v>1</v>
      </c>
      <c r="LQ12" s="2">
        <v>2</v>
      </c>
      <c r="LR12" s="2">
        <v>0</v>
      </c>
      <c r="LS12" s="2">
        <v>0</v>
      </c>
      <c r="LT12" s="46">
        <v>1</v>
      </c>
      <c r="LU12" s="46">
        <v>1</v>
      </c>
      <c r="LV12" s="2">
        <v>1</v>
      </c>
      <c r="LW12" s="2">
        <v>0</v>
      </c>
      <c r="LX12" s="2">
        <v>0</v>
      </c>
      <c r="LY12" s="46">
        <v>1</v>
      </c>
      <c r="LZ12" s="46">
        <v>1</v>
      </c>
      <c r="MA12" s="46">
        <v>0</v>
      </c>
      <c r="MB12" s="2">
        <v>1</v>
      </c>
      <c r="MC12" s="2">
        <v>1</v>
      </c>
      <c r="MD12" s="2">
        <v>1</v>
      </c>
      <c r="ME12" s="2">
        <v>0</v>
      </c>
      <c r="MF12" s="2">
        <v>1</v>
      </c>
      <c r="MG12" s="2">
        <v>0</v>
      </c>
      <c r="MH12" s="2">
        <v>1</v>
      </c>
      <c r="MI12" s="2">
        <v>0</v>
      </c>
      <c r="MJ12" s="2">
        <v>0</v>
      </c>
      <c r="MK12" s="2">
        <v>1</v>
      </c>
      <c r="ML12" s="2">
        <v>0</v>
      </c>
      <c r="MM12" s="2">
        <v>0</v>
      </c>
      <c r="MN12" s="46">
        <v>1</v>
      </c>
      <c r="MO12" s="46">
        <v>1</v>
      </c>
      <c r="MP12" s="2">
        <v>1</v>
      </c>
      <c r="MQ12" s="2">
        <v>0</v>
      </c>
      <c r="MR12" s="2">
        <v>0</v>
      </c>
      <c r="MS12" s="2">
        <v>2</v>
      </c>
      <c r="MT12" s="2">
        <v>2</v>
      </c>
      <c r="MU12" s="2">
        <v>2</v>
      </c>
      <c r="MV12" s="2">
        <v>3</v>
      </c>
      <c r="MW12" s="2">
        <v>2</v>
      </c>
      <c r="MX12" s="2">
        <v>2</v>
      </c>
      <c r="MY12" s="2">
        <v>0</v>
      </c>
      <c r="MZ12" s="2">
        <v>1</v>
      </c>
      <c r="NA12" s="2">
        <v>1</v>
      </c>
      <c r="NB12" s="2">
        <v>1</v>
      </c>
      <c r="NC12" s="2">
        <v>1</v>
      </c>
      <c r="ND12" s="2">
        <v>1</v>
      </c>
      <c r="NE12" s="2">
        <v>0</v>
      </c>
      <c r="NF12" s="46">
        <v>1</v>
      </c>
      <c r="NG12" s="46">
        <v>0</v>
      </c>
      <c r="NH12" s="2">
        <v>0</v>
      </c>
      <c r="NI12" s="2">
        <v>1</v>
      </c>
      <c r="NJ12" s="38">
        <v>44111</v>
      </c>
      <c r="NK12" s="2">
        <v>5</v>
      </c>
      <c r="NL12" s="2">
        <v>0</v>
      </c>
      <c r="NM12" s="2">
        <v>0</v>
      </c>
      <c r="NN12" s="2">
        <v>0</v>
      </c>
      <c r="NO12" s="2">
        <v>0</v>
      </c>
      <c r="NP12" s="2">
        <v>0</v>
      </c>
      <c r="NQ12" s="2">
        <v>0</v>
      </c>
      <c r="NR12" s="2">
        <v>0</v>
      </c>
      <c r="NS12" s="2">
        <v>0</v>
      </c>
      <c r="NT12" s="2">
        <v>0</v>
      </c>
      <c r="NU12" s="2">
        <v>0</v>
      </c>
      <c r="NV12" s="2">
        <v>0</v>
      </c>
      <c r="NW12" s="2">
        <v>0</v>
      </c>
      <c r="NX12" s="2">
        <v>0</v>
      </c>
      <c r="NY12" s="2">
        <v>0</v>
      </c>
      <c r="NZ12" s="2">
        <v>0</v>
      </c>
      <c r="OA12" s="2">
        <v>0</v>
      </c>
      <c r="OB12" s="2">
        <v>0</v>
      </c>
      <c r="OC12" s="2">
        <v>0</v>
      </c>
      <c r="OD12" s="2">
        <v>0</v>
      </c>
      <c r="OE12" s="2">
        <v>0</v>
      </c>
      <c r="OF12" s="2">
        <v>0</v>
      </c>
      <c r="OG12" s="2">
        <v>0</v>
      </c>
      <c r="OH12" s="2">
        <v>0</v>
      </c>
      <c r="OI12" s="2">
        <v>2</v>
      </c>
      <c r="OJ12" s="2">
        <v>1</v>
      </c>
      <c r="OK12" s="2">
        <v>1</v>
      </c>
      <c r="OL12" s="2">
        <v>2</v>
      </c>
      <c r="OM12" s="2">
        <v>1</v>
      </c>
      <c r="ON12" s="2">
        <v>2</v>
      </c>
      <c r="OO12" s="2">
        <v>1</v>
      </c>
      <c r="OP12" s="2">
        <v>1</v>
      </c>
      <c r="OQ12" s="2">
        <v>1</v>
      </c>
      <c r="OR12" s="2">
        <v>1</v>
      </c>
      <c r="OS12" s="2">
        <v>1</v>
      </c>
      <c r="OT12" s="46">
        <v>2</v>
      </c>
      <c r="OU12" s="2">
        <v>2</v>
      </c>
      <c r="OV12" s="2">
        <v>1</v>
      </c>
      <c r="OW12" s="2">
        <v>2</v>
      </c>
      <c r="OX12" s="2">
        <v>1</v>
      </c>
      <c r="OY12" s="2">
        <v>2</v>
      </c>
      <c r="OZ12" s="2">
        <v>2</v>
      </c>
      <c r="PA12" s="2">
        <v>1</v>
      </c>
      <c r="PB12" s="2">
        <v>2</v>
      </c>
      <c r="PC12" s="46">
        <v>2</v>
      </c>
      <c r="PD12" s="46">
        <v>2</v>
      </c>
      <c r="PE12" s="2">
        <v>1</v>
      </c>
      <c r="PF12" s="2">
        <v>1</v>
      </c>
      <c r="PG12" s="2">
        <v>3</v>
      </c>
      <c r="PH12" s="46">
        <v>3</v>
      </c>
      <c r="PI12" s="2">
        <v>1</v>
      </c>
      <c r="PJ12" s="2">
        <v>1</v>
      </c>
      <c r="PK12" s="2">
        <v>3</v>
      </c>
      <c r="PL12" s="2">
        <v>3</v>
      </c>
      <c r="PM12" s="2">
        <v>3</v>
      </c>
      <c r="PN12" s="2">
        <v>1</v>
      </c>
      <c r="PO12" s="2">
        <v>1</v>
      </c>
      <c r="PP12" s="2">
        <v>3</v>
      </c>
      <c r="PQ12" s="2">
        <v>3</v>
      </c>
      <c r="PR12" s="2">
        <v>1</v>
      </c>
      <c r="PS12" s="2">
        <v>1</v>
      </c>
      <c r="PT12" s="2">
        <v>1</v>
      </c>
      <c r="PU12" s="2">
        <v>1</v>
      </c>
      <c r="PV12" s="2">
        <v>1</v>
      </c>
      <c r="PW12" s="2">
        <v>1</v>
      </c>
      <c r="PX12" s="2">
        <v>1</v>
      </c>
      <c r="PY12" s="2">
        <v>2</v>
      </c>
      <c r="PZ12" s="2">
        <v>2</v>
      </c>
      <c r="QA12" s="2">
        <v>1</v>
      </c>
      <c r="QB12" s="2">
        <v>2</v>
      </c>
      <c r="QC12" s="2">
        <v>2</v>
      </c>
      <c r="QD12" s="2">
        <v>2</v>
      </c>
      <c r="QE12" s="2">
        <v>1</v>
      </c>
      <c r="QF12" s="2">
        <v>2</v>
      </c>
      <c r="QG12" s="2">
        <v>2</v>
      </c>
      <c r="QH12" s="2">
        <v>1</v>
      </c>
      <c r="QI12" s="2">
        <v>2</v>
      </c>
      <c r="QJ12" s="2">
        <v>1</v>
      </c>
      <c r="QK12" s="2">
        <v>0</v>
      </c>
      <c r="QL12" s="2">
        <v>0</v>
      </c>
      <c r="QM12" s="2">
        <v>1</v>
      </c>
      <c r="QN12" s="2">
        <v>0</v>
      </c>
      <c r="QO12" s="2">
        <v>2</v>
      </c>
      <c r="QP12" s="2">
        <v>2</v>
      </c>
      <c r="QQ12" s="2">
        <v>2</v>
      </c>
      <c r="QR12" s="2">
        <v>1</v>
      </c>
      <c r="QS12" s="2" t="s">
        <v>2550</v>
      </c>
      <c r="QT12" s="2">
        <v>0</v>
      </c>
      <c r="QV12" s="2">
        <v>2</v>
      </c>
      <c r="QW12" s="2">
        <v>2</v>
      </c>
      <c r="QX12" s="2">
        <v>1</v>
      </c>
      <c r="QY12" s="2">
        <v>0</v>
      </c>
      <c r="RA12" s="2">
        <v>0</v>
      </c>
      <c r="RB12" s="2">
        <v>1</v>
      </c>
      <c r="RC12" s="2">
        <v>1</v>
      </c>
      <c r="RD12" s="2">
        <v>2</v>
      </c>
      <c r="RE12" s="2">
        <v>1</v>
      </c>
      <c r="RF12" s="2">
        <v>1</v>
      </c>
      <c r="RG12" s="2">
        <v>1</v>
      </c>
      <c r="RH12" s="2">
        <v>1</v>
      </c>
      <c r="RJ12" s="2">
        <v>1</v>
      </c>
      <c r="RK12" s="2">
        <v>1</v>
      </c>
      <c r="RL12" s="2">
        <v>0</v>
      </c>
      <c r="RM12" s="2">
        <v>0</v>
      </c>
      <c r="RN12" s="2">
        <v>0</v>
      </c>
      <c r="RO12" s="2">
        <v>0</v>
      </c>
      <c r="RP12" s="2">
        <v>0</v>
      </c>
      <c r="RQ12" s="2">
        <v>0</v>
      </c>
      <c r="RR12" s="2">
        <v>1</v>
      </c>
      <c r="RS12" s="2">
        <v>1</v>
      </c>
      <c r="RT12" s="2">
        <v>0</v>
      </c>
      <c r="RU12" s="2">
        <v>0</v>
      </c>
      <c r="RV12" s="2">
        <v>0</v>
      </c>
      <c r="RW12" s="2">
        <v>0</v>
      </c>
      <c r="RX12" s="2">
        <v>0</v>
      </c>
      <c r="RY12" s="2">
        <v>0</v>
      </c>
      <c r="RZ12" s="2">
        <v>0</v>
      </c>
      <c r="SA12" s="2">
        <v>0</v>
      </c>
      <c r="SB12" s="2">
        <v>0</v>
      </c>
      <c r="SC12" s="2">
        <v>1</v>
      </c>
      <c r="SD12" s="2">
        <v>0</v>
      </c>
      <c r="SE12" s="2">
        <v>0</v>
      </c>
      <c r="SF12" s="2">
        <v>1</v>
      </c>
      <c r="SG12" s="2">
        <v>0</v>
      </c>
      <c r="SH12" s="2">
        <v>0</v>
      </c>
      <c r="SI12" s="2">
        <v>0</v>
      </c>
      <c r="SK12" s="2">
        <v>1</v>
      </c>
      <c r="SL12" s="2">
        <v>1</v>
      </c>
      <c r="SM12" s="2">
        <v>1</v>
      </c>
      <c r="SN12" s="2">
        <v>1</v>
      </c>
      <c r="SO12" s="2">
        <v>1</v>
      </c>
      <c r="SP12" s="2">
        <v>1</v>
      </c>
      <c r="SQ12" s="2">
        <v>1</v>
      </c>
      <c r="SR12" s="2">
        <v>1</v>
      </c>
      <c r="SS12" s="2">
        <v>1</v>
      </c>
      <c r="ST12" s="2">
        <v>1</v>
      </c>
      <c r="SU12" s="2">
        <v>0</v>
      </c>
      <c r="SV12" s="2">
        <v>0</v>
      </c>
      <c r="SW12" s="2">
        <v>0</v>
      </c>
      <c r="SX12" s="2">
        <v>0</v>
      </c>
      <c r="SY12" s="2">
        <v>0</v>
      </c>
      <c r="SZ12" s="2">
        <v>0</v>
      </c>
      <c r="TA12" s="2">
        <v>0</v>
      </c>
      <c r="TB12" s="2">
        <v>0</v>
      </c>
      <c r="TC12" s="2">
        <v>0</v>
      </c>
      <c r="TE12" s="2">
        <v>0</v>
      </c>
      <c r="TF12" s="2">
        <v>0</v>
      </c>
      <c r="TG12" s="2">
        <v>1</v>
      </c>
      <c r="TH12" s="2">
        <v>1</v>
      </c>
      <c r="TI12" s="2">
        <v>1</v>
      </c>
      <c r="TJ12" s="2">
        <v>1</v>
      </c>
      <c r="TK12" s="2">
        <v>1</v>
      </c>
      <c r="TL12" s="2">
        <v>1</v>
      </c>
      <c r="TM12" s="2">
        <v>1</v>
      </c>
      <c r="TN12" s="2">
        <v>1</v>
      </c>
      <c r="TO12" s="2">
        <v>1</v>
      </c>
      <c r="TP12" s="2">
        <v>1</v>
      </c>
      <c r="TQ12" s="2">
        <v>1</v>
      </c>
      <c r="TR12" s="2">
        <v>1</v>
      </c>
      <c r="TS12" s="2">
        <v>1</v>
      </c>
      <c r="TT12" s="2">
        <v>0</v>
      </c>
      <c r="TU12" s="2">
        <v>1</v>
      </c>
      <c r="TV12" s="2">
        <v>0</v>
      </c>
      <c r="TW12" s="2">
        <v>0</v>
      </c>
      <c r="TX12" s="2">
        <v>0</v>
      </c>
      <c r="TY12" s="2">
        <v>0</v>
      </c>
      <c r="UA12" s="2">
        <v>2</v>
      </c>
      <c r="UB12" s="2">
        <v>2</v>
      </c>
      <c r="UC12" s="2">
        <v>1</v>
      </c>
      <c r="UD12" s="2">
        <v>0</v>
      </c>
      <c r="UE12" s="2">
        <v>0</v>
      </c>
      <c r="UF12" s="2">
        <v>1</v>
      </c>
      <c r="UG12" s="2">
        <v>1</v>
      </c>
      <c r="UH12" s="2">
        <v>0</v>
      </c>
      <c r="UI12" s="2">
        <v>1</v>
      </c>
      <c r="UJ12" s="2">
        <v>1</v>
      </c>
      <c r="UK12" s="2">
        <v>0</v>
      </c>
      <c r="UL12" s="2">
        <v>0</v>
      </c>
      <c r="UM12" s="2">
        <v>0</v>
      </c>
      <c r="UN12" s="2">
        <v>0</v>
      </c>
      <c r="UO12" s="2">
        <v>0</v>
      </c>
      <c r="UP12" s="2">
        <v>0</v>
      </c>
      <c r="UQ12" s="2">
        <v>0</v>
      </c>
      <c r="UR12" s="2">
        <v>0</v>
      </c>
      <c r="US12" s="2">
        <v>1</v>
      </c>
      <c r="UT12" s="2">
        <v>0</v>
      </c>
      <c r="UU12" s="2">
        <v>1</v>
      </c>
      <c r="UV12" s="2">
        <v>1</v>
      </c>
      <c r="UW12" s="2">
        <v>1</v>
      </c>
      <c r="UX12" s="2">
        <v>0</v>
      </c>
      <c r="UY12" s="2">
        <v>0</v>
      </c>
      <c r="UZ12" s="2">
        <v>2</v>
      </c>
    </row>
    <row r="13" spans="1:572" x14ac:dyDescent="0.25">
      <c r="A13" s="2">
        <v>53</v>
      </c>
      <c r="B13" s="2" t="s">
        <v>114</v>
      </c>
      <c r="C13" s="2" t="s">
        <v>1328</v>
      </c>
      <c r="D13" s="2">
        <v>1</v>
      </c>
      <c r="F13" s="31" t="s">
        <v>2551</v>
      </c>
      <c r="G13" s="2">
        <v>1</v>
      </c>
      <c r="H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1</v>
      </c>
      <c r="AF13" s="2">
        <v>0</v>
      </c>
      <c r="AH13" s="2">
        <v>1</v>
      </c>
      <c r="AI13" s="2">
        <v>5</v>
      </c>
      <c r="AJ13" s="46">
        <v>0</v>
      </c>
      <c r="AK13" s="2">
        <v>0</v>
      </c>
      <c r="AL13" s="2">
        <v>0</v>
      </c>
      <c r="AM13" s="2">
        <v>0</v>
      </c>
      <c r="AN13" s="2">
        <v>0</v>
      </c>
      <c r="AO13" s="2">
        <v>0</v>
      </c>
      <c r="AP13" s="2">
        <v>0</v>
      </c>
      <c r="AQ13" s="2">
        <v>0</v>
      </c>
      <c r="AR13" s="2">
        <v>0</v>
      </c>
      <c r="AS13" s="2">
        <v>0</v>
      </c>
      <c r="AT13" s="2">
        <v>0</v>
      </c>
      <c r="AU13" s="2">
        <v>0</v>
      </c>
      <c r="AV13" s="2">
        <v>0</v>
      </c>
      <c r="AW13" s="2">
        <v>0</v>
      </c>
      <c r="AX13" s="2">
        <v>0</v>
      </c>
      <c r="AY13" s="2">
        <v>0</v>
      </c>
      <c r="AZ13" s="2">
        <v>0</v>
      </c>
      <c r="BA13" s="2">
        <v>0</v>
      </c>
      <c r="BB13" s="2">
        <v>0</v>
      </c>
      <c r="BC13" s="2">
        <v>0</v>
      </c>
      <c r="BD13" s="2">
        <v>0</v>
      </c>
      <c r="BE13" s="2">
        <v>0</v>
      </c>
      <c r="BF13" s="2">
        <v>1</v>
      </c>
      <c r="BG13" s="2">
        <v>0</v>
      </c>
      <c r="BH13" s="2">
        <v>0</v>
      </c>
      <c r="BI13" s="2">
        <v>0</v>
      </c>
      <c r="BJ13" s="2">
        <v>0</v>
      </c>
      <c r="BK13" s="2">
        <v>3</v>
      </c>
      <c r="BL13" s="2">
        <v>1</v>
      </c>
      <c r="BM13" s="2">
        <v>0</v>
      </c>
      <c r="BN13" s="2">
        <v>0</v>
      </c>
      <c r="BO13" s="2">
        <v>0</v>
      </c>
      <c r="BP13" s="2">
        <v>0</v>
      </c>
      <c r="BQ13" s="2">
        <v>0</v>
      </c>
      <c r="BR13" s="2">
        <v>3</v>
      </c>
      <c r="BS13" s="2">
        <v>1</v>
      </c>
      <c r="BT13" s="2">
        <v>1</v>
      </c>
      <c r="BU13" s="2">
        <v>1</v>
      </c>
      <c r="BV13" s="2">
        <v>2</v>
      </c>
      <c r="BW13" s="2">
        <v>0</v>
      </c>
      <c r="BX13" s="2">
        <v>1</v>
      </c>
      <c r="BY13" s="2">
        <v>1</v>
      </c>
      <c r="BZ13" s="2">
        <v>0</v>
      </c>
      <c r="CA13" s="2">
        <v>2</v>
      </c>
      <c r="CB13" s="2">
        <v>1</v>
      </c>
      <c r="CC13" s="2">
        <v>0</v>
      </c>
      <c r="CE13" s="2">
        <v>10000</v>
      </c>
      <c r="CF13" s="46">
        <v>9244</v>
      </c>
      <c r="CG13" s="2">
        <v>0</v>
      </c>
      <c r="CH13" s="46">
        <v>3</v>
      </c>
      <c r="CI13" s="2">
        <v>1</v>
      </c>
      <c r="CJ13" s="2">
        <v>0</v>
      </c>
      <c r="CK13" s="2">
        <v>0</v>
      </c>
      <c r="CL13" s="2">
        <v>0</v>
      </c>
      <c r="CM13" s="2">
        <v>0</v>
      </c>
      <c r="CN13" s="2">
        <v>1</v>
      </c>
      <c r="CO13" s="2">
        <v>1</v>
      </c>
      <c r="CP13" s="2">
        <v>1</v>
      </c>
      <c r="CQ13" s="2">
        <v>1</v>
      </c>
      <c r="CR13" s="2">
        <v>1</v>
      </c>
      <c r="CT13" s="46">
        <v>6</v>
      </c>
      <c r="CU13" s="46">
        <v>240</v>
      </c>
      <c r="CV13" s="2">
        <v>2</v>
      </c>
      <c r="CW13" s="2">
        <v>80</v>
      </c>
      <c r="CX13" s="2">
        <v>1</v>
      </c>
      <c r="CY13" s="2">
        <v>40</v>
      </c>
      <c r="CZ13" s="2">
        <v>0</v>
      </c>
      <c r="DB13" s="46">
        <v>1</v>
      </c>
      <c r="DC13" s="46">
        <v>20</v>
      </c>
      <c r="DD13" s="46">
        <v>3</v>
      </c>
      <c r="DE13" s="46">
        <v>120</v>
      </c>
      <c r="DF13" s="2">
        <v>0</v>
      </c>
      <c r="DH13" s="46">
        <v>0</v>
      </c>
      <c r="DI13" s="46"/>
      <c r="DJ13" s="46">
        <v>3</v>
      </c>
      <c r="DK13" s="46">
        <v>112</v>
      </c>
      <c r="DL13" s="2">
        <v>2</v>
      </c>
      <c r="DM13" s="2">
        <v>80</v>
      </c>
      <c r="DN13" s="46">
        <v>6</v>
      </c>
      <c r="DO13" s="46">
        <v>240</v>
      </c>
      <c r="DP13" s="46">
        <v>2</v>
      </c>
      <c r="DQ13" s="46">
        <v>40</v>
      </c>
      <c r="DR13" s="2">
        <v>1</v>
      </c>
      <c r="DS13" s="46">
        <v>1</v>
      </c>
      <c r="DT13" s="46">
        <v>20</v>
      </c>
      <c r="DU13" s="46">
        <v>1</v>
      </c>
      <c r="DV13" s="46">
        <v>40</v>
      </c>
      <c r="DW13" s="46">
        <v>1</v>
      </c>
      <c r="DX13" s="46">
        <v>40</v>
      </c>
      <c r="DY13" s="46">
        <v>0</v>
      </c>
      <c r="DZ13" s="46"/>
      <c r="EA13" s="46">
        <v>1</v>
      </c>
      <c r="EB13" s="46">
        <v>40</v>
      </c>
      <c r="EC13" s="46">
        <v>1</v>
      </c>
      <c r="ED13" s="46">
        <v>40</v>
      </c>
      <c r="EE13" s="46">
        <v>0</v>
      </c>
      <c r="EF13" s="46"/>
      <c r="EG13" s="46">
        <v>0</v>
      </c>
      <c r="EH13" s="46"/>
      <c r="EI13" s="2">
        <v>6</v>
      </c>
      <c r="EJ13" s="2">
        <v>2</v>
      </c>
      <c r="EK13" s="2">
        <v>0</v>
      </c>
      <c r="EL13" s="2">
        <v>0</v>
      </c>
      <c r="EM13" s="2">
        <v>0</v>
      </c>
      <c r="EN13" s="2">
        <v>2</v>
      </c>
      <c r="EO13" s="2">
        <v>0</v>
      </c>
      <c r="EP13" s="2">
        <v>0</v>
      </c>
      <c r="EQ13" s="2">
        <v>0</v>
      </c>
      <c r="ER13" s="2">
        <v>0</v>
      </c>
      <c r="ES13" s="2">
        <v>0</v>
      </c>
      <c r="ET13" s="2">
        <v>0</v>
      </c>
      <c r="EU13" s="2">
        <v>1</v>
      </c>
      <c r="EV13" s="2">
        <v>0</v>
      </c>
      <c r="EW13" s="2">
        <v>1</v>
      </c>
      <c r="EX13" s="2">
        <v>0</v>
      </c>
      <c r="EY13" s="2">
        <v>0</v>
      </c>
      <c r="EZ13" s="2">
        <v>0</v>
      </c>
      <c r="FA13" s="2">
        <v>0</v>
      </c>
      <c r="FB13" s="2">
        <v>0</v>
      </c>
      <c r="FC13" s="2">
        <v>0</v>
      </c>
      <c r="FD13" s="2">
        <v>1</v>
      </c>
      <c r="FE13" s="2">
        <v>0</v>
      </c>
      <c r="FF13" s="2">
        <v>0</v>
      </c>
      <c r="FG13" s="2">
        <v>0</v>
      </c>
      <c r="FH13" s="2">
        <v>0</v>
      </c>
      <c r="FI13" s="2">
        <v>0</v>
      </c>
      <c r="FJ13" s="2">
        <v>0</v>
      </c>
      <c r="FK13" s="2">
        <v>0</v>
      </c>
      <c r="FL13" s="2">
        <v>1</v>
      </c>
      <c r="FM13" s="2">
        <v>2</v>
      </c>
      <c r="FN13" s="2">
        <v>1</v>
      </c>
      <c r="FO13" s="2">
        <v>2</v>
      </c>
      <c r="FP13" s="2">
        <v>1</v>
      </c>
      <c r="FQ13" s="2">
        <v>1</v>
      </c>
      <c r="FR13" s="2">
        <v>1</v>
      </c>
      <c r="FS13" s="2">
        <v>0</v>
      </c>
      <c r="FT13" s="2">
        <v>1</v>
      </c>
      <c r="FU13" s="2">
        <v>0</v>
      </c>
      <c r="FV13" s="2">
        <v>1</v>
      </c>
      <c r="FW13" s="2">
        <v>1</v>
      </c>
      <c r="FX13" s="2">
        <v>0</v>
      </c>
      <c r="FY13" s="2">
        <v>1</v>
      </c>
      <c r="FZ13" s="2">
        <v>0</v>
      </c>
      <c r="GV13" s="2">
        <v>1</v>
      </c>
      <c r="GW13" s="2">
        <v>0</v>
      </c>
      <c r="GX13" s="2">
        <v>0</v>
      </c>
      <c r="GY13" s="2">
        <v>0</v>
      </c>
      <c r="GZ13" s="2">
        <v>0</v>
      </c>
      <c r="HA13" s="2">
        <v>0</v>
      </c>
      <c r="HB13" s="2">
        <v>1</v>
      </c>
      <c r="HC13" s="2">
        <v>0</v>
      </c>
      <c r="HD13" s="2">
        <v>1</v>
      </c>
      <c r="HE13" s="2">
        <v>0</v>
      </c>
      <c r="HF13" s="2">
        <v>1</v>
      </c>
      <c r="HG13" s="2">
        <v>0</v>
      </c>
      <c r="HH13" s="2">
        <v>0</v>
      </c>
      <c r="HI13" s="2">
        <v>1</v>
      </c>
      <c r="HJ13" s="2">
        <v>1</v>
      </c>
      <c r="HK13" s="2">
        <v>0</v>
      </c>
      <c r="HL13" s="2">
        <v>1</v>
      </c>
      <c r="HM13" s="2">
        <v>0</v>
      </c>
      <c r="HN13" s="2">
        <v>1</v>
      </c>
      <c r="HO13" s="2">
        <v>1</v>
      </c>
      <c r="HP13" s="2">
        <v>0</v>
      </c>
      <c r="HQ13" s="2">
        <v>0</v>
      </c>
      <c r="HR13" s="2">
        <v>1</v>
      </c>
      <c r="HS13" s="2">
        <v>1</v>
      </c>
      <c r="HT13" s="2">
        <v>0</v>
      </c>
      <c r="HU13" s="2">
        <v>3</v>
      </c>
      <c r="HV13" s="2">
        <v>0</v>
      </c>
      <c r="HW13" s="2">
        <v>0</v>
      </c>
      <c r="HX13" s="2">
        <v>0</v>
      </c>
      <c r="HY13" s="2">
        <v>0</v>
      </c>
      <c r="HZ13" s="2">
        <v>1</v>
      </c>
      <c r="IA13" s="2">
        <v>0</v>
      </c>
      <c r="IB13" s="2">
        <v>0</v>
      </c>
      <c r="IC13" s="2">
        <v>1</v>
      </c>
      <c r="ID13" s="2">
        <v>0</v>
      </c>
      <c r="IE13" s="2">
        <v>0</v>
      </c>
      <c r="IF13" s="2">
        <v>0</v>
      </c>
      <c r="IG13" s="2">
        <v>1</v>
      </c>
      <c r="IH13" s="2">
        <v>0</v>
      </c>
      <c r="II13" s="2">
        <v>0</v>
      </c>
      <c r="IJ13" s="2">
        <v>0</v>
      </c>
      <c r="IK13" s="2">
        <v>0</v>
      </c>
      <c r="IL13" s="2">
        <v>0</v>
      </c>
      <c r="IM13" s="2">
        <v>0</v>
      </c>
      <c r="IN13" s="2">
        <v>0</v>
      </c>
      <c r="IO13" s="2">
        <v>0</v>
      </c>
      <c r="IP13" s="2">
        <v>6</v>
      </c>
      <c r="IQ13" s="2">
        <v>2</v>
      </c>
      <c r="IR13" s="2">
        <v>1</v>
      </c>
      <c r="IS13" s="2">
        <v>2</v>
      </c>
      <c r="IT13" s="2">
        <v>1</v>
      </c>
      <c r="IU13" s="2">
        <v>3</v>
      </c>
      <c r="IV13" s="2">
        <v>1</v>
      </c>
      <c r="IW13" s="2">
        <v>0</v>
      </c>
      <c r="IX13" s="2">
        <v>3</v>
      </c>
      <c r="IY13" s="2">
        <v>2</v>
      </c>
      <c r="IZ13" s="2">
        <v>6</v>
      </c>
      <c r="JA13" s="2">
        <v>2</v>
      </c>
      <c r="JB13" s="2">
        <v>1</v>
      </c>
      <c r="JC13" s="2">
        <v>1</v>
      </c>
      <c r="JD13" s="2">
        <v>1</v>
      </c>
      <c r="JE13" s="2">
        <v>1</v>
      </c>
      <c r="JF13" s="2">
        <v>0</v>
      </c>
      <c r="JG13" s="2">
        <v>0</v>
      </c>
      <c r="JH13" s="2">
        <v>0</v>
      </c>
      <c r="JI13" s="2">
        <v>0</v>
      </c>
      <c r="JJ13" s="2">
        <v>0</v>
      </c>
      <c r="JK13" s="2">
        <v>6</v>
      </c>
      <c r="JL13" s="2">
        <v>2</v>
      </c>
      <c r="JM13" s="2">
        <v>1</v>
      </c>
      <c r="JN13" s="2">
        <v>2</v>
      </c>
      <c r="JO13" s="2">
        <v>1</v>
      </c>
      <c r="JP13" s="2">
        <v>3</v>
      </c>
      <c r="JQ13" s="2">
        <v>1</v>
      </c>
      <c r="JR13" s="2">
        <v>0</v>
      </c>
      <c r="JS13" s="2">
        <v>0</v>
      </c>
      <c r="JT13" s="2">
        <v>0</v>
      </c>
      <c r="JU13" s="2">
        <v>3</v>
      </c>
      <c r="JV13" s="2">
        <v>2</v>
      </c>
      <c r="JW13" s="2">
        <v>1</v>
      </c>
      <c r="JX13" s="2">
        <v>0</v>
      </c>
      <c r="JY13" s="2">
        <v>0</v>
      </c>
      <c r="JZ13" s="2">
        <v>0</v>
      </c>
      <c r="KA13" s="2">
        <v>0</v>
      </c>
      <c r="KB13" s="2">
        <v>0</v>
      </c>
      <c r="KC13" s="2">
        <v>0</v>
      </c>
      <c r="KD13" s="2">
        <v>0</v>
      </c>
      <c r="KE13" s="2">
        <v>0</v>
      </c>
      <c r="KF13" s="2">
        <v>2</v>
      </c>
      <c r="KG13" s="2">
        <v>7</v>
      </c>
      <c r="KH13" s="2">
        <v>1</v>
      </c>
      <c r="KJ13" s="2">
        <v>4</v>
      </c>
      <c r="KK13" s="2">
        <v>4</v>
      </c>
      <c r="KL13" s="2">
        <v>2</v>
      </c>
      <c r="KM13" s="2">
        <v>4</v>
      </c>
      <c r="KN13" s="2">
        <v>2</v>
      </c>
      <c r="KO13" s="2">
        <v>3</v>
      </c>
      <c r="KP13" s="2">
        <v>4</v>
      </c>
      <c r="KQ13" s="2">
        <v>3</v>
      </c>
      <c r="KR13" s="2">
        <v>3</v>
      </c>
      <c r="KS13" s="2">
        <v>4</v>
      </c>
      <c r="KT13" s="2">
        <v>2</v>
      </c>
      <c r="KU13" s="2">
        <v>2</v>
      </c>
      <c r="KV13" s="2">
        <v>0</v>
      </c>
      <c r="LE13" s="2">
        <v>1</v>
      </c>
      <c r="LF13" s="2">
        <v>1</v>
      </c>
      <c r="LG13" s="2">
        <v>0</v>
      </c>
      <c r="LH13" s="2">
        <v>0</v>
      </c>
      <c r="LI13" s="2">
        <v>0</v>
      </c>
      <c r="LJ13" s="2">
        <v>1</v>
      </c>
      <c r="LK13" s="2">
        <v>1</v>
      </c>
      <c r="LL13" s="2">
        <v>1</v>
      </c>
      <c r="LM13" s="2">
        <v>0</v>
      </c>
      <c r="LN13" s="46">
        <v>2</v>
      </c>
      <c r="LO13" s="46">
        <v>1</v>
      </c>
      <c r="LP13" s="2">
        <v>1</v>
      </c>
      <c r="LQ13" s="2">
        <v>2</v>
      </c>
      <c r="LR13" s="2">
        <v>1</v>
      </c>
      <c r="LS13" s="2">
        <v>1</v>
      </c>
      <c r="LT13" s="46">
        <v>1</v>
      </c>
      <c r="LU13" s="46">
        <v>1</v>
      </c>
      <c r="LV13" s="2">
        <v>1</v>
      </c>
      <c r="LW13" s="2">
        <v>0</v>
      </c>
      <c r="LX13" s="2">
        <v>0</v>
      </c>
      <c r="LY13" s="46">
        <v>1</v>
      </c>
      <c r="LZ13" s="46">
        <v>0</v>
      </c>
      <c r="MA13" s="46">
        <v>0</v>
      </c>
      <c r="MB13" s="2">
        <v>0</v>
      </c>
      <c r="MC13" s="2">
        <v>1</v>
      </c>
      <c r="MD13" s="2">
        <v>0</v>
      </c>
      <c r="ME13" s="2">
        <v>0</v>
      </c>
      <c r="MF13" s="2">
        <v>1</v>
      </c>
      <c r="MG13" s="2">
        <v>0</v>
      </c>
      <c r="MH13" s="2">
        <v>1</v>
      </c>
      <c r="MI13" s="2">
        <v>0</v>
      </c>
      <c r="MJ13" s="2">
        <v>0</v>
      </c>
      <c r="MK13" s="2">
        <v>1</v>
      </c>
      <c r="ML13" s="2">
        <v>0</v>
      </c>
      <c r="MM13" s="2">
        <v>0</v>
      </c>
      <c r="MN13" s="46">
        <v>1</v>
      </c>
      <c r="MO13" s="46">
        <v>1</v>
      </c>
      <c r="MP13" s="2">
        <v>0</v>
      </c>
      <c r="MQ13" s="2">
        <v>0</v>
      </c>
      <c r="MR13" s="2">
        <v>0</v>
      </c>
      <c r="MS13" s="2">
        <v>3</v>
      </c>
      <c r="MT13" s="2">
        <v>2</v>
      </c>
      <c r="MU13" s="2">
        <v>1</v>
      </c>
      <c r="MV13" s="2">
        <v>3</v>
      </c>
      <c r="MW13" s="2">
        <v>2</v>
      </c>
      <c r="MX13" s="2">
        <v>3</v>
      </c>
      <c r="MY13" s="2">
        <v>1</v>
      </c>
      <c r="MZ13" s="2">
        <v>1</v>
      </c>
      <c r="NA13" s="2">
        <v>1</v>
      </c>
      <c r="NB13" s="2">
        <v>1</v>
      </c>
      <c r="NC13" s="2">
        <v>0</v>
      </c>
      <c r="ND13" s="2">
        <v>1</v>
      </c>
      <c r="NE13" s="2">
        <v>0</v>
      </c>
      <c r="NF13" s="46">
        <v>1</v>
      </c>
      <c r="NG13" s="46">
        <v>1</v>
      </c>
      <c r="NH13" s="2">
        <v>1</v>
      </c>
      <c r="NI13" s="2">
        <v>1</v>
      </c>
      <c r="NJ13" s="38">
        <v>44176</v>
      </c>
      <c r="NK13" s="2">
        <v>2</v>
      </c>
      <c r="NL13" s="2">
        <v>1</v>
      </c>
      <c r="NM13" s="2">
        <v>0</v>
      </c>
      <c r="NN13" s="2">
        <v>0</v>
      </c>
      <c r="NO13" s="2">
        <v>0</v>
      </c>
      <c r="NP13" s="2">
        <v>0</v>
      </c>
      <c r="NQ13" s="2">
        <v>0</v>
      </c>
      <c r="NR13" s="2">
        <v>1</v>
      </c>
      <c r="NS13" s="2">
        <v>0</v>
      </c>
      <c r="NT13" s="2">
        <v>0</v>
      </c>
      <c r="NU13" s="2">
        <v>1</v>
      </c>
      <c r="NV13" s="2">
        <v>0</v>
      </c>
      <c r="NW13" s="2">
        <v>0</v>
      </c>
      <c r="NX13" s="2">
        <v>0</v>
      </c>
      <c r="NY13" s="2">
        <v>0</v>
      </c>
      <c r="NZ13" s="2">
        <v>0</v>
      </c>
      <c r="OA13" s="2">
        <v>0</v>
      </c>
      <c r="OB13" s="2">
        <v>0</v>
      </c>
      <c r="OC13" s="2">
        <v>0</v>
      </c>
      <c r="OD13" s="2">
        <v>0</v>
      </c>
      <c r="OE13" s="2">
        <v>0</v>
      </c>
      <c r="OF13" s="2">
        <v>0</v>
      </c>
      <c r="OG13" s="2">
        <v>0</v>
      </c>
      <c r="OH13" s="2">
        <v>1</v>
      </c>
      <c r="OI13" s="2">
        <v>1</v>
      </c>
      <c r="OJ13" s="2">
        <v>1</v>
      </c>
      <c r="OK13" s="2">
        <v>2</v>
      </c>
      <c r="OL13" s="2">
        <v>2</v>
      </c>
      <c r="OM13" s="2">
        <v>2</v>
      </c>
      <c r="ON13" s="2">
        <v>2</v>
      </c>
      <c r="OO13" s="2">
        <v>1</v>
      </c>
      <c r="OP13" s="2">
        <v>1</v>
      </c>
      <c r="OQ13" s="2">
        <v>1</v>
      </c>
      <c r="OR13" s="2">
        <v>1</v>
      </c>
      <c r="OS13" s="2">
        <v>1</v>
      </c>
      <c r="OT13" s="46">
        <v>1</v>
      </c>
      <c r="OU13" s="2">
        <v>1</v>
      </c>
      <c r="OV13" s="2">
        <v>2</v>
      </c>
      <c r="OW13" s="2">
        <v>2</v>
      </c>
      <c r="OX13" s="2">
        <v>1</v>
      </c>
      <c r="OY13" s="2">
        <v>2</v>
      </c>
      <c r="OZ13" s="2">
        <v>1</v>
      </c>
      <c r="PA13" s="2">
        <v>1</v>
      </c>
      <c r="PB13" s="2">
        <v>2</v>
      </c>
      <c r="PC13" s="46">
        <v>2</v>
      </c>
      <c r="PD13" s="46">
        <v>2</v>
      </c>
      <c r="PE13" s="2">
        <v>1</v>
      </c>
      <c r="PF13" s="2">
        <v>1</v>
      </c>
      <c r="PG13" s="2">
        <v>1</v>
      </c>
      <c r="PH13" s="46">
        <v>1</v>
      </c>
      <c r="PI13" s="2">
        <v>1</v>
      </c>
      <c r="PJ13" s="2">
        <v>1</v>
      </c>
      <c r="PK13" s="2">
        <v>2</v>
      </c>
      <c r="PL13" s="2">
        <v>1</v>
      </c>
      <c r="PM13" s="2">
        <v>2</v>
      </c>
      <c r="PN13" s="2">
        <v>3</v>
      </c>
      <c r="PO13" s="2">
        <v>2</v>
      </c>
      <c r="PP13" s="2">
        <v>3</v>
      </c>
      <c r="PQ13" s="2">
        <v>3</v>
      </c>
      <c r="PR13" s="2">
        <v>1</v>
      </c>
      <c r="PS13" s="2">
        <v>1</v>
      </c>
      <c r="PT13" s="2">
        <v>1</v>
      </c>
      <c r="PU13" s="2">
        <v>1</v>
      </c>
      <c r="PV13" s="2">
        <v>3</v>
      </c>
      <c r="PW13" s="2">
        <v>2</v>
      </c>
      <c r="PX13" s="2">
        <v>2</v>
      </c>
      <c r="PY13" s="2">
        <v>3</v>
      </c>
      <c r="PZ13" s="2">
        <v>3</v>
      </c>
      <c r="QA13" s="2">
        <v>2</v>
      </c>
      <c r="QB13" s="2">
        <v>3</v>
      </c>
      <c r="QC13" s="2">
        <v>3</v>
      </c>
      <c r="QD13" s="2">
        <v>1</v>
      </c>
      <c r="QE13" s="2">
        <v>1</v>
      </c>
      <c r="QF13" s="2">
        <v>2</v>
      </c>
      <c r="QG13" s="2">
        <v>2</v>
      </c>
      <c r="QH13" s="2">
        <v>3</v>
      </c>
      <c r="QI13" s="2">
        <v>3</v>
      </c>
      <c r="QJ13" s="2">
        <v>3</v>
      </c>
      <c r="QK13" s="2">
        <v>1</v>
      </c>
      <c r="QL13" s="2">
        <v>0</v>
      </c>
      <c r="QM13" s="2">
        <v>1</v>
      </c>
      <c r="QN13" s="2">
        <v>1</v>
      </c>
      <c r="QO13" s="2">
        <v>3</v>
      </c>
      <c r="QP13" s="2">
        <v>1</v>
      </c>
      <c r="QQ13" s="2">
        <v>1</v>
      </c>
      <c r="QR13" s="2">
        <v>1</v>
      </c>
      <c r="QS13" s="2" t="s">
        <v>1331</v>
      </c>
      <c r="QT13" s="2">
        <v>0</v>
      </c>
      <c r="QV13" s="2">
        <v>1</v>
      </c>
      <c r="QW13" s="2">
        <v>1</v>
      </c>
      <c r="QX13" s="2">
        <v>1</v>
      </c>
      <c r="QY13" s="2">
        <v>0</v>
      </c>
      <c r="RA13" s="2">
        <v>0</v>
      </c>
      <c r="RB13" s="2">
        <v>1</v>
      </c>
      <c r="RC13" s="2">
        <v>1</v>
      </c>
      <c r="RD13" s="2">
        <v>3</v>
      </c>
      <c r="RE13" s="2">
        <v>1</v>
      </c>
      <c r="RF13" s="2">
        <v>1</v>
      </c>
      <c r="RG13" s="2">
        <v>1</v>
      </c>
      <c r="RH13" s="2">
        <v>1</v>
      </c>
      <c r="RJ13" s="2">
        <v>1</v>
      </c>
      <c r="RK13" s="2">
        <v>1</v>
      </c>
      <c r="RL13" s="2">
        <v>1</v>
      </c>
      <c r="RM13" s="2">
        <v>1</v>
      </c>
      <c r="RN13" s="2">
        <v>1</v>
      </c>
      <c r="RO13" s="2">
        <v>1</v>
      </c>
      <c r="RP13" s="2">
        <v>1</v>
      </c>
      <c r="RQ13" s="2">
        <v>0</v>
      </c>
      <c r="RR13" s="2">
        <v>1</v>
      </c>
      <c r="RS13" s="2">
        <v>1</v>
      </c>
      <c r="RT13" s="2">
        <v>0</v>
      </c>
      <c r="RU13" s="2">
        <v>1</v>
      </c>
      <c r="RV13" s="2">
        <v>0</v>
      </c>
      <c r="RW13" s="2">
        <v>1</v>
      </c>
      <c r="RX13" s="2">
        <v>1</v>
      </c>
      <c r="RY13" s="2">
        <v>1</v>
      </c>
      <c r="RZ13" s="2">
        <v>0</v>
      </c>
      <c r="SA13" s="2">
        <v>1</v>
      </c>
      <c r="SB13" s="2">
        <v>1</v>
      </c>
      <c r="SC13" s="2">
        <v>1</v>
      </c>
      <c r="SD13" s="2">
        <v>1</v>
      </c>
      <c r="SE13" s="2">
        <v>1</v>
      </c>
      <c r="SF13" s="2">
        <v>1</v>
      </c>
      <c r="SG13" s="2">
        <v>0</v>
      </c>
      <c r="SH13" s="2">
        <v>0</v>
      </c>
      <c r="SI13" s="2">
        <v>1</v>
      </c>
      <c r="SJ13" s="2" t="s">
        <v>1338</v>
      </c>
      <c r="SK13" s="2">
        <v>1</v>
      </c>
      <c r="SL13" s="2">
        <v>1</v>
      </c>
      <c r="SM13" s="2">
        <v>1</v>
      </c>
      <c r="SN13" s="2">
        <v>1</v>
      </c>
      <c r="SO13" s="2">
        <v>1</v>
      </c>
      <c r="SP13" s="2">
        <v>1</v>
      </c>
      <c r="SQ13" s="2">
        <v>1</v>
      </c>
      <c r="SR13" s="2">
        <v>1</v>
      </c>
      <c r="SS13" s="2">
        <v>1</v>
      </c>
      <c r="ST13" s="2">
        <v>1</v>
      </c>
      <c r="SU13" s="2">
        <v>1</v>
      </c>
      <c r="SV13" s="2">
        <v>1</v>
      </c>
      <c r="SW13" s="2">
        <v>1</v>
      </c>
      <c r="SX13" s="2">
        <v>0</v>
      </c>
      <c r="SY13" s="2">
        <v>1</v>
      </c>
      <c r="SZ13" s="2">
        <v>1</v>
      </c>
      <c r="TA13" s="2">
        <v>0</v>
      </c>
      <c r="TB13" s="2">
        <v>1</v>
      </c>
      <c r="TC13" s="2">
        <v>0</v>
      </c>
      <c r="TE13" s="2">
        <v>0</v>
      </c>
      <c r="TF13" s="2">
        <v>1</v>
      </c>
      <c r="TG13" s="2">
        <v>1</v>
      </c>
      <c r="TH13" s="2">
        <v>1</v>
      </c>
      <c r="TI13" s="2">
        <v>1</v>
      </c>
      <c r="TJ13" s="2">
        <v>0</v>
      </c>
      <c r="TK13" s="2">
        <v>1</v>
      </c>
      <c r="TL13" s="2">
        <v>1</v>
      </c>
      <c r="TM13" s="2">
        <v>1</v>
      </c>
      <c r="TN13" s="2">
        <v>1</v>
      </c>
      <c r="TO13" s="2">
        <v>1</v>
      </c>
      <c r="TP13" s="2">
        <v>1</v>
      </c>
      <c r="TQ13" s="2">
        <v>1</v>
      </c>
      <c r="TR13" s="2">
        <v>1</v>
      </c>
      <c r="TS13" s="2">
        <v>1</v>
      </c>
      <c r="TT13" s="2">
        <v>0</v>
      </c>
      <c r="TU13" s="2">
        <v>0</v>
      </c>
      <c r="TV13" s="2">
        <v>0</v>
      </c>
      <c r="TW13" s="2">
        <v>1</v>
      </c>
      <c r="TX13" s="2">
        <v>0</v>
      </c>
      <c r="TY13" s="2">
        <v>0</v>
      </c>
      <c r="UA13" s="2">
        <v>2</v>
      </c>
      <c r="UB13" s="2">
        <v>2</v>
      </c>
      <c r="UC13" s="2">
        <v>1</v>
      </c>
      <c r="UD13" s="2">
        <v>0</v>
      </c>
      <c r="UE13" s="2">
        <v>0</v>
      </c>
      <c r="UF13" s="2">
        <v>1</v>
      </c>
      <c r="UG13" s="2">
        <v>1</v>
      </c>
      <c r="UH13" s="2">
        <v>0</v>
      </c>
      <c r="UI13" s="2">
        <v>1</v>
      </c>
      <c r="UJ13" s="2">
        <v>1</v>
      </c>
      <c r="UK13" s="2">
        <v>0</v>
      </c>
      <c r="UL13" s="2">
        <v>0</v>
      </c>
      <c r="UM13" s="2">
        <v>0</v>
      </c>
      <c r="UN13" s="2">
        <v>0</v>
      </c>
      <c r="UO13" s="2">
        <v>0</v>
      </c>
      <c r="UP13" s="2">
        <v>1</v>
      </c>
      <c r="UQ13" s="2">
        <v>1</v>
      </c>
      <c r="UR13" s="2">
        <v>1</v>
      </c>
      <c r="US13" s="2">
        <v>0</v>
      </c>
      <c r="UT13" s="2">
        <v>0</v>
      </c>
      <c r="UU13" s="2">
        <v>1</v>
      </c>
      <c r="UV13" s="2">
        <v>1</v>
      </c>
      <c r="UW13" s="2">
        <v>0</v>
      </c>
      <c r="UX13" s="2">
        <v>0</v>
      </c>
      <c r="UY13" s="2">
        <v>0</v>
      </c>
      <c r="UZ13" s="2">
        <v>2</v>
      </c>
    </row>
    <row r="14" spans="1:572" x14ac:dyDescent="0.25">
      <c r="A14" s="2">
        <v>54</v>
      </c>
      <c r="B14" s="2" t="s">
        <v>114</v>
      </c>
      <c r="C14" s="2" t="s">
        <v>1328</v>
      </c>
      <c r="D14" s="2">
        <v>1</v>
      </c>
      <c r="F14" s="31" t="s">
        <v>2552</v>
      </c>
      <c r="G14" s="2">
        <v>1</v>
      </c>
      <c r="H14" s="2">
        <v>0</v>
      </c>
      <c r="J14" s="2">
        <v>1</v>
      </c>
      <c r="K14" s="2">
        <v>1</v>
      </c>
      <c r="L14" s="2">
        <v>1</v>
      </c>
      <c r="M14" s="2">
        <v>1</v>
      </c>
      <c r="N14" s="2">
        <v>1</v>
      </c>
      <c r="O14" s="2">
        <v>1</v>
      </c>
      <c r="P14" s="2">
        <v>0</v>
      </c>
      <c r="Q14" s="2">
        <v>0</v>
      </c>
      <c r="R14" s="2">
        <v>1</v>
      </c>
      <c r="S14" s="2">
        <v>1</v>
      </c>
      <c r="T14" s="2">
        <v>0</v>
      </c>
      <c r="U14" s="2">
        <v>1</v>
      </c>
      <c r="V14" s="2">
        <v>1</v>
      </c>
      <c r="W14" s="2">
        <v>1</v>
      </c>
      <c r="X14" s="2">
        <v>1</v>
      </c>
      <c r="Y14" s="2">
        <v>1</v>
      </c>
      <c r="Z14" s="2">
        <v>1</v>
      </c>
      <c r="AA14" s="2">
        <v>0</v>
      </c>
      <c r="AB14" s="2">
        <v>0</v>
      </c>
      <c r="AC14" s="2">
        <v>0</v>
      </c>
      <c r="AD14" s="2">
        <v>1</v>
      </c>
      <c r="AE14" s="2">
        <v>0</v>
      </c>
      <c r="AF14" s="2">
        <v>1</v>
      </c>
      <c r="AG14" s="2">
        <v>4</v>
      </c>
      <c r="AH14" s="2">
        <v>1</v>
      </c>
      <c r="AI14" s="2">
        <v>4</v>
      </c>
      <c r="AJ14" s="46">
        <v>1</v>
      </c>
      <c r="AK14" s="2">
        <v>0</v>
      </c>
      <c r="AL14" s="2">
        <v>0</v>
      </c>
      <c r="AM14" s="2">
        <v>0</v>
      </c>
      <c r="AN14" s="2">
        <v>0</v>
      </c>
      <c r="AO14" s="2">
        <v>0</v>
      </c>
      <c r="AP14" s="2">
        <v>0</v>
      </c>
      <c r="AQ14" s="2">
        <v>0</v>
      </c>
      <c r="AR14" s="2">
        <v>1</v>
      </c>
      <c r="AS14" s="2">
        <v>0</v>
      </c>
      <c r="AT14" s="2">
        <v>0</v>
      </c>
      <c r="AU14" s="2">
        <v>0</v>
      </c>
      <c r="AV14" s="2">
        <v>0</v>
      </c>
      <c r="AW14" s="2">
        <v>0</v>
      </c>
      <c r="AX14" s="2">
        <v>0</v>
      </c>
      <c r="AY14" s="2">
        <v>0</v>
      </c>
      <c r="AZ14" s="2">
        <v>0</v>
      </c>
      <c r="BA14" s="2">
        <v>0</v>
      </c>
      <c r="BB14" s="2">
        <v>0</v>
      </c>
      <c r="BC14" s="2">
        <v>0</v>
      </c>
      <c r="BD14" s="2">
        <v>0</v>
      </c>
      <c r="BE14" s="2">
        <v>0</v>
      </c>
      <c r="BF14" s="2">
        <v>1</v>
      </c>
      <c r="BG14" s="2">
        <v>0</v>
      </c>
      <c r="BH14" s="2">
        <v>0</v>
      </c>
      <c r="BI14" s="2">
        <v>0</v>
      </c>
      <c r="BJ14" s="2">
        <v>0</v>
      </c>
      <c r="BK14" s="2">
        <v>0</v>
      </c>
      <c r="BL14" s="2">
        <v>0</v>
      </c>
      <c r="BM14" s="2">
        <v>0</v>
      </c>
      <c r="BN14" s="2">
        <v>1</v>
      </c>
      <c r="BO14" s="2">
        <v>0</v>
      </c>
      <c r="BP14" s="2">
        <v>0</v>
      </c>
      <c r="BQ14" s="2">
        <v>0</v>
      </c>
      <c r="BR14" s="2">
        <v>0</v>
      </c>
      <c r="BS14" s="2">
        <v>1</v>
      </c>
      <c r="BT14" s="2">
        <v>0</v>
      </c>
      <c r="BU14" s="2">
        <v>1</v>
      </c>
      <c r="BV14" s="2">
        <v>1</v>
      </c>
      <c r="BW14" s="2">
        <v>1</v>
      </c>
      <c r="BX14" s="2">
        <v>1</v>
      </c>
      <c r="BY14" s="2">
        <v>1</v>
      </c>
      <c r="BZ14" s="2">
        <v>1</v>
      </c>
      <c r="CA14" s="2">
        <v>0</v>
      </c>
      <c r="CB14" s="2">
        <v>1</v>
      </c>
      <c r="CC14" s="2">
        <v>0</v>
      </c>
      <c r="CE14" s="2">
        <v>4500</v>
      </c>
      <c r="CF14" s="46">
        <v>2607</v>
      </c>
      <c r="CG14" s="2">
        <v>0</v>
      </c>
      <c r="CH14" s="46">
        <v>0</v>
      </c>
      <c r="CI14" s="2">
        <v>1</v>
      </c>
      <c r="CJ14" s="2">
        <v>0</v>
      </c>
      <c r="CK14" s="2">
        <v>1</v>
      </c>
      <c r="CL14" s="2">
        <v>0</v>
      </c>
      <c r="CM14" s="2">
        <v>1</v>
      </c>
      <c r="CN14" s="2">
        <v>1</v>
      </c>
      <c r="CO14" s="2">
        <v>0</v>
      </c>
      <c r="CP14" s="2">
        <v>1</v>
      </c>
      <c r="CQ14" s="2">
        <v>1</v>
      </c>
      <c r="CR14" s="2">
        <v>1</v>
      </c>
      <c r="CT14" s="46">
        <v>3</v>
      </c>
      <c r="CU14" s="46">
        <v>120</v>
      </c>
      <c r="CV14" s="2">
        <v>0</v>
      </c>
      <c r="CX14" s="2">
        <v>0</v>
      </c>
      <c r="CZ14" s="2">
        <v>1</v>
      </c>
      <c r="DA14" s="2">
        <v>40</v>
      </c>
      <c r="DB14" s="46">
        <v>1</v>
      </c>
      <c r="DC14" s="46">
        <v>40</v>
      </c>
      <c r="DD14" s="46">
        <v>1</v>
      </c>
      <c r="DE14" s="46">
        <v>40</v>
      </c>
      <c r="DF14" s="2">
        <v>0</v>
      </c>
      <c r="DH14" s="46">
        <v>1</v>
      </c>
      <c r="DI14" s="46">
        <v>40</v>
      </c>
      <c r="DJ14" s="46">
        <v>0</v>
      </c>
      <c r="DK14" s="46"/>
      <c r="DL14" s="2">
        <v>0</v>
      </c>
      <c r="DN14" s="46">
        <v>2</v>
      </c>
      <c r="DO14" s="46">
        <v>80</v>
      </c>
      <c r="DP14" s="46">
        <v>1</v>
      </c>
      <c r="DQ14" s="46">
        <v>40</v>
      </c>
      <c r="DR14" s="2">
        <v>1</v>
      </c>
      <c r="DS14" s="46">
        <v>0</v>
      </c>
      <c r="DT14" s="46"/>
      <c r="DU14" s="46">
        <v>1</v>
      </c>
      <c r="DV14" s="46">
        <v>40</v>
      </c>
      <c r="DW14" s="46">
        <v>1</v>
      </c>
      <c r="DX14" s="46">
        <v>40</v>
      </c>
      <c r="DY14" s="46">
        <v>1</v>
      </c>
      <c r="DZ14" s="46">
        <v>40</v>
      </c>
      <c r="EA14" s="46">
        <v>1</v>
      </c>
      <c r="EB14" s="46">
        <v>40</v>
      </c>
      <c r="EC14" s="46">
        <v>1</v>
      </c>
      <c r="ED14" s="46">
        <v>40</v>
      </c>
      <c r="EE14" s="46">
        <v>1</v>
      </c>
      <c r="EF14" s="46">
        <v>40</v>
      </c>
      <c r="EG14" s="46">
        <v>0</v>
      </c>
      <c r="EH14" s="46"/>
      <c r="EI14" s="2">
        <v>0</v>
      </c>
      <c r="EJ14" s="2">
        <v>0</v>
      </c>
      <c r="EK14" s="2">
        <v>0</v>
      </c>
      <c r="EL14" s="2">
        <v>0</v>
      </c>
      <c r="EM14" s="2">
        <v>0</v>
      </c>
      <c r="EN14" s="2">
        <v>0</v>
      </c>
      <c r="EO14" s="2">
        <v>0</v>
      </c>
      <c r="EP14" s="2">
        <v>0</v>
      </c>
      <c r="EQ14" s="2">
        <v>0</v>
      </c>
      <c r="ER14" s="2">
        <v>0</v>
      </c>
      <c r="ES14" s="2">
        <v>0</v>
      </c>
      <c r="ET14" s="2">
        <v>0</v>
      </c>
      <c r="EU14" s="2">
        <v>0</v>
      </c>
      <c r="FD14" s="2">
        <v>1</v>
      </c>
      <c r="FE14" s="2">
        <v>0</v>
      </c>
      <c r="FF14" s="2">
        <v>0</v>
      </c>
      <c r="FG14" s="2">
        <v>0</v>
      </c>
      <c r="FH14" s="2">
        <v>0</v>
      </c>
      <c r="FI14" s="2">
        <v>1</v>
      </c>
      <c r="FJ14" s="2">
        <v>0</v>
      </c>
      <c r="FK14" s="2">
        <v>0</v>
      </c>
      <c r="FL14" s="2">
        <v>0</v>
      </c>
      <c r="FM14" s="2">
        <v>0</v>
      </c>
      <c r="FN14" s="2">
        <v>0</v>
      </c>
      <c r="FO14" s="2">
        <v>0</v>
      </c>
      <c r="FP14" s="2">
        <v>1</v>
      </c>
      <c r="FQ14" s="2">
        <v>0</v>
      </c>
      <c r="FZ14" s="2">
        <v>0</v>
      </c>
      <c r="GV14" s="2">
        <v>0</v>
      </c>
      <c r="HR14" s="2">
        <v>0</v>
      </c>
      <c r="HS14" s="2">
        <v>0</v>
      </c>
      <c r="HT14" s="2">
        <v>0</v>
      </c>
      <c r="HU14" s="2">
        <v>0</v>
      </c>
      <c r="HV14" s="2">
        <v>0</v>
      </c>
      <c r="HW14" s="2">
        <v>0</v>
      </c>
      <c r="HX14" s="2">
        <v>0</v>
      </c>
      <c r="HY14" s="2">
        <v>0</v>
      </c>
      <c r="HZ14" s="2">
        <v>0</v>
      </c>
      <c r="IA14" s="2">
        <v>0</v>
      </c>
      <c r="IB14" s="2">
        <v>0</v>
      </c>
      <c r="IC14" s="2">
        <v>0</v>
      </c>
      <c r="ID14" s="2">
        <v>0</v>
      </c>
      <c r="IE14" s="2">
        <v>0</v>
      </c>
      <c r="IF14" s="2">
        <v>0</v>
      </c>
      <c r="IG14" s="2">
        <v>0</v>
      </c>
      <c r="IP14" s="2">
        <v>0</v>
      </c>
      <c r="IQ14" s="2">
        <v>0</v>
      </c>
      <c r="IR14" s="2">
        <v>0</v>
      </c>
      <c r="IS14" s="2">
        <v>0</v>
      </c>
      <c r="IT14" s="2">
        <v>0</v>
      </c>
      <c r="IU14" s="2">
        <v>0</v>
      </c>
      <c r="IV14" s="2">
        <v>0</v>
      </c>
      <c r="IW14" s="2">
        <v>0</v>
      </c>
      <c r="IX14" s="2">
        <v>0</v>
      </c>
      <c r="IY14" s="2">
        <v>0</v>
      </c>
      <c r="IZ14" s="2">
        <v>0</v>
      </c>
      <c r="JA14" s="2">
        <v>0</v>
      </c>
      <c r="JB14" s="2">
        <v>0</v>
      </c>
      <c r="JK14" s="2">
        <v>0</v>
      </c>
      <c r="JL14" s="2">
        <v>0</v>
      </c>
      <c r="JM14" s="2">
        <v>0</v>
      </c>
      <c r="JN14" s="2">
        <v>0</v>
      </c>
      <c r="JO14" s="2">
        <v>0</v>
      </c>
      <c r="JP14" s="2">
        <v>0</v>
      </c>
      <c r="JQ14" s="2">
        <v>0</v>
      </c>
      <c r="JR14" s="2">
        <v>0</v>
      </c>
      <c r="JS14" s="2">
        <v>0</v>
      </c>
      <c r="JT14" s="2">
        <v>0</v>
      </c>
      <c r="JU14" s="2">
        <v>0</v>
      </c>
      <c r="JV14" s="2">
        <v>0</v>
      </c>
      <c r="JW14" s="2">
        <v>0</v>
      </c>
      <c r="KF14" s="2">
        <v>1</v>
      </c>
      <c r="KG14" s="2">
        <v>7</v>
      </c>
      <c r="KH14" s="2">
        <v>0</v>
      </c>
      <c r="KI14" s="2">
        <v>3</v>
      </c>
      <c r="KJ14" s="2">
        <v>4</v>
      </c>
      <c r="KK14" s="2">
        <v>4</v>
      </c>
      <c r="KL14" s="2">
        <v>4</v>
      </c>
      <c r="KM14" s="2">
        <v>4</v>
      </c>
      <c r="KN14" s="2">
        <v>2</v>
      </c>
      <c r="KO14" s="2">
        <v>2</v>
      </c>
      <c r="KP14" s="2">
        <v>4</v>
      </c>
      <c r="KQ14" s="2">
        <v>3</v>
      </c>
      <c r="KR14" s="2">
        <v>4</v>
      </c>
      <c r="KS14" s="2">
        <v>4</v>
      </c>
      <c r="KT14" s="2">
        <v>2</v>
      </c>
      <c r="KU14" s="2">
        <v>2</v>
      </c>
      <c r="KV14" s="2">
        <v>0</v>
      </c>
      <c r="LE14" s="2">
        <v>1</v>
      </c>
      <c r="LF14" s="2">
        <v>1</v>
      </c>
      <c r="LG14" s="2">
        <v>0</v>
      </c>
      <c r="LH14" s="2">
        <v>0</v>
      </c>
      <c r="LI14" s="2">
        <v>0</v>
      </c>
      <c r="LJ14" s="2">
        <v>0</v>
      </c>
      <c r="LK14" s="2">
        <v>1</v>
      </c>
      <c r="LL14" s="2">
        <v>0</v>
      </c>
      <c r="LM14" s="2">
        <v>1</v>
      </c>
      <c r="LN14" s="46">
        <v>3</v>
      </c>
      <c r="LO14" s="46">
        <v>2</v>
      </c>
      <c r="LP14" s="2">
        <v>0</v>
      </c>
      <c r="LQ14" s="2">
        <v>1</v>
      </c>
      <c r="LR14" s="2">
        <v>0</v>
      </c>
      <c r="LS14" s="2">
        <v>1</v>
      </c>
      <c r="LT14" s="46">
        <v>1</v>
      </c>
      <c r="LU14" s="46">
        <v>1</v>
      </c>
      <c r="LV14" s="2">
        <v>1</v>
      </c>
      <c r="LW14" s="2">
        <v>0</v>
      </c>
      <c r="LX14" s="2">
        <v>1</v>
      </c>
      <c r="LY14" s="46">
        <v>1</v>
      </c>
      <c r="LZ14" s="46">
        <v>1</v>
      </c>
      <c r="MA14" s="46">
        <v>0</v>
      </c>
      <c r="MB14" s="2">
        <v>0</v>
      </c>
      <c r="MC14" s="2">
        <v>1</v>
      </c>
      <c r="MD14" s="2">
        <v>0</v>
      </c>
      <c r="ME14" s="2">
        <v>1</v>
      </c>
      <c r="MF14" s="2">
        <v>0</v>
      </c>
      <c r="MG14" s="2">
        <v>0</v>
      </c>
      <c r="MH14" s="2">
        <v>1</v>
      </c>
      <c r="MI14" s="2">
        <v>1</v>
      </c>
      <c r="MJ14" s="2">
        <v>1</v>
      </c>
      <c r="MK14" s="2">
        <v>1</v>
      </c>
      <c r="ML14" s="2">
        <v>0</v>
      </c>
      <c r="MM14" s="2">
        <v>0</v>
      </c>
      <c r="MN14" s="46">
        <v>1</v>
      </c>
      <c r="MO14" s="46">
        <v>0</v>
      </c>
      <c r="MP14" s="2">
        <v>0</v>
      </c>
      <c r="MQ14" s="2">
        <v>1</v>
      </c>
      <c r="MR14" s="2">
        <v>0</v>
      </c>
      <c r="MS14" s="2">
        <v>3</v>
      </c>
      <c r="MT14" s="2">
        <v>1</v>
      </c>
      <c r="MU14" s="2">
        <v>3</v>
      </c>
      <c r="MV14" s="2">
        <v>3</v>
      </c>
      <c r="MW14" s="2">
        <v>2</v>
      </c>
      <c r="MX14" s="2">
        <v>1</v>
      </c>
      <c r="MY14" s="2">
        <v>0</v>
      </c>
      <c r="MZ14" s="2">
        <v>0</v>
      </c>
      <c r="NA14" s="2">
        <v>1</v>
      </c>
      <c r="NB14" s="2">
        <v>1</v>
      </c>
      <c r="NC14" s="2">
        <v>1</v>
      </c>
      <c r="ND14" s="2">
        <v>1</v>
      </c>
      <c r="NE14" s="2">
        <v>0</v>
      </c>
      <c r="NF14" s="46">
        <v>1</v>
      </c>
      <c r="NG14" s="46">
        <v>0</v>
      </c>
      <c r="NH14" s="2">
        <v>1</v>
      </c>
      <c r="NI14" s="2">
        <v>1</v>
      </c>
      <c r="NJ14" s="38">
        <v>44013</v>
      </c>
      <c r="NK14" s="2">
        <v>2</v>
      </c>
      <c r="NL14" s="2">
        <v>1</v>
      </c>
      <c r="NM14" s="2">
        <v>0</v>
      </c>
      <c r="NN14" s="2">
        <v>0</v>
      </c>
      <c r="NO14" s="2">
        <v>0</v>
      </c>
      <c r="NP14" s="2">
        <v>0</v>
      </c>
      <c r="NQ14" s="2">
        <v>0</v>
      </c>
      <c r="NR14" s="2">
        <v>1</v>
      </c>
      <c r="NS14" s="2">
        <v>0</v>
      </c>
      <c r="NT14" s="2">
        <v>0</v>
      </c>
      <c r="NU14" s="2">
        <v>0</v>
      </c>
      <c r="NV14" s="2">
        <v>0</v>
      </c>
      <c r="NW14" s="2">
        <v>1</v>
      </c>
      <c r="NX14" s="2">
        <v>0</v>
      </c>
      <c r="NY14" s="2">
        <v>0</v>
      </c>
      <c r="NZ14" s="2">
        <v>0</v>
      </c>
      <c r="OA14" s="2">
        <v>0</v>
      </c>
      <c r="OB14" s="2">
        <v>0</v>
      </c>
      <c r="OC14" s="2">
        <v>0</v>
      </c>
      <c r="OD14" s="2">
        <v>0</v>
      </c>
      <c r="OE14" s="2">
        <v>0</v>
      </c>
      <c r="OF14" s="2">
        <v>0</v>
      </c>
      <c r="OG14" s="2">
        <v>0</v>
      </c>
      <c r="OH14" s="2">
        <v>0</v>
      </c>
      <c r="OI14" s="2">
        <v>1</v>
      </c>
      <c r="OJ14" s="2">
        <v>1</v>
      </c>
      <c r="OK14" s="2">
        <v>1</v>
      </c>
      <c r="OL14" s="2">
        <v>1</v>
      </c>
      <c r="OM14" s="2">
        <v>1</v>
      </c>
      <c r="ON14" s="2">
        <v>3</v>
      </c>
      <c r="OO14" s="2">
        <v>1</v>
      </c>
      <c r="OP14" s="2">
        <v>1</v>
      </c>
      <c r="OQ14" s="2">
        <v>1</v>
      </c>
      <c r="OR14" s="2">
        <v>3</v>
      </c>
      <c r="OS14" s="2">
        <v>1</v>
      </c>
      <c r="OT14" s="46">
        <v>2</v>
      </c>
      <c r="OU14" s="2">
        <v>1</v>
      </c>
      <c r="OV14" s="2">
        <v>3</v>
      </c>
      <c r="OW14" s="2">
        <v>1</v>
      </c>
      <c r="OX14" s="2">
        <v>1</v>
      </c>
      <c r="OY14" s="2">
        <v>1</v>
      </c>
      <c r="OZ14" s="2">
        <v>1</v>
      </c>
      <c r="PA14" s="2">
        <v>1</v>
      </c>
      <c r="PB14" s="2">
        <v>1</v>
      </c>
      <c r="PC14" s="46">
        <v>1</v>
      </c>
      <c r="PD14" s="46">
        <v>1</v>
      </c>
      <c r="PE14" s="2">
        <v>1</v>
      </c>
      <c r="PF14" s="2">
        <v>1</v>
      </c>
      <c r="PG14" s="2">
        <v>1</v>
      </c>
      <c r="PH14" s="46">
        <v>1</v>
      </c>
      <c r="PI14" s="2">
        <v>1</v>
      </c>
      <c r="PJ14" s="2">
        <v>1</v>
      </c>
      <c r="PK14" s="2">
        <v>1</v>
      </c>
      <c r="PL14" s="2">
        <v>1</v>
      </c>
      <c r="PM14" s="2">
        <v>1</v>
      </c>
      <c r="PN14" s="2">
        <v>1</v>
      </c>
      <c r="PO14" s="2">
        <v>1</v>
      </c>
      <c r="PP14" s="2">
        <v>1</v>
      </c>
      <c r="PQ14" s="2">
        <v>1</v>
      </c>
      <c r="PR14" s="2">
        <v>1</v>
      </c>
      <c r="PS14" s="2">
        <v>1</v>
      </c>
      <c r="PT14" s="2">
        <v>1</v>
      </c>
      <c r="PU14" s="2">
        <v>1</v>
      </c>
      <c r="PV14" s="2">
        <v>3</v>
      </c>
      <c r="PW14" s="2">
        <v>1</v>
      </c>
      <c r="PX14" s="2">
        <v>1</v>
      </c>
      <c r="PY14" s="2">
        <v>1</v>
      </c>
      <c r="PZ14" s="2">
        <v>1</v>
      </c>
      <c r="QA14" s="2">
        <v>1</v>
      </c>
      <c r="QB14" s="2">
        <v>1</v>
      </c>
      <c r="QC14" s="2">
        <v>1</v>
      </c>
      <c r="QD14" s="2">
        <v>1</v>
      </c>
      <c r="QE14" s="2">
        <v>1</v>
      </c>
      <c r="QF14" s="2">
        <v>1</v>
      </c>
      <c r="QG14" s="2">
        <v>1</v>
      </c>
      <c r="QH14" s="2">
        <v>1</v>
      </c>
      <c r="QI14" s="2">
        <v>3</v>
      </c>
      <c r="QJ14" s="2">
        <v>2</v>
      </c>
      <c r="QK14" s="2">
        <v>0</v>
      </c>
      <c r="QL14" s="2">
        <v>1</v>
      </c>
      <c r="QM14" s="2">
        <v>1</v>
      </c>
      <c r="QN14" s="2">
        <v>1</v>
      </c>
      <c r="QO14" s="2">
        <v>3</v>
      </c>
      <c r="QP14" s="2">
        <v>3</v>
      </c>
      <c r="QQ14" s="2">
        <v>3</v>
      </c>
      <c r="QR14" s="2">
        <v>0</v>
      </c>
      <c r="QT14" s="2">
        <v>0</v>
      </c>
      <c r="QV14" s="2">
        <v>1</v>
      </c>
      <c r="QW14" s="2">
        <v>2</v>
      </c>
      <c r="QX14" s="2">
        <v>1</v>
      </c>
      <c r="QY14" s="2">
        <v>0</v>
      </c>
      <c r="RA14" s="2">
        <v>0</v>
      </c>
      <c r="RB14" s="2">
        <v>1</v>
      </c>
      <c r="RC14" s="2">
        <v>1</v>
      </c>
      <c r="RD14" s="2">
        <v>4</v>
      </c>
      <c r="RE14" s="2">
        <v>1</v>
      </c>
      <c r="RF14" s="2">
        <v>0</v>
      </c>
      <c r="RG14" s="2">
        <v>1</v>
      </c>
      <c r="RH14" s="2">
        <v>1</v>
      </c>
      <c r="RJ14" s="2">
        <v>0</v>
      </c>
      <c r="RK14" s="2">
        <v>1</v>
      </c>
      <c r="RL14" s="2">
        <v>0</v>
      </c>
      <c r="RM14" s="2">
        <v>0</v>
      </c>
      <c r="RN14" s="2">
        <v>0</v>
      </c>
      <c r="RO14" s="2">
        <v>0</v>
      </c>
      <c r="RP14" s="2">
        <v>0</v>
      </c>
      <c r="RQ14" s="2">
        <v>0</v>
      </c>
      <c r="RR14" s="2">
        <v>1</v>
      </c>
      <c r="RS14" s="2">
        <v>0</v>
      </c>
      <c r="RT14" s="2">
        <v>1</v>
      </c>
      <c r="RU14" s="2">
        <v>0</v>
      </c>
      <c r="RV14" s="2">
        <v>1</v>
      </c>
      <c r="RW14" s="2">
        <v>1</v>
      </c>
      <c r="RX14" s="2">
        <v>1</v>
      </c>
      <c r="RY14" s="2">
        <v>1</v>
      </c>
      <c r="RZ14" s="2">
        <v>0</v>
      </c>
      <c r="SA14" s="2">
        <v>1</v>
      </c>
      <c r="SB14" s="2">
        <v>1</v>
      </c>
      <c r="SC14" s="2">
        <v>1</v>
      </c>
      <c r="SD14" s="2">
        <v>1</v>
      </c>
      <c r="SE14" s="2">
        <v>1</v>
      </c>
      <c r="SF14" s="2">
        <v>1</v>
      </c>
      <c r="SG14" s="2">
        <v>1</v>
      </c>
      <c r="SH14" s="2">
        <v>0</v>
      </c>
      <c r="SI14" s="2">
        <v>0</v>
      </c>
      <c r="SK14" s="2">
        <v>1</v>
      </c>
      <c r="SL14" s="2">
        <v>1</v>
      </c>
      <c r="SM14" s="2">
        <v>1</v>
      </c>
      <c r="SN14" s="2">
        <v>1</v>
      </c>
      <c r="SO14" s="2">
        <v>1</v>
      </c>
      <c r="SP14" s="2">
        <v>1</v>
      </c>
      <c r="SQ14" s="2">
        <v>0</v>
      </c>
      <c r="SR14" s="2">
        <v>0</v>
      </c>
      <c r="SS14" s="2">
        <v>1</v>
      </c>
      <c r="ST14" s="2">
        <v>1</v>
      </c>
      <c r="SU14" s="2">
        <v>1</v>
      </c>
      <c r="SV14" s="2">
        <v>0</v>
      </c>
      <c r="SW14" s="2">
        <v>0</v>
      </c>
      <c r="SX14" s="2">
        <v>0</v>
      </c>
      <c r="SY14" s="2">
        <v>0</v>
      </c>
      <c r="SZ14" s="2">
        <v>0</v>
      </c>
      <c r="TA14" s="2">
        <v>0</v>
      </c>
      <c r="TB14" s="2">
        <v>0</v>
      </c>
      <c r="TC14" s="2">
        <v>0</v>
      </c>
      <c r="TE14" s="2">
        <v>0</v>
      </c>
      <c r="TF14" s="2">
        <v>0</v>
      </c>
      <c r="TG14" s="2">
        <v>1</v>
      </c>
      <c r="TH14" s="2">
        <v>1</v>
      </c>
      <c r="TI14" s="2">
        <v>1</v>
      </c>
      <c r="TJ14" s="2">
        <v>0</v>
      </c>
      <c r="TK14" s="2">
        <v>1</v>
      </c>
      <c r="TL14" s="2">
        <v>1</v>
      </c>
      <c r="TM14" s="2">
        <v>1</v>
      </c>
      <c r="TN14" s="2">
        <v>0</v>
      </c>
      <c r="TP14" s="2">
        <v>1</v>
      </c>
      <c r="TQ14" s="2">
        <v>1</v>
      </c>
      <c r="TR14" s="2">
        <v>1</v>
      </c>
      <c r="TS14" s="2">
        <v>0</v>
      </c>
      <c r="TT14" s="2">
        <v>0</v>
      </c>
      <c r="TU14" s="2">
        <v>0</v>
      </c>
      <c r="TV14" s="2">
        <v>0</v>
      </c>
      <c r="TW14" s="2">
        <v>0</v>
      </c>
      <c r="TX14" s="2">
        <v>0</v>
      </c>
      <c r="TY14" s="2">
        <v>0</v>
      </c>
      <c r="UA14" s="2">
        <v>3</v>
      </c>
      <c r="UB14" s="2">
        <v>3</v>
      </c>
      <c r="UC14" s="2">
        <v>1</v>
      </c>
      <c r="UD14" s="2">
        <v>1</v>
      </c>
      <c r="UE14" s="2">
        <v>1</v>
      </c>
      <c r="UF14" s="2">
        <v>1</v>
      </c>
      <c r="UG14" s="2">
        <v>1</v>
      </c>
      <c r="UH14" s="2">
        <v>0</v>
      </c>
      <c r="UI14" s="2">
        <v>1</v>
      </c>
      <c r="UJ14" s="2">
        <v>1</v>
      </c>
      <c r="UK14" s="2">
        <v>1</v>
      </c>
      <c r="UL14" s="2">
        <v>1</v>
      </c>
      <c r="UM14" s="2">
        <v>1</v>
      </c>
      <c r="UN14" s="2">
        <v>1</v>
      </c>
      <c r="UO14" s="2">
        <v>0</v>
      </c>
      <c r="UP14" s="2">
        <v>1</v>
      </c>
      <c r="UQ14" s="2">
        <v>1</v>
      </c>
      <c r="UR14" s="2">
        <v>1</v>
      </c>
      <c r="US14" s="2">
        <v>1</v>
      </c>
      <c r="UT14" s="2">
        <v>1</v>
      </c>
      <c r="UU14" s="2">
        <v>1</v>
      </c>
      <c r="UV14" s="2">
        <v>1</v>
      </c>
      <c r="UW14" s="2">
        <v>1</v>
      </c>
      <c r="UX14" s="2">
        <v>0</v>
      </c>
      <c r="UY14" s="2">
        <v>0</v>
      </c>
      <c r="UZ14" s="2">
        <v>2</v>
      </c>
    </row>
    <row r="15" spans="1:572" x14ac:dyDescent="0.25">
      <c r="A15" s="2">
        <v>56</v>
      </c>
      <c r="B15" s="2" t="s">
        <v>114</v>
      </c>
      <c r="C15" s="2" t="s">
        <v>1328</v>
      </c>
      <c r="D15" s="2">
        <v>1</v>
      </c>
      <c r="F15" s="31" t="s">
        <v>2553</v>
      </c>
      <c r="G15" s="2">
        <v>1</v>
      </c>
      <c r="H15" s="2">
        <v>0</v>
      </c>
      <c r="J15" s="2">
        <v>1</v>
      </c>
      <c r="K15" s="2">
        <v>1</v>
      </c>
      <c r="L15" s="2">
        <v>1</v>
      </c>
      <c r="M15" s="2">
        <v>1</v>
      </c>
      <c r="N15" s="2">
        <v>1</v>
      </c>
      <c r="O15" s="2">
        <v>1</v>
      </c>
      <c r="P15" s="2">
        <v>0</v>
      </c>
      <c r="Q15" s="2">
        <v>0</v>
      </c>
      <c r="R15" s="2">
        <v>0</v>
      </c>
      <c r="S15" s="2">
        <v>0</v>
      </c>
      <c r="T15" s="2">
        <v>0</v>
      </c>
      <c r="U15" s="2">
        <v>1</v>
      </c>
      <c r="V15" s="2">
        <v>1</v>
      </c>
      <c r="W15" s="2">
        <v>0</v>
      </c>
      <c r="X15" s="2">
        <v>1</v>
      </c>
      <c r="Y15" s="2">
        <v>0</v>
      </c>
      <c r="Z15" s="2">
        <v>0</v>
      </c>
      <c r="AA15" s="2">
        <v>0</v>
      </c>
      <c r="AB15" s="2">
        <v>0</v>
      </c>
      <c r="AC15" s="2">
        <v>0</v>
      </c>
      <c r="AD15" s="2">
        <v>0</v>
      </c>
      <c r="AE15" s="2">
        <v>0</v>
      </c>
      <c r="AF15" s="2">
        <v>1</v>
      </c>
      <c r="AG15" s="2">
        <v>3</v>
      </c>
      <c r="AH15" s="2">
        <v>1</v>
      </c>
      <c r="AI15" s="2">
        <v>3</v>
      </c>
      <c r="AJ15" s="46">
        <v>1</v>
      </c>
      <c r="AK15" s="2">
        <v>0</v>
      </c>
      <c r="AL15" s="2">
        <v>0</v>
      </c>
      <c r="AM15" s="2">
        <v>0</v>
      </c>
      <c r="AN15" s="2">
        <v>0</v>
      </c>
      <c r="AO15" s="2">
        <v>0</v>
      </c>
      <c r="AP15" s="2">
        <v>0</v>
      </c>
      <c r="AQ15" s="2">
        <v>0</v>
      </c>
      <c r="AR15" s="2">
        <v>0</v>
      </c>
      <c r="AS15" s="2">
        <v>0</v>
      </c>
      <c r="AT15" s="2">
        <v>0</v>
      </c>
      <c r="AU15" s="2">
        <v>1</v>
      </c>
      <c r="AV15" s="2">
        <v>0</v>
      </c>
      <c r="AW15" s="2">
        <v>0</v>
      </c>
      <c r="AX15" s="2">
        <v>0</v>
      </c>
      <c r="AY15" s="2">
        <v>0</v>
      </c>
      <c r="AZ15" s="2">
        <v>0</v>
      </c>
      <c r="BA15" s="2">
        <v>0</v>
      </c>
      <c r="BB15" s="2">
        <v>0</v>
      </c>
      <c r="BC15" s="2">
        <v>0</v>
      </c>
      <c r="BD15" s="2">
        <v>0</v>
      </c>
      <c r="BE15" s="2">
        <v>0</v>
      </c>
      <c r="BF15" s="2">
        <v>1</v>
      </c>
      <c r="BG15" s="2">
        <v>0</v>
      </c>
      <c r="BH15" s="2">
        <v>0</v>
      </c>
      <c r="BI15" s="2">
        <v>0</v>
      </c>
      <c r="BJ15" s="2">
        <v>0</v>
      </c>
      <c r="BK15" s="2">
        <v>0</v>
      </c>
      <c r="BL15" s="2">
        <v>0</v>
      </c>
      <c r="BM15" s="2">
        <v>0</v>
      </c>
      <c r="BN15" s="2">
        <v>0</v>
      </c>
      <c r="BO15" s="2">
        <v>0</v>
      </c>
      <c r="BP15" s="2">
        <v>0</v>
      </c>
      <c r="BQ15" s="2">
        <v>1</v>
      </c>
      <c r="BR15" s="2">
        <v>0</v>
      </c>
      <c r="BS15" s="2">
        <v>0</v>
      </c>
      <c r="CB15" s="2">
        <v>1</v>
      </c>
      <c r="CC15" s="2">
        <v>0</v>
      </c>
      <c r="CE15" s="2">
        <v>12000</v>
      </c>
      <c r="CF15" s="46">
        <v>4500</v>
      </c>
      <c r="CG15" s="2">
        <v>0</v>
      </c>
      <c r="CH15" s="46">
        <v>2</v>
      </c>
      <c r="CI15" s="2">
        <v>0</v>
      </c>
      <c r="CJ15" s="2">
        <v>0</v>
      </c>
      <c r="CK15" s="2">
        <v>0</v>
      </c>
      <c r="CL15" s="2">
        <v>0</v>
      </c>
      <c r="CM15" s="2">
        <v>0</v>
      </c>
      <c r="CN15" s="2">
        <v>0</v>
      </c>
      <c r="CO15" s="2">
        <v>0</v>
      </c>
      <c r="CP15" s="2">
        <v>0</v>
      </c>
      <c r="CR15" s="2">
        <v>1</v>
      </c>
      <c r="CT15" s="46">
        <v>4</v>
      </c>
      <c r="CU15" s="46">
        <v>160</v>
      </c>
      <c r="CV15" s="2">
        <v>0</v>
      </c>
      <c r="CX15" s="2">
        <v>0</v>
      </c>
      <c r="CZ15" s="2">
        <v>0</v>
      </c>
      <c r="DB15" s="46">
        <v>0</v>
      </c>
      <c r="DC15" s="46"/>
      <c r="DD15" s="46">
        <v>2</v>
      </c>
      <c r="DE15" s="46">
        <v>80</v>
      </c>
      <c r="DF15" s="2">
        <v>0</v>
      </c>
      <c r="DH15" s="46">
        <v>2</v>
      </c>
      <c r="DI15" s="46">
        <v>80</v>
      </c>
      <c r="DJ15" s="46">
        <v>0</v>
      </c>
      <c r="DK15" s="46"/>
      <c r="DL15" s="2">
        <v>4</v>
      </c>
      <c r="DM15" s="2">
        <v>160</v>
      </c>
      <c r="DN15" s="46">
        <v>6</v>
      </c>
      <c r="DO15" s="46">
        <v>220</v>
      </c>
      <c r="DP15" s="46">
        <v>0</v>
      </c>
      <c r="DQ15" s="46"/>
      <c r="DR15" s="2">
        <v>0</v>
      </c>
      <c r="DS15" s="46"/>
      <c r="DT15" s="46"/>
      <c r="DU15" s="46"/>
      <c r="DV15" s="46"/>
      <c r="DW15" s="46"/>
      <c r="DX15" s="46"/>
      <c r="DY15" s="46"/>
      <c r="DZ15" s="46"/>
      <c r="EA15" s="46"/>
      <c r="EB15" s="46"/>
      <c r="EC15" s="46"/>
      <c r="ED15" s="46"/>
      <c r="EE15" s="46"/>
      <c r="EF15" s="46"/>
      <c r="EG15" s="46"/>
      <c r="EH15" s="46"/>
      <c r="EI15" s="2">
        <v>0</v>
      </c>
      <c r="EJ15" s="2">
        <v>0</v>
      </c>
      <c r="EK15" s="2">
        <v>0</v>
      </c>
      <c r="EL15" s="2">
        <v>0</v>
      </c>
      <c r="EM15" s="2">
        <v>0</v>
      </c>
      <c r="EN15" s="2">
        <v>0</v>
      </c>
      <c r="EO15" s="2">
        <v>0</v>
      </c>
      <c r="EP15" s="2">
        <v>0</v>
      </c>
      <c r="EQ15" s="2">
        <v>0</v>
      </c>
      <c r="ER15" s="2">
        <v>0</v>
      </c>
      <c r="ES15" s="2">
        <v>0</v>
      </c>
      <c r="ET15" s="2">
        <v>0</v>
      </c>
      <c r="EU15" s="2">
        <v>0</v>
      </c>
      <c r="FD15" s="2">
        <v>0</v>
      </c>
      <c r="FZ15" s="2">
        <v>0</v>
      </c>
      <c r="GV15" s="2">
        <v>1</v>
      </c>
      <c r="GW15" s="2">
        <v>0</v>
      </c>
      <c r="GX15" s="2">
        <v>0</v>
      </c>
      <c r="GY15" s="2">
        <v>0</v>
      </c>
      <c r="GZ15" s="2">
        <v>0</v>
      </c>
      <c r="HA15" s="2">
        <v>0</v>
      </c>
      <c r="HB15" s="2">
        <v>0</v>
      </c>
      <c r="HC15" s="2">
        <v>0</v>
      </c>
      <c r="HD15" s="2">
        <v>0</v>
      </c>
      <c r="HE15" s="2">
        <v>0</v>
      </c>
      <c r="HF15" s="2">
        <v>0</v>
      </c>
      <c r="HG15" s="2">
        <v>1</v>
      </c>
      <c r="HH15" s="2">
        <v>0</v>
      </c>
      <c r="HI15" s="2">
        <v>0</v>
      </c>
      <c r="HR15" s="2">
        <v>1</v>
      </c>
      <c r="HS15" s="2">
        <v>1</v>
      </c>
      <c r="HT15" s="2">
        <v>0</v>
      </c>
      <c r="HU15" s="2">
        <v>0</v>
      </c>
      <c r="HV15" s="2">
        <v>0</v>
      </c>
      <c r="HW15" s="2">
        <v>0</v>
      </c>
      <c r="HX15" s="2">
        <v>0</v>
      </c>
      <c r="HY15" s="2">
        <v>0</v>
      </c>
      <c r="HZ15" s="2">
        <v>1</v>
      </c>
      <c r="IA15" s="2">
        <v>0</v>
      </c>
      <c r="IB15" s="2">
        <v>0</v>
      </c>
      <c r="IC15" s="2">
        <v>0</v>
      </c>
      <c r="ID15" s="2">
        <v>2</v>
      </c>
      <c r="IE15" s="2">
        <v>1</v>
      </c>
      <c r="IF15" s="2">
        <v>0</v>
      </c>
      <c r="IG15" s="2">
        <v>0</v>
      </c>
      <c r="IP15" s="2">
        <v>0</v>
      </c>
      <c r="IQ15" s="2">
        <v>0</v>
      </c>
      <c r="IR15" s="2">
        <v>0</v>
      </c>
      <c r="IS15" s="2">
        <v>0</v>
      </c>
      <c r="IT15" s="2">
        <v>0</v>
      </c>
      <c r="IU15" s="2">
        <v>1</v>
      </c>
      <c r="IV15" s="2">
        <v>0</v>
      </c>
      <c r="IW15" s="2">
        <v>0</v>
      </c>
      <c r="IX15" s="2">
        <v>0</v>
      </c>
      <c r="IY15" s="2">
        <v>0</v>
      </c>
      <c r="IZ15" s="2">
        <v>0</v>
      </c>
      <c r="JA15" s="2">
        <v>0</v>
      </c>
      <c r="JB15" s="2">
        <v>0</v>
      </c>
      <c r="JK15" s="2">
        <v>0</v>
      </c>
      <c r="JL15" s="2">
        <v>0</v>
      </c>
      <c r="JM15" s="2">
        <v>0</v>
      </c>
      <c r="JN15" s="2">
        <v>0</v>
      </c>
      <c r="JO15" s="2">
        <v>0</v>
      </c>
      <c r="JP15" s="2">
        <v>2</v>
      </c>
      <c r="JQ15" s="2">
        <v>0</v>
      </c>
      <c r="JR15" s="2">
        <v>1</v>
      </c>
      <c r="JS15" s="2">
        <v>0</v>
      </c>
      <c r="JT15" s="2">
        <v>2</v>
      </c>
      <c r="JU15" s="2">
        <v>1</v>
      </c>
      <c r="JV15" s="2">
        <v>0</v>
      </c>
      <c r="JW15" s="2">
        <v>0</v>
      </c>
      <c r="KF15" s="2">
        <v>2</v>
      </c>
      <c r="KG15" s="2">
        <v>14</v>
      </c>
      <c r="KH15" s="2">
        <v>1</v>
      </c>
      <c r="KJ15" s="2">
        <v>4</v>
      </c>
      <c r="KK15" s="2">
        <v>4</v>
      </c>
      <c r="KL15" s="2">
        <v>4</v>
      </c>
      <c r="KM15" s="2">
        <v>4</v>
      </c>
      <c r="KN15" s="2">
        <v>4</v>
      </c>
      <c r="KO15" s="2">
        <v>3</v>
      </c>
      <c r="KP15" s="2">
        <v>4</v>
      </c>
      <c r="KQ15" s="2">
        <v>2</v>
      </c>
      <c r="KR15" s="2">
        <v>4</v>
      </c>
      <c r="KS15" s="2">
        <v>4</v>
      </c>
      <c r="KT15" s="2">
        <v>2</v>
      </c>
      <c r="KU15" s="2">
        <v>4</v>
      </c>
      <c r="KV15" s="2">
        <v>0</v>
      </c>
      <c r="LE15" s="2">
        <v>2</v>
      </c>
      <c r="LF15" s="2">
        <v>2</v>
      </c>
      <c r="LG15" s="2">
        <v>1</v>
      </c>
      <c r="LH15" s="2">
        <v>0</v>
      </c>
      <c r="LI15" s="2">
        <v>0</v>
      </c>
      <c r="LJ15" s="2">
        <v>0</v>
      </c>
      <c r="LK15" s="2">
        <v>1</v>
      </c>
      <c r="LL15" s="2">
        <v>1</v>
      </c>
      <c r="LM15" s="2">
        <v>0</v>
      </c>
      <c r="LN15" s="46">
        <v>1</v>
      </c>
      <c r="LO15" s="46">
        <v>1</v>
      </c>
      <c r="LP15" s="2">
        <v>1</v>
      </c>
      <c r="LQ15" s="2">
        <v>1</v>
      </c>
      <c r="LR15" s="2">
        <v>0</v>
      </c>
      <c r="LS15" s="2">
        <v>1</v>
      </c>
      <c r="LT15" s="46">
        <v>1</v>
      </c>
      <c r="LU15" s="46">
        <v>1</v>
      </c>
      <c r="LV15" s="2">
        <v>1</v>
      </c>
      <c r="LW15" s="2">
        <v>0</v>
      </c>
      <c r="LX15" s="2">
        <v>0</v>
      </c>
      <c r="LY15" s="46">
        <v>1</v>
      </c>
      <c r="LZ15" s="46">
        <v>1</v>
      </c>
      <c r="MA15" s="46">
        <v>0</v>
      </c>
      <c r="MB15" s="2">
        <v>0</v>
      </c>
      <c r="MC15" s="2">
        <v>1</v>
      </c>
      <c r="MD15" s="2">
        <v>0</v>
      </c>
      <c r="ME15" s="2">
        <v>0</v>
      </c>
      <c r="MF15" s="2">
        <v>0</v>
      </c>
      <c r="MG15" s="2">
        <v>0</v>
      </c>
      <c r="MH15" s="2">
        <v>1</v>
      </c>
      <c r="MI15" s="2">
        <v>1</v>
      </c>
      <c r="MJ15" s="2">
        <v>1</v>
      </c>
      <c r="MK15" s="2">
        <v>1</v>
      </c>
      <c r="ML15" s="2">
        <v>0</v>
      </c>
      <c r="MM15" s="2">
        <v>0</v>
      </c>
      <c r="MN15" s="46">
        <v>1</v>
      </c>
      <c r="MO15" s="46">
        <v>1</v>
      </c>
      <c r="MP15" s="2">
        <v>0</v>
      </c>
      <c r="MQ15" s="2">
        <v>0</v>
      </c>
      <c r="MR15" s="2">
        <v>0</v>
      </c>
      <c r="MS15" s="2">
        <v>1</v>
      </c>
      <c r="MT15" s="2">
        <v>1</v>
      </c>
      <c r="MU15" s="2">
        <v>3</v>
      </c>
      <c r="MV15" s="2">
        <v>3</v>
      </c>
      <c r="MW15" s="2">
        <v>1</v>
      </c>
      <c r="MX15" s="2">
        <v>1</v>
      </c>
      <c r="MY15" s="2">
        <v>0</v>
      </c>
      <c r="MZ15" s="2">
        <v>0</v>
      </c>
      <c r="NA15" s="2">
        <v>1</v>
      </c>
      <c r="NB15" s="2">
        <v>1</v>
      </c>
      <c r="NC15" s="2">
        <v>0</v>
      </c>
      <c r="ND15" s="2">
        <v>0</v>
      </c>
      <c r="NE15" s="2">
        <v>0</v>
      </c>
      <c r="NF15" s="46">
        <v>1</v>
      </c>
      <c r="NG15" s="46">
        <v>0</v>
      </c>
      <c r="NH15" s="2">
        <v>1</v>
      </c>
      <c r="NI15" s="2">
        <v>1</v>
      </c>
      <c r="NJ15" s="38">
        <v>44035</v>
      </c>
      <c r="NK15" s="2">
        <v>3</v>
      </c>
      <c r="NL15" s="2">
        <v>1</v>
      </c>
      <c r="NM15" s="2">
        <v>0</v>
      </c>
      <c r="NN15" s="2">
        <v>0</v>
      </c>
      <c r="NO15" s="2">
        <v>0</v>
      </c>
      <c r="NP15" s="2">
        <v>0</v>
      </c>
      <c r="NQ15" s="2">
        <v>0</v>
      </c>
      <c r="NR15" s="2">
        <v>1</v>
      </c>
      <c r="NS15" s="2">
        <v>0</v>
      </c>
      <c r="NT15" s="2">
        <v>1</v>
      </c>
      <c r="NU15" s="2">
        <v>0</v>
      </c>
      <c r="NV15" s="2">
        <v>0</v>
      </c>
      <c r="NW15" s="2">
        <v>1</v>
      </c>
      <c r="NX15" s="2">
        <v>0</v>
      </c>
      <c r="NY15" s="2">
        <v>0</v>
      </c>
      <c r="NZ15" s="2">
        <v>0</v>
      </c>
      <c r="OA15" s="2">
        <v>0</v>
      </c>
      <c r="OB15" s="2">
        <v>0</v>
      </c>
      <c r="OC15" s="2">
        <v>0</v>
      </c>
      <c r="OD15" s="2">
        <v>0</v>
      </c>
      <c r="OE15" s="2">
        <v>0</v>
      </c>
      <c r="OF15" s="2">
        <v>0</v>
      </c>
      <c r="OG15" s="2">
        <v>0</v>
      </c>
      <c r="OH15" s="2">
        <v>1</v>
      </c>
      <c r="OI15" s="2">
        <v>1</v>
      </c>
      <c r="OJ15" s="2">
        <v>1</v>
      </c>
      <c r="OK15" s="2">
        <v>2</v>
      </c>
      <c r="OL15" s="2">
        <v>1</v>
      </c>
      <c r="OM15" s="2">
        <v>1</v>
      </c>
      <c r="ON15" s="2">
        <v>1</v>
      </c>
      <c r="OO15" s="2">
        <v>1</v>
      </c>
      <c r="OP15" s="2">
        <v>1</v>
      </c>
      <c r="OQ15" s="2">
        <v>1</v>
      </c>
      <c r="OR15" s="2">
        <v>1</v>
      </c>
      <c r="OS15" s="2">
        <v>1</v>
      </c>
      <c r="OT15" s="46">
        <v>1</v>
      </c>
      <c r="OU15" s="2">
        <v>3</v>
      </c>
      <c r="OV15" s="2">
        <v>3</v>
      </c>
      <c r="OW15" s="2">
        <v>1</v>
      </c>
      <c r="OX15" s="2">
        <v>1</v>
      </c>
      <c r="OY15" s="2">
        <v>1</v>
      </c>
      <c r="OZ15" s="2">
        <v>2</v>
      </c>
      <c r="PA15" s="2">
        <v>1</v>
      </c>
      <c r="PB15" s="2">
        <v>1</v>
      </c>
      <c r="PC15" s="46">
        <v>1</v>
      </c>
      <c r="PD15" s="46">
        <v>1</v>
      </c>
      <c r="PE15" s="2">
        <v>1</v>
      </c>
      <c r="PF15" s="2">
        <v>1</v>
      </c>
      <c r="PG15" s="2">
        <v>3</v>
      </c>
      <c r="PH15" s="46">
        <v>1</v>
      </c>
      <c r="PI15" s="2">
        <v>3</v>
      </c>
      <c r="PJ15" s="2">
        <v>1</v>
      </c>
      <c r="PK15" s="2">
        <v>3</v>
      </c>
      <c r="PL15" s="2">
        <v>1</v>
      </c>
      <c r="PM15" s="2">
        <v>3</v>
      </c>
      <c r="PN15" s="2">
        <v>1</v>
      </c>
      <c r="PO15" s="2">
        <v>1</v>
      </c>
      <c r="PP15" s="2">
        <v>3</v>
      </c>
      <c r="PQ15" s="2">
        <v>3</v>
      </c>
      <c r="PR15" s="2">
        <v>1</v>
      </c>
      <c r="PS15" s="2">
        <v>3</v>
      </c>
      <c r="PT15" s="2">
        <v>2</v>
      </c>
      <c r="PU15" s="2">
        <v>1</v>
      </c>
      <c r="PV15" s="2">
        <v>3</v>
      </c>
      <c r="PW15" s="2">
        <v>1</v>
      </c>
      <c r="PX15" s="2">
        <v>1</v>
      </c>
      <c r="PY15" s="2">
        <v>3</v>
      </c>
      <c r="PZ15" s="2">
        <v>3</v>
      </c>
      <c r="QA15" s="2">
        <v>1</v>
      </c>
      <c r="QB15" s="2">
        <v>1</v>
      </c>
      <c r="QC15" s="2">
        <v>1</v>
      </c>
      <c r="QD15" s="2">
        <v>3</v>
      </c>
      <c r="QE15" s="2">
        <v>1</v>
      </c>
      <c r="QF15" s="2">
        <v>1</v>
      </c>
      <c r="QG15" s="2">
        <v>1</v>
      </c>
      <c r="QH15" s="2">
        <v>1</v>
      </c>
      <c r="QI15" s="2">
        <v>3</v>
      </c>
      <c r="QJ15" s="2">
        <v>3</v>
      </c>
      <c r="QK15" s="2">
        <v>0</v>
      </c>
      <c r="QL15" s="2">
        <v>0</v>
      </c>
      <c r="QM15" s="2">
        <v>1</v>
      </c>
      <c r="QN15" s="2">
        <v>1</v>
      </c>
      <c r="QO15" s="2">
        <v>3</v>
      </c>
      <c r="QP15" s="2">
        <v>1</v>
      </c>
      <c r="QQ15" s="2">
        <v>3</v>
      </c>
      <c r="QR15" s="2">
        <v>0</v>
      </c>
      <c r="QT15" s="2">
        <v>0</v>
      </c>
      <c r="QV15" s="2">
        <v>3</v>
      </c>
      <c r="QW15" s="2">
        <v>3</v>
      </c>
      <c r="QX15" s="2">
        <v>1</v>
      </c>
      <c r="QY15" s="2">
        <v>0</v>
      </c>
      <c r="RA15" s="2">
        <v>0</v>
      </c>
      <c r="RB15" s="2">
        <v>0</v>
      </c>
      <c r="RL15" s="2">
        <v>1</v>
      </c>
      <c r="RM15" s="2">
        <v>0</v>
      </c>
      <c r="RN15" s="2">
        <v>1</v>
      </c>
      <c r="RO15" s="2">
        <v>0</v>
      </c>
      <c r="RP15" s="2">
        <v>1</v>
      </c>
      <c r="RQ15" s="2">
        <v>0</v>
      </c>
      <c r="RR15" s="2">
        <v>1</v>
      </c>
      <c r="RS15" s="2">
        <v>1</v>
      </c>
      <c r="RT15" s="2">
        <v>0</v>
      </c>
      <c r="RU15" s="2">
        <v>1</v>
      </c>
      <c r="RV15" s="2">
        <v>0</v>
      </c>
      <c r="RW15" s="2">
        <v>1</v>
      </c>
      <c r="RX15" s="2">
        <v>1</v>
      </c>
      <c r="RY15" s="2">
        <v>0</v>
      </c>
      <c r="RZ15" s="2">
        <v>0</v>
      </c>
      <c r="SA15" s="2">
        <v>1</v>
      </c>
      <c r="SB15" s="2">
        <v>0</v>
      </c>
      <c r="SC15" s="2">
        <v>1</v>
      </c>
      <c r="SD15" s="2">
        <v>0</v>
      </c>
      <c r="SE15" s="2">
        <v>0</v>
      </c>
      <c r="SF15" s="2">
        <v>0</v>
      </c>
      <c r="SG15" s="2">
        <v>1</v>
      </c>
      <c r="SH15" s="2">
        <v>0</v>
      </c>
      <c r="SI15" s="2">
        <v>1</v>
      </c>
      <c r="SJ15" s="2" t="s">
        <v>1339</v>
      </c>
      <c r="SK15" s="2">
        <v>1</v>
      </c>
      <c r="SL15" s="2">
        <v>1</v>
      </c>
      <c r="SM15" s="2">
        <v>1</v>
      </c>
      <c r="SN15" s="2">
        <v>0</v>
      </c>
      <c r="SO15" s="2">
        <v>1</v>
      </c>
      <c r="SP15" s="2">
        <v>1</v>
      </c>
      <c r="SQ15" s="2">
        <v>0</v>
      </c>
      <c r="SR15" s="2">
        <v>0</v>
      </c>
      <c r="SS15" s="2">
        <v>0</v>
      </c>
      <c r="ST15" s="2">
        <v>0</v>
      </c>
      <c r="SU15" s="2">
        <v>1</v>
      </c>
      <c r="SV15" s="2">
        <v>0</v>
      </c>
      <c r="SW15" s="2">
        <v>0</v>
      </c>
      <c r="SX15" s="2">
        <v>0</v>
      </c>
      <c r="SY15" s="2">
        <v>0</v>
      </c>
      <c r="SZ15" s="2">
        <v>0</v>
      </c>
      <c r="TA15" s="2">
        <v>0</v>
      </c>
      <c r="TB15" s="2">
        <v>0</v>
      </c>
      <c r="TC15" s="2">
        <v>0</v>
      </c>
      <c r="TE15" s="2">
        <v>0</v>
      </c>
      <c r="TF15" s="2">
        <v>0</v>
      </c>
      <c r="TG15" s="2">
        <v>1</v>
      </c>
      <c r="TH15" s="2">
        <v>0</v>
      </c>
      <c r="TI15" s="2">
        <v>1</v>
      </c>
      <c r="TJ15" s="2">
        <v>0</v>
      </c>
      <c r="TK15" s="2">
        <v>1</v>
      </c>
      <c r="TL15" s="2">
        <v>1</v>
      </c>
      <c r="TM15" s="2">
        <v>1</v>
      </c>
      <c r="TN15" s="2">
        <v>1</v>
      </c>
      <c r="TO15" s="2">
        <v>1</v>
      </c>
      <c r="TP15" s="2">
        <v>1</v>
      </c>
      <c r="TQ15" s="2">
        <v>1</v>
      </c>
      <c r="TR15" s="2">
        <v>0</v>
      </c>
      <c r="TS15" s="2">
        <v>1</v>
      </c>
      <c r="TT15" s="2">
        <v>1</v>
      </c>
      <c r="TU15" s="2">
        <v>0</v>
      </c>
      <c r="TV15" s="2">
        <v>0</v>
      </c>
      <c r="TW15" s="2">
        <v>0</v>
      </c>
      <c r="TX15" s="2">
        <v>0</v>
      </c>
      <c r="TY15" s="2">
        <v>0</v>
      </c>
      <c r="UA15" s="2">
        <v>2</v>
      </c>
      <c r="UB15" s="2">
        <v>3</v>
      </c>
      <c r="UC15" s="2">
        <v>1</v>
      </c>
      <c r="UD15" s="2">
        <v>0</v>
      </c>
      <c r="UE15" s="2">
        <v>0</v>
      </c>
      <c r="UF15" s="2">
        <v>0</v>
      </c>
      <c r="UG15" s="2">
        <v>1</v>
      </c>
      <c r="UH15" s="2">
        <v>1</v>
      </c>
      <c r="UI15" s="2">
        <v>1</v>
      </c>
      <c r="UJ15" s="2">
        <v>0</v>
      </c>
      <c r="UK15" s="2">
        <v>0</v>
      </c>
      <c r="UL15" s="2">
        <v>0</v>
      </c>
      <c r="UM15" s="2">
        <v>0</v>
      </c>
      <c r="UN15" s="2">
        <v>0</v>
      </c>
      <c r="UO15" s="2">
        <v>0</v>
      </c>
      <c r="UP15" s="2">
        <v>1</v>
      </c>
      <c r="UQ15" s="2">
        <v>1</v>
      </c>
      <c r="UR15" s="2">
        <v>1</v>
      </c>
      <c r="US15" s="2">
        <v>0</v>
      </c>
      <c r="UT15" s="2">
        <v>0</v>
      </c>
      <c r="UU15" s="2">
        <v>0</v>
      </c>
      <c r="UV15" s="2">
        <v>1</v>
      </c>
      <c r="UW15" s="2">
        <v>1</v>
      </c>
      <c r="UX15" s="2">
        <v>0</v>
      </c>
      <c r="UY15" s="2">
        <v>0</v>
      </c>
      <c r="UZ15" s="2">
        <v>2</v>
      </c>
    </row>
    <row r="16" spans="1:572" x14ac:dyDescent="0.25">
      <c r="A16" s="2">
        <v>57</v>
      </c>
      <c r="B16" s="2" t="s">
        <v>114</v>
      </c>
      <c r="C16" s="2" t="s">
        <v>1328</v>
      </c>
      <c r="D16" s="2">
        <v>1</v>
      </c>
      <c r="F16" s="31" t="s">
        <v>2554</v>
      </c>
      <c r="G16" s="2">
        <v>1</v>
      </c>
      <c r="H16" s="2">
        <v>0</v>
      </c>
      <c r="J16" s="2">
        <v>1</v>
      </c>
      <c r="K16" s="2">
        <v>1</v>
      </c>
      <c r="L16" s="2">
        <v>0</v>
      </c>
      <c r="M16" s="2">
        <v>1</v>
      </c>
      <c r="N16" s="2">
        <v>1</v>
      </c>
      <c r="O16" s="2">
        <v>1</v>
      </c>
      <c r="P16" s="2">
        <v>1</v>
      </c>
      <c r="Q16" s="2">
        <v>1</v>
      </c>
      <c r="R16" s="2">
        <v>1</v>
      </c>
      <c r="S16" s="2">
        <v>1</v>
      </c>
      <c r="T16" s="2">
        <v>1</v>
      </c>
      <c r="U16" s="2">
        <v>1</v>
      </c>
      <c r="V16" s="2">
        <v>1</v>
      </c>
      <c r="W16" s="2">
        <v>1</v>
      </c>
      <c r="X16" s="2">
        <v>1</v>
      </c>
      <c r="Y16" s="2">
        <v>1</v>
      </c>
      <c r="Z16" s="2">
        <v>1</v>
      </c>
      <c r="AA16" s="2">
        <v>0</v>
      </c>
      <c r="AB16" s="2">
        <v>0</v>
      </c>
      <c r="AC16" s="2">
        <v>0</v>
      </c>
      <c r="AD16" s="2">
        <v>0</v>
      </c>
      <c r="AE16" s="2">
        <v>0</v>
      </c>
      <c r="AF16" s="2">
        <v>1</v>
      </c>
      <c r="AG16" s="2">
        <v>3</v>
      </c>
      <c r="AH16" s="2">
        <v>1</v>
      </c>
      <c r="AI16" s="2">
        <v>4</v>
      </c>
      <c r="AJ16" s="46">
        <v>1</v>
      </c>
      <c r="AK16" s="2">
        <v>0</v>
      </c>
      <c r="AL16" s="2">
        <v>0</v>
      </c>
      <c r="AM16" s="2">
        <v>0</v>
      </c>
      <c r="AN16" s="2">
        <v>0</v>
      </c>
      <c r="AO16" s="2">
        <v>0</v>
      </c>
      <c r="AP16" s="2">
        <v>0</v>
      </c>
      <c r="AQ16" s="2">
        <v>0</v>
      </c>
      <c r="AR16" s="2">
        <v>0</v>
      </c>
      <c r="AS16" s="2">
        <v>0</v>
      </c>
      <c r="AT16" s="2">
        <v>0</v>
      </c>
      <c r="AU16" s="2">
        <v>0</v>
      </c>
      <c r="AV16" s="2">
        <v>0</v>
      </c>
      <c r="AW16" s="2">
        <v>1</v>
      </c>
      <c r="AX16" s="2">
        <v>0</v>
      </c>
      <c r="AY16" s="2">
        <v>0</v>
      </c>
      <c r="AZ16" s="2">
        <v>1</v>
      </c>
      <c r="BA16" s="2">
        <v>0</v>
      </c>
      <c r="BB16" s="2">
        <v>1</v>
      </c>
      <c r="BC16" s="2">
        <v>0</v>
      </c>
      <c r="BD16" s="2">
        <v>1</v>
      </c>
      <c r="BE16" s="2">
        <v>0</v>
      </c>
      <c r="BF16" s="2">
        <v>1</v>
      </c>
      <c r="BG16" s="2">
        <v>2</v>
      </c>
      <c r="BH16" s="2">
        <v>0</v>
      </c>
      <c r="BI16" s="2">
        <v>0</v>
      </c>
      <c r="BJ16" s="2">
        <v>0</v>
      </c>
      <c r="BK16" s="2">
        <v>1</v>
      </c>
      <c r="BL16" s="2">
        <v>1</v>
      </c>
      <c r="BM16" s="2">
        <v>0</v>
      </c>
      <c r="BN16" s="2">
        <v>0</v>
      </c>
      <c r="BO16" s="2">
        <v>0</v>
      </c>
      <c r="BP16" s="2">
        <v>0</v>
      </c>
      <c r="BQ16" s="2">
        <v>5</v>
      </c>
      <c r="BR16" s="2">
        <v>1</v>
      </c>
      <c r="BS16" s="2">
        <v>0</v>
      </c>
      <c r="CB16" s="2">
        <v>1</v>
      </c>
      <c r="CC16" s="2">
        <v>0</v>
      </c>
      <c r="CE16" s="2">
        <v>18291</v>
      </c>
      <c r="CF16" s="46">
        <v>3000</v>
      </c>
      <c r="CG16" s="2">
        <v>0</v>
      </c>
      <c r="CH16" s="46">
        <v>5</v>
      </c>
      <c r="CI16" s="2">
        <v>3</v>
      </c>
      <c r="CJ16" s="2">
        <v>0</v>
      </c>
      <c r="CK16" s="2">
        <v>0</v>
      </c>
      <c r="CL16" s="2">
        <v>1</v>
      </c>
      <c r="CM16" s="2">
        <v>1</v>
      </c>
      <c r="CN16" s="2">
        <v>1</v>
      </c>
      <c r="CO16" s="2">
        <v>1</v>
      </c>
      <c r="CP16" s="2">
        <v>1</v>
      </c>
      <c r="CQ16" s="2">
        <v>5</v>
      </c>
      <c r="CR16" s="2">
        <v>2</v>
      </c>
      <c r="CS16" s="2">
        <v>1</v>
      </c>
      <c r="CT16" s="46">
        <v>2</v>
      </c>
      <c r="CU16" s="46">
        <v>80</v>
      </c>
      <c r="CV16" s="2">
        <v>3</v>
      </c>
      <c r="CW16" s="2">
        <v>100</v>
      </c>
      <c r="CX16" s="2">
        <v>1</v>
      </c>
      <c r="CY16" s="2">
        <v>40</v>
      </c>
      <c r="CZ16" s="2">
        <v>2</v>
      </c>
      <c r="DA16" s="2">
        <v>88</v>
      </c>
      <c r="DB16" s="46">
        <v>3</v>
      </c>
      <c r="DC16" s="46">
        <v>100</v>
      </c>
      <c r="DD16" s="46">
        <v>6</v>
      </c>
      <c r="DE16" s="46">
        <v>240</v>
      </c>
      <c r="DF16" s="2">
        <v>1</v>
      </c>
      <c r="DG16" s="2">
        <v>40</v>
      </c>
      <c r="DH16" s="46">
        <v>5</v>
      </c>
      <c r="DI16" s="46">
        <v>200</v>
      </c>
      <c r="DJ16" s="46">
        <v>2</v>
      </c>
      <c r="DK16" s="46">
        <v>50</v>
      </c>
      <c r="DL16" s="2">
        <v>5</v>
      </c>
      <c r="DM16" s="2">
        <v>200</v>
      </c>
      <c r="DN16" s="46">
        <v>11</v>
      </c>
      <c r="DO16" s="46">
        <v>432</v>
      </c>
      <c r="DP16" s="46">
        <v>3</v>
      </c>
      <c r="DQ16" s="46">
        <v>100</v>
      </c>
      <c r="DR16" s="2">
        <v>1</v>
      </c>
      <c r="DS16" s="46">
        <v>1</v>
      </c>
      <c r="DT16" s="46">
        <v>40</v>
      </c>
      <c r="DU16" s="46">
        <v>1</v>
      </c>
      <c r="DV16" s="46">
        <v>10</v>
      </c>
      <c r="DW16" s="46">
        <v>1</v>
      </c>
      <c r="DX16" s="46">
        <v>40</v>
      </c>
      <c r="DY16" s="46">
        <v>0</v>
      </c>
      <c r="DZ16" s="46"/>
      <c r="EA16" s="46">
        <v>1</v>
      </c>
      <c r="EB16" s="46">
        <v>40</v>
      </c>
      <c r="EC16" s="46">
        <v>0</v>
      </c>
      <c r="ED16" s="46"/>
      <c r="EE16" s="46">
        <v>1</v>
      </c>
      <c r="EF16" s="46">
        <v>40</v>
      </c>
      <c r="EG16" s="46">
        <v>0</v>
      </c>
      <c r="EH16" s="46"/>
      <c r="EI16" s="2">
        <v>0</v>
      </c>
      <c r="EJ16" s="2">
        <v>0</v>
      </c>
      <c r="EK16" s="2">
        <v>0</v>
      </c>
      <c r="EL16" s="2">
        <v>0</v>
      </c>
      <c r="EM16" s="2">
        <v>0</v>
      </c>
      <c r="EN16" s="2">
        <v>0</v>
      </c>
      <c r="EO16" s="2">
        <v>0</v>
      </c>
      <c r="EP16" s="2">
        <v>0</v>
      </c>
      <c r="EQ16" s="2">
        <v>0</v>
      </c>
      <c r="ER16" s="2">
        <v>0</v>
      </c>
      <c r="ES16" s="2">
        <v>0</v>
      </c>
      <c r="ET16" s="2">
        <v>0</v>
      </c>
      <c r="EU16" s="2">
        <v>1</v>
      </c>
      <c r="EV16" s="2">
        <v>0</v>
      </c>
      <c r="EW16" s="2">
        <v>0</v>
      </c>
      <c r="EX16" s="2">
        <v>0</v>
      </c>
      <c r="EY16" s="2">
        <v>0</v>
      </c>
      <c r="EZ16" s="2">
        <v>0</v>
      </c>
      <c r="FA16" s="2">
        <v>0</v>
      </c>
      <c r="FB16" s="2">
        <v>0</v>
      </c>
      <c r="FC16" s="2">
        <v>0</v>
      </c>
      <c r="FD16" s="2">
        <v>1</v>
      </c>
      <c r="FE16" s="2">
        <v>2</v>
      </c>
      <c r="FF16" s="2">
        <v>0</v>
      </c>
      <c r="FG16" s="2">
        <v>0</v>
      </c>
      <c r="FH16" s="2">
        <v>0</v>
      </c>
      <c r="FI16" s="2">
        <v>0</v>
      </c>
      <c r="FJ16" s="2">
        <v>0</v>
      </c>
      <c r="FK16" s="2">
        <v>0</v>
      </c>
      <c r="FL16" s="2">
        <v>0</v>
      </c>
      <c r="FM16" s="2">
        <v>0</v>
      </c>
      <c r="FN16" s="2">
        <v>0</v>
      </c>
      <c r="FO16" s="2">
        <v>0</v>
      </c>
      <c r="FP16" s="2">
        <v>0</v>
      </c>
      <c r="FQ16" s="2">
        <v>1</v>
      </c>
      <c r="FR16" s="2">
        <v>0</v>
      </c>
      <c r="FS16" s="2">
        <v>0</v>
      </c>
      <c r="FT16" s="2">
        <v>1</v>
      </c>
      <c r="FU16" s="2">
        <v>0</v>
      </c>
      <c r="FV16" s="2">
        <v>1</v>
      </c>
      <c r="FW16" s="2">
        <v>0</v>
      </c>
      <c r="FX16" s="2">
        <v>1</v>
      </c>
      <c r="FY16" s="2">
        <v>0</v>
      </c>
      <c r="FZ16" s="2">
        <v>0</v>
      </c>
      <c r="GV16" s="2">
        <v>1</v>
      </c>
      <c r="GW16" s="2">
        <v>0</v>
      </c>
      <c r="GX16" s="2">
        <v>0</v>
      </c>
      <c r="GY16" s="2">
        <v>0</v>
      </c>
      <c r="GZ16" s="2">
        <v>0</v>
      </c>
      <c r="HA16" s="2">
        <v>1</v>
      </c>
      <c r="HB16" s="2">
        <v>1</v>
      </c>
      <c r="HC16" s="2">
        <v>0</v>
      </c>
      <c r="HD16" s="2">
        <v>0</v>
      </c>
      <c r="HE16" s="2">
        <v>0</v>
      </c>
      <c r="HF16" s="2">
        <v>1</v>
      </c>
      <c r="HG16" s="2">
        <v>5</v>
      </c>
      <c r="HH16" s="2">
        <v>1</v>
      </c>
      <c r="HI16" s="2">
        <v>1</v>
      </c>
      <c r="HJ16" s="2">
        <v>0</v>
      </c>
      <c r="HK16" s="2">
        <v>0</v>
      </c>
      <c r="HL16" s="2">
        <v>0</v>
      </c>
      <c r="HM16" s="2">
        <v>0</v>
      </c>
      <c r="HN16" s="2">
        <v>0</v>
      </c>
      <c r="HO16" s="2">
        <v>0</v>
      </c>
      <c r="HP16" s="2">
        <v>0</v>
      </c>
      <c r="HQ16" s="2">
        <v>0</v>
      </c>
      <c r="HR16" s="2">
        <v>1</v>
      </c>
      <c r="HS16" s="2">
        <v>1</v>
      </c>
      <c r="HT16" s="2">
        <v>0</v>
      </c>
      <c r="HU16" s="2">
        <v>0</v>
      </c>
      <c r="HV16" s="2">
        <v>0</v>
      </c>
      <c r="HW16" s="2">
        <v>0</v>
      </c>
      <c r="HX16" s="2">
        <v>0</v>
      </c>
      <c r="HY16" s="2">
        <v>0</v>
      </c>
      <c r="HZ16" s="2">
        <v>0</v>
      </c>
      <c r="IA16" s="2">
        <v>0</v>
      </c>
      <c r="IB16" s="2">
        <v>1</v>
      </c>
      <c r="IC16" s="2">
        <v>0</v>
      </c>
      <c r="ID16" s="2">
        <v>0</v>
      </c>
      <c r="IE16" s="2">
        <v>2</v>
      </c>
      <c r="IF16" s="2">
        <v>0</v>
      </c>
      <c r="IG16" s="2">
        <v>1</v>
      </c>
      <c r="IH16" s="2">
        <v>0</v>
      </c>
      <c r="II16" s="2">
        <v>0</v>
      </c>
      <c r="IJ16" s="2">
        <v>1</v>
      </c>
      <c r="IK16" s="2">
        <v>0</v>
      </c>
      <c r="IL16" s="2">
        <v>1</v>
      </c>
      <c r="IM16" s="2">
        <v>0</v>
      </c>
      <c r="IN16" s="2">
        <v>0</v>
      </c>
      <c r="IO16" s="2">
        <v>0</v>
      </c>
      <c r="IP16" s="2">
        <v>4</v>
      </c>
      <c r="IQ16" s="2">
        <v>1</v>
      </c>
      <c r="IR16" s="2">
        <v>1</v>
      </c>
      <c r="IS16" s="2">
        <v>1</v>
      </c>
      <c r="IT16" s="2">
        <v>1</v>
      </c>
      <c r="IU16" s="2">
        <v>4</v>
      </c>
      <c r="IV16" s="2">
        <v>0</v>
      </c>
      <c r="IW16" s="2">
        <v>4</v>
      </c>
      <c r="IX16" s="2">
        <v>2</v>
      </c>
      <c r="IY16" s="2">
        <v>2</v>
      </c>
      <c r="IZ16" s="2">
        <v>5</v>
      </c>
      <c r="JA16" s="2">
        <v>2</v>
      </c>
      <c r="JB16" s="2">
        <v>1</v>
      </c>
      <c r="JC16" s="2">
        <v>1</v>
      </c>
      <c r="JD16" s="2">
        <v>0</v>
      </c>
      <c r="JE16" s="2">
        <v>1</v>
      </c>
      <c r="JF16" s="2">
        <v>0</v>
      </c>
      <c r="JG16" s="2">
        <v>0</v>
      </c>
      <c r="JH16" s="2">
        <v>0</v>
      </c>
      <c r="JI16" s="2">
        <v>0</v>
      </c>
      <c r="JJ16" s="2">
        <v>0</v>
      </c>
      <c r="JK16" s="2">
        <v>0</v>
      </c>
      <c r="JL16" s="2">
        <v>0</v>
      </c>
      <c r="JM16" s="2">
        <v>1</v>
      </c>
      <c r="JN16" s="2">
        <v>1</v>
      </c>
      <c r="JO16" s="2">
        <v>1</v>
      </c>
      <c r="JP16" s="2">
        <v>3</v>
      </c>
      <c r="JQ16" s="2">
        <v>0</v>
      </c>
      <c r="JR16" s="2">
        <v>0</v>
      </c>
      <c r="JS16" s="2">
        <v>0</v>
      </c>
      <c r="JT16" s="2">
        <v>1</v>
      </c>
      <c r="JU16" s="2">
        <v>1</v>
      </c>
      <c r="JV16" s="2">
        <v>2</v>
      </c>
      <c r="JW16" s="2">
        <v>1</v>
      </c>
      <c r="JX16" s="2">
        <v>1</v>
      </c>
      <c r="JY16" s="2">
        <v>0</v>
      </c>
      <c r="JZ16" s="2">
        <v>0</v>
      </c>
      <c r="KA16" s="2">
        <v>0</v>
      </c>
      <c r="KB16" s="2">
        <v>0</v>
      </c>
      <c r="KC16" s="2">
        <v>0</v>
      </c>
      <c r="KD16" s="2">
        <v>0</v>
      </c>
      <c r="KE16" s="2">
        <v>0</v>
      </c>
      <c r="KF16" s="2">
        <v>1</v>
      </c>
      <c r="KG16" s="2">
        <v>14</v>
      </c>
      <c r="KH16" s="2">
        <v>1</v>
      </c>
      <c r="KJ16" s="2">
        <v>4</v>
      </c>
      <c r="KK16" s="2">
        <v>4</v>
      </c>
      <c r="KL16" s="2">
        <v>2</v>
      </c>
      <c r="KM16" s="2">
        <v>4</v>
      </c>
      <c r="KN16" s="2">
        <v>4</v>
      </c>
      <c r="KO16" s="2">
        <v>3</v>
      </c>
      <c r="KP16" s="2">
        <v>4</v>
      </c>
      <c r="KQ16" s="2">
        <v>4</v>
      </c>
      <c r="KR16" s="2">
        <v>4</v>
      </c>
      <c r="KS16" s="2">
        <v>4</v>
      </c>
      <c r="KT16" s="2">
        <v>2</v>
      </c>
      <c r="KU16" s="2">
        <v>2</v>
      </c>
      <c r="KV16" s="2">
        <v>1</v>
      </c>
      <c r="KW16" s="2">
        <v>4</v>
      </c>
      <c r="KX16" s="2">
        <v>4</v>
      </c>
      <c r="KY16" s="2">
        <v>4</v>
      </c>
      <c r="KZ16" s="2">
        <v>4</v>
      </c>
      <c r="LA16" s="2">
        <v>4</v>
      </c>
      <c r="LB16" s="2">
        <v>4</v>
      </c>
      <c r="LC16" s="2">
        <v>4</v>
      </c>
      <c r="LD16" s="2">
        <v>4</v>
      </c>
      <c r="LE16" s="2">
        <v>1</v>
      </c>
      <c r="LF16" s="2">
        <v>1</v>
      </c>
      <c r="LG16" s="2">
        <v>0</v>
      </c>
      <c r="LH16" s="2">
        <v>0</v>
      </c>
      <c r="LI16" s="2">
        <v>0</v>
      </c>
      <c r="LJ16" s="2">
        <v>0</v>
      </c>
      <c r="LK16" s="2">
        <v>1</v>
      </c>
      <c r="LL16" s="2">
        <v>1</v>
      </c>
      <c r="LM16" s="2">
        <v>0</v>
      </c>
      <c r="LN16" s="46">
        <v>2</v>
      </c>
      <c r="LO16" s="46">
        <v>1</v>
      </c>
      <c r="LP16" s="2">
        <v>1</v>
      </c>
      <c r="LQ16" s="2">
        <v>1</v>
      </c>
      <c r="LR16" s="2">
        <v>1</v>
      </c>
      <c r="LS16" s="2">
        <v>1</v>
      </c>
      <c r="LT16" s="46">
        <v>1</v>
      </c>
      <c r="LU16" s="46">
        <v>1</v>
      </c>
      <c r="LV16" s="2">
        <v>1</v>
      </c>
      <c r="LW16" s="2">
        <v>0</v>
      </c>
      <c r="LX16" s="2">
        <v>1</v>
      </c>
      <c r="LY16" s="46">
        <v>1</v>
      </c>
      <c r="LZ16" s="46">
        <v>1</v>
      </c>
      <c r="MA16" s="46">
        <v>0</v>
      </c>
      <c r="MB16" s="2">
        <v>0</v>
      </c>
      <c r="MC16" s="2">
        <v>1</v>
      </c>
      <c r="MD16" s="2">
        <v>0</v>
      </c>
      <c r="ME16" s="2">
        <v>0</v>
      </c>
      <c r="MF16" s="2">
        <v>1</v>
      </c>
      <c r="MG16" s="2">
        <v>0</v>
      </c>
      <c r="MH16" s="2">
        <v>1</v>
      </c>
      <c r="MI16" s="2">
        <v>0</v>
      </c>
      <c r="MJ16" s="2">
        <v>1</v>
      </c>
      <c r="MK16" s="2">
        <v>1</v>
      </c>
      <c r="ML16" s="2">
        <v>1</v>
      </c>
      <c r="MM16" s="2">
        <v>1</v>
      </c>
      <c r="MN16" s="46">
        <v>1</v>
      </c>
      <c r="MO16" s="46">
        <v>1</v>
      </c>
      <c r="MP16" s="2">
        <v>1</v>
      </c>
      <c r="MQ16" s="2">
        <v>1</v>
      </c>
      <c r="MR16" s="2">
        <v>0</v>
      </c>
      <c r="MS16" s="2">
        <v>1</v>
      </c>
      <c r="MT16" s="2">
        <v>1</v>
      </c>
      <c r="MU16" s="2">
        <v>3</v>
      </c>
      <c r="MV16" s="2">
        <v>3</v>
      </c>
      <c r="MW16" s="2">
        <v>2</v>
      </c>
      <c r="MX16" s="2">
        <v>2</v>
      </c>
      <c r="MY16" s="2">
        <v>0</v>
      </c>
      <c r="MZ16" s="2">
        <v>0</v>
      </c>
      <c r="NA16" s="2">
        <v>0</v>
      </c>
      <c r="NB16" s="2">
        <v>0</v>
      </c>
      <c r="NC16" s="2">
        <v>0</v>
      </c>
      <c r="ND16" s="2">
        <v>1</v>
      </c>
      <c r="NE16" s="2">
        <v>0</v>
      </c>
      <c r="NF16" s="46">
        <v>1</v>
      </c>
      <c r="NG16" s="46">
        <v>1</v>
      </c>
      <c r="NH16" s="2">
        <v>1</v>
      </c>
      <c r="NI16" s="2">
        <v>1</v>
      </c>
      <c r="NJ16" s="38">
        <v>44063</v>
      </c>
      <c r="NK16" s="2">
        <v>2</v>
      </c>
      <c r="NL16" s="2">
        <v>1</v>
      </c>
      <c r="NM16" s="2">
        <v>0</v>
      </c>
      <c r="NN16" s="2">
        <v>0</v>
      </c>
      <c r="NO16" s="2">
        <v>0</v>
      </c>
      <c r="NP16" s="2">
        <v>0</v>
      </c>
      <c r="NQ16" s="2">
        <v>0</v>
      </c>
      <c r="NR16" s="2">
        <v>1</v>
      </c>
      <c r="NS16" s="2">
        <v>0</v>
      </c>
      <c r="NT16" s="2">
        <v>1</v>
      </c>
      <c r="NU16" s="2">
        <v>0</v>
      </c>
      <c r="NV16" s="2">
        <v>0</v>
      </c>
      <c r="NW16" s="2">
        <v>1</v>
      </c>
      <c r="NX16" s="2">
        <v>0</v>
      </c>
      <c r="NY16" s="2">
        <v>1</v>
      </c>
      <c r="NZ16" s="2">
        <v>0</v>
      </c>
      <c r="OA16" s="2">
        <v>0</v>
      </c>
      <c r="OB16" s="2">
        <v>1</v>
      </c>
      <c r="OC16" s="2">
        <v>0</v>
      </c>
      <c r="OD16" s="2">
        <v>0</v>
      </c>
      <c r="OE16" s="2">
        <v>0</v>
      </c>
      <c r="OF16" s="2">
        <v>0</v>
      </c>
      <c r="OG16" s="2">
        <v>0</v>
      </c>
      <c r="OH16" s="2">
        <v>1</v>
      </c>
      <c r="OI16" s="2">
        <v>1</v>
      </c>
      <c r="OJ16" s="2">
        <v>1</v>
      </c>
      <c r="OK16" s="2">
        <v>1</v>
      </c>
      <c r="OL16" s="2">
        <v>1</v>
      </c>
      <c r="OM16" s="2">
        <v>1</v>
      </c>
      <c r="ON16" s="2">
        <v>2</v>
      </c>
      <c r="OO16" s="2">
        <v>1</v>
      </c>
      <c r="OP16" s="2">
        <v>1</v>
      </c>
      <c r="OQ16" s="2">
        <v>1</v>
      </c>
      <c r="OR16" s="2">
        <v>1</v>
      </c>
      <c r="OS16" s="2">
        <v>1</v>
      </c>
      <c r="OT16" s="46">
        <v>1</v>
      </c>
      <c r="OU16" s="2">
        <v>1</v>
      </c>
      <c r="OV16" s="2">
        <v>1</v>
      </c>
      <c r="OW16" s="2">
        <v>1</v>
      </c>
      <c r="OX16" s="2">
        <v>1</v>
      </c>
      <c r="OY16" s="2">
        <v>1</v>
      </c>
      <c r="OZ16" s="2">
        <v>1</v>
      </c>
      <c r="PA16" s="2">
        <v>1</v>
      </c>
      <c r="PB16" s="2">
        <v>1</v>
      </c>
      <c r="PC16" s="46">
        <v>1</v>
      </c>
      <c r="PD16" s="46">
        <v>1</v>
      </c>
      <c r="PE16" s="2">
        <v>1</v>
      </c>
      <c r="PF16" s="2">
        <v>1</v>
      </c>
      <c r="PG16" s="2">
        <v>2</v>
      </c>
      <c r="PH16" s="46">
        <v>1</v>
      </c>
      <c r="PI16" s="2">
        <v>1</v>
      </c>
      <c r="PJ16" s="2">
        <v>2</v>
      </c>
      <c r="PK16" s="2">
        <v>1</v>
      </c>
      <c r="PL16" s="2">
        <v>1</v>
      </c>
      <c r="PM16" s="2">
        <v>1</v>
      </c>
      <c r="PN16" s="2">
        <v>1</v>
      </c>
      <c r="PO16" s="2">
        <v>1</v>
      </c>
      <c r="PP16" s="2">
        <v>3</v>
      </c>
      <c r="PQ16" s="2">
        <v>1</v>
      </c>
      <c r="PR16" s="2">
        <v>1</v>
      </c>
      <c r="PS16" s="2">
        <v>1</v>
      </c>
      <c r="PT16" s="2">
        <v>2</v>
      </c>
      <c r="PU16" s="2">
        <v>1</v>
      </c>
      <c r="PV16" s="2">
        <v>1</v>
      </c>
      <c r="PW16" s="2">
        <v>1</v>
      </c>
      <c r="PX16" s="2">
        <v>1</v>
      </c>
      <c r="PY16" s="2">
        <v>1</v>
      </c>
      <c r="PZ16" s="2">
        <v>1</v>
      </c>
      <c r="QA16" s="2">
        <v>1</v>
      </c>
      <c r="QB16" s="2">
        <v>1</v>
      </c>
      <c r="QC16" s="2">
        <v>1</v>
      </c>
      <c r="QD16" s="2">
        <v>1</v>
      </c>
      <c r="QE16" s="2">
        <v>1</v>
      </c>
      <c r="QF16" s="2">
        <v>3</v>
      </c>
      <c r="QG16" s="2">
        <v>1</v>
      </c>
      <c r="QH16" s="2">
        <v>1</v>
      </c>
      <c r="QI16" s="2">
        <v>3</v>
      </c>
      <c r="QJ16" s="2">
        <v>1</v>
      </c>
      <c r="QK16" s="2">
        <v>0</v>
      </c>
      <c r="QL16" s="2">
        <v>1</v>
      </c>
      <c r="QM16" s="2">
        <v>0</v>
      </c>
      <c r="QN16" s="2">
        <v>0</v>
      </c>
      <c r="QO16" s="2">
        <v>2</v>
      </c>
      <c r="QP16" s="2">
        <v>1</v>
      </c>
      <c r="QQ16" s="2">
        <v>2</v>
      </c>
      <c r="QR16" s="2">
        <v>1</v>
      </c>
      <c r="QS16" s="2" t="s">
        <v>1340</v>
      </c>
      <c r="QT16" s="2">
        <v>1</v>
      </c>
      <c r="QU16" s="2" t="s">
        <v>1340</v>
      </c>
      <c r="QV16" s="2">
        <v>3</v>
      </c>
      <c r="QW16" s="2">
        <v>2</v>
      </c>
      <c r="QX16" s="2">
        <v>1</v>
      </c>
      <c r="QY16" s="2">
        <v>1</v>
      </c>
      <c r="QZ16" s="2">
        <v>1</v>
      </c>
      <c r="RA16" s="2">
        <v>1</v>
      </c>
      <c r="RB16" s="2">
        <v>1</v>
      </c>
      <c r="RC16" s="2">
        <v>1</v>
      </c>
      <c r="RD16" s="2">
        <v>3</v>
      </c>
      <c r="RE16" s="2">
        <v>1</v>
      </c>
      <c r="RF16" s="2">
        <v>1</v>
      </c>
      <c r="RG16" s="2">
        <v>1</v>
      </c>
      <c r="RH16" s="2">
        <v>1</v>
      </c>
      <c r="RJ16" s="2">
        <v>1</v>
      </c>
      <c r="RK16" s="2">
        <v>1</v>
      </c>
      <c r="RL16" s="2">
        <v>0</v>
      </c>
      <c r="RM16" s="2">
        <v>0</v>
      </c>
      <c r="RN16" s="2">
        <v>0</v>
      </c>
      <c r="RO16" s="2">
        <v>0</v>
      </c>
      <c r="RP16" s="2">
        <v>0</v>
      </c>
      <c r="RQ16" s="2">
        <v>0</v>
      </c>
      <c r="RR16" s="2">
        <v>1</v>
      </c>
      <c r="RS16" s="2">
        <v>1</v>
      </c>
      <c r="RT16" s="2">
        <v>0</v>
      </c>
      <c r="RU16" s="2">
        <v>0</v>
      </c>
      <c r="RV16" s="2">
        <v>0</v>
      </c>
      <c r="RW16" s="2">
        <v>0</v>
      </c>
      <c r="RX16" s="2">
        <v>0</v>
      </c>
      <c r="RY16" s="2">
        <v>0</v>
      </c>
      <c r="RZ16" s="2">
        <v>0</v>
      </c>
      <c r="SA16" s="2">
        <v>0</v>
      </c>
      <c r="SB16" s="2">
        <v>0</v>
      </c>
      <c r="SC16" s="2">
        <v>0</v>
      </c>
      <c r="SD16" s="2">
        <v>0</v>
      </c>
      <c r="SE16" s="2">
        <v>0</v>
      </c>
      <c r="SF16" s="2">
        <v>0</v>
      </c>
      <c r="SG16" s="2">
        <v>0</v>
      </c>
      <c r="SH16" s="2">
        <v>0</v>
      </c>
      <c r="SI16" s="2">
        <v>0</v>
      </c>
      <c r="SK16" s="2">
        <v>1</v>
      </c>
      <c r="SL16" s="2">
        <v>1</v>
      </c>
      <c r="SM16" s="2">
        <v>1</v>
      </c>
      <c r="SN16" s="2">
        <v>1</v>
      </c>
      <c r="SO16" s="2">
        <v>1</v>
      </c>
      <c r="SP16" s="2">
        <v>1</v>
      </c>
      <c r="SQ16" s="2">
        <v>1</v>
      </c>
      <c r="SR16" s="2">
        <v>1</v>
      </c>
      <c r="SS16" s="2">
        <v>0</v>
      </c>
      <c r="ST16" s="2">
        <v>0</v>
      </c>
      <c r="SU16" s="2">
        <v>1</v>
      </c>
      <c r="SV16" s="2">
        <v>0</v>
      </c>
      <c r="SW16" s="2">
        <v>0</v>
      </c>
      <c r="SX16" s="2">
        <v>0</v>
      </c>
      <c r="SY16" s="2">
        <v>0</v>
      </c>
      <c r="SZ16" s="2">
        <v>0</v>
      </c>
      <c r="TA16" s="2">
        <v>0</v>
      </c>
      <c r="TB16" s="2">
        <v>0</v>
      </c>
      <c r="TC16" s="2">
        <v>0</v>
      </c>
      <c r="TE16" s="2">
        <v>0</v>
      </c>
      <c r="TF16" s="2">
        <v>0</v>
      </c>
      <c r="TG16" s="2">
        <v>1</v>
      </c>
      <c r="TH16" s="2">
        <v>1</v>
      </c>
      <c r="TI16" s="2">
        <v>1</v>
      </c>
      <c r="TJ16" s="2">
        <v>0</v>
      </c>
      <c r="TK16" s="2">
        <v>1</v>
      </c>
      <c r="TL16" s="2">
        <v>1</v>
      </c>
      <c r="TM16" s="2">
        <v>1</v>
      </c>
      <c r="TN16" s="2">
        <v>1</v>
      </c>
      <c r="TO16" s="2">
        <v>1</v>
      </c>
      <c r="TP16" s="2">
        <v>1</v>
      </c>
      <c r="TQ16" s="2">
        <v>1</v>
      </c>
      <c r="TR16" s="2">
        <v>1</v>
      </c>
      <c r="TS16" s="2">
        <v>1</v>
      </c>
      <c r="TT16" s="2">
        <v>1</v>
      </c>
      <c r="TU16" s="2">
        <v>0</v>
      </c>
      <c r="TV16" s="2">
        <v>0</v>
      </c>
      <c r="TW16" s="2">
        <v>1</v>
      </c>
      <c r="TX16" s="2">
        <v>0</v>
      </c>
      <c r="TY16" s="2">
        <v>0</v>
      </c>
      <c r="UA16" s="2">
        <v>1</v>
      </c>
      <c r="UB16" s="2">
        <v>2</v>
      </c>
      <c r="UC16" s="2">
        <v>1</v>
      </c>
      <c r="UD16" s="2">
        <v>1</v>
      </c>
      <c r="UE16" s="2">
        <v>1</v>
      </c>
      <c r="UF16" s="2">
        <v>1</v>
      </c>
      <c r="UG16" s="2">
        <v>1</v>
      </c>
      <c r="UH16" s="2">
        <v>1</v>
      </c>
      <c r="UI16" s="2">
        <v>1</v>
      </c>
      <c r="UJ16" s="2">
        <v>1</v>
      </c>
      <c r="UK16" s="2">
        <v>1</v>
      </c>
      <c r="UL16" s="2">
        <v>0</v>
      </c>
      <c r="UM16" s="2">
        <v>0</v>
      </c>
      <c r="UN16" s="2">
        <v>0</v>
      </c>
      <c r="UO16" s="2">
        <v>0</v>
      </c>
      <c r="UP16" s="2">
        <v>1</v>
      </c>
      <c r="UQ16" s="2">
        <v>1</v>
      </c>
      <c r="UR16" s="2">
        <v>1</v>
      </c>
      <c r="US16" s="2">
        <v>1</v>
      </c>
      <c r="UT16" s="2">
        <v>0</v>
      </c>
      <c r="UU16" s="2">
        <v>1</v>
      </c>
      <c r="UV16" s="2">
        <v>1</v>
      </c>
      <c r="UW16" s="2">
        <v>1</v>
      </c>
      <c r="UX16" s="2">
        <v>0</v>
      </c>
      <c r="UY16" s="2">
        <v>0</v>
      </c>
      <c r="UZ16" s="2">
        <v>2</v>
      </c>
    </row>
    <row r="17" spans="1:572" x14ac:dyDescent="0.25">
      <c r="A17" s="2">
        <v>58</v>
      </c>
      <c r="B17" s="2" t="s">
        <v>114</v>
      </c>
      <c r="C17" s="2" t="s">
        <v>1328</v>
      </c>
      <c r="D17" s="2">
        <v>1</v>
      </c>
      <c r="F17" s="31" t="s">
        <v>2555</v>
      </c>
      <c r="G17" s="2">
        <v>1</v>
      </c>
      <c r="H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1</v>
      </c>
      <c r="AF17" s="2">
        <v>1</v>
      </c>
      <c r="AG17" s="2">
        <v>4</v>
      </c>
      <c r="AH17" s="2">
        <v>1</v>
      </c>
      <c r="AI17" s="2">
        <v>4</v>
      </c>
      <c r="AJ17" s="46">
        <v>1</v>
      </c>
      <c r="AK17" s="2">
        <v>0</v>
      </c>
      <c r="AL17" s="2">
        <v>0</v>
      </c>
      <c r="AM17" s="2">
        <v>0</v>
      </c>
      <c r="AN17" s="2">
        <v>0</v>
      </c>
      <c r="AO17" s="2">
        <v>0</v>
      </c>
      <c r="AP17" s="2">
        <v>0</v>
      </c>
      <c r="AQ17" s="2">
        <v>0</v>
      </c>
      <c r="AR17" s="2">
        <v>1</v>
      </c>
      <c r="AS17" s="2">
        <v>0</v>
      </c>
      <c r="AT17" s="2">
        <v>0</v>
      </c>
      <c r="AU17" s="2">
        <v>0</v>
      </c>
      <c r="AV17" s="2">
        <v>0</v>
      </c>
      <c r="AW17" s="2">
        <v>0</v>
      </c>
      <c r="AX17" s="2">
        <v>0</v>
      </c>
      <c r="AY17" s="2">
        <v>0</v>
      </c>
      <c r="AZ17" s="2">
        <v>0</v>
      </c>
      <c r="BA17" s="2">
        <v>0</v>
      </c>
      <c r="BB17" s="2">
        <v>0</v>
      </c>
      <c r="BC17" s="2">
        <v>0</v>
      </c>
      <c r="BD17" s="2">
        <v>0</v>
      </c>
      <c r="BE17" s="2">
        <v>0</v>
      </c>
      <c r="BF17" s="2">
        <v>1</v>
      </c>
      <c r="BG17" s="2">
        <v>0</v>
      </c>
      <c r="BH17" s="2">
        <v>0</v>
      </c>
      <c r="BI17" s="2">
        <v>0</v>
      </c>
      <c r="BJ17" s="2">
        <v>0</v>
      </c>
      <c r="BK17" s="2">
        <v>0</v>
      </c>
      <c r="BL17" s="2">
        <v>1</v>
      </c>
      <c r="BM17" s="2">
        <v>0</v>
      </c>
      <c r="BN17" s="2">
        <v>1</v>
      </c>
      <c r="BO17" s="2">
        <v>0</v>
      </c>
      <c r="BP17" s="2">
        <v>0</v>
      </c>
      <c r="BQ17" s="2">
        <v>0</v>
      </c>
      <c r="BR17" s="2">
        <v>1</v>
      </c>
      <c r="BS17" s="2">
        <v>1</v>
      </c>
      <c r="BT17" s="2">
        <v>0</v>
      </c>
      <c r="BU17" s="2">
        <v>0</v>
      </c>
      <c r="BV17" s="2">
        <v>0</v>
      </c>
      <c r="BW17" s="2">
        <v>0</v>
      </c>
      <c r="BX17" s="2">
        <v>0</v>
      </c>
      <c r="BY17" s="2">
        <v>1</v>
      </c>
      <c r="BZ17" s="2">
        <v>0</v>
      </c>
      <c r="CA17" s="2">
        <v>0</v>
      </c>
      <c r="CB17" s="2">
        <v>1</v>
      </c>
      <c r="CC17" s="2">
        <v>0</v>
      </c>
      <c r="CE17" s="2">
        <v>2195</v>
      </c>
      <c r="CF17" s="46">
        <v>2842</v>
      </c>
      <c r="CG17" s="2">
        <v>0</v>
      </c>
      <c r="CH17" s="46">
        <v>1</v>
      </c>
      <c r="CI17" s="2">
        <v>1</v>
      </c>
      <c r="CJ17" s="2">
        <v>0</v>
      </c>
      <c r="CK17" s="2">
        <v>0</v>
      </c>
      <c r="CL17" s="2">
        <v>0</v>
      </c>
      <c r="CM17" s="2">
        <v>0</v>
      </c>
      <c r="CN17" s="2">
        <v>0</v>
      </c>
      <c r="CO17" s="2">
        <v>0</v>
      </c>
      <c r="CP17" s="2">
        <v>1</v>
      </c>
      <c r="CQ17" s="2">
        <v>1</v>
      </c>
      <c r="CR17" s="2">
        <v>1</v>
      </c>
      <c r="CT17" s="46">
        <v>2</v>
      </c>
      <c r="CU17" s="46">
        <v>80</v>
      </c>
      <c r="CV17" s="2">
        <v>0</v>
      </c>
      <c r="CX17" s="2">
        <v>0</v>
      </c>
      <c r="CZ17" s="2">
        <v>1</v>
      </c>
      <c r="DA17" s="2">
        <v>40</v>
      </c>
      <c r="DB17" s="46">
        <v>1</v>
      </c>
      <c r="DC17" s="46">
        <v>40</v>
      </c>
      <c r="DD17" s="46">
        <v>1</v>
      </c>
      <c r="DE17" s="46">
        <v>40</v>
      </c>
      <c r="DF17" s="2">
        <v>0</v>
      </c>
      <c r="DH17" s="46">
        <v>1</v>
      </c>
      <c r="DI17" s="46">
        <v>40</v>
      </c>
      <c r="DJ17" s="46">
        <v>0</v>
      </c>
      <c r="DK17" s="46"/>
      <c r="DL17" s="2">
        <v>0</v>
      </c>
      <c r="DN17" s="46">
        <v>2</v>
      </c>
      <c r="DO17" s="46">
        <v>80</v>
      </c>
      <c r="DP17" s="46">
        <v>1</v>
      </c>
      <c r="DQ17" s="46">
        <v>40</v>
      </c>
      <c r="DR17" s="2">
        <v>0</v>
      </c>
      <c r="DS17" s="46"/>
      <c r="DT17" s="46"/>
      <c r="DU17" s="46"/>
      <c r="DV17" s="46"/>
      <c r="DW17" s="46"/>
      <c r="DX17" s="46"/>
      <c r="DY17" s="46"/>
      <c r="DZ17" s="46"/>
      <c r="EA17" s="46"/>
      <c r="EB17" s="46"/>
      <c r="EC17" s="46"/>
      <c r="ED17" s="46"/>
      <c r="EE17" s="46"/>
      <c r="EF17" s="46"/>
      <c r="EG17" s="46"/>
      <c r="EH17" s="46"/>
      <c r="EI17" s="2">
        <v>0</v>
      </c>
      <c r="EJ17" s="2">
        <v>0</v>
      </c>
      <c r="EK17" s="2">
        <v>0</v>
      </c>
      <c r="EL17" s="2">
        <v>0</v>
      </c>
      <c r="EM17" s="2">
        <v>0</v>
      </c>
      <c r="EN17" s="2">
        <v>0</v>
      </c>
      <c r="EO17" s="2">
        <v>0</v>
      </c>
      <c r="EP17" s="2">
        <v>0</v>
      </c>
      <c r="EQ17" s="2">
        <v>0</v>
      </c>
      <c r="ER17" s="2">
        <v>0</v>
      </c>
      <c r="ES17" s="2">
        <v>0</v>
      </c>
      <c r="ET17" s="2">
        <v>0</v>
      </c>
      <c r="EU17" s="2">
        <v>0</v>
      </c>
      <c r="FD17" s="2">
        <v>0</v>
      </c>
      <c r="FZ17" s="2">
        <v>0</v>
      </c>
      <c r="GV17" s="2">
        <v>0</v>
      </c>
      <c r="HR17" s="2">
        <v>0</v>
      </c>
      <c r="HS17" s="2">
        <v>0</v>
      </c>
      <c r="HT17" s="2">
        <v>0</v>
      </c>
      <c r="HU17" s="2">
        <v>1</v>
      </c>
      <c r="HV17" s="2">
        <v>0</v>
      </c>
      <c r="HW17" s="2">
        <v>0</v>
      </c>
      <c r="HX17" s="2">
        <v>0</v>
      </c>
      <c r="HY17" s="2">
        <v>0</v>
      </c>
      <c r="HZ17" s="2">
        <v>0</v>
      </c>
      <c r="IA17" s="2">
        <v>0</v>
      </c>
      <c r="IB17" s="2">
        <v>0</v>
      </c>
      <c r="IC17" s="2">
        <v>0</v>
      </c>
      <c r="ID17" s="2">
        <v>0</v>
      </c>
      <c r="IE17" s="2">
        <v>1</v>
      </c>
      <c r="IF17" s="2">
        <v>0</v>
      </c>
      <c r="IG17" s="2">
        <v>0</v>
      </c>
      <c r="IP17" s="2">
        <v>1</v>
      </c>
      <c r="IQ17" s="2">
        <v>0</v>
      </c>
      <c r="IR17" s="2">
        <v>0</v>
      </c>
      <c r="IS17" s="2">
        <v>1</v>
      </c>
      <c r="IT17" s="2">
        <v>0</v>
      </c>
      <c r="IU17" s="2">
        <v>1</v>
      </c>
      <c r="IV17" s="2">
        <v>0</v>
      </c>
      <c r="IW17" s="2">
        <v>0</v>
      </c>
      <c r="IX17" s="2">
        <v>0</v>
      </c>
      <c r="IY17" s="2">
        <v>0</v>
      </c>
      <c r="IZ17" s="2">
        <v>1</v>
      </c>
      <c r="JA17" s="2">
        <v>0</v>
      </c>
      <c r="JB17" s="2">
        <v>0</v>
      </c>
      <c r="JK17" s="2">
        <v>1</v>
      </c>
      <c r="JL17" s="2">
        <v>0</v>
      </c>
      <c r="JM17" s="2">
        <v>0</v>
      </c>
      <c r="JN17" s="2">
        <v>1</v>
      </c>
      <c r="JO17" s="2">
        <v>0</v>
      </c>
      <c r="JP17" s="2">
        <v>1</v>
      </c>
      <c r="JQ17" s="2">
        <v>0</v>
      </c>
      <c r="JR17" s="2">
        <v>0</v>
      </c>
      <c r="JS17" s="2">
        <v>0</v>
      </c>
      <c r="JT17" s="2">
        <v>0</v>
      </c>
      <c r="JU17" s="2">
        <v>1</v>
      </c>
      <c r="JV17" s="2">
        <v>0</v>
      </c>
      <c r="JW17" s="2">
        <v>0</v>
      </c>
      <c r="KF17" s="2">
        <v>1</v>
      </c>
      <c r="KG17" s="2">
        <v>14</v>
      </c>
      <c r="KH17" s="2">
        <v>0</v>
      </c>
      <c r="KI17" s="2">
        <v>1</v>
      </c>
      <c r="KJ17" s="2">
        <v>4</v>
      </c>
      <c r="KK17" s="2">
        <v>4</v>
      </c>
      <c r="KL17" s="2">
        <v>4</v>
      </c>
      <c r="KM17" s="2">
        <v>4</v>
      </c>
      <c r="KN17" s="2">
        <v>4</v>
      </c>
      <c r="KO17" s="2">
        <v>3</v>
      </c>
      <c r="KP17" s="2">
        <v>4</v>
      </c>
      <c r="KQ17" s="2">
        <v>3</v>
      </c>
      <c r="KR17" s="2">
        <v>4</v>
      </c>
      <c r="KS17" s="2">
        <v>4</v>
      </c>
      <c r="KT17" s="2">
        <v>2</v>
      </c>
      <c r="KU17" s="2">
        <v>4</v>
      </c>
      <c r="KV17" s="2">
        <v>0</v>
      </c>
      <c r="LE17" s="2">
        <v>1</v>
      </c>
      <c r="LF17" s="2">
        <v>1</v>
      </c>
      <c r="LG17" s="2">
        <v>0</v>
      </c>
      <c r="LH17" s="2">
        <v>0</v>
      </c>
      <c r="LI17" s="2">
        <v>0</v>
      </c>
      <c r="LJ17" s="2">
        <v>0</v>
      </c>
      <c r="LK17" s="2">
        <v>1</v>
      </c>
      <c r="LL17" s="2">
        <v>1</v>
      </c>
      <c r="LM17" s="2">
        <v>1</v>
      </c>
      <c r="LN17" s="46">
        <v>1</v>
      </c>
      <c r="LO17" s="46">
        <v>1</v>
      </c>
      <c r="LP17" s="2">
        <v>0</v>
      </c>
      <c r="LQ17" s="2">
        <v>1</v>
      </c>
      <c r="LR17" s="2">
        <v>1</v>
      </c>
      <c r="LS17" s="2">
        <v>1</v>
      </c>
      <c r="LT17" s="46">
        <v>1</v>
      </c>
      <c r="LU17" s="46">
        <v>1</v>
      </c>
      <c r="LV17" s="2">
        <v>1</v>
      </c>
      <c r="LW17" s="2">
        <v>0</v>
      </c>
      <c r="LX17" s="2">
        <v>0</v>
      </c>
      <c r="LY17" s="46">
        <v>1</v>
      </c>
      <c r="LZ17" s="46">
        <v>1</v>
      </c>
      <c r="MA17" s="46">
        <v>1</v>
      </c>
      <c r="MB17" s="2">
        <v>0</v>
      </c>
      <c r="MC17" s="2">
        <v>1</v>
      </c>
      <c r="MD17" s="2">
        <v>0</v>
      </c>
      <c r="ME17" s="2">
        <v>0</v>
      </c>
      <c r="MF17" s="2">
        <v>1</v>
      </c>
      <c r="MG17" s="2">
        <v>0</v>
      </c>
      <c r="MH17" s="2">
        <v>0</v>
      </c>
      <c r="MI17" s="2">
        <v>1</v>
      </c>
      <c r="MJ17" s="2">
        <v>1</v>
      </c>
      <c r="MK17" s="2">
        <v>1</v>
      </c>
      <c r="ML17" s="2">
        <v>0</v>
      </c>
      <c r="MM17" s="2">
        <v>0</v>
      </c>
      <c r="MN17" s="46">
        <v>1</v>
      </c>
      <c r="MO17" s="46">
        <v>1</v>
      </c>
      <c r="MP17" s="2">
        <v>0</v>
      </c>
      <c r="MQ17" s="2">
        <v>1</v>
      </c>
      <c r="MR17" s="2">
        <v>0</v>
      </c>
      <c r="MS17" s="2">
        <v>1</v>
      </c>
      <c r="MT17" s="2">
        <v>1</v>
      </c>
      <c r="MU17" s="2">
        <v>3</v>
      </c>
      <c r="MV17" s="2">
        <v>3</v>
      </c>
      <c r="MW17" s="2">
        <v>1</v>
      </c>
      <c r="MX17" s="2">
        <v>1</v>
      </c>
      <c r="MY17" s="2">
        <v>0</v>
      </c>
      <c r="MZ17" s="2">
        <v>0</v>
      </c>
      <c r="NA17" s="2">
        <v>1</v>
      </c>
      <c r="NB17" s="2">
        <v>1</v>
      </c>
      <c r="NC17" s="2">
        <v>1</v>
      </c>
      <c r="ND17" s="2">
        <v>1</v>
      </c>
      <c r="NE17" s="2">
        <v>0</v>
      </c>
      <c r="NF17" s="46">
        <v>1</v>
      </c>
      <c r="NG17" s="46">
        <v>0</v>
      </c>
      <c r="NH17" s="2">
        <v>1</v>
      </c>
      <c r="NI17" s="2">
        <v>1</v>
      </c>
      <c r="NJ17" s="38">
        <v>44042</v>
      </c>
      <c r="NK17" s="2">
        <v>2</v>
      </c>
      <c r="NL17" s="2">
        <v>1</v>
      </c>
      <c r="NM17" s="2">
        <v>0</v>
      </c>
      <c r="NN17" s="2">
        <v>0</v>
      </c>
      <c r="NO17" s="2">
        <v>0</v>
      </c>
      <c r="NP17" s="2">
        <v>0</v>
      </c>
      <c r="NQ17" s="2">
        <v>0</v>
      </c>
      <c r="NR17" s="2">
        <v>1</v>
      </c>
      <c r="NS17" s="2">
        <v>0</v>
      </c>
      <c r="NT17" s="2">
        <v>1</v>
      </c>
      <c r="NU17" s="2">
        <v>0</v>
      </c>
      <c r="NV17" s="2">
        <v>0</v>
      </c>
      <c r="NW17" s="2">
        <v>1</v>
      </c>
      <c r="NX17" s="2">
        <v>0</v>
      </c>
      <c r="NY17" s="2">
        <v>0</v>
      </c>
      <c r="NZ17" s="2">
        <v>0</v>
      </c>
      <c r="OA17" s="2">
        <v>0</v>
      </c>
      <c r="OB17" s="2">
        <v>0</v>
      </c>
      <c r="OC17" s="2">
        <v>0</v>
      </c>
      <c r="OD17" s="2">
        <v>0</v>
      </c>
      <c r="OE17" s="2">
        <v>0</v>
      </c>
      <c r="OF17" s="2">
        <v>0</v>
      </c>
      <c r="OG17" s="2">
        <v>0</v>
      </c>
      <c r="OH17" s="2">
        <v>1</v>
      </c>
      <c r="OI17" s="2">
        <v>1</v>
      </c>
      <c r="OJ17" s="2">
        <v>1</v>
      </c>
      <c r="OK17" s="2">
        <v>1</v>
      </c>
      <c r="OL17" s="2">
        <v>1</v>
      </c>
      <c r="OM17" s="2">
        <v>1</v>
      </c>
      <c r="ON17" s="2">
        <v>3</v>
      </c>
      <c r="OO17" s="2">
        <v>1</v>
      </c>
      <c r="OP17" s="2">
        <v>1</v>
      </c>
      <c r="OQ17" s="2">
        <v>1</v>
      </c>
      <c r="OR17" s="2">
        <v>1</v>
      </c>
      <c r="OS17" s="2">
        <v>1</v>
      </c>
      <c r="OT17" s="46">
        <v>1</v>
      </c>
      <c r="OU17" s="2">
        <v>1</v>
      </c>
      <c r="OV17" s="2">
        <v>3</v>
      </c>
      <c r="OW17" s="2">
        <v>3</v>
      </c>
      <c r="OX17" s="2">
        <v>1</v>
      </c>
      <c r="OY17" s="2">
        <v>1</v>
      </c>
      <c r="OZ17" s="2">
        <v>1</v>
      </c>
      <c r="PA17" s="2">
        <v>1</v>
      </c>
      <c r="PB17" s="2">
        <v>1</v>
      </c>
      <c r="PC17" s="46">
        <v>1</v>
      </c>
      <c r="PD17" s="46">
        <v>1</v>
      </c>
      <c r="PE17" s="2">
        <v>1</v>
      </c>
      <c r="PF17" s="2">
        <v>1</v>
      </c>
      <c r="PG17" s="2">
        <v>3</v>
      </c>
      <c r="PH17" s="46">
        <v>1</v>
      </c>
      <c r="PI17" s="2">
        <v>1</v>
      </c>
      <c r="PJ17" s="2">
        <v>1</v>
      </c>
      <c r="PK17" s="2">
        <v>1</v>
      </c>
      <c r="PL17" s="2">
        <v>3</v>
      </c>
      <c r="PM17" s="2">
        <v>1</v>
      </c>
      <c r="PN17" s="2">
        <v>1</v>
      </c>
      <c r="PO17" s="2">
        <v>1</v>
      </c>
      <c r="PP17" s="2">
        <v>3</v>
      </c>
      <c r="PQ17" s="2">
        <v>3</v>
      </c>
      <c r="PR17" s="2">
        <v>1</v>
      </c>
      <c r="PS17" s="2">
        <v>1</v>
      </c>
      <c r="PT17" s="2">
        <v>1</v>
      </c>
      <c r="PU17" s="2">
        <v>1</v>
      </c>
      <c r="PV17" s="2">
        <v>3</v>
      </c>
      <c r="PW17" s="2">
        <v>1</v>
      </c>
      <c r="PX17" s="2">
        <v>1</v>
      </c>
      <c r="PY17" s="2">
        <v>1</v>
      </c>
      <c r="PZ17" s="2">
        <v>3</v>
      </c>
      <c r="QA17" s="2">
        <v>1</v>
      </c>
      <c r="QB17" s="2">
        <v>1</v>
      </c>
      <c r="QC17" s="2">
        <v>1</v>
      </c>
      <c r="QD17" s="2">
        <v>3</v>
      </c>
      <c r="QE17" s="2">
        <v>1</v>
      </c>
      <c r="QF17" s="2">
        <v>3</v>
      </c>
      <c r="QG17" s="2">
        <v>1</v>
      </c>
      <c r="QH17" s="2">
        <v>1</v>
      </c>
      <c r="QI17" s="2">
        <v>3</v>
      </c>
      <c r="QJ17" s="2">
        <v>3</v>
      </c>
      <c r="QK17" s="2">
        <v>1</v>
      </c>
      <c r="QL17" s="2">
        <v>1</v>
      </c>
      <c r="QM17" s="2">
        <v>1</v>
      </c>
      <c r="QN17" s="2">
        <v>1</v>
      </c>
      <c r="QO17" s="2">
        <v>1</v>
      </c>
      <c r="QP17" s="2">
        <v>1</v>
      </c>
      <c r="QQ17" s="2">
        <v>3</v>
      </c>
      <c r="QR17" s="2">
        <v>0</v>
      </c>
      <c r="QT17" s="2">
        <v>0</v>
      </c>
      <c r="QV17" s="2">
        <v>2</v>
      </c>
      <c r="QW17" s="2">
        <v>3</v>
      </c>
      <c r="QX17" s="2">
        <v>0</v>
      </c>
      <c r="QY17" s="2">
        <v>0</v>
      </c>
      <c r="RA17" s="2">
        <v>0</v>
      </c>
      <c r="RB17" s="2">
        <v>1</v>
      </c>
      <c r="RC17" s="2">
        <v>1</v>
      </c>
      <c r="RD17" s="2">
        <v>2</v>
      </c>
      <c r="RE17" s="2">
        <v>1</v>
      </c>
      <c r="RF17" s="2">
        <v>1</v>
      </c>
      <c r="RG17" s="2">
        <v>1</v>
      </c>
      <c r="RH17" s="2">
        <v>1</v>
      </c>
      <c r="RJ17" s="2">
        <v>1</v>
      </c>
      <c r="RK17" s="2">
        <v>1</v>
      </c>
      <c r="RL17" s="2">
        <v>0</v>
      </c>
      <c r="RM17" s="2">
        <v>0</v>
      </c>
      <c r="RN17" s="2">
        <v>0</v>
      </c>
      <c r="RO17" s="2">
        <v>0</v>
      </c>
      <c r="RP17" s="2">
        <v>0</v>
      </c>
      <c r="RQ17" s="2">
        <v>0</v>
      </c>
      <c r="RR17" s="2">
        <v>1</v>
      </c>
      <c r="RS17" s="2">
        <v>0</v>
      </c>
      <c r="RT17" s="2">
        <v>1</v>
      </c>
      <c r="RU17" s="2">
        <v>1</v>
      </c>
      <c r="RV17" s="2">
        <v>0</v>
      </c>
      <c r="RW17" s="2">
        <v>1</v>
      </c>
      <c r="RX17" s="2">
        <v>1</v>
      </c>
      <c r="RY17" s="2">
        <v>0</v>
      </c>
      <c r="RZ17" s="2">
        <v>0</v>
      </c>
      <c r="SA17" s="2">
        <v>0</v>
      </c>
      <c r="SB17" s="2">
        <v>1</v>
      </c>
      <c r="SC17" s="2">
        <v>1</v>
      </c>
      <c r="SD17" s="2">
        <v>0</v>
      </c>
      <c r="SE17" s="2">
        <v>0</v>
      </c>
      <c r="SF17" s="2">
        <v>0</v>
      </c>
      <c r="SG17" s="2">
        <v>0</v>
      </c>
      <c r="SH17" s="2">
        <v>0</v>
      </c>
      <c r="SI17" s="2">
        <v>1</v>
      </c>
      <c r="SJ17" s="2" t="s">
        <v>1341</v>
      </c>
      <c r="SK17" s="2">
        <v>1</v>
      </c>
      <c r="SL17" s="2">
        <v>1</v>
      </c>
      <c r="SM17" s="2">
        <v>1</v>
      </c>
      <c r="SN17" s="2">
        <v>1</v>
      </c>
      <c r="SO17" s="2">
        <v>1</v>
      </c>
      <c r="SP17" s="2">
        <v>1</v>
      </c>
      <c r="SQ17" s="2">
        <v>0</v>
      </c>
      <c r="SR17" s="2">
        <v>0</v>
      </c>
      <c r="SS17" s="2">
        <v>0</v>
      </c>
      <c r="ST17" s="2">
        <v>0</v>
      </c>
      <c r="SU17" s="2">
        <v>0</v>
      </c>
      <c r="SV17" s="2">
        <v>0</v>
      </c>
      <c r="SW17" s="2">
        <v>0</v>
      </c>
      <c r="SX17" s="2">
        <v>0</v>
      </c>
      <c r="SY17" s="2">
        <v>0</v>
      </c>
      <c r="SZ17" s="2">
        <v>0</v>
      </c>
      <c r="TA17" s="2">
        <v>0</v>
      </c>
      <c r="TB17" s="2">
        <v>0</v>
      </c>
      <c r="TC17" s="2">
        <v>0</v>
      </c>
      <c r="TE17" s="2">
        <v>0</v>
      </c>
      <c r="TF17" s="2">
        <v>0</v>
      </c>
      <c r="TG17" s="2">
        <v>1</v>
      </c>
      <c r="TH17" s="2">
        <v>1</v>
      </c>
      <c r="TI17" s="2">
        <v>1</v>
      </c>
      <c r="TJ17" s="2">
        <v>1</v>
      </c>
      <c r="TK17" s="2">
        <v>0</v>
      </c>
      <c r="TL17" s="2">
        <v>0</v>
      </c>
      <c r="TN17" s="2">
        <v>1</v>
      </c>
      <c r="TO17" s="2">
        <v>1</v>
      </c>
      <c r="TP17" s="2">
        <v>1</v>
      </c>
      <c r="TQ17" s="2">
        <v>1</v>
      </c>
      <c r="TR17" s="2">
        <v>1</v>
      </c>
      <c r="TS17" s="2">
        <v>1</v>
      </c>
      <c r="TT17" s="2">
        <v>1</v>
      </c>
      <c r="TU17" s="2">
        <v>0</v>
      </c>
      <c r="TV17" s="2">
        <v>1</v>
      </c>
      <c r="TW17" s="2">
        <v>0</v>
      </c>
      <c r="TX17" s="2">
        <v>0</v>
      </c>
      <c r="TY17" s="2">
        <v>0</v>
      </c>
      <c r="UA17" s="2">
        <v>1</v>
      </c>
      <c r="UB17" s="2">
        <v>3</v>
      </c>
      <c r="UC17" s="2">
        <v>1</v>
      </c>
      <c r="UD17" s="2">
        <v>0</v>
      </c>
      <c r="UE17" s="2">
        <v>1</v>
      </c>
      <c r="UF17" s="2">
        <v>0</v>
      </c>
      <c r="UG17" s="2">
        <v>1</v>
      </c>
      <c r="UH17" s="2">
        <v>0</v>
      </c>
      <c r="UI17" s="2">
        <v>1</v>
      </c>
      <c r="UJ17" s="2">
        <v>1</v>
      </c>
      <c r="UK17" s="2">
        <v>1</v>
      </c>
      <c r="UL17" s="2">
        <v>1</v>
      </c>
      <c r="UM17" s="2">
        <v>1</v>
      </c>
      <c r="UN17" s="2">
        <v>0</v>
      </c>
      <c r="UO17" s="2">
        <v>0</v>
      </c>
      <c r="UP17" s="2">
        <v>1</v>
      </c>
      <c r="UQ17" s="2">
        <v>0</v>
      </c>
      <c r="UR17" s="2">
        <v>0</v>
      </c>
      <c r="US17" s="2">
        <v>1</v>
      </c>
      <c r="UT17" s="2">
        <v>0</v>
      </c>
      <c r="UU17" s="2">
        <v>1</v>
      </c>
      <c r="UV17" s="2">
        <v>1</v>
      </c>
      <c r="UW17" s="2">
        <v>1</v>
      </c>
      <c r="UX17" s="2">
        <v>0</v>
      </c>
      <c r="UY17" s="2">
        <v>0</v>
      </c>
      <c r="UZ17" s="2">
        <v>2</v>
      </c>
    </row>
    <row r="18" spans="1:572" x14ac:dyDescent="0.25">
      <c r="A18" s="2">
        <v>59</v>
      </c>
      <c r="B18" s="2" t="s">
        <v>114</v>
      </c>
      <c r="C18" s="2" t="s">
        <v>1328</v>
      </c>
      <c r="D18" s="2">
        <v>1</v>
      </c>
      <c r="F18" s="31" t="s">
        <v>2556</v>
      </c>
      <c r="G18" s="2">
        <v>1</v>
      </c>
      <c r="H18" s="2">
        <v>0</v>
      </c>
      <c r="J18" s="2">
        <v>0</v>
      </c>
      <c r="K18" s="2">
        <v>0</v>
      </c>
      <c r="L18" s="2">
        <v>0</v>
      </c>
      <c r="M18" s="2">
        <v>1</v>
      </c>
      <c r="N18" s="2">
        <v>1</v>
      </c>
      <c r="O18" s="2">
        <v>1</v>
      </c>
      <c r="P18" s="2">
        <v>1</v>
      </c>
      <c r="Q18" s="2">
        <v>1</v>
      </c>
      <c r="R18" s="2">
        <v>1</v>
      </c>
      <c r="S18" s="2">
        <v>1</v>
      </c>
      <c r="T18" s="2">
        <v>1</v>
      </c>
      <c r="U18" s="2">
        <v>1</v>
      </c>
      <c r="V18" s="2">
        <v>1</v>
      </c>
      <c r="W18" s="2">
        <v>1</v>
      </c>
      <c r="X18" s="2">
        <v>1</v>
      </c>
      <c r="Y18" s="2">
        <v>1</v>
      </c>
      <c r="Z18" s="2">
        <v>1</v>
      </c>
      <c r="AA18" s="2">
        <v>1</v>
      </c>
      <c r="AB18" s="2">
        <v>0</v>
      </c>
      <c r="AC18" s="2">
        <v>0</v>
      </c>
      <c r="AD18" s="2">
        <v>0</v>
      </c>
      <c r="AE18" s="2">
        <v>0</v>
      </c>
      <c r="AF18" s="2">
        <v>1</v>
      </c>
      <c r="AG18" s="2">
        <v>2</v>
      </c>
      <c r="AH18" s="2">
        <v>1</v>
      </c>
      <c r="AI18" s="2">
        <v>5</v>
      </c>
      <c r="AJ18" s="46">
        <v>1</v>
      </c>
      <c r="AK18" s="2">
        <v>1</v>
      </c>
      <c r="AL18" s="2">
        <v>0</v>
      </c>
      <c r="AM18" s="2">
        <v>0</v>
      </c>
      <c r="AN18" s="2">
        <v>0</v>
      </c>
      <c r="AO18" s="2">
        <v>0</v>
      </c>
      <c r="AP18" s="2">
        <v>1</v>
      </c>
      <c r="AQ18" s="2">
        <v>0</v>
      </c>
      <c r="AR18" s="2">
        <v>1</v>
      </c>
      <c r="AS18" s="2">
        <v>0</v>
      </c>
      <c r="AT18" s="2">
        <v>0</v>
      </c>
      <c r="AU18" s="2">
        <v>0</v>
      </c>
      <c r="AV18" s="2">
        <v>0</v>
      </c>
      <c r="AW18" s="2">
        <v>0</v>
      </c>
      <c r="AX18" s="2">
        <v>0</v>
      </c>
      <c r="AY18" s="2">
        <v>0</v>
      </c>
      <c r="AZ18" s="2">
        <v>0</v>
      </c>
      <c r="BA18" s="2">
        <v>0</v>
      </c>
      <c r="BB18" s="2">
        <v>0</v>
      </c>
      <c r="BC18" s="2">
        <v>0</v>
      </c>
      <c r="BD18" s="2">
        <v>0</v>
      </c>
      <c r="BE18" s="2">
        <v>0</v>
      </c>
      <c r="BF18" s="2">
        <v>1</v>
      </c>
      <c r="BG18" s="2">
        <v>2</v>
      </c>
      <c r="BH18" s="2">
        <v>0</v>
      </c>
      <c r="BI18" s="2">
        <v>0</v>
      </c>
      <c r="BJ18" s="2">
        <v>0</v>
      </c>
      <c r="BK18" s="2">
        <v>0</v>
      </c>
      <c r="BL18" s="2">
        <v>2</v>
      </c>
      <c r="BM18" s="2">
        <v>0</v>
      </c>
      <c r="BN18" s="2">
        <v>0</v>
      </c>
      <c r="BO18" s="2">
        <v>0</v>
      </c>
      <c r="BP18" s="2">
        <v>0</v>
      </c>
      <c r="BQ18" s="2">
        <v>0</v>
      </c>
      <c r="BR18" s="2">
        <v>0</v>
      </c>
      <c r="BS18" s="2">
        <v>0</v>
      </c>
      <c r="CB18" s="2">
        <v>1</v>
      </c>
      <c r="CC18" s="2">
        <v>1</v>
      </c>
      <c r="CD18" s="2" t="s">
        <v>1342</v>
      </c>
      <c r="CE18" s="2">
        <v>8000</v>
      </c>
      <c r="CF18" s="46">
        <v>7500</v>
      </c>
      <c r="CG18" s="2">
        <v>0</v>
      </c>
      <c r="CH18" s="46">
        <v>2</v>
      </c>
      <c r="CI18" s="2">
        <v>1</v>
      </c>
      <c r="CJ18" s="2">
        <v>0</v>
      </c>
      <c r="CK18" s="2">
        <v>0</v>
      </c>
      <c r="CL18" s="2">
        <v>0</v>
      </c>
      <c r="CM18" s="2">
        <v>0</v>
      </c>
      <c r="CN18" s="2">
        <v>0</v>
      </c>
      <c r="CO18" s="2">
        <v>0</v>
      </c>
      <c r="CP18" s="2">
        <v>0</v>
      </c>
      <c r="CR18" s="2">
        <v>1</v>
      </c>
      <c r="CT18" s="46">
        <v>3</v>
      </c>
      <c r="CU18" s="46">
        <v>120</v>
      </c>
      <c r="CV18" s="2">
        <v>0</v>
      </c>
      <c r="CX18" s="2">
        <v>0</v>
      </c>
      <c r="CZ18" s="2">
        <v>1</v>
      </c>
      <c r="DA18" s="2">
        <v>40</v>
      </c>
      <c r="DB18" s="46">
        <v>1</v>
      </c>
      <c r="DC18" s="46">
        <v>40</v>
      </c>
      <c r="DD18" s="46">
        <v>2</v>
      </c>
      <c r="DE18" s="46">
        <v>80</v>
      </c>
      <c r="DF18" s="2">
        <v>0</v>
      </c>
      <c r="DH18" s="46">
        <v>1</v>
      </c>
      <c r="DI18" s="46">
        <v>40</v>
      </c>
      <c r="DJ18" s="46">
        <v>0</v>
      </c>
      <c r="DK18" s="46"/>
      <c r="DL18" s="2">
        <v>0</v>
      </c>
      <c r="DN18" s="46">
        <v>4</v>
      </c>
      <c r="DO18" s="46">
        <v>140</v>
      </c>
      <c r="DP18" s="46">
        <v>1</v>
      </c>
      <c r="DQ18" s="46">
        <v>40</v>
      </c>
      <c r="DR18" s="2">
        <v>0</v>
      </c>
      <c r="DS18" s="46"/>
      <c r="DT18" s="46"/>
      <c r="DU18" s="46"/>
      <c r="DV18" s="46"/>
      <c r="DW18" s="46"/>
      <c r="DX18" s="46"/>
      <c r="DY18" s="46"/>
      <c r="DZ18" s="46"/>
      <c r="EA18" s="46"/>
      <c r="EB18" s="46"/>
      <c r="EC18" s="46"/>
      <c r="ED18" s="46"/>
      <c r="EE18" s="46"/>
      <c r="EF18" s="46"/>
      <c r="EG18" s="46"/>
      <c r="EH18" s="46"/>
      <c r="EI18" s="2">
        <v>0</v>
      </c>
      <c r="EJ18" s="2">
        <v>0</v>
      </c>
      <c r="EK18" s="2">
        <v>0</v>
      </c>
      <c r="EL18" s="2">
        <v>0</v>
      </c>
      <c r="EM18" s="2">
        <v>0</v>
      </c>
      <c r="EN18" s="2">
        <v>0</v>
      </c>
      <c r="EO18" s="2">
        <v>0</v>
      </c>
      <c r="EP18" s="2">
        <v>1</v>
      </c>
      <c r="EQ18" s="2">
        <v>0</v>
      </c>
      <c r="ER18" s="2">
        <v>0</v>
      </c>
      <c r="ES18" s="2">
        <v>0</v>
      </c>
      <c r="ET18" s="2">
        <v>0</v>
      </c>
      <c r="EU18" s="2">
        <v>0</v>
      </c>
      <c r="FD18" s="2">
        <v>0</v>
      </c>
      <c r="FZ18" s="2">
        <v>0</v>
      </c>
      <c r="GV18" s="2">
        <v>1</v>
      </c>
      <c r="GW18" s="2">
        <v>1</v>
      </c>
      <c r="GX18" s="2">
        <v>0</v>
      </c>
      <c r="GY18" s="2">
        <v>0</v>
      </c>
      <c r="GZ18" s="2">
        <v>0</v>
      </c>
      <c r="HA18" s="2">
        <v>0</v>
      </c>
      <c r="HB18" s="2">
        <v>0</v>
      </c>
      <c r="HC18" s="2">
        <v>0</v>
      </c>
      <c r="HD18" s="2">
        <v>1</v>
      </c>
      <c r="HE18" s="2">
        <v>0</v>
      </c>
      <c r="HF18" s="2">
        <v>0</v>
      </c>
      <c r="HG18" s="2">
        <v>0</v>
      </c>
      <c r="HH18" s="2">
        <v>0</v>
      </c>
      <c r="HI18" s="2">
        <v>0</v>
      </c>
      <c r="HR18" s="2">
        <v>1</v>
      </c>
      <c r="HS18" s="2">
        <v>1</v>
      </c>
      <c r="HT18" s="2">
        <v>0</v>
      </c>
      <c r="HU18" s="2">
        <v>0</v>
      </c>
      <c r="HV18" s="2">
        <v>0</v>
      </c>
      <c r="HW18" s="2">
        <v>0</v>
      </c>
      <c r="HX18" s="2">
        <v>0</v>
      </c>
      <c r="HY18" s="2">
        <v>1</v>
      </c>
      <c r="HZ18" s="2">
        <v>0</v>
      </c>
      <c r="IA18" s="2">
        <v>0</v>
      </c>
      <c r="IB18" s="2">
        <v>1</v>
      </c>
      <c r="IC18" s="2">
        <v>0</v>
      </c>
      <c r="ID18" s="2">
        <v>0</v>
      </c>
      <c r="IE18" s="2">
        <v>0</v>
      </c>
      <c r="IF18" s="2">
        <v>1</v>
      </c>
      <c r="IG18" s="2">
        <v>0</v>
      </c>
      <c r="IP18" s="2">
        <v>1</v>
      </c>
      <c r="IQ18" s="2">
        <v>0</v>
      </c>
      <c r="IR18" s="2">
        <v>0</v>
      </c>
      <c r="IS18" s="2">
        <v>0</v>
      </c>
      <c r="IT18" s="2">
        <v>0</v>
      </c>
      <c r="IU18" s="2">
        <v>1</v>
      </c>
      <c r="IV18" s="2">
        <v>0</v>
      </c>
      <c r="IW18" s="2">
        <v>1</v>
      </c>
      <c r="IX18" s="2">
        <v>0</v>
      </c>
      <c r="IY18" s="2">
        <v>0</v>
      </c>
      <c r="IZ18" s="2">
        <v>1</v>
      </c>
      <c r="JA18" s="2">
        <v>0</v>
      </c>
      <c r="JB18" s="2">
        <v>0</v>
      </c>
      <c r="JK18" s="2">
        <v>1</v>
      </c>
      <c r="JL18" s="2">
        <v>0</v>
      </c>
      <c r="JM18" s="2">
        <v>0</v>
      </c>
      <c r="JN18" s="2">
        <v>0</v>
      </c>
      <c r="JO18" s="2">
        <v>0</v>
      </c>
      <c r="JP18" s="2">
        <v>0</v>
      </c>
      <c r="JQ18" s="2">
        <v>0</v>
      </c>
      <c r="JR18" s="2">
        <v>0</v>
      </c>
      <c r="JS18" s="2">
        <v>0</v>
      </c>
      <c r="JT18" s="2">
        <v>0</v>
      </c>
      <c r="JU18" s="2">
        <v>0</v>
      </c>
      <c r="JV18" s="2">
        <v>0</v>
      </c>
      <c r="JW18" s="2">
        <v>0</v>
      </c>
      <c r="KF18" s="2">
        <v>1</v>
      </c>
      <c r="KG18" s="2">
        <v>14</v>
      </c>
      <c r="KH18" s="2">
        <v>1</v>
      </c>
      <c r="KJ18" s="2">
        <v>4</v>
      </c>
      <c r="KK18" s="2">
        <v>4</v>
      </c>
      <c r="KL18" s="2">
        <v>4</v>
      </c>
      <c r="KM18" s="2">
        <v>4</v>
      </c>
      <c r="KN18" s="2">
        <v>4</v>
      </c>
      <c r="KO18" s="2">
        <v>3</v>
      </c>
      <c r="KP18" s="2">
        <v>4</v>
      </c>
      <c r="KQ18" s="2">
        <v>4</v>
      </c>
      <c r="KR18" s="2">
        <v>4</v>
      </c>
      <c r="KS18" s="2">
        <v>4</v>
      </c>
      <c r="KT18" s="2">
        <v>2</v>
      </c>
      <c r="KU18" s="2">
        <v>2</v>
      </c>
      <c r="KV18" s="2">
        <v>0</v>
      </c>
      <c r="LE18" s="2">
        <v>1</v>
      </c>
      <c r="LF18" s="2">
        <v>1</v>
      </c>
      <c r="LG18" s="2">
        <v>1</v>
      </c>
      <c r="LH18" s="2">
        <v>1</v>
      </c>
      <c r="LI18" s="2">
        <v>0</v>
      </c>
      <c r="LJ18" s="2">
        <v>0</v>
      </c>
      <c r="LK18" s="2">
        <v>1</v>
      </c>
      <c r="LL18" s="2">
        <v>1</v>
      </c>
      <c r="LM18" s="2">
        <v>1</v>
      </c>
      <c r="LN18" s="46">
        <v>1</v>
      </c>
      <c r="LO18" s="46">
        <v>2</v>
      </c>
      <c r="LP18" s="2">
        <v>0</v>
      </c>
      <c r="LQ18" s="2">
        <v>2</v>
      </c>
      <c r="LR18" s="2">
        <v>0</v>
      </c>
      <c r="LS18" s="2">
        <v>1</v>
      </c>
      <c r="LT18" s="46">
        <v>0</v>
      </c>
      <c r="LU18" s="46">
        <v>1</v>
      </c>
      <c r="LV18" s="2">
        <v>0</v>
      </c>
      <c r="LW18" s="2">
        <v>0</v>
      </c>
      <c r="LX18" s="2">
        <v>0</v>
      </c>
      <c r="LY18" s="46">
        <v>1</v>
      </c>
      <c r="LZ18" s="46">
        <v>0</v>
      </c>
      <c r="MA18" s="46">
        <v>1</v>
      </c>
      <c r="MB18" s="2">
        <v>0</v>
      </c>
      <c r="MC18" s="2">
        <v>1</v>
      </c>
      <c r="MD18" s="2">
        <v>0</v>
      </c>
      <c r="ME18" s="2">
        <v>0</v>
      </c>
      <c r="MF18" s="2">
        <v>0</v>
      </c>
      <c r="MG18" s="2">
        <v>0</v>
      </c>
      <c r="MH18" s="2">
        <v>1</v>
      </c>
      <c r="MI18" s="2">
        <v>1</v>
      </c>
      <c r="MJ18" s="2">
        <v>1</v>
      </c>
      <c r="MK18" s="2">
        <v>0</v>
      </c>
      <c r="ML18" s="2">
        <v>0</v>
      </c>
      <c r="MM18" s="2">
        <v>0</v>
      </c>
      <c r="MN18" s="46">
        <v>1</v>
      </c>
      <c r="MO18" s="46">
        <v>1</v>
      </c>
      <c r="MP18" s="2">
        <v>0</v>
      </c>
      <c r="MQ18" s="2">
        <v>0</v>
      </c>
      <c r="MR18" s="2">
        <v>0</v>
      </c>
      <c r="MS18" s="2">
        <v>2</v>
      </c>
      <c r="MT18" s="2">
        <v>2</v>
      </c>
      <c r="MU18" s="2">
        <v>2</v>
      </c>
      <c r="MV18" s="2">
        <v>2</v>
      </c>
      <c r="MW18" s="2">
        <v>1</v>
      </c>
      <c r="MX18" s="2">
        <v>1</v>
      </c>
      <c r="MY18" s="2">
        <v>0</v>
      </c>
      <c r="MZ18" s="2">
        <v>0</v>
      </c>
      <c r="NA18" s="2">
        <v>1</v>
      </c>
      <c r="NB18" s="2">
        <v>1</v>
      </c>
      <c r="NC18" s="2">
        <v>1</v>
      </c>
      <c r="ND18" s="2">
        <v>0</v>
      </c>
      <c r="NE18" s="2">
        <v>0</v>
      </c>
      <c r="NF18" s="46">
        <v>1</v>
      </c>
      <c r="NG18" s="46">
        <v>0</v>
      </c>
      <c r="NH18" s="2">
        <v>1</v>
      </c>
      <c r="NI18" s="2">
        <v>1</v>
      </c>
      <c r="NJ18" s="38">
        <v>43992</v>
      </c>
      <c r="NK18" s="2">
        <v>2</v>
      </c>
      <c r="NL18" s="2">
        <v>1</v>
      </c>
      <c r="NM18" s="2">
        <v>0</v>
      </c>
      <c r="NN18" s="2">
        <v>0</v>
      </c>
      <c r="NO18" s="2">
        <v>0</v>
      </c>
      <c r="NP18" s="2">
        <v>0</v>
      </c>
      <c r="NQ18" s="2">
        <v>0</v>
      </c>
      <c r="NR18" s="2">
        <v>1</v>
      </c>
      <c r="NS18" s="2">
        <v>0</v>
      </c>
      <c r="NT18" s="2">
        <v>1</v>
      </c>
      <c r="NU18" s="2">
        <v>0</v>
      </c>
      <c r="NV18" s="2">
        <v>0</v>
      </c>
      <c r="NW18" s="2">
        <v>0</v>
      </c>
      <c r="NX18" s="2">
        <v>0</v>
      </c>
      <c r="NY18" s="2">
        <v>0</v>
      </c>
      <c r="NZ18" s="2">
        <v>0</v>
      </c>
      <c r="OA18" s="2">
        <v>0</v>
      </c>
      <c r="OB18" s="2">
        <v>0</v>
      </c>
      <c r="OC18" s="2">
        <v>0</v>
      </c>
      <c r="OD18" s="2">
        <v>0</v>
      </c>
      <c r="OE18" s="2">
        <v>0</v>
      </c>
      <c r="OF18" s="2">
        <v>0</v>
      </c>
      <c r="OG18" s="2">
        <v>0</v>
      </c>
      <c r="OH18" s="2">
        <v>1</v>
      </c>
      <c r="OI18" s="2">
        <v>2</v>
      </c>
      <c r="OJ18" s="2">
        <v>1</v>
      </c>
      <c r="OK18" s="2">
        <v>1</v>
      </c>
      <c r="OL18" s="2">
        <v>1</v>
      </c>
      <c r="OM18" s="2">
        <v>1</v>
      </c>
      <c r="ON18" s="2">
        <v>2</v>
      </c>
      <c r="OO18" s="2">
        <v>1</v>
      </c>
      <c r="OP18" s="2">
        <v>1</v>
      </c>
      <c r="OQ18" s="2">
        <v>1</v>
      </c>
      <c r="OR18" s="2">
        <v>2</v>
      </c>
      <c r="OS18" s="2">
        <v>1</v>
      </c>
      <c r="OT18" s="46">
        <v>1</v>
      </c>
      <c r="OU18" s="2">
        <v>1</v>
      </c>
      <c r="OV18" s="2">
        <v>1</v>
      </c>
      <c r="OW18" s="2">
        <v>2</v>
      </c>
      <c r="OX18" s="2">
        <v>1</v>
      </c>
      <c r="OY18" s="2">
        <v>1</v>
      </c>
      <c r="OZ18" s="2">
        <v>1</v>
      </c>
      <c r="PA18" s="2">
        <v>1</v>
      </c>
      <c r="PB18" s="2">
        <v>2</v>
      </c>
      <c r="PC18" s="46">
        <v>1</v>
      </c>
      <c r="PD18" s="46">
        <v>1</v>
      </c>
      <c r="PE18" s="2">
        <v>1</v>
      </c>
      <c r="PF18" s="2">
        <v>1</v>
      </c>
      <c r="PG18" s="2">
        <v>3</v>
      </c>
      <c r="PH18" s="46">
        <v>2</v>
      </c>
      <c r="PI18" s="2">
        <v>1</v>
      </c>
      <c r="PJ18" s="2">
        <v>2</v>
      </c>
      <c r="PK18" s="2">
        <v>3</v>
      </c>
      <c r="PL18" s="2">
        <v>1</v>
      </c>
      <c r="PM18" s="2">
        <v>1</v>
      </c>
      <c r="PN18" s="2">
        <v>1</v>
      </c>
      <c r="PO18" s="2">
        <v>1</v>
      </c>
      <c r="PP18" s="2">
        <v>3</v>
      </c>
      <c r="PQ18" s="2">
        <v>3</v>
      </c>
      <c r="PR18" s="2">
        <v>1</v>
      </c>
      <c r="PS18" s="2">
        <v>1</v>
      </c>
      <c r="PT18" s="2">
        <v>1</v>
      </c>
      <c r="PU18" s="2">
        <v>1</v>
      </c>
      <c r="PV18" s="2">
        <v>3</v>
      </c>
      <c r="PW18" s="2">
        <v>2</v>
      </c>
      <c r="PX18" s="2">
        <v>1</v>
      </c>
      <c r="PY18" s="2">
        <v>1</v>
      </c>
      <c r="PZ18" s="2">
        <v>1</v>
      </c>
      <c r="QA18" s="2">
        <v>2</v>
      </c>
      <c r="QB18" s="2">
        <v>2</v>
      </c>
      <c r="QC18" s="2">
        <v>1</v>
      </c>
      <c r="QD18" s="2">
        <v>3</v>
      </c>
      <c r="QE18" s="2">
        <v>2</v>
      </c>
      <c r="QF18" s="2">
        <v>3</v>
      </c>
      <c r="QG18" s="2">
        <v>2</v>
      </c>
      <c r="QH18" s="2">
        <v>2</v>
      </c>
      <c r="QI18" s="2">
        <v>3</v>
      </c>
      <c r="QJ18" s="2">
        <v>2</v>
      </c>
      <c r="QK18" s="2">
        <v>1</v>
      </c>
      <c r="QL18" s="2">
        <v>1</v>
      </c>
      <c r="QM18" s="2">
        <v>1</v>
      </c>
      <c r="QN18" s="2">
        <v>1</v>
      </c>
      <c r="QO18" s="2">
        <v>3</v>
      </c>
      <c r="QP18" s="2">
        <v>1</v>
      </c>
      <c r="QQ18" s="2">
        <v>3</v>
      </c>
      <c r="QR18" s="2">
        <v>0</v>
      </c>
      <c r="QT18" s="2">
        <v>0</v>
      </c>
      <c r="QV18" s="2">
        <v>3</v>
      </c>
      <c r="QW18" s="2">
        <v>2</v>
      </c>
      <c r="QX18" s="2">
        <v>0</v>
      </c>
      <c r="QY18" s="2">
        <v>0</v>
      </c>
      <c r="RA18" s="2">
        <v>0</v>
      </c>
      <c r="RB18" s="2">
        <v>1</v>
      </c>
      <c r="RC18" s="2">
        <v>1</v>
      </c>
      <c r="RD18" s="2">
        <v>3</v>
      </c>
      <c r="RE18" s="2">
        <v>1</v>
      </c>
      <c r="RF18" s="2">
        <v>0</v>
      </c>
      <c r="RG18" s="2">
        <v>1</v>
      </c>
      <c r="RH18" s="2">
        <v>1</v>
      </c>
      <c r="RJ18" s="2">
        <v>1</v>
      </c>
      <c r="RK18" s="2">
        <v>1</v>
      </c>
      <c r="RL18" s="2">
        <v>0</v>
      </c>
      <c r="RM18" s="2">
        <v>0</v>
      </c>
      <c r="RN18" s="2">
        <v>0</v>
      </c>
      <c r="RO18" s="2">
        <v>0</v>
      </c>
      <c r="RP18" s="2">
        <v>0</v>
      </c>
      <c r="RQ18" s="2">
        <v>0</v>
      </c>
      <c r="RR18" s="2">
        <v>1</v>
      </c>
      <c r="RS18" s="2">
        <v>1</v>
      </c>
      <c r="RT18" s="2">
        <v>0</v>
      </c>
      <c r="RU18" s="2">
        <v>0</v>
      </c>
      <c r="RV18" s="2">
        <v>1</v>
      </c>
      <c r="RW18" s="2">
        <v>1</v>
      </c>
      <c r="RX18" s="2">
        <v>1</v>
      </c>
      <c r="RY18" s="2">
        <v>1</v>
      </c>
      <c r="RZ18" s="2">
        <v>0</v>
      </c>
      <c r="SA18" s="2">
        <v>1</v>
      </c>
      <c r="SB18" s="2">
        <v>1</v>
      </c>
      <c r="SC18" s="2">
        <v>1</v>
      </c>
      <c r="SD18" s="2">
        <v>1</v>
      </c>
      <c r="SE18" s="2">
        <v>1</v>
      </c>
      <c r="SF18" s="2">
        <v>1</v>
      </c>
      <c r="SG18" s="2">
        <v>1</v>
      </c>
      <c r="SH18" s="2">
        <v>1</v>
      </c>
      <c r="SI18" s="2">
        <v>0</v>
      </c>
      <c r="SK18" s="2">
        <v>1</v>
      </c>
      <c r="SL18" s="2">
        <v>1</v>
      </c>
      <c r="SM18" s="2">
        <v>1</v>
      </c>
      <c r="SN18" s="2">
        <v>1</v>
      </c>
      <c r="SO18" s="2">
        <v>1</v>
      </c>
      <c r="SP18" s="2">
        <v>1</v>
      </c>
      <c r="SQ18" s="2">
        <v>1</v>
      </c>
      <c r="SR18" s="2">
        <v>1</v>
      </c>
      <c r="SS18" s="2">
        <v>1</v>
      </c>
      <c r="ST18" s="2">
        <v>1</v>
      </c>
      <c r="SU18" s="2">
        <v>1</v>
      </c>
      <c r="SV18" s="2">
        <v>0</v>
      </c>
      <c r="SW18" s="2">
        <v>0</v>
      </c>
      <c r="SX18" s="2">
        <v>0</v>
      </c>
      <c r="SY18" s="2">
        <v>0</v>
      </c>
      <c r="SZ18" s="2">
        <v>0</v>
      </c>
      <c r="TA18" s="2">
        <v>0</v>
      </c>
      <c r="TB18" s="2">
        <v>0</v>
      </c>
      <c r="TC18" s="2">
        <v>0</v>
      </c>
      <c r="TE18" s="2">
        <v>1</v>
      </c>
      <c r="TF18" s="2">
        <v>1</v>
      </c>
      <c r="TG18" s="2">
        <v>1</v>
      </c>
      <c r="TH18" s="2">
        <v>1</v>
      </c>
      <c r="TI18" s="2">
        <v>1</v>
      </c>
      <c r="TJ18" s="2">
        <v>0</v>
      </c>
      <c r="TK18" s="2">
        <v>1</v>
      </c>
      <c r="TL18" s="2">
        <v>1</v>
      </c>
      <c r="TM18" s="2">
        <v>1</v>
      </c>
      <c r="TN18" s="2">
        <v>1</v>
      </c>
      <c r="TO18" s="2">
        <v>1</v>
      </c>
      <c r="TP18" s="2">
        <v>0</v>
      </c>
      <c r="TR18" s="2">
        <v>0</v>
      </c>
      <c r="TS18" s="2">
        <v>1</v>
      </c>
      <c r="TT18" s="2">
        <v>1</v>
      </c>
      <c r="TU18" s="2">
        <v>0</v>
      </c>
      <c r="TV18" s="2">
        <v>0</v>
      </c>
      <c r="TW18" s="2">
        <v>0</v>
      </c>
      <c r="TX18" s="2">
        <v>0</v>
      </c>
      <c r="TY18" s="2">
        <v>1</v>
      </c>
      <c r="TZ18" s="2" t="s">
        <v>1343</v>
      </c>
      <c r="UA18" s="2">
        <v>2</v>
      </c>
      <c r="UB18" s="2">
        <v>3</v>
      </c>
      <c r="UC18" s="2">
        <v>1</v>
      </c>
      <c r="UD18" s="2">
        <v>0</v>
      </c>
      <c r="UE18" s="2">
        <v>1</v>
      </c>
      <c r="UF18" s="2">
        <v>1</v>
      </c>
      <c r="UG18" s="2">
        <v>1</v>
      </c>
      <c r="UH18" s="2">
        <v>0</v>
      </c>
      <c r="UI18" s="2">
        <v>1</v>
      </c>
      <c r="UJ18" s="2">
        <v>1</v>
      </c>
      <c r="UK18" s="2">
        <v>1</v>
      </c>
      <c r="UL18" s="2">
        <v>1</v>
      </c>
      <c r="UM18" s="2">
        <v>1</v>
      </c>
      <c r="UN18" s="2">
        <v>1</v>
      </c>
      <c r="UO18" s="2">
        <v>0</v>
      </c>
      <c r="UP18" s="2">
        <v>1</v>
      </c>
      <c r="UQ18" s="2">
        <v>1</v>
      </c>
      <c r="UR18" s="2">
        <v>1</v>
      </c>
      <c r="US18" s="2">
        <v>1</v>
      </c>
      <c r="UT18" s="2">
        <v>1</v>
      </c>
      <c r="UU18" s="2">
        <v>1</v>
      </c>
      <c r="UV18" s="2">
        <v>1</v>
      </c>
      <c r="UW18" s="2">
        <v>1</v>
      </c>
      <c r="UX18" s="2">
        <v>0</v>
      </c>
      <c r="UY18" s="2">
        <v>0</v>
      </c>
      <c r="UZ18" s="2">
        <v>2</v>
      </c>
    </row>
    <row r="19" spans="1:572" x14ac:dyDescent="0.25">
      <c r="A19" s="2">
        <v>60</v>
      </c>
      <c r="B19" s="2" t="s">
        <v>114</v>
      </c>
      <c r="C19" s="2" t="s">
        <v>1328</v>
      </c>
      <c r="D19" s="2">
        <v>1</v>
      </c>
      <c r="F19" s="31" t="s">
        <v>2557</v>
      </c>
      <c r="G19" s="2">
        <v>1</v>
      </c>
      <c r="H19" s="2">
        <v>0</v>
      </c>
      <c r="J19" s="2">
        <v>1</v>
      </c>
      <c r="K19" s="2">
        <v>0</v>
      </c>
      <c r="L19" s="2">
        <v>0</v>
      </c>
      <c r="M19" s="2">
        <v>0</v>
      </c>
      <c r="N19" s="2">
        <v>1</v>
      </c>
      <c r="O19" s="2">
        <v>1</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H19" s="2">
        <v>1</v>
      </c>
      <c r="AI19" s="2">
        <v>6</v>
      </c>
      <c r="AJ19" s="46">
        <v>0</v>
      </c>
      <c r="AK19" s="2">
        <v>0</v>
      </c>
      <c r="AL19" s="2">
        <v>0</v>
      </c>
      <c r="AM19" s="2">
        <v>0</v>
      </c>
      <c r="AN19" s="2">
        <v>0</v>
      </c>
      <c r="AO19" s="2">
        <v>0</v>
      </c>
      <c r="AP19" s="2">
        <v>0</v>
      </c>
      <c r="AQ19" s="2">
        <v>0</v>
      </c>
      <c r="AR19" s="2">
        <v>0</v>
      </c>
      <c r="AS19" s="2">
        <v>0</v>
      </c>
      <c r="AT19" s="2">
        <v>0</v>
      </c>
      <c r="AU19" s="2">
        <v>0</v>
      </c>
      <c r="AV19" s="2">
        <v>0</v>
      </c>
      <c r="AW19" s="2">
        <v>0</v>
      </c>
      <c r="AX19" s="2">
        <v>0</v>
      </c>
      <c r="AY19" s="2">
        <v>0</v>
      </c>
      <c r="AZ19" s="2">
        <v>0</v>
      </c>
      <c r="BA19" s="2">
        <v>0</v>
      </c>
      <c r="BB19" s="2">
        <v>0</v>
      </c>
      <c r="BC19" s="2">
        <v>0</v>
      </c>
      <c r="BD19" s="2">
        <v>0</v>
      </c>
      <c r="BE19" s="2">
        <v>0</v>
      </c>
      <c r="BF19" s="2">
        <v>1</v>
      </c>
      <c r="BG19" s="2">
        <v>0</v>
      </c>
      <c r="BH19" s="2">
        <v>0</v>
      </c>
      <c r="BI19" s="2">
        <v>0</v>
      </c>
      <c r="BJ19" s="2">
        <v>0</v>
      </c>
      <c r="BK19" s="2">
        <v>2</v>
      </c>
      <c r="BL19" s="2">
        <v>3</v>
      </c>
      <c r="BM19" s="2">
        <v>1</v>
      </c>
      <c r="BN19" s="2">
        <v>0</v>
      </c>
      <c r="BO19" s="2">
        <v>0</v>
      </c>
      <c r="BP19" s="2">
        <v>0</v>
      </c>
      <c r="BQ19" s="2">
        <v>2</v>
      </c>
      <c r="BR19" s="2">
        <v>2</v>
      </c>
      <c r="BS19" s="2">
        <v>1</v>
      </c>
      <c r="BT19" s="2">
        <v>0</v>
      </c>
      <c r="BU19" s="2">
        <v>1</v>
      </c>
      <c r="BV19" s="2">
        <v>0</v>
      </c>
      <c r="BW19" s="2">
        <v>0</v>
      </c>
      <c r="BX19" s="2">
        <v>1</v>
      </c>
      <c r="BY19" s="2">
        <v>1</v>
      </c>
      <c r="BZ19" s="2">
        <v>0</v>
      </c>
      <c r="CA19" s="2">
        <v>0</v>
      </c>
      <c r="CB19" s="2">
        <v>1</v>
      </c>
      <c r="CC19" s="2">
        <v>0</v>
      </c>
      <c r="CE19" s="2">
        <v>50000</v>
      </c>
      <c r="CF19" s="46">
        <v>10000</v>
      </c>
      <c r="CG19" s="2">
        <v>1</v>
      </c>
      <c r="CH19" s="46">
        <v>7</v>
      </c>
      <c r="CI19" s="2">
        <v>3</v>
      </c>
      <c r="CJ19" s="2">
        <v>0</v>
      </c>
      <c r="CK19" s="2">
        <v>0</v>
      </c>
      <c r="CL19" s="2">
        <v>1</v>
      </c>
      <c r="CM19" s="2">
        <v>1</v>
      </c>
      <c r="CN19" s="2">
        <v>1</v>
      </c>
      <c r="CO19" s="2">
        <v>1</v>
      </c>
      <c r="CP19" s="2">
        <v>1</v>
      </c>
      <c r="CQ19" s="2">
        <v>7</v>
      </c>
      <c r="CR19" s="2">
        <v>2</v>
      </c>
      <c r="CS19" s="2">
        <v>5</v>
      </c>
      <c r="CT19" s="46">
        <v>4</v>
      </c>
      <c r="CU19" s="46">
        <v>160</v>
      </c>
      <c r="CV19" s="2">
        <v>0</v>
      </c>
      <c r="CX19" s="2">
        <v>0</v>
      </c>
      <c r="CZ19" s="2">
        <v>0</v>
      </c>
      <c r="DB19" s="46">
        <v>3</v>
      </c>
      <c r="DC19" s="46">
        <v>120</v>
      </c>
      <c r="DD19" s="46">
        <v>7</v>
      </c>
      <c r="DE19" s="46">
        <v>280</v>
      </c>
      <c r="DF19" s="2">
        <v>1</v>
      </c>
      <c r="DG19" s="2">
        <v>40</v>
      </c>
      <c r="DH19" s="46">
        <v>7</v>
      </c>
      <c r="DI19" s="46">
        <v>280</v>
      </c>
      <c r="DJ19" s="46">
        <v>0</v>
      </c>
      <c r="DK19" s="46"/>
      <c r="DL19" s="2">
        <v>0</v>
      </c>
      <c r="DN19" s="46">
        <v>16</v>
      </c>
      <c r="DO19" s="46">
        <v>640</v>
      </c>
      <c r="DP19" s="46">
        <v>3</v>
      </c>
      <c r="DQ19" s="46">
        <v>120</v>
      </c>
      <c r="DR19" s="2">
        <v>1</v>
      </c>
      <c r="DS19" s="46">
        <v>1</v>
      </c>
      <c r="DT19" s="46">
        <v>40</v>
      </c>
      <c r="DU19" s="46">
        <v>1</v>
      </c>
      <c r="DV19" s="46">
        <v>40</v>
      </c>
      <c r="DW19" s="46">
        <v>1</v>
      </c>
      <c r="DX19" s="46">
        <v>40</v>
      </c>
      <c r="DY19" s="46">
        <v>0</v>
      </c>
      <c r="DZ19" s="46"/>
      <c r="EA19" s="46">
        <v>1</v>
      </c>
      <c r="EB19" s="46">
        <v>40</v>
      </c>
      <c r="EC19" s="46">
        <v>1</v>
      </c>
      <c r="ED19" s="46">
        <v>40</v>
      </c>
      <c r="EE19" s="46">
        <v>0</v>
      </c>
      <c r="EF19" s="46"/>
      <c r="EG19" s="46">
        <v>0</v>
      </c>
      <c r="EH19" s="46"/>
      <c r="EI19" s="2">
        <v>0</v>
      </c>
      <c r="EJ19" s="2">
        <v>0</v>
      </c>
      <c r="EK19" s="2">
        <v>0</v>
      </c>
      <c r="EL19" s="2">
        <v>0</v>
      </c>
      <c r="EM19" s="2">
        <v>0</v>
      </c>
      <c r="EN19" s="2">
        <v>0</v>
      </c>
      <c r="EO19" s="2">
        <v>0</v>
      </c>
      <c r="EP19" s="2">
        <v>0</v>
      </c>
      <c r="EQ19" s="2">
        <v>0</v>
      </c>
      <c r="ER19" s="2">
        <v>0</v>
      </c>
      <c r="ES19" s="2">
        <v>0</v>
      </c>
      <c r="ET19" s="2">
        <v>0</v>
      </c>
      <c r="EU19" s="2">
        <v>0</v>
      </c>
      <c r="FD19" s="2">
        <v>1</v>
      </c>
      <c r="FE19" s="2">
        <v>0</v>
      </c>
      <c r="FF19" s="2">
        <v>0</v>
      </c>
      <c r="FG19" s="2">
        <v>0</v>
      </c>
      <c r="FH19" s="2">
        <v>0</v>
      </c>
      <c r="FI19" s="2">
        <v>0</v>
      </c>
      <c r="FJ19" s="2">
        <v>0</v>
      </c>
      <c r="FK19" s="2">
        <v>0</v>
      </c>
      <c r="FL19" s="2">
        <v>1</v>
      </c>
      <c r="FM19" s="2">
        <v>0</v>
      </c>
      <c r="FN19" s="2">
        <v>0</v>
      </c>
      <c r="FO19" s="2">
        <v>0</v>
      </c>
      <c r="FP19" s="2">
        <v>0</v>
      </c>
      <c r="FQ19" s="2">
        <v>0</v>
      </c>
      <c r="FZ19" s="2">
        <v>0</v>
      </c>
      <c r="GV19" s="2">
        <v>1</v>
      </c>
      <c r="GW19" s="2">
        <v>0</v>
      </c>
      <c r="GX19" s="2">
        <v>0</v>
      </c>
      <c r="GY19" s="2">
        <v>0</v>
      </c>
      <c r="GZ19" s="2">
        <v>0</v>
      </c>
      <c r="HA19" s="2">
        <v>0</v>
      </c>
      <c r="HB19" s="2">
        <v>0</v>
      </c>
      <c r="HC19" s="2">
        <v>0</v>
      </c>
      <c r="HD19" s="2">
        <v>1</v>
      </c>
      <c r="HE19" s="2">
        <v>0</v>
      </c>
      <c r="HF19" s="2">
        <v>0</v>
      </c>
      <c r="HG19" s="2">
        <v>0</v>
      </c>
      <c r="HH19" s="2">
        <v>0</v>
      </c>
      <c r="HI19" s="2">
        <v>0</v>
      </c>
      <c r="HR19" s="2">
        <v>1</v>
      </c>
      <c r="HS19" s="2">
        <v>1</v>
      </c>
      <c r="HT19" s="2">
        <v>1</v>
      </c>
      <c r="HU19" s="2">
        <v>2</v>
      </c>
      <c r="HV19" s="2">
        <v>0</v>
      </c>
      <c r="HW19" s="2">
        <v>0</v>
      </c>
      <c r="HX19" s="2">
        <v>0</v>
      </c>
      <c r="HY19" s="2">
        <v>1</v>
      </c>
      <c r="HZ19" s="2">
        <v>1</v>
      </c>
      <c r="IA19" s="2">
        <v>0</v>
      </c>
      <c r="IB19" s="2">
        <v>1</v>
      </c>
      <c r="IC19" s="2">
        <v>0</v>
      </c>
      <c r="ID19" s="2">
        <v>1</v>
      </c>
      <c r="IE19" s="2">
        <v>2</v>
      </c>
      <c r="IF19" s="2">
        <v>1</v>
      </c>
      <c r="IG19" s="2">
        <v>0</v>
      </c>
      <c r="IP19" s="2">
        <v>2</v>
      </c>
      <c r="IQ19" s="2">
        <v>0</v>
      </c>
      <c r="IR19" s="2">
        <v>0</v>
      </c>
      <c r="IS19" s="2">
        <v>0</v>
      </c>
      <c r="IT19" s="2">
        <v>1</v>
      </c>
      <c r="IU19" s="2">
        <v>1</v>
      </c>
      <c r="IV19" s="2">
        <v>0</v>
      </c>
      <c r="IW19" s="2">
        <v>1</v>
      </c>
      <c r="IX19" s="2">
        <v>0</v>
      </c>
      <c r="IY19" s="2">
        <v>2</v>
      </c>
      <c r="IZ19" s="2">
        <v>1</v>
      </c>
      <c r="JA19" s="2">
        <v>1</v>
      </c>
      <c r="JB19" s="2">
        <v>0</v>
      </c>
      <c r="JK19" s="2">
        <v>2</v>
      </c>
      <c r="JL19" s="2">
        <v>0</v>
      </c>
      <c r="JM19" s="2">
        <v>0</v>
      </c>
      <c r="JN19" s="2">
        <v>0</v>
      </c>
      <c r="JO19" s="2">
        <v>1</v>
      </c>
      <c r="JP19" s="2">
        <v>1</v>
      </c>
      <c r="JQ19" s="2">
        <v>0</v>
      </c>
      <c r="JR19" s="2">
        <v>1</v>
      </c>
      <c r="JS19" s="2">
        <v>0</v>
      </c>
      <c r="JT19" s="2">
        <v>0</v>
      </c>
      <c r="JU19" s="2">
        <v>0</v>
      </c>
      <c r="JV19" s="2">
        <v>0</v>
      </c>
      <c r="JW19" s="2">
        <v>0</v>
      </c>
      <c r="KF19" s="2">
        <v>1</v>
      </c>
      <c r="KG19" s="2">
        <v>14</v>
      </c>
      <c r="KH19" s="2">
        <v>1</v>
      </c>
      <c r="KJ19" s="2">
        <v>4</v>
      </c>
      <c r="KK19" s="2">
        <v>4</v>
      </c>
      <c r="KL19" s="2">
        <v>4</v>
      </c>
      <c r="KM19" s="2">
        <v>4</v>
      </c>
      <c r="KN19" s="2">
        <v>2</v>
      </c>
      <c r="KO19" s="2">
        <v>3</v>
      </c>
      <c r="KP19" s="2">
        <v>4</v>
      </c>
      <c r="KQ19" s="2">
        <v>1</v>
      </c>
      <c r="KR19" s="2">
        <v>4</v>
      </c>
      <c r="KS19" s="2">
        <v>4</v>
      </c>
      <c r="KT19" s="2">
        <v>4</v>
      </c>
      <c r="KU19" s="2">
        <v>2</v>
      </c>
      <c r="KV19" s="2">
        <v>0</v>
      </c>
      <c r="LE19" s="2">
        <v>1</v>
      </c>
      <c r="LF19" s="2">
        <v>1</v>
      </c>
      <c r="LG19" s="2">
        <v>1</v>
      </c>
      <c r="LH19" s="2">
        <v>1</v>
      </c>
      <c r="LI19" s="2">
        <v>0</v>
      </c>
      <c r="LJ19" s="2">
        <v>0</v>
      </c>
      <c r="LK19" s="2">
        <v>0</v>
      </c>
      <c r="LL19" s="2">
        <v>0</v>
      </c>
      <c r="LM19" s="2">
        <v>0</v>
      </c>
      <c r="LN19" s="46">
        <v>3</v>
      </c>
      <c r="LO19" s="46">
        <v>3</v>
      </c>
      <c r="LP19" s="2">
        <v>1</v>
      </c>
      <c r="LQ19" s="2">
        <v>2</v>
      </c>
      <c r="LR19" s="2">
        <v>0</v>
      </c>
      <c r="LS19" s="2">
        <v>0</v>
      </c>
      <c r="LT19" s="46">
        <v>1</v>
      </c>
      <c r="LU19" s="46">
        <v>1</v>
      </c>
      <c r="LV19" s="2">
        <v>1</v>
      </c>
      <c r="LW19" s="2">
        <v>0</v>
      </c>
      <c r="LX19" s="2">
        <v>0</v>
      </c>
      <c r="LY19" s="46">
        <v>1</v>
      </c>
      <c r="LZ19" s="46">
        <v>1</v>
      </c>
      <c r="MA19" s="46">
        <v>0</v>
      </c>
      <c r="MB19" s="2">
        <v>0</v>
      </c>
      <c r="MC19" s="2">
        <v>1</v>
      </c>
      <c r="MD19" s="2">
        <v>0</v>
      </c>
      <c r="ME19" s="2">
        <v>0</v>
      </c>
      <c r="MF19" s="2">
        <v>1</v>
      </c>
      <c r="MG19" s="2">
        <v>0</v>
      </c>
      <c r="MH19" s="2">
        <v>0</v>
      </c>
      <c r="MI19" s="2">
        <v>1</v>
      </c>
      <c r="MJ19" s="2">
        <v>1</v>
      </c>
      <c r="MK19" s="2">
        <v>0</v>
      </c>
      <c r="ML19" s="2">
        <v>1</v>
      </c>
      <c r="MM19" s="2">
        <v>0</v>
      </c>
      <c r="MN19" s="46">
        <v>1</v>
      </c>
      <c r="MO19" s="46">
        <v>0</v>
      </c>
      <c r="MP19" s="2">
        <v>0</v>
      </c>
      <c r="MQ19" s="2">
        <v>0</v>
      </c>
      <c r="MR19" s="2">
        <v>0</v>
      </c>
      <c r="MS19" s="2">
        <v>1</v>
      </c>
      <c r="MT19" s="2">
        <v>2</v>
      </c>
      <c r="MU19" s="2">
        <v>1</v>
      </c>
      <c r="MV19" s="2">
        <v>1</v>
      </c>
      <c r="MW19" s="2">
        <v>2</v>
      </c>
      <c r="MX19" s="2">
        <v>2</v>
      </c>
      <c r="MY19" s="2">
        <v>0</v>
      </c>
      <c r="MZ19" s="2">
        <v>0</v>
      </c>
      <c r="NA19" s="2">
        <v>1</v>
      </c>
      <c r="NB19" s="2">
        <v>1</v>
      </c>
      <c r="NC19" s="2">
        <v>1</v>
      </c>
      <c r="ND19" s="2">
        <v>1</v>
      </c>
      <c r="NE19" s="2">
        <v>0</v>
      </c>
      <c r="NF19" s="46">
        <v>1</v>
      </c>
      <c r="NG19" s="46">
        <v>1</v>
      </c>
      <c r="NH19" s="2">
        <v>1</v>
      </c>
      <c r="NI19" s="2">
        <v>1</v>
      </c>
      <c r="NJ19" s="38">
        <v>44069</v>
      </c>
      <c r="NK19" s="2">
        <v>2</v>
      </c>
      <c r="NL19" s="2">
        <v>1</v>
      </c>
      <c r="NM19" s="2">
        <v>0</v>
      </c>
      <c r="NN19" s="2">
        <v>0</v>
      </c>
      <c r="NO19" s="2">
        <v>0</v>
      </c>
      <c r="NP19" s="2">
        <v>0</v>
      </c>
      <c r="NQ19" s="2">
        <v>0</v>
      </c>
      <c r="NR19" s="2">
        <v>1</v>
      </c>
      <c r="NS19" s="2">
        <v>0</v>
      </c>
      <c r="NT19" s="2">
        <v>1</v>
      </c>
      <c r="NU19" s="2">
        <v>0</v>
      </c>
      <c r="NV19" s="2">
        <v>0</v>
      </c>
      <c r="NW19" s="2">
        <v>1</v>
      </c>
      <c r="NX19" s="2">
        <v>0</v>
      </c>
      <c r="NY19" s="2">
        <v>0</v>
      </c>
      <c r="NZ19" s="2">
        <v>0</v>
      </c>
      <c r="OA19" s="2">
        <v>0</v>
      </c>
      <c r="OB19" s="2">
        <v>0</v>
      </c>
      <c r="OC19" s="2">
        <v>0</v>
      </c>
      <c r="OD19" s="2">
        <v>0</v>
      </c>
      <c r="OE19" s="2">
        <v>0</v>
      </c>
      <c r="OF19" s="2">
        <v>0</v>
      </c>
      <c r="OG19" s="2">
        <v>0</v>
      </c>
      <c r="OH19" s="2">
        <v>0</v>
      </c>
      <c r="OI19" s="2">
        <v>2</v>
      </c>
      <c r="OJ19" s="2">
        <v>1</v>
      </c>
      <c r="OK19" s="2">
        <v>1</v>
      </c>
      <c r="OL19" s="2">
        <v>2</v>
      </c>
      <c r="OM19" s="2">
        <v>2</v>
      </c>
      <c r="ON19" s="2">
        <v>3</v>
      </c>
      <c r="OO19" s="2">
        <v>1</v>
      </c>
      <c r="OP19" s="2">
        <v>1</v>
      </c>
      <c r="OQ19" s="2">
        <v>1</v>
      </c>
      <c r="OR19" s="2">
        <v>1</v>
      </c>
      <c r="OS19" s="2">
        <v>1</v>
      </c>
      <c r="OT19" s="46">
        <v>1</v>
      </c>
      <c r="OU19" s="2">
        <v>2</v>
      </c>
      <c r="OV19" s="2">
        <v>3</v>
      </c>
      <c r="OW19" s="2">
        <v>3</v>
      </c>
      <c r="OX19" s="2">
        <v>1</v>
      </c>
      <c r="OY19" s="2">
        <v>2</v>
      </c>
      <c r="OZ19" s="2">
        <v>1</v>
      </c>
      <c r="PA19" s="2">
        <v>1</v>
      </c>
      <c r="PB19" s="2">
        <v>1</v>
      </c>
      <c r="PC19" s="46">
        <v>1</v>
      </c>
      <c r="PD19" s="46">
        <v>1</v>
      </c>
      <c r="PE19" s="2">
        <v>1</v>
      </c>
      <c r="PF19" s="2">
        <v>1</v>
      </c>
      <c r="PG19" s="2">
        <v>3</v>
      </c>
      <c r="PH19" s="46">
        <v>1</v>
      </c>
      <c r="PI19" s="2">
        <v>2</v>
      </c>
      <c r="PJ19" s="2">
        <v>2</v>
      </c>
      <c r="PK19" s="2">
        <v>2</v>
      </c>
      <c r="PL19" s="2">
        <v>1</v>
      </c>
      <c r="PM19" s="2">
        <v>2</v>
      </c>
      <c r="PN19" s="2">
        <v>1</v>
      </c>
      <c r="PO19" s="2">
        <v>1</v>
      </c>
      <c r="PP19" s="2">
        <v>3</v>
      </c>
      <c r="PQ19" s="2">
        <v>3</v>
      </c>
      <c r="PR19" s="2">
        <v>1</v>
      </c>
      <c r="PS19" s="2">
        <v>1</v>
      </c>
      <c r="PT19" s="2">
        <v>1</v>
      </c>
      <c r="PU19" s="2">
        <v>1</v>
      </c>
      <c r="PV19" s="2">
        <v>3</v>
      </c>
      <c r="PW19" s="2">
        <v>1</v>
      </c>
      <c r="PX19" s="2">
        <v>1</v>
      </c>
      <c r="PY19" s="2">
        <v>1</v>
      </c>
      <c r="PZ19" s="2">
        <v>2</v>
      </c>
      <c r="QA19" s="2">
        <v>2</v>
      </c>
      <c r="QB19" s="2">
        <v>2</v>
      </c>
      <c r="QC19" s="2">
        <v>1</v>
      </c>
      <c r="QD19" s="2">
        <v>3</v>
      </c>
      <c r="QE19" s="2">
        <v>3</v>
      </c>
      <c r="QF19" s="2">
        <v>3</v>
      </c>
      <c r="QG19" s="2">
        <v>1</v>
      </c>
      <c r="QH19" s="2">
        <v>2</v>
      </c>
      <c r="QI19" s="2">
        <v>3</v>
      </c>
      <c r="QJ19" s="2">
        <v>1</v>
      </c>
      <c r="QK19" s="2">
        <v>1</v>
      </c>
      <c r="QL19" s="2">
        <v>1</v>
      </c>
      <c r="QM19" s="2">
        <v>1</v>
      </c>
      <c r="QN19" s="2">
        <v>0</v>
      </c>
      <c r="QO19" s="2">
        <v>2</v>
      </c>
      <c r="QP19" s="2">
        <v>3</v>
      </c>
      <c r="QQ19" s="2">
        <v>3</v>
      </c>
      <c r="QR19" s="2">
        <v>1</v>
      </c>
      <c r="QS19" s="2" t="s">
        <v>1344</v>
      </c>
      <c r="QT19" s="2">
        <v>0</v>
      </c>
      <c r="QV19" s="2">
        <v>3</v>
      </c>
      <c r="QW19" s="2">
        <v>1</v>
      </c>
      <c r="QX19" s="2">
        <v>0</v>
      </c>
      <c r="QY19" s="2">
        <v>1</v>
      </c>
      <c r="QZ19" s="2">
        <v>0</v>
      </c>
      <c r="RA19" s="2">
        <v>0</v>
      </c>
      <c r="RB19" s="2">
        <v>1</v>
      </c>
      <c r="RC19" s="2">
        <v>1</v>
      </c>
      <c r="RD19" s="2">
        <v>4</v>
      </c>
      <c r="RE19" s="2">
        <v>1</v>
      </c>
      <c r="RF19" s="2">
        <v>1</v>
      </c>
      <c r="RG19" s="2">
        <v>1</v>
      </c>
      <c r="RH19" s="2">
        <v>1</v>
      </c>
      <c r="RJ19" s="2">
        <v>0</v>
      </c>
      <c r="RK19" s="2">
        <v>0</v>
      </c>
      <c r="RL19" s="2">
        <v>1</v>
      </c>
      <c r="RM19" s="2">
        <v>0</v>
      </c>
      <c r="RN19" s="2">
        <v>0</v>
      </c>
      <c r="RO19" s="2">
        <v>0</v>
      </c>
      <c r="RP19" s="2">
        <v>1</v>
      </c>
      <c r="RQ19" s="2">
        <v>0</v>
      </c>
      <c r="RR19" s="2">
        <v>1</v>
      </c>
      <c r="RS19" s="2">
        <v>1</v>
      </c>
      <c r="RT19" s="2">
        <v>0</v>
      </c>
      <c r="RU19" s="2">
        <v>1</v>
      </c>
      <c r="RV19" s="2">
        <v>0</v>
      </c>
      <c r="RW19" s="2">
        <v>1</v>
      </c>
      <c r="RX19" s="2">
        <v>1</v>
      </c>
      <c r="RY19" s="2">
        <v>1</v>
      </c>
      <c r="RZ19" s="2">
        <v>1</v>
      </c>
      <c r="SA19" s="2">
        <v>1</v>
      </c>
      <c r="SB19" s="2">
        <v>1</v>
      </c>
      <c r="SC19" s="2">
        <v>0</v>
      </c>
      <c r="SD19" s="2">
        <v>0</v>
      </c>
      <c r="SE19" s="2">
        <v>0</v>
      </c>
      <c r="SF19" s="2">
        <v>0</v>
      </c>
      <c r="SG19" s="2">
        <v>0</v>
      </c>
      <c r="SH19" s="2">
        <v>0</v>
      </c>
      <c r="SI19" s="2">
        <v>0</v>
      </c>
      <c r="SK19" s="2">
        <v>1</v>
      </c>
      <c r="SL19" s="2">
        <v>1</v>
      </c>
      <c r="SM19" s="2">
        <v>1</v>
      </c>
      <c r="SN19" s="2">
        <v>1</v>
      </c>
      <c r="SO19" s="2">
        <v>1</v>
      </c>
      <c r="SP19" s="2">
        <v>0</v>
      </c>
      <c r="SQ19" s="2">
        <v>0</v>
      </c>
      <c r="SR19" s="2">
        <v>0</v>
      </c>
      <c r="SS19" s="2">
        <v>0</v>
      </c>
      <c r="ST19" s="2">
        <v>0</v>
      </c>
      <c r="SU19" s="2">
        <v>1</v>
      </c>
      <c r="SV19" s="2">
        <v>0</v>
      </c>
      <c r="SW19" s="2">
        <v>0</v>
      </c>
      <c r="SX19" s="2">
        <v>0</v>
      </c>
      <c r="SY19" s="2">
        <v>0</v>
      </c>
      <c r="SZ19" s="2">
        <v>0</v>
      </c>
      <c r="TA19" s="2">
        <v>0</v>
      </c>
      <c r="TB19" s="2">
        <v>0</v>
      </c>
      <c r="TC19" s="2">
        <v>0</v>
      </c>
      <c r="TE19" s="2">
        <v>0</v>
      </c>
      <c r="TF19" s="2">
        <v>0</v>
      </c>
      <c r="TG19" s="2">
        <v>1</v>
      </c>
      <c r="TH19" s="2">
        <v>1</v>
      </c>
      <c r="TI19" s="2">
        <v>1</v>
      </c>
      <c r="TJ19" s="2">
        <v>1</v>
      </c>
      <c r="TK19" s="2">
        <v>1</v>
      </c>
      <c r="TL19" s="2">
        <v>1</v>
      </c>
      <c r="TM19" s="2">
        <v>1</v>
      </c>
      <c r="TN19" s="2">
        <v>1</v>
      </c>
      <c r="TO19" s="2">
        <v>1</v>
      </c>
      <c r="TP19" s="2">
        <v>1</v>
      </c>
      <c r="TQ19" s="2">
        <v>1</v>
      </c>
      <c r="TR19" s="2">
        <v>1</v>
      </c>
      <c r="TS19" s="2">
        <v>0</v>
      </c>
      <c r="TT19" s="2">
        <v>0</v>
      </c>
      <c r="TU19" s="2">
        <v>0</v>
      </c>
      <c r="TV19" s="2">
        <v>0</v>
      </c>
      <c r="TW19" s="2">
        <v>0</v>
      </c>
      <c r="TX19" s="2">
        <v>0</v>
      </c>
      <c r="TY19" s="2">
        <v>0</v>
      </c>
      <c r="UA19" s="2">
        <v>2</v>
      </c>
      <c r="UB19" s="2">
        <v>3</v>
      </c>
      <c r="UC19" s="2">
        <v>1</v>
      </c>
      <c r="UD19" s="2">
        <v>0</v>
      </c>
      <c r="UE19" s="2">
        <v>1</v>
      </c>
      <c r="UF19" s="2">
        <v>1</v>
      </c>
      <c r="UG19" s="2">
        <v>1</v>
      </c>
      <c r="UH19" s="2">
        <v>0</v>
      </c>
      <c r="UI19" s="2">
        <v>1</v>
      </c>
      <c r="UJ19" s="2">
        <v>0</v>
      </c>
      <c r="UK19" s="2">
        <v>0</v>
      </c>
      <c r="UL19" s="2">
        <v>0</v>
      </c>
      <c r="UM19" s="2">
        <v>0</v>
      </c>
      <c r="UN19" s="2">
        <v>0</v>
      </c>
      <c r="UO19" s="2">
        <v>0</v>
      </c>
      <c r="UP19" s="2">
        <v>0</v>
      </c>
      <c r="UQ19" s="2">
        <v>1</v>
      </c>
      <c r="UR19" s="2">
        <v>1</v>
      </c>
      <c r="US19" s="2">
        <v>1</v>
      </c>
      <c r="UT19" s="2">
        <v>0</v>
      </c>
      <c r="UU19" s="2">
        <v>1</v>
      </c>
      <c r="UV19" s="2">
        <v>1</v>
      </c>
      <c r="UW19" s="2">
        <v>0</v>
      </c>
      <c r="UX19" s="2">
        <v>0</v>
      </c>
      <c r="UY19" s="2">
        <v>0</v>
      </c>
      <c r="UZ19" s="2">
        <v>2</v>
      </c>
    </row>
    <row r="20" spans="1:572" x14ac:dyDescent="0.25">
      <c r="A20" s="2">
        <v>61</v>
      </c>
      <c r="B20" s="2" t="s">
        <v>114</v>
      </c>
      <c r="C20" s="2" t="s">
        <v>1328</v>
      </c>
      <c r="D20" s="2">
        <v>1</v>
      </c>
      <c r="F20" s="31" t="s">
        <v>2558</v>
      </c>
      <c r="G20" s="2">
        <v>1</v>
      </c>
      <c r="H20" s="2">
        <v>0</v>
      </c>
      <c r="J20" s="2">
        <v>1</v>
      </c>
      <c r="K20" s="2">
        <v>1</v>
      </c>
      <c r="L20" s="2">
        <v>0</v>
      </c>
      <c r="M20" s="2">
        <v>1</v>
      </c>
      <c r="N20" s="2">
        <v>1</v>
      </c>
      <c r="O20" s="2">
        <v>1</v>
      </c>
      <c r="P20" s="2">
        <v>0</v>
      </c>
      <c r="Q20" s="2">
        <v>0</v>
      </c>
      <c r="R20" s="2">
        <v>0</v>
      </c>
      <c r="S20" s="2">
        <v>0</v>
      </c>
      <c r="T20" s="2">
        <v>0</v>
      </c>
      <c r="U20" s="2">
        <v>1</v>
      </c>
      <c r="V20" s="2">
        <v>1</v>
      </c>
      <c r="W20" s="2">
        <v>0</v>
      </c>
      <c r="X20" s="2">
        <v>1</v>
      </c>
      <c r="Y20" s="2">
        <v>0</v>
      </c>
      <c r="Z20" s="2">
        <v>1</v>
      </c>
      <c r="AA20" s="2">
        <v>0</v>
      </c>
      <c r="AB20" s="2">
        <v>0</v>
      </c>
      <c r="AC20" s="2">
        <v>1</v>
      </c>
      <c r="AD20" s="2">
        <v>0</v>
      </c>
      <c r="AE20" s="2">
        <v>0</v>
      </c>
      <c r="AF20" s="2">
        <v>1</v>
      </c>
      <c r="AG20" s="2">
        <v>3</v>
      </c>
      <c r="AH20" s="2">
        <v>1</v>
      </c>
      <c r="AI20" s="2">
        <v>3</v>
      </c>
      <c r="AJ20" s="46">
        <v>0</v>
      </c>
      <c r="AK20" s="2">
        <v>0</v>
      </c>
      <c r="AL20" s="2">
        <v>0</v>
      </c>
      <c r="AM20" s="2">
        <v>0</v>
      </c>
      <c r="AN20" s="2">
        <v>0</v>
      </c>
      <c r="AO20" s="2">
        <v>0</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1</v>
      </c>
      <c r="BG20" s="2">
        <v>0</v>
      </c>
      <c r="BH20" s="2">
        <v>0</v>
      </c>
      <c r="BI20" s="2">
        <v>0</v>
      </c>
      <c r="BJ20" s="2">
        <v>0</v>
      </c>
      <c r="BK20" s="2">
        <v>2</v>
      </c>
      <c r="BL20" s="2">
        <v>0</v>
      </c>
      <c r="BM20" s="2">
        <v>0</v>
      </c>
      <c r="BN20" s="2">
        <v>1</v>
      </c>
      <c r="BO20" s="2">
        <v>0</v>
      </c>
      <c r="BP20" s="2">
        <v>0</v>
      </c>
      <c r="BQ20" s="2">
        <v>0</v>
      </c>
      <c r="BR20" s="2">
        <v>0</v>
      </c>
      <c r="BS20" s="2">
        <v>0</v>
      </c>
      <c r="CB20" s="2">
        <v>1</v>
      </c>
      <c r="CC20" s="2">
        <v>1</v>
      </c>
      <c r="CD20" s="2" t="s">
        <v>1345</v>
      </c>
      <c r="CE20" s="2">
        <v>100</v>
      </c>
      <c r="CF20" s="46">
        <v>3500</v>
      </c>
      <c r="CG20" s="2">
        <v>0</v>
      </c>
      <c r="CH20" s="46">
        <v>3</v>
      </c>
      <c r="CI20" s="2">
        <v>1</v>
      </c>
      <c r="CJ20" s="2">
        <v>0</v>
      </c>
      <c r="CK20" s="2">
        <v>0</v>
      </c>
      <c r="CL20" s="2">
        <v>1</v>
      </c>
      <c r="CM20" s="2">
        <v>0</v>
      </c>
      <c r="CN20" s="2">
        <v>1</v>
      </c>
      <c r="CO20" s="2">
        <v>0</v>
      </c>
      <c r="CP20" s="2">
        <v>1</v>
      </c>
      <c r="CQ20" s="2">
        <v>3</v>
      </c>
      <c r="CR20" s="2">
        <v>1</v>
      </c>
      <c r="CT20" s="46">
        <v>0</v>
      </c>
      <c r="CU20" s="46"/>
      <c r="CV20" s="2">
        <v>0</v>
      </c>
      <c r="CX20" s="2">
        <v>1</v>
      </c>
      <c r="CY20" s="2">
        <v>40</v>
      </c>
      <c r="CZ20" s="2">
        <v>0</v>
      </c>
      <c r="DB20" s="46">
        <v>2</v>
      </c>
      <c r="DC20" s="46">
        <v>80</v>
      </c>
      <c r="DD20" s="46">
        <v>5</v>
      </c>
      <c r="DE20" s="46">
        <v>200</v>
      </c>
      <c r="DF20" s="2">
        <v>0</v>
      </c>
      <c r="DH20" s="46">
        <v>1</v>
      </c>
      <c r="DI20" s="46">
        <v>40</v>
      </c>
      <c r="DJ20" s="46">
        <v>2</v>
      </c>
      <c r="DK20" s="46">
        <v>80</v>
      </c>
      <c r="DL20" s="2">
        <v>4</v>
      </c>
      <c r="DM20" s="2">
        <v>160</v>
      </c>
      <c r="DN20" s="46">
        <v>9</v>
      </c>
      <c r="DO20" s="46">
        <v>320</v>
      </c>
      <c r="DP20" s="46">
        <v>1</v>
      </c>
      <c r="DQ20" s="46">
        <v>40</v>
      </c>
      <c r="DR20" s="2">
        <v>1</v>
      </c>
      <c r="DS20" s="46">
        <v>1</v>
      </c>
      <c r="DT20" s="46">
        <v>40</v>
      </c>
      <c r="DU20" s="46">
        <v>1</v>
      </c>
      <c r="DV20" s="46">
        <v>40</v>
      </c>
      <c r="DW20" s="46">
        <v>1</v>
      </c>
      <c r="DX20" s="46">
        <v>40</v>
      </c>
      <c r="DY20" s="46">
        <v>0</v>
      </c>
      <c r="DZ20" s="46"/>
      <c r="EA20" s="46">
        <v>1</v>
      </c>
      <c r="EB20" s="46">
        <v>40</v>
      </c>
      <c r="EC20" s="46">
        <v>0</v>
      </c>
      <c r="ED20" s="46"/>
      <c r="EE20" s="46">
        <v>0</v>
      </c>
      <c r="EF20" s="46"/>
      <c r="EG20" s="46">
        <v>0</v>
      </c>
      <c r="EH20" s="46"/>
      <c r="EI20" s="2">
        <v>0</v>
      </c>
      <c r="EJ20" s="2">
        <v>0</v>
      </c>
      <c r="EK20" s="2">
        <v>0</v>
      </c>
      <c r="EL20" s="2">
        <v>0</v>
      </c>
      <c r="EM20" s="2">
        <v>1</v>
      </c>
      <c r="EN20" s="2">
        <v>25</v>
      </c>
      <c r="EO20" s="2">
        <v>0</v>
      </c>
      <c r="EP20" s="2">
        <v>0</v>
      </c>
      <c r="EQ20" s="2">
        <v>17</v>
      </c>
      <c r="ER20" s="2">
        <v>35</v>
      </c>
      <c r="ES20" s="2">
        <v>12</v>
      </c>
      <c r="ET20" s="2">
        <v>10</v>
      </c>
      <c r="EU20" s="2">
        <v>1</v>
      </c>
      <c r="EV20" s="2">
        <v>0</v>
      </c>
      <c r="EW20" s="2">
        <v>5</v>
      </c>
      <c r="EX20" s="2">
        <v>0</v>
      </c>
      <c r="EY20" s="2">
        <v>0</v>
      </c>
      <c r="EZ20" s="2">
        <v>3</v>
      </c>
      <c r="FA20" s="2">
        <v>0</v>
      </c>
      <c r="FB20" s="2">
        <v>0</v>
      </c>
      <c r="FC20" s="2">
        <v>0</v>
      </c>
      <c r="FD20" s="2">
        <v>0</v>
      </c>
      <c r="FZ20" s="2">
        <v>0</v>
      </c>
      <c r="GV20" s="2">
        <v>1</v>
      </c>
      <c r="GW20" s="2">
        <v>0</v>
      </c>
      <c r="GX20" s="2">
        <v>0</v>
      </c>
      <c r="GY20" s="2">
        <v>1</v>
      </c>
      <c r="GZ20" s="2">
        <v>0</v>
      </c>
      <c r="HA20" s="2">
        <v>0</v>
      </c>
      <c r="HB20" s="2">
        <v>0</v>
      </c>
      <c r="HC20" s="2">
        <v>0</v>
      </c>
      <c r="HD20" s="2">
        <v>1</v>
      </c>
      <c r="HE20" s="2">
        <v>0</v>
      </c>
      <c r="HF20" s="2">
        <v>1</v>
      </c>
      <c r="HG20" s="2">
        <v>1</v>
      </c>
      <c r="HH20" s="2">
        <v>0</v>
      </c>
      <c r="HI20" s="2">
        <v>0</v>
      </c>
      <c r="HR20" s="2">
        <v>1</v>
      </c>
      <c r="HS20" s="2">
        <v>1</v>
      </c>
      <c r="HT20" s="2">
        <v>0</v>
      </c>
      <c r="HU20" s="2">
        <v>0</v>
      </c>
      <c r="HV20" s="2">
        <v>0</v>
      </c>
      <c r="HW20" s="2">
        <v>0</v>
      </c>
      <c r="HX20" s="2">
        <v>0</v>
      </c>
      <c r="HY20" s="2">
        <v>0</v>
      </c>
      <c r="HZ20" s="2">
        <v>0</v>
      </c>
      <c r="IA20" s="2">
        <v>0</v>
      </c>
      <c r="IB20" s="2">
        <v>0</v>
      </c>
      <c r="IC20" s="2">
        <v>0</v>
      </c>
      <c r="ID20" s="2">
        <v>2</v>
      </c>
      <c r="IE20" s="2">
        <v>1</v>
      </c>
      <c r="IF20" s="2">
        <v>0</v>
      </c>
      <c r="IG20" s="2">
        <v>1</v>
      </c>
      <c r="IH20" s="2">
        <v>1</v>
      </c>
      <c r="II20" s="2">
        <v>0</v>
      </c>
      <c r="IJ20" s="2">
        <v>0</v>
      </c>
      <c r="IK20" s="2">
        <v>0</v>
      </c>
      <c r="IL20" s="2">
        <v>0</v>
      </c>
      <c r="IM20" s="2">
        <v>0</v>
      </c>
      <c r="IN20" s="2">
        <v>0</v>
      </c>
      <c r="IO20" s="2">
        <v>0</v>
      </c>
      <c r="IP20" s="2">
        <v>1</v>
      </c>
      <c r="IQ20" s="2">
        <v>0</v>
      </c>
      <c r="IR20" s="2">
        <v>0</v>
      </c>
      <c r="IS20" s="2">
        <v>0</v>
      </c>
      <c r="IT20" s="2">
        <v>2</v>
      </c>
      <c r="IU20" s="2">
        <v>3</v>
      </c>
      <c r="IV20" s="2">
        <v>0</v>
      </c>
      <c r="IW20" s="2">
        <v>0</v>
      </c>
      <c r="IX20" s="2">
        <v>1</v>
      </c>
      <c r="IY20" s="2">
        <v>2</v>
      </c>
      <c r="IZ20" s="2">
        <v>1</v>
      </c>
      <c r="JA20" s="2">
        <v>0</v>
      </c>
      <c r="JB20" s="2">
        <v>1</v>
      </c>
      <c r="JC20" s="2">
        <v>0</v>
      </c>
      <c r="JD20" s="2">
        <v>1</v>
      </c>
      <c r="JE20" s="2">
        <v>1</v>
      </c>
      <c r="JF20" s="2">
        <v>0</v>
      </c>
      <c r="JG20" s="2">
        <v>0</v>
      </c>
      <c r="JH20" s="2">
        <v>0</v>
      </c>
      <c r="JI20" s="2">
        <v>0</v>
      </c>
      <c r="JJ20" s="2">
        <v>0</v>
      </c>
      <c r="JK20" s="2">
        <v>1</v>
      </c>
      <c r="JL20" s="2">
        <v>0</v>
      </c>
      <c r="JM20" s="2">
        <v>0</v>
      </c>
      <c r="JN20" s="2">
        <v>0</v>
      </c>
      <c r="JO20" s="2">
        <v>1</v>
      </c>
      <c r="JP20" s="2">
        <v>2</v>
      </c>
      <c r="JQ20" s="2">
        <v>0</v>
      </c>
      <c r="JR20" s="2">
        <v>0</v>
      </c>
      <c r="JS20" s="2">
        <v>1</v>
      </c>
      <c r="JT20" s="2">
        <v>2</v>
      </c>
      <c r="JU20" s="2">
        <v>1</v>
      </c>
      <c r="JV20" s="2">
        <v>0</v>
      </c>
      <c r="JW20" s="2">
        <v>1</v>
      </c>
      <c r="JX20" s="2">
        <v>0</v>
      </c>
      <c r="JY20" s="2">
        <v>1</v>
      </c>
      <c r="JZ20" s="2">
        <v>1</v>
      </c>
      <c r="KA20" s="2">
        <v>0</v>
      </c>
      <c r="KB20" s="2">
        <v>0</v>
      </c>
      <c r="KC20" s="2">
        <v>0</v>
      </c>
      <c r="KD20" s="2">
        <v>0</v>
      </c>
      <c r="KE20" s="2">
        <v>0</v>
      </c>
      <c r="KF20" s="2">
        <v>1</v>
      </c>
      <c r="KG20" s="2">
        <v>14</v>
      </c>
      <c r="KH20" s="2">
        <v>1</v>
      </c>
      <c r="KJ20" s="2">
        <v>4</v>
      </c>
      <c r="KK20" s="2">
        <v>4</v>
      </c>
      <c r="KL20" s="2">
        <v>2</v>
      </c>
      <c r="KM20" s="2">
        <v>4</v>
      </c>
      <c r="KN20" s="2">
        <v>3</v>
      </c>
      <c r="KO20" s="2">
        <v>3</v>
      </c>
      <c r="KP20" s="2">
        <v>4</v>
      </c>
      <c r="KQ20" s="2">
        <v>4</v>
      </c>
      <c r="KR20" s="2">
        <v>4</v>
      </c>
      <c r="KS20" s="2">
        <v>4</v>
      </c>
      <c r="KT20" s="2">
        <v>4</v>
      </c>
      <c r="KU20" s="2">
        <v>4</v>
      </c>
      <c r="KV20" s="2">
        <v>0</v>
      </c>
      <c r="LE20" s="2">
        <v>1</v>
      </c>
      <c r="LF20" s="2">
        <v>1</v>
      </c>
      <c r="LG20" s="2">
        <v>0</v>
      </c>
      <c r="LH20" s="2">
        <v>0</v>
      </c>
      <c r="LI20" s="2">
        <v>0</v>
      </c>
      <c r="LJ20" s="2">
        <v>0</v>
      </c>
      <c r="LK20" s="2">
        <v>1</v>
      </c>
      <c r="LL20" s="2">
        <v>1</v>
      </c>
      <c r="LM20" s="2">
        <v>0</v>
      </c>
      <c r="LN20" s="46">
        <v>2</v>
      </c>
      <c r="LO20" s="46">
        <v>2</v>
      </c>
      <c r="LP20" s="2">
        <v>1</v>
      </c>
      <c r="LQ20" s="2">
        <v>1</v>
      </c>
      <c r="LR20" s="2">
        <v>0</v>
      </c>
      <c r="LS20" s="2">
        <v>1</v>
      </c>
      <c r="LT20" s="46">
        <v>1</v>
      </c>
      <c r="LU20" s="46">
        <v>1</v>
      </c>
      <c r="LV20" s="2">
        <v>1</v>
      </c>
      <c r="LW20" s="2">
        <v>0</v>
      </c>
      <c r="LX20" s="2">
        <v>0</v>
      </c>
      <c r="LY20" s="46">
        <v>1</v>
      </c>
      <c r="LZ20" s="46">
        <v>1</v>
      </c>
      <c r="MA20" s="46">
        <v>1</v>
      </c>
      <c r="MB20" s="2">
        <v>1</v>
      </c>
      <c r="MC20" s="2">
        <v>1</v>
      </c>
      <c r="MD20" s="2">
        <v>0</v>
      </c>
      <c r="ME20" s="2">
        <v>0</v>
      </c>
      <c r="MF20" s="2">
        <v>1</v>
      </c>
      <c r="MG20" s="2">
        <v>0</v>
      </c>
      <c r="MH20" s="2">
        <v>1</v>
      </c>
      <c r="MI20" s="2">
        <v>1</v>
      </c>
      <c r="MJ20" s="2">
        <v>1</v>
      </c>
      <c r="MK20" s="2">
        <v>1</v>
      </c>
      <c r="ML20" s="2">
        <v>0</v>
      </c>
      <c r="MM20" s="2">
        <v>0</v>
      </c>
      <c r="MN20" s="46">
        <v>1</v>
      </c>
      <c r="MO20" s="46">
        <v>1</v>
      </c>
      <c r="MP20" s="2">
        <v>0</v>
      </c>
      <c r="MQ20" s="2">
        <v>1</v>
      </c>
      <c r="MR20" s="2">
        <v>0</v>
      </c>
      <c r="MS20" s="2">
        <v>1</v>
      </c>
      <c r="MT20" s="2">
        <v>1</v>
      </c>
      <c r="MU20" s="2">
        <v>1</v>
      </c>
      <c r="MV20" s="2">
        <v>1</v>
      </c>
      <c r="MW20" s="2">
        <v>1</v>
      </c>
      <c r="MX20" s="2">
        <v>1</v>
      </c>
      <c r="MY20" s="2">
        <v>0</v>
      </c>
      <c r="MZ20" s="2">
        <v>1</v>
      </c>
      <c r="NA20" s="2">
        <v>1</v>
      </c>
      <c r="NB20" s="2">
        <v>1</v>
      </c>
      <c r="NC20" s="2">
        <v>1</v>
      </c>
      <c r="ND20" s="2">
        <v>1</v>
      </c>
      <c r="NE20" s="2">
        <v>0</v>
      </c>
      <c r="NF20" s="46">
        <v>1</v>
      </c>
      <c r="NG20" s="46">
        <v>0</v>
      </c>
      <c r="NH20" s="2">
        <v>1</v>
      </c>
      <c r="NI20" s="2">
        <v>1</v>
      </c>
      <c r="NJ20" s="38">
        <v>44074</v>
      </c>
      <c r="NK20" s="2">
        <v>5</v>
      </c>
      <c r="NL20" s="2">
        <v>1</v>
      </c>
      <c r="NM20" s="2">
        <v>0</v>
      </c>
      <c r="NN20" s="2">
        <v>0</v>
      </c>
      <c r="NO20" s="2">
        <v>0</v>
      </c>
      <c r="NP20" s="2">
        <v>0</v>
      </c>
      <c r="NQ20" s="2">
        <v>0</v>
      </c>
      <c r="NR20" s="2">
        <v>0</v>
      </c>
      <c r="NS20" s="2">
        <v>0</v>
      </c>
      <c r="NT20" s="2">
        <v>1</v>
      </c>
      <c r="NU20" s="2">
        <v>1</v>
      </c>
      <c r="NV20" s="2">
        <v>0</v>
      </c>
      <c r="NW20" s="2">
        <v>1</v>
      </c>
      <c r="NX20" s="2">
        <v>0</v>
      </c>
      <c r="NY20" s="2">
        <v>0</v>
      </c>
      <c r="NZ20" s="2">
        <v>0</v>
      </c>
      <c r="OA20" s="2">
        <v>0</v>
      </c>
      <c r="OB20" s="2">
        <v>0</v>
      </c>
      <c r="OC20" s="2">
        <v>0</v>
      </c>
      <c r="OD20" s="2">
        <v>0</v>
      </c>
      <c r="OE20" s="2">
        <v>0</v>
      </c>
      <c r="OF20" s="2">
        <v>0</v>
      </c>
      <c r="OG20" s="2">
        <v>0</v>
      </c>
      <c r="OH20" s="2">
        <v>1</v>
      </c>
      <c r="OI20" s="2">
        <v>1</v>
      </c>
      <c r="OJ20" s="2">
        <v>1</v>
      </c>
      <c r="OK20" s="2">
        <v>1</v>
      </c>
      <c r="OL20" s="2">
        <v>1</v>
      </c>
      <c r="OM20" s="2">
        <v>2</v>
      </c>
      <c r="ON20" s="2">
        <v>2</v>
      </c>
      <c r="OO20" s="2">
        <v>3</v>
      </c>
      <c r="OP20" s="2">
        <v>1</v>
      </c>
      <c r="OQ20" s="2">
        <v>1</v>
      </c>
      <c r="OR20" s="2">
        <v>1</v>
      </c>
      <c r="OS20" s="2">
        <v>1</v>
      </c>
      <c r="OT20" s="46">
        <v>1</v>
      </c>
      <c r="OU20" s="2">
        <v>1</v>
      </c>
      <c r="OV20" s="2">
        <v>2</v>
      </c>
      <c r="OW20" s="2">
        <v>3</v>
      </c>
      <c r="OX20" s="2">
        <v>1</v>
      </c>
      <c r="OY20" s="2">
        <v>1</v>
      </c>
      <c r="OZ20" s="2">
        <v>1</v>
      </c>
      <c r="PA20" s="2">
        <v>1</v>
      </c>
      <c r="PB20" s="2">
        <v>3</v>
      </c>
      <c r="PC20" s="46">
        <v>1</v>
      </c>
      <c r="PD20" s="46">
        <v>1</v>
      </c>
      <c r="PE20" s="2">
        <v>1</v>
      </c>
      <c r="PF20" s="2">
        <v>1</v>
      </c>
      <c r="PG20" s="2">
        <v>3</v>
      </c>
      <c r="PH20" s="46">
        <v>1</v>
      </c>
      <c r="PI20" s="2">
        <v>2</v>
      </c>
      <c r="PJ20" s="2">
        <v>1</v>
      </c>
      <c r="PK20" s="2">
        <v>3</v>
      </c>
      <c r="PL20" s="2">
        <v>3</v>
      </c>
      <c r="PM20" s="2">
        <v>3</v>
      </c>
      <c r="PN20" s="2">
        <v>3</v>
      </c>
      <c r="PO20" s="2">
        <v>3</v>
      </c>
      <c r="PP20" s="2">
        <v>3</v>
      </c>
      <c r="PQ20" s="2">
        <v>3</v>
      </c>
      <c r="PR20" s="2">
        <v>1</v>
      </c>
      <c r="PS20" s="2">
        <v>1</v>
      </c>
      <c r="PT20" s="2">
        <v>1</v>
      </c>
      <c r="PU20" s="2">
        <v>1</v>
      </c>
      <c r="PV20" s="2">
        <v>2</v>
      </c>
      <c r="PW20" s="2">
        <v>1</v>
      </c>
      <c r="PX20" s="2">
        <v>2</v>
      </c>
      <c r="PY20" s="2">
        <v>1</v>
      </c>
      <c r="PZ20" s="2">
        <v>3</v>
      </c>
      <c r="QA20" s="2">
        <v>1</v>
      </c>
      <c r="QB20" s="2">
        <v>3</v>
      </c>
      <c r="QC20" s="2">
        <v>1</v>
      </c>
      <c r="QD20" s="2">
        <v>1</v>
      </c>
      <c r="QE20" s="2">
        <v>1</v>
      </c>
      <c r="QF20" s="2">
        <v>1</v>
      </c>
      <c r="QG20" s="2">
        <v>1</v>
      </c>
      <c r="QH20" s="2">
        <v>3</v>
      </c>
      <c r="QI20" s="2">
        <v>3</v>
      </c>
      <c r="QJ20" s="2">
        <v>1</v>
      </c>
      <c r="QK20" s="2">
        <v>0</v>
      </c>
      <c r="QL20" s="2">
        <v>0</v>
      </c>
      <c r="QM20" s="2">
        <v>1</v>
      </c>
      <c r="QN20" s="2">
        <v>0</v>
      </c>
      <c r="QO20" s="2">
        <v>1</v>
      </c>
      <c r="QP20" s="2">
        <v>1</v>
      </c>
      <c r="QQ20" s="2">
        <v>1</v>
      </c>
      <c r="QR20" s="2">
        <v>0</v>
      </c>
      <c r="QT20" s="2">
        <v>1</v>
      </c>
      <c r="QU20" s="2" t="s">
        <v>1346</v>
      </c>
      <c r="QV20" s="2">
        <v>1</v>
      </c>
      <c r="QW20" s="2">
        <v>1</v>
      </c>
      <c r="QX20" s="2">
        <v>0</v>
      </c>
      <c r="QY20" s="2">
        <v>0</v>
      </c>
      <c r="RA20" s="2">
        <v>0</v>
      </c>
      <c r="RB20" s="2">
        <v>1</v>
      </c>
      <c r="RC20" s="2">
        <v>1</v>
      </c>
      <c r="RD20" s="2">
        <v>2</v>
      </c>
      <c r="RE20" s="2">
        <v>1</v>
      </c>
      <c r="RF20" s="2">
        <v>1</v>
      </c>
      <c r="RG20" s="2">
        <v>1</v>
      </c>
      <c r="RH20" s="2">
        <v>1</v>
      </c>
      <c r="RJ20" s="2">
        <v>1</v>
      </c>
      <c r="RK20" s="2">
        <v>1</v>
      </c>
      <c r="RL20" s="2">
        <v>0</v>
      </c>
      <c r="RM20" s="2">
        <v>0</v>
      </c>
      <c r="RN20" s="2">
        <v>0</v>
      </c>
      <c r="RO20" s="2">
        <v>0</v>
      </c>
      <c r="RP20" s="2">
        <v>0</v>
      </c>
      <c r="RQ20" s="2">
        <v>0</v>
      </c>
      <c r="RR20" s="2">
        <v>1</v>
      </c>
      <c r="RS20" s="2">
        <v>1</v>
      </c>
      <c r="RT20" s="2">
        <v>0</v>
      </c>
      <c r="RU20" s="2">
        <v>1</v>
      </c>
      <c r="RV20" s="2">
        <v>0</v>
      </c>
      <c r="RW20" s="2">
        <v>1</v>
      </c>
      <c r="RX20" s="2">
        <v>1</v>
      </c>
      <c r="RY20" s="2">
        <v>0</v>
      </c>
      <c r="RZ20" s="2">
        <v>0</v>
      </c>
      <c r="SA20" s="2">
        <v>0</v>
      </c>
      <c r="SB20" s="2">
        <v>1</v>
      </c>
      <c r="SC20" s="2">
        <v>1</v>
      </c>
      <c r="SD20" s="2">
        <v>0</v>
      </c>
      <c r="SE20" s="2">
        <v>0</v>
      </c>
      <c r="SF20" s="2">
        <v>0</v>
      </c>
      <c r="SG20" s="2">
        <v>1</v>
      </c>
      <c r="SH20" s="2">
        <v>0</v>
      </c>
      <c r="SI20" s="2">
        <v>0</v>
      </c>
      <c r="SK20" s="2">
        <v>1</v>
      </c>
      <c r="SL20" s="2">
        <v>1</v>
      </c>
      <c r="SM20" s="2">
        <v>1</v>
      </c>
      <c r="SN20" s="2">
        <v>1</v>
      </c>
      <c r="SO20" s="2">
        <v>1</v>
      </c>
      <c r="SP20" s="2">
        <v>0</v>
      </c>
      <c r="SQ20" s="2">
        <v>0</v>
      </c>
      <c r="SR20" s="2">
        <v>0</v>
      </c>
      <c r="SS20" s="2">
        <v>1</v>
      </c>
      <c r="ST20" s="2">
        <v>1</v>
      </c>
      <c r="SU20" s="2">
        <v>1</v>
      </c>
      <c r="SV20" s="2">
        <v>1</v>
      </c>
      <c r="SW20" s="2">
        <v>1</v>
      </c>
      <c r="SX20" s="2">
        <v>0</v>
      </c>
      <c r="SY20" s="2">
        <v>0</v>
      </c>
      <c r="SZ20" s="2">
        <v>0</v>
      </c>
      <c r="TA20" s="2">
        <v>0</v>
      </c>
      <c r="TB20" s="2">
        <v>0</v>
      </c>
      <c r="TC20" s="2">
        <v>0</v>
      </c>
      <c r="TE20" s="2">
        <v>0</v>
      </c>
      <c r="TF20" s="2">
        <v>0</v>
      </c>
      <c r="TG20" s="2">
        <v>1</v>
      </c>
      <c r="TH20" s="2">
        <v>1</v>
      </c>
      <c r="TI20" s="2">
        <v>1</v>
      </c>
      <c r="TJ20" s="2">
        <v>0</v>
      </c>
      <c r="TK20" s="2">
        <v>1</v>
      </c>
      <c r="TL20" s="2">
        <v>1</v>
      </c>
      <c r="TM20" s="2">
        <v>1</v>
      </c>
      <c r="TN20" s="2">
        <v>0</v>
      </c>
      <c r="TP20" s="2">
        <v>0</v>
      </c>
      <c r="TR20" s="2">
        <v>0</v>
      </c>
      <c r="TS20" s="2">
        <v>1</v>
      </c>
      <c r="TT20" s="2">
        <v>0</v>
      </c>
      <c r="TU20" s="2">
        <v>1</v>
      </c>
      <c r="TV20" s="2">
        <v>0</v>
      </c>
      <c r="TW20" s="2">
        <v>0</v>
      </c>
      <c r="TX20" s="2">
        <v>0</v>
      </c>
      <c r="TY20" s="2">
        <v>0</v>
      </c>
      <c r="UA20" s="2">
        <v>3</v>
      </c>
      <c r="UB20" s="2">
        <v>3</v>
      </c>
      <c r="UC20" s="2">
        <v>1</v>
      </c>
      <c r="UD20" s="2">
        <v>0</v>
      </c>
      <c r="UE20" s="2">
        <v>0</v>
      </c>
      <c r="UF20" s="2">
        <v>0</v>
      </c>
      <c r="UG20" s="2">
        <v>1</v>
      </c>
      <c r="UH20" s="2">
        <v>0</v>
      </c>
      <c r="UI20" s="2">
        <v>1</v>
      </c>
      <c r="UJ20" s="2">
        <v>1</v>
      </c>
      <c r="UK20" s="2">
        <v>0</v>
      </c>
      <c r="UL20" s="2">
        <v>0</v>
      </c>
      <c r="UM20" s="2">
        <v>0</v>
      </c>
      <c r="UN20" s="2">
        <v>1</v>
      </c>
      <c r="UO20" s="2">
        <v>0</v>
      </c>
      <c r="UP20" s="2">
        <v>0</v>
      </c>
      <c r="UQ20" s="2">
        <v>0</v>
      </c>
      <c r="UR20" s="2">
        <v>0</v>
      </c>
      <c r="US20" s="2">
        <v>1</v>
      </c>
      <c r="UT20" s="2">
        <v>0</v>
      </c>
      <c r="UU20" s="2">
        <v>1</v>
      </c>
      <c r="UV20" s="2">
        <v>0</v>
      </c>
      <c r="UW20" s="2">
        <v>1</v>
      </c>
      <c r="UX20" s="2">
        <v>0</v>
      </c>
      <c r="UY20" s="2">
        <v>0</v>
      </c>
      <c r="UZ20" s="2">
        <v>2</v>
      </c>
    </row>
    <row r="21" spans="1:572" x14ac:dyDescent="0.25">
      <c r="A21" s="2">
        <v>62</v>
      </c>
      <c r="B21" s="2" t="s">
        <v>114</v>
      </c>
      <c r="C21" s="2" t="s">
        <v>1328</v>
      </c>
      <c r="D21" s="2">
        <v>1</v>
      </c>
      <c r="F21" s="31" t="s">
        <v>2559</v>
      </c>
      <c r="G21" s="2">
        <v>1</v>
      </c>
      <c r="H21" s="2">
        <v>1</v>
      </c>
      <c r="I21" s="2">
        <v>2</v>
      </c>
      <c r="J21" s="2">
        <v>1</v>
      </c>
      <c r="K21" s="2">
        <v>0</v>
      </c>
      <c r="L21" s="2">
        <v>0</v>
      </c>
      <c r="M21" s="2">
        <v>0</v>
      </c>
      <c r="N21" s="2">
        <v>1</v>
      </c>
      <c r="O21" s="2">
        <v>1</v>
      </c>
      <c r="P21" s="2">
        <v>0</v>
      </c>
      <c r="Q21" s="2">
        <v>0</v>
      </c>
      <c r="R21" s="2">
        <v>0</v>
      </c>
      <c r="S21" s="2">
        <v>0</v>
      </c>
      <c r="T21" s="2">
        <v>0</v>
      </c>
      <c r="U21" s="2">
        <v>1</v>
      </c>
      <c r="V21" s="2">
        <v>0</v>
      </c>
      <c r="W21" s="2">
        <v>0</v>
      </c>
      <c r="X21" s="2">
        <v>0</v>
      </c>
      <c r="Y21" s="2">
        <v>0</v>
      </c>
      <c r="Z21" s="2">
        <v>0</v>
      </c>
      <c r="AA21" s="2">
        <v>0</v>
      </c>
      <c r="AB21" s="2">
        <v>0</v>
      </c>
      <c r="AC21" s="2">
        <v>0</v>
      </c>
      <c r="AD21" s="2">
        <v>0</v>
      </c>
      <c r="AE21" s="2">
        <v>0</v>
      </c>
      <c r="AF21" s="2">
        <v>1</v>
      </c>
      <c r="AG21" s="2">
        <v>2</v>
      </c>
      <c r="AH21" s="2">
        <v>1</v>
      </c>
      <c r="AI21" s="2">
        <v>4</v>
      </c>
      <c r="AJ21" s="46">
        <v>1</v>
      </c>
      <c r="AK21" s="2">
        <v>0</v>
      </c>
      <c r="AL21" s="2">
        <v>0</v>
      </c>
      <c r="AM21" s="2">
        <v>0</v>
      </c>
      <c r="AN21" s="2">
        <v>0</v>
      </c>
      <c r="AO21" s="2">
        <v>0</v>
      </c>
      <c r="AP21" s="2">
        <v>1</v>
      </c>
      <c r="AQ21" s="2">
        <v>0</v>
      </c>
      <c r="AR21" s="2">
        <v>1</v>
      </c>
      <c r="AS21" s="2">
        <v>0</v>
      </c>
      <c r="AT21" s="2">
        <v>0</v>
      </c>
      <c r="AU21" s="2">
        <v>0</v>
      </c>
      <c r="AV21" s="2">
        <v>0</v>
      </c>
      <c r="AW21" s="2">
        <v>0</v>
      </c>
      <c r="AX21" s="2">
        <v>0</v>
      </c>
      <c r="AY21" s="2">
        <v>0</v>
      </c>
      <c r="AZ21" s="2">
        <v>0</v>
      </c>
      <c r="BA21" s="2">
        <v>0</v>
      </c>
      <c r="BB21" s="2">
        <v>0</v>
      </c>
      <c r="BC21" s="2">
        <v>0</v>
      </c>
      <c r="BD21" s="2">
        <v>0</v>
      </c>
      <c r="BE21" s="2">
        <v>0</v>
      </c>
      <c r="BF21" s="2">
        <v>1</v>
      </c>
      <c r="BG21" s="2">
        <v>0</v>
      </c>
      <c r="BH21" s="2">
        <v>0</v>
      </c>
      <c r="BI21" s="2">
        <v>0</v>
      </c>
      <c r="BJ21" s="2">
        <v>0</v>
      </c>
      <c r="BK21" s="2">
        <v>0</v>
      </c>
      <c r="BL21" s="2">
        <v>1</v>
      </c>
      <c r="BM21" s="2">
        <v>0</v>
      </c>
      <c r="BN21" s="2">
        <v>2</v>
      </c>
      <c r="BO21" s="2">
        <v>0</v>
      </c>
      <c r="BP21" s="2">
        <v>0</v>
      </c>
      <c r="BQ21" s="2">
        <v>0</v>
      </c>
      <c r="BR21" s="2">
        <v>0</v>
      </c>
      <c r="BS21" s="2">
        <v>0</v>
      </c>
      <c r="CB21" s="2">
        <v>1</v>
      </c>
      <c r="CC21" s="2">
        <v>0</v>
      </c>
      <c r="CE21" s="2">
        <v>3242657</v>
      </c>
      <c r="CF21" s="46">
        <v>523</v>
      </c>
      <c r="CG21" s="2">
        <v>0</v>
      </c>
      <c r="CH21" s="46">
        <v>8</v>
      </c>
      <c r="CI21" s="2">
        <v>4</v>
      </c>
      <c r="CJ21" s="2">
        <v>0</v>
      </c>
      <c r="CK21" s="2">
        <v>0</v>
      </c>
      <c r="CL21" s="2">
        <v>1</v>
      </c>
      <c r="CM21" s="2">
        <v>1</v>
      </c>
      <c r="CN21" s="2">
        <v>1</v>
      </c>
      <c r="CO21" s="2">
        <v>1</v>
      </c>
      <c r="CP21" s="2">
        <v>1</v>
      </c>
      <c r="CQ21" s="2">
        <v>4</v>
      </c>
      <c r="CR21" s="2">
        <v>1</v>
      </c>
      <c r="CT21" s="46">
        <v>11</v>
      </c>
      <c r="CU21" s="46">
        <v>440</v>
      </c>
      <c r="CV21" s="2">
        <v>0</v>
      </c>
      <c r="CX21" s="2">
        <v>2</v>
      </c>
      <c r="CY21" s="2">
        <v>60</v>
      </c>
      <c r="CZ21" s="2">
        <v>2</v>
      </c>
      <c r="DA21" s="2">
        <v>88</v>
      </c>
      <c r="DB21" s="46">
        <v>3</v>
      </c>
      <c r="DC21" s="46">
        <v>60</v>
      </c>
      <c r="DD21" s="46">
        <v>9</v>
      </c>
      <c r="DE21" s="46">
        <v>360</v>
      </c>
      <c r="DF21" s="2">
        <v>1</v>
      </c>
      <c r="DG21" s="2">
        <v>40</v>
      </c>
      <c r="DH21" s="46">
        <v>7</v>
      </c>
      <c r="DI21" s="46">
        <v>280</v>
      </c>
      <c r="DJ21" s="46">
        <v>0</v>
      </c>
      <c r="DK21" s="46"/>
      <c r="DL21" s="2">
        <v>8</v>
      </c>
      <c r="DM21" s="2">
        <v>320</v>
      </c>
      <c r="DN21" s="46">
        <v>21</v>
      </c>
      <c r="DO21" s="46">
        <v>840</v>
      </c>
      <c r="DP21" s="46">
        <v>3</v>
      </c>
      <c r="DQ21" s="46">
        <v>80</v>
      </c>
      <c r="DR21" s="2">
        <v>1</v>
      </c>
      <c r="DS21" s="46">
        <v>1</v>
      </c>
      <c r="DT21" s="46">
        <v>40</v>
      </c>
      <c r="DU21" s="46">
        <v>1</v>
      </c>
      <c r="DV21" s="46">
        <v>40</v>
      </c>
      <c r="DW21" s="46">
        <v>0</v>
      </c>
      <c r="DX21" s="46"/>
      <c r="DY21" s="46">
        <v>0</v>
      </c>
      <c r="DZ21" s="46"/>
      <c r="EA21" s="46">
        <v>1</v>
      </c>
      <c r="EB21" s="46">
        <v>40</v>
      </c>
      <c r="EC21" s="46">
        <v>1</v>
      </c>
      <c r="ED21" s="46">
        <v>20</v>
      </c>
      <c r="EE21" s="46">
        <v>0</v>
      </c>
      <c r="EF21" s="46"/>
      <c r="EG21" s="46">
        <v>0</v>
      </c>
      <c r="EH21" s="46"/>
      <c r="EI21" s="2">
        <v>0</v>
      </c>
      <c r="EJ21" s="2">
        <v>0</v>
      </c>
      <c r="EK21" s="2">
        <v>0</v>
      </c>
      <c r="EL21" s="2">
        <v>0</v>
      </c>
      <c r="EM21" s="2">
        <v>0</v>
      </c>
      <c r="EN21" s="2">
        <v>0</v>
      </c>
      <c r="EO21" s="2">
        <v>0</v>
      </c>
      <c r="EP21" s="2">
        <v>0</v>
      </c>
      <c r="EQ21" s="2">
        <v>0</v>
      </c>
      <c r="ER21" s="2">
        <v>0</v>
      </c>
      <c r="ES21" s="2">
        <v>0</v>
      </c>
      <c r="ET21" s="2">
        <v>0</v>
      </c>
      <c r="EU21" s="2">
        <v>0</v>
      </c>
      <c r="FD21" s="2">
        <v>0</v>
      </c>
      <c r="FZ21" s="2">
        <v>0</v>
      </c>
      <c r="GV21" s="2">
        <v>1</v>
      </c>
      <c r="GW21" s="2">
        <v>0</v>
      </c>
      <c r="GX21" s="2">
        <v>0</v>
      </c>
      <c r="GY21" s="2">
        <v>0</v>
      </c>
      <c r="GZ21" s="2">
        <v>0</v>
      </c>
      <c r="HA21" s="2">
        <v>0</v>
      </c>
      <c r="HB21" s="2">
        <v>1</v>
      </c>
      <c r="HC21" s="2">
        <v>0</v>
      </c>
      <c r="HD21" s="2">
        <v>2</v>
      </c>
      <c r="HE21" s="2">
        <v>0</v>
      </c>
      <c r="HF21" s="2">
        <v>0</v>
      </c>
      <c r="HG21" s="2">
        <v>1</v>
      </c>
      <c r="HH21" s="2">
        <v>0</v>
      </c>
      <c r="HI21" s="2">
        <v>0</v>
      </c>
      <c r="HR21" s="2">
        <v>1</v>
      </c>
      <c r="HS21" s="2">
        <v>1</v>
      </c>
      <c r="HT21" s="2">
        <v>1</v>
      </c>
      <c r="HU21" s="2">
        <v>0</v>
      </c>
      <c r="HV21" s="2">
        <v>0</v>
      </c>
      <c r="HW21" s="2">
        <v>0</v>
      </c>
      <c r="HX21" s="2">
        <v>0</v>
      </c>
      <c r="HY21" s="2">
        <v>0</v>
      </c>
      <c r="HZ21" s="2">
        <v>1</v>
      </c>
      <c r="IA21" s="2">
        <v>0</v>
      </c>
      <c r="IB21" s="2">
        <v>1</v>
      </c>
      <c r="IC21" s="2">
        <v>0</v>
      </c>
      <c r="ID21" s="2">
        <v>0</v>
      </c>
      <c r="IE21" s="2">
        <v>6</v>
      </c>
      <c r="IF21" s="2">
        <v>0</v>
      </c>
      <c r="IG21" s="2">
        <v>1</v>
      </c>
      <c r="IH21" s="2">
        <v>0</v>
      </c>
      <c r="II21" s="2">
        <v>0</v>
      </c>
      <c r="IJ21" s="2">
        <v>0</v>
      </c>
      <c r="IK21" s="2">
        <v>0</v>
      </c>
      <c r="IL21" s="2">
        <v>0</v>
      </c>
      <c r="IM21" s="2">
        <v>1</v>
      </c>
      <c r="IN21" s="2">
        <v>0</v>
      </c>
      <c r="IO21" s="2">
        <v>0</v>
      </c>
      <c r="IP21" s="2">
        <v>0</v>
      </c>
      <c r="IQ21" s="2">
        <v>0</v>
      </c>
      <c r="IR21" s="2">
        <v>6</v>
      </c>
      <c r="IS21" s="2">
        <v>0</v>
      </c>
      <c r="IT21" s="2">
        <v>2</v>
      </c>
      <c r="IU21" s="2">
        <v>2</v>
      </c>
      <c r="IV21" s="2">
        <v>0</v>
      </c>
      <c r="IW21" s="2">
        <v>2</v>
      </c>
      <c r="IX21" s="2">
        <v>0</v>
      </c>
      <c r="IY21" s="2">
        <v>1</v>
      </c>
      <c r="IZ21" s="2">
        <v>10</v>
      </c>
      <c r="JA21" s="2">
        <v>1</v>
      </c>
      <c r="JB21" s="2">
        <v>1</v>
      </c>
      <c r="JC21" s="2">
        <v>0</v>
      </c>
      <c r="JD21" s="2">
        <v>0</v>
      </c>
      <c r="JE21" s="2">
        <v>0</v>
      </c>
      <c r="JF21" s="2">
        <v>0</v>
      </c>
      <c r="JG21" s="2">
        <v>0</v>
      </c>
      <c r="JH21" s="2">
        <v>1</v>
      </c>
      <c r="JI21" s="2">
        <v>0</v>
      </c>
      <c r="JJ21" s="2">
        <v>0</v>
      </c>
      <c r="JK21" s="2">
        <v>6</v>
      </c>
      <c r="JL21" s="2">
        <v>0</v>
      </c>
      <c r="JM21" s="2">
        <v>0</v>
      </c>
      <c r="JN21" s="2">
        <v>0</v>
      </c>
      <c r="JO21" s="2">
        <v>2</v>
      </c>
      <c r="JP21" s="2">
        <v>2</v>
      </c>
      <c r="JQ21" s="2">
        <v>0</v>
      </c>
      <c r="JR21" s="2">
        <v>2</v>
      </c>
      <c r="JS21" s="2">
        <v>0</v>
      </c>
      <c r="JT21" s="2">
        <v>1</v>
      </c>
      <c r="JU21" s="2">
        <v>10</v>
      </c>
      <c r="JV21" s="2">
        <v>1</v>
      </c>
      <c r="JW21" s="2">
        <v>1</v>
      </c>
      <c r="JX21" s="2">
        <v>0</v>
      </c>
      <c r="JY21" s="2">
        <v>0</v>
      </c>
      <c r="JZ21" s="2">
        <v>0</v>
      </c>
      <c r="KA21" s="2">
        <v>0</v>
      </c>
      <c r="KB21" s="2">
        <v>0</v>
      </c>
      <c r="KC21" s="2">
        <v>1</v>
      </c>
      <c r="KD21" s="2">
        <v>0</v>
      </c>
      <c r="KE21" s="2">
        <v>0</v>
      </c>
      <c r="KF21" s="2">
        <v>1</v>
      </c>
      <c r="KG21" s="2">
        <v>14</v>
      </c>
      <c r="KH21" s="2">
        <v>1</v>
      </c>
      <c r="KJ21" s="2">
        <v>4</v>
      </c>
      <c r="KK21" s="2">
        <v>4</v>
      </c>
      <c r="KL21" s="2">
        <v>4</v>
      </c>
      <c r="KM21" s="2">
        <v>4</v>
      </c>
      <c r="KN21" s="2">
        <v>4</v>
      </c>
      <c r="KO21" s="2">
        <v>4</v>
      </c>
      <c r="KP21" s="2">
        <v>4</v>
      </c>
      <c r="KQ21" s="2">
        <v>4</v>
      </c>
      <c r="KR21" s="2">
        <v>4</v>
      </c>
      <c r="KS21" s="2">
        <v>4</v>
      </c>
      <c r="KT21" s="2">
        <v>4</v>
      </c>
      <c r="KU21" s="2">
        <v>4</v>
      </c>
      <c r="KV21" s="2">
        <v>1</v>
      </c>
      <c r="KW21" s="2">
        <v>4</v>
      </c>
      <c r="KX21" s="2">
        <v>4</v>
      </c>
      <c r="KY21" s="2">
        <v>4</v>
      </c>
      <c r="KZ21" s="2">
        <v>4</v>
      </c>
      <c r="LA21" s="2">
        <v>4</v>
      </c>
      <c r="LB21" s="2">
        <v>4</v>
      </c>
      <c r="LC21" s="2">
        <v>4</v>
      </c>
      <c r="LD21" s="2">
        <v>4</v>
      </c>
      <c r="LE21" s="2">
        <v>1</v>
      </c>
      <c r="LF21" s="2">
        <v>1</v>
      </c>
      <c r="LG21" s="2">
        <v>0</v>
      </c>
      <c r="LH21" s="2">
        <v>0</v>
      </c>
      <c r="LI21" s="2">
        <v>0</v>
      </c>
      <c r="LJ21" s="2">
        <v>0</v>
      </c>
      <c r="LK21" s="2">
        <v>1</v>
      </c>
      <c r="LL21" s="2">
        <v>1</v>
      </c>
      <c r="LM21" s="2">
        <v>0</v>
      </c>
      <c r="LN21" s="46">
        <v>2</v>
      </c>
      <c r="LO21" s="46">
        <v>2</v>
      </c>
      <c r="LP21" s="2">
        <v>1</v>
      </c>
      <c r="LQ21" s="2">
        <v>2</v>
      </c>
      <c r="LR21" s="2">
        <v>1</v>
      </c>
      <c r="LS21" s="2">
        <v>1</v>
      </c>
      <c r="LT21" s="46">
        <v>1</v>
      </c>
      <c r="LU21" s="46">
        <v>1</v>
      </c>
      <c r="LV21" s="2">
        <v>1</v>
      </c>
      <c r="LW21" s="2">
        <v>0</v>
      </c>
      <c r="LX21" s="2">
        <v>0</v>
      </c>
      <c r="LY21" s="46">
        <v>1</v>
      </c>
      <c r="LZ21" s="46">
        <v>1</v>
      </c>
      <c r="MA21" s="46">
        <v>0</v>
      </c>
      <c r="MB21" s="2">
        <v>1</v>
      </c>
      <c r="MC21" s="2">
        <v>1</v>
      </c>
      <c r="MD21" s="2">
        <v>1</v>
      </c>
      <c r="ME21" s="2">
        <v>1</v>
      </c>
      <c r="MF21" s="2">
        <v>1</v>
      </c>
      <c r="MG21" s="2">
        <v>0</v>
      </c>
      <c r="MH21" s="2">
        <v>1</v>
      </c>
      <c r="MI21" s="2">
        <v>1</v>
      </c>
      <c r="MJ21" s="2">
        <v>1</v>
      </c>
      <c r="MK21" s="2">
        <v>1</v>
      </c>
      <c r="ML21" s="2">
        <v>1</v>
      </c>
      <c r="MM21" s="2">
        <v>1</v>
      </c>
      <c r="MN21" s="46">
        <v>1</v>
      </c>
      <c r="MO21" s="46">
        <v>1</v>
      </c>
      <c r="MP21" s="2">
        <v>1</v>
      </c>
      <c r="MQ21" s="2">
        <v>0</v>
      </c>
      <c r="MR21" s="2">
        <v>0</v>
      </c>
      <c r="MS21" s="2">
        <v>2</v>
      </c>
      <c r="MT21" s="2">
        <v>2</v>
      </c>
      <c r="MU21" s="2">
        <v>3</v>
      </c>
      <c r="MV21" s="2">
        <v>3</v>
      </c>
      <c r="MW21" s="2">
        <v>2</v>
      </c>
      <c r="MX21" s="2">
        <v>2</v>
      </c>
      <c r="MY21" s="2">
        <v>0</v>
      </c>
      <c r="MZ21" s="2">
        <v>1</v>
      </c>
      <c r="NA21" s="2">
        <v>1</v>
      </c>
      <c r="NB21" s="2">
        <v>1</v>
      </c>
      <c r="NC21" s="2">
        <v>1</v>
      </c>
      <c r="ND21" s="2">
        <v>1</v>
      </c>
      <c r="NE21" s="2">
        <v>0</v>
      </c>
      <c r="NF21" s="46">
        <v>1</v>
      </c>
      <c r="NG21" s="46">
        <v>1</v>
      </c>
      <c r="NH21" s="2">
        <v>1</v>
      </c>
      <c r="NI21" s="2">
        <v>1</v>
      </c>
      <c r="NJ21" s="38">
        <v>44151</v>
      </c>
      <c r="NK21" s="2">
        <v>2</v>
      </c>
      <c r="NL21" s="2">
        <v>1</v>
      </c>
      <c r="NM21" s="2">
        <v>0</v>
      </c>
      <c r="NN21" s="2">
        <v>0</v>
      </c>
      <c r="NO21" s="2">
        <v>0</v>
      </c>
      <c r="NP21" s="2">
        <v>0</v>
      </c>
      <c r="NQ21" s="2">
        <v>0</v>
      </c>
      <c r="NR21" s="2">
        <v>1</v>
      </c>
      <c r="NS21" s="2">
        <v>0</v>
      </c>
      <c r="NT21" s="2">
        <v>1</v>
      </c>
      <c r="NU21" s="2">
        <v>0</v>
      </c>
      <c r="NV21" s="2">
        <v>0</v>
      </c>
      <c r="NW21" s="2">
        <v>1</v>
      </c>
      <c r="NX21" s="2">
        <v>0</v>
      </c>
      <c r="NY21" s="2">
        <v>0</v>
      </c>
      <c r="NZ21" s="2">
        <v>0</v>
      </c>
      <c r="OA21" s="2">
        <v>0</v>
      </c>
      <c r="OB21" s="2">
        <v>0</v>
      </c>
      <c r="OC21" s="2">
        <v>0</v>
      </c>
      <c r="OD21" s="2">
        <v>0</v>
      </c>
      <c r="OE21" s="2">
        <v>0</v>
      </c>
      <c r="OF21" s="2">
        <v>0</v>
      </c>
      <c r="OG21" s="2">
        <v>0</v>
      </c>
      <c r="OH21" s="2">
        <v>1</v>
      </c>
      <c r="OI21" s="2">
        <v>1</v>
      </c>
      <c r="OJ21" s="2">
        <v>1</v>
      </c>
      <c r="OK21" s="2">
        <v>2</v>
      </c>
      <c r="OL21" s="2">
        <v>3</v>
      </c>
      <c r="OM21" s="2">
        <v>1</v>
      </c>
      <c r="ON21" s="2">
        <v>3</v>
      </c>
      <c r="OO21" s="2">
        <v>1</v>
      </c>
      <c r="OP21" s="2">
        <v>1</v>
      </c>
      <c r="OQ21" s="2">
        <v>1</v>
      </c>
      <c r="OR21" s="2">
        <v>1</v>
      </c>
      <c r="OS21" s="2">
        <v>1</v>
      </c>
      <c r="OT21" s="46">
        <v>1</v>
      </c>
      <c r="OU21" s="2">
        <v>1</v>
      </c>
      <c r="OV21" s="2">
        <v>1</v>
      </c>
      <c r="OW21" s="2">
        <v>1</v>
      </c>
      <c r="OX21" s="2">
        <v>1</v>
      </c>
      <c r="OY21" s="2">
        <v>1</v>
      </c>
      <c r="OZ21" s="2">
        <v>1</v>
      </c>
      <c r="PA21" s="2">
        <v>1</v>
      </c>
      <c r="PB21" s="2">
        <v>2</v>
      </c>
      <c r="PC21" s="46">
        <v>2</v>
      </c>
      <c r="PD21" s="46">
        <v>2</v>
      </c>
      <c r="PE21" s="2">
        <v>2</v>
      </c>
      <c r="PF21" s="2">
        <v>1</v>
      </c>
      <c r="PG21" s="2">
        <v>3</v>
      </c>
      <c r="PH21" s="46">
        <v>1</v>
      </c>
      <c r="PI21" s="2">
        <v>1</v>
      </c>
      <c r="PJ21" s="2">
        <v>1</v>
      </c>
      <c r="PK21" s="2">
        <v>1</v>
      </c>
      <c r="PL21" s="2">
        <v>1</v>
      </c>
      <c r="PM21" s="2">
        <v>1</v>
      </c>
      <c r="PN21" s="2">
        <v>1</v>
      </c>
      <c r="PO21" s="2">
        <v>1</v>
      </c>
      <c r="PP21" s="2">
        <v>3</v>
      </c>
      <c r="PQ21" s="2">
        <v>1</v>
      </c>
      <c r="PR21" s="2">
        <v>1</v>
      </c>
      <c r="PS21" s="2">
        <v>1</v>
      </c>
      <c r="PT21" s="2">
        <v>1</v>
      </c>
      <c r="PU21" s="2">
        <v>1</v>
      </c>
      <c r="PV21" s="2">
        <v>3</v>
      </c>
      <c r="PW21" s="2">
        <v>1</v>
      </c>
      <c r="PX21" s="2">
        <v>1</v>
      </c>
      <c r="PY21" s="2">
        <v>1</v>
      </c>
      <c r="PZ21" s="2">
        <v>3</v>
      </c>
      <c r="QA21" s="2">
        <v>1</v>
      </c>
      <c r="QB21" s="2">
        <v>1</v>
      </c>
      <c r="QC21" s="2">
        <v>1</v>
      </c>
      <c r="QD21" s="2">
        <v>1</v>
      </c>
      <c r="QE21" s="2">
        <v>1</v>
      </c>
      <c r="QF21" s="2">
        <v>3</v>
      </c>
      <c r="QG21" s="2">
        <v>1</v>
      </c>
      <c r="QH21" s="2">
        <v>3</v>
      </c>
      <c r="QI21" s="2">
        <v>1</v>
      </c>
      <c r="QJ21" s="2">
        <v>1</v>
      </c>
      <c r="QK21" s="2">
        <v>1</v>
      </c>
      <c r="QL21" s="2">
        <v>1</v>
      </c>
      <c r="QM21" s="2">
        <v>1</v>
      </c>
      <c r="QN21" s="2">
        <v>0</v>
      </c>
      <c r="QO21" s="2">
        <v>1</v>
      </c>
      <c r="QP21" s="2">
        <v>1</v>
      </c>
      <c r="QQ21" s="2">
        <v>1</v>
      </c>
      <c r="QR21" s="2">
        <v>1</v>
      </c>
      <c r="QS21" s="2" t="s">
        <v>1347</v>
      </c>
      <c r="QT21" s="2">
        <v>1</v>
      </c>
      <c r="QU21" s="2" t="s">
        <v>1348</v>
      </c>
      <c r="QV21" s="2">
        <v>3</v>
      </c>
      <c r="QW21" s="2">
        <v>2</v>
      </c>
      <c r="QX21" s="2">
        <v>1</v>
      </c>
      <c r="QY21" s="2">
        <v>1</v>
      </c>
      <c r="QZ21" s="2">
        <v>1</v>
      </c>
      <c r="RA21" s="2">
        <v>1</v>
      </c>
      <c r="RB21" s="2">
        <v>1</v>
      </c>
      <c r="RC21" s="2">
        <v>1</v>
      </c>
      <c r="RD21" s="2">
        <v>3</v>
      </c>
      <c r="RE21" s="2">
        <v>1</v>
      </c>
      <c r="RF21" s="2">
        <v>1</v>
      </c>
      <c r="RG21" s="2">
        <v>1</v>
      </c>
      <c r="RH21" s="2">
        <v>1</v>
      </c>
      <c r="RJ21" s="2">
        <v>1</v>
      </c>
      <c r="RK21" s="2">
        <v>1</v>
      </c>
      <c r="RL21" s="2">
        <v>1</v>
      </c>
      <c r="RM21" s="2">
        <v>0</v>
      </c>
      <c r="RN21" s="2">
        <v>0</v>
      </c>
      <c r="RO21" s="2">
        <v>0</v>
      </c>
      <c r="RP21" s="2">
        <v>1</v>
      </c>
      <c r="RQ21" s="2">
        <v>0</v>
      </c>
      <c r="RR21" s="2">
        <v>1</v>
      </c>
      <c r="RS21" s="2">
        <v>0</v>
      </c>
      <c r="RT21" s="2">
        <v>1</v>
      </c>
      <c r="RU21" s="2">
        <v>1</v>
      </c>
      <c r="RV21" s="2">
        <v>0</v>
      </c>
      <c r="RW21" s="2">
        <v>1</v>
      </c>
      <c r="RX21" s="2">
        <v>1</v>
      </c>
      <c r="RY21" s="2">
        <v>1</v>
      </c>
      <c r="RZ21" s="2">
        <v>0</v>
      </c>
      <c r="SA21" s="2">
        <v>1</v>
      </c>
      <c r="SB21" s="2">
        <v>1</v>
      </c>
      <c r="SC21" s="2">
        <v>1</v>
      </c>
      <c r="SD21" s="2">
        <v>1</v>
      </c>
      <c r="SE21" s="2">
        <v>1</v>
      </c>
      <c r="SF21" s="2">
        <v>1</v>
      </c>
      <c r="SG21" s="2">
        <v>1</v>
      </c>
      <c r="SH21" s="2">
        <v>0</v>
      </c>
      <c r="SI21" s="2">
        <v>0</v>
      </c>
      <c r="SK21" s="2">
        <v>1</v>
      </c>
      <c r="SL21" s="2">
        <v>1</v>
      </c>
      <c r="SM21" s="2">
        <v>1</v>
      </c>
      <c r="SN21" s="2">
        <v>1</v>
      </c>
      <c r="SO21" s="2">
        <v>1</v>
      </c>
      <c r="SP21" s="2">
        <v>1</v>
      </c>
      <c r="SQ21" s="2">
        <v>1</v>
      </c>
      <c r="SR21" s="2">
        <v>1</v>
      </c>
      <c r="SS21" s="2">
        <v>1</v>
      </c>
      <c r="ST21" s="2">
        <v>1</v>
      </c>
      <c r="SU21" s="2">
        <v>1</v>
      </c>
      <c r="SV21" s="2">
        <v>0</v>
      </c>
      <c r="SW21" s="2">
        <v>0</v>
      </c>
      <c r="SX21" s="2">
        <v>0</v>
      </c>
      <c r="SY21" s="2">
        <v>0</v>
      </c>
      <c r="SZ21" s="2">
        <v>0</v>
      </c>
      <c r="TA21" s="2">
        <v>0</v>
      </c>
      <c r="TB21" s="2">
        <v>0</v>
      </c>
      <c r="TC21" s="2">
        <v>0</v>
      </c>
      <c r="TE21" s="2">
        <v>0</v>
      </c>
      <c r="TF21" s="2">
        <v>1</v>
      </c>
      <c r="TG21" s="2">
        <v>1</v>
      </c>
      <c r="TH21" s="2">
        <v>1</v>
      </c>
      <c r="TI21" s="2">
        <v>1</v>
      </c>
      <c r="TJ21" s="2">
        <v>1</v>
      </c>
      <c r="TK21" s="2">
        <v>1</v>
      </c>
      <c r="TL21" s="2">
        <v>1</v>
      </c>
      <c r="TM21" s="2">
        <v>2</v>
      </c>
      <c r="TN21" s="2">
        <v>1</v>
      </c>
      <c r="TO21" s="2">
        <v>1</v>
      </c>
      <c r="TP21" s="2">
        <v>1</v>
      </c>
      <c r="TQ21" s="2">
        <v>1</v>
      </c>
      <c r="TR21" s="2">
        <v>1</v>
      </c>
      <c r="TS21" s="2">
        <v>1</v>
      </c>
      <c r="TT21" s="2">
        <v>1</v>
      </c>
      <c r="TU21" s="2">
        <v>0</v>
      </c>
      <c r="TV21" s="2">
        <v>1</v>
      </c>
      <c r="TW21" s="2">
        <v>1</v>
      </c>
      <c r="TX21" s="2">
        <v>0</v>
      </c>
      <c r="TY21" s="2">
        <v>1</v>
      </c>
      <c r="TZ21" s="2" t="s">
        <v>1349</v>
      </c>
      <c r="UA21" s="2">
        <v>1</v>
      </c>
      <c r="UB21" s="2">
        <v>1</v>
      </c>
      <c r="UC21" s="2">
        <v>1</v>
      </c>
      <c r="UD21" s="2">
        <v>1</v>
      </c>
      <c r="UE21" s="2">
        <v>1</v>
      </c>
      <c r="UF21" s="2">
        <v>1</v>
      </c>
      <c r="UG21" s="2">
        <v>1</v>
      </c>
      <c r="UH21" s="2">
        <v>0</v>
      </c>
      <c r="UI21" s="2">
        <v>1</v>
      </c>
      <c r="UJ21" s="2">
        <v>0</v>
      </c>
      <c r="UK21" s="2">
        <v>0</v>
      </c>
      <c r="UL21" s="2">
        <v>0</v>
      </c>
      <c r="UM21" s="2">
        <v>0</v>
      </c>
      <c r="UN21" s="2">
        <v>0</v>
      </c>
      <c r="UO21" s="2">
        <v>0</v>
      </c>
      <c r="UP21" s="2">
        <v>1</v>
      </c>
      <c r="UQ21" s="2">
        <v>1</v>
      </c>
      <c r="UR21" s="2">
        <v>1</v>
      </c>
      <c r="US21" s="2">
        <v>1</v>
      </c>
      <c r="UT21" s="2">
        <v>1</v>
      </c>
      <c r="UU21" s="2">
        <v>1</v>
      </c>
      <c r="UV21" s="2">
        <v>1</v>
      </c>
      <c r="UW21" s="2">
        <v>1</v>
      </c>
      <c r="UX21" s="2">
        <v>1</v>
      </c>
      <c r="UY21" s="2">
        <v>0</v>
      </c>
      <c r="UZ21" s="2">
        <v>2</v>
      </c>
    </row>
    <row r="22" spans="1:572" x14ac:dyDescent="0.25">
      <c r="A22" s="2">
        <v>63</v>
      </c>
      <c r="B22" s="2" t="s">
        <v>114</v>
      </c>
      <c r="C22" s="2" t="s">
        <v>1328</v>
      </c>
      <c r="D22" s="2">
        <v>1</v>
      </c>
      <c r="F22" s="31" t="s">
        <v>2560</v>
      </c>
      <c r="G22" s="2">
        <v>1</v>
      </c>
      <c r="H22" s="2">
        <v>0</v>
      </c>
      <c r="J22" s="2">
        <v>1</v>
      </c>
      <c r="K22" s="2">
        <v>1</v>
      </c>
      <c r="L22" s="2">
        <v>1</v>
      </c>
      <c r="M22" s="2">
        <v>1</v>
      </c>
      <c r="N22" s="2">
        <v>1</v>
      </c>
      <c r="O22" s="2">
        <v>1</v>
      </c>
      <c r="P22" s="2">
        <v>1</v>
      </c>
      <c r="Q22" s="2">
        <v>1</v>
      </c>
      <c r="R22" s="2">
        <v>1</v>
      </c>
      <c r="S22" s="2">
        <v>1</v>
      </c>
      <c r="T22" s="2">
        <v>1</v>
      </c>
      <c r="U22" s="2">
        <v>1</v>
      </c>
      <c r="V22" s="2">
        <v>1</v>
      </c>
      <c r="W22" s="2">
        <v>1</v>
      </c>
      <c r="X22" s="2">
        <v>1</v>
      </c>
      <c r="Y22" s="2">
        <v>1</v>
      </c>
      <c r="Z22" s="2">
        <v>1</v>
      </c>
      <c r="AA22" s="2">
        <v>1</v>
      </c>
      <c r="AB22" s="2">
        <v>1</v>
      </c>
      <c r="AC22" s="2">
        <v>1</v>
      </c>
      <c r="AD22" s="2">
        <v>1</v>
      </c>
      <c r="AE22" s="2">
        <v>0</v>
      </c>
      <c r="AF22" s="2">
        <v>1</v>
      </c>
      <c r="AG22" s="2">
        <v>3</v>
      </c>
      <c r="AH22" s="2">
        <v>1</v>
      </c>
      <c r="AI22" s="2">
        <v>3</v>
      </c>
      <c r="AJ22" s="46">
        <v>0</v>
      </c>
      <c r="AK22" s="2">
        <v>0</v>
      </c>
      <c r="AL22" s="2">
        <v>0</v>
      </c>
      <c r="AM22" s="2">
        <v>0</v>
      </c>
      <c r="AN22" s="2">
        <v>0</v>
      </c>
      <c r="AO22" s="2">
        <v>0</v>
      </c>
      <c r="AP22" s="2">
        <v>0</v>
      </c>
      <c r="AQ22" s="2">
        <v>0</v>
      </c>
      <c r="AR22" s="2">
        <v>0</v>
      </c>
      <c r="AS22" s="2">
        <v>0</v>
      </c>
      <c r="AT22" s="2">
        <v>0</v>
      </c>
      <c r="AU22" s="2">
        <v>0</v>
      </c>
      <c r="AV22" s="2">
        <v>0</v>
      </c>
      <c r="AW22" s="2">
        <v>0</v>
      </c>
      <c r="AX22" s="2">
        <v>0</v>
      </c>
      <c r="AY22" s="2">
        <v>0</v>
      </c>
      <c r="AZ22" s="2">
        <v>0</v>
      </c>
      <c r="BA22" s="2">
        <v>0</v>
      </c>
      <c r="BB22" s="2">
        <v>0</v>
      </c>
      <c r="BC22" s="2">
        <v>0</v>
      </c>
      <c r="BD22" s="2">
        <v>0</v>
      </c>
      <c r="BE22" s="2">
        <v>0</v>
      </c>
      <c r="BF22" s="2">
        <v>1</v>
      </c>
      <c r="BG22" s="2">
        <v>0</v>
      </c>
      <c r="BH22" s="2">
        <v>0</v>
      </c>
      <c r="BI22" s="2">
        <v>0</v>
      </c>
      <c r="BJ22" s="2">
        <v>0</v>
      </c>
      <c r="BK22" s="2">
        <v>0</v>
      </c>
      <c r="BL22" s="2">
        <v>1</v>
      </c>
      <c r="BM22" s="2">
        <v>0</v>
      </c>
      <c r="BN22" s="2">
        <v>0</v>
      </c>
      <c r="BO22" s="2">
        <v>0</v>
      </c>
      <c r="BP22" s="2">
        <v>0</v>
      </c>
      <c r="BQ22" s="2">
        <v>0</v>
      </c>
      <c r="BR22" s="2">
        <v>0</v>
      </c>
      <c r="BS22" s="2">
        <v>0</v>
      </c>
      <c r="CB22" s="2">
        <v>1</v>
      </c>
      <c r="CC22" s="2">
        <v>0</v>
      </c>
      <c r="CE22" s="2">
        <v>70000</v>
      </c>
      <c r="CF22" s="46">
        <v>30000</v>
      </c>
      <c r="CG22" s="2">
        <v>1</v>
      </c>
      <c r="CH22" s="46">
        <v>11</v>
      </c>
      <c r="CI22" s="2">
        <v>3</v>
      </c>
      <c r="CJ22" s="2">
        <v>0</v>
      </c>
      <c r="CK22" s="2">
        <v>0</v>
      </c>
      <c r="CL22" s="2">
        <v>1</v>
      </c>
      <c r="CM22" s="2">
        <v>1</v>
      </c>
      <c r="CN22" s="2">
        <v>1</v>
      </c>
      <c r="CO22" s="2">
        <v>1</v>
      </c>
      <c r="CP22" s="2">
        <v>1</v>
      </c>
      <c r="CQ22" s="2">
        <v>1</v>
      </c>
      <c r="CR22" s="2">
        <v>2</v>
      </c>
      <c r="CS22" s="2">
        <v>11</v>
      </c>
      <c r="CT22" s="46">
        <v>14</v>
      </c>
      <c r="CU22" s="46">
        <v>560</v>
      </c>
      <c r="CV22" s="2">
        <v>0</v>
      </c>
      <c r="CX22" s="2">
        <v>1</v>
      </c>
      <c r="CY22" s="2">
        <v>40</v>
      </c>
      <c r="CZ22" s="2">
        <v>1</v>
      </c>
      <c r="DA22" s="2">
        <v>20</v>
      </c>
      <c r="DB22" s="46">
        <v>4</v>
      </c>
      <c r="DC22" s="46">
        <v>120</v>
      </c>
      <c r="DD22" s="46">
        <v>14</v>
      </c>
      <c r="DE22" s="46">
        <v>560</v>
      </c>
      <c r="DF22" s="2">
        <v>1</v>
      </c>
      <c r="DG22" s="2">
        <v>40</v>
      </c>
      <c r="DH22" s="46">
        <v>9</v>
      </c>
      <c r="DI22" s="46">
        <v>336</v>
      </c>
      <c r="DJ22" s="46">
        <v>0</v>
      </c>
      <c r="DK22" s="46"/>
      <c r="DL22" s="2">
        <v>6</v>
      </c>
      <c r="DM22" s="2">
        <v>240</v>
      </c>
      <c r="DN22" s="46">
        <v>21</v>
      </c>
      <c r="DO22" s="46">
        <v>832</v>
      </c>
      <c r="DP22" s="46">
        <v>5</v>
      </c>
      <c r="DQ22" s="46">
        <v>120</v>
      </c>
      <c r="DR22" s="2">
        <v>1</v>
      </c>
      <c r="DS22" s="46">
        <v>2</v>
      </c>
      <c r="DT22" s="46">
        <v>80</v>
      </c>
      <c r="DU22" s="46">
        <v>0</v>
      </c>
      <c r="DV22" s="46"/>
      <c r="DW22" s="46">
        <v>1</v>
      </c>
      <c r="DX22" s="46">
        <v>40</v>
      </c>
      <c r="DY22" s="46">
        <v>0</v>
      </c>
      <c r="DZ22" s="46"/>
      <c r="EA22" s="46">
        <v>1</v>
      </c>
      <c r="EB22" s="46">
        <v>40</v>
      </c>
      <c r="EC22" s="46">
        <v>1</v>
      </c>
      <c r="ED22" s="46">
        <v>20</v>
      </c>
      <c r="EE22" s="46">
        <v>1</v>
      </c>
      <c r="EF22" s="46">
        <v>20</v>
      </c>
      <c r="EG22" s="46">
        <v>0</v>
      </c>
      <c r="EH22" s="46"/>
      <c r="EI22" s="2">
        <v>0</v>
      </c>
      <c r="EJ22" s="2">
        <v>0</v>
      </c>
      <c r="EK22" s="2">
        <v>0</v>
      </c>
      <c r="EL22" s="2">
        <v>0</v>
      </c>
      <c r="EM22" s="2">
        <v>0</v>
      </c>
      <c r="EN22" s="2">
        <v>0</v>
      </c>
      <c r="EO22" s="2">
        <v>0</v>
      </c>
      <c r="EP22" s="2">
        <v>0</v>
      </c>
      <c r="EQ22" s="2">
        <v>0</v>
      </c>
      <c r="ER22" s="2">
        <v>0</v>
      </c>
      <c r="ES22" s="2">
        <v>0</v>
      </c>
      <c r="ET22" s="2">
        <v>0</v>
      </c>
      <c r="EU22" s="2">
        <v>0</v>
      </c>
      <c r="FD22" s="2">
        <v>0</v>
      </c>
      <c r="FZ22" s="2">
        <v>0</v>
      </c>
      <c r="GV22" s="2">
        <v>0</v>
      </c>
      <c r="HR22" s="2">
        <v>0</v>
      </c>
      <c r="HS22" s="2">
        <v>0</v>
      </c>
      <c r="HT22" s="2">
        <v>0</v>
      </c>
      <c r="HU22" s="2">
        <v>1</v>
      </c>
      <c r="HV22" s="2">
        <v>0</v>
      </c>
      <c r="HW22" s="2">
        <v>0</v>
      </c>
      <c r="HX22" s="2">
        <v>0</v>
      </c>
      <c r="HY22" s="2">
        <v>0</v>
      </c>
      <c r="HZ22" s="2">
        <v>0</v>
      </c>
      <c r="IA22" s="2">
        <v>0</v>
      </c>
      <c r="IB22" s="2">
        <v>1</v>
      </c>
      <c r="IC22" s="2">
        <v>0</v>
      </c>
      <c r="ID22" s="2">
        <v>0</v>
      </c>
      <c r="IE22" s="2">
        <v>1</v>
      </c>
      <c r="IF22" s="2">
        <v>0</v>
      </c>
      <c r="IG22" s="2">
        <v>0</v>
      </c>
      <c r="IP22" s="2">
        <v>2</v>
      </c>
      <c r="IQ22" s="2">
        <v>0</v>
      </c>
      <c r="IR22" s="2">
        <v>0</v>
      </c>
      <c r="IS22" s="2">
        <v>0</v>
      </c>
      <c r="IT22" s="2">
        <v>1</v>
      </c>
      <c r="IU22" s="2">
        <v>3</v>
      </c>
      <c r="IV22" s="2">
        <v>0</v>
      </c>
      <c r="IW22" s="2">
        <v>0</v>
      </c>
      <c r="IX22" s="2">
        <v>0</v>
      </c>
      <c r="IY22" s="2">
        <v>0</v>
      </c>
      <c r="IZ22" s="2">
        <v>6</v>
      </c>
      <c r="JA22" s="2">
        <v>2</v>
      </c>
      <c r="JB22" s="2">
        <v>0</v>
      </c>
      <c r="JK22" s="2">
        <v>2</v>
      </c>
      <c r="JL22" s="2">
        <v>0</v>
      </c>
      <c r="JM22" s="2">
        <v>0</v>
      </c>
      <c r="JN22" s="2">
        <v>0</v>
      </c>
      <c r="JO22" s="2">
        <v>1</v>
      </c>
      <c r="JP22" s="2">
        <v>2</v>
      </c>
      <c r="JQ22" s="2">
        <v>0</v>
      </c>
      <c r="JR22" s="2">
        <v>0</v>
      </c>
      <c r="JS22" s="2">
        <v>0</v>
      </c>
      <c r="JT22" s="2">
        <v>0</v>
      </c>
      <c r="JU22" s="2">
        <v>5</v>
      </c>
      <c r="JV22" s="2">
        <v>2</v>
      </c>
      <c r="JW22" s="2">
        <v>0</v>
      </c>
      <c r="KF22" s="2">
        <v>3</v>
      </c>
      <c r="KH22" s="2">
        <v>0</v>
      </c>
      <c r="KI22" s="2">
        <v>1</v>
      </c>
      <c r="KJ22" s="2">
        <v>4</v>
      </c>
      <c r="KK22" s="2">
        <v>4</v>
      </c>
      <c r="KL22" s="2">
        <v>4</v>
      </c>
      <c r="KM22" s="2">
        <v>4</v>
      </c>
      <c r="KN22" s="2">
        <v>2</v>
      </c>
      <c r="KO22" s="2">
        <v>3</v>
      </c>
      <c r="KP22" s="2">
        <v>4</v>
      </c>
      <c r="KQ22" s="2">
        <v>3</v>
      </c>
      <c r="KR22" s="2">
        <v>4</v>
      </c>
      <c r="KS22" s="2">
        <v>4</v>
      </c>
      <c r="KT22" s="2">
        <v>2</v>
      </c>
      <c r="KU22" s="2">
        <v>2</v>
      </c>
      <c r="KV22" s="2">
        <v>0</v>
      </c>
      <c r="LE22" s="2">
        <v>2</v>
      </c>
      <c r="LF22" s="2">
        <v>2</v>
      </c>
      <c r="LG22" s="2">
        <v>1</v>
      </c>
      <c r="LH22" s="2">
        <v>0</v>
      </c>
      <c r="LI22" s="2">
        <v>0</v>
      </c>
      <c r="LJ22" s="2">
        <v>1</v>
      </c>
      <c r="LK22" s="2">
        <v>1</v>
      </c>
      <c r="LL22" s="2">
        <v>1</v>
      </c>
      <c r="LM22" s="2">
        <v>1</v>
      </c>
      <c r="LN22" s="46">
        <v>2</v>
      </c>
      <c r="LO22" s="46">
        <v>2</v>
      </c>
      <c r="LP22" s="2">
        <v>1</v>
      </c>
      <c r="LQ22" s="2">
        <v>2</v>
      </c>
      <c r="LR22" s="2">
        <v>0</v>
      </c>
      <c r="LS22" s="2">
        <v>1</v>
      </c>
      <c r="LT22" s="46">
        <v>1</v>
      </c>
      <c r="LU22" s="46">
        <v>1</v>
      </c>
      <c r="LV22" s="2">
        <v>1</v>
      </c>
      <c r="LW22" s="2">
        <v>0</v>
      </c>
      <c r="LX22" s="2">
        <v>1</v>
      </c>
      <c r="LY22" s="46">
        <v>1</v>
      </c>
      <c r="LZ22" s="46">
        <v>1</v>
      </c>
      <c r="MA22" s="46">
        <v>0</v>
      </c>
      <c r="MB22" s="2">
        <v>0</v>
      </c>
      <c r="MC22" s="2">
        <v>1</v>
      </c>
      <c r="MD22" s="2">
        <v>0</v>
      </c>
      <c r="ME22" s="2">
        <v>0</v>
      </c>
      <c r="MF22" s="2">
        <v>0</v>
      </c>
      <c r="MG22" s="2">
        <v>0</v>
      </c>
      <c r="MH22" s="2">
        <v>1</v>
      </c>
      <c r="MI22" s="2">
        <v>0</v>
      </c>
      <c r="MJ22" s="2">
        <v>1</v>
      </c>
      <c r="MK22" s="2">
        <v>1</v>
      </c>
      <c r="ML22" s="2">
        <v>0</v>
      </c>
      <c r="MM22" s="2">
        <v>0</v>
      </c>
      <c r="MN22" s="46">
        <v>1</v>
      </c>
      <c r="MO22" s="46">
        <v>0</v>
      </c>
      <c r="MP22" s="2">
        <v>1</v>
      </c>
      <c r="MQ22" s="2">
        <v>0</v>
      </c>
      <c r="MR22" s="2">
        <v>0</v>
      </c>
      <c r="MS22" s="2">
        <v>2</v>
      </c>
      <c r="MT22" s="2">
        <v>2</v>
      </c>
      <c r="MU22" s="2">
        <v>2</v>
      </c>
      <c r="MV22" s="2">
        <v>2</v>
      </c>
      <c r="MW22" s="2">
        <v>2</v>
      </c>
      <c r="MX22" s="2">
        <v>1</v>
      </c>
      <c r="MY22" s="2">
        <v>0</v>
      </c>
      <c r="MZ22" s="2">
        <v>0</v>
      </c>
      <c r="NA22" s="2">
        <v>1</v>
      </c>
      <c r="NB22" s="2">
        <v>1</v>
      </c>
      <c r="NC22" s="2">
        <v>1</v>
      </c>
      <c r="ND22" s="2">
        <v>1</v>
      </c>
      <c r="NE22" s="2">
        <v>0</v>
      </c>
      <c r="NF22" s="46">
        <v>1</v>
      </c>
      <c r="NG22" s="46">
        <v>1</v>
      </c>
      <c r="NH22" s="2">
        <v>1</v>
      </c>
      <c r="NI22" s="2">
        <v>1</v>
      </c>
      <c r="NJ22" s="38">
        <v>44095</v>
      </c>
      <c r="NK22" s="2">
        <v>2</v>
      </c>
      <c r="NL22" s="2">
        <v>1</v>
      </c>
      <c r="NM22" s="2">
        <v>0</v>
      </c>
      <c r="NN22" s="2">
        <v>0</v>
      </c>
      <c r="NO22" s="2">
        <v>0</v>
      </c>
      <c r="NP22" s="2">
        <v>0</v>
      </c>
      <c r="NQ22" s="2">
        <v>0</v>
      </c>
      <c r="NR22" s="2">
        <v>1</v>
      </c>
      <c r="NS22" s="2">
        <v>0</v>
      </c>
      <c r="NT22" s="2">
        <v>0</v>
      </c>
      <c r="NU22" s="2">
        <v>0</v>
      </c>
      <c r="NV22" s="2">
        <v>0</v>
      </c>
      <c r="NW22" s="2">
        <v>1</v>
      </c>
      <c r="NX22" s="2">
        <v>0</v>
      </c>
      <c r="NY22" s="2">
        <v>0</v>
      </c>
      <c r="NZ22" s="2">
        <v>0</v>
      </c>
      <c r="OA22" s="2">
        <v>0</v>
      </c>
      <c r="OB22" s="2">
        <v>0</v>
      </c>
      <c r="OC22" s="2">
        <v>0</v>
      </c>
      <c r="OD22" s="2">
        <v>0</v>
      </c>
      <c r="OE22" s="2">
        <v>0</v>
      </c>
      <c r="OF22" s="2">
        <v>0</v>
      </c>
      <c r="OG22" s="2">
        <v>0</v>
      </c>
      <c r="OH22" s="2">
        <v>1</v>
      </c>
      <c r="OI22" s="2">
        <v>2</v>
      </c>
      <c r="OJ22" s="2">
        <v>1</v>
      </c>
      <c r="OK22" s="2">
        <v>2</v>
      </c>
      <c r="OL22" s="2">
        <v>1</v>
      </c>
      <c r="OM22" s="2">
        <v>1</v>
      </c>
      <c r="ON22" s="2">
        <v>1</v>
      </c>
      <c r="OO22" s="2">
        <v>1</v>
      </c>
      <c r="OP22" s="2">
        <v>1</v>
      </c>
      <c r="OQ22" s="2">
        <v>1</v>
      </c>
      <c r="OR22" s="2">
        <v>1</v>
      </c>
      <c r="OS22" s="2">
        <v>1</v>
      </c>
      <c r="OT22" s="46">
        <v>2</v>
      </c>
      <c r="OU22" s="2">
        <v>1</v>
      </c>
      <c r="OV22" s="2">
        <v>3</v>
      </c>
      <c r="OW22" s="2">
        <v>3</v>
      </c>
      <c r="OX22" s="2">
        <v>1</v>
      </c>
      <c r="OY22" s="2">
        <v>2</v>
      </c>
      <c r="OZ22" s="2">
        <v>2</v>
      </c>
      <c r="PA22" s="2">
        <v>2</v>
      </c>
      <c r="PB22" s="2">
        <v>2</v>
      </c>
      <c r="PC22" s="46">
        <v>1</v>
      </c>
      <c r="PD22" s="46">
        <v>1</v>
      </c>
      <c r="PE22" s="2">
        <v>2</v>
      </c>
      <c r="PF22" s="2">
        <v>1</v>
      </c>
      <c r="PG22" s="2">
        <v>1</v>
      </c>
      <c r="PH22" s="46">
        <v>1</v>
      </c>
      <c r="PI22" s="2">
        <v>1</v>
      </c>
      <c r="PJ22" s="2">
        <v>2</v>
      </c>
      <c r="PK22" s="2">
        <v>1</v>
      </c>
      <c r="PL22" s="2">
        <v>1</v>
      </c>
      <c r="PM22" s="2">
        <v>1</v>
      </c>
      <c r="PN22" s="2">
        <v>1</v>
      </c>
      <c r="PO22" s="2">
        <v>1</v>
      </c>
      <c r="PP22" s="2">
        <v>3</v>
      </c>
      <c r="PQ22" s="2">
        <v>3</v>
      </c>
      <c r="PR22" s="2">
        <v>1</v>
      </c>
      <c r="PS22" s="2">
        <v>1</v>
      </c>
      <c r="PT22" s="2">
        <v>1</v>
      </c>
      <c r="PU22" s="2">
        <v>1</v>
      </c>
      <c r="PV22" s="2">
        <v>3</v>
      </c>
      <c r="PW22" s="2">
        <v>1</v>
      </c>
      <c r="PX22" s="2">
        <v>1</v>
      </c>
      <c r="PY22" s="2">
        <v>2</v>
      </c>
      <c r="PZ22" s="2">
        <v>3</v>
      </c>
      <c r="QA22" s="2">
        <v>2</v>
      </c>
      <c r="QB22" s="2">
        <v>2</v>
      </c>
      <c r="QC22" s="2">
        <v>2</v>
      </c>
      <c r="QD22" s="2">
        <v>1</v>
      </c>
      <c r="QE22" s="2">
        <v>2</v>
      </c>
      <c r="QF22" s="2">
        <v>3</v>
      </c>
      <c r="QG22" s="2">
        <v>2</v>
      </c>
      <c r="QH22" s="2">
        <v>2</v>
      </c>
      <c r="QI22" s="2">
        <v>3</v>
      </c>
      <c r="QJ22" s="2">
        <v>3</v>
      </c>
      <c r="QK22" s="2">
        <v>0</v>
      </c>
      <c r="QL22" s="2">
        <v>0</v>
      </c>
      <c r="QM22" s="2">
        <v>1</v>
      </c>
      <c r="QN22" s="2">
        <v>1</v>
      </c>
      <c r="QO22" s="2">
        <v>2</v>
      </c>
      <c r="QP22" s="2">
        <v>3</v>
      </c>
      <c r="QQ22" s="2">
        <v>3</v>
      </c>
      <c r="QR22" s="2">
        <v>0</v>
      </c>
      <c r="QT22" s="2">
        <v>0</v>
      </c>
      <c r="QV22" s="2">
        <v>2</v>
      </c>
      <c r="QW22" s="2">
        <v>3</v>
      </c>
      <c r="QX22" s="2">
        <v>0</v>
      </c>
      <c r="QY22" s="2">
        <v>0</v>
      </c>
      <c r="RA22" s="2">
        <v>0</v>
      </c>
      <c r="RB22" s="2">
        <v>0</v>
      </c>
      <c r="RL22" s="2">
        <v>1</v>
      </c>
      <c r="RM22" s="2">
        <v>0</v>
      </c>
      <c r="RN22" s="2">
        <v>1</v>
      </c>
      <c r="RO22" s="2">
        <v>1</v>
      </c>
      <c r="RP22" s="2">
        <v>1</v>
      </c>
      <c r="RQ22" s="2">
        <v>0</v>
      </c>
      <c r="RR22" s="2">
        <v>1</v>
      </c>
      <c r="RS22" s="2">
        <v>1</v>
      </c>
      <c r="RT22" s="2">
        <v>0</v>
      </c>
      <c r="RU22" s="2">
        <v>1</v>
      </c>
      <c r="RV22" s="2">
        <v>0</v>
      </c>
      <c r="RW22" s="2">
        <v>1</v>
      </c>
      <c r="RX22" s="2">
        <v>1</v>
      </c>
      <c r="RY22" s="2">
        <v>1</v>
      </c>
      <c r="RZ22" s="2">
        <v>0</v>
      </c>
      <c r="SA22" s="2">
        <v>1</v>
      </c>
      <c r="SB22" s="2">
        <v>1</v>
      </c>
      <c r="SC22" s="2">
        <v>1</v>
      </c>
      <c r="SD22" s="2">
        <v>1</v>
      </c>
      <c r="SE22" s="2">
        <v>1</v>
      </c>
      <c r="SF22" s="2">
        <v>1</v>
      </c>
      <c r="SG22" s="2">
        <v>1</v>
      </c>
      <c r="SH22" s="2">
        <v>0</v>
      </c>
      <c r="SI22" s="2">
        <v>0</v>
      </c>
      <c r="SK22" s="2">
        <v>1</v>
      </c>
      <c r="SL22" s="2">
        <v>1</v>
      </c>
      <c r="SM22" s="2">
        <v>1</v>
      </c>
      <c r="SN22" s="2">
        <v>1</v>
      </c>
      <c r="SO22" s="2">
        <v>1</v>
      </c>
      <c r="SP22" s="2">
        <v>1</v>
      </c>
      <c r="SQ22" s="2">
        <v>1</v>
      </c>
      <c r="SR22" s="2">
        <v>1</v>
      </c>
      <c r="SS22" s="2">
        <v>1</v>
      </c>
      <c r="ST22" s="2">
        <v>1</v>
      </c>
      <c r="SU22" s="2">
        <v>1</v>
      </c>
      <c r="SV22" s="2">
        <v>1</v>
      </c>
      <c r="SW22" s="2">
        <v>0</v>
      </c>
      <c r="SX22" s="2">
        <v>1</v>
      </c>
      <c r="SY22" s="2">
        <v>0</v>
      </c>
      <c r="SZ22" s="2">
        <v>1</v>
      </c>
      <c r="TA22" s="2">
        <v>0</v>
      </c>
      <c r="TB22" s="2">
        <v>1</v>
      </c>
      <c r="TC22" s="2">
        <v>0</v>
      </c>
      <c r="TE22" s="2">
        <v>0</v>
      </c>
      <c r="TF22" s="2">
        <v>0</v>
      </c>
      <c r="TG22" s="2">
        <v>1</v>
      </c>
      <c r="TH22" s="2">
        <v>1</v>
      </c>
      <c r="TI22" s="2">
        <v>1</v>
      </c>
      <c r="TJ22" s="2">
        <v>1</v>
      </c>
      <c r="TK22" s="2">
        <v>1</v>
      </c>
      <c r="TL22" s="2">
        <v>1</v>
      </c>
      <c r="TM22" s="2">
        <v>1</v>
      </c>
      <c r="TN22" s="2">
        <v>1</v>
      </c>
      <c r="TO22" s="2">
        <v>1</v>
      </c>
      <c r="TP22" s="2">
        <v>1</v>
      </c>
      <c r="TQ22" s="2">
        <v>1</v>
      </c>
      <c r="TR22" s="2">
        <v>0</v>
      </c>
      <c r="TS22" s="2">
        <v>1</v>
      </c>
      <c r="TT22" s="2">
        <v>1</v>
      </c>
      <c r="TU22" s="2">
        <v>0</v>
      </c>
      <c r="TV22" s="2">
        <v>0</v>
      </c>
      <c r="TW22" s="2">
        <v>1</v>
      </c>
      <c r="TX22" s="2">
        <v>0</v>
      </c>
      <c r="TY22" s="2">
        <v>0</v>
      </c>
      <c r="UA22" s="2">
        <v>1</v>
      </c>
      <c r="UB22" s="2">
        <v>1</v>
      </c>
      <c r="UC22" s="2">
        <v>1</v>
      </c>
      <c r="UD22" s="2">
        <v>0</v>
      </c>
      <c r="UE22" s="2">
        <v>1</v>
      </c>
      <c r="UF22" s="2">
        <v>1</v>
      </c>
      <c r="UG22" s="2">
        <v>1</v>
      </c>
      <c r="UH22" s="2">
        <v>0</v>
      </c>
      <c r="UI22" s="2">
        <v>1</v>
      </c>
      <c r="UJ22" s="2">
        <v>1</v>
      </c>
      <c r="UK22" s="2">
        <v>1</v>
      </c>
      <c r="UL22" s="2">
        <v>0</v>
      </c>
      <c r="UM22" s="2">
        <v>0</v>
      </c>
      <c r="UN22" s="2">
        <v>0</v>
      </c>
      <c r="UO22" s="2">
        <v>1</v>
      </c>
      <c r="UP22" s="2">
        <v>1</v>
      </c>
      <c r="UQ22" s="2">
        <v>1</v>
      </c>
      <c r="UR22" s="2">
        <v>1</v>
      </c>
      <c r="US22" s="2">
        <v>1</v>
      </c>
      <c r="UT22" s="2">
        <v>1</v>
      </c>
      <c r="UU22" s="2">
        <v>1</v>
      </c>
      <c r="UV22" s="2">
        <v>1</v>
      </c>
      <c r="UW22" s="2">
        <v>1</v>
      </c>
      <c r="UX22" s="2">
        <v>0</v>
      </c>
      <c r="UY22" s="2">
        <v>0</v>
      </c>
      <c r="UZ22" s="2">
        <v>2</v>
      </c>
    </row>
    <row r="23" spans="1:572" x14ac:dyDescent="0.25">
      <c r="A23" s="2">
        <v>64</v>
      </c>
      <c r="B23" s="2" t="s">
        <v>114</v>
      </c>
      <c r="C23" s="2" t="s">
        <v>1328</v>
      </c>
      <c r="D23" s="2">
        <v>1</v>
      </c>
      <c r="F23" s="31" t="s">
        <v>2561</v>
      </c>
      <c r="G23" s="2">
        <v>1</v>
      </c>
      <c r="H23" s="2">
        <v>0</v>
      </c>
      <c r="J23" s="2">
        <v>1</v>
      </c>
      <c r="K23" s="2">
        <v>0</v>
      </c>
      <c r="L23" s="2">
        <v>0</v>
      </c>
      <c r="M23" s="2">
        <v>1</v>
      </c>
      <c r="N23" s="2">
        <v>1</v>
      </c>
      <c r="O23" s="2">
        <v>1</v>
      </c>
      <c r="P23" s="2">
        <v>0</v>
      </c>
      <c r="Q23" s="2">
        <v>0</v>
      </c>
      <c r="R23" s="2">
        <v>0</v>
      </c>
      <c r="S23" s="2">
        <v>1</v>
      </c>
      <c r="T23" s="2">
        <v>0</v>
      </c>
      <c r="U23" s="2">
        <v>1</v>
      </c>
      <c r="V23" s="2">
        <v>1</v>
      </c>
      <c r="W23" s="2">
        <v>0</v>
      </c>
      <c r="X23" s="2">
        <v>0</v>
      </c>
      <c r="Y23" s="2">
        <v>0</v>
      </c>
      <c r="Z23" s="2">
        <v>0</v>
      </c>
      <c r="AA23" s="2">
        <v>0</v>
      </c>
      <c r="AB23" s="2">
        <v>0</v>
      </c>
      <c r="AC23" s="2">
        <v>0</v>
      </c>
      <c r="AD23" s="2">
        <v>0</v>
      </c>
      <c r="AE23" s="2">
        <v>0</v>
      </c>
      <c r="AF23" s="2">
        <v>1</v>
      </c>
      <c r="AG23" s="2">
        <v>3</v>
      </c>
      <c r="AH23" s="2">
        <v>1</v>
      </c>
      <c r="AI23" s="2">
        <v>4</v>
      </c>
      <c r="AJ23" s="46">
        <v>1</v>
      </c>
      <c r="AK23" s="2">
        <v>0</v>
      </c>
      <c r="AL23" s="2">
        <v>0</v>
      </c>
      <c r="AM23" s="2">
        <v>0</v>
      </c>
      <c r="AN23" s="2">
        <v>0</v>
      </c>
      <c r="AO23" s="2">
        <v>0</v>
      </c>
      <c r="AP23" s="2">
        <v>0</v>
      </c>
      <c r="AQ23" s="2">
        <v>0</v>
      </c>
      <c r="AR23" s="2">
        <v>0</v>
      </c>
      <c r="AS23" s="2">
        <v>0</v>
      </c>
      <c r="AT23" s="2">
        <v>0</v>
      </c>
      <c r="AU23" s="2">
        <v>1</v>
      </c>
      <c r="AV23" s="2">
        <v>0</v>
      </c>
      <c r="AW23" s="2">
        <v>0</v>
      </c>
      <c r="AX23" s="2">
        <v>0</v>
      </c>
      <c r="AY23" s="2">
        <v>0</v>
      </c>
      <c r="AZ23" s="2">
        <v>0</v>
      </c>
      <c r="BA23" s="2">
        <v>0</v>
      </c>
      <c r="BB23" s="2">
        <v>0</v>
      </c>
      <c r="BC23" s="2">
        <v>0</v>
      </c>
      <c r="BD23" s="2">
        <v>0</v>
      </c>
      <c r="BE23" s="2">
        <v>0</v>
      </c>
      <c r="BF23" s="2">
        <v>1</v>
      </c>
      <c r="BG23" s="2">
        <v>0</v>
      </c>
      <c r="BH23" s="2">
        <v>0</v>
      </c>
      <c r="BI23" s="2">
        <v>0</v>
      </c>
      <c r="BJ23" s="2">
        <v>0</v>
      </c>
      <c r="BK23" s="2">
        <v>0</v>
      </c>
      <c r="BL23" s="2">
        <v>0</v>
      </c>
      <c r="BM23" s="2">
        <v>0</v>
      </c>
      <c r="BN23" s="2">
        <v>0</v>
      </c>
      <c r="BO23" s="2">
        <v>0</v>
      </c>
      <c r="BP23" s="2">
        <v>0</v>
      </c>
      <c r="BQ23" s="2">
        <v>1</v>
      </c>
      <c r="BR23" s="2">
        <v>0</v>
      </c>
      <c r="BS23" s="2">
        <v>0</v>
      </c>
      <c r="CB23" s="2">
        <v>1</v>
      </c>
      <c r="CC23" s="2">
        <v>1</v>
      </c>
      <c r="CD23" s="2" t="s">
        <v>1350</v>
      </c>
      <c r="CE23" s="2">
        <v>20000</v>
      </c>
      <c r="CF23" s="46">
        <v>18100</v>
      </c>
      <c r="CG23" s="2">
        <v>0</v>
      </c>
      <c r="CH23" s="46">
        <v>4</v>
      </c>
      <c r="CI23" s="2">
        <v>1</v>
      </c>
      <c r="CJ23" s="2">
        <v>0</v>
      </c>
      <c r="CK23" s="2">
        <v>0</v>
      </c>
      <c r="CL23" s="2">
        <v>0</v>
      </c>
      <c r="CM23" s="2">
        <v>1</v>
      </c>
      <c r="CN23" s="2">
        <v>3</v>
      </c>
      <c r="CO23" s="2">
        <v>5</v>
      </c>
      <c r="CP23" s="2">
        <v>0</v>
      </c>
      <c r="CR23" s="2">
        <v>2</v>
      </c>
      <c r="CS23" s="2">
        <v>3</v>
      </c>
      <c r="CT23" s="46">
        <v>13</v>
      </c>
      <c r="CU23" s="46">
        <v>520</v>
      </c>
      <c r="CV23" s="2">
        <v>1</v>
      </c>
      <c r="CW23" s="2">
        <v>40</v>
      </c>
      <c r="CX23" s="2">
        <v>2</v>
      </c>
      <c r="CY23" s="2">
        <v>80</v>
      </c>
      <c r="CZ23" s="2">
        <v>0</v>
      </c>
      <c r="DB23" s="46">
        <v>1</v>
      </c>
      <c r="DC23" s="46">
        <v>40</v>
      </c>
      <c r="DD23" s="46">
        <v>5</v>
      </c>
      <c r="DE23" s="46">
        <v>200</v>
      </c>
      <c r="DF23" s="2">
        <v>1</v>
      </c>
      <c r="DG23" s="2">
        <v>40</v>
      </c>
      <c r="DH23" s="46">
        <v>2</v>
      </c>
      <c r="DI23" s="46">
        <v>80</v>
      </c>
      <c r="DJ23" s="46">
        <v>1</v>
      </c>
      <c r="DK23" s="46">
        <v>32</v>
      </c>
      <c r="DL23" s="2">
        <v>7</v>
      </c>
      <c r="DM23" s="2">
        <v>280</v>
      </c>
      <c r="DN23" s="46">
        <v>13</v>
      </c>
      <c r="DO23" s="46">
        <v>520</v>
      </c>
      <c r="DP23" s="46">
        <v>4</v>
      </c>
      <c r="DQ23" s="46">
        <v>140</v>
      </c>
      <c r="DR23" s="2">
        <v>0</v>
      </c>
      <c r="DS23" s="46"/>
      <c r="DT23" s="46"/>
      <c r="DU23" s="46"/>
      <c r="DV23" s="46"/>
      <c r="DW23" s="46"/>
      <c r="DX23" s="46"/>
      <c r="DY23" s="46"/>
      <c r="DZ23" s="46"/>
      <c r="EA23" s="46"/>
      <c r="EB23" s="46"/>
      <c r="EC23" s="46"/>
      <c r="ED23" s="46"/>
      <c r="EE23" s="46"/>
      <c r="EF23" s="46"/>
      <c r="EG23" s="46"/>
      <c r="EH23" s="46"/>
      <c r="EI23" s="2">
        <v>0</v>
      </c>
      <c r="EJ23" s="2">
        <v>0</v>
      </c>
      <c r="EK23" s="2">
        <v>0</v>
      </c>
      <c r="EL23" s="2">
        <v>0</v>
      </c>
      <c r="EM23" s="2">
        <v>0</v>
      </c>
      <c r="EN23" s="2">
        <v>0</v>
      </c>
      <c r="EO23" s="2">
        <v>0</v>
      </c>
      <c r="EP23" s="2">
        <v>0</v>
      </c>
      <c r="EQ23" s="2">
        <v>0</v>
      </c>
      <c r="ER23" s="2">
        <v>0</v>
      </c>
      <c r="ES23" s="2">
        <v>0</v>
      </c>
      <c r="ET23" s="2">
        <v>0</v>
      </c>
      <c r="EU23" s="2">
        <v>0</v>
      </c>
      <c r="FD23" s="2">
        <v>0</v>
      </c>
      <c r="FZ23" s="2">
        <v>0</v>
      </c>
      <c r="GV23" s="2">
        <v>1</v>
      </c>
      <c r="GW23" s="2">
        <v>0</v>
      </c>
      <c r="GX23" s="2">
        <v>0</v>
      </c>
      <c r="GY23" s="2">
        <v>0</v>
      </c>
      <c r="GZ23" s="2">
        <v>0</v>
      </c>
      <c r="HA23" s="2">
        <v>0</v>
      </c>
      <c r="HB23" s="2">
        <v>0</v>
      </c>
      <c r="HC23" s="2">
        <v>0</v>
      </c>
      <c r="HD23" s="2">
        <v>0</v>
      </c>
      <c r="HE23" s="2">
        <v>0</v>
      </c>
      <c r="HF23" s="2">
        <v>0</v>
      </c>
      <c r="HG23" s="2">
        <v>1</v>
      </c>
      <c r="HH23" s="2">
        <v>0</v>
      </c>
      <c r="HI23" s="2">
        <v>0</v>
      </c>
      <c r="HR23" s="2">
        <v>1</v>
      </c>
      <c r="HS23" s="2">
        <v>1</v>
      </c>
      <c r="HT23" s="2">
        <v>1</v>
      </c>
      <c r="HU23" s="2">
        <v>1</v>
      </c>
      <c r="HV23" s="2">
        <v>0</v>
      </c>
      <c r="HW23" s="2">
        <v>1</v>
      </c>
      <c r="HX23" s="2">
        <v>0</v>
      </c>
      <c r="HY23" s="2">
        <v>1</v>
      </c>
      <c r="HZ23" s="2">
        <v>2</v>
      </c>
      <c r="IA23" s="2">
        <v>0</v>
      </c>
      <c r="IB23" s="2">
        <v>0</v>
      </c>
      <c r="IC23" s="2">
        <v>0</v>
      </c>
      <c r="ID23" s="2">
        <v>2</v>
      </c>
      <c r="IE23" s="2">
        <v>0</v>
      </c>
      <c r="IF23" s="2">
        <v>0</v>
      </c>
      <c r="IG23" s="2">
        <v>0</v>
      </c>
      <c r="IP23" s="2">
        <v>3</v>
      </c>
      <c r="IQ23" s="2">
        <v>0</v>
      </c>
      <c r="IR23" s="2">
        <v>0</v>
      </c>
      <c r="IS23" s="2">
        <v>0</v>
      </c>
      <c r="IT23" s="2">
        <v>0</v>
      </c>
      <c r="IU23" s="2">
        <v>1</v>
      </c>
      <c r="IV23" s="2">
        <v>0</v>
      </c>
      <c r="IW23" s="2">
        <v>1</v>
      </c>
      <c r="IX23" s="2">
        <v>0</v>
      </c>
      <c r="IY23" s="2">
        <v>3</v>
      </c>
      <c r="IZ23" s="2">
        <v>3</v>
      </c>
      <c r="JA23" s="2">
        <v>0</v>
      </c>
      <c r="JB23" s="2">
        <v>0</v>
      </c>
      <c r="JK23" s="2">
        <v>1</v>
      </c>
      <c r="JL23" s="2">
        <v>0</v>
      </c>
      <c r="JM23" s="2">
        <v>0</v>
      </c>
      <c r="JN23" s="2">
        <v>0</v>
      </c>
      <c r="JO23" s="2">
        <v>0</v>
      </c>
      <c r="JP23" s="2">
        <v>1</v>
      </c>
      <c r="JQ23" s="2">
        <v>0</v>
      </c>
      <c r="JR23" s="2">
        <v>0</v>
      </c>
      <c r="JS23" s="2">
        <v>0</v>
      </c>
      <c r="JT23" s="2">
        <v>0</v>
      </c>
      <c r="JU23" s="2">
        <v>0</v>
      </c>
      <c r="JV23" s="2">
        <v>0</v>
      </c>
      <c r="JW23" s="2">
        <v>0</v>
      </c>
      <c r="KF23" s="2">
        <v>1</v>
      </c>
      <c r="KG23" s="2">
        <v>15</v>
      </c>
      <c r="KH23" s="2">
        <v>1</v>
      </c>
      <c r="KJ23" s="2">
        <v>4</v>
      </c>
      <c r="KK23" s="2">
        <v>4</v>
      </c>
      <c r="KL23" s="2">
        <v>2</v>
      </c>
      <c r="KM23" s="2">
        <v>4</v>
      </c>
      <c r="KN23" s="2">
        <v>2</v>
      </c>
      <c r="KO23" s="2">
        <v>3</v>
      </c>
      <c r="KP23" s="2">
        <v>2</v>
      </c>
      <c r="KQ23" s="2">
        <v>3</v>
      </c>
      <c r="KR23" s="2">
        <v>3</v>
      </c>
      <c r="KS23" s="2">
        <v>4</v>
      </c>
      <c r="KT23" s="2">
        <v>2</v>
      </c>
      <c r="KU23" s="2">
        <v>2</v>
      </c>
      <c r="KV23" s="2">
        <v>0</v>
      </c>
      <c r="LE23" s="2">
        <v>1</v>
      </c>
      <c r="LF23" s="2">
        <v>1</v>
      </c>
      <c r="LG23" s="2">
        <v>0</v>
      </c>
      <c r="LH23" s="2">
        <v>0</v>
      </c>
      <c r="LI23" s="2">
        <v>0</v>
      </c>
      <c r="LJ23" s="2">
        <v>1</v>
      </c>
      <c r="LK23" s="2">
        <v>1</v>
      </c>
      <c r="LL23" s="2">
        <v>1</v>
      </c>
      <c r="LM23" s="2">
        <v>0</v>
      </c>
      <c r="LN23" s="46">
        <v>1</v>
      </c>
      <c r="LO23" s="46">
        <v>1</v>
      </c>
      <c r="LP23" s="2">
        <v>1</v>
      </c>
      <c r="LQ23" s="2">
        <v>1</v>
      </c>
      <c r="LR23" s="2">
        <v>1</v>
      </c>
      <c r="LS23" s="2">
        <v>1</v>
      </c>
      <c r="LT23" s="46">
        <v>1</v>
      </c>
      <c r="LU23" s="46">
        <v>1</v>
      </c>
      <c r="LV23" s="2">
        <v>1</v>
      </c>
      <c r="LW23" s="2">
        <v>1</v>
      </c>
      <c r="LX23" s="2">
        <v>0</v>
      </c>
      <c r="LY23" s="46">
        <v>1</v>
      </c>
      <c r="LZ23" s="46">
        <v>1</v>
      </c>
      <c r="MA23" s="46">
        <v>1</v>
      </c>
      <c r="MB23" s="2">
        <v>0</v>
      </c>
      <c r="MC23" s="2">
        <v>1</v>
      </c>
      <c r="MD23" s="2">
        <v>1</v>
      </c>
      <c r="ME23" s="2">
        <v>0</v>
      </c>
      <c r="MF23" s="2">
        <v>1</v>
      </c>
      <c r="MG23" s="2">
        <v>0</v>
      </c>
      <c r="MH23" s="2">
        <v>1</v>
      </c>
      <c r="MI23" s="2">
        <v>1</v>
      </c>
      <c r="MJ23" s="2">
        <v>1</v>
      </c>
      <c r="MK23" s="2">
        <v>1</v>
      </c>
      <c r="ML23" s="2">
        <v>0</v>
      </c>
      <c r="MM23" s="2">
        <v>0</v>
      </c>
      <c r="MN23" s="46">
        <v>1</v>
      </c>
      <c r="MO23" s="46">
        <v>0</v>
      </c>
      <c r="MP23" s="2">
        <v>1</v>
      </c>
      <c r="MQ23" s="2">
        <v>0</v>
      </c>
      <c r="MR23" s="2">
        <v>0</v>
      </c>
      <c r="MS23" s="2">
        <v>1</v>
      </c>
      <c r="MT23" s="2">
        <v>1</v>
      </c>
      <c r="MU23" s="2">
        <v>1</v>
      </c>
      <c r="MV23" s="2">
        <v>1</v>
      </c>
      <c r="MW23" s="2">
        <v>1</v>
      </c>
      <c r="MX23" s="2">
        <v>1</v>
      </c>
      <c r="MY23" s="2">
        <v>0</v>
      </c>
      <c r="MZ23" s="2">
        <v>1</v>
      </c>
      <c r="NA23" s="2">
        <v>1</v>
      </c>
      <c r="NB23" s="2">
        <v>0</v>
      </c>
      <c r="NC23" s="2">
        <v>1</v>
      </c>
      <c r="ND23" s="2">
        <v>1</v>
      </c>
      <c r="NE23" s="2">
        <v>0</v>
      </c>
      <c r="NF23" s="46">
        <v>1</v>
      </c>
      <c r="NG23" s="46">
        <v>1</v>
      </c>
      <c r="NH23" s="2">
        <v>1</v>
      </c>
      <c r="NI23" s="2">
        <v>1</v>
      </c>
      <c r="NJ23" s="38">
        <v>44130</v>
      </c>
      <c r="NK23" s="2">
        <v>6</v>
      </c>
      <c r="NL23" s="2">
        <v>1</v>
      </c>
      <c r="NM23" s="2">
        <v>0</v>
      </c>
      <c r="NN23" s="2">
        <v>0</v>
      </c>
      <c r="NO23" s="2">
        <v>0</v>
      </c>
      <c r="NP23" s="2">
        <v>0</v>
      </c>
      <c r="NQ23" s="2">
        <v>0</v>
      </c>
      <c r="NR23" s="2">
        <v>1</v>
      </c>
      <c r="NS23" s="2">
        <v>1</v>
      </c>
      <c r="NT23" s="2">
        <v>1</v>
      </c>
      <c r="NU23" s="2">
        <v>1</v>
      </c>
      <c r="NV23" s="2">
        <v>0</v>
      </c>
      <c r="NW23" s="2">
        <v>1</v>
      </c>
      <c r="NX23" s="2">
        <v>0</v>
      </c>
      <c r="NY23" s="2">
        <v>0</v>
      </c>
      <c r="NZ23" s="2">
        <v>0</v>
      </c>
      <c r="OA23" s="2">
        <v>0</v>
      </c>
      <c r="OB23" s="2">
        <v>0</v>
      </c>
      <c r="OC23" s="2">
        <v>0</v>
      </c>
      <c r="OD23" s="2">
        <v>0</v>
      </c>
      <c r="OE23" s="2">
        <v>0</v>
      </c>
      <c r="OF23" s="2">
        <v>0</v>
      </c>
      <c r="OG23" s="2">
        <v>0</v>
      </c>
      <c r="OH23" s="2">
        <v>1</v>
      </c>
      <c r="OI23" s="2">
        <v>1</v>
      </c>
      <c r="OJ23" s="2">
        <v>1</v>
      </c>
      <c r="OK23" s="2">
        <v>1</v>
      </c>
      <c r="OL23" s="2">
        <v>1</v>
      </c>
      <c r="OM23" s="2">
        <v>1</v>
      </c>
      <c r="ON23" s="2">
        <v>1</v>
      </c>
      <c r="OO23" s="2">
        <v>1</v>
      </c>
      <c r="OP23" s="2">
        <v>1</v>
      </c>
      <c r="OQ23" s="2">
        <v>1</v>
      </c>
      <c r="OR23" s="2">
        <v>1</v>
      </c>
      <c r="OS23" s="2">
        <v>1</v>
      </c>
      <c r="OT23" s="46">
        <v>1</v>
      </c>
      <c r="OU23" s="2">
        <v>1</v>
      </c>
      <c r="OV23" s="2">
        <v>1</v>
      </c>
      <c r="OW23" s="2">
        <v>1</v>
      </c>
      <c r="OX23" s="2">
        <v>1</v>
      </c>
      <c r="OY23" s="2">
        <v>1</v>
      </c>
      <c r="OZ23" s="2">
        <v>1</v>
      </c>
      <c r="PA23" s="2">
        <v>1</v>
      </c>
      <c r="PB23" s="2">
        <v>2</v>
      </c>
      <c r="PC23" s="46">
        <v>1</v>
      </c>
      <c r="PD23" s="46">
        <v>1</v>
      </c>
      <c r="PE23" s="2">
        <v>1</v>
      </c>
      <c r="PF23" s="2">
        <v>1</v>
      </c>
      <c r="PG23" s="2">
        <v>1</v>
      </c>
      <c r="PH23" s="46">
        <v>1</v>
      </c>
      <c r="PI23" s="2">
        <v>1</v>
      </c>
      <c r="PJ23" s="2">
        <v>3</v>
      </c>
      <c r="PK23" s="2">
        <v>1</v>
      </c>
      <c r="PL23" s="2">
        <v>3</v>
      </c>
      <c r="PM23" s="2">
        <v>1</v>
      </c>
      <c r="PN23" s="2">
        <v>1</v>
      </c>
      <c r="PO23" s="2">
        <v>1</v>
      </c>
      <c r="PP23" s="2">
        <v>3</v>
      </c>
      <c r="PQ23" s="2">
        <v>1</v>
      </c>
      <c r="PR23" s="2">
        <v>1</v>
      </c>
      <c r="PS23" s="2">
        <v>1</v>
      </c>
      <c r="PT23" s="2">
        <v>1</v>
      </c>
      <c r="PU23" s="2">
        <v>1</v>
      </c>
      <c r="PV23" s="2">
        <v>2</v>
      </c>
      <c r="PW23" s="2">
        <v>1</v>
      </c>
      <c r="PX23" s="2">
        <v>1</v>
      </c>
      <c r="PY23" s="2">
        <v>1</v>
      </c>
      <c r="PZ23" s="2">
        <v>1</v>
      </c>
      <c r="QA23" s="2">
        <v>1</v>
      </c>
      <c r="QB23" s="2">
        <v>1</v>
      </c>
      <c r="QC23" s="2">
        <v>1</v>
      </c>
      <c r="QD23" s="2">
        <v>1</v>
      </c>
      <c r="QE23" s="2">
        <v>1</v>
      </c>
      <c r="QF23" s="2">
        <v>3</v>
      </c>
      <c r="QG23" s="2">
        <v>1</v>
      </c>
      <c r="QH23" s="2">
        <v>1</v>
      </c>
      <c r="QI23" s="2">
        <v>1</v>
      </c>
      <c r="QJ23" s="2">
        <v>1</v>
      </c>
      <c r="QK23" s="2">
        <v>1</v>
      </c>
      <c r="QL23" s="2">
        <v>1</v>
      </c>
      <c r="QM23" s="2">
        <v>1</v>
      </c>
      <c r="QN23" s="2">
        <v>0</v>
      </c>
      <c r="QO23" s="2">
        <v>2</v>
      </c>
      <c r="QP23" s="2">
        <v>1</v>
      </c>
      <c r="QQ23" s="2">
        <v>2</v>
      </c>
      <c r="QR23" s="2">
        <v>0</v>
      </c>
      <c r="QT23" s="2">
        <v>0</v>
      </c>
      <c r="QV23" s="2">
        <v>3</v>
      </c>
      <c r="QW23" s="2">
        <v>1</v>
      </c>
      <c r="QX23" s="2">
        <v>0</v>
      </c>
      <c r="QY23" s="2">
        <v>1</v>
      </c>
      <c r="QZ23" s="2">
        <v>0</v>
      </c>
      <c r="RA23" s="2">
        <v>1</v>
      </c>
      <c r="RB23" s="2">
        <v>1</v>
      </c>
      <c r="RC23" s="2">
        <v>1</v>
      </c>
      <c r="RD23" s="2">
        <v>3</v>
      </c>
      <c r="RE23" s="2">
        <v>1</v>
      </c>
      <c r="RF23" s="2">
        <v>1</v>
      </c>
      <c r="RG23" s="2">
        <v>1</v>
      </c>
      <c r="RH23" s="2">
        <v>1</v>
      </c>
      <c r="RJ23" s="2">
        <v>1</v>
      </c>
      <c r="RK23" s="2">
        <v>1</v>
      </c>
      <c r="RL23" s="2">
        <v>0</v>
      </c>
      <c r="RM23" s="2">
        <v>0</v>
      </c>
      <c r="RN23" s="2">
        <v>0</v>
      </c>
      <c r="RO23" s="2">
        <v>0</v>
      </c>
      <c r="RP23" s="2">
        <v>0</v>
      </c>
      <c r="RQ23" s="2">
        <v>0</v>
      </c>
      <c r="RR23" s="2">
        <v>1</v>
      </c>
      <c r="RS23" s="2">
        <v>1</v>
      </c>
      <c r="RT23" s="2">
        <v>0</v>
      </c>
      <c r="RU23" s="2">
        <v>1</v>
      </c>
      <c r="RV23" s="2">
        <v>1</v>
      </c>
      <c r="RW23" s="2">
        <v>1</v>
      </c>
      <c r="RX23" s="2">
        <v>1</v>
      </c>
      <c r="RY23" s="2">
        <v>1</v>
      </c>
      <c r="RZ23" s="2">
        <v>1</v>
      </c>
      <c r="SA23" s="2">
        <v>1</v>
      </c>
      <c r="SB23" s="2">
        <v>1</v>
      </c>
      <c r="SC23" s="2">
        <v>1</v>
      </c>
      <c r="SD23" s="2">
        <v>0</v>
      </c>
      <c r="SE23" s="2">
        <v>1</v>
      </c>
      <c r="SF23" s="2">
        <v>1</v>
      </c>
      <c r="SG23" s="2">
        <v>1</v>
      </c>
      <c r="SH23" s="2">
        <v>1</v>
      </c>
      <c r="SI23" s="2">
        <v>0</v>
      </c>
      <c r="SK23" s="2">
        <v>1</v>
      </c>
      <c r="SL23" s="2">
        <v>1</v>
      </c>
      <c r="SM23" s="2">
        <v>1</v>
      </c>
      <c r="SN23" s="2">
        <v>1</v>
      </c>
      <c r="SO23" s="2">
        <v>1</v>
      </c>
      <c r="SP23" s="2">
        <v>1</v>
      </c>
      <c r="SQ23" s="2">
        <v>1</v>
      </c>
      <c r="SR23" s="2">
        <v>1</v>
      </c>
      <c r="SS23" s="2">
        <v>1</v>
      </c>
      <c r="ST23" s="2">
        <v>1</v>
      </c>
      <c r="SU23" s="2">
        <v>1</v>
      </c>
      <c r="SV23" s="2">
        <v>0</v>
      </c>
      <c r="SW23" s="2">
        <v>0</v>
      </c>
      <c r="SX23" s="2">
        <v>0</v>
      </c>
      <c r="SY23" s="2">
        <v>0</v>
      </c>
      <c r="SZ23" s="2">
        <v>0</v>
      </c>
      <c r="TA23" s="2">
        <v>0</v>
      </c>
      <c r="TB23" s="2">
        <v>0</v>
      </c>
      <c r="TC23" s="2">
        <v>0</v>
      </c>
      <c r="TE23" s="2">
        <v>0</v>
      </c>
      <c r="TF23" s="2">
        <v>0</v>
      </c>
      <c r="TG23" s="2">
        <v>1</v>
      </c>
      <c r="TH23" s="2">
        <v>1</v>
      </c>
      <c r="TI23" s="2">
        <v>1</v>
      </c>
      <c r="TJ23" s="2">
        <v>1</v>
      </c>
      <c r="TK23" s="2">
        <v>1</v>
      </c>
      <c r="TL23" s="2">
        <v>1</v>
      </c>
      <c r="TM23" s="2">
        <v>1</v>
      </c>
      <c r="TN23" s="2">
        <v>1</v>
      </c>
      <c r="TO23" s="2">
        <v>1</v>
      </c>
      <c r="TP23" s="2">
        <v>1</v>
      </c>
      <c r="TQ23" s="2">
        <v>1</v>
      </c>
      <c r="TR23" s="2">
        <v>1</v>
      </c>
      <c r="TS23" s="2">
        <v>1</v>
      </c>
      <c r="TT23" s="2">
        <v>1</v>
      </c>
      <c r="TU23" s="2">
        <v>1</v>
      </c>
      <c r="TV23" s="2">
        <v>0</v>
      </c>
      <c r="TW23" s="2">
        <v>0</v>
      </c>
      <c r="TX23" s="2">
        <v>0</v>
      </c>
      <c r="TY23" s="2">
        <v>0</v>
      </c>
      <c r="UA23" s="2">
        <v>2</v>
      </c>
      <c r="UB23" s="2">
        <v>2</v>
      </c>
      <c r="UC23" s="2">
        <v>1</v>
      </c>
      <c r="UD23" s="2">
        <v>0</v>
      </c>
      <c r="UE23" s="2">
        <v>1</v>
      </c>
      <c r="UF23" s="2">
        <v>0</v>
      </c>
      <c r="UG23" s="2">
        <v>1</v>
      </c>
      <c r="UH23" s="2">
        <v>0</v>
      </c>
      <c r="UI23" s="2">
        <v>1</v>
      </c>
      <c r="UJ23" s="2">
        <v>0</v>
      </c>
      <c r="UK23" s="2">
        <v>0</v>
      </c>
      <c r="UL23" s="2">
        <v>0</v>
      </c>
      <c r="UM23" s="2">
        <v>0</v>
      </c>
      <c r="UN23" s="2">
        <v>1</v>
      </c>
      <c r="UO23" s="2">
        <v>0</v>
      </c>
      <c r="UP23" s="2">
        <v>1</v>
      </c>
      <c r="UQ23" s="2">
        <v>1</v>
      </c>
      <c r="UR23" s="2">
        <v>1</v>
      </c>
      <c r="US23" s="2">
        <v>1</v>
      </c>
      <c r="UT23" s="2">
        <v>1</v>
      </c>
      <c r="UU23" s="2">
        <v>1</v>
      </c>
      <c r="UV23" s="2">
        <v>1</v>
      </c>
      <c r="UW23" s="2">
        <v>1</v>
      </c>
      <c r="UX23" s="2">
        <v>1</v>
      </c>
      <c r="UY23" s="2">
        <v>0</v>
      </c>
      <c r="UZ23" s="2">
        <v>2</v>
      </c>
    </row>
    <row r="24" spans="1:572" x14ac:dyDescent="0.25">
      <c r="A24" s="2">
        <v>65</v>
      </c>
      <c r="B24" s="2" t="s">
        <v>114</v>
      </c>
      <c r="C24" s="2" t="s">
        <v>1328</v>
      </c>
      <c r="D24" s="2">
        <v>1</v>
      </c>
      <c r="F24" s="31" t="s">
        <v>2562</v>
      </c>
      <c r="G24" s="2">
        <v>1</v>
      </c>
      <c r="H24" s="2">
        <v>0</v>
      </c>
      <c r="J24" s="2">
        <v>1</v>
      </c>
      <c r="K24" s="2">
        <v>0</v>
      </c>
      <c r="L24" s="2">
        <v>0</v>
      </c>
      <c r="M24" s="2">
        <v>0</v>
      </c>
      <c r="N24" s="2">
        <v>1</v>
      </c>
      <c r="O24" s="2">
        <v>1</v>
      </c>
      <c r="P24" s="2">
        <v>0</v>
      </c>
      <c r="Q24" s="2">
        <v>0</v>
      </c>
      <c r="R24" s="2">
        <v>0</v>
      </c>
      <c r="S24" s="2">
        <v>0</v>
      </c>
      <c r="T24" s="2">
        <v>0</v>
      </c>
      <c r="U24" s="2">
        <v>0</v>
      </c>
      <c r="V24" s="2">
        <v>0</v>
      </c>
      <c r="W24" s="2">
        <v>0</v>
      </c>
      <c r="X24" s="2">
        <v>0</v>
      </c>
      <c r="Y24" s="2">
        <v>0</v>
      </c>
      <c r="Z24" s="2">
        <v>0</v>
      </c>
      <c r="AA24" s="2">
        <v>0</v>
      </c>
      <c r="AB24" s="2">
        <v>0</v>
      </c>
      <c r="AC24" s="2">
        <v>0</v>
      </c>
      <c r="AD24" s="2">
        <v>0</v>
      </c>
      <c r="AE24" s="2">
        <v>0</v>
      </c>
      <c r="AF24" s="2">
        <v>1</v>
      </c>
      <c r="AG24" s="2">
        <v>3</v>
      </c>
      <c r="AH24" s="2">
        <v>1</v>
      </c>
      <c r="AI24" s="2">
        <v>3</v>
      </c>
      <c r="AJ24" s="46">
        <v>1</v>
      </c>
      <c r="AK24" s="2">
        <v>1</v>
      </c>
      <c r="AL24" s="2">
        <v>0</v>
      </c>
      <c r="AM24" s="2">
        <v>0</v>
      </c>
      <c r="AN24" s="2">
        <v>0</v>
      </c>
      <c r="AO24" s="2">
        <v>0</v>
      </c>
      <c r="AP24" s="2">
        <v>1</v>
      </c>
      <c r="AQ24" s="2">
        <v>0</v>
      </c>
      <c r="AR24" s="2">
        <v>1</v>
      </c>
      <c r="AS24" s="2">
        <v>0</v>
      </c>
      <c r="AT24" s="2">
        <v>0</v>
      </c>
      <c r="AU24" s="2">
        <v>1</v>
      </c>
      <c r="AV24" s="2">
        <v>0</v>
      </c>
      <c r="AW24" s="2">
        <v>0</v>
      </c>
      <c r="AX24" s="2">
        <v>0</v>
      </c>
      <c r="AY24" s="2">
        <v>0</v>
      </c>
      <c r="AZ24" s="2">
        <v>0</v>
      </c>
      <c r="BA24" s="2">
        <v>0</v>
      </c>
      <c r="BB24" s="2">
        <v>0</v>
      </c>
      <c r="BC24" s="2">
        <v>0</v>
      </c>
      <c r="BD24" s="2">
        <v>0</v>
      </c>
      <c r="BE24" s="2">
        <v>0</v>
      </c>
      <c r="BF24" s="2">
        <v>1</v>
      </c>
      <c r="BG24" s="2">
        <v>4</v>
      </c>
      <c r="BH24" s="2">
        <v>0</v>
      </c>
      <c r="BI24" s="2">
        <v>0</v>
      </c>
      <c r="BJ24" s="2">
        <v>0</v>
      </c>
      <c r="BK24" s="2">
        <v>0</v>
      </c>
      <c r="BL24" s="2">
        <v>0</v>
      </c>
      <c r="BM24" s="2">
        <v>0</v>
      </c>
      <c r="BN24" s="2">
        <v>3</v>
      </c>
      <c r="BO24" s="2">
        <v>0</v>
      </c>
      <c r="BP24" s="2">
        <v>0</v>
      </c>
      <c r="BQ24" s="2">
        <v>0</v>
      </c>
      <c r="BR24" s="2">
        <v>0</v>
      </c>
      <c r="BS24" s="2">
        <v>0</v>
      </c>
      <c r="CB24" s="2">
        <v>1</v>
      </c>
      <c r="CC24" s="2">
        <v>1</v>
      </c>
      <c r="CD24" s="2" t="s">
        <v>1351</v>
      </c>
      <c r="CE24" s="2">
        <v>3500</v>
      </c>
      <c r="CF24" s="46">
        <v>1000</v>
      </c>
      <c r="CG24" s="2">
        <v>0</v>
      </c>
      <c r="CH24" s="46">
        <v>1</v>
      </c>
      <c r="CI24" s="2">
        <v>1</v>
      </c>
      <c r="CJ24" s="2">
        <v>0</v>
      </c>
      <c r="CK24" s="2">
        <v>0</v>
      </c>
      <c r="CL24" s="2">
        <v>1</v>
      </c>
      <c r="CM24" s="2">
        <v>0</v>
      </c>
      <c r="CN24" s="2">
        <v>0</v>
      </c>
      <c r="CO24" s="2">
        <v>0</v>
      </c>
      <c r="CP24" s="2">
        <v>1</v>
      </c>
      <c r="CQ24" s="2">
        <v>1</v>
      </c>
      <c r="CR24" s="2">
        <v>1</v>
      </c>
      <c r="CT24" s="46">
        <v>4</v>
      </c>
      <c r="CU24" s="46">
        <v>160</v>
      </c>
      <c r="CV24" s="2">
        <v>0</v>
      </c>
      <c r="CX24" s="2">
        <v>0</v>
      </c>
      <c r="CZ24" s="2">
        <v>1</v>
      </c>
      <c r="DA24" s="2">
        <v>40</v>
      </c>
      <c r="DB24" s="46">
        <v>1</v>
      </c>
      <c r="DC24" s="46">
        <v>40</v>
      </c>
      <c r="DD24" s="46">
        <v>1</v>
      </c>
      <c r="DE24" s="46">
        <v>40</v>
      </c>
      <c r="DF24" s="2">
        <v>0</v>
      </c>
      <c r="DH24" s="46">
        <v>1</v>
      </c>
      <c r="DI24" s="46">
        <v>40</v>
      </c>
      <c r="DJ24" s="46">
        <v>0</v>
      </c>
      <c r="DK24" s="46"/>
      <c r="DL24" s="2">
        <v>1</v>
      </c>
      <c r="DM24" s="2">
        <v>20</v>
      </c>
      <c r="DN24" s="46">
        <v>2</v>
      </c>
      <c r="DO24" s="46">
        <v>80</v>
      </c>
      <c r="DP24" s="46">
        <v>1</v>
      </c>
      <c r="DQ24" s="46">
        <v>40</v>
      </c>
      <c r="DR24" s="2">
        <v>0</v>
      </c>
      <c r="DS24" s="46"/>
      <c r="DT24" s="46"/>
      <c r="DU24" s="46"/>
      <c r="DV24" s="46"/>
      <c r="DW24" s="46"/>
      <c r="DX24" s="46"/>
      <c r="DY24" s="46"/>
      <c r="DZ24" s="46"/>
      <c r="EA24" s="46"/>
      <c r="EB24" s="46"/>
      <c r="EC24" s="46"/>
      <c r="ED24" s="46"/>
      <c r="EE24" s="46"/>
      <c r="EF24" s="46"/>
      <c r="EG24" s="46"/>
      <c r="EH24" s="46"/>
      <c r="EI24" s="2">
        <v>0</v>
      </c>
      <c r="EJ24" s="2">
        <v>0</v>
      </c>
      <c r="EK24" s="2">
        <v>0</v>
      </c>
      <c r="EL24" s="2">
        <v>0</v>
      </c>
      <c r="EM24" s="2">
        <v>0</v>
      </c>
      <c r="EN24" s="2">
        <v>0</v>
      </c>
      <c r="EO24" s="2">
        <v>0</v>
      </c>
      <c r="EP24" s="2">
        <v>0</v>
      </c>
      <c r="EQ24" s="2">
        <v>0</v>
      </c>
      <c r="ER24" s="2">
        <v>0</v>
      </c>
      <c r="ES24" s="2">
        <v>0</v>
      </c>
      <c r="ET24" s="2">
        <v>0</v>
      </c>
      <c r="EU24" s="2">
        <v>0</v>
      </c>
      <c r="FD24" s="2">
        <v>0</v>
      </c>
      <c r="FZ24" s="2">
        <v>0</v>
      </c>
      <c r="GV24" s="2">
        <v>0</v>
      </c>
      <c r="HR24" s="2">
        <v>0</v>
      </c>
      <c r="HS24" s="2">
        <v>0</v>
      </c>
      <c r="HT24" s="2">
        <v>0</v>
      </c>
      <c r="HU24" s="2">
        <v>1</v>
      </c>
      <c r="HV24" s="2">
        <v>0</v>
      </c>
      <c r="HW24" s="2">
        <v>0</v>
      </c>
      <c r="HX24" s="2">
        <v>0</v>
      </c>
      <c r="HY24" s="2">
        <v>0</v>
      </c>
      <c r="HZ24" s="2">
        <v>0</v>
      </c>
      <c r="IA24" s="2">
        <v>0</v>
      </c>
      <c r="IB24" s="2">
        <v>0</v>
      </c>
      <c r="IC24" s="2">
        <v>0</v>
      </c>
      <c r="ID24" s="2">
        <v>0</v>
      </c>
      <c r="IE24" s="2">
        <v>0</v>
      </c>
      <c r="IF24" s="2">
        <v>0</v>
      </c>
      <c r="IG24" s="2">
        <v>0</v>
      </c>
      <c r="IP24" s="2">
        <v>1</v>
      </c>
      <c r="IQ24" s="2">
        <v>0</v>
      </c>
      <c r="IR24" s="2">
        <v>0</v>
      </c>
      <c r="IS24" s="2">
        <v>0</v>
      </c>
      <c r="IT24" s="2">
        <v>0</v>
      </c>
      <c r="IU24" s="2">
        <v>0</v>
      </c>
      <c r="IV24" s="2">
        <v>0</v>
      </c>
      <c r="IW24" s="2">
        <v>0</v>
      </c>
      <c r="IX24" s="2">
        <v>0</v>
      </c>
      <c r="IY24" s="2">
        <v>0</v>
      </c>
      <c r="IZ24" s="2">
        <v>1</v>
      </c>
      <c r="JA24" s="2">
        <v>0</v>
      </c>
      <c r="JB24" s="2">
        <v>0</v>
      </c>
      <c r="JK24" s="2">
        <v>0</v>
      </c>
      <c r="JL24" s="2">
        <v>0</v>
      </c>
      <c r="JM24" s="2">
        <v>0</v>
      </c>
      <c r="JN24" s="2">
        <v>0</v>
      </c>
      <c r="JO24" s="2">
        <v>0</v>
      </c>
      <c r="JP24" s="2">
        <v>0</v>
      </c>
      <c r="JQ24" s="2">
        <v>0</v>
      </c>
      <c r="JR24" s="2">
        <v>0</v>
      </c>
      <c r="JS24" s="2">
        <v>0</v>
      </c>
      <c r="JT24" s="2">
        <v>0</v>
      </c>
      <c r="JU24" s="2">
        <v>0</v>
      </c>
      <c r="JV24" s="2">
        <v>0</v>
      </c>
      <c r="JW24" s="2">
        <v>0</v>
      </c>
      <c r="KF24" s="2">
        <v>1</v>
      </c>
      <c r="KG24" s="2">
        <v>8</v>
      </c>
      <c r="KH24" s="2">
        <v>1</v>
      </c>
      <c r="KJ24" s="2">
        <v>4</v>
      </c>
      <c r="KK24" s="2">
        <v>4</v>
      </c>
      <c r="KL24" s="2">
        <v>4</v>
      </c>
      <c r="KM24" s="2">
        <v>4</v>
      </c>
      <c r="KN24" s="2">
        <v>4</v>
      </c>
      <c r="KO24" s="2">
        <v>3</v>
      </c>
      <c r="KP24" s="2">
        <v>4</v>
      </c>
      <c r="KQ24" s="2">
        <v>3</v>
      </c>
      <c r="KR24" s="2">
        <v>4</v>
      </c>
      <c r="KS24" s="2">
        <v>4</v>
      </c>
      <c r="KT24" s="2">
        <v>4</v>
      </c>
      <c r="KU24" s="2">
        <v>4</v>
      </c>
      <c r="KV24" s="2">
        <v>0</v>
      </c>
      <c r="LE24" s="2">
        <v>1</v>
      </c>
      <c r="LF24" s="2">
        <v>1</v>
      </c>
      <c r="LG24" s="2">
        <v>0</v>
      </c>
      <c r="LH24" s="2">
        <v>0</v>
      </c>
      <c r="LI24" s="2">
        <v>0</v>
      </c>
      <c r="LJ24" s="2">
        <v>0</v>
      </c>
      <c r="LK24" s="2">
        <v>1</v>
      </c>
      <c r="LL24" s="2">
        <v>1</v>
      </c>
      <c r="LM24" s="2">
        <v>1</v>
      </c>
      <c r="LN24" s="46">
        <v>3</v>
      </c>
      <c r="LO24" s="46">
        <v>2</v>
      </c>
      <c r="LP24" s="2">
        <v>1</v>
      </c>
      <c r="LQ24" s="2">
        <v>1</v>
      </c>
      <c r="LR24" s="2">
        <v>0</v>
      </c>
      <c r="LS24" s="2">
        <v>1</v>
      </c>
      <c r="LT24" s="46">
        <v>1</v>
      </c>
      <c r="LU24" s="46">
        <v>1</v>
      </c>
      <c r="LV24" s="2">
        <v>1</v>
      </c>
      <c r="LW24" s="2">
        <v>0</v>
      </c>
      <c r="LX24" s="2">
        <v>0</v>
      </c>
      <c r="LY24" s="46">
        <v>1</v>
      </c>
      <c r="LZ24" s="46">
        <v>1</v>
      </c>
      <c r="MA24" s="46">
        <v>1</v>
      </c>
      <c r="MB24" s="2">
        <v>0</v>
      </c>
      <c r="MC24" s="2">
        <v>1</v>
      </c>
      <c r="MD24" s="2">
        <v>0</v>
      </c>
      <c r="ME24" s="2">
        <v>0</v>
      </c>
      <c r="MF24" s="2">
        <v>1</v>
      </c>
      <c r="MG24" s="2">
        <v>0</v>
      </c>
      <c r="MH24" s="2">
        <v>1</v>
      </c>
      <c r="MI24" s="2">
        <v>1</v>
      </c>
      <c r="MJ24" s="2">
        <v>1</v>
      </c>
      <c r="MK24" s="2">
        <v>1</v>
      </c>
      <c r="ML24" s="2">
        <v>0</v>
      </c>
      <c r="MM24" s="2">
        <v>0</v>
      </c>
      <c r="MN24" s="46">
        <v>1</v>
      </c>
      <c r="MO24" s="46">
        <v>1</v>
      </c>
      <c r="MP24" s="2">
        <v>0</v>
      </c>
      <c r="MQ24" s="2">
        <v>0</v>
      </c>
      <c r="MR24" s="2">
        <v>0</v>
      </c>
      <c r="MS24" s="2">
        <v>1</v>
      </c>
      <c r="MT24" s="2">
        <v>1</v>
      </c>
      <c r="MU24" s="2">
        <v>1</v>
      </c>
      <c r="MV24" s="2">
        <v>1</v>
      </c>
      <c r="MW24" s="2">
        <v>1</v>
      </c>
      <c r="MX24" s="2">
        <v>1</v>
      </c>
      <c r="MY24" s="2">
        <v>0</v>
      </c>
      <c r="MZ24" s="2">
        <v>1</v>
      </c>
      <c r="NA24" s="2">
        <v>1</v>
      </c>
      <c r="NB24" s="2">
        <v>1</v>
      </c>
      <c r="NC24" s="2">
        <v>0</v>
      </c>
      <c r="ND24" s="2">
        <v>0</v>
      </c>
      <c r="NE24" s="2">
        <v>0</v>
      </c>
      <c r="NF24" s="46">
        <v>1</v>
      </c>
      <c r="NG24" s="46">
        <v>1</v>
      </c>
      <c r="NH24" s="2">
        <v>1</v>
      </c>
      <c r="NI24" s="2">
        <v>1</v>
      </c>
      <c r="NJ24" s="38">
        <v>43983</v>
      </c>
      <c r="NK24" s="2">
        <v>2</v>
      </c>
      <c r="NL24" s="2">
        <v>1</v>
      </c>
      <c r="NM24" s="2">
        <v>0</v>
      </c>
      <c r="NN24" s="2">
        <v>0</v>
      </c>
      <c r="NO24" s="2">
        <v>0</v>
      </c>
      <c r="NP24" s="2">
        <v>0</v>
      </c>
      <c r="NQ24" s="2">
        <v>0</v>
      </c>
      <c r="NR24" s="2">
        <v>1</v>
      </c>
      <c r="NS24" s="2">
        <v>0</v>
      </c>
      <c r="NT24" s="2">
        <v>1</v>
      </c>
      <c r="NU24" s="2">
        <v>0</v>
      </c>
      <c r="NV24" s="2">
        <v>0</v>
      </c>
      <c r="NW24" s="2">
        <v>0</v>
      </c>
      <c r="NX24" s="2">
        <v>0</v>
      </c>
      <c r="NY24" s="2">
        <v>0</v>
      </c>
      <c r="NZ24" s="2">
        <v>0</v>
      </c>
      <c r="OA24" s="2">
        <v>0</v>
      </c>
      <c r="OB24" s="2">
        <v>0</v>
      </c>
      <c r="OC24" s="2">
        <v>0</v>
      </c>
      <c r="OD24" s="2">
        <v>0</v>
      </c>
      <c r="OE24" s="2">
        <v>0</v>
      </c>
      <c r="OF24" s="2">
        <v>0</v>
      </c>
      <c r="OG24" s="2">
        <v>0</v>
      </c>
      <c r="OH24" s="2">
        <v>1</v>
      </c>
      <c r="OI24" s="2">
        <v>1</v>
      </c>
      <c r="OJ24" s="2">
        <v>1</v>
      </c>
      <c r="OK24" s="2">
        <v>1</v>
      </c>
      <c r="OL24" s="2">
        <v>1</v>
      </c>
      <c r="OM24" s="2">
        <v>1</v>
      </c>
      <c r="ON24" s="2">
        <v>1</v>
      </c>
      <c r="OO24" s="2">
        <v>1</v>
      </c>
      <c r="OP24" s="2">
        <v>1</v>
      </c>
      <c r="OQ24" s="2">
        <v>1</v>
      </c>
      <c r="OR24" s="2">
        <v>1</v>
      </c>
      <c r="OS24" s="2">
        <v>1</v>
      </c>
      <c r="OT24" s="46">
        <v>1</v>
      </c>
      <c r="OU24" s="2">
        <v>1</v>
      </c>
      <c r="OV24" s="2">
        <v>1</v>
      </c>
      <c r="OW24" s="2">
        <v>1</v>
      </c>
      <c r="OX24" s="2">
        <v>1</v>
      </c>
      <c r="OY24" s="2">
        <v>1</v>
      </c>
      <c r="OZ24" s="2">
        <v>2</v>
      </c>
      <c r="PA24" s="2">
        <v>1</v>
      </c>
      <c r="PB24" s="2">
        <v>1</v>
      </c>
      <c r="PC24" s="46">
        <v>3</v>
      </c>
      <c r="PD24" s="46">
        <v>1</v>
      </c>
      <c r="PE24" s="2">
        <v>1</v>
      </c>
      <c r="PF24" s="2">
        <v>1</v>
      </c>
      <c r="PG24" s="2">
        <v>1</v>
      </c>
      <c r="PH24" s="46">
        <v>1</v>
      </c>
      <c r="PI24" s="2">
        <v>1</v>
      </c>
      <c r="PJ24" s="2">
        <v>1</v>
      </c>
      <c r="PK24" s="2">
        <v>1</v>
      </c>
      <c r="PL24" s="2">
        <v>1</v>
      </c>
      <c r="PM24" s="2">
        <v>1</v>
      </c>
      <c r="PN24" s="2">
        <v>1</v>
      </c>
      <c r="PO24" s="2">
        <v>1</v>
      </c>
      <c r="PP24" s="2">
        <v>1</v>
      </c>
      <c r="PQ24" s="2">
        <v>1</v>
      </c>
      <c r="PR24" s="2">
        <v>1</v>
      </c>
      <c r="PS24" s="2">
        <v>1</v>
      </c>
      <c r="PT24" s="2">
        <v>1</v>
      </c>
      <c r="PU24" s="2">
        <v>1</v>
      </c>
      <c r="PV24" s="2">
        <v>1</v>
      </c>
      <c r="PW24" s="2">
        <v>1</v>
      </c>
      <c r="PX24" s="2">
        <v>1</v>
      </c>
      <c r="PY24" s="2">
        <v>3</v>
      </c>
      <c r="PZ24" s="2">
        <v>3</v>
      </c>
      <c r="QA24" s="2">
        <v>1</v>
      </c>
      <c r="QB24" s="2">
        <v>1</v>
      </c>
      <c r="QC24" s="2">
        <v>1</v>
      </c>
      <c r="QD24" s="2">
        <v>1</v>
      </c>
      <c r="QE24" s="2">
        <v>1</v>
      </c>
      <c r="QF24" s="2">
        <v>3</v>
      </c>
      <c r="QG24" s="2">
        <v>1</v>
      </c>
      <c r="QH24" s="2">
        <v>1</v>
      </c>
      <c r="QI24" s="2">
        <v>3</v>
      </c>
      <c r="QJ24" s="2">
        <v>3</v>
      </c>
      <c r="QK24" s="2">
        <v>0</v>
      </c>
      <c r="QL24" s="2">
        <v>0</v>
      </c>
      <c r="QM24" s="2">
        <v>1</v>
      </c>
      <c r="QN24" s="2">
        <v>0</v>
      </c>
      <c r="QO24" s="2">
        <v>1</v>
      </c>
      <c r="QP24" s="2">
        <v>1</v>
      </c>
      <c r="QQ24" s="2">
        <v>1</v>
      </c>
      <c r="QR24" s="2">
        <v>0</v>
      </c>
      <c r="QT24" s="2">
        <v>0</v>
      </c>
      <c r="QV24" s="2">
        <v>3</v>
      </c>
      <c r="QW24" s="2">
        <v>1</v>
      </c>
      <c r="QX24" s="2">
        <v>0</v>
      </c>
      <c r="QY24" s="2">
        <v>0</v>
      </c>
      <c r="RA24" s="2">
        <v>0</v>
      </c>
      <c r="RB24" s="2">
        <v>1</v>
      </c>
      <c r="RC24" s="2">
        <v>1</v>
      </c>
      <c r="RD24" s="2">
        <v>2</v>
      </c>
      <c r="RE24" s="2">
        <v>1</v>
      </c>
      <c r="RF24" s="2">
        <v>1</v>
      </c>
      <c r="RG24" s="2">
        <v>1</v>
      </c>
      <c r="RH24" s="2">
        <v>1</v>
      </c>
      <c r="RJ24" s="2">
        <v>0</v>
      </c>
      <c r="RK24" s="2">
        <v>1</v>
      </c>
      <c r="RL24" s="2">
        <v>0</v>
      </c>
      <c r="RM24" s="2">
        <v>0</v>
      </c>
      <c r="RN24" s="2">
        <v>0</v>
      </c>
      <c r="RO24" s="2">
        <v>0</v>
      </c>
      <c r="RP24" s="2">
        <v>0</v>
      </c>
      <c r="RQ24" s="2">
        <v>0</v>
      </c>
      <c r="RR24" s="2">
        <v>1</v>
      </c>
      <c r="RS24" s="2">
        <v>0</v>
      </c>
      <c r="RT24" s="2">
        <v>1</v>
      </c>
      <c r="RU24" s="2">
        <v>1</v>
      </c>
      <c r="RV24" s="2">
        <v>1</v>
      </c>
      <c r="RW24" s="2">
        <v>1</v>
      </c>
      <c r="RX24" s="2">
        <v>1</v>
      </c>
      <c r="RY24" s="2">
        <v>1</v>
      </c>
      <c r="RZ24" s="2">
        <v>1</v>
      </c>
      <c r="SA24" s="2">
        <v>1</v>
      </c>
      <c r="SB24" s="2">
        <v>1</v>
      </c>
      <c r="SC24" s="2">
        <v>1</v>
      </c>
      <c r="SD24" s="2">
        <v>0</v>
      </c>
      <c r="SE24" s="2">
        <v>0</v>
      </c>
      <c r="SF24" s="2">
        <v>1</v>
      </c>
      <c r="SG24" s="2">
        <v>1</v>
      </c>
      <c r="SH24" s="2">
        <v>0</v>
      </c>
      <c r="SI24" s="2">
        <v>0</v>
      </c>
      <c r="SK24" s="2">
        <v>1</v>
      </c>
      <c r="SL24" s="2">
        <v>1</v>
      </c>
      <c r="SM24" s="2">
        <v>1</v>
      </c>
      <c r="SN24" s="2">
        <v>1</v>
      </c>
      <c r="SO24" s="2">
        <v>1</v>
      </c>
      <c r="SP24" s="2">
        <v>1</v>
      </c>
      <c r="SQ24" s="2">
        <v>0</v>
      </c>
      <c r="SR24" s="2">
        <v>1</v>
      </c>
      <c r="SS24" s="2">
        <v>0</v>
      </c>
      <c r="ST24" s="2">
        <v>0</v>
      </c>
      <c r="SU24" s="2">
        <v>1</v>
      </c>
      <c r="SV24" s="2">
        <v>1</v>
      </c>
      <c r="SW24" s="2">
        <v>0</v>
      </c>
      <c r="SX24" s="2">
        <v>0</v>
      </c>
      <c r="SY24" s="2">
        <v>0</v>
      </c>
      <c r="SZ24" s="2">
        <v>0</v>
      </c>
      <c r="TA24" s="2">
        <v>1</v>
      </c>
      <c r="TB24" s="2">
        <v>0</v>
      </c>
      <c r="TC24" s="2">
        <v>1</v>
      </c>
      <c r="TD24" s="2" t="s">
        <v>1352</v>
      </c>
      <c r="TE24" s="2">
        <v>0</v>
      </c>
      <c r="TF24" s="2">
        <v>0</v>
      </c>
      <c r="TG24" s="2">
        <v>1</v>
      </c>
      <c r="TH24" s="2">
        <v>1</v>
      </c>
      <c r="TI24" s="2">
        <v>1</v>
      </c>
      <c r="TJ24" s="2">
        <v>0</v>
      </c>
      <c r="TK24" s="2">
        <v>1</v>
      </c>
      <c r="TL24" s="2">
        <v>1</v>
      </c>
      <c r="TM24" s="2">
        <v>1</v>
      </c>
      <c r="TN24" s="2">
        <v>1</v>
      </c>
      <c r="TO24" s="2">
        <v>1</v>
      </c>
      <c r="TP24" s="2">
        <v>0</v>
      </c>
      <c r="TR24" s="2">
        <v>0</v>
      </c>
      <c r="TS24" s="2">
        <v>0</v>
      </c>
      <c r="TT24" s="2">
        <v>0</v>
      </c>
      <c r="TU24" s="2">
        <v>0</v>
      </c>
      <c r="TV24" s="2">
        <v>0</v>
      </c>
      <c r="TW24" s="2">
        <v>0</v>
      </c>
      <c r="TX24" s="2">
        <v>0</v>
      </c>
      <c r="TY24" s="2">
        <v>0</v>
      </c>
      <c r="UA24" s="2">
        <v>1</v>
      </c>
      <c r="UB24" s="2">
        <v>3</v>
      </c>
      <c r="UC24" s="2">
        <v>1</v>
      </c>
      <c r="UD24" s="2">
        <v>0</v>
      </c>
      <c r="UE24" s="2">
        <v>0</v>
      </c>
      <c r="UF24" s="2">
        <v>0</v>
      </c>
      <c r="UG24" s="2">
        <v>1</v>
      </c>
      <c r="UH24" s="2">
        <v>0</v>
      </c>
      <c r="UI24" s="2">
        <v>1</v>
      </c>
      <c r="UJ24" s="2">
        <v>0</v>
      </c>
      <c r="UK24" s="2">
        <v>0</v>
      </c>
      <c r="UL24" s="2">
        <v>0</v>
      </c>
      <c r="UM24" s="2">
        <v>0</v>
      </c>
      <c r="UN24" s="2">
        <v>0</v>
      </c>
      <c r="UO24" s="2">
        <v>0</v>
      </c>
      <c r="UP24" s="2">
        <v>1</v>
      </c>
      <c r="UQ24" s="2">
        <v>0</v>
      </c>
      <c r="UR24" s="2">
        <v>0</v>
      </c>
      <c r="US24" s="2">
        <v>0</v>
      </c>
      <c r="UT24" s="2">
        <v>0</v>
      </c>
      <c r="UU24" s="2">
        <v>1</v>
      </c>
      <c r="UV24" s="2">
        <v>1</v>
      </c>
      <c r="UW24" s="2">
        <v>1</v>
      </c>
      <c r="UX24" s="2">
        <v>0</v>
      </c>
      <c r="UY24" s="2">
        <v>0</v>
      </c>
      <c r="UZ24" s="2">
        <v>2</v>
      </c>
    </row>
    <row r="25" spans="1:572" x14ac:dyDescent="0.25">
      <c r="A25" s="2">
        <v>66</v>
      </c>
      <c r="B25" s="2" t="s">
        <v>114</v>
      </c>
      <c r="C25" s="2" t="s">
        <v>1328</v>
      </c>
      <c r="D25" s="2">
        <v>1</v>
      </c>
      <c r="F25" s="31" t="s">
        <v>2563</v>
      </c>
      <c r="G25" s="2">
        <v>1</v>
      </c>
      <c r="H25" s="2">
        <v>0</v>
      </c>
      <c r="J25" s="2">
        <v>1</v>
      </c>
      <c r="K25" s="2">
        <v>1</v>
      </c>
      <c r="L25" s="2">
        <v>1</v>
      </c>
      <c r="M25" s="2">
        <v>1</v>
      </c>
      <c r="N25" s="2">
        <v>1</v>
      </c>
      <c r="O25" s="2">
        <v>1</v>
      </c>
      <c r="P25" s="2">
        <v>1</v>
      </c>
      <c r="Q25" s="2">
        <v>1</v>
      </c>
      <c r="R25" s="2">
        <v>1</v>
      </c>
      <c r="S25" s="2">
        <v>1</v>
      </c>
      <c r="T25" s="2">
        <v>1</v>
      </c>
      <c r="U25" s="2">
        <v>1</v>
      </c>
      <c r="V25" s="2">
        <v>1</v>
      </c>
      <c r="W25" s="2">
        <v>1</v>
      </c>
      <c r="X25" s="2">
        <v>1</v>
      </c>
      <c r="Y25" s="2">
        <v>1</v>
      </c>
      <c r="Z25" s="2">
        <v>1</v>
      </c>
      <c r="AA25" s="2">
        <v>1</v>
      </c>
      <c r="AB25" s="2">
        <v>1</v>
      </c>
      <c r="AC25" s="2">
        <v>1</v>
      </c>
      <c r="AD25" s="2">
        <v>0</v>
      </c>
      <c r="AE25" s="2">
        <v>0</v>
      </c>
      <c r="AF25" s="2">
        <v>1</v>
      </c>
      <c r="AG25" s="2">
        <v>3</v>
      </c>
      <c r="AH25" s="2">
        <v>1</v>
      </c>
      <c r="AI25" s="2">
        <v>3</v>
      </c>
      <c r="AJ25" s="46">
        <v>0</v>
      </c>
      <c r="AK25" s="2">
        <v>0</v>
      </c>
      <c r="AL25" s="2">
        <v>0</v>
      </c>
      <c r="AM25" s="2">
        <v>0</v>
      </c>
      <c r="AN25" s="2">
        <v>0</v>
      </c>
      <c r="AO25" s="2">
        <v>0</v>
      </c>
      <c r="AP25" s="2">
        <v>0</v>
      </c>
      <c r="AQ25" s="2">
        <v>0</v>
      </c>
      <c r="AR25" s="2">
        <v>0</v>
      </c>
      <c r="AS25" s="2">
        <v>0</v>
      </c>
      <c r="AT25" s="2">
        <v>0</v>
      </c>
      <c r="AU25" s="2">
        <v>0</v>
      </c>
      <c r="AV25" s="2">
        <v>0</v>
      </c>
      <c r="AW25" s="2">
        <v>0</v>
      </c>
      <c r="AX25" s="2">
        <v>0</v>
      </c>
      <c r="AY25" s="2">
        <v>0</v>
      </c>
      <c r="AZ25" s="2">
        <v>0</v>
      </c>
      <c r="BA25" s="2">
        <v>0</v>
      </c>
      <c r="BB25" s="2">
        <v>0</v>
      </c>
      <c r="BC25" s="2">
        <v>0</v>
      </c>
      <c r="BD25" s="2">
        <v>0</v>
      </c>
      <c r="BE25" s="2">
        <v>0</v>
      </c>
      <c r="BF25" s="2">
        <v>1</v>
      </c>
      <c r="BG25" s="2">
        <v>0</v>
      </c>
      <c r="BH25" s="2">
        <v>0</v>
      </c>
      <c r="BI25" s="2">
        <v>0</v>
      </c>
      <c r="BJ25" s="2">
        <v>0</v>
      </c>
      <c r="BK25" s="2">
        <v>0</v>
      </c>
      <c r="BL25" s="2">
        <v>9</v>
      </c>
      <c r="BM25" s="2">
        <v>0</v>
      </c>
      <c r="BN25" s="2">
        <v>0</v>
      </c>
      <c r="BO25" s="2">
        <v>0</v>
      </c>
      <c r="BP25" s="2">
        <v>0</v>
      </c>
      <c r="BQ25" s="2">
        <v>0</v>
      </c>
      <c r="BR25" s="2">
        <v>0</v>
      </c>
      <c r="BS25" s="2">
        <v>0</v>
      </c>
      <c r="CB25" s="2">
        <v>1</v>
      </c>
      <c r="CC25" s="2">
        <v>0</v>
      </c>
      <c r="CE25" s="2">
        <v>27000</v>
      </c>
      <c r="CF25" s="46">
        <v>13500</v>
      </c>
      <c r="CG25" s="2">
        <v>0</v>
      </c>
      <c r="CH25" s="46">
        <v>9</v>
      </c>
      <c r="CI25" s="2">
        <v>9</v>
      </c>
      <c r="CJ25" s="2">
        <v>0</v>
      </c>
      <c r="CK25" s="2">
        <v>0</v>
      </c>
      <c r="CL25" s="2">
        <v>1</v>
      </c>
      <c r="CM25" s="2">
        <v>1</v>
      </c>
      <c r="CN25" s="2">
        <v>1</v>
      </c>
      <c r="CO25" s="2">
        <v>1</v>
      </c>
      <c r="CP25" s="2">
        <v>1</v>
      </c>
      <c r="CQ25" s="2">
        <v>1</v>
      </c>
      <c r="CR25" s="2">
        <v>2</v>
      </c>
      <c r="CS25" s="2">
        <v>7</v>
      </c>
      <c r="CT25" s="46">
        <v>16</v>
      </c>
      <c r="CU25" s="46">
        <v>640</v>
      </c>
      <c r="CV25" s="2">
        <v>0</v>
      </c>
      <c r="CX25" s="2">
        <v>2</v>
      </c>
      <c r="CY25" s="2">
        <v>80</v>
      </c>
      <c r="CZ25" s="2">
        <v>3</v>
      </c>
      <c r="DA25" s="2">
        <v>120</v>
      </c>
      <c r="DB25" s="46">
        <v>5</v>
      </c>
      <c r="DC25" s="46">
        <v>200</v>
      </c>
      <c r="DD25" s="46">
        <v>11</v>
      </c>
      <c r="DE25" s="46">
        <v>440</v>
      </c>
      <c r="DF25" s="2">
        <v>1</v>
      </c>
      <c r="DG25" s="2">
        <v>40</v>
      </c>
      <c r="DH25" s="46">
        <v>7</v>
      </c>
      <c r="DI25" s="46">
        <v>280</v>
      </c>
      <c r="DJ25" s="46">
        <v>1</v>
      </c>
      <c r="DK25" s="46">
        <v>5</v>
      </c>
      <c r="DL25" s="2">
        <v>11</v>
      </c>
      <c r="DM25" s="2">
        <v>440</v>
      </c>
      <c r="DN25" s="46">
        <v>17</v>
      </c>
      <c r="DO25" s="46">
        <v>640</v>
      </c>
      <c r="DP25" s="46">
        <v>5</v>
      </c>
      <c r="DQ25" s="46">
        <v>160</v>
      </c>
      <c r="DR25" s="2">
        <v>1</v>
      </c>
      <c r="DS25" s="46">
        <v>0</v>
      </c>
      <c r="DT25" s="46"/>
      <c r="DU25" s="46">
        <v>1</v>
      </c>
      <c r="DV25" s="46">
        <v>40</v>
      </c>
      <c r="DW25" s="46">
        <v>1</v>
      </c>
      <c r="DX25" s="46">
        <v>40</v>
      </c>
      <c r="DY25" s="46">
        <v>1</v>
      </c>
      <c r="DZ25" s="46">
        <v>40</v>
      </c>
      <c r="EA25" s="46">
        <v>0</v>
      </c>
      <c r="EB25" s="46"/>
      <c r="EC25" s="46">
        <v>1</v>
      </c>
      <c r="ED25" s="46">
        <v>20</v>
      </c>
      <c r="EE25" s="46">
        <v>0</v>
      </c>
      <c r="EF25" s="46"/>
      <c r="EG25" s="46">
        <v>0</v>
      </c>
      <c r="EH25" s="46"/>
      <c r="EI25" s="2">
        <v>0</v>
      </c>
      <c r="EJ25" s="2">
        <v>0</v>
      </c>
      <c r="EK25" s="2">
        <v>0</v>
      </c>
      <c r="EL25" s="2">
        <v>0</v>
      </c>
      <c r="EM25" s="2">
        <v>0</v>
      </c>
      <c r="EN25" s="2">
        <v>0</v>
      </c>
      <c r="EO25" s="2">
        <v>0</v>
      </c>
      <c r="EP25" s="2">
        <v>0</v>
      </c>
      <c r="EQ25" s="2">
        <v>0</v>
      </c>
      <c r="ER25" s="2">
        <v>0</v>
      </c>
      <c r="ES25" s="2">
        <v>0</v>
      </c>
      <c r="ET25" s="2">
        <v>0</v>
      </c>
      <c r="EU25" s="2">
        <v>0</v>
      </c>
      <c r="FD25" s="2">
        <v>0</v>
      </c>
      <c r="FZ25" s="2">
        <v>0</v>
      </c>
      <c r="GV25" s="2">
        <v>1</v>
      </c>
      <c r="GW25" s="2">
        <v>1</v>
      </c>
      <c r="GX25" s="2">
        <v>0</v>
      </c>
      <c r="GY25" s="2">
        <v>0</v>
      </c>
      <c r="GZ25" s="2">
        <v>0</v>
      </c>
      <c r="HA25" s="2">
        <v>2</v>
      </c>
      <c r="HB25" s="2">
        <v>0</v>
      </c>
      <c r="HC25" s="2">
        <v>0</v>
      </c>
      <c r="HD25" s="2">
        <v>0</v>
      </c>
      <c r="HE25" s="2">
        <v>0</v>
      </c>
      <c r="HF25" s="2">
        <v>2</v>
      </c>
      <c r="HG25" s="2">
        <v>0</v>
      </c>
      <c r="HH25" s="2">
        <v>0</v>
      </c>
      <c r="HI25" s="2">
        <v>0</v>
      </c>
      <c r="HR25" s="2">
        <v>1</v>
      </c>
      <c r="HS25" s="2">
        <v>1</v>
      </c>
      <c r="HT25" s="2">
        <v>0</v>
      </c>
      <c r="HU25" s="2">
        <v>4</v>
      </c>
      <c r="HV25" s="2">
        <v>0</v>
      </c>
      <c r="HW25" s="2">
        <v>0</v>
      </c>
      <c r="HX25" s="2">
        <v>0</v>
      </c>
      <c r="HY25" s="2">
        <v>1</v>
      </c>
      <c r="HZ25" s="2">
        <v>1</v>
      </c>
      <c r="IA25" s="2">
        <v>1</v>
      </c>
      <c r="IB25" s="2">
        <v>0</v>
      </c>
      <c r="IC25" s="2">
        <v>0</v>
      </c>
      <c r="ID25" s="2">
        <v>3</v>
      </c>
      <c r="IE25" s="2">
        <v>3</v>
      </c>
      <c r="IF25" s="2">
        <v>3</v>
      </c>
      <c r="IG25" s="2">
        <v>0</v>
      </c>
      <c r="IP25" s="2">
        <v>5</v>
      </c>
      <c r="IQ25" s="2">
        <v>0</v>
      </c>
      <c r="IR25" s="2">
        <v>2</v>
      </c>
      <c r="IS25" s="2">
        <v>0</v>
      </c>
      <c r="IT25" s="2">
        <v>2</v>
      </c>
      <c r="IU25" s="2">
        <v>5</v>
      </c>
      <c r="IV25" s="2">
        <v>1</v>
      </c>
      <c r="IW25" s="2">
        <v>5</v>
      </c>
      <c r="IX25" s="2">
        <v>0</v>
      </c>
      <c r="IY25" s="2">
        <v>4</v>
      </c>
      <c r="IZ25" s="2">
        <v>6</v>
      </c>
      <c r="JA25" s="2">
        <v>2</v>
      </c>
      <c r="JB25" s="2">
        <v>1</v>
      </c>
      <c r="JC25" s="2">
        <v>0</v>
      </c>
      <c r="JD25" s="2">
        <v>1</v>
      </c>
      <c r="JE25" s="2">
        <v>1</v>
      </c>
      <c r="JF25" s="2">
        <v>1</v>
      </c>
      <c r="JG25" s="2">
        <v>0</v>
      </c>
      <c r="JH25" s="2">
        <v>0</v>
      </c>
      <c r="JI25" s="2">
        <v>0</v>
      </c>
      <c r="JJ25" s="2">
        <v>0</v>
      </c>
      <c r="JK25" s="2">
        <v>5</v>
      </c>
      <c r="JL25" s="2">
        <v>0</v>
      </c>
      <c r="JM25" s="2">
        <v>0</v>
      </c>
      <c r="JN25" s="2">
        <v>0</v>
      </c>
      <c r="JO25" s="2">
        <v>2</v>
      </c>
      <c r="JP25" s="2">
        <v>3</v>
      </c>
      <c r="JQ25" s="2">
        <v>1</v>
      </c>
      <c r="JR25" s="2">
        <v>2</v>
      </c>
      <c r="JS25" s="2">
        <v>0</v>
      </c>
      <c r="JT25" s="2">
        <v>1</v>
      </c>
      <c r="JU25" s="2">
        <v>3</v>
      </c>
      <c r="JV25" s="2">
        <v>1</v>
      </c>
      <c r="JW25" s="2">
        <v>1</v>
      </c>
      <c r="JX25" s="2">
        <v>0</v>
      </c>
      <c r="JY25" s="2">
        <v>1</v>
      </c>
      <c r="JZ25" s="2">
        <v>1</v>
      </c>
      <c r="KA25" s="2">
        <v>1</v>
      </c>
      <c r="KB25" s="2">
        <v>0</v>
      </c>
      <c r="KC25" s="2">
        <v>0</v>
      </c>
      <c r="KD25" s="2">
        <v>0</v>
      </c>
      <c r="KE25" s="2">
        <v>0</v>
      </c>
      <c r="KF25" s="2">
        <v>1</v>
      </c>
      <c r="KG25" s="2">
        <v>14</v>
      </c>
      <c r="KH25" s="2">
        <v>1</v>
      </c>
      <c r="KJ25" s="2">
        <v>4</v>
      </c>
      <c r="KK25" s="2">
        <v>4</v>
      </c>
      <c r="KL25" s="2">
        <v>2</v>
      </c>
      <c r="KM25" s="2">
        <v>4</v>
      </c>
      <c r="KN25" s="2">
        <v>2</v>
      </c>
      <c r="KO25" s="2">
        <v>3</v>
      </c>
      <c r="KP25" s="2">
        <v>4</v>
      </c>
      <c r="KQ25" s="2">
        <v>3</v>
      </c>
      <c r="KR25" s="2">
        <v>4</v>
      </c>
      <c r="KS25" s="2">
        <v>4</v>
      </c>
      <c r="KT25" s="2">
        <v>4</v>
      </c>
      <c r="KU25" s="2">
        <v>4</v>
      </c>
      <c r="KV25" s="2">
        <v>0</v>
      </c>
      <c r="LE25" s="2">
        <v>1</v>
      </c>
      <c r="LF25" s="2">
        <v>1</v>
      </c>
      <c r="LG25" s="2">
        <v>1</v>
      </c>
      <c r="LH25" s="2">
        <v>0</v>
      </c>
      <c r="LI25" s="2">
        <v>0</v>
      </c>
      <c r="LJ25" s="2">
        <v>1</v>
      </c>
      <c r="LK25" s="2">
        <v>1</v>
      </c>
      <c r="LL25" s="2">
        <v>1</v>
      </c>
      <c r="LM25" s="2">
        <v>1</v>
      </c>
      <c r="LN25" s="46">
        <v>1</v>
      </c>
      <c r="LO25" s="46">
        <v>1</v>
      </c>
      <c r="LP25" s="2">
        <v>1</v>
      </c>
      <c r="LQ25" s="2">
        <v>1</v>
      </c>
      <c r="LR25" s="2">
        <v>1</v>
      </c>
      <c r="LS25" s="2">
        <v>1</v>
      </c>
      <c r="LT25" s="46">
        <v>1</v>
      </c>
      <c r="LU25" s="46">
        <v>1</v>
      </c>
      <c r="LV25" s="2">
        <v>1</v>
      </c>
      <c r="LW25" s="2">
        <v>1</v>
      </c>
      <c r="LX25" s="2">
        <v>1</v>
      </c>
      <c r="LY25" s="46">
        <v>1</v>
      </c>
      <c r="LZ25" s="46">
        <v>1</v>
      </c>
      <c r="MA25" s="46">
        <v>1</v>
      </c>
      <c r="MB25" s="2">
        <v>0</v>
      </c>
      <c r="MC25" s="2">
        <v>1</v>
      </c>
      <c r="MD25" s="2">
        <v>0</v>
      </c>
      <c r="ME25" s="2">
        <v>1</v>
      </c>
      <c r="MF25" s="2">
        <v>1</v>
      </c>
      <c r="MG25" s="2">
        <v>0</v>
      </c>
      <c r="MH25" s="2">
        <v>1</v>
      </c>
      <c r="MI25" s="2">
        <v>1</v>
      </c>
      <c r="MJ25" s="2">
        <v>1</v>
      </c>
      <c r="MK25" s="2">
        <v>1</v>
      </c>
      <c r="ML25" s="2">
        <v>1</v>
      </c>
      <c r="MM25" s="2">
        <v>1</v>
      </c>
      <c r="MN25" s="46">
        <v>1</v>
      </c>
      <c r="MO25" s="46">
        <v>1</v>
      </c>
      <c r="MP25" s="2">
        <v>0</v>
      </c>
      <c r="MQ25" s="2">
        <v>1</v>
      </c>
      <c r="MR25" s="2">
        <v>0</v>
      </c>
      <c r="MS25" s="2">
        <v>1</v>
      </c>
      <c r="MT25" s="2">
        <v>1</v>
      </c>
      <c r="MU25" s="2">
        <v>1</v>
      </c>
      <c r="MV25" s="2">
        <v>1</v>
      </c>
      <c r="MW25" s="2">
        <v>1</v>
      </c>
      <c r="MX25" s="2">
        <v>1</v>
      </c>
      <c r="MY25" s="2">
        <v>1</v>
      </c>
      <c r="MZ25" s="2">
        <v>1</v>
      </c>
      <c r="NA25" s="2">
        <v>1</v>
      </c>
      <c r="NB25" s="2">
        <v>1</v>
      </c>
      <c r="NC25" s="2">
        <v>1</v>
      </c>
      <c r="ND25" s="2">
        <v>1</v>
      </c>
      <c r="NE25" s="2">
        <v>0</v>
      </c>
      <c r="NF25" s="46">
        <v>1</v>
      </c>
      <c r="NG25" s="46">
        <v>1</v>
      </c>
      <c r="NH25" s="2">
        <v>1</v>
      </c>
      <c r="NI25" s="2">
        <v>1</v>
      </c>
      <c r="NJ25" s="38">
        <v>44071</v>
      </c>
      <c r="NK25" s="2">
        <v>2</v>
      </c>
      <c r="NL25" s="2">
        <v>1</v>
      </c>
      <c r="NM25" s="2">
        <v>0</v>
      </c>
      <c r="NN25" s="2">
        <v>0</v>
      </c>
      <c r="NO25" s="2">
        <v>0</v>
      </c>
      <c r="NP25" s="2">
        <v>0</v>
      </c>
      <c r="NQ25" s="2">
        <v>0</v>
      </c>
      <c r="NR25" s="2">
        <v>1</v>
      </c>
      <c r="NS25" s="2">
        <v>0</v>
      </c>
      <c r="NT25" s="2">
        <v>1</v>
      </c>
      <c r="NU25" s="2">
        <v>0</v>
      </c>
      <c r="NV25" s="2">
        <v>0</v>
      </c>
      <c r="NW25" s="2">
        <v>1</v>
      </c>
      <c r="NX25" s="2">
        <v>0</v>
      </c>
      <c r="NY25" s="2">
        <v>0</v>
      </c>
      <c r="NZ25" s="2">
        <v>0</v>
      </c>
      <c r="OA25" s="2">
        <v>0</v>
      </c>
      <c r="OB25" s="2">
        <v>0</v>
      </c>
      <c r="OC25" s="2">
        <v>0</v>
      </c>
      <c r="OD25" s="2">
        <v>0</v>
      </c>
      <c r="OE25" s="2">
        <v>0</v>
      </c>
      <c r="OF25" s="2">
        <v>0</v>
      </c>
      <c r="OG25" s="2">
        <v>0</v>
      </c>
      <c r="OH25" s="2">
        <v>1</v>
      </c>
      <c r="OI25" s="2">
        <v>1</v>
      </c>
      <c r="OJ25" s="2">
        <v>1</v>
      </c>
      <c r="OK25" s="2">
        <v>1</v>
      </c>
      <c r="OL25" s="2">
        <v>1</v>
      </c>
      <c r="OM25" s="2">
        <v>1</v>
      </c>
      <c r="ON25" s="2">
        <v>3</v>
      </c>
      <c r="OO25" s="2">
        <v>1</v>
      </c>
      <c r="OP25" s="2">
        <v>1</v>
      </c>
      <c r="OQ25" s="2">
        <v>1</v>
      </c>
      <c r="OR25" s="2">
        <v>1</v>
      </c>
      <c r="OS25" s="2">
        <v>1</v>
      </c>
      <c r="OT25" s="46">
        <v>1</v>
      </c>
      <c r="OU25" s="2">
        <v>1</v>
      </c>
      <c r="OV25" s="2">
        <v>1</v>
      </c>
      <c r="OW25" s="2">
        <v>1</v>
      </c>
      <c r="OX25" s="2">
        <v>1</v>
      </c>
      <c r="OY25" s="2">
        <v>1</v>
      </c>
      <c r="OZ25" s="2">
        <v>3</v>
      </c>
      <c r="PA25" s="2">
        <v>1</v>
      </c>
      <c r="PB25" s="2">
        <v>1</v>
      </c>
      <c r="PC25" s="46">
        <v>1</v>
      </c>
      <c r="PD25" s="46">
        <v>1</v>
      </c>
      <c r="PE25" s="2">
        <v>1</v>
      </c>
      <c r="PF25" s="2">
        <v>1</v>
      </c>
      <c r="PG25" s="2">
        <v>3</v>
      </c>
      <c r="PH25" s="46">
        <v>1</v>
      </c>
      <c r="PI25" s="2">
        <v>1</v>
      </c>
      <c r="PJ25" s="2">
        <v>1</v>
      </c>
      <c r="PK25" s="2">
        <v>1</v>
      </c>
      <c r="PL25" s="2">
        <v>1</v>
      </c>
      <c r="PM25" s="2">
        <v>1</v>
      </c>
      <c r="PN25" s="2">
        <v>1</v>
      </c>
      <c r="PO25" s="2">
        <v>1</v>
      </c>
      <c r="PP25" s="2">
        <v>3</v>
      </c>
      <c r="PQ25" s="2">
        <v>1</v>
      </c>
      <c r="PR25" s="2">
        <v>1</v>
      </c>
      <c r="PS25" s="2">
        <v>1</v>
      </c>
      <c r="PT25" s="2">
        <v>1</v>
      </c>
      <c r="PU25" s="2">
        <v>1</v>
      </c>
      <c r="PV25" s="2">
        <v>1</v>
      </c>
      <c r="PW25" s="2">
        <v>1</v>
      </c>
      <c r="PX25" s="2">
        <v>1</v>
      </c>
      <c r="PY25" s="2">
        <v>1</v>
      </c>
      <c r="PZ25" s="2">
        <v>1</v>
      </c>
      <c r="QA25" s="2">
        <v>1</v>
      </c>
      <c r="QB25" s="2">
        <v>1</v>
      </c>
      <c r="QC25" s="2">
        <v>1</v>
      </c>
      <c r="QD25" s="2">
        <v>1</v>
      </c>
      <c r="QE25" s="2">
        <v>1</v>
      </c>
      <c r="QF25" s="2">
        <v>3</v>
      </c>
      <c r="QG25" s="2">
        <v>1</v>
      </c>
      <c r="QH25" s="2">
        <v>1</v>
      </c>
      <c r="QI25" s="2">
        <v>3</v>
      </c>
      <c r="QJ25" s="2">
        <v>1</v>
      </c>
      <c r="QK25" s="2">
        <v>0</v>
      </c>
      <c r="QL25" s="2">
        <v>1</v>
      </c>
      <c r="QM25" s="2">
        <v>1</v>
      </c>
      <c r="QN25" s="2">
        <v>0</v>
      </c>
      <c r="QO25" s="2">
        <v>3</v>
      </c>
      <c r="QP25" s="2">
        <v>1</v>
      </c>
      <c r="QQ25" s="2">
        <v>1</v>
      </c>
      <c r="QR25" s="2">
        <v>1</v>
      </c>
      <c r="QS25" s="2" t="s">
        <v>1331</v>
      </c>
      <c r="QT25" s="2">
        <v>1</v>
      </c>
      <c r="QU25" s="2" t="s">
        <v>1353</v>
      </c>
      <c r="QV25" s="2">
        <v>3</v>
      </c>
      <c r="QW25" s="2">
        <v>2</v>
      </c>
      <c r="QX25" s="2">
        <v>1</v>
      </c>
      <c r="QY25" s="2">
        <v>1</v>
      </c>
      <c r="QZ25" s="2">
        <v>1</v>
      </c>
      <c r="RA25" s="2">
        <v>1</v>
      </c>
      <c r="RB25" s="2">
        <v>1</v>
      </c>
      <c r="RC25" s="2">
        <v>1</v>
      </c>
      <c r="RD25" s="2">
        <v>4</v>
      </c>
      <c r="RE25" s="2">
        <v>1</v>
      </c>
      <c r="RF25" s="2">
        <v>1</v>
      </c>
      <c r="RG25" s="2">
        <v>1</v>
      </c>
      <c r="RH25" s="2">
        <v>1</v>
      </c>
      <c r="RJ25" s="2">
        <v>0</v>
      </c>
      <c r="RK25" s="2">
        <v>1</v>
      </c>
      <c r="RL25" s="2">
        <v>1</v>
      </c>
      <c r="RM25" s="2">
        <v>0</v>
      </c>
      <c r="RN25" s="2">
        <v>0</v>
      </c>
      <c r="RO25" s="2">
        <v>0</v>
      </c>
      <c r="RP25" s="2">
        <v>1</v>
      </c>
      <c r="RQ25" s="2">
        <v>0</v>
      </c>
      <c r="RR25" s="2">
        <v>1</v>
      </c>
      <c r="RS25" s="2">
        <v>1</v>
      </c>
      <c r="RT25" s="2">
        <v>0</v>
      </c>
      <c r="RU25" s="2">
        <v>1</v>
      </c>
      <c r="RV25" s="2">
        <v>0</v>
      </c>
      <c r="RW25" s="2">
        <v>1</v>
      </c>
      <c r="RX25" s="2">
        <v>1</v>
      </c>
      <c r="RY25" s="2">
        <v>1</v>
      </c>
      <c r="RZ25" s="2">
        <v>0</v>
      </c>
      <c r="SA25" s="2">
        <v>1</v>
      </c>
      <c r="SB25" s="2">
        <v>1</v>
      </c>
      <c r="SC25" s="2">
        <v>0</v>
      </c>
      <c r="SD25" s="2">
        <v>0</v>
      </c>
      <c r="SE25" s="2">
        <v>0</v>
      </c>
      <c r="SF25" s="2">
        <v>0</v>
      </c>
      <c r="SG25" s="2">
        <v>0</v>
      </c>
      <c r="SH25" s="2">
        <v>0</v>
      </c>
      <c r="SI25" s="2">
        <v>0</v>
      </c>
      <c r="SK25" s="2">
        <v>1</v>
      </c>
      <c r="SL25" s="2">
        <v>1</v>
      </c>
      <c r="SM25" s="2">
        <v>1</v>
      </c>
      <c r="SN25" s="2">
        <v>1</v>
      </c>
      <c r="SO25" s="2">
        <v>1</v>
      </c>
      <c r="SP25" s="2">
        <v>1</v>
      </c>
      <c r="SQ25" s="2">
        <v>1</v>
      </c>
      <c r="SR25" s="2">
        <v>1</v>
      </c>
      <c r="SS25" s="2">
        <v>1</v>
      </c>
      <c r="ST25" s="2">
        <v>1</v>
      </c>
      <c r="SU25" s="2">
        <v>1</v>
      </c>
      <c r="SV25" s="2">
        <v>1</v>
      </c>
      <c r="SW25" s="2">
        <v>1</v>
      </c>
      <c r="SX25" s="2">
        <v>1</v>
      </c>
      <c r="SY25" s="2">
        <v>1</v>
      </c>
      <c r="SZ25" s="2">
        <v>0</v>
      </c>
      <c r="TA25" s="2">
        <v>1</v>
      </c>
      <c r="TB25" s="2">
        <v>0</v>
      </c>
      <c r="TC25" s="2">
        <v>0</v>
      </c>
      <c r="TE25" s="2">
        <v>0</v>
      </c>
      <c r="TF25" s="2">
        <v>0</v>
      </c>
      <c r="TG25" s="2">
        <v>1</v>
      </c>
      <c r="TH25" s="2">
        <v>1</v>
      </c>
      <c r="TI25" s="2">
        <v>1</v>
      </c>
      <c r="TJ25" s="2">
        <v>1</v>
      </c>
      <c r="TK25" s="2">
        <v>1</v>
      </c>
      <c r="TL25" s="2">
        <v>1</v>
      </c>
      <c r="TM25" s="2">
        <v>1</v>
      </c>
      <c r="TN25" s="2">
        <v>1</v>
      </c>
      <c r="TO25" s="2">
        <v>1</v>
      </c>
      <c r="TP25" s="2">
        <v>1</v>
      </c>
      <c r="TQ25" s="2">
        <v>1</v>
      </c>
      <c r="TR25" s="2">
        <v>1</v>
      </c>
      <c r="TS25" s="2">
        <v>1</v>
      </c>
      <c r="TT25" s="2">
        <v>1</v>
      </c>
      <c r="TU25" s="2">
        <v>0</v>
      </c>
      <c r="TV25" s="2">
        <v>1</v>
      </c>
      <c r="TW25" s="2">
        <v>1</v>
      </c>
      <c r="TX25" s="2">
        <v>0</v>
      </c>
      <c r="TY25" s="2">
        <v>0</v>
      </c>
      <c r="UA25" s="2">
        <v>1</v>
      </c>
      <c r="UB25" s="2">
        <v>2</v>
      </c>
      <c r="UC25" s="2">
        <v>1</v>
      </c>
      <c r="UD25" s="2">
        <v>1</v>
      </c>
      <c r="UE25" s="2">
        <v>1</v>
      </c>
      <c r="UF25" s="2">
        <v>0</v>
      </c>
      <c r="UG25" s="2">
        <v>1</v>
      </c>
      <c r="UH25" s="2">
        <v>1</v>
      </c>
      <c r="UI25" s="2">
        <v>1</v>
      </c>
      <c r="UJ25" s="2">
        <v>1</v>
      </c>
      <c r="UK25" s="2">
        <v>1</v>
      </c>
      <c r="UL25" s="2">
        <v>1</v>
      </c>
      <c r="UM25" s="2">
        <v>0</v>
      </c>
      <c r="UN25" s="2">
        <v>1</v>
      </c>
      <c r="UO25" s="2">
        <v>0</v>
      </c>
      <c r="UP25" s="2">
        <v>1</v>
      </c>
      <c r="UQ25" s="2">
        <v>1</v>
      </c>
      <c r="UR25" s="2">
        <v>1</v>
      </c>
      <c r="US25" s="2">
        <v>1</v>
      </c>
      <c r="UT25" s="2">
        <v>1</v>
      </c>
      <c r="UU25" s="2">
        <v>1</v>
      </c>
      <c r="UV25" s="2">
        <v>1</v>
      </c>
      <c r="UW25" s="2">
        <v>1</v>
      </c>
      <c r="UX25" s="2">
        <v>1</v>
      </c>
      <c r="UY25" s="2">
        <v>0</v>
      </c>
      <c r="UZ25" s="2">
        <v>2</v>
      </c>
    </row>
    <row r="26" spans="1:572" x14ac:dyDescent="0.25">
      <c r="A26" s="2">
        <v>68</v>
      </c>
      <c r="B26" s="2" t="s">
        <v>114</v>
      </c>
      <c r="C26" s="2" t="s">
        <v>1328</v>
      </c>
      <c r="D26" s="2">
        <v>1</v>
      </c>
      <c r="F26" s="31" t="s">
        <v>2564</v>
      </c>
      <c r="G26" s="2">
        <v>1</v>
      </c>
      <c r="H26" s="2">
        <v>0</v>
      </c>
      <c r="J26" s="2">
        <v>0</v>
      </c>
      <c r="K26" s="2">
        <v>0</v>
      </c>
      <c r="L26" s="2">
        <v>0</v>
      </c>
      <c r="M26" s="2">
        <v>0</v>
      </c>
      <c r="N26" s="2">
        <v>1</v>
      </c>
      <c r="O26" s="2">
        <v>1</v>
      </c>
      <c r="P26" s="2">
        <v>0</v>
      </c>
      <c r="Q26" s="2">
        <v>0</v>
      </c>
      <c r="R26" s="2">
        <v>0</v>
      </c>
      <c r="S26" s="2">
        <v>0</v>
      </c>
      <c r="T26" s="2">
        <v>0</v>
      </c>
      <c r="U26" s="2">
        <v>0</v>
      </c>
      <c r="V26" s="2">
        <v>0</v>
      </c>
      <c r="W26" s="2">
        <v>0</v>
      </c>
      <c r="X26" s="2">
        <v>0</v>
      </c>
      <c r="Y26" s="2">
        <v>0</v>
      </c>
      <c r="Z26" s="2">
        <v>0</v>
      </c>
      <c r="AA26" s="2">
        <v>0</v>
      </c>
      <c r="AB26" s="2">
        <v>0</v>
      </c>
      <c r="AC26" s="2">
        <v>0</v>
      </c>
      <c r="AD26" s="2">
        <v>0</v>
      </c>
      <c r="AE26" s="2">
        <v>0</v>
      </c>
      <c r="AF26" s="2">
        <v>1</v>
      </c>
      <c r="AG26" s="2">
        <v>2</v>
      </c>
      <c r="AH26" s="2">
        <v>1</v>
      </c>
      <c r="AI26" s="2">
        <v>6</v>
      </c>
      <c r="AJ26" s="46">
        <v>1</v>
      </c>
      <c r="AK26" s="2">
        <v>1</v>
      </c>
      <c r="AL26" s="2">
        <v>0</v>
      </c>
      <c r="AM26" s="2">
        <v>0</v>
      </c>
      <c r="AN26" s="2">
        <v>0</v>
      </c>
      <c r="AO26" s="2">
        <v>1</v>
      </c>
      <c r="AP26" s="2">
        <v>0</v>
      </c>
      <c r="AQ26" s="2">
        <v>0</v>
      </c>
      <c r="AR26" s="2">
        <v>0</v>
      </c>
      <c r="AS26" s="2">
        <v>0</v>
      </c>
      <c r="AT26" s="2">
        <v>0</v>
      </c>
      <c r="AU26" s="2">
        <v>1</v>
      </c>
      <c r="AV26" s="2">
        <v>1</v>
      </c>
      <c r="AW26" s="2">
        <v>0</v>
      </c>
      <c r="AX26" s="2">
        <v>0</v>
      </c>
      <c r="AY26" s="2">
        <v>0</v>
      </c>
      <c r="AZ26" s="2">
        <v>0</v>
      </c>
      <c r="BA26" s="2">
        <v>0</v>
      </c>
      <c r="BB26" s="2">
        <v>0</v>
      </c>
      <c r="BC26" s="2">
        <v>0</v>
      </c>
      <c r="BD26" s="2">
        <v>0</v>
      </c>
      <c r="BE26" s="2">
        <v>0</v>
      </c>
      <c r="BF26" s="2">
        <v>1</v>
      </c>
      <c r="BG26" s="2">
        <v>1</v>
      </c>
      <c r="BH26" s="2">
        <v>0</v>
      </c>
      <c r="BI26" s="2">
        <v>0</v>
      </c>
      <c r="BJ26" s="2">
        <v>0</v>
      </c>
      <c r="BK26" s="2">
        <v>1</v>
      </c>
      <c r="BL26" s="2">
        <v>7</v>
      </c>
      <c r="BM26" s="2">
        <v>0</v>
      </c>
      <c r="BN26" s="2">
        <v>0</v>
      </c>
      <c r="BO26" s="2">
        <v>0</v>
      </c>
      <c r="BP26" s="2">
        <v>0</v>
      </c>
      <c r="BQ26" s="2">
        <v>3</v>
      </c>
      <c r="BR26" s="2">
        <v>0</v>
      </c>
      <c r="BS26" s="2">
        <v>0</v>
      </c>
      <c r="CB26" s="2">
        <v>1</v>
      </c>
      <c r="CC26" s="2">
        <v>1</v>
      </c>
      <c r="CD26" s="2" t="s">
        <v>1354</v>
      </c>
      <c r="CE26" s="2">
        <v>60000</v>
      </c>
      <c r="CF26" s="46">
        <v>21000</v>
      </c>
      <c r="CG26" s="2">
        <v>0</v>
      </c>
      <c r="CH26" s="46">
        <v>7</v>
      </c>
      <c r="CI26" s="2">
        <v>6</v>
      </c>
      <c r="CJ26" s="2">
        <v>0</v>
      </c>
      <c r="CK26" s="2">
        <v>0</v>
      </c>
      <c r="CL26" s="2">
        <v>1</v>
      </c>
      <c r="CM26" s="2">
        <v>1</v>
      </c>
      <c r="CN26" s="2">
        <v>1</v>
      </c>
      <c r="CO26" s="2">
        <v>1</v>
      </c>
      <c r="CP26" s="2">
        <v>1</v>
      </c>
      <c r="CQ26" s="2">
        <v>1</v>
      </c>
      <c r="CR26" s="2">
        <v>1</v>
      </c>
      <c r="CT26" s="46">
        <v>21</v>
      </c>
      <c r="CU26" s="46">
        <v>1040</v>
      </c>
      <c r="CV26" s="2">
        <v>0</v>
      </c>
      <c r="CX26" s="2">
        <v>2</v>
      </c>
      <c r="CY26" s="2">
        <v>60</v>
      </c>
      <c r="CZ26" s="2">
        <v>0</v>
      </c>
      <c r="DB26" s="46">
        <v>6</v>
      </c>
      <c r="DC26" s="46">
        <v>160</v>
      </c>
      <c r="DD26" s="46">
        <v>9</v>
      </c>
      <c r="DE26" s="46">
        <v>360</v>
      </c>
      <c r="DF26" s="2">
        <v>1</v>
      </c>
      <c r="DG26" s="2">
        <v>40</v>
      </c>
      <c r="DH26" s="46">
        <v>1</v>
      </c>
      <c r="DI26" s="46">
        <v>40</v>
      </c>
      <c r="DJ26" s="46">
        <v>5</v>
      </c>
      <c r="DK26" s="46">
        <v>200</v>
      </c>
      <c r="DL26" s="2">
        <v>8</v>
      </c>
      <c r="DM26" s="2">
        <v>290</v>
      </c>
      <c r="DN26" s="46">
        <v>14</v>
      </c>
      <c r="DO26" s="46">
        <v>540</v>
      </c>
      <c r="DP26" s="46">
        <v>5</v>
      </c>
      <c r="DQ26" s="46">
        <v>180</v>
      </c>
      <c r="DR26" s="2">
        <v>1</v>
      </c>
      <c r="DS26" s="46">
        <v>1</v>
      </c>
      <c r="DT26" s="46">
        <v>40</v>
      </c>
      <c r="DU26" s="46">
        <v>1</v>
      </c>
      <c r="DV26" s="46">
        <v>40</v>
      </c>
      <c r="DW26" s="46">
        <v>1</v>
      </c>
      <c r="DX26" s="46">
        <v>40</v>
      </c>
      <c r="DY26" s="46">
        <v>1</v>
      </c>
      <c r="DZ26" s="46">
        <v>40</v>
      </c>
      <c r="EA26" s="46">
        <v>1</v>
      </c>
      <c r="EB26" s="46">
        <v>40</v>
      </c>
      <c r="EC26" s="46">
        <v>0</v>
      </c>
      <c r="ED26" s="46"/>
      <c r="EE26" s="46">
        <v>1</v>
      </c>
      <c r="EF26" s="46">
        <v>40</v>
      </c>
      <c r="EG26" s="46">
        <v>0</v>
      </c>
      <c r="EH26" s="46"/>
      <c r="EI26" s="2">
        <v>0</v>
      </c>
      <c r="EJ26" s="2">
        <v>0</v>
      </c>
      <c r="EK26" s="2">
        <v>0</v>
      </c>
      <c r="EL26" s="2">
        <v>0</v>
      </c>
      <c r="EM26" s="2">
        <v>0</v>
      </c>
      <c r="EN26" s="2">
        <v>0</v>
      </c>
      <c r="EO26" s="2">
        <v>0</v>
      </c>
      <c r="EP26" s="2">
        <v>0</v>
      </c>
      <c r="EQ26" s="2">
        <v>0</v>
      </c>
      <c r="ER26" s="2">
        <v>0</v>
      </c>
      <c r="ES26" s="2">
        <v>0</v>
      </c>
      <c r="ET26" s="2">
        <v>0</v>
      </c>
      <c r="EU26" s="2">
        <v>0</v>
      </c>
      <c r="FD26" s="2">
        <v>0</v>
      </c>
      <c r="FZ26" s="2">
        <v>0</v>
      </c>
      <c r="GV26" s="2">
        <v>1</v>
      </c>
      <c r="GW26" s="2">
        <v>0</v>
      </c>
      <c r="GX26" s="2">
        <v>0</v>
      </c>
      <c r="GY26" s="2">
        <v>0</v>
      </c>
      <c r="GZ26" s="2">
        <v>0</v>
      </c>
      <c r="HA26" s="2">
        <v>1</v>
      </c>
      <c r="HB26" s="2">
        <v>0</v>
      </c>
      <c r="HC26" s="2">
        <v>0</v>
      </c>
      <c r="HD26" s="2">
        <v>0</v>
      </c>
      <c r="HE26" s="2">
        <v>0</v>
      </c>
      <c r="HF26" s="2">
        <v>1</v>
      </c>
      <c r="HG26" s="2">
        <v>2</v>
      </c>
      <c r="HH26" s="2">
        <v>0</v>
      </c>
      <c r="HI26" s="2">
        <v>0</v>
      </c>
      <c r="HR26" s="2">
        <v>1</v>
      </c>
      <c r="HS26" s="2">
        <v>1</v>
      </c>
      <c r="HT26" s="2">
        <v>1</v>
      </c>
      <c r="HU26" s="2">
        <v>0</v>
      </c>
      <c r="HV26" s="2">
        <v>0</v>
      </c>
      <c r="HW26" s="2">
        <v>0</v>
      </c>
      <c r="HX26" s="2">
        <v>0</v>
      </c>
      <c r="HY26" s="2">
        <v>1</v>
      </c>
      <c r="HZ26" s="2">
        <v>1</v>
      </c>
      <c r="IA26" s="2">
        <v>0</v>
      </c>
      <c r="IB26" s="2">
        <v>0</v>
      </c>
      <c r="IC26" s="2">
        <v>1</v>
      </c>
      <c r="ID26" s="2">
        <v>0</v>
      </c>
      <c r="IE26" s="2">
        <v>2</v>
      </c>
      <c r="IF26" s="2">
        <v>0</v>
      </c>
      <c r="IG26" s="2">
        <v>0</v>
      </c>
      <c r="IP26" s="2">
        <v>4</v>
      </c>
      <c r="IQ26" s="2">
        <v>0</v>
      </c>
      <c r="IR26" s="2">
        <v>0</v>
      </c>
      <c r="IS26" s="2">
        <v>0</v>
      </c>
      <c r="IT26" s="2">
        <v>0</v>
      </c>
      <c r="IU26" s="2">
        <v>1</v>
      </c>
      <c r="IV26" s="2">
        <v>1</v>
      </c>
      <c r="IW26" s="2">
        <v>0</v>
      </c>
      <c r="IX26" s="2">
        <v>1</v>
      </c>
      <c r="IY26" s="2">
        <v>1</v>
      </c>
      <c r="IZ26" s="2">
        <v>2</v>
      </c>
      <c r="JA26" s="2">
        <v>0</v>
      </c>
      <c r="JB26" s="2">
        <v>0</v>
      </c>
      <c r="JK26" s="2">
        <v>2</v>
      </c>
      <c r="JL26" s="2">
        <v>0</v>
      </c>
      <c r="JM26" s="2">
        <v>0</v>
      </c>
      <c r="JN26" s="2">
        <v>0</v>
      </c>
      <c r="JO26" s="2">
        <v>0</v>
      </c>
      <c r="JP26" s="2">
        <v>1</v>
      </c>
      <c r="JQ26" s="2">
        <v>1</v>
      </c>
      <c r="JR26" s="2">
        <v>0</v>
      </c>
      <c r="JS26" s="2">
        <v>1</v>
      </c>
      <c r="JT26" s="2">
        <v>2</v>
      </c>
      <c r="JU26" s="2">
        <v>3</v>
      </c>
      <c r="JV26" s="2">
        <v>0</v>
      </c>
      <c r="JW26" s="2">
        <v>0</v>
      </c>
      <c r="KF26" s="2">
        <v>1</v>
      </c>
      <c r="KG26" s="2">
        <v>14</v>
      </c>
      <c r="KH26" s="2">
        <v>0</v>
      </c>
      <c r="KI26" s="2">
        <v>3</v>
      </c>
      <c r="KJ26" s="2">
        <v>4</v>
      </c>
      <c r="KK26" s="2">
        <v>4</v>
      </c>
      <c r="KL26" s="2">
        <v>4</v>
      </c>
      <c r="KM26" s="2">
        <v>4</v>
      </c>
      <c r="KN26" s="2">
        <v>4</v>
      </c>
      <c r="KO26" s="2">
        <v>3</v>
      </c>
      <c r="KP26" s="2">
        <v>4</v>
      </c>
      <c r="KQ26" s="2">
        <v>3</v>
      </c>
      <c r="KR26" s="2">
        <v>3</v>
      </c>
      <c r="KS26" s="2">
        <v>4</v>
      </c>
      <c r="KT26" s="2">
        <v>4</v>
      </c>
      <c r="KU26" s="2">
        <v>4</v>
      </c>
      <c r="KV26" s="2">
        <v>0</v>
      </c>
      <c r="LE26" s="2">
        <v>1</v>
      </c>
      <c r="LF26" s="2">
        <v>1</v>
      </c>
      <c r="LG26" s="2">
        <v>0</v>
      </c>
      <c r="LH26" s="2">
        <v>1</v>
      </c>
      <c r="LI26" s="2">
        <v>0</v>
      </c>
      <c r="LJ26" s="2">
        <v>1</v>
      </c>
      <c r="LK26" s="2">
        <v>1</v>
      </c>
      <c r="LL26" s="2">
        <v>0</v>
      </c>
      <c r="LM26" s="2">
        <v>0</v>
      </c>
      <c r="LN26" s="46">
        <v>1</v>
      </c>
      <c r="LO26" s="46">
        <v>2</v>
      </c>
      <c r="LP26" s="2">
        <v>1</v>
      </c>
      <c r="LQ26" s="2">
        <v>2</v>
      </c>
      <c r="LR26" s="2">
        <v>1</v>
      </c>
      <c r="LS26" s="2">
        <v>1</v>
      </c>
      <c r="LT26" s="46">
        <v>1</v>
      </c>
      <c r="LU26" s="46">
        <v>1</v>
      </c>
      <c r="LV26" s="2">
        <v>1</v>
      </c>
      <c r="LW26" s="2">
        <v>0</v>
      </c>
      <c r="LX26" s="2">
        <v>0</v>
      </c>
      <c r="LY26" s="46">
        <v>1</v>
      </c>
      <c r="LZ26" s="46">
        <v>1</v>
      </c>
      <c r="MA26" s="46">
        <v>1</v>
      </c>
      <c r="MB26" s="2">
        <v>0</v>
      </c>
      <c r="MC26" s="2">
        <v>1</v>
      </c>
      <c r="MD26" s="2">
        <v>1</v>
      </c>
      <c r="ME26" s="2">
        <v>0</v>
      </c>
      <c r="MF26" s="2">
        <v>1</v>
      </c>
      <c r="MG26" s="2">
        <v>0</v>
      </c>
      <c r="MH26" s="2">
        <v>1</v>
      </c>
      <c r="MI26" s="2">
        <v>0</v>
      </c>
      <c r="MJ26" s="2">
        <v>1</v>
      </c>
      <c r="MK26" s="2">
        <v>1</v>
      </c>
      <c r="ML26" s="2">
        <v>0</v>
      </c>
      <c r="MM26" s="2">
        <v>0</v>
      </c>
      <c r="MN26" s="46">
        <v>1</v>
      </c>
      <c r="MO26" s="46">
        <v>1</v>
      </c>
      <c r="MP26" s="2">
        <v>0</v>
      </c>
      <c r="MQ26" s="2">
        <v>1</v>
      </c>
      <c r="MR26" s="2">
        <v>0</v>
      </c>
      <c r="MS26" s="2">
        <v>2</v>
      </c>
      <c r="MT26" s="2">
        <v>1</v>
      </c>
      <c r="MU26" s="2">
        <v>2</v>
      </c>
      <c r="MV26" s="2">
        <v>2</v>
      </c>
      <c r="MW26" s="2">
        <v>1</v>
      </c>
      <c r="MX26" s="2">
        <v>1</v>
      </c>
      <c r="MY26" s="2">
        <v>1</v>
      </c>
      <c r="MZ26" s="2">
        <v>1</v>
      </c>
      <c r="NA26" s="2">
        <v>1</v>
      </c>
      <c r="NB26" s="2">
        <v>1</v>
      </c>
      <c r="NC26" s="2">
        <v>1</v>
      </c>
      <c r="ND26" s="2">
        <v>1</v>
      </c>
      <c r="NE26" s="2">
        <v>0</v>
      </c>
      <c r="NF26" s="46">
        <v>1</v>
      </c>
      <c r="NG26" s="46">
        <v>1</v>
      </c>
      <c r="NH26" s="2">
        <v>1</v>
      </c>
      <c r="NI26" s="2">
        <v>1</v>
      </c>
      <c r="NJ26" s="38">
        <v>43988</v>
      </c>
      <c r="NK26" s="2">
        <v>2</v>
      </c>
      <c r="NL26" s="2">
        <v>1</v>
      </c>
      <c r="NM26" s="2">
        <v>0</v>
      </c>
      <c r="NN26" s="2">
        <v>0</v>
      </c>
      <c r="NO26" s="2">
        <v>0</v>
      </c>
      <c r="NP26" s="2">
        <v>0</v>
      </c>
      <c r="NQ26" s="2">
        <v>0</v>
      </c>
      <c r="NR26" s="2">
        <v>1</v>
      </c>
      <c r="NS26" s="2">
        <v>0</v>
      </c>
      <c r="NT26" s="2">
        <v>0</v>
      </c>
      <c r="NU26" s="2">
        <v>1</v>
      </c>
      <c r="NV26" s="2">
        <v>0</v>
      </c>
      <c r="NW26" s="2">
        <v>1</v>
      </c>
      <c r="NX26" s="2">
        <v>0</v>
      </c>
      <c r="NY26" s="2">
        <v>0</v>
      </c>
      <c r="NZ26" s="2">
        <v>0</v>
      </c>
      <c r="OA26" s="2">
        <v>0</v>
      </c>
      <c r="OB26" s="2">
        <v>0</v>
      </c>
      <c r="OC26" s="2">
        <v>0</v>
      </c>
      <c r="OD26" s="2">
        <v>0</v>
      </c>
      <c r="OE26" s="2">
        <v>0</v>
      </c>
      <c r="OF26" s="2">
        <v>0</v>
      </c>
      <c r="OG26" s="2">
        <v>0</v>
      </c>
      <c r="OH26" s="2">
        <v>1</v>
      </c>
      <c r="OI26" s="2">
        <v>2</v>
      </c>
      <c r="OJ26" s="2">
        <v>1</v>
      </c>
      <c r="OK26" s="2">
        <v>2</v>
      </c>
      <c r="OL26" s="2">
        <v>2</v>
      </c>
      <c r="OM26" s="2">
        <v>2</v>
      </c>
      <c r="ON26" s="2">
        <v>2</v>
      </c>
      <c r="OO26" s="2">
        <v>1</v>
      </c>
      <c r="OP26" s="2">
        <v>1</v>
      </c>
      <c r="OQ26" s="2">
        <v>1</v>
      </c>
      <c r="OR26" s="2">
        <v>1</v>
      </c>
      <c r="OS26" s="2">
        <v>1</v>
      </c>
      <c r="OT26" s="46">
        <v>2</v>
      </c>
      <c r="OU26" s="2">
        <v>2</v>
      </c>
      <c r="OV26" s="2">
        <v>2</v>
      </c>
      <c r="OW26" s="2">
        <v>2</v>
      </c>
      <c r="OX26" s="2">
        <v>1</v>
      </c>
      <c r="OY26" s="2">
        <v>1</v>
      </c>
      <c r="OZ26" s="2">
        <v>1</v>
      </c>
      <c r="PA26" s="2">
        <v>1</v>
      </c>
      <c r="PB26" s="2">
        <v>1</v>
      </c>
      <c r="PC26" s="46">
        <v>1</v>
      </c>
      <c r="PD26" s="46">
        <v>1</v>
      </c>
      <c r="PE26" s="2">
        <v>1</v>
      </c>
      <c r="PF26" s="2">
        <v>2</v>
      </c>
      <c r="PG26" s="2">
        <v>3</v>
      </c>
      <c r="PH26" s="46">
        <v>2</v>
      </c>
      <c r="PI26" s="2">
        <v>3</v>
      </c>
      <c r="PJ26" s="2">
        <v>1</v>
      </c>
      <c r="PK26" s="2">
        <v>1</v>
      </c>
      <c r="PL26" s="2">
        <v>2</v>
      </c>
      <c r="PM26" s="2">
        <v>2</v>
      </c>
      <c r="PN26" s="2">
        <v>2</v>
      </c>
      <c r="PO26" s="2">
        <v>2</v>
      </c>
      <c r="PP26" s="2">
        <v>2</v>
      </c>
      <c r="PQ26" s="2">
        <v>2</v>
      </c>
      <c r="PR26" s="2">
        <v>2</v>
      </c>
      <c r="PS26" s="2">
        <v>2</v>
      </c>
      <c r="PT26" s="2">
        <v>1</v>
      </c>
      <c r="PU26" s="2">
        <v>1</v>
      </c>
      <c r="PV26" s="2">
        <v>2</v>
      </c>
      <c r="PW26" s="2">
        <v>1</v>
      </c>
      <c r="PX26" s="2">
        <v>1</v>
      </c>
      <c r="PY26" s="2">
        <v>1</v>
      </c>
      <c r="PZ26" s="2">
        <v>1</v>
      </c>
      <c r="QA26" s="2">
        <v>3</v>
      </c>
      <c r="QB26" s="2">
        <v>1</v>
      </c>
      <c r="QC26" s="2">
        <v>1</v>
      </c>
      <c r="QD26" s="2">
        <v>2</v>
      </c>
      <c r="QE26" s="2">
        <v>2</v>
      </c>
      <c r="QF26" s="2">
        <v>2</v>
      </c>
      <c r="QG26" s="2">
        <v>1</v>
      </c>
      <c r="QH26" s="2">
        <v>1</v>
      </c>
      <c r="QI26" s="2">
        <v>3</v>
      </c>
      <c r="QJ26" s="2">
        <v>1</v>
      </c>
      <c r="QK26" s="2">
        <v>0</v>
      </c>
      <c r="QL26" s="2">
        <v>1</v>
      </c>
      <c r="QM26" s="2">
        <v>0</v>
      </c>
      <c r="QN26" s="2">
        <v>0</v>
      </c>
      <c r="QO26" s="2">
        <v>1</v>
      </c>
      <c r="QP26" s="2">
        <v>1</v>
      </c>
      <c r="QQ26" s="2">
        <v>1</v>
      </c>
      <c r="QR26" s="2">
        <v>0</v>
      </c>
      <c r="QT26" s="2">
        <v>0</v>
      </c>
      <c r="QV26" s="2">
        <v>2</v>
      </c>
      <c r="QW26" s="2">
        <v>3</v>
      </c>
      <c r="QX26" s="2">
        <v>0</v>
      </c>
      <c r="QY26" s="2">
        <v>1</v>
      </c>
      <c r="QZ26" s="2">
        <v>1</v>
      </c>
      <c r="RA26" s="2">
        <v>1</v>
      </c>
      <c r="RB26" s="2">
        <v>1</v>
      </c>
      <c r="RC26" s="2">
        <v>1</v>
      </c>
      <c r="RD26" s="2">
        <v>2</v>
      </c>
      <c r="RE26" s="2">
        <v>1</v>
      </c>
      <c r="RF26" s="2">
        <v>1</v>
      </c>
      <c r="RG26" s="2">
        <v>1</v>
      </c>
      <c r="RH26" s="2">
        <v>1</v>
      </c>
      <c r="RJ26" s="2">
        <v>1</v>
      </c>
      <c r="RK26" s="2">
        <v>1</v>
      </c>
      <c r="RL26" s="2">
        <v>0</v>
      </c>
      <c r="RM26" s="2">
        <v>0</v>
      </c>
      <c r="RN26" s="2">
        <v>0</v>
      </c>
      <c r="RO26" s="2">
        <v>0</v>
      </c>
      <c r="RP26" s="2">
        <v>0</v>
      </c>
      <c r="RQ26" s="2">
        <v>0</v>
      </c>
      <c r="RR26" s="2">
        <v>1</v>
      </c>
      <c r="RS26" s="2">
        <v>0</v>
      </c>
      <c r="RT26" s="2">
        <v>1</v>
      </c>
      <c r="RU26" s="2">
        <v>1</v>
      </c>
      <c r="RV26" s="2">
        <v>0</v>
      </c>
      <c r="RW26" s="2">
        <v>0</v>
      </c>
      <c r="RX26" s="2">
        <v>0</v>
      </c>
      <c r="RY26" s="2">
        <v>0</v>
      </c>
      <c r="RZ26" s="2">
        <v>0</v>
      </c>
      <c r="SA26" s="2">
        <v>0</v>
      </c>
      <c r="SB26" s="2">
        <v>1</v>
      </c>
      <c r="SC26" s="2">
        <v>0</v>
      </c>
      <c r="SD26" s="2">
        <v>0</v>
      </c>
      <c r="SE26" s="2">
        <v>0</v>
      </c>
      <c r="SF26" s="2">
        <v>0</v>
      </c>
      <c r="SG26" s="2">
        <v>0</v>
      </c>
      <c r="SH26" s="2">
        <v>0</v>
      </c>
      <c r="SI26" s="2">
        <v>0</v>
      </c>
      <c r="SK26" s="2">
        <v>0</v>
      </c>
      <c r="SL26" s="2">
        <v>1</v>
      </c>
      <c r="SM26" s="2">
        <v>1</v>
      </c>
      <c r="SN26" s="2">
        <v>0</v>
      </c>
      <c r="SO26" s="2">
        <v>1</v>
      </c>
      <c r="SP26" s="2">
        <v>0</v>
      </c>
      <c r="SQ26" s="2">
        <v>0</v>
      </c>
      <c r="SR26" s="2">
        <v>0</v>
      </c>
      <c r="SS26" s="2">
        <v>1</v>
      </c>
      <c r="ST26" s="2">
        <v>0</v>
      </c>
      <c r="SU26" s="2">
        <v>1</v>
      </c>
      <c r="SV26" s="2">
        <v>1</v>
      </c>
      <c r="SW26" s="2">
        <v>0</v>
      </c>
      <c r="SX26" s="2">
        <v>1</v>
      </c>
      <c r="SY26" s="2">
        <v>0</v>
      </c>
      <c r="SZ26" s="2">
        <v>0</v>
      </c>
      <c r="TA26" s="2">
        <v>1</v>
      </c>
      <c r="TB26" s="2">
        <v>0</v>
      </c>
      <c r="TC26" s="2">
        <v>0</v>
      </c>
      <c r="TE26" s="2">
        <v>0</v>
      </c>
      <c r="TF26" s="2">
        <v>0</v>
      </c>
      <c r="TG26" s="2">
        <v>1</v>
      </c>
      <c r="TH26" s="2">
        <v>1</v>
      </c>
      <c r="TI26" s="2">
        <v>1</v>
      </c>
      <c r="TJ26" s="2">
        <v>0</v>
      </c>
      <c r="TK26" s="2">
        <v>1</v>
      </c>
      <c r="TL26" s="2">
        <v>1</v>
      </c>
      <c r="TM26" s="2">
        <v>1</v>
      </c>
      <c r="TN26" s="2">
        <v>0</v>
      </c>
      <c r="TP26" s="2">
        <v>1</v>
      </c>
      <c r="TQ26" s="2">
        <v>1</v>
      </c>
      <c r="TR26" s="2">
        <v>1</v>
      </c>
      <c r="TS26" s="2">
        <v>1</v>
      </c>
      <c r="TT26" s="2">
        <v>1</v>
      </c>
      <c r="TU26" s="2">
        <v>1</v>
      </c>
      <c r="TV26" s="2">
        <v>1</v>
      </c>
      <c r="TW26" s="2">
        <v>0</v>
      </c>
      <c r="TX26" s="2">
        <v>0</v>
      </c>
      <c r="TY26" s="2">
        <v>0</v>
      </c>
      <c r="UA26" s="2">
        <v>1</v>
      </c>
      <c r="UB26" s="2">
        <v>1</v>
      </c>
      <c r="UC26" s="2">
        <v>1</v>
      </c>
      <c r="UD26" s="2">
        <v>1</v>
      </c>
      <c r="UE26" s="2">
        <v>1</v>
      </c>
      <c r="UF26" s="2">
        <v>0</v>
      </c>
      <c r="UG26" s="2">
        <v>0</v>
      </c>
      <c r="UH26" s="2">
        <v>0</v>
      </c>
      <c r="UI26" s="2">
        <v>0</v>
      </c>
      <c r="UJ26" s="2">
        <v>0</v>
      </c>
      <c r="UK26" s="2">
        <v>0</v>
      </c>
      <c r="UL26" s="2">
        <v>0</v>
      </c>
      <c r="UM26" s="2">
        <v>0</v>
      </c>
      <c r="UN26" s="2">
        <v>1</v>
      </c>
      <c r="UO26" s="2">
        <v>0</v>
      </c>
      <c r="UP26" s="2">
        <v>1</v>
      </c>
      <c r="UQ26" s="2">
        <v>0</v>
      </c>
      <c r="UR26" s="2">
        <v>0</v>
      </c>
      <c r="US26" s="2">
        <v>1</v>
      </c>
      <c r="UT26" s="2">
        <v>0</v>
      </c>
      <c r="UU26" s="2">
        <v>0</v>
      </c>
      <c r="UV26" s="2">
        <v>0</v>
      </c>
      <c r="UW26" s="2">
        <v>0</v>
      </c>
      <c r="UX26" s="2">
        <v>0</v>
      </c>
      <c r="UY26" s="2">
        <v>0</v>
      </c>
      <c r="UZ26" s="2">
        <v>2</v>
      </c>
    </row>
    <row r="27" spans="1:572" x14ac:dyDescent="0.25">
      <c r="A27" s="2">
        <v>69</v>
      </c>
      <c r="B27" s="2" t="s">
        <v>114</v>
      </c>
      <c r="C27" s="2" t="s">
        <v>1328</v>
      </c>
      <c r="D27" s="2">
        <v>1</v>
      </c>
      <c r="F27" s="31" t="s">
        <v>2565</v>
      </c>
      <c r="G27" s="2">
        <v>1</v>
      </c>
      <c r="H27" s="2">
        <v>0</v>
      </c>
      <c r="J27" s="2">
        <v>0</v>
      </c>
      <c r="K27" s="2">
        <v>0</v>
      </c>
      <c r="L27" s="2">
        <v>0</v>
      </c>
      <c r="M27" s="2">
        <v>1</v>
      </c>
      <c r="N27" s="2">
        <v>1</v>
      </c>
      <c r="O27" s="2">
        <v>1</v>
      </c>
      <c r="P27" s="2">
        <v>1</v>
      </c>
      <c r="Q27" s="2">
        <v>1</v>
      </c>
      <c r="R27" s="2">
        <v>1</v>
      </c>
      <c r="S27" s="2">
        <v>1</v>
      </c>
      <c r="T27" s="2">
        <v>1</v>
      </c>
      <c r="U27" s="2">
        <v>1</v>
      </c>
      <c r="V27" s="2">
        <v>1</v>
      </c>
      <c r="W27" s="2">
        <v>1</v>
      </c>
      <c r="X27" s="2">
        <v>1</v>
      </c>
      <c r="Y27" s="2">
        <v>1</v>
      </c>
      <c r="Z27" s="2">
        <v>1</v>
      </c>
      <c r="AA27" s="2">
        <v>1</v>
      </c>
      <c r="AB27" s="2">
        <v>0</v>
      </c>
      <c r="AC27" s="2">
        <v>0</v>
      </c>
      <c r="AD27" s="2">
        <v>0</v>
      </c>
      <c r="AE27" s="2">
        <v>0</v>
      </c>
      <c r="AF27" s="2">
        <v>1</v>
      </c>
      <c r="AG27" s="2">
        <v>2</v>
      </c>
      <c r="AH27" s="2">
        <v>1</v>
      </c>
      <c r="AI27" s="2">
        <v>5</v>
      </c>
      <c r="AJ27" s="46">
        <v>1</v>
      </c>
      <c r="AK27" s="2">
        <v>1</v>
      </c>
      <c r="AL27" s="2">
        <v>0</v>
      </c>
      <c r="AM27" s="2">
        <v>0</v>
      </c>
      <c r="AN27" s="2">
        <v>0</v>
      </c>
      <c r="AO27" s="2">
        <v>0</v>
      </c>
      <c r="AP27" s="2">
        <v>1</v>
      </c>
      <c r="AQ27" s="2">
        <v>0</v>
      </c>
      <c r="AR27" s="2">
        <v>1</v>
      </c>
      <c r="AS27" s="2">
        <v>0</v>
      </c>
      <c r="AT27" s="2">
        <v>0</v>
      </c>
      <c r="AU27" s="2">
        <v>1</v>
      </c>
      <c r="AV27" s="2">
        <v>0</v>
      </c>
      <c r="AW27" s="2">
        <v>0</v>
      </c>
      <c r="AX27" s="2">
        <v>0</v>
      </c>
      <c r="AY27" s="2">
        <v>0</v>
      </c>
      <c r="AZ27" s="2">
        <v>0</v>
      </c>
      <c r="BA27" s="2">
        <v>0</v>
      </c>
      <c r="BB27" s="2">
        <v>0</v>
      </c>
      <c r="BC27" s="2">
        <v>0</v>
      </c>
      <c r="BD27" s="2">
        <v>0</v>
      </c>
      <c r="BE27" s="2">
        <v>0</v>
      </c>
      <c r="BF27" s="2">
        <v>1</v>
      </c>
      <c r="BG27" s="2">
        <v>5</v>
      </c>
      <c r="BH27" s="2">
        <v>0</v>
      </c>
      <c r="BI27" s="2">
        <v>0</v>
      </c>
      <c r="BJ27" s="2">
        <v>0</v>
      </c>
      <c r="BK27" s="2">
        <v>0</v>
      </c>
      <c r="BL27" s="2">
        <v>3</v>
      </c>
      <c r="BM27" s="2">
        <v>0</v>
      </c>
      <c r="BN27" s="2">
        <v>0</v>
      </c>
      <c r="BO27" s="2">
        <v>0</v>
      </c>
      <c r="BP27" s="2">
        <v>0</v>
      </c>
      <c r="BQ27" s="2">
        <v>0</v>
      </c>
      <c r="BR27" s="2">
        <v>0</v>
      </c>
      <c r="BS27" s="2">
        <v>0</v>
      </c>
      <c r="CB27" s="2">
        <v>1</v>
      </c>
      <c r="CC27" s="2">
        <v>1</v>
      </c>
      <c r="CD27" s="2" t="s">
        <v>1355</v>
      </c>
      <c r="CE27" s="2">
        <v>20000</v>
      </c>
      <c r="CF27" s="46">
        <v>12000</v>
      </c>
      <c r="CG27" s="2">
        <v>0</v>
      </c>
      <c r="CH27" s="46">
        <v>3</v>
      </c>
      <c r="CI27" s="2">
        <v>2</v>
      </c>
      <c r="CJ27" s="2">
        <v>0</v>
      </c>
      <c r="CK27" s="2">
        <v>0</v>
      </c>
      <c r="CL27" s="2">
        <v>0</v>
      </c>
      <c r="CM27" s="2">
        <v>0</v>
      </c>
      <c r="CN27" s="2">
        <v>0</v>
      </c>
      <c r="CO27" s="2">
        <v>0</v>
      </c>
      <c r="CP27" s="2">
        <v>0</v>
      </c>
      <c r="CR27" s="2">
        <v>1</v>
      </c>
      <c r="CT27" s="46">
        <v>6</v>
      </c>
      <c r="CU27" s="46">
        <v>240</v>
      </c>
      <c r="CV27" s="2">
        <v>0</v>
      </c>
      <c r="CX27" s="2">
        <v>0</v>
      </c>
      <c r="CZ27" s="2">
        <v>1</v>
      </c>
      <c r="DA27" s="2">
        <v>40</v>
      </c>
      <c r="DB27" s="46">
        <v>2</v>
      </c>
      <c r="DC27" s="46">
        <v>60</v>
      </c>
      <c r="DD27" s="46">
        <v>3</v>
      </c>
      <c r="DE27" s="46">
        <v>120</v>
      </c>
      <c r="DF27" s="2">
        <v>0</v>
      </c>
      <c r="DH27" s="46">
        <v>3</v>
      </c>
      <c r="DI27" s="46">
        <v>120</v>
      </c>
      <c r="DJ27" s="46">
        <v>0</v>
      </c>
      <c r="DK27" s="46"/>
      <c r="DL27" s="2">
        <v>1</v>
      </c>
      <c r="DM27" s="2">
        <v>40</v>
      </c>
      <c r="DN27" s="46">
        <v>8</v>
      </c>
      <c r="DO27" s="46">
        <v>320</v>
      </c>
      <c r="DP27" s="46">
        <v>3</v>
      </c>
      <c r="DQ27" s="46">
        <v>60</v>
      </c>
      <c r="DR27" s="2">
        <v>0</v>
      </c>
      <c r="DS27" s="46"/>
      <c r="DT27" s="46"/>
      <c r="DU27" s="46"/>
      <c r="DV27" s="46"/>
      <c r="DW27" s="46"/>
      <c r="DX27" s="46"/>
      <c r="DY27" s="46"/>
      <c r="DZ27" s="46"/>
      <c r="EA27" s="46"/>
      <c r="EB27" s="46"/>
      <c r="EC27" s="46"/>
      <c r="ED27" s="46"/>
      <c r="EE27" s="46"/>
      <c r="EF27" s="46"/>
      <c r="EG27" s="46"/>
      <c r="EH27" s="46"/>
      <c r="EI27" s="2">
        <v>0</v>
      </c>
      <c r="EJ27" s="2">
        <v>0</v>
      </c>
      <c r="EK27" s="2">
        <v>0</v>
      </c>
      <c r="EL27" s="2">
        <v>0</v>
      </c>
      <c r="EM27" s="2">
        <v>0</v>
      </c>
      <c r="EN27" s="2">
        <v>0</v>
      </c>
      <c r="EO27" s="2">
        <v>0</v>
      </c>
      <c r="EP27" s="2">
        <v>0</v>
      </c>
      <c r="EQ27" s="2">
        <v>0</v>
      </c>
      <c r="ER27" s="2">
        <v>1</v>
      </c>
      <c r="ES27" s="2">
        <v>0</v>
      </c>
      <c r="ET27" s="2">
        <v>0</v>
      </c>
      <c r="EU27" s="2">
        <v>0</v>
      </c>
      <c r="FD27" s="2">
        <v>0</v>
      </c>
      <c r="FZ27" s="2">
        <v>0</v>
      </c>
      <c r="GV27" s="2">
        <v>1</v>
      </c>
      <c r="GW27" s="2">
        <v>0</v>
      </c>
      <c r="GX27" s="2">
        <v>0</v>
      </c>
      <c r="GY27" s="2">
        <v>0</v>
      </c>
      <c r="GZ27" s="2">
        <v>0</v>
      </c>
      <c r="HA27" s="2">
        <v>0</v>
      </c>
      <c r="HB27" s="2">
        <v>0</v>
      </c>
      <c r="HC27" s="2">
        <v>0</v>
      </c>
      <c r="HD27" s="2">
        <v>0</v>
      </c>
      <c r="HE27" s="2">
        <v>0</v>
      </c>
      <c r="HF27" s="2">
        <v>0</v>
      </c>
      <c r="HG27" s="2">
        <v>1</v>
      </c>
      <c r="HH27" s="2">
        <v>0</v>
      </c>
      <c r="HI27" s="2">
        <v>0</v>
      </c>
      <c r="HR27" s="2">
        <v>1</v>
      </c>
      <c r="HS27" s="2">
        <v>1</v>
      </c>
      <c r="HT27" s="2">
        <v>0</v>
      </c>
      <c r="HU27" s="2">
        <v>0</v>
      </c>
      <c r="HV27" s="2">
        <v>0</v>
      </c>
      <c r="HW27" s="2">
        <v>0</v>
      </c>
      <c r="HX27" s="2">
        <v>0</v>
      </c>
      <c r="HY27" s="2">
        <v>0</v>
      </c>
      <c r="HZ27" s="2">
        <v>0</v>
      </c>
      <c r="IA27" s="2">
        <v>0</v>
      </c>
      <c r="IB27" s="2">
        <v>0</v>
      </c>
      <c r="IC27" s="2">
        <v>0</v>
      </c>
      <c r="ID27" s="2">
        <v>1</v>
      </c>
      <c r="IE27" s="2">
        <v>1</v>
      </c>
      <c r="IF27" s="2">
        <v>0</v>
      </c>
      <c r="IG27" s="2">
        <v>0</v>
      </c>
      <c r="IP27" s="2">
        <v>2</v>
      </c>
      <c r="IQ27" s="2">
        <v>0</v>
      </c>
      <c r="IR27" s="2">
        <v>0</v>
      </c>
      <c r="IS27" s="2">
        <v>0</v>
      </c>
      <c r="IT27" s="2">
        <v>1</v>
      </c>
      <c r="IU27" s="2">
        <v>0</v>
      </c>
      <c r="IV27" s="2">
        <v>0</v>
      </c>
      <c r="IW27" s="2">
        <v>0</v>
      </c>
      <c r="IX27" s="2">
        <v>0</v>
      </c>
      <c r="IY27" s="2">
        <v>0</v>
      </c>
      <c r="IZ27" s="2">
        <v>1</v>
      </c>
      <c r="JA27" s="2">
        <v>0</v>
      </c>
      <c r="JB27" s="2">
        <v>0</v>
      </c>
      <c r="JK27" s="2">
        <v>0</v>
      </c>
      <c r="JL27" s="2">
        <v>0</v>
      </c>
      <c r="JM27" s="2">
        <v>0</v>
      </c>
      <c r="JN27" s="2">
        <v>0</v>
      </c>
      <c r="JO27" s="2">
        <v>0</v>
      </c>
      <c r="JP27" s="2">
        <v>0</v>
      </c>
      <c r="JQ27" s="2">
        <v>0</v>
      </c>
      <c r="JR27" s="2">
        <v>0</v>
      </c>
      <c r="JS27" s="2">
        <v>0</v>
      </c>
      <c r="JT27" s="2">
        <v>0</v>
      </c>
      <c r="JU27" s="2">
        <v>0</v>
      </c>
      <c r="JV27" s="2">
        <v>0</v>
      </c>
      <c r="JW27" s="2">
        <v>0</v>
      </c>
      <c r="KF27" s="2">
        <v>1</v>
      </c>
      <c r="KG27" s="2">
        <v>14</v>
      </c>
      <c r="KH27" s="2">
        <v>1</v>
      </c>
      <c r="KJ27" s="2">
        <v>4</v>
      </c>
      <c r="KK27" s="2">
        <v>4</v>
      </c>
      <c r="KL27" s="2">
        <v>4</v>
      </c>
      <c r="KM27" s="2">
        <v>4</v>
      </c>
      <c r="KN27" s="2">
        <v>2</v>
      </c>
      <c r="KO27" s="2">
        <v>3</v>
      </c>
      <c r="KP27" s="2">
        <v>4</v>
      </c>
      <c r="KQ27" s="2">
        <v>4</v>
      </c>
      <c r="KR27" s="2">
        <v>4</v>
      </c>
      <c r="KS27" s="2">
        <v>4</v>
      </c>
      <c r="KT27" s="2">
        <v>2</v>
      </c>
      <c r="KU27" s="2">
        <v>2</v>
      </c>
      <c r="KV27" s="2">
        <v>0</v>
      </c>
      <c r="LE27" s="2">
        <v>1</v>
      </c>
      <c r="LF27" s="2">
        <v>1</v>
      </c>
      <c r="LG27" s="2">
        <v>1</v>
      </c>
      <c r="LH27" s="2">
        <v>1</v>
      </c>
      <c r="LI27" s="2">
        <v>0</v>
      </c>
      <c r="LJ27" s="2">
        <v>0</v>
      </c>
      <c r="LK27" s="2">
        <v>1</v>
      </c>
      <c r="LL27" s="2">
        <v>1</v>
      </c>
      <c r="LM27" s="2">
        <v>1</v>
      </c>
      <c r="LN27" s="46">
        <v>2</v>
      </c>
      <c r="LO27" s="46">
        <v>2</v>
      </c>
      <c r="LP27" s="2">
        <v>0</v>
      </c>
      <c r="LQ27" s="2">
        <v>2</v>
      </c>
      <c r="LR27" s="2">
        <v>0</v>
      </c>
      <c r="LS27" s="2">
        <v>1</v>
      </c>
      <c r="LT27" s="46">
        <v>0</v>
      </c>
      <c r="LU27" s="46">
        <v>1</v>
      </c>
      <c r="LV27" s="2">
        <v>0</v>
      </c>
      <c r="LW27" s="2">
        <v>0</v>
      </c>
      <c r="LX27" s="2">
        <v>0</v>
      </c>
      <c r="LY27" s="46">
        <v>1</v>
      </c>
      <c r="LZ27" s="46">
        <v>0</v>
      </c>
      <c r="MA27" s="46">
        <v>1</v>
      </c>
      <c r="MB27" s="2">
        <v>0</v>
      </c>
      <c r="MC27" s="2">
        <v>1</v>
      </c>
      <c r="MD27" s="2">
        <v>0</v>
      </c>
      <c r="ME27" s="2">
        <v>0</v>
      </c>
      <c r="MF27" s="2">
        <v>0</v>
      </c>
      <c r="MG27" s="2">
        <v>0</v>
      </c>
      <c r="MH27" s="2">
        <v>1</v>
      </c>
      <c r="MI27" s="2">
        <v>1</v>
      </c>
      <c r="MJ27" s="2">
        <v>1</v>
      </c>
      <c r="MK27" s="2">
        <v>0</v>
      </c>
      <c r="ML27" s="2">
        <v>0</v>
      </c>
      <c r="MM27" s="2">
        <v>0</v>
      </c>
      <c r="MN27" s="46">
        <v>1</v>
      </c>
      <c r="MO27" s="46">
        <v>1</v>
      </c>
      <c r="MP27" s="2">
        <v>1</v>
      </c>
      <c r="MQ27" s="2">
        <v>0</v>
      </c>
      <c r="MR27" s="2">
        <v>0</v>
      </c>
      <c r="MS27" s="2">
        <v>2</v>
      </c>
      <c r="MT27" s="2">
        <v>2</v>
      </c>
      <c r="MU27" s="2">
        <v>2</v>
      </c>
      <c r="MV27" s="2">
        <v>2</v>
      </c>
      <c r="MW27" s="2">
        <v>1</v>
      </c>
      <c r="MX27" s="2">
        <v>1</v>
      </c>
      <c r="MY27" s="2">
        <v>0</v>
      </c>
      <c r="MZ27" s="2">
        <v>0</v>
      </c>
      <c r="NA27" s="2">
        <v>1</v>
      </c>
      <c r="NB27" s="2">
        <v>1</v>
      </c>
      <c r="NC27" s="2">
        <v>1</v>
      </c>
      <c r="ND27" s="2">
        <v>0</v>
      </c>
      <c r="NE27" s="2">
        <v>0</v>
      </c>
      <c r="NF27" s="46">
        <v>1</v>
      </c>
      <c r="NG27" s="46">
        <v>0</v>
      </c>
      <c r="NH27" s="2">
        <v>1</v>
      </c>
      <c r="NI27" s="2">
        <v>1</v>
      </c>
      <c r="NJ27" s="38">
        <v>44088</v>
      </c>
      <c r="NK27" s="2">
        <v>2</v>
      </c>
      <c r="NL27" s="2">
        <v>1</v>
      </c>
      <c r="NM27" s="2">
        <v>0</v>
      </c>
      <c r="NN27" s="2">
        <v>0</v>
      </c>
      <c r="NO27" s="2">
        <v>0</v>
      </c>
      <c r="NP27" s="2">
        <v>0</v>
      </c>
      <c r="NQ27" s="2">
        <v>0</v>
      </c>
      <c r="NR27" s="2">
        <v>1</v>
      </c>
      <c r="NS27" s="2">
        <v>0</v>
      </c>
      <c r="NT27" s="2">
        <v>1</v>
      </c>
      <c r="NU27" s="2">
        <v>0</v>
      </c>
      <c r="NV27" s="2">
        <v>0</v>
      </c>
      <c r="NW27" s="2">
        <v>0</v>
      </c>
      <c r="NX27" s="2">
        <v>0</v>
      </c>
      <c r="NY27" s="2">
        <v>0</v>
      </c>
      <c r="NZ27" s="2">
        <v>0</v>
      </c>
      <c r="OA27" s="2">
        <v>0</v>
      </c>
      <c r="OB27" s="2">
        <v>0</v>
      </c>
      <c r="OC27" s="2">
        <v>0</v>
      </c>
      <c r="OD27" s="2">
        <v>0</v>
      </c>
      <c r="OE27" s="2">
        <v>0</v>
      </c>
      <c r="OF27" s="2">
        <v>0</v>
      </c>
      <c r="OG27" s="2">
        <v>0</v>
      </c>
      <c r="OH27" s="2">
        <v>0</v>
      </c>
      <c r="OI27" s="2">
        <v>2</v>
      </c>
      <c r="OJ27" s="2">
        <v>1</v>
      </c>
      <c r="OK27" s="2">
        <v>1</v>
      </c>
      <c r="OL27" s="2">
        <v>1</v>
      </c>
      <c r="OM27" s="2">
        <v>1</v>
      </c>
      <c r="ON27" s="2">
        <v>2</v>
      </c>
      <c r="OO27" s="2">
        <v>1</v>
      </c>
      <c r="OP27" s="2">
        <v>1</v>
      </c>
      <c r="OQ27" s="2">
        <v>1</v>
      </c>
      <c r="OR27" s="2">
        <v>2</v>
      </c>
      <c r="OS27" s="2">
        <v>1</v>
      </c>
      <c r="OT27" s="46">
        <v>1</v>
      </c>
      <c r="OU27" s="2">
        <v>1</v>
      </c>
      <c r="OV27" s="2">
        <v>1</v>
      </c>
      <c r="OW27" s="2">
        <v>2</v>
      </c>
      <c r="OX27" s="2">
        <v>1</v>
      </c>
      <c r="OY27" s="2">
        <v>1</v>
      </c>
      <c r="OZ27" s="2">
        <v>1</v>
      </c>
      <c r="PA27" s="2">
        <v>1</v>
      </c>
      <c r="PB27" s="2">
        <v>2</v>
      </c>
      <c r="PC27" s="46">
        <v>1</v>
      </c>
      <c r="PD27" s="46">
        <v>1</v>
      </c>
      <c r="PE27" s="2">
        <v>1</v>
      </c>
      <c r="PF27" s="2">
        <v>1</v>
      </c>
      <c r="PG27" s="2">
        <v>3</v>
      </c>
      <c r="PH27" s="46">
        <v>2</v>
      </c>
      <c r="PI27" s="2">
        <v>1</v>
      </c>
      <c r="PJ27" s="2">
        <v>2</v>
      </c>
      <c r="PK27" s="2">
        <v>3</v>
      </c>
      <c r="PL27" s="2">
        <v>1</v>
      </c>
      <c r="PM27" s="2">
        <v>1</v>
      </c>
      <c r="PN27" s="2">
        <v>1</v>
      </c>
      <c r="PO27" s="2">
        <v>1</v>
      </c>
      <c r="PP27" s="2">
        <v>3</v>
      </c>
      <c r="PQ27" s="2">
        <v>3</v>
      </c>
      <c r="PR27" s="2">
        <v>1</v>
      </c>
      <c r="PS27" s="2">
        <v>1</v>
      </c>
      <c r="PT27" s="2">
        <v>1</v>
      </c>
      <c r="PU27" s="2">
        <v>1</v>
      </c>
      <c r="PV27" s="2">
        <v>3</v>
      </c>
      <c r="PW27" s="2">
        <v>2</v>
      </c>
      <c r="PX27" s="2">
        <v>1</v>
      </c>
      <c r="PY27" s="2">
        <v>1</v>
      </c>
      <c r="PZ27" s="2">
        <v>1</v>
      </c>
      <c r="QA27" s="2">
        <v>2</v>
      </c>
      <c r="QB27" s="2">
        <v>2</v>
      </c>
      <c r="QC27" s="2">
        <v>1</v>
      </c>
      <c r="QD27" s="2">
        <v>3</v>
      </c>
      <c r="QE27" s="2">
        <v>2</v>
      </c>
      <c r="QF27" s="2">
        <v>3</v>
      </c>
      <c r="QG27" s="2">
        <v>2</v>
      </c>
      <c r="QH27" s="2">
        <v>3</v>
      </c>
      <c r="QI27" s="2">
        <v>3</v>
      </c>
      <c r="QJ27" s="2">
        <v>2</v>
      </c>
      <c r="QK27" s="2">
        <v>1</v>
      </c>
      <c r="QL27" s="2">
        <v>0</v>
      </c>
      <c r="QM27" s="2">
        <v>1</v>
      </c>
      <c r="QN27" s="2">
        <v>1</v>
      </c>
      <c r="QO27" s="2">
        <v>3</v>
      </c>
      <c r="QP27" s="2">
        <v>1</v>
      </c>
      <c r="QQ27" s="2">
        <v>3</v>
      </c>
      <c r="QR27" s="2">
        <v>0</v>
      </c>
      <c r="QT27" s="2">
        <v>0</v>
      </c>
      <c r="QV27" s="2">
        <v>3</v>
      </c>
      <c r="QW27" s="2">
        <v>2</v>
      </c>
      <c r="QX27" s="2">
        <v>0</v>
      </c>
      <c r="QY27" s="2">
        <v>0</v>
      </c>
      <c r="RA27" s="2">
        <v>0</v>
      </c>
      <c r="RB27" s="2">
        <v>1</v>
      </c>
      <c r="RC27" s="2">
        <v>1</v>
      </c>
      <c r="RD27" s="2">
        <v>3</v>
      </c>
      <c r="RE27" s="2">
        <v>1</v>
      </c>
      <c r="RF27" s="2">
        <v>0</v>
      </c>
      <c r="RG27" s="2">
        <v>1</v>
      </c>
      <c r="RH27" s="2">
        <v>1</v>
      </c>
      <c r="RJ27" s="2">
        <v>1</v>
      </c>
      <c r="RK27" s="2">
        <v>1</v>
      </c>
      <c r="RL27" s="2">
        <v>0</v>
      </c>
      <c r="RM27" s="2">
        <v>0</v>
      </c>
      <c r="RN27" s="2">
        <v>0</v>
      </c>
      <c r="RO27" s="2">
        <v>0</v>
      </c>
      <c r="RP27" s="2">
        <v>0</v>
      </c>
      <c r="RQ27" s="2">
        <v>0</v>
      </c>
      <c r="RR27" s="2">
        <v>1</v>
      </c>
      <c r="RS27" s="2">
        <v>1</v>
      </c>
      <c r="RT27" s="2">
        <v>0</v>
      </c>
      <c r="RU27" s="2">
        <v>0</v>
      </c>
      <c r="RV27" s="2">
        <v>1</v>
      </c>
      <c r="RW27" s="2">
        <v>1</v>
      </c>
      <c r="RX27" s="2">
        <v>1</v>
      </c>
      <c r="RY27" s="2">
        <v>0</v>
      </c>
      <c r="RZ27" s="2">
        <v>0</v>
      </c>
      <c r="SA27" s="2">
        <v>1</v>
      </c>
      <c r="SB27" s="2">
        <v>1</v>
      </c>
      <c r="SC27" s="2">
        <v>1</v>
      </c>
      <c r="SD27" s="2">
        <v>1</v>
      </c>
      <c r="SE27" s="2">
        <v>1</v>
      </c>
      <c r="SF27" s="2">
        <v>1</v>
      </c>
      <c r="SG27" s="2">
        <v>1</v>
      </c>
      <c r="SH27" s="2">
        <v>1</v>
      </c>
      <c r="SI27" s="2">
        <v>0</v>
      </c>
      <c r="SK27" s="2">
        <v>1</v>
      </c>
      <c r="SL27" s="2">
        <v>1</v>
      </c>
      <c r="SM27" s="2">
        <v>1</v>
      </c>
      <c r="SN27" s="2">
        <v>1</v>
      </c>
      <c r="SO27" s="2">
        <v>1</v>
      </c>
      <c r="SP27" s="2">
        <v>1</v>
      </c>
      <c r="SQ27" s="2">
        <v>1</v>
      </c>
      <c r="SR27" s="2">
        <v>1</v>
      </c>
      <c r="SS27" s="2">
        <v>1</v>
      </c>
      <c r="ST27" s="2">
        <v>1</v>
      </c>
      <c r="SU27" s="2">
        <v>1</v>
      </c>
      <c r="SV27" s="2">
        <v>0</v>
      </c>
      <c r="SW27" s="2">
        <v>0</v>
      </c>
      <c r="SX27" s="2">
        <v>0</v>
      </c>
      <c r="SY27" s="2">
        <v>0</v>
      </c>
      <c r="SZ27" s="2">
        <v>0</v>
      </c>
      <c r="TA27" s="2">
        <v>0</v>
      </c>
      <c r="TB27" s="2">
        <v>0</v>
      </c>
      <c r="TC27" s="2">
        <v>0</v>
      </c>
      <c r="TE27" s="2">
        <v>1</v>
      </c>
      <c r="TF27" s="2">
        <v>1</v>
      </c>
      <c r="TG27" s="2">
        <v>1</v>
      </c>
      <c r="TH27" s="2">
        <v>1</v>
      </c>
      <c r="TI27" s="2">
        <v>1</v>
      </c>
      <c r="TJ27" s="2">
        <v>0</v>
      </c>
      <c r="TK27" s="2">
        <v>0</v>
      </c>
      <c r="TL27" s="2">
        <v>1</v>
      </c>
      <c r="TM27" s="2">
        <v>1</v>
      </c>
      <c r="TN27" s="2">
        <v>1</v>
      </c>
      <c r="TO27" s="2">
        <v>1</v>
      </c>
      <c r="TP27" s="2">
        <v>1</v>
      </c>
      <c r="TQ27" s="2">
        <v>1</v>
      </c>
      <c r="TR27" s="2">
        <v>0</v>
      </c>
      <c r="TS27" s="2">
        <v>1</v>
      </c>
      <c r="TT27" s="2">
        <v>1</v>
      </c>
      <c r="TU27" s="2">
        <v>0</v>
      </c>
      <c r="TV27" s="2">
        <v>0</v>
      </c>
      <c r="TW27" s="2">
        <v>0</v>
      </c>
      <c r="TX27" s="2">
        <v>0</v>
      </c>
      <c r="TY27" s="2">
        <v>1</v>
      </c>
      <c r="TZ27" s="2" t="s">
        <v>1356</v>
      </c>
      <c r="UA27" s="2">
        <v>1</v>
      </c>
      <c r="UB27" s="2">
        <v>3</v>
      </c>
      <c r="UC27" s="2">
        <v>1</v>
      </c>
      <c r="UD27" s="2">
        <v>0</v>
      </c>
      <c r="UE27" s="2">
        <v>1</v>
      </c>
      <c r="UF27" s="2">
        <v>1</v>
      </c>
      <c r="UG27" s="2">
        <v>1</v>
      </c>
      <c r="UH27" s="2">
        <v>0</v>
      </c>
      <c r="UI27" s="2">
        <v>1</v>
      </c>
      <c r="UJ27" s="2">
        <v>1</v>
      </c>
      <c r="UK27" s="2">
        <v>1</v>
      </c>
      <c r="UL27" s="2">
        <v>1</v>
      </c>
      <c r="UM27" s="2">
        <v>0</v>
      </c>
      <c r="UN27" s="2">
        <v>1</v>
      </c>
      <c r="UO27" s="2">
        <v>0</v>
      </c>
      <c r="UP27" s="2">
        <v>1</v>
      </c>
      <c r="UQ27" s="2">
        <v>1</v>
      </c>
      <c r="UR27" s="2">
        <v>1</v>
      </c>
      <c r="US27" s="2">
        <v>1</v>
      </c>
      <c r="UT27" s="2">
        <v>1</v>
      </c>
      <c r="UU27" s="2">
        <v>1</v>
      </c>
      <c r="UV27" s="2">
        <v>1</v>
      </c>
      <c r="UW27" s="2">
        <v>1</v>
      </c>
      <c r="UX27" s="2">
        <v>0</v>
      </c>
      <c r="UY27" s="2">
        <v>0</v>
      </c>
      <c r="UZ27" s="2">
        <v>2</v>
      </c>
    </row>
    <row r="28" spans="1:572" x14ac:dyDescent="0.25">
      <c r="A28" s="2">
        <v>70</v>
      </c>
      <c r="B28" s="2" t="s">
        <v>114</v>
      </c>
      <c r="C28" s="2" t="s">
        <v>1328</v>
      </c>
      <c r="D28" s="2">
        <v>1</v>
      </c>
      <c r="F28" s="31" t="s">
        <v>2566</v>
      </c>
      <c r="G28" s="2">
        <v>1</v>
      </c>
      <c r="H28" s="2">
        <v>0</v>
      </c>
      <c r="J28" s="2">
        <v>1</v>
      </c>
      <c r="K28" s="2">
        <v>0</v>
      </c>
      <c r="L28" s="2">
        <v>0</v>
      </c>
      <c r="M28" s="2">
        <v>1</v>
      </c>
      <c r="N28" s="2">
        <v>1</v>
      </c>
      <c r="O28" s="2">
        <v>1</v>
      </c>
      <c r="P28" s="2">
        <v>1</v>
      </c>
      <c r="Q28" s="2">
        <v>1</v>
      </c>
      <c r="R28" s="2">
        <v>1</v>
      </c>
      <c r="S28" s="2">
        <v>1</v>
      </c>
      <c r="T28" s="2">
        <v>1</v>
      </c>
      <c r="U28" s="2">
        <v>1</v>
      </c>
      <c r="V28" s="2">
        <v>1</v>
      </c>
      <c r="W28" s="2">
        <v>1</v>
      </c>
      <c r="X28" s="2">
        <v>1</v>
      </c>
      <c r="Y28" s="2">
        <v>1</v>
      </c>
      <c r="Z28" s="2">
        <v>1</v>
      </c>
      <c r="AA28" s="2">
        <v>1</v>
      </c>
      <c r="AB28" s="2">
        <v>1</v>
      </c>
      <c r="AC28" s="2">
        <v>1</v>
      </c>
      <c r="AD28" s="2">
        <v>1</v>
      </c>
      <c r="AE28" s="2">
        <v>0</v>
      </c>
      <c r="AF28" s="2">
        <v>1</v>
      </c>
      <c r="AG28" s="2">
        <v>2</v>
      </c>
      <c r="AH28" s="2">
        <v>1</v>
      </c>
      <c r="AI28" s="2">
        <v>5</v>
      </c>
      <c r="AJ28" s="46">
        <v>1</v>
      </c>
      <c r="AK28" s="2">
        <v>1</v>
      </c>
      <c r="AL28" s="2">
        <v>0</v>
      </c>
      <c r="AM28" s="2">
        <v>0</v>
      </c>
      <c r="AN28" s="2">
        <v>0</v>
      </c>
      <c r="AO28" s="2">
        <v>1</v>
      </c>
      <c r="AP28" s="2">
        <v>1</v>
      </c>
      <c r="AQ28" s="2">
        <v>0</v>
      </c>
      <c r="AR28" s="2">
        <v>1</v>
      </c>
      <c r="AS28" s="2">
        <v>0</v>
      </c>
      <c r="AT28" s="2">
        <v>0</v>
      </c>
      <c r="AU28" s="2">
        <v>0</v>
      </c>
      <c r="AV28" s="2">
        <v>0</v>
      </c>
      <c r="AW28" s="2">
        <v>1</v>
      </c>
      <c r="AX28" s="2">
        <v>1</v>
      </c>
      <c r="AY28" s="2">
        <v>0</v>
      </c>
      <c r="AZ28" s="2">
        <v>1</v>
      </c>
      <c r="BA28" s="2">
        <v>0</v>
      </c>
      <c r="BB28" s="2">
        <v>0</v>
      </c>
      <c r="BC28" s="2">
        <v>1</v>
      </c>
      <c r="BD28" s="2">
        <v>0</v>
      </c>
      <c r="BE28" s="2">
        <v>0</v>
      </c>
      <c r="BF28" s="2">
        <v>1</v>
      </c>
      <c r="BG28" s="2">
        <v>6</v>
      </c>
      <c r="BH28" s="2">
        <v>0</v>
      </c>
      <c r="BI28" s="2">
        <v>0</v>
      </c>
      <c r="BJ28" s="2">
        <v>0</v>
      </c>
      <c r="BK28" s="2">
        <v>0</v>
      </c>
      <c r="BL28" s="2">
        <v>3</v>
      </c>
      <c r="BM28" s="2">
        <v>0</v>
      </c>
      <c r="BN28" s="2">
        <v>3</v>
      </c>
      <c r="BO28" s="2">
        <v>0</v>
      </c>
      <c r="BP28" s="2">
        <v>0</v>
      </c>
      <c r="BQ28" s="2">
        <v>6</v>
      </c>
      <c r="BR28" s="2">
        <v>0</v>
      </c>
      <c r="BS28" s="2">
        <v>0</v>
      </c>
      <c r="CB28" s="2">
        <v>1</v>
      </c>
      <c r="CC28" s="2">
        <v>0</v>
      </c>
      <c r="CE28" s="2">
        <v>8500</v>
      </c>
      <c r="CF28" s="46">
        <v>7900</v>
      </c>
      <c r="CG28" s="2">
        <v>1</v>
      </c>
      <c r="CH28" s="46">
        <v>2</v>
      </c>
      <c r="CI28" s="2">
        <v>1</v>
      </c>
      <c r="CJ28" s="2">
        <v>0</v>
      </c>
      <c r="CK28" s="2">
        <v>0</v>
      </c>
      <c r="CL28" s="2">
        <v>0</v>
      </c>
      <c r="CM28" s="2">
        <v>0</v>
      </c>
      <c r="CN28" s="2">
        <v>0</v>
      </c>
      <c r="CO28" s="2">
        <v>0</v>
      </c>
      <c r="CP28" s="2">
        <v>1</v>
      </c>
      <c r="CQ28" s="2">
        <v>1</v>
      </c>
      <c r="CR28" s="2">
        <v>1</v>
      </c>
      <c r="CT28" s="46">
        <v>6</v>
      </c>
      <c r="CU28" s="46">
        <v>240</v>
      </c>
      <c r="CV28" s="2">
        <v>0</v>
      </c>
      <c r="CX28" s="2">
        <v>0</v>
      </c>
      <c r="CZ28" s="2">
        <v>0</v>
      </c>
      <c r="DB28" s="46">
        <v>1</v>
      </c>
      <c r="DC28" s="46">
        <v>40</v>
      </c>
      <c r="DD28" s="46">
        <v>2</v>
      </c>
      <c r="DE28" s="46">
        <v>80</v>
      </c>
      <c r="DF28" s="2">
        <v>1</v>
      </c>
      <c r="DG28" s="2">
        <v>40</v>
      </c>
      <c r="DH28" s="46">
        <v>2</v>
      </c>
      <c r="DI28" s="46">
        <v>80</v>
      </c>
      <c r="DJ28" s="46">
        <v>0</v>
      </c>
      <c r="DK28" s="46"/>
      <c r="DL28" s="2">
        <v>3</v>
      </c>
      <c r="DM28" s="2">
        <v>120</v>
      </c>
      <c r="DN28" s="46">
        <v>4</v>
      </c>
      <c r="DO28" s="46">
        <v>160</v>
      </c>
      <c r="DP28" s="46">
        <v>1</v>
      </c>
      <c r="DQ28" s="46">
        <v>40</v>
      </c>
      <c r="DR28" s="2">
        <v>0</v>
      </c>
      <c r="DS28" s="46"/>
      <c r="DT28" s="46"/>
      <c r="DU28" s="46"/>
      <c r="DV28" s="46"/>
      <c r="DW28" s="46"/>
      <c r="DX28" s="46"/>
      <c r="DY28" s="46"/>
      <c r="DZ28" s="46"/>
      <c r="EA28" s="46"/>
      <c r="EB28" s="46"/>
      <c r="EC28" s="46"/>
      <c r="ED28" s="46"/>
      <c r="EE28" s="46"/>
      <c r="EF28" s="46"/>
      <c r="EG28" s="46"/>
      <c r="EH28" s="46"/>
      <c r="EI28" s="2">
        <v>0</v>
      </c>
      <c r="EJ28" s="2">
        <v>0</v>
      </c>
      <c r="EK28" s="2">
        <v>0</v>
      </c>
      <c r="EL28" s="2">
        <v>0</v>
      </c>
      <c r="EM28" s="2">
        <v>0</v>
      </c>
      <c r="EN28" s="2">
        <v>0</v>
      </c>
      <c r="EO28" s="2">
        <v>0</v>
      </c>
      <c r="EP28" s="2">
        <v>0</v>
      </c>
      <c r="EQ28" s="2">
        <v>0</v>
      </c>
      <c r="ER28" s="2">
        <v>0</v>
      </c>
      <c r="ES28" s="2">
        <v>0</v>
      </c>
      <c r="ET28" s="2">
        <v>0</v>
      </c>
      <c r="EU28" s="2">
        <v>0</v>
      </c>
      <c r="FD28" s="2">
        <v>0</v>
      </c>
      <c r="FZ28" s="2">
        <v>0</v>
      </c>
      <c r="GV28" s="2">
        <v>0</v>
      </c>
      <c r="HR28" s="2">
        <v>0</v>
      </c>
      <c r="HS28" s="2">
        <v>0</v>
      </c>
      <c r="HT28" s="2">
        <v>0</v>
      </c>
      <c r="HU28" s="2">
        <v>0</v>
      </c>
      <c r="HV28" s="2">
        <v>0</v>
      </c>
      <c r="HW28" s="2">
        <v>0</v>
      </c>
      <c r="HX28" s="2">
        <v>0</v>
      </c>
      <c r="HY28" s="2">
        <v>0</v>
      </c>
      <c r="HZ28" s="2">
        <v>1</v>
      </c>
      <c r="IA28" s="2">
        <v>0</v>
      </c>
      <c r="IB28" s="2">
        <v>0</v>
      </c>
      <c r="IC28" s="2">
        <v>0</v>
      </c>
      <c r="ID28" s="2">
        <v>0</v>
      </c>
      <c r="IE28" s="2">
        <v>2</v>
      </c>
      <c r="IF28" s="2">
        <v>0</v>
      </c>
      <c r="IG28" s="2">
        <v>0</v>
      </c>
      <c r="IP28" s="2">
        <v>3</v>
      </c>
      <c r="IQ28" s="2">
        <v>0</v>
      </c>
      <c r="IR28" s="2">
        <v>0</v>
      </c>
      <c r="IS28" s="2">
        <v>0</v>
      </c>
      <c r="IT28" s="2">
        <v>0</v>
      </c>
      <c r="IU28" s="2">
        <v>1</v>
      </c>
      <c r="IV28" s="2">
        <v>1</v>
      </c>
      <c r="IW28" s="2">
        <v>1</v>
      </c>
      <c r="IX28" s="2">
        <v>0</v>
      </c>
      <c r="IY28" s="2">
        <v>1</v>
      </c>
      <c r="IZ28" s="2">
        <v>3</v>
      </c>
      <c r="JA28" s="2">
        <v>0</v>
      </c>
      <c r="JB28" s="2">
        <v>0</v>
      </c>
      <c r="JK28" s="2">
        <v>3</v>
      </c>
      <c r="JL28" s="2">
        <v>0</v>
      </c>
      <c r="JM28" s="2">
        <v>0</v>
      </c>
      <c r="JN28" s="2">
        <v>0</v>
      </c>
      <c r="JO28" s="2">
        <v>0</v>
      </c>
      <c r="JP28" s="2">
        <v>0</v>
      </c>
      <c r="JQ28" s="2">
        <v>1</v>
      </c>
      <c r="JR28" s="2">
        <v>0</v>
      </c>
      <c r="JS28" s="2">
        <v>0</v>
      </c>
      <c r="JT28" s="2">
        <v>1</v>
      </c>
      <c r="JU28" s="2">
        <v>2</v>
      </c>
      <c r="JV28" s="2">
        <v>0</v>
      </c>
      <c r="JW28" s="2">
        <v>0</v>
      </c>
      <c r="KF28" s="2">
        <v>1</v>
      </c>
      <c r="KG28" s="2">
        <v>14</v>
      </c>
      <c r="KH28" s="2">
        <v>0</v>
      </c>
      <c r="KI28" s="2">
        <v>1</v>
      </c>
      <c r="KJ28" s="2">
        <v>4</v>
      </c>
      <c r="KK28" s="2">
        <v>4</v>
      </c>
      <c r="KL28" s="2">
        <v>4</v>
      </c>
      <c r="KM28" s="2">
        <v>4</v>
      </c>
      <c r="KN28" s="2">
        <v>4</v>
      </c>
      <c r="KO28" s="2">
        <v>3</v>
      </c>
      <c r="KP28" s="2">
        <v>4</v>
      </c>
      <c r="KQ28" s="2">
        <v>3</v>
      </c>
      <c r="KR28" s="2">
        <v>4</v>
      </c>
      <c r="KS28" s="2">
        <v>4</v>
      </c>
      <c r="KT28" s="2">
        <v>2</v>
      </c>
      <c r="KU28" s="2">
        <v>4</v>
      </c>
      <c r="KV28" s="2">
        <v>0</v>
      </c>
      <c r="LE28" s="2">
        <v>1</v>
      </c>
      <c r="LF28" s="2">
        <v>1</v>
      </c>
      <c r="LG28" s="2">
        <v>1</v>
      </c>
      <c r="LH28" s="2">
        <v>1</v>
      </c>
      <c r="LI28" s="2">
        <v>0</v>
      </c>
      <c r="LJ28" s="2">
        <v>0</v>
      </c>
      <c r="LK28" s="2">
        <v>1</v>
      </c>
      <c r="LL28" s="2">
        <v>1</v>
      </c>
      <c r="LM28" s="2">
        <v>0</v>
      </c>
      <c r="LN28" s="46">
        <v>3</v>
      </c>
      <c r="LO28" s="46">
        <v>1</v>
      </c>
      <c r="LP28" s="2">
        <v>1</v>
      </c>
      <c r="LQ28" s="2">
        <v>1</v>
      </c>
      <c r="LR28" s="2">
        <v>1</v>
      </c>
      <c r="LS28" s="2">
        <v>1</v>
      </c>
      <c r="LT28" s="46">
        <v>1</v>
      </c>
      <c r="LU28" s="46">
        <v>1</v>
      </c>
      <c r="LV28" s="2">
        <v>1</v>
      </c>
      <c r="LW28" s="2">
        <v>0</v>
      </c>
      <c r="LX28" s="2">
        <v>0</v>
      </c>
      <c r="LY28" s="46">
        <v>1</v>
      </c>
      <c r="LZ28" s="46">
        <v>1</v>
      </c>
      <c r="MA28" s="46">
        <v>1</v>
      </c>
      <c r="MB28" s="2">
        <v>0</v>
      </c>
      <c r="MC28" s="2">
        <v>1</v>
      </c>
      <c r="MD28" s="2">
        <v>1</v>
      </c>
      <c r="ME28" s="2">
        <v>0</v>
      </c>
      <c r="MF28" s="2">
        <v>1</v>
      </c>
      <c r="MG28" s="2">
        <v>0</v>
      </c>
      <c r="MH28" s="2">
        <v>1</v>
      </c>
      <c r="MI28" s="2">
        <v>1</v>
      </c>
      <c r="MJ28" s="2">
        <v>1</v>
      </c>
      <c r="MK28" s="2">
        <v>1</v>
      </c>
      <c r="ML28" s="2">
        <v>1</v>
      </c>
      <c r="MM28" s="2">
        <v>1</v>
      </c>
      <c r="MN28" s="46">
        <v>1</v>
      </c>
      <c r="MO28" s="46">
        <v>1</v>
      </c>
      <c r="MP28" s="2">
        <v>1</v>
      </c>
      <c r="MQ28" s="2">
        <v>0</v>
      </c>
      <c r="MR28" s="2">
        <v>0</v>
      </c>
      <c r="MS28" s="2">
        <v>1</v>
      </c>
      <c r="MT28" s="2">
        <v>1</v>
      </c>
      <c r="MU28" s="2">
        <v>3</v>
      </c>
      <c r="MV28" s="2">
        <v>3</v>
      </c>
      <c r="MW28" s="2">
        <v>1</v>
      </c>
      <c r="MX28" s="2">
        <v>1</v>
      </c>
      <c r="MY28" s="2">
        <v>0</v>
      </c>
      <c r="MZ28" s="2">
        <v>0</v>
      </c>
      <c r="NA28" s="2">
        <v>1</v>
      </c>
      <c r="NB28" s="2">
        <v>1</v>
      </c>
      <c r="NC28" s="2">
        <v>0</v>
      </c>
      <c r="ND28" s="2">
        <v>0</v>
      </c>
      <c r="NE28" s="2">
        <v>0</v>
      </c>
      <c r="NF28" s="46">
        <v>1</v>
      </c>
      <c r="NG28" s="46">
        <v>1</v>
      </c>
      <c r="NH28" s="2">
        <v>1</v>
      </c>
      <c r="NI28" s="2">
        <v>1</v>
      </c>
      <c r="NJ28" s="38">
        <v>44046</v>
      </c>
      <c r="NK28" s="2">
        <v>2</v>
      </c>
      <c r="NL28" s="2">
        <v>1</v>
      </c>
      <c r="NM28" s="2">
        <v>0</v>
      </c>
      <c r="NN28" s="2">
        <v>0</v>
      </c>
      <c r="NO28" s="2">
        <v>0</v>
      </c>
      <c r="NP28" s="2">
        <v>0</v>
      </c>
      <c r="NQ28" s="2">
        <v>0</v>
      </c>
      <c r="NR28" s="2">
        <v>1</v>
      </c>
      <c r="NS28" s="2">
        <v>0</v>
      </c>
      <c r="NT28" s="2">
        <v>1</v>
      </c>
      <c r="NU28" s="2">
        <v>0</v>
      </c>
      <c r="NV28" s="2">
        <v>0</v>
      </c>
      <c r="NW28" s="2">
        <v>1</v>
      </c>
      <c r="NX28" s="2">
        <v>0</v>
      </c>
      <c r="NY28" s="2">
        <v>0</v>
      </c>
      <c r="NZ28" s="2">
        <v>0</v>
      </c>
      <c r="OA28" s="2">
        <v>0</v>
      </c>
      <c r="OB28" s="2">
        <v>0</v>
      </c>
      <c r="OC28" s="2">
        <v>0</v>
      </c>
      <c r="OD28" s="2">
        <v>0</v>
      </c>
      <c r="OE28" s="2">
        <v>0</v>
      </c>
      <c r="OF28" s="2">
        <v>0</v>
      </c>
      <c r="OG28" s="2">
        <v>0</v>
      </c>
      <c r="OH28" s="2">
        <v>0</v>
      </c>
      <c r="OI28" s="2">
        <v>1</v>
      </c>
      <c r="OJ28" s="2">
        <v>1</v>
      </c>
      <c r="OK28" s="2">
        <v>1</v>
      </c>
      <c r="OL28" s="2">
        <v>1</v>
      </c>
      <c r="OM28" s="2">
        <v>1</v>
      </c>
      <c r="ON28" s="2">
        <v>1</v>
      </c>
      <c r="OO28" s="2">
        <v>1</v>
      </c>
      <c r="OP28" s="2">
        <v>1</v>
      </c>
      <c r="OQ28" s="2">
        <v>1</v>
      </c>
      <c r="OR28" s="2">
        <v>1</v>
      </c>
      <c r="OS28" s="2">
        <v>1</v>
      </c>
      <c r="OT28" s="46">
        <v>1</v>
      </c>
      <c r="OU28" s="2">
        <v>1</v>
      </c>
      <c r="OV28" s="2">
        <v>1</v>
      </c>
      <c r="OW28" s="2">
        <v>1</v>
      </c>
      <c r="OX28" s="2">
        <v>1</v>
      </c>
      <c r="OY28" s="2">
        <v>1</v>
      </c>
      <c r="OZ28" s="2">
        <v>1</v>
      </c>
      <c r="PA28" s="2">
        <v>1</v>
      </c>
      <c r="PB28" s="2">
        <v>1</v>
      </c>
      <c r="PC28" s="46">
        <v>1</v>
      </c>
      <c r="PD28" s="46">
        <v>1</v>
      </c>
      <c r="PE28" s="2">
        <v>1</v>
      </c>
      <c r="PF28" s="2">
        <v>1</v>
      </c>
      <c r="PG28" s="2">
        <v>1</v>
      </c>
      <c r="PH28" s="46">
        <v>1</v>
      </c>
      <c r="PI28" s="2">
        <v>1</v>
      </c>
      <c r="PJ28" s="2">
        <v>1</v>
      </c>
      <c r="PK28" s="2">
        <v>1</v>
      </c>
      <c r="PL28" s="2">
        <v>1</v>
      </c>
      <c r="PM28" s="2">
        <v>1</v>
      </c>
      <c r="PN28" s="2">
        <v>1</v>
      </c>
      <c r="PO28" s="2">
        <v>3</v>
      </c>
      <c r="PP28" s="2">
        <v>3</v>
      </c>
      <c r="PQ28" s="2">
        <v>3</v>
      </c>
      <c r="PR28" s="2">
        <v>1</v>
      </c>
      <c r="PS28" s="2">
        <v>1</v>
      </c>
      <c r="PT28" s="2">
        <v>1</v>
      </c>
      <c r="PU28" s="2">
        <v>1</v>
      </c>
      <c r="PV28" s="2">
        <v>1</v>
      </c>
      <c r="PW28" s="2">
        <v>1</v>
      </c>
      <c r="PX28" s="2">
        <v>1</v>
      </c>
      <c r="PY28" s="2">
        <v>1</v>
      </c>
      <c r="PZ28" s="2">
        <v>3</v>
      </c>
      <c r="QA28" s="2">
        <v>1</v>
      </c>
      <c r="QB28" s="2">
        <v>1</v>
      </c>
      <c r="QC28" s="2">
        <v>1</v>
      </c>
      <c r="QD28" s="2">
        <v>1</v>
      </c>
      <c r="QE28" s="2">
        <v>1</v>
      </c>
      <c r="QF28" s="2">
        <v>1</v>
      </c>
      <c r="QG28" s="2">
        <v>1</v>
      </c>
      <c r="QH28" s="2">
        <v>1</v>
      </c>
      <c r="QI28" s="2">
        <v>3</v>
      </c>
      <c r="QJ28" s="2">
        <v>3</v>
      </c>
      <c r="QK28" s="2">
        <v>1</v>
      </c>
      <c r="QL28" s="2">
        <v>1</v>
      </c>
      <c r="QM28" s="2">
        <v>1</v>
      </c>
      <c r="QN28" s="2">
        <v>1</v>
      </c>
      <c r="QO28" s="2">
        <v>1</v>
      </c>
      <c r="QP28" s="2">
        <v>1</v>
      </c>
      <c r="QQ28" s="2">
        <v>3</v>
      </c>
      <c r="QR28" s="2">
        <v>0</v>
      </c>
      <c r="QT28" s="2">
        <v>0</v>
      </c>
      <c r="QV28" s="2">
        <v>2</v>
      </c>
      <c r="QW28" s="2">
        <v>1</v>
      </c>
      <c r="QX28" s="2">
        <v>0</v>
      </c>
      <c r="QY28" s="2">
        <v>0</v>
      </c>
      <c r="RA28" s="2">
        <v>0</v>
      </c>
      <c r="RB28" s="2">
        <v>1</v>
      </c>
      <c r="RC28" s="2">
        <v>1</v>
      </c>
      <c r="RD28" s="2">
        <v>2</v>
      </c>
      <c r="RE28" s="2">
        <v>1</v>
      </c>
      <c r="RF28" s="2">
        <v>1</v>
      </c>
      <c r="RG28" s="2">
        <v>1</v>
      </c>
      <c r="RH28" s="2">
        <v>1</v>
      </c>
      <c r="RJ28" s="2">
        <v>1</v>
      </c>
      <c r="RK28" s="2">
        <v>1</v>
      </c>
      <c r="RL28" s="2">
        <v>0</v>
      </c>
      <c r="RM28" s="2">
        <v>0</v>
      </c>
      <c r="RN28" s="2">
        <v>0</v>
      </c>
      <c r="RO28" s="2">
        <v>0</v>
      </c>
      <c r="RP28" s="2">
        <v>0</v>
      </c>
      <c r="RQ28" s="2">
        <v>0</v>
      </c>
      <c r="RR28" s="2">
        <v>1</v>
      </c>
      <c r="RS28" s="2">
        <v>0</v>
      </c>
      <c r="RT28" s="2">
        <v>1</v>
      </c>
      <c r="RU28" s="2">
        <v>0</v>
      </c>
      <c r="RV28" s="2">
        <v>0</v>
      </c>
      <c r="RW28" s="2">
        <v>0</v>
      </c>
      <c r="RX28" s="2">
        <v>0</v>
      </c>
      <c r="RY28" s="2">
        <v>0</v>
      </c>
      <c r="RZ28" s="2">
        <v>0</v>
      </c>
      <c r="SA28" s="2">
        <v>0</v>
      </c>
      <c r="SB28" s="2">
        <v>0</v>
      </c>
      <c r="SC28" s="2">
        <v>0</v>
      </c>
      <c r="SD28" s="2">
        <v>0</v>
      </c>
      <c r="SE28" s="2">
        <v>0</v>
      </c>
      <c r="SF28" s="2">
        <v>0</v>
      </c>
      <c r="SG28" s="2">
        <v>0</v>
      </c>
      <c r="SH28" s="2">
        <v>0</v>
      </c>
      <c r="SI28" s="2">
        <v>0</v>
      </c>
      <c r="SK28" s="2">
        <v>1</v>
      </c>
      <c r="SL28" s="2">
        <v>1</v>
      </c>
      <c r="SM28" s="2">
        <v>1</v>
      </c>
      <c r="SN28" s="2">
        <v>1</v>
      </c>
      <c r="SO28" s="2">
        <v>1</v>
      </c>
      <c r="SP28" s="2">
        <v>1</v>
      </c>
      <c r="SQ28" s="2">
        <v>0</v>
      </c>
      <c r="SR28" s="2">
        <v>1</v>
      </c>
      <c r="SS28" s="2">
        <v>0</v>
      </c>
      <c r="ST28" s="2">
        <v>0</v>
      </c>
      <c r="SU28" s="2">
        <v>1</v>
      </c>
      <c r="SV28" s="2">
        <v>1</v>
      </c>
      <c r="SW28" s="2">
        <v>1</v>
      </c>
      <c r="SX28" s="2">
        <v>1</v>
      </c>
      <c r="SY28" s="2">
        <v>1</v>
      </c>
      <c r="SZ28" s="2">
        <v>1</v>
      </c>
      <c r="TA28" s="2">
        <v>1</v>
      </c>
      <c r="TB28" s="2">
        <v>0</v>
      </c>
      <c r="TC28" s="2">
        <v>0</v>
      </c>
      <c r="TE28" s="2">
        <v>0</v>
      </c>
      <c r="TF28" s="2">
        <v>0</v>
      </c>
      <c r="TG28" s="2">
        <v>1</v>
      </c>
      <c r="TH28" s="2">
        <v>1</v>
      </c>
      <c r="TI28" s="2">
        <v>1</v>
      </c>
      <c r="TJ28" s="2">
        <v>1</v>
      </c>
      <c r="TK28" s="2">
        <v>0</v>
      </c>
      <c r="TL28" s="2">
        <v>1</v>
      </c>
      <c r="TM28" s="2">
        <v>1</v>
      </c>
      <c r="TN28" s="2">
        <v>1</v>
      </c>
      <c r="TO28" s="2">
        <v>1</v>
      </c>
      <c r="TP28" s="2">
        <v>1</v>
      </c>
      <c r="TQ28" s="2">
        <v>1</v>
      </c>
      <c r="TR28" s="2">
        <v>1</v>
      </c>
      <c r="TS28" s="2">
        <v>1</v>
      </c>
      <c r="TT28" s="2">
        <v>1</v>
      </c>
      <c r="TU28" s="2">
        <v>0</v>
      </c>
      <c r="TV28" s="2">
        <v>1</v>
      </c>
      <c r="TW28" s="2">
        <v>0</v>
      </c>
      <c r="TX28" s="2">
        <v>0</v>
      </c>
      <c r="TY28" s="2">
        <v>0</v>
      </c>
      <c r="UA28" s="2">
        <v>1</v>
      </c>
      <c r="UB28" s="2">
        <v>2</v>
      </c>
      <c r="UC28" s="2">
        <v>1</v>
      </c>
      <c r="UD28" s="2">
        <v>0</v>
      </c>
      <c r="UE28" s="2">
        <v>1</v>
      </c>
      <c r="UF28" s="2">
        <v>0</v>
      </c>
      <c r="UG28" s="2">
        <v>1</v>
      </c>
      <c r="UH28" s="2">
        <v>0</v>
      </c>
      <c r="UI28" s="2">
        <v>1</v>
      </c>
      <c r="UJ28" s="2">
        <v>1</v>
      </c>
      <c r="UK28" s="2">
        <v>0</v>
      </c>
      <c r="UL28" s="2">
        <v>0</v>
      </c>
      <c r="UM28" s="2">
        <v>0</v>
      </c>
      <c r="UN28" s="2">
        <v>1</v>
      </c>
      <c r="UO28" s="2">
        <v>0</v>
      </c>
      <c r="UP28" s="2">
        <v>1</v>
      </c>
      <c r="UQ28" s="2">
        <v>1</v>
      </c>
      <c r="UR28" s="2">
        <v>1</v>
      </c>
      <c r="US28" s="2">
        <v>1</v>
      </c>
      <c r="UT28" s="2">
        <v>1</v>
      </c>
      <c r="UU28" s="2">
        <v>1</v>
      </c>
      <c r="UV28" s="2">
        <v>1</v>
      </c>
      <c r="UW28" s="2">
        <v>1</v>
      </c>
      <c r="UX28" s="2">
        <v>1</v>
      </c>
      <c r="UY28" s="2">
        <v>0</v>
      </c>
      <c r="UZ28" s="2">
        <v>2</v>
      </c>
    </row>
    <row r="29" spans="1:572" x14ac:dyDescent="0.25">
      <c r="A29" s="2">
        <v>71</v>
      </c>
      <c r="B29" s="2" t="s">
        <v>114</v>
      </c>
      <c r="C29" s="2" t="s">
        <v>1328</v>
      </c>
      <c r="D29" s="2">
        <v>1</v>
      </c>
      <c r="F29" s="31" t="s">
        <v>2567</v>
      </c>
      <c r="G29" s="2">
        <v>1</v>
      </c>
      <c r="H29" s="2">
        <v>0</v>
      </c>
      <c r="J29" s="2">
        <v>1</v>
      </c>
      <c r="K29" s="2">
        <v>1</v>
      </c>
      <c r="L29" s="2">
        <v>1</v>
      </c>
      <c r="M29" s="2">
        <v>1</v>
      </c>
      <c r="N29" s="2">
        <v>1</v>
      </c>
      <c r="O29" s="2">
        <v>1</v>
      </c>
      <c r="P29" s="2">
        <v>1</v>
      </c>
      <c r="Q29" s="2">
        <v>1</v>
      </c>
      <c r="R29" s="2">
        <v>1</v>
      </c>
      <c r="S29" s="2">
        <v>1</v>
      </c>
      <c r="T29" s="2">
        <v>1</v>
      </c>
      <c r="U29" s="2">
        <v>1</v>
      </c>
      <c r="V29" s="2">
        <v>1</v>
      </c>
      <c r="W29" s="2">
        <v>1</v>
      </c>
      <c r="X29" s="2">
        <v>1</v>
      </c>
      <c r="Y29" s="2">
        <v>1</v>
      </c>
      <c r="Z29" s="2">
        <v>1</v>
      </c>
      <c r="AA29" s="2">
        <v>1</v>
      </c>
      <c r="AB29" s="2">
        <v>1</v>
      </c>
      <c r="AC29" s="2">
        <v>1</v>
      </c>
      <c r="AD29" s="2">
        <v>0</v>
      </c>
      <c r="AE29" s="2">
        <v>0</v>
      </c>
      <c r="AF29" s="2">
        <v>1</v>
      </c>
      <c r="AG29" s="2">
        <v>4</v>
      </c>
      <c r="AH29" s="2">
        <v>1</v>
      </c>
      <c r="AI29" s="2">
        <v>4</v>
      </c>
      <c r="AJ29" s="46">
        <v>1</v>
      </c>
      <c r="AK29" s="2">
        <v>0</v>
      </c>
      <c r="AL29" s="2">
        <v>0</v>
      </c>
      <c r="AM29" s="2">
        <v>0</v>
      </c>
      <c r="AN29" s="2">
        <v>0</v>
      </c>
      <c r="AO29" s="2">
        <v>0</v>
      </c>
      <c r="AP29" s="2">
        <v>1</v>
      </c>
      <c r="AQ29" s="2">
        <v>0</v>
      </c>
      <c r="AR29" s="2">
        <v>1</v>
      </c>
      <c r="AS29" s="2">
        <v>0</v>
      </c>
      <c r="AT29" s="2">
        <v>0</v>
      </c>
      <c r="AU29" s="2">
        <v>0</v>
      </c>
      <c r="AV29" s="2">
        <v>0</v>
      </c>
      <c r="AW29" s="2">
        <v>1</v>
      </c>
      <c r="AX29" s="2">
        <v>0</v>
      </c>
      <c r="AY29" s="2">
        <v>1</v>
      </c>
      <c r="AZ29" s="2">
        <v>1</v>
      </c>
      <c r="BA29" s="2">
        <v>0</v>
      </c>
      <c r="BB29" s="2">
        <v>1</v>
      </c>
      <c r="BC29" s="2">
        <v>1</v>
      </c>
      <c r="BD29" s="2">
        <v>0</v>
      </c>
      <c r="BE29" s="2">
        <v>0</v>
      </c>
      <c r="BF29" s="2">
        <v>1</v>
      </c>
      <c r="BG29" s="2">
        <v>10</v>
      </c>
      <c r="BH29" s="2">
        <v>0</v>
      </c>
      <c r="BI29" s="2">
        <v>0</v>
      </c>
      <c r="BJ29" s="2">
        <v>0</v>
      </c>
      <c r="BK29" s="2">
        <v>0</v>
      </c>
      <c r="BL29" s="2">
        <v>1</v>
      </c>
      <c r="BM29" s="2">
        <v>0</v>
      </c>
      <c r="BN29" s="2">
        <v>2</v>
      </c>
      <c r="BO29" s="2">
        <v>0</v>
      </c>
      <c r="BP29" s="2">
        <v>0</v>
      </c>
      <c r="BQ29" s="2">
        <v>0</v>
      </c>
      <c r="BR29" s="2">
        <v>0</v>
      </c>
      <c r="BS29" s="2">
        <v>1</v>
      </c>
      <c r="BT29" s="2">
        <v>0</v>
      </c>
      <c r="BU29" s="2">
        <v>1</v>
      </c>
      <c r="BV29" s="2">
        <v>1</v>
      </c>
      <c r="BW29" s="2">
        <v>0</v>
      </c>
      <c r="BX29" s="2">
        <v>1</v>
      </c>
      <c r="BY29" s="2">
        <v>1</v>
      </c>
      <c r="BZ29" s="2">
        <v>0</v>
      </c>
      <c r="CA29" s="2">
        <v>0</v>
      </c>
      <c r="CB29" s="2">
        <v>1</v>
      </c>
      <c r="CC29" s="2">
        <v>1</v>
      </c>
      <c r="CD29" s="2" t="s">
        <v>1357</v>
      </c>
      <c r="CE29" s="2">
        <v>40000</v>
      </c>
      <c r="CF29" s="46">
        <v>2203</v>
      </c>
      <c r="CG29" s="2">
        <v>0</v>
      </c>
      <c r="CH29" s="46">
        <v>8</v>
      </c>
      <c r="CI29" s="2">
        <v>5</v>
      </c>
      <c r="CJ29" s="2">
        <v>0</v>
      </c>
      <c r="CK29" s="2">
        <v>0</v>
      </c>
      <c r="CL29" s="2">
        <v>1</v>
      </c>
      <c r="CM29" s="2">
        <v>8</v>
      </c>
      <c r="CN29" s="2">
        <v>1</v>
      </c>
      <c r="CO29" s="2">
        <v>1</v>
      </c>
      <c r="CP29" s="2">
        <v>1</v>
      </c>
      <c r="CQ29" s="2">
        <v>4</v>
      </c>
      <c r="CR29" s="2">
        <v>1</v>
      </c>
      <c r="CT29" s="46">
        <v>14</v>
      </c>
      <c r="CU29" s="46">
        <v>552</v>
      </c>
      <c r="CV29" s="2">
        <v>0</v>
      </c>
      <c r="CX29" s="2">
        <v>2</v>
      </c>
      <c r="CY29" s="2">
        <v>80</v>
      </c>
      <c r="CZ29" s="2">
        <v>0</v>
      </c>
      <c r="DB29" s="46">
        <v>6</v>
      </c>
      <c r="DC29" s="46">
        <v>220</v>
      </c>
      <c r="DD29" s="46">
        <v>11</v>
      </c>
      <c r="DE29" s="46">
        <v>440</v>
      </c>
      <c r="DF29" s="2">
        <v>1</v>
      </c>
      <c r="DG29" s="2">
        <v>40</v>
      </c>
      <c r="DH29" s="46">
        <v>9</v>
      </c>
      <c r="DI29" s="46">
        <v>316</v>
      </c>
      <c r="DJ29" s="46">
        <v>0</v>
      </c>
      <c r="DK29" s="46"/>
      <c r="DL29" s="2">
        <v>6</v>
      </c>
      <c r="DM29" s="2">
        <v>240</v>
      </c>
      <c r="DN29" s="46">
        <v>17</v>
      </c>
      <c r="DO29" s="46">
        <v>680</v>
      </c>
      <c r="DP29" s="46">
        <v>7</v>
      </c>
      <c r="DQ29" s="46">
        <v>280</v>
      </c>
      <c r="DR29" s="2">
        <v>1</v>
      </c>
      <c r="DS29" s="46">
        <v>0</v>
      </c>
      <c r="DT29" s="46"/>
      <c r="DU29" s="46">
        <v>1</v>
      </c>
      <c r="DV29" s="46">
        <v>40</v>
      </c>
      <c r="DW29" s="46">
        <v>1</v>
      </c>
      <c r="DX29" s="46">
        <v>20</v>
      </c>
      <c r="DY29" s="46">
        <v>0</v>
      </c>
      <c r="DZ29" s="46"/>
      <c r="EA29" s="46">
        <v>1</v>
      </c>
      <c r="EB29" s="46">
        <v>40</v>
      </c>
      <c r="EC29" s="46">
        <v>1</v>
      </c>
      <c r="ED29" s="46">
        <v>40</v>
      </c>
      <c r="EE29" s="46">
        <v>0</v>
      </c>
      <c r="EF29" s="46"/>
      <c r="EG29" s="46">
        <v>0</v>
      </c>
      <c r="EH29" s="46"/>
      <c r="EI29" s="2">
        <v>3</v>
      </c>
      <c r="EJ29" s="2">
        <v>0</v>
      </c>
      <c r="EK29" s="2">
        <v>0</v>
      </c>
      <c r="EL29" s="2">
        <v>0</v>
      </c>
      <c r="EM29" s="2">
        <v>2</v>
      </c>
      <c r="EN29" s="2">
        <v>2</v>
      </c>
      <c r="EO29" s="2">
        <v>0</v>
      </c>
      <c r="EP29" s="2">
        <v>2</v>
      </c>
      <c r="EQ29" s="2">
        <v>0</v>
      </c>
      <c r="ER29" s="2">
        <v>2</v>
      </c>
      <c r="ES29" s="2">
        <v>8</v>
      </c>
      <c r="ET29" s="2">
        <v>1</v>
      </c>
      <c r="EU29" s="2">
        <v>1</v>
      </c>
      <c r="EV29" s="2">
        <v>0</v>
      </c>
      <c r="EW29" s="2">
        <v>0</v>
      </c>
      <c r="EX29" s="2">
        <v>0</v>
      </c>
      <c r="EY29" s="2">
        <v>0</v>
      </c>
      <c r="EZ29" s="2">
        <v>0</v>
      </c>
      <c r="FA29" s="2">
        <v>1</v>
      </c>
      <c r="FB29" s="2">
        <v>0</v>
      </c>
      <c r="FC29" s="2">
        <v>1</v>
      </c>
      <c r="FD29" s="2">
        <v>1</v>
      </c>
      <c r="FE29" s="2">
        <v>0</v>
      </c>
      <c r="FF29" s="2">
        <v>0</v>
      </c>
      <c r="FG29" s="2">
        <v>0</v>
      </c>
      <c r="FH29" s="2">
        <v>0</v>
      </c>
      <c r="FI29" s="2">
        <v>6</v>
      </c>
      <c r="FJ29" s="2">
        <v>0</v>
      </c>
      <c r="FK29" s="2">
        <v>0</v>
      </c>
      <c r="FL29" s="2">
        <v>0</v>
      </c>
      <c r="FM29" s="2">
        <v>0</v>
      </c>
      <c r="FN29" s="2">
        <v>1</v>
      </c>
      <c r="FO29" s="2">
        <v>0</v>
      </c>
      <c r="FP29" s="2">
        <v>7</v>
      </c>
      <c r="FQ29" s="2">
        <v>1</v>
      </c>
      <c r="FR29" s="2">
        <v>0</v>
      </c>
      <c r="FS29" s="2">
        <v>1</v>
      </c>
      <c r="FT29" s="2">
        <v>1</v>
      </c>
      <c r="FU29" s="2">
        <v>0</v>
      </c>
      <c r="FV29" s="2">
        <v>1</v>
      </c>
      <c r="FW29" s="2">
        <v>1</v>
      </c>
      <c r="FX29" s="2">
        <v>0</v>
      </c>
      <c r="FY29" s="2">
        <v>0</v>
      </c>
      <c r="FZ29" s="2">
        <v>0</v>
      </c>
      <c r="GV29" s="2">
        <v>1</v>
      </c>
      <c r="GW29" s="2">
        <v>0</v>
      </c>
      <c r="GX29" s="2">
        <v>0</v>
      </c>
      <c r="GY29" s="2">
        <v>0</v>
      </c>
      <c r="GZ29" s="2">
        <v>0</v>
      </c>
      <c r="HA29" s="2">
        <v>0</v>
      </c>
      <c r="HB29" s="2">
        <v>1</v>
      </c>
      <c r="HC29" s="2">
        <v>0</v>
      </c>
      <c r="HD29" s="2">
        <v>2</v>
      </c>
      <c r="HE29" s="2">
        <v>0</v>
      </c>
      <c r="HF29" s="2">
        <v>0</v>
      </c>
      <c r="HG29" s="2">
        <v>0</v>
      </c>
      <c r="HH29" s="2">
        <v>0</v>
      </c>
      <c r="HI29" s="2">
        <v>0</v>
      </c>
      <c r="HR29" s="2">
        <v>1</v>
      </c>
      <c r="HS29" s="2">
        <v>1</v>
      </c>
      <c r="HT29" s="2">
        <v>0</v>
      </c>
      <c r="HU29" s="2">
        <v>4</v>
      </c>
      <c r="HV29" s="2">
        <v>0</v>
      </c>
      <c r="HW29" s="2">
        <v>0</v>
      </c>
      <c r="HX29" s="2">
        <v>0</v>
      </c>
      <c r="HY29" s="2">
        <v>0</v>
      </c>
      <c r="HZ29" s="2">
        <v>1</v>
      </c>
      <c r="IA29" s="2">
        <v>0</v>
      </c>
      <c r="IB29" s="2">
        <v>0</v>
      </c>
      <c r="IC29" s="2">
        <v>0</v>
      </c>
      <c r="ID29" s="2">
        <v>2</v>
      </c>
      <c r="IE29" s="2">
        <v>2</v>
      </c>
      <c r="IF29" s="2">
        <v>0</v>
      </c>
      <c r="IG29" s="2">
        <v>0</v>
      </c>
      <c r="IP29" s="2">
        <v>5</v>
      </c>
      <c r="IQ29" s="2">
        <v>0</v>
      </c>
      <c r="IR29" s="2">
        <v>0</v>
      </c>
      <c r="IS29" s="2">
        <v>0</v>
      </c>
      <c r="IT29" s="2">
        <v>2</v>
      </c>
      <c r="IU29" s="2">
        <v>2</v>
      </c>
      <c r="IV29" s="2">
        <v>0</v>
      </c>
      <c r="IW29" s="2">
        <v>3</v>
      </c>
      <c r="IX29" s="2">
        <v>0</v>
      </c>
      <c r="IY29" s="2">
        <v>1</v>
      </c>
      <c r="IZ29" s="2">
        <v>5</v>
      </c>
      <c r="JA29" s="2">
        <v>3</v>
      </c>
      <c r="JB29" s="2">
        <v>1</v>
      </c>
      <c r="JC29" s="2">
        <v>0</v>
      </c>
      <c r="JD29" s="2">
        <v>0</v>
      </c>
      <c r="JE29" s="2">
        <v>0</v>
      </c>
      <c r="JF29" s="2">
        <v>0</v>
      </c>
      <c r="JG29" s="2">
        <v>0</v>
      </c>
      <c r="JH29" s="2">
        <v>1</v>
      </c>
      <c r="JI29" s="2">
        <v>0</v>
      </c>
      <c r="JJ29" s="2">
        <v>0</v>
      </c>
      <c r="JK29" s="2">
        <v>5</v>
      </c>
      <c r="JL29" s="2">
        <v>0</v>
      </c>
      <c r="JM29" s="2">
        <v>0</v>
      </c>
      <c r="JN29" s="2">
        <v>0</v>
      </c>
      <c r="JO29" s="2">
        <v>1</v>
      </c>
      <c r="JP29" s="2">
        <v>2</v>
      </c>
      <c r="JQ29" s="2">
        <v>0</v>
      </c>
      <c r="JR29" s="2">
        <v>1</v>
      </c>
      <c r="JS29" s="2">
        <v>0</v>
      </c>
      <c r="JT29" s="2">
        <v>0</v>
      </c>
      <c r="JU29" s="2">
        <v>4</v>
      </c>
      <c r="JV29" s="2">
        <v>0</v>
      </c>
      <c r="JW29" s="2">
        <v>0</v>
      </c>
      <c r="KF29" s="2">
        <v>1</v>
      </c>
      <c r="KG29" s="2">
        <v>7</v>
      </c>
      <c r="KH29" s="2">
        <v>0</v>
      </c>
      <c r="KI29" s="2">
        <v>3</v>
      </c>
      <c r="KJ29" s="2">
        <v>4</v>
      </c>
      <c r="KK29" s="2">
        <v>4</v>
      </c>
      <c r="KL29" s="2">
        <v>2</v>
      </c>
      <c r="KM29" s="2">
        <v>4</v>
      </c>
      <c r="KN29" s="2">
        <v>4</v>
      </c>
      <c r="KO29" s="2">
        <v>3</v>
      </c>
      <c r="KP29" s="2">
        <v>4</v>
      </c>
      <c r="KQ29" s="2">
        <v>3</v>
      </c>
      <c r="KR29" s="2">
        <v>4</v>
      </c>
      <c r="KS29" s="2">
        <v>4</v>
      </c>
      <c r="KT29" s="2">
        <v>4</v>
      </c>
      <c r="KU29" s="2">
        <v>4</v>
      </c>
      <c r="KV29" s="2">
        <v>0</v>
      </c>
      <c r="LE29" s="2">
        <v>1</v>
      </c>
      <c r="LF29" s="2">
        <v>1</v>
      </c>
      <c r="LG29" s="2">
        <v>0</v>
      </c>
      <c r="LH29" s="2">
        <v>0</v>
      </c>
      <c r="LI29" s="2">
        <v>1</v>
      </c>
      <c r="LJ29" s="2">
        <v>1</v>
      </c>
      <c r="LK29" s="2">
        <v>1</v>
      </c>
      <c r="LL29" s="2">
        <v>1</v>
      </c>
      <c r="LM29" s="2">
        <v>1</v>
      </c>
      <c r="LN29" s="46">
        <v>1</v>
      </c>
      <c r="LO29" s="46">
        <v>1</v>
      </c>
      <c r="LP29" s="2">
        <v>1</v>
      </c>
      <c r="LQ29" s="2">
        <v>1</v>
      </c>
      <c r="LR29" s="2">
        <v>0</v>
      </c>
      <c r="LS29" s="2">
        <v>1</v>
      </c>
      <c r="LT29" s="46">
        <v>1</v>
      </c>
      <c r="LU29" s="46">
        <v>1</v>
      </c>
      <c r="LV29" s="2">
        <v>1</v>
      </c>
      <c r="LW29" s="2">
        <v>0</v>
      </c>
      <c r="LX29" s="2">
        <v>1</v>
      </c>
      <c r="LY29" s="46">
        <v>1</v>
      </c>
      <c r="LZ29" s="46">
        <v>1</v>
      </c>
      <c r="MA29" s="46">
        <v>1</v>
      </c>
      <c r="MB29" s="2">
        <v>0</v>
      </c>
      <c r="MC29" s="2">
        <v>1</v>
      </c>
      <c r="MD29" s="2">
        <v>1</v>
      </c>
      <c r="ME29" s="2">
        <v>0</v>
      </c>
      <c r="MF29" s="2">
        <v>1</v>
      </c>
      <c r="MG29" s="2">
        <v>0</v>
      </c>
      <c r="MH29" s="2">
        <v>0</v>
      </c>
      <c r="MI29" s="2">
        <v>1</v>
      </c>
      <c r="MJ29" s="2">
        <v>1</v>
      </c>
      <c r="MK29" s="2">
        <v>1</v>
      </c>
      <c r="ML29" s="2">
        <v>0</v>
      </c>
      <c r="MM29" s="2">
        <v>0</v>
      </c>
      <c r="MN29" s="46">
        <v>1</v>
      </c>
      <c r="MO29" s="46">
        <v>0</v>
      </c>
      <c r="MP29" s="2">
        <v>0</v>
      </c>
      <c r="MQ29" s="2">
        <v>0</v>
      </c>
      <c r="MR29" s="2">
        <v>0</v>
      </c>
      <c r="MS29" s="2">
        <v>1</v>
      </c>
      <c r="MT29" s="2">
        <v>1</v>
      </c>
      <c r="MU29" s="2">
        <v>3</v>
      </c>
      <c r="MV29" s="2">
        <v>3</v>
      </c>
      <c r="MW29" s="2">
        <v>1</v>
      </c>
      <c r="MX29" s="2">
        <v>1</v>
      </c>
      <c r="MY29" s="2">
        <v>1</v>
      </c>
      <c r="MZ29" s="2">
        <v>1</v>
      </c>
      <c r="NA29" s="2">
        <v>1</v>
      </c>
      <c r="NB29" s="2">
        <v>1</v>
      </c>
      <c r="NC29" s="2">
        <v>1</v>
      </c>
      <c r="ND29" s="2">
        <v>1</v>
      </c>
      <c r="NE29" s="2">
        <v>0</v>
      </c>
      <c r="NF29" s="46">
        <v>1</v>
      </c>
      <c r="NG29" s="46">
        <v>1</v>
      </c>
      <c r="NH29" s="2">
        <v>1</v>
      </c>
      <c r="NI29" s="2">
        <v>1</v>
      </c>
      <c r="NJ29" s="38">
        <v>44064</v>
      </c>
      <c r="NK29" s="2">
        <v>3</v>
      </c>
      <c r="NL29" s="2">
        <v>1</v>
      </c>
      <c r="NM29" s="2">
        <v>0</v>
      </c>
      <c r="NN29" s="2">
        <v>0</v>
      </c>
      <c r="NO29" s="2">
        <v>0</v>
      </c>
      <c r="NP29" s="2">
        <v>0</v>
      </c>
      <c r="NQ29" s="2">
        <v>0</v>
      </c>
      <c r="NR29" s="2">
        <v>1</v>
      </c>
      <c r="NS29" s="2">
        <v>0</v>
      </c>
      <c r="NT29" s="2">
        <v>1</v>
      </c>
      <c r="NU29" s="2">
        <v>0</v>
      </c>
      <c r="NV29" s="2">
        <v>0</v>
      </c>
      <c r="NW29" s="2">
        <v>1</v>
      </c>
      <c r="NX29" s="2">
        <v>0</v>
      </c>
      <c r="NY29" s="2">
        <v>0</v>
      </c>
      <c r="NZ29" s="2">
        <v>0</v>
      </c>
      <c r="OA29" s="2">
        <v>0</v>
      </c>
      <c r="OB29" s="2">
        <v>0</v>
      </c>
      <c r="OC29" s="2">
        <v>0</v>
      </c>
      <c r="OD29" s="2">
        <v>0</v>
      </c>
      <c r="OE29" s="2">
        <v>0</v>
      </c>
      <c r="OF29" s="2">
        <v>0</v>
      </c>
      <c r="OG29" s="2">
        <v>0</v>
      </c>
      <c r="OH29" s="2">
        <v>1</v>
      </c>
      <c r="OI29" s="2">
        <v>1</v>
      </c>
      <c r="OJ29" s="2">
        <v>1</v>
      </c>
      <c r="OK29" s="2">
        <v>1</v>
      </c>
      <c r="OL29" s="2">
        <v>1</v>
      </c>
      <c r="OM29" s="2">
        <v>1</v>
      </c>
      <c r="ON29" s="2">
        <v>3</v>
      </c>
      <c r="OO29" s="2">
        <v>1</v>
      </c>
      <c r="OP29" s="2">
        <v>1</v>
      </c>
      <c r="OQ29" s="2">
        <v>1</v>
      </c>
      <c r="OR29" s="2">
        <v>1</v>
      </c>
      <c r="OS29" s="2">
        <v>1</v>
      </c>
      <c r="OT29" s="46">
        <v>1</v>
      </c>
      <c r="OU29" s="2">
        <v>1</v>
      </c>
      <c r="OV29" s="2">
        <v>1</v>
      </c>
      <c r="OW29" s="2">
        <v>1</v>
      </c>
      <c r="OX29" s="2">
        <v>1</v>
      </c>
      <c r="OY29" s="2">
        <v>1</v>
      </c>
      <c r="OZ29" s="2">
        <v>1</v>
      </c>
      <c r="PA29" s="2">
        <v>1</v>
      </c>
      <c r="PB29" s="2">
        <v>1</v>
      </c>
      <c r="PC29" s="46">
        <v>1</v>
      </c>
      <c r="PD29" s="46">
        <v>1</v>
      </c>
      <c r="PE29" s="2">
        <v>1</v>
      </c>
      <c r="PF29" s="2">
        <v>1</v>
      </c>
      <c r="PG29" s="2">
        <v>1</v>
      </c>
      <c r="PH29" s="46">
        <v>1</v>
      </c>
      <c r="PI29" s="2">
        <v>1</v>
      </c>
      <c r="PJ29" s="2">
        <v>1</v>
      </c>
      <c r="PK29" s="2">
        <v>3</v>
      </c>
      <c r="PL29" s="2">
        <v>1</v>
      </c>
      <c r="PM29" s="2">
        <v>1</v>
      </c>
      <c r="PN29" s="2">
        <v>1</v>
      </c>
      <c r="PO29" s="2">
        <v>1</v>
      </c>
      <c r="PP29" s="2">
        <v>3</v>
      </c>
      <c r="PQ29" s="2">
        <v>3</v>
      </c>
      <c r="PR29" s="2">
        <v>1</v>
      </c>
      <c r="PS29" s="2">
        <v>1</v>
      </c>
      <c r="PT29" s="2">
        <v>1</v>
      </c>
      <c r="PU29" s="2">
        <v>1</v>
      </c>
      <c r="PV29" s="2">
        <v>1</v>
      </c>
      <c r="PW29" s="2">
        <v>3</v>
      </c>
      <c r="PX29" s="2">
        <v>1</v>
      </c>
      <c r="PY29" s="2">
        <v>1</v>
      </c>
      <c r="PZ29" s="2">
        <v>1</v>
      </c>
      <c r="QA29" s="2">
        <v>1</v>
      </c>
      <c r="QB29" s="2">
        <v>1</v>
      </c>
      <c r="QC29" s="2">
        <v>1</v>
      </c>
      <c r="QD29" s="2">
        <v>1</v>
      </c>
      <c r="QE29" s="2">
        <v>1</v>
      </c>
      <c r="QF29" s="2">
        <v>3</v>
      </c>
      <c r="QG29" s="2">
        <v>1</v>
      </c>
      <c r="QH29" s="2">
        <v>1</v>
      </c>
      <c r="QI29" s="2">
        <v>3</v>
      </c>
      <c r="QJ29" s="2">
        <v>3</v>
      </c>
      <c r="QK29" s="2">
        <v>1</v>
      </c>
      <c r="QL29" s="2">
        <v>1</v>
      </c>
      <c r="QM29" s="2">
        <v>1</v>
      </c>
      <c r="QN29" s="2">
        <v>1</v>
      </c>
      <c r="QO29" s="2">
        <v>1</v>
      </c>
      <c r="QP29" s="2">
        <v>1</v>
      </c>
      <c r="QQ29" s="2">
        <v>1</v>
      </c>
      <c r="QR29" s="2">
        <v>0</v>
      </c>
      <c r="QT29" s="2">
        <v>0</v>
      </c>
      <c r="QV29" s="2">
        <v>1</v>
      </c>
      <c r="QW29" s="2">
        <v>2</v>
      </c>
      <c r="QX29" s="2">
        <v>1</v>
      </c>
      <c r="QY29" s="2">
        <v>0</v>
      </c>
      <c r="RA29" s="2">
        <v>1</v>
      </c>
      <c r="RB29" s="2">
        <v>1</v>
      </c>
      <c r="RC29" s="2">
        <v>1</v>
      </c>
      <c r="RD29" s="2">
        <v>2</v>
      </c>
      <c r="RE29" s="2">
        <v>1</v>
      </c>
      <c r="RF29" s="2">
        <v>1</v>
      </c>
      <c r="RG29" s="2">
        <v>1</v>
      </c>
      <c r="RH29" s="2">
        <v>1</v>
      </c>
      <c r="RJ29" s="2">
        <v>0</v>
      </c>
      <c r="RK29" s="2">
        <v>0</v>
      </c>
      <c r="RL29" s="2">
        <v>1</v>
      </c>
      <c r="RM29" s="2">
        <v>0</v>
      </c>
      <c r="RN29" s="2">
        <v>1</v>
      </c>
      <c r="RO29" s="2">
        <v>1</v>
      </c>
      <c r="RP29" s="2">
        <v>1</v>
      </c>
      <c r="RQ29" s="2">
        <v>1</v>
      </c>
      <c r="RR29" s="2">
        <v>1</v>
      </c>
      <c r="RS29" s="2">
        <v>0</v>
      </c>
      <c r="RT29" s="2">
        <v>1</v>
      </c>
      <c r="RU29" s="2">
        <v>1</v>
      </c>
      <c r="RV29" s="2">
        <v>0</v>
      </c>
      <c r="RW29" s="2">
        <v>1</v>
      </c>
      <c r="RX29" s="2">
        <v>1</v>
      </c>
      <c r="RY29" s="2">
        <v>0</v>
      </c>
      <c r="RZ29" s="2">
        <v>0</v>
      </c>
      <c r="SA29" s="2">
        <v>0</v>
      </c>
      <c r="SB29" s="2">
        <v>1</v>
      </c>
      <c r="SC29" s="2">
        <v>0</v>
      </c>
      <c r="SD29" s="2">
        <v>0</v>
      </c>
      <c r="SE29" s="2">
        <v>0</v>
      </c>
      <c r="SF29" s="2">
        <v>0</v>
      </c>
      <c r="SG29" s="2">
        <v>0</v>
      </c>
      <c r="SH29" s="2">
        <v>0</v>
      </c>
      <c r="SI29" s="2">
        <v>0</v>
      </c>
      <c r="SK29" s="2">
        <v>1</v>
      </c>
      <c r="SL29" s="2">
        <v>1</v>
      </c>
      <c r="SM29" s="2">
        <v>1</v>
      </c>
      <c r="SN29" s="2">
        <v>1</v>
      </c>
      <c r="SO29" s="2">
        <v>1</v>
      </c>
      <c r="SP29" s="2">
        <v>1</v>
      </c>
      <c r="SQ29" s="2">
        <v>0</v>
      </c>
      <c r="SR29" s="2">
        <v>1</v>
      </c>
      <c r="SS29" s="2">
        <v>1</v>
      </c>
      <c r="ST29" s="2">
        <v>1</v>
      </c>
      <c r="SU29" s="2">
        <v>0</v>
      </c>
      <c r="SV29" s="2">
        <v>0</v>
      </c>
      <c r="SW29" s="2">
        <v>0</v>
      </c>
      <c r="SX29" s="2">
        <v>0</v>
      </c>
      <c r="SY29" s="2">
        <v>0</v>
      </c>
      <c r="SZ29" s="2">
        <v>0</v>
      </c>
      <c r="TA29" s="2">
        <v>0</v>
      </c>
      <c r="TB29" s="2">
        <v>0</v>
      </c>
      <c r="TC29" s="2">
        <v>0</v>
      </c>
      <c r="TE29" s="2">
        <v>0</v>
      </c>
      <c r="TF29" s="2">
        <v>0</v>
      </c>
      <c r="TG29" s="2">
        <v>1</v>
      </c>
      <c r="TH29" s="2">
        <v>1</v>
      </c>
      <c r="TI29" s="2">
        <v>1</v>
      </c>
      <c r="TJ29" s="2">
        <v>0</v>
      </c>
      <c r="TK29" s="2">
        <v>1</v>
      </c>
      <c r="TL29" s="2">
        <v>1</v>
      </c>
      <c r="TM29" s="2">
        <v>1</v>
      </c>
      <c r="TN29" s="2">
        <v>1</v>
      </c>
      <c r="TO29" s="2">
        <v>1</v>
      </c>
      <c r="TP29" s="2">
        <v>1</v>
      </c>
      <c r="TQ29" s="2">
        <v>1</v>
      </c>
      <c r="TR29" s="2">
        <v>1</v>
      </c>
      <c r="TS29" s="2">
        <v>1</v>
      </c>
      <c r="TT29" s="2">
        <v>1</v>
      </c>
      <c r="TU29" s="2">
        <v>0</v>
      </c>
      <c r="TV29" s="2">
        <v>1</v>
      </c>
      <c r="TW29" s="2">
        <v>1</v>
      </c>
      <c r="TX29" s="2">
        <v>0</v>
      </c>
      <c r="TY29" s="2">
        <v>0</v>
      </c>
      <c r="UA29" s="2">
        <v>1</v>
      </c>
      <c r="UB29" s="2">
        <v>2</v>
      </c>
      <c r="UC29" s="2">
        <v>1</v>
      </c>
      <c r="UD29" s="2">
        <v>1</v>
      </c>
      <c r="UE29" s="2">
        <v>1</v>
      </c>
      <c r="UF29" s="2">
        <v>1</v>
      </c>
      <c r="UG29" s="2">
        <v>1</v>
      </c>
      <c r="UH29" s="2">
        <v>0</v>
      </c>
      <c r="UI29" s="2">
        <v>1</v>
      </c>
      <c r="UJ29" s="2">
        <v>1</v>
      </c>
      <c r="UK29" s="2">
        <v>1</v>
      </c>
      <c r="UL29" s="2">
        <v>0</v>
      </c>
      <c r="UM29" s="2">
        <v>0</v>
      </c>
      <c r="UN29" s="2">
        <v>1</v>
      </c>
      <c r="UO29" s="2">
        <v>0</v>
      </c>
      <c r="UP29" s="2">
        <v>1</v>
      </c>
      <c r="UQ29" s="2">
        <v>0</v>
      </c>
      <c r="UR29" s="2">
        <v>0</v>
      </c>
      <c r="US29" s="2">
        <v>1</v>
      </c>
      <c r="UT29" s="2">
        <v>0</v>
      </c>
      <c r="UU29" s="2">
        <v>1</v>
      </c>
      <c r="UV29" s="2">
        <v>1</v>
      </c>
      <c r="UW29" s="2">
        <v>1</v>
      </c>
      <c r="UX29" s="2">
        <v>0</v>
      </c>
      <c r="UY29" s="2">
        <v>0</v>
      </c>
      <c r="UZ29" s="2">
        <v>2</v>
      </c>
    </row>
    <row r="30" spans="1:572" x14ac:dyDescent="0.25">
      <c r="A30" s="2">
        <v>72</v>
      </c>
      <c r="B30" s="2" t="s">
        <v>114</v>
      </c>
      <c r="C30" s="2" t="s">
        <v>1328</v>
      </c>
      <c r="D30" s="2">
        <v>1</v>
      </c>
      <c r="F30" s="31" t="s">
        <v>2568</v>
      </c>
      <c r="G30" s="2">
        <v>1</v>
      </c>
      <c r="H30" s="2">
        <v>0</v>
      </c>
      <c r="J30" s="2">
        <v>1</v>
      </c>
      <c r="K30" s="2">
        <v>1</v>
      </c>
      <c r="L30" s="2">
        <v>0</v>
      </c>
      <c r="M30" s="2">
        <v>1</v>
      </c>
      <c r="N30" s="2">
        <v>1</v>
      </c>
      <c r="O30" s="2">
        <v>1</v>
      </c>
      <c r="P30" s="2">
        <v>1</v>
      </c>
      <c r="Q30" s="2">
        <v>1</v>
      </c>
      <c r="R30" s="2">
        <v>1</v>
      </c>
      <c r="S30" s="2">
        <v>1</v>
      </c>
      <c r="T30" s="2">
        <v>1</v>
      </c>
      <c r="U30" s="2">
        <v>1</v>
      </c>
      <c r="V30" s="2">
        <v>1</v>
      </c>
      <c r="W30" s="2">
        <v>1</v>
      </c>
      <c r="X30" s="2">
        <v>1</v>
      </c>
      <c r="Y30" s="2">
        <v>1</v>
      </c>
      <c r="Z30" s="2">
        <v>1</v>
      </c>
      <c r="AA30" s="2">
        <v>1</v>
      </c>
      <c r="AB30" s="2">
        <v>1</v>
      </c>
      <c r="AC30" s="2">
        <v>0</v>
      </c>
      <c r="AD30" s="2">
        <v>1</v>
      </c>
      <c r="AE30" s="2">
        <v>0</v>
      </c>
      <c r="AF30" s="2">
        <v>1</v>
      </c>
      <c r="AG30" s="2">
        <v>3</v>
      </c>
      <c r="AH30" s="2">
        <v>1</v>
      </c>
      <c r="AI30" s="2">
        <v>5</v>
      </c>
      <c r="AJ30" s="46">
        <v>0</v>
      </c>
      <c r="AK30" s="2">
        <v>0</v>
      </c>
      <c r="AL30" s="2">
        <v>0</v>
      </c>
      <c r="AM30" s="2">
        <v>0</v>
      </c>
      <c r="AN30" s="2">
        <v>0</v>
      </c>
      <c r="AO30" s="2">
        <v>0</v>
      </c>
      <c r="AP30" s="2">
        <v>0</v>
      </c>
      <c r="AQ30" s="2">
        <v>0</v>
      </c>
      <c r="AR30" s="2">
        <v>0</v>
      </c>
      <c r="AS30" s="2">
        <v>0</v>
      </c>
      <c r="AT30" s="2">
        <v>0</v>
      </c>
      <c r="AU30" s="2">
        <v>0</v>
      </c>
      <c r="AV30" s="2">
        <v>0</v>
      </c>
      <c r="AW30" s="2">
        <v>0</v>
      </c>
      <c r="AX30" s="2">
        <v>0</v>
      </c>
      <c r="AY30" s="2">
        <v>0</v>
      </c>
      <c r="AZ30" s="2">
        <v>0</v>
      </c>
      <c r="BA30" s="2">
        <v>0</v>
      </c>
      <c r="BB30" s="2">
        <v>0</v>
      </c>
      <c r="BC30" s="2">
        <v>0</v>
      </c>
      <c r="BD30" s="2">
        <v>0</v>
      </c>
      <c r="BE30" s="2">
        <v>0</v>
      </c>
      <c r="BF30" s="2">
        <v>1</v>
      </c>
      <c r="BG30" s="2">
        <v>6</v>
      </c>
      <c r="BH30" s="2">
        <v>0</v>
      </c>
      <c r="BI30" s="2">
        <v>0</v>
      </c>
      <c r="BJ30" s="2">
        <v>0</v>
      </c>
      <c r="BK30" s="2">
        <v>2</v>
      </c>
      <c r="BL30" s="2">
        <v>1</v>
      </c>
      <c r="BM30" s="2">
        <v>0</v>
      </c>
      <c r="BN30" s="2">
        <v>0</v>
      </c>
      <c r="BO30" s="2">
        <v>0</v>
      </c>
      <c r="BP30" s="2">
        <v>0</v>
      </c>
      <c r="BQ30" s="2">
        <v>2</v>
      </c>
      <c r="BR30" s="2">
        <v>1</v>
      </c>
      <c r="BS30" s="2">
        <v>1</v>
      </c>
      <c r="BT30" s="2">
        <v>1</v>
      </c>
      <c r="BU30" s="2">
        <v>0</v>
      </c>
      <c r="BV30" s="2">
        <v>1</v>
      </c>
      <c r="BW30" s="2">
        <v>0</v>
      </c>
      <c r="BX30" s="2">
        <v>1</v>
      </c>
      <c r="BY30" s="2">
        <v>0</v>
      </c>
      <c r="BZ30" s="2">
        <v>1</v>
      </c>
      <c r="CA30" s="2">
        <v>0</v>
      </c>
      <c r="CB30" s="2">
        <v>1</v>
      </c>
      <c r="CC30" s="2">
        <v>1</v>
      </c>
      <c r="CD30" s="2" t="s">
        <v>1358</v>
      </c>
      <c r="CE30" s="2">
        <v>20000</v>
      </c>
      <c r="CF30" s="46">
        <v>12231</v>
      </c>
      <c r="CG30" s="2">
        <v>1</v>
      </c>
      <c r="CH30" s="46">
        <v>5</v>
      </c>
      <c r="CI30" s="2">
        <v>2</v>
      </c>
      <c r="CJ30" s="2">
        <v>0</v>
      </c>
      <c r="CK30" s="2">
        <v>0</v>
      </c>
      <c r="CL30" s="2">
        <v>1</v>
      </c>
      <c r="CM30" s="2">
        <v>0</v>
      </c>
      <c r="CN30" s="2">
        <v>1</v>
      </c>
      <c r="CO30" s="2">
        <v>1</v>
      </c>
      <c r="CP30" s="2">
        <v>1</v>
      </c>
      <c r="CQ30" s="2">
        <v>2</v>
      </c>
      <c r="CR30" s="2">
        <v>2</v>
      </c>
      <c r="CS30" s="2">
        <v>3</v>
      </c>
      <c r="CT30" s="46">
        <v>9</v>
      </c>
      <c r="CU30" s="46">
        <v>360</v>
      </c>
      <c r="CV30" s="2">
        <v>1</v>
      </c>
      <c r="CW30" s="2">
        <v>40</v>
      </c>
      <c r="CX30" s="2">
        <v>2</v>
      </c>
      <c r="CY30" s="2">
        <v>60</v>
      </c>
      <c r="CZ30" s="2">
        <v>1</v>
      </c>
      <c r="DA30" s="2">
        <v>40</v>
      </c>
      <c r="DB30" s="46">
        <v>2</v>
      </c>
      <c r="DC30" s="46">
        <v>80</v>
      </c>
      <c r="DD30" s="46">
        <v>5</v>
      </c>
      <c r="DE30" s="46">
        <v>200</v>
      </c>
      <c r="DF30" s="2">
        <v>1</v>
      </c>
      <c r="DG30" s="2">
        <v>40</v>
      </c>
      <c r="DH30" s="46">
        <v>3</v>
      </c>
      <c r="DI30" s="46">
        <v>120</v>
      </c>
      <c r="DJ30" s="46">
        <v>0</v>
      </c>
      <c r="DK30" s="46"/>
      <c r="DL30" s="2">
        <v>3</v>
      </c>
      <c r="DM30" s="2">
        <v>120</v>
      </c>
      <c r="DN30" s="46">
        <v>14</v>
      </c>
      <c r="DO30" s="46">
        <v>560</v>
      </c>
      <c r="DP30" s="46">
        <v>3</v>
      </c>
      <c r="DQ30" s="46">
        <v>120</v>
      </c>
      <c r="DR30" s="2">
        <v>1</v>
      </c>
      <c r="DS30" s="46">
        <v>1</v>
      </c>
      <c r="DT30" s="46">
        <v>40</v>
      </c>
      <c r="DU30" s="46">
        <v>0</v>
      </c>
      <c r="DV30" s="46"/>
      <c r="DW30" s="46">
        <v>1</v>
      </c>
      <c r="DX30" s="46">
        <v>40</v>
      </c>
      <c r="DY30" s="46">
        <v>0</v>
      </c>
      <c r="DZ30" s="46"/>
      <c r="EA30" s="46">
        <v>1</v>
      </c>
      <c r="EB30" s="46">
        <v>40</v>
      </c>
      <c r="EC30" s="46">
        <v>0</v>
      </c>
      <c r="ED30" s="46"/>
      <c r="EE30" s="46">
        <v>1</v>
      </c>
      <c r="EF30" s="46">
        <v>40</v>
      </c>
      <c r="EG30" s="46">
        <v>0</v>
      </c>
      <c r="EH30" s="46"/>
      <c r="EI30" s="2">
        <v>3</v>
      </c>
      <c r="EJ30" s="2">
        <v>0</v>
      </c>
      <c r="EK30" s="2">
        <v>0</v>
      </c>
      <c r="EL30" s="2">
        <v>0</v>
      </c>
      <c r="EM30" s="2">
        <v>0</v>
      </c>
      <c r="EN30" s="2">
        <v>0</v>
      </c>
      <c r="EO30" s="2">
        <v>0</v>
      </c>
      <c r="EP30" s="2">
        <v>0</v>
      </c>
      <c r="EQ30" s="2">
        <v>0</v>
      </c>
      <c r="ER30" s="2">
        <v>0</v>
      </c>
      <c r="ES30" s="2">
        <v>1</v>
      </c>
      <c r="ET30" s="2">
        <v>0</v>
      </c>
      <c r="EU30" s="2">
        <v>0</v>
      </c>
      <c r="FD30" s="2">
        <v>1</v>
      </c>
      <c r="FE30" s="2">
        <v>0</v>
      </c>
      <c r="FF30" s="2">
        <v>0</v>
      </c>
      <c r="FG30" s="2">
        <v>0</v>
      </c>
      <c r="FH30" s="2">
        <v>0</v>
      </c>
      <c r="FI30" s="2">
        <v>2</v>
      </c>
      <c r="FJ30" s="2">
        <v>0</v>
      </c>
      <c r="FK30" s="2">
        <v>0</v>
      </c>
      <c r="FL30" s="2">
        <v>0</v>
      </c>
      <c r="FM30" s="2">
        <v>0</v>
      </c>
      <c r="FN30" s="2">
        <v>0</v>
      </c>
      <c r="FO30" s="2">
        <v>0</v>
      </c>
      <c r="FP30" s="2">
        <v>1</v>
      </c>
      <c r="FQ30" s="2">
        <v>1</v>
      </c>
      <c r="FR30" s="2">
        <v>1</v>
      </c>
      <c r="FS30" s="2">
        <v>0</v>
      </c>
      <c r="FT30" s="2">
        <v>1</v>
      </c>
      <c r="FU30" s="2">
        <v>0</v>
      </c>
      <c r="FV30" s="2">
        <v>1</v>
      </c>
      <c r="FW30" s="2">
        <v>0</v>
      </c>
      <c r="FX30" s="2">
        <v>1</v>
      </c>
      <c r="FY30" s="2">
        <v>0</v>
      </c>
      <c r="FZ30" s="2">
        <v>0</v>
      </c>
      <c r="GV30" s="2">
        <v>1</v>
      </c>
      <c r="GW30" s="2">
        <v>2</v>
      </c>
      <c r="GX30" s="2">
        <v>0</v>
      </c>
      <c r="GY30" s="2">
        <v>0</v>
      </c>
      <c r="GZ30" s="2">
        <v>0</v>
      </c>
      <c r="HA30" s="2">
        <v>0</v>
      </c>
      <c r="HB30" s="2">
        <v>0</v>
      </c>
      <c r="HC30" s="2">
        <v>0</v>
      </c>
      <c r="HD30" s="2">
        <v>0</v>
      </c>
      <c r="HE30" s="2">
        <v>0</v>
      </c>
      <c r="HF30" s="2">
        <v>0</v>
      </c>
      <c r="HG30" s="2">
        <v>2</v>
      </c>
      <c r="HH30" s="2">
        <v>1</v>
      </c>
      <c r="HI30" s="2">
        <v>0</v>
      </c>
      <c r="HR30" s="2">
        <v>1</v>
      </c>
      <c r="HS30" s="2">
        <v>1</v>
      </c>
      <c r="HT30" s="2">
        <v>1</v>
      </c>
      <c r="HU30" s="2">
        <v>0</v>
      </c>
      <c r="HV30" s="2">
        <v>0</v>
      </c>
      <c r="HW30" s="2">
        <v>0</v>
      </c>
      <c r="HX30" s="2">
        <v>1</v>
      </c>
      <c r="HY30" s="2">
        <v>0</v>
      </c>
      <c r="HZ30" s="2">
        <v>2</v>
      </c>
      <c r="IA30" s="2">
        <v>0</v>
      </c>
      <c r="IB30" s="2">
        <v>2</v>
      </c>
      <c r="IC30" s="2">
        <v>0</v>
      </c>
      <c r="ID30" s="2">
        <v>0</v>
      </c>
      <c r="IE30" s="2">
        <v>1</v>
      </c>
      <c r="IF30" s="2">
        <v>0</v>
      </c>
      <c r="IG30" s="2">
        <v>0</v>
      </c>
      <c r="IP30" s="2">
        <v>0</v>
      </c>
      <c r="IQ30" s="2">
        <v>0</v>
      </c>
      <c r="IR30" s="2">
        <v>0</v>
      </c>
      <c r="IS30" s="2">
        <v>0</v>
      </c>
      <c r="IT30" s="2">
        <v>0</v>
      </c>
      <c r="IU30" s="2">
        <v>0</v>
      </c>
      <c r="IV30" s="2">
        <v>0</v>
      </c>
      <c r="IW30" s="2">
        <v>0</v>
      </c>
      <c r="IX30" s="2">
        <v>0</v>
      </c>
      <c r="IY30" s="2">
        <v>0</v>
      </c>
      <c r="IZ30" s="2">
        <v>0</v>
      </c>
      <c r="JA30" s="2">
        <v>0</v>
      </c>
      <c r="JB30" s="2">
        <v>0</v>
      </c>
      <c r="JK30" s="2">
        <v>7</v>
      </c>
      <c r="JL30" s="2">
        <v>1</v>
      </c>
      <c r="JM30" s="2">
        <v>1</v>
      </c>
      <c r="JN30" s="2">
        <v>0</v>
      </c>
      <c r="JO30" s="2">
        <v>0</v>
      </c>
      <c r="JP30" s="2">
        <v>0</v>
      </c>
      <c r="JQ30" s="2">
        <v>0</v>
      </c>
      <c r="JR30" s="2">
        <v>1</v>
      </c>
      <c r="JS30" s="2">
        <v>0</v>
      </c>
      <c r="JT30" s="2">
        <v>0</v>
      </c>
      <c r="JU30" s="2">
        <v>3</v>
      </c>
      <c r="JV30" s="2">
        <v>1</v>
      </c>
      <c r="JW30" s="2">
        <v>1</v>
      </c>
      <c r="JX30" s="2">
        <v>0</v>
      </c>
      <c r="JY30" s="2">
        <v>0</v>
      </c>
      <c r="JZ30" s="2">
        <v>1</v>
      </c>
      <c r="KA30" s="2">
        <v>0</v>
      </c>
      <c r="KB30" s="2">
        <v>0</v>
      </c>
      <c r="KC30" s="2">
        <v>0</v>
      </c>
      <c r="KD30" s="2">
        <v>0</v>
      </c>
      <c r="KE30" s="2">
        <v>0</v>
      </c>
      <c r="KF30" s="2">
        <v>1</v>
      </c>
      <c r="KG30" s="2">
        <v>14</v>
      </c>
      <c r="KH30" s="2">
        <v>1</v>
      </c>
      <c r="KJ30" s="2">
        <v>4</v>
      </c>
      <c r="KK30" s="2">
        <v>4</v>
      </c>
      <c r="KL30" s="2">
        <v>3</v>
      </c>
      <c r="KM30" s="2">
        <v>4</v>
      </c>
      <c r="KN30" s="2">
        <v>2</v>
      </c>
      <c r="KO30" s="2">
        <v>3</v>
      </c>
      <c r="KP30" s="2">
        <v>4</v>
      </c>
      <c r="KQ30" s="2">
        <v>3</v>
      </c>
      <c r="KR30" s="2">
        <v>4</v>
      </c>
      <c r="KS30" s="2">
        <v>4</v>
      </c>
      <c r="KT30" s="2">
        <v>2</v>
      </c>
      <c r="KU30" s="2">
        <v>2</v>
      </c>
      <c r="KV30" s="2">
        <v>0</v>
      </c>
      <c r="LE30" s="2">
        <v>2</v>
      </c>
      <c r="LF30" s="2">
        <v>1</v>
      </c>
      <c r="LG30" s="2">
        <v>1</v>
      </c>
      <c r="LH30" s="2">
        <v>0</v>
      </c>
      <c r="LI30" s="2">
        <v>1</v>
      </c>
      <c r="LJ30" s="2">
        <v>1</v>
      </c>
      <c r="LK30" s="2">
        <v>1</v>
      </c>
      <c r="LL30" s="2">
        <v>1</v>
      </c>
      <c r="LM30" s="2">
        <v>1</v>
      </c>
      <c r="LN30" s="46">
        <v>2</v>
      </c>
      <c r="LO30" s="46">
        <v>1</v>
      </c>
      <c r="LP30" s="2">
        <v>1</v>
      </c>
      <c r="LQ30" s="2">
        <v>1</v>
      </c>
      <c r="LR30" s="2">
        <v>1</v>
      </c>
      <c r="LS30" s="2">
        <v>0</v>
      </c>
      <c r="LT30" s="46">
        <v>1</v>
      </c>
      <c r="LU30" s="46">
        <v>1</v>
      </c>
      <c r="LV30" s="2">
        <v>1</v>
      </c>
      <c r="LW30" s="2">
        <v>1</v>
      </c>
      <c r="LX30" s="2">
        <v>1</v>
      </c>
      <c r="LY30" s="46">
        <v>1</v>
      </c>
      <c r="LZ30" s="46">
        <v>1</v>
      </c>
      <c r="MA30" s="46">
        <v>1</v>
      </c>
      <c r="MB30" s="2">
        <v>1</v>
      </c>
      <c r="MC30" s="2">
        <v>1</v>
      </c>
      <c r="MD30" s="2">
        <v>1</v>
      </c>
      <c r="ME30" s="2">
        <v>1</v>
      </c>
      <c r="MF30" s="2">
        <v>1</v>
      </c>
      <c r="MG30" s="2">
        <v>0</v>
      </c>
      <c r="MH30" s="2">
        <v>1</v>
      </c>
      <c r="MI30" s="2">
        <v>1</v>
      </c>
      <c r="MJ30" s="2">
        <v>1</v>
      </c>
      <c r="MK30" s="2">
        <v>1</v>
      </c>
      <c r="ML30" s="2">
        <v>1</v>
      </c>
      <c r="MM30" s="2">
        <v>1</v>
      </c>
      <c r="MN30" s="46">
        <v>1</v>
      </c>
      <c r="MO30" s="46">
        <v>1</v>
      </c>
      <c r="MP30" s="2">
        <v>1</v>
      </c>
      <c r="MQ30" s="2">
        <v>1</v>
      </c>
      <c r="MR30" s="2">
        <v>0</v>
      </c>
      <c r="MS30" s="2">
        <v>1</v>
      </c>
      <c r="MT30" s="2">
        <v>1</v>
      </c>
      <c r="MU30" s="2">
        <v>3</v>
      </c>
      <c r="MV30" s="2">
        <v>3</v>
      </c>
      <c r="MW30" s="2">
        <v>1</v>
      </c>
      <c r="MX30" s="2">
        <v>1</v>
      </c>
      <c r="MY30" s="2">
        <v>0</v>
      </c>
      <c r="MZ30" s="2">
        <v>1</v>
      </c>
      <c r="NA30" s="2">
        <v>1</v>
      </c>
      <c r="NB30" s="2">
        <v>1</v>
      </c>
      <c r="NC30" s="2">
        <v>1</v>
      </c>
      <c r="ND30" s="2">
        <v>1</v>
      </c>
      <c r="NE30" s="2">
        <v>0</v>
      </c>
      <c r="NF30" s="46">
        <v>1</v>
      </c>
      <c r="NG30" s="46">
        <v>1</v>
      </c>
      <c r="NH30" s="2">
        <v>1</v>
      </c>
      <c r="NI30" s="2">
        <v>1</v>
      </c>
      <c r="NJ30" s="38">
        <v>44058</v>
      </c>
      <c r="NK30" s="2">
        <v>6</v>
      </c>
      <c r="NL30" s="2">
        <v>1</v>
      </c>
      <c r="NM30" s="2">
        <v>0</v>
      </c>
      <c r="NN30" s="2">
        <v>0</v>
      </c>
      <c r="NO30" s="2">
        <v>0</v>
      </c>
      <c r="NP30" s="2">
        <v>0</v>
      </c>
      <c r="NQ30" s="2">
        <v>0</v>
      </c>
      <c r="NR30" s="2">
        <v>1</v>
      </c>
      <c r="NS30" s="2">
        <v>0</v>
      </c>
      <c r="NT30" s="2">
        <v>1</v>
      </c>
      <c r="NU30" s="2">
        <v>0</v>
      </c>
      <c r="NV30" s="2">
        <v>0</v>
      </c>
      <c r="NW30" s="2">
        <v>1</v>
      </c>
      <c r="NX30" s="2">
        <v>0</v>
      </c>
      <c r="NY30" s="2">
        <v>0</v>
      </c>
      <c r="NZ30" s="2">
        <v>0</v>
      </c>
      <c r="OA30" s="2">
        <v>0</v>
      </c>
      <c r="OB30" s="2">
        <v>0</v>
      </c>
      <c r="OC30" s="2">
        <v>0</v>
      </c>
      <c r="OD30" s="2">
        <v>0</v>
      </c>
      <c r="OE30" s="2">
        <v>0</v>
      </c>
      <c r="OF30" s="2">
        <v>0</v>
      </c>
      <c r="OG30" s="2">
        <v>0</v>
      </c>
      <c r="OH30" s="2">
        <v>1</v>
      </c>
      <c r="OI30" s="2">
        <v>2</v>
      </c>
      <c r="OJ30" s="2">
        <v>0</v>
      </c>
      <c r="OK30" s="2">
        <v>1</v>
      </c>
      <c r="OL30" s="2">
        <v>1</v>
      </c>
      <c r="OM30" s="2">
        <v>1</v>
      </c>
      <c r="ON30" s="2">
        <v>1</v>
      </c>
      <c r="OO30" s="2">
        <v>1</v>
      </c>
      <c r="OP30" s="2">
        <v>1</v>
      </c>
      <c r="OQ30" s="2">
        <v>1</v>
      </c>
      <c r="OR30" s="2">
        <v>1</v>
      </c>
      <c r="OS30" s="2">
        <v>1</v>
      </c>
      <c r="OT30" s="46">
        <v>1</v>
      </c>
      <c r="OU30" s="2">
        <v>1</v>
      </c>
      <c r="OV30" s="2">
        <v>1</v>
      </c>
      <c r="OW30" s="2">
        <v>1</v>
      </c>
      <c r="OX30" s="2">
        <v>1</v>
      </c>
      <c r="OY30" s="2">
        <v>1</v>
      </c>
      <c r="OZ30" s="2">
        <v>3</v>
      </c>
      <c r="PA30" s="2">
        <v>1</v>
      </c>
      <c r="PB30" s="2">
        <v>1</v>
      </c>
      <c r="PC30" s="46">
        <v>1</v>
      </c>
      <c r="PD30" s="46">
        <v>1</v>
      </c>
      <c r="PE30" s="2">
        <v>1</v>
      </c>
      <c r="PF30" s="2">
        <v>1</v>
      </c>
      <c r="PG30" s="2">
        <v>3</v>
      </c>
      <c r="PH30" s="46">
        <v>1</v>
      </c>
      <c r="PI30" s="2">
        <v>1</v>
      </c>
      <c r="PJ30" s="2">
        <v>1</v>
      </c>
      <c r="PK30" s="2">
        <v>1</v>
      </c>
      <c r="PL30" s="2">
        <v>1</v>
      </c>
      <c r="PM30" s="2">
        <v>1</v>
      </c>
      <c r="PN30" s="2">
        <v>1</v>
      </c>
      <c r="PO30" s="2">
        <v>1</v>
      </c>
      <c r="PP30" s="2">
        <v>3</v>
      </c>
      <c r="PQ30" s="2">
        <v>3</v>
      </c>
      <c r="PR30" s="2">
        <v>1</v>
      </c>
      <c r="PS30" s="2">
        <v>1</v>
      </c>
      <c r="PT30" s="2">
        <v>1</v>
      </c>
      <c r="PU30" s="2">
        <v>1</v>
      </c>
      <c r="PV30" s="2">
        <v>2</v>
      </c>
      <c r="PW30" s="2">
        <v>2</v>
      </c>
      <c r="PX30" s="2">
        <v>1</v>
      </c>
      <c r="PY30" s="2">
        <v>1</v>
      </c>
      <c r="PZ30" s="2">
        <v>1</v>
      </c>
      <c r="QA30" s="2">
        <v>1</v>
      </c>
      <c r="QB30" s="2">
        <v>2</v>
      </c>
      <c r="QC30" s="2">
        <v>1</v>
      </c>
      <c r="QD30" s="2">
        <v>1</v>
      </c>
      <c r="QE30" s="2">
        <v>3</v>
      </c>
      <c r="QF30" s="2">
        <v>1</v>
      </c>
      <c r="QG30" s="2">
        <v>1</v>
      </c>
      <c r="QH30" s="2">
        <v>1</v>
      </c>
      <c r="QI30" s="2">
        <v>3</v>
      </c>
      <c r="QJ30" s="2">
        <v>2</v>
      </c>
      <c r="QK30" s="2">
        <v>1</v>
      </c>
      <c r="QL30" s="2">
        <v>1</v>
      </c>
      <c r="QM30" s="2">
        <v>1</v>
      </c>
      <c r="QN30" s="2">
        <v>1</v>
      </c>
      <c r="QO30" s="2">
        <v>1</v>
      </c>
      <c r="QP30" s="2">
        <v>1</v>
      </c>
      <c r="QQ30" s="2">
        <v>2</v>
      </c>
      <c r="QR30" s="2">
        <v>0</v>
      </c>
      <c r="QT30" s="2">
        <v>0</v>
      </c>
      <c r="QV30" s="2">
        <v>2</v>
      </c>
      <c r="QW30" s="2">
        <v>2</v>
      </c>
      <c r="QX30" s="2">
        <v>1</v>
      </c>
      <c r="QY30" s="2">
        <v>1</v>
      </c>
      <c r="QZ30" s="2">
        <v>0</v>
      </c>
      <c r="RA30" s="2">
        <v>1</v>
      </c>
      <c r="RB30" s="2">
        <v>1</v>
      </c>
      <c r="RC30" s="2">
        <v>1</v>
      </c>
      <c r="RD30" s="2">
        <v>3</v>
      </c>
      <c r="RE30" s="2">
        <v>1</v>
      </c>
      <c r="RF30" s="2">
        <v>1</v>
      </c>
      <c r="RG30" s="2">
        <v>1</v>
      </c>
      <c r="RH30" s="2">
        <v>1</v>
      </c>
      <c r="RJ30" s="2">
        <v>1</v>
      </c>
      <c r="RK30" s="2">
        <v>1</v>
      </c>
      <c r="RL30" s="2">
        <v>1</v>
      </c>
      <c r="RM30" s="2">
        <v>0</v>
      </c>
      <c r="RN30" s="2">
        <v>0</v>
      </c>
      <c r="RO30" s="2">
        <v>1</v>
      </c>
      <c r="RP30" s="2">
        <v>1</v>
      </c>
      <c r="RQ30" s="2">
        <v>0</v>
      </c>
      <c r="RR30" s="2">
        <v>1</v>
      </c>
      <c r="RS30" s="2">
        <v>1</v>
      </c>
      <c r="RT30" s="2">
        <v>0</v>
      </c>
      <c r="RU30" s="2">
        <v>1</v>
      </c>
      <c r="RV30" s="2">
        <v>0</v>
      </c>
      <c r="RW30" s="2">
        <v>1</v>
      </c>
      <c r="RX30" s="2">
        <v>1</v>
      </c>
      <c r="RY30" s="2">
        <v>1</v>
      </c>
      <c r="RZ30" s="2">
        <v>0</v>
      </c>
      <c r="SA30" s="2">
        <v>1</v>
      </c>
      <c r="SB30" s="2">
        <v>1</v>
      </c>
      <c r="SC30" s="2">
        <v>1</v>
      </c>
      <c r="SD30" s="2">
        <v>0</v>
      </c>
      <c r="SE30" s="2">
        <v>0</v>
      </c>
      <c r="SF30" s="2">
        <v>1</v>
      </c>
      <c r="SG30" s="2">
        <v>0</v>
      </c>
      <c r="SH30" s="2">
        <v>0</v>
      </c>
      <c r="SI30" s="2">
        <v>0</v>
      </c>
      <c r="SK30" s="2">
        <v>1</v>
      </c>
      <c r="SL30" s="2">
        <v>1</v>
      </c>
      <c r="SM30" s="2">
        <v>1</v>
      </c>
      <c r="SN30" s="2">
        <v>1</v>
      </c>
      <c r="SO30" s="2">
        <v>1</v>
      </c>
      <c r="SP30" s="2">
        <v>1</v>
      </c>
      <c r="SQ30" s="2">
        <v>1</v>
      </c>
      <c r="SR30" s="2">
        <v>1</v>
      </c>
      <c r="SS30" s="2">
        <v>1</v>
      </c>
      <c r="ST30" s="2">
        <v>1</v>
      </c>
      <c r="SU30" s="2">
        <v>1</v>
      </c>
      <c r="SV30" s="2">
        <v>1</v>
      </c>
      <c r="SW30" s="2">
        <v>1</v>
      </c>
      <c r="SX30" s="2">
        <v>1</v>
      </c>
      <c r="SY30" s="2">
        <v>1</v>
      </c>
      <c r="SZ30" s="2">
        <v>1</v>
      </c>
      <c r="TA30" s="2">
        <v>1</v>
      </c>
      <c r="TB30" s="2">
        <v>1</v>
      </c>
      <c r="TC30" s="2">
        <v>1</v>
      </c>
      <c r="TD30" s="2" t="s">
        <v>1359</v>
      </c>
      <c r="TE30" s="2">
        <v>1</v>
      </c>
      <c r="TF30" s="2">
        <v>1</v>
      </c>
      <c r="TG30" s="2">
        <v>1</v>
      </c>
      <c r="TH30" s="2">
        <v>1</v>
      </c>
      <c r="TI30" s="2">
        <v>1</v>
      </c>
      <c r="TJ30" s="2">
        <v>1</v>
      </c>
      <c r="TK30" s="2">
        <v>1</v>
      </c>
      <c r="TL30" s="2">
        <v>1</v>
      </c>
      <c r="TM30" s="2">
        <v>1</v>
      </c>
      <c r="TN30" s="2">
        <v>1</v>
      </c>
      <c r="TO30" s="2">
        <v>1</v>
      </c>
      <c r="TP30" s="2">
        <v>1</v>
      </c>
      <c r="TQ30" s="2">
        <v>1</v>
      </c>
      <c r="TR30" s="2">
        <v>1</v>
      </c>
      <c r="TS30" s="2">
        <v>1</v>
      </c>
      <c r="TT30" s="2">
        <v>1</v>
      </c>
      <c r="TU30" s="2">
        <v>0</v>
      </c>
      <c r="TV30" s="2">
        <v>1</v>
      </c>
      <c r="TW30" s="2">
        <v>1</v>
      </c>
      <c r="TX30" s="2">
        <v>0</v>
      </c>
      <c r="TY30" s="2">
        <v>0</v>
      </c>
      <c r="UA30" s="2">
        <v>1</v>
      </c>
      <c r="UB30" s="2">
        <v>2</v>
      </c>
      <c r="UC30" s="2">
        <v>1</v>
      </c>
      <c r="UD30" s="2">
        <v>0</v>
      </c>
      <c r="UE30" s="2">
        <v>1</v>
      </c>
      <c r="UF30" s="2">
        <v>1</v>
      </c>
      <c r="UG30" s="2">
        <v>1</v>
      </c>
      <c r="UH30" s="2">
        <v>1</v>
      </c>
      <c r="UI30" s="2">
        <v>1</v>
      </c>
      <c r="UJ30" s="2">
        <v>1</v>
      </c>
      <c r="UK30" s="2">
        <v>1</v>
      </c>
      <c r="UL30" s="2">
        <v>1</v>
      </c>
      <c r="UM30" s="2">
        <v>1</v>
      </c>
      <c r="UN30" s="2">
        <v>0</v>
      </c>
      <c r="UO30" s="2">
        <v>0</v>
      </c>
      <c r="UP30" s="2">
        <v>1</v>
      </c>
      <c r="UQ30" s="2">
        <v>1</v>
      </c>
      <c r="UR30" s="2">
        <v>1</v>
      </c>
      <c r="US30" s="2">
        <v>1</v>
      </c>
      <c r="UT30" s="2">
        <v>1</v>
      </c>
      <c r="UU30" s="2">
        <v>1</v>
      </c>
      <c r="UV30" s="2">
        <v>1</v>
      </c>
      <c r="UW30" s="2">
        <v>1</v>
      </c>
      <c r="UX30" s="2">
        <v>1</v>
      </c>
      <c r="UY30" s="2">
        <v>0</v>
      </c>
      <c r="UZ30" s="2">
        <v>2</v>
      </c>
    </row>
    <row r="31" spans="1:572" x14ac:dyDescent="0.25">
      <c r="A31" s="2">
        <v>73</v>
      </c>
      <c r="B31" s="2" t="s">
        <v>114</v>
      </c>
      <c r="C31" s="2" t="s">
        <v>1328</v>
      </c>
      <c r="D31" s="2">
        <v>1</v>
      </c>
      <c r="F31" s="31" t="s">
        <v>2569</v>
      </c>
      <c r="G31" s="2">
        <v>1</v>
      </c>
      <c r="H31" s="2">
        <v>0</v>
      </c>
      <c r="J31" s="2">
        <v>1</v>
      </c>
      <c r="K31" s="2">
        <v>1</v>
      </c>
      <c r="L31" s="2">
        <v>1</v>
      </c>
      <c r="M31" s="2">
        <v>1</v>
      </c>
      <c r="N31" s="2">
        <v>1</v>
      </c>
      <c r="O31" s="2">
        <v>1</v>
      </c>
      <c r="P31" s="2">
        <v>1</v>
      </c>
      <c r="Q31" s="2">
        <v>1</v>
      </c>
      <c r="R31" s="2">
        <v>1</v>
      </c>
      <c r="S31" s="2">
        <v>1</v>
      </c>
      <c r="T31" s="2">
        <v>1</v>
      </c>
      <c r="U31" s="2">
        <v>1</v>
      </c>
      <c r="V31" s="2">
        <v>1</v>
      </c>
      <c r="W31" s="2">
        <v>1</v>
      </c>
      <c r="X31" s="2">
        <v>1</v>
      </c>
      <c r="Y31" s="2">
        <v>1</v>
      </c>
      <c r="Z31" s="2">
        <v>1</v>
      </c>
      <c r="AA31" s="2">
        <v>1</v>
      </c>
      <c r="AB31" s="2">
        <v>1</v>
      </c>
      <c r="AC31" s="2">
        <v>1</v>
      </c>
      <c r="AD31" s="2">
        <v>0</v>
      </c>
      <c r="AE31" s="2">
        <v>0</v>
      </c>
      <c r="AF31" s="2">
        <v>1</v>
      </c>
      <c r="AG31" s="2">
        <v>2</v>
      </c>
      <c r="AH31" s="2">
        <v>1</v>
      </c>
      <c r="AI31" s="2">
        <v>4</v>
      </c>
      <c r="AJ31" s="46">
        <v>1</v>
      </c>
      <c r="AK31" s="2">
        <v>1</v>
      </c>
      <c r="AL31" s="2">
        <v>0</v>
      </c>
      <c r="AM31" s="2">
        <v>0</v>
      </c>
      <c r="AN31" s="2">
        <v>0</v>
      </c>
      <c r="AO31" s="2">
        <v>1</v>
      </c>
      <c r="AP31" s="2">
        <v>0</v>
      </c>
      <c r="AQ31" s="2">
        <v>0</v>
      </c>
      <c r="AR31" s="2">
        <v>0</v>
      </c>
      <c r="AS31" s="2">
        <v>0</v>
      </c>
      <c r="AT31" s="2">
        <v>0</v>
      </c>
      <c r="AU31" s="2">
        <v>0</v>
      </c>
      <c r="AV31" s="2">
        <v>1</v>
      </c>
      <c r="AW31" s="2">
        <v>1</v>
      </c>
      <c r="AX31" s="2">
        <v>0</v>
      </c>
      <c r="AY31" s="2">
        <v>0</v>
      </c>
      <c r="AZ31" s="2">
        <v>1</v>
      </c>
      <c r="BA31" s="2">
        <v>0</v>
      </c>
      <c r="BB31" s="2">
        <v>1</v>
      </c>
      <c r="BC31" s="2">
        <v>0</v>
      </c>
      <c r="BD31" s="2">
        <v>0</v>
      </c>
      <c r="BE31" s="2">
        <v>0</v>
      </c>
      <c r="BF31" s="2">
        <v>1</v>
      </c>
      <c r="BG31" s="2">
        <v>6</v>
      </c>
      <c r="BH31" s="2">
        <v>0</v>
      </c>
      <c r="BI31" s="2">
        <v>0</v>
      </c>
      <c r="BJ31" s="2">
        <v>0</v>
      </c>
      <c r="BK31" s="2">
        <v>2</v>
      </c>
      <c r="BL31" s="2">
        <v>0</v>
      </c>
      <c r="BM31" s="2">
        <v>0</v>
      </c>
      <c r="BN31" s="2">
        <v>0</v>
      </c>
      <c r="BO31" s="2">
        <v>0</v>
      </c>
      <c r="BP31" s="2">
        <v>0</v>
      </c>
      <c r="BQ31" s="2">
        <v>0</v>
      </c>
      <c r="BR31" s="2">
        <v>4</v>
      </c>
      <c r="BS31" s="2">
        <v>1</v>
      </c>
      <c r="BT31" s="2">
        <v>0</v>
      </c>
      <c r="BU31" s="2">
        <v>0</v>
      </c>
      <c r="BV31" s="2">
        <v>1</v>
      </c>
      <c r="BW31" s="2">
        <v>0</v>
      </c>
      <c r="BX31" s="2">
        <v>1</v>
      </c>
      <c r="BY31" s="2">
        <v>0</v>
      </c>
      <c r="BZ31" s="2">
        <v>0</v>
      </c>
      <c r="CA31" s="2">
        <v>0</v>
      </c>
      <c r="CB31" s="2">
        <v>1</v>
      </c>
      <c r="CC31" s="2">
        <v>1</v>
      </c>
      <c r="CD31" s="2" t="s">
        <v>1360</v>
      </c>
      <c r="CE31" s="2">
        <v>15000</v>
      </c>
      <c r="CF31" s="46">
        <v>9753</v>
      </c>
      <c r="CG31" s="2">
        <v>0</v>
      </c>
      <c r="CH31" s="46">
        <v>6</v>
      </c>
      <c r="CI31" s="2">
        <v>4</v>
      </c>
      <c r="CJ31" s="2">
        <v>0</v>
      </c>
      <c r="CK31" s="2">
        <v>0</v>
      </c>
      <c r="CL31" s="2">
        <v>1</v>
      </c>
      <c r="CM31" s="2">
        <v>6</v>
      </c>
      <c r="CN31" s="2">
        <v>1</v>
      </c>
      <c r="CO31" s="2">
        <v>1</v>
      </c>
      <c r="CP31" s="2">
        <v>1</v>
      </c>
      <c r="CQ31" s="2">
        <v>7</v>
      </c>
      <c r="CR31" s="2">
        <v>2</v>
      </c>
      <c r="CS31" s="2">
        <v>6</v>
      </c>
      <c r="CT31" s="46">
        <v>7</v>
      </c>
      <c r="CU31" s="46">
        <v>280</v>
      </c>
      <c r="CV31" s="2">
        <v>0</v>
      </c>
      <c r="CX31" s="2">
        <v>2</v>
      </c>
      <c r="CY31" s="2">
        <v>80</v>
      </c>
      <c r="CZ31" s="2">
        <v>5</v>
      </c>
      <c r="DA31" s="2">
        <v>200</v>
      </c>
      <c r="DB31" s="46">
        <v>4</v>
      </c>
      <c r="DC31" s="46">
        <v>160</v>
      </c>
      <c r="DD31" s="46">
        <v>7</v>
      </c>
      <c r="DE31" s="46">
        <v>280</v>
      </c>
      <c r="DF31" s="2">
        <v>1</v>
      </c>
      <c r="DG31" s="2">
        <v>40</v>
      </c>
      <c r="DH31" s="46">
        <v>6</v>
      </c>
      <c r="DI31" s="46">
        <v>240</v>
      </c>
      <c r="DJ31" s="46">
        <v>0</v>
      </c>
      <c r="DK31" s="46"/>
      <c r="DL31" s="2">
        <v>3</v>
      </c>
      <c r="DM31" s="2">
        <v>120</v>
      </c>
      <c r="DN31" s="46">
        <v>14</v>
      </c>
      <c r="DO31" s="46">
        <v>580</v>
      </c>
      <c r="DP31" s="46">
        <v>5</v>
      </c>
      <c r="DQ31" s="46">
        <v>200</v>
      </c>
      <c r="DR31" s="2">
        <v>1</v>
      </c>
      <c r="DS31" s="46">
        <v>1</v>
      </c>
      <c r="DT31" s="46">
        <v>40</v>
      </c>
      <c r="DU31" s="46">
        <v>0</v>
      </c>
      <c r="DV31" s="46"/>
      <c r="DW31" s="46">
        <v>2</v>
      </c>
      <c r="DX31" s="46">
        <v>80</v>
      </c>
      <c r="DY31" s="46">
        <v>0</v>
      </c>
      <c r="DZ31" s="46"/>
      <c r="EA31" s="46">
        <v>1</v>
      </c>
      <c r="EB31" s="46">
        <v>40</v>
      </c>
      <c r="EC31" s="46">
        <v>1</v>
      </c>
      <c r="ED31" s="46">
        <v>40</v>
      </c>
      <c r="EE31" s="46">
        <v>0</v>
      </c>
      <c r="EF31" s="46"/>
      <c r="EG31" s="46">
        <v>0</v>
      </c>
      <c r="EH31" s="46"/>
      <c r="EI31" s="2">
        <v>0</v>
      </c>
      <c r="EJ31" s="2">
        <v>0</v>
      </c>
      <c r="EK31" s="2">
        <v>0</v>
      </c>
      <c r="EL31" s="2">
        <v>0</v>
      </c>
      <c r="EM31" s="2">
        <v>0</v>
      </c>
      <c r="EN31" s="2">
        <v>0</v>
      </c>
      <c r="EO31" s="2">
        <v>0</v>
      </c>
      <c r="EP31" s="2">
        <v>0</v>
      </c>
      <c r="EQ31" s="2">
        <v>0</v>
      </c>
      <c r="ER31" s="2">
        <v>0</v>
      </c>
      <c r="ES31" s="2">
        <v>0</v>
      </c>
      <c r="ET31" s="2">
        <v>0</v>
      </c>
      <c r="EU31" s="2">
        <v>0</v>
      </c>
      <c r="FD31" s="2">
        <v>1</v>
      </c>
      <c r="FE31" s="2">
        <v>1</v>
      </c>
      <c r="FF31" s="2">
        <v>0</v>
      </c>
      <c r="FG31" s="2">
        <v>0</v>
      </c>
      <c r="FH31" s="2">
        <v>0</v>
      </c>
      <c r="FI31" s="2">
        <v>2</v>
      </c>
      <c r="FJ31" s="2">
        <v>0</v>
      </c>
      <c r="FK31" s="2">
        <v>0</v>
      </c>
      <c r="FL31" s="2">
        <v>0</v>
      </c>
      <c r="FM31" s="2">
        <v>0</v>
      </c>
      <c r="FN31" s="2">
        <v>1</v>
      </c>
      <c r="FO31" s="2">
        <v>0</v>
      </c>
      <c r="FP31" s="2">
        <v>2</v>
      </c>
      <c r="FQ31" s="2">
        <v>1</v>
      </c>
      <c r="FR31" s="2">
        <v>0</v>
      </c>
      <c r="FS31" s="2">
        <v>0</v>
      </c>
      <c r="FT31" s="2">
        <v>1</v>
      </c>
      <c r="FU31" s="2">
        <v>0</v>
      </c>
      <c r="FV31" s="2">
        <v>1</v>
      </c>
      <c r="FW31" s="2">
        <v>0</v>
      </c>
      <c r="FX31" s="2">
        <v>0</v>
      </c>
      <c r="FY31" s="2">
        <v>0</v>
      </c>
      <c r="FZ31" s="2">
        <v>0</v>
      </c>
      <c r="GV31" s="2">
        <v>1</v>
      </c>
      <c r="GW31" s="2">
        <v>0</v>
      </c>
      <c r="GX31" s="2">
        <v>0</v>
      </c>
      <c r="GY31" s="2">
        <v>0</v>
      </c>
      <c r="GZ31" s="2">
        <v>0</v>
      </c>
      <c r="HA31" s="2">
        <v>2</v>
      </c>
      <c r="HB31" s="2">
        <v>0</v>
      </c>
      <c r="HC31" s="2">
        <v>0</v>
      </c>
      <c r="HD31" s="2">
        <v>0</v>
      </c>
      <c r="HE31" s="2">
        <v>0</v>
      </c>
      <c r="HF31" s="2">
        <v>0</v>
      </c>
      <c r="HG31" s="2">
        <v>0</v>
      </c>
      <c r="HH31" s="2">
        <v>1</v>
      </c>
      <c r="HI31" s="2">
        <v>0</v>
      </c>
      <c r="HR31" s="2">
        <v>1</v>
      </c>
      <c r="HS31" s="2">
        <v>1</v>
      </c>
      <c r="HT31" s="2">
        <v>0</v>
      </c>
      <c r="HU31" s="2">
        <v>0</v>
      </c>
      <c r="HV31" s="2">
        <v>0</v>
      </c>
      <c r="HW31" s="2">
        <v>1</v>
      </c>
      <c r="HX31" s="2">
        <v>0</v>
      </c>
      <c r="HY31" s="2">
        <v>2</v>
      </c>
      <c r="HZ31" s="2">
        <v>1</v>
      </c>
      <c r="IA31" s="2">
        <v>0</v>
      </c>
      <c r="IB31" s="2">
        <v>1</v>
      </c>
      <c r="IC31" s="2">
        <v>0</v>
      </c>
      <c r="ID31" s="2">
        <v>0</v>
      </c>
      <c r="IE31" s="2">
        <v>2</v>
      </c>
      <c r="IF31" s="2">
        <v>1</v>
      </c>
      <c r="IG31" s="2">
        <v>0</v>
      </c>
      <c r="IP31" s="2">
        <v>3</v>
      </c>
      <c r="IQ31" s="2">
        <v>0</v>
      </c>
      <c r="IR31" s="2">
        <v>0</v>
      </c>
      <c r="IS31" s="2">
        <v>0</v>
      </c>
      <c r="IT31" s="2">
        <v>0</v>
      </c>
      <c r="IU31" s="2">
        <v>1</v>
      </c>
      <c r="IV31" s="2">
        <v>0</v>
      </c>
      <c r="IW31" s="2">
        <v>2</v>
      </c>
      <c r="IX31" s="2">
        <v>0</v>
      </c>
      <c r="IY31" s="2">
        <v>0</v>
      </c>
      <c r="IZ31" s="2">
        <v>4</v>
      </c>
      <c r="JA31" s="2">
        <v>1</v>
      </c>
      <c r="JB31" s="2">
        <v>1</v>
      </c>
      <c r="JC31" s="2">
        <v>1</v>
      </c>
      <c r="JD31" s="2">
        <v>0</v>
      </c>
      <c r="JE31" s="2">
        <v>1</v>
      </c>
      <c r="JF31" s="2">
        <v>0</v>
      </c>
      <c r="JG31" s="2">
        <v>0</v>
      </c>
      <c r="JH31" s="2">
        <v>0</v>
      </c>
      <c r="JI31" s="2">
        <v>0</v>
      </c>
      <c r="JJ31" s="2">
        <v>0</v>
      </c>
      <c r="JK31" s="2">
        <v>1</v>
      </c>
      <c r="JL31" s="2">
        <v>0</v>
      </c>
      <c r="JM31" s="2">
        <v>0</v>
      </c>
      <c r="JN31" s="2">
        <v>0</v>
      </c>
      <c r="JO31" s="2">
        <v>1</v>
      </c>
      <c r="JP31" s="2">
        <v>0</v>
      </c>
      <c r="JQ31" s="2">
        <v>0</v>
      </c>
      <c r="JR31" s="2">
        <v>1</v>
      </c>
      <c r="JS31" s="2">
        <v>0</v>
      </c>
      <c r="JT31" s="2">
        <v>0</v>
      </c>
      <c r="JU31" s="2">
        <v>2</v>
      </c>
      <c r="JV31" s="2">
        <v>0</v>
      </c>
      <c r="JW31" s="2">
        <v>1</v>
      </c>
      <c r="JX31" s="2">
        <v>1</v>
      </c>
      <c r="JY31" s="2">
        <v>0</v>
      </c>
      <c r="JZ31" s="2">
        <v>1</v>
      </c>
      <c r="KA31" s="2">
        <v>0</v>
      </c>
      <c r="KB31" s="2">
        <v>0</v>
      </c>
      <c r="KC31" s="2">
        <v>0</v>
      </c>
      <c r="KD31" s="2">
        <v>0</v>
      </c>
      <c r="KE31" s="2">
        <v>0</v>
      </c>
      <c r="KF31" s="2">
        <v>1</v>
      </c>
      <c r="KG31" s="2">
        <v>14</v>
      </c>
      <c r="KH31" s="2">
        <v>0</v>
      </c>
      <c r="KI31" s="2">
        <v>3</v>
      </c>
      <c r="KJ31" s="2">
        <v>4</v>
      </c>
      <c r="KK31" s="2">
        <v>4</v>
      </c>
      <c r="KL31" s="2">
        <v>4</v>
      </c>
      <c r="KM31" s="2">
        <v>4</v>
      </c>
      <c r="KN31" s="2">
        <v>4</v>
      </c>
      <c r="KO31" s="2">
        <v>3</v>
      </c>
      <c r="KP31" s="2">
        <v>4</v>
      </c>
      <c r="KQ31" s="2">
        <v>3</v>
      </c>
      <c r="KR31" s="2">
        <v>4</v>
      </c>
      <c r="KS31" s="2">
        <v>4</v>
      </c>
      <c r="KT31" s="2">
        <v>4</v>
      </c>
      <c r="KU31" s="2">
        <v>4</v>
      </c>
      <c r="KV31" s="2">
        <v>0</v>
      </c>
      <c r="LE31" s="2">
        <v>1</v>
      </c>
      <c r="LF31" s="2">
        <v>1</v>
      </c>
      <c r="LG31" s="2">
        <v>0</v>
      </c>
      <c r="LH31" s="2">
        <v>1</v>
      </c>
      <c r="LI31" s="2">
        <v>0</v>
      </c>
      <c r="LJ31" s="2">
        <v>1</v>
      </c>
      <c r="LK31" s="2">
        <v>1</v>
      </c>
      <c r="LL31" s="2">
        <v>1</v>
      </c>
      <c r="LM31" s="2">
        <v>0</v>
      </c>
      <c r="LN31" s="46">
        <v>3</v>
      </c>
      <c r="LO31" s="46">
        <v>2</v>
      </c>
      <c r="LP31" s="2">
        <v>1</v>
      </c>
      <c r="LQ31" s="2">
        <v>1</v>
      </c>
      <c r="LR31" s="2">
        <v>1</v>
      </c>
      <c r="LS31" s="2">
        <v>1</v>
      </c>
      <c r="LT31" s="46">
        <v>1</v>
      </c>
      <c r="LU31" s="46">
        <v>1</v>
      </c>
      <c r="LV31" s="2">
        <v>1</v>
      </c>
      <c r="LW31" s="2">
        <v>0</v>
      </c>
      <c r="LX31" s="2">
        <v>1</v>
      </c>
      <c r="LY31" s="46">
        <v>1</v>
      </c>
      <c r="LZ31" s="46">
        <v>1</v>
      </c>
      <c r="MA31" s="46">
        <v>0</v>
      </c>
      <c r="MB31" s="2">
        <v>1</v>
      </c>
      <c r="MC31" s="2">
        <v>1</v>
      </c>
      <c r="MD31" s="2">
        <v>1</v>
      </c>
      <c r="ME31" s="2">
        <v>1</v>
      </c>
      <c r="MF31" s="2">
        <v>1</v>
      </c>
      <c r="MG31" s="2">
        <v>0</v>
      </c>
      <c r="MH31" s="2">
        <v>0</v>
      </c>
      <c r="MI31" s="2">
        <v>1</v>
      </c>
      <c r="MJ31" s="2">
        <v>1</v>
      </c>
      <c r="MK31" s="2">
        <v>1</v>
      </c>
      <c r="ML31" s="2">
        <v>1</v>
      </c>
      <c r="MM31" s="2">
        <v>1</v>
      </c>
      <c r="MN31" s="46">
        <v>1</v>
      </c>
      <c r="MO31" s="46">
        <v>1</v>
      </c>
      <c r="MP31" s="2">
        <v>0</v>
      </c>
      <c r="MQ31" s="2">
        <v>1</v>
      </c>
      <c r="MR31" s="2">
        <v>0</v>
      </c>
      <c r="MS31" s="2">
        <v>1</v>
      </c>
      <c r="MT31" s="2">
        <v>1</v>
      </c>
      <c r="MU31" s="2">
        <v>3</v>
      </c>
      <c r="MV31" s="2">
        <v>3</v>
      </c>
      <c r="MW31" s="2">
        <v>1</v>
      </c>
      <c r="MX31" s="2">
        <v>1</v>
      </c>
      <c r="MY31" s="2">
        <v>0</v>
      </c>
      <c r="MZ31" s="2">
        <v>1</v>
      </c>
      <c r="NA31" s="2">
        <v>1</v>
      </c>
      <c r="NB31" s="2">
        <v>1</v>
      </c>
      <c r="NC31" s="2">
        <v>1</v>
      </c>
      <c r="ND31" s="2">
        <v>1</v>
      </c>
      <c r="NE31" s="2">
        <v>0</v>
      </c>
      <c r="NF31" s="46">
        <v>1</v>
      </c>
      <c r="NG31" s="46">
        <v>1</v>
      </c>
      <c r="NH31" s="2">
        <v>1</v>
      </c>
      <c r="NI31" s="2">
        <v>1</v>
      </c>
      <c r="NJ31" s="38">
        <v>44064</v>
      </c>
      <c r="NK31" s="2">
        <v>2</v>
      </c>
      <c r="NL31" s="2">
        <v>1</v>
      </c>
      <c r="NM31" s="2">
        <v>0</v>
      </c>
      <c r="NN31" s="2">
        <v>0</v>
      </c>
      <c r="NO31" s="2">
        <v>0</v>
      </c>
      <c r="NP31" s="2">
        <v>0</v>
      </c>
      <c r="NQ31" s="2">
        <v>0</v>
      </c>
      <c r="NR31" s="2">
        <v>1</v>
      </c>
      <c r="NS31" s="2">
        <v>0</v>
      </c>
      <c r="NT31" s="2">
        <v>1</v>
      </c>
      <c r="NU31" s="2">
        <v>0</v>
      </c>
      <c r="NV31" s="2">
        <v>0</v>
      </c>
      <c r="NW31" s="2">
        <v>1</v>
      </c>
      <c r="NX31" s="2">
        <v>0</v>
      </c>
      <c r="NY31" s="2">
        <v>0</v>
      </c>
      <c r="NZ31" s="2">
        <v>0</v>
      </c>
      <c r="OA31" s="2">
        <v>0</v>
      </c>
      <c r="OB31" s="2">
        <v>0</v>
      </c>
      <c r="OC31" s="2">
        <v>0</v>
      </c>
      <c r="OD31" s="2">
        <v>0</v>
      </c>
      <c r="OE31" s="2">
        <v>0</v>
      </c>
      <c r="OF31" s="2">
        <v>0</v>
      </c>
      <c r="OG31" s="2">
        <v>0</v>
      </c>
      <c r="OH31" s="2">
        <v>0</v>
      </c>
      <c r="OI31" s="2">
        <v>1</v>
      </c>
      <c r="OJ31" s="2">
        <v>0</v>
      </c>
      <c r="OK31" s="2">
        <v>2</v>
      </c>
      <c r="OL31" s="2">
        <v>2</v>
      </c>
      <c r="OM31" s="2">
        <v>1</v>
      </c>
      <c r="ON31" s="2">
        <v>1</v>
      </c>
      <c r="OO31" s="2">
        <v>1</v>
      </c>
      <c r="OP31" s="2">
        <v>1</v>
      </c>
      <c r="OQ31" s="2">
        <v>1</v>
      </c>
      <c r="OR31" s="2">
        <v>1</v>
      </c>
      <c r="OS31" s="2">
        <v>1</v>
      </c>
      <c r="OT31" s="46">
        <v>1</v>
      </c>
      <c r="OU31" s="2">
        <v>1</v>
      </c>
      <c r="OV31" s="2">
        <v>1</v>
      </c>
      <c r="OW31" s="2">
        <v>1</v>
      </c>
      <c r="OX31" s="2">
        <v>1</v>
      </c>
      <c r="OY31" s="2">
        <v>1</v>
      </c>
      <c r="OZ31" s="2">
        <v>1</v>
      </c>
      <c r="PA31" s="2">
        <v>1</v>
      </c>
      <c r="PB31" s="2">
        <v>1</v>
      </c>
      <c r="PC31" s="46">
        <v>1</v>
      </c>
      <c r="PD31" s="46">
        <v>1</v>
      </c>
      <c r="PE31" s="2">
        <v>1</v>
      </c>
      <c r="PF31" s="2">
        <v>1</v>
      </c>
      <c r="PG31" s="2">
        <v>3</v>
      </c>
      <c r="PH31" s="46">
        <v>1</v>
      </c>
      <c r="PI31" s="2">
        <v>1</v>
      </c>
      <c r="PJ31" s="2">
        <v>2</v>
      </c>
      <c r="PK31" s="2">
        <v>3</v>
      </c>
      <c r="PL31" s="2">
        <v>1</v>
      </c>
      <c r="PM31" s="2">
        <v>1</v>
      </c>
      <c r="PN31" s="2">
        <v>1</v>
      </c>
      <c r="PO31" s="2">
        <v>1</v>
      </c>
      <c r="PP31" s="2">
        <v>3</v>
      </c>
      <c r="PQ31" s="2">
        <v>3</v>
      </c>
      <c r="PR31" s="2">
        <v>1</v>
      </c>
      <c r="PS31" s="2">
        <v>1</v>
      </c>
      <c r="PT31" s="2">
        <v>1</v>
      </c>
      <c r="PU31" s="2">
        <v>1</v>
      </c>
      <c r="PV31" s="2">
        <v>2</v>
      </c>
      <c r="PW31" s="2">
        <v>3</v>
      </c>
      <c r="PX31" s="2">
        <v>1</v>
      </c>
      <c r="PY31" s="2">
        <v>1</v>
      </c>
      <c r="PZ31" s="2">
        <v>1</v>
      </c>
      <c r="QA31" s="2">
        <v>2</v>
      </c>
      <c r="QB31" s="2">
        <v>1</v>
      </c>
      <c r="QC31" s="2">
        <v>1</v>
      </c>
      <c r="QD31" s="2">
        <v>1</v>
      </c>
      <c r="QE31" s="2">
        <v>1</v>
      </c>
      <c r="QF31" s="2">
        <v>3</v>
      </c>
      <c r="QG31" s="2">
        <v>1</v>
      </c>
      <c r="QH31" s="2">
        <v>1</v>
      </c>
      <c r="QI31" s="2">
        <v>3</v>
      </c>
      <c r="QJ31" s="2">
        <v>2</v>
      </c>
      <c r="QK31" s="2">
        <v>1</v>
      </c>
      <c r="QL31" s="2">
        <v>1</v>
      </c>
      <c r="QM31" s="2">
        <v>1</v>
      </c>
      <c r="QN31" s="2">
        <v>1</v>
      </c>
      <c r="QO31" s="2">
        <v>3</v>
      </c>
      <c r="QP31" s="2">
        <v>1</v>
      </c>
      <c r="QQ31" s="2">
        <v>1</v>
      </c>
      <c r="QR31" s="2">
        <v>0</v>
      </c>
      <c r="QT31" s="2">
        <v>0</v>
      </c>
      <c r="QV31" s="2">
        <v>2</v>
      </c>
      <c r="QW31" s="2">
        <v>1</v>
      </c>
      <c r="QX31" s="2">
        <v>1</v>
      </c>
      <c r="QY31" s="2">
        <v>1</v>
      </c>
      <c r="QZ31" s="2">
        <v>0</v>
      </c>
      <c r="RA31" s="2">
        <v>0</v>
      </c>
      <c r="RB31" s="2">
        <v>1</v>
      </c>
      <c r="RC31" s="2">
        <v>1</v>
      </c>
      <c r="RD31" s="2">
        <v>2</v>
      </c>
      <c r="RE31" s="2">
        <v>1</v>
      </c>
      <c r="RF31" s="2">
        <v>1</v>
      </c>
      <c r="RG31" s="2">
        <v>1</v>
      </c>
      <c r="RH31" s="2">
        <v>1</v>
      </c>
      <c r="RJ31" s="2">
        <v>1</v>
      </c>
      <c r="RK31" s="2">
        <v>1</v>
      </c>
      <c r="RL31" s="2">
        <v>1</v>
      </c>
      <c r="RM31" s="2">
        <v>0</v>
      </c>
      <c r="RN31" s="2">
        <v>0</v>
      </c>
      <c r="RO31" s="2">
        <v>0</v>
      </c>
      <c r="RP31" s="2">
        <v>1</v>
      </c>
      <c r="RQ31" s="2">
        <v>0</v>
      </c>
      <c r="RR31" s="2">
        <v>1</v>
      </c>
      <c r="RS31" s="2">
        <v>0</v>
      </c>
      <c r="RT31" s="2">
        <v>1</v>
      </c>
      <c r="RU31" s="2">
        <v>0</v>
      </c>
      <c r="RV31" s="2">
        <v>0</v>
      </c>
      <c r="RW31" s="2">
        <v>0</v>
      </c>
      <c r="RX31" s="2">
        <v>0</v>
      </c>
      <c r="RY31" s="2">
        <v>0</v>
      </c>
      <c r="RZ31" s="2">
        <v>0</v>
      </c>
      <c r="SA31" s="2">
        <v>0</v>
      </c>
      <c r="SB31" s="2">
        <v>0</v>
      </c>
      <c r="SC31" s="2">
        <v>1</v>
      </c>
      <c r="SD31" s="2">
        <v>1</v>
      </c>
      <c r="SE31" s="2">
        <v>0</v>
      </c>
      <c r="SF31" s="2">
        <v>0</v>
      </c>
      <c r="SG31" s="2">
        <v>0</v>
      </c>
      <c r="SH31" s="2">
        <v>0</v>
      </c>
      <c r="SI31" s="2">
        <v>1</v>
      </c>
      <c r="SJ31" s="2" t="s">
        <v>1361</v>
      </c>
      <c r="SK31" s="2">
        <v>1</v>
      </c>
      <c r="SL31" s="2">
        <v>1</v>
      </c>
      <c r="SM31" s="2">
        <v>1</v>
      </c>
      <c r="SN31" s="2">
        <v>1</v>
      </c>
      <c r="SO31" s="2">
        <v>1</v>
      </c>
      <c r="SP31" s="2">
        <v>1</v>
      </c>
      <c r="SQ31" s="2">
        <v>1</v>
      </c>
      <c r="SR31" s="2">
        <v>1</v>
      </c>
      <c r="SS31" s="2">
        <v>1</v>
      </c>
      <c r="ST31" s="2">
        <v>1</v>
      </c>
      <c r="SU31" s="2">
        <v>1</v>
      </c>
      <c r="SV31" s="2">
        <v>1</v>
      </c>
      <c r="SW31" s="2">
        <v>0</v>
      </c>
      <c r="SX31" s="2">
        <v>1</v>
      </c>
      <c r="SY31" s="2">
        <v>0</v>
      </c>
      <c r="SZ31" s="2">
        <v>1</v>
      </c>
      <c r="TA31" s="2">
        <v>1</v>
      </c>
      <c r="TB31" s="2">
        <v>0</v>
      </c>
      <c r="TC31" s="2">
        <v>0</v>
      </c>
      <c r="TE31" s="2">
        <v>1</v>
      </c>
      <c r="TF31" s="2">
        <v>1</v>
      </c>
      <c r="TG31" s="2">
        <v>1</v>
      </c>
      <c r="TH31" s="2">
        <v>1</v>
      </c>
      <c r="TI31" s="2">
        <v>0</v>
      </c>
      <c r="TJ31" s="2">
        <v>0</v>
      </c>
      <c r="TK31" s="2">
        <v>1</v>
      </c>
      <c r="TL31" s="2">
        <v>1</v>
      </c>
      <c r="TM31" s="2">
        <v>1</v>
      </c>
      <c r="TN31" s="2">
        <v>1</v>
      </c>
      <c r="TO31" s="2">
        <v>1</v>
      </c>
      <c r="TP31" s="2">
        <v>1</v>
      </c>
      <c r="TQ31" s="2">
        <v>1</v>
      </c>
      <c r="TR31" s="2">
        <v>1</v>
      </c>
      <c r="TS31" s="2">
        <v>1</v>
      </c>
      <c r="TT31" s="2">
        <v>1</v>
      </c>
      <c r="TU31" s="2">
        <v>0</v>
      </c>
      <c r="TV31" s="2">
        <v>0</v>
      </c>
      <c r="TW31" s="2">
        <v>1</v>
      </c>
      <c r="TX31" s="2">
        <v>0</v>
      </c>
      <c r="TY31" s="2">
        <v>0</v>
      </c>
      <c r="UA31" s="2">
        <v>1</v>
      </c>
      <c r="UB31" s="2">
        <v>3</v>
      </c>
      <c r="UC31" s="2">
        <v>1</v>
      </c>
      <c r="UD31" s="2">
        <v>0</v>
      </c>
      <c r="UE31" s="2">
        <v>1</v>
      </c>
      <c r="UF31" s="2">
        <v>0</v>
      </c>
      <c r="UG31" s="2">
        <v>1</v>
      </c>
      <c r="UH31" s="2">
        <v>0</v>
      </c>
      <c r="UI31" s="2">
        <v>1</v>
      </c>
      <c r="UJ31" s="2">
        <v>1</v>
      </c>
      <c r="UK31" s="2">
        <v>1</v>
      </c>
      <c r="UL31" s="2">
        <v>1</v>
      </c>
      <c r="UM31" s="2">
        <v>1</v>
      </c>
      <c r="UN31" s="2">
        <v>1</v>
      </c>
      <c r="UO31" s="2">
        <v>0</v>
      </c>
      <c r="UP31" s="2">
        <v>1</v>
      </c>
      <c r="UQ31" s="2">
        <v>1</v>
      </c>
      <c r="UR31" s="2">
        <v>1</v>
      </c>
      <c r="US31" s="2">
        <v>1</v>
      </c>
      <c r="UT31" s="2">
        <v>0</v>
      </c>
      <c r="UU31" s="2">
        <v>1</v>
      </c>
      <c r="UV31" s="2">
        <v>1</v>
      </c>
      <c r="UW31" s="2">
        <v>1</v>
      </c>
      <c r="UX31" s="2">
        <v>1</v>
      </c>
      <c r="UY31" s="2">
        <v>0</v>
      </c>
      <c r="UZ31" s="2">
        <v>2</v>
      </c>
    </row>
    <row r="32" spans="1:572" x14ac:dyDescent="0.25">
      <c r="A32" s="2">
        <v>74</v>
      </c>
      <c r="B32" s="2" t="s">
        <v>114</v>
      </c>
      <c r="C32" s="2" t="s">
        <v>1328</v>
      </c>
      <c r="D32" s="2">
        <v>1</v>
      </c>
      <c r="F32" s="31" t="s">
        <v>2570</v>
      </c>
      <c r="G32" s="2">
        <v>1</v>
      </c>
      <c r="H32" s="2">
        <v>0</v>
      </c>
      <c r="J32" s="2">
        <v>1</v>
      </c>
      <c r="K32" s="2">
        <v>1</v>
      </c>
      <c r="L32" s="2">
        <v>1</v>
      </c>
      <c r="M32" s="2">
        <v>1</v>
      </c>
      <c r="N32" s="2">
        <v>1</v>
      </c>
      <c r="O32" s="2">
        <v>1</v>
      </c>
      <c r="P32" s="2">
        <v>1</v>
      </c>
      <c r="Q32" s="2">
        <v>1</v>
      </c>
      <c r="R32" s="2">
        <v>1</v>
      </c>
      <c r="S32" s="2">
        <v>1</v>
      </c>
      <c r="T32" s="2">
        <v>1</v>
      </c>
      <c r="U32" s="2">
        <v>1</v>
      </c>
      <c r="V32" s="2">
        <v>1</v>
      </c>
      <c r="W32" s="2">
        <v>1</v>
      </c>
      <c r="X32" s="2">
        <v>1</v>
      </c>
      <c r="Y32" s="2">
        <v>1</v>
      </c>
      <c r="Z32" s="2">
        <v>1</v>
      </c>
      <c r="AA32" s="2">
        <v>1</v>
      </c>
      <c r="AB32" s="2">
        <v>1</v>
      </c>
      <c r="AC32" s="2">
        <v>1</v>
      </c>
      <c r="AD32" s="2">
        <v>1</v>
      </c>
      <c r="AE32" s="2">
        <v>0</v>
      </c>
      <c r="AF32" s="2">
        <v>1</v>
      </c>
      <c r="AG32" s="2">
        <v>2</v>
      </c>
      <c r="AH32" s="2">
        <v>1</v>
      </c>
      <c r="AI32" s="2">
        <v>3</v>
      </c>
      <c r="AJ32" s="46">
        <v>0</v>
      </c>
      <c r="AK32" s="2">
        <v>0</v>
      </c>
      <c r="AL32" s="2">
        <v>0</v>
      </c>
      <c r="AM32" s="2">
        <v>0</v>
      </c>
      <c r="AN32" s="2">
        <v>0</v>
      </c>
      <c r="AO32" s="2">
        <v>0</v>
      </c>
      <c r="AP32" s="2">
        <v>0</v>
      </c>
      <c r="AQ32" s="2">
        <v>0</v>
      </c>
      <c r="AR32" s="2">
        <v>0</v>
      </c>
      <c r="AS32" s="2">
        <v>0</v>
      </c>
      <c r="AT32" s="2">
        <v>0</v>
      </c>
      <c r="AU32" s="2">
        <v>0</v>
      </c>
      <c r="AV32" s="2">
        <v>0</v>
      </c>
      <c r="AW32" s="2">
        <v>0</v>
      </c>
      <c r="AX32" s="2">
        <v>0</v>
      </c>
      <c r="AY32" s="2">
        <v>0</v>
      </c>
      <c r="AZ32" s="2">
        <v>0</v>
      </c>
      <c r="BA32" s="2">
        <v>0</v>
      </c>
      <c r="BB32" s="2">
        <v>0</v>
      </c>
      <c r="BC32" s="2">
        <v>0</v>
      </c>
      <c r="BD32" s="2">
        <v>0</v>
      </c>
      <c r="BE32" s="2">
        <v>0</v>
      </c>
      <c r="BF32" s="2">
        <v>1</v>
      </c>
      <c r="BG32" s="2">
        <v>1</v>
      </c>
      <c r="BH32" s="2">
        <v>0</v>
      </c>
      <c r="BI32" s="2">
        <v>0</v>
      </c>
      <c r="BJ32" s="2">
        <v>1</v>
      </c>
      <c r="BK32" s="2">
        <v>0</v>
      </c>
      <c r="BL32" s="2">
        <v>1</v>
      </c>
      <c r="BM32" s="2">
        <v>0</v>
      </c>
      <c r="BN32" s="2">
        <v>0</v>
      </c>
      <c r="BO32" s="2">
        <v>0</v>
      </c>
      <c r="BP32" s="2">
        <v>1</v>
      </c>
      <c r="BQ32" s="2">
        <v>2</v>
      </c>
      <c r="BR32" s="2">
        <v>0</v>
      </c>
      <c r="BS32" s="2">
        <v>0</v>
      </c>
      <c r="CB32" s="2">
        <v>1</v>
      </c>
      <c r="CC32" s="2">
        <v>0</v>
      </c>
      <c r="CE32" s="2">
        <v>9000</v>
      </c>
      <c r="CF32" s="46">
        <v>4000</v>
      </c>
      <c r="CG32" s="2">
        <v>1</v>
      </c>
      <c r="CH32" s="46">
        <v>1</v>
      </c>
      <c r="CI32" s="2">
        <v>0</v>
      </c>
      <c r="CJ32" s="2">
        <v>0</v>
      </c>
      <c r="CK32" s="2">
        <v>0</v>
      </c>
      <c r="CL32" s="2">
        <v>0</v>
      </c>
      <c r="CM32" s="2">
        <v>1</v>
      </c>
      <c r="CN32" s="2">
        <v>2</v>
      </c>
      <c r="CO32" s="2">
        <v>0</v>
      </c>
      <c r="CP32" s="2">
        <v>1</v>
      </c>
      <c r="CQ32" s="2">
        <v>1</v>
      </c>
      <c r="CR32" s="2">
        <v>1</v>
      </c>
      <c r="CT32" s="46">
        <v>1</v>
      </c>
      <c r="CU32" s="46">
        <v>40</v>
      </c>
      <c r="CV32" s="2">
        <v>0</v>
      </c>
      <c r="CX32" s="2">
        <v>0</v>
      </c>
      <c r="CZ32" s="2">
        <v>1</v>
      </c>
      <c r="DA32" s="2">
        <v>40</v>
      </c>
      <c r="DB32" s="46">
        <v>0</v>
      </c>
      <c r="DC32" s="46"/>
      <c r="DD32" s="46">
        <v>1</v>
      </c>
      <c r="DE32" s="46">
        <v>40</v>
      </c>
      <c r="DF32" s="2">
        <v>0</v>
      </c>
      <c r="DH32" s="46">
        <v>1</v>
      </c>
      <c r="DI32" s="46">
        <v>40</v>
      </c>
      <c r="DJ32" s="46">
        <v>0</v>
      </c>
      <c r="DK32" s="46"/>
      <c r="DL32" s="2">
        <v>1</v>
      </c>
      <c r="DM32" s="2">
        <v>40</v>
      </c>
      <c r="DN32" s="46">
        <v>2</v>
      </c>
      <c r="DO32" s="46">
        <v>80</v>
      </c>
      <c r="DP32" s="46">
        <v>0</v>
      </c>
      <c r="DQ32" s="46"/>
      <c r="DR32" s="2">
        <v>1</v>
      </c>
      <c r="DS32" s="46">
        <v>0</v>
      </c>
      <c r="DT32" s="46"/>
      <c r="DU32" s="46">
        <v>0</v>
      </c>
      <c r="DV32" s="46"/>
      <c r="DW32" s="46">
        <v>0</v>
      </c>
      <c r="DX32" s="46"/>
      <c r="DY32" s="46">
        <v>0</v>
      </c>
      <c r="DZ32" s="46"/>
      <c r="EA32" s="46">
        <v>0</v>
      </c>
      <c r="EB32" s="46"/>
      <c r="EC32" s="46">
        <v>0</v>
      </c>
      <c r="ED32" s="46"/>
      <c r="EE32" s="46">
        <v>0</v>
      </c>
      <c r="EF32" s="46"/>
      <c r="EG32" s="46">
        <v>0</v>
      </c>
      <c r="EH32" s="46"/>
      <c r="EI32" s="2">
        <v>0</v>
      </c>
      <c r="EJ32" s="2">
        <v>0</v>
      </c>
      <c r="EK32" s="2">
        <v>0</v>
      </c>
      <c r="EL32" s="2">
        <v>0</v>
      </c>
      <c r="EM32" s="2">
        <v>0</v>
      </c>
      <c r="EN32" s="2">
        <v>0</v>
      </c>
      <c r="EO32" s="2">
        <v>0</v>
      </c>
      <c r="EP32" s="2">
        <v>0</v>
      </c>
      <c r="EQ32" s="2">
        <v>0</v>
      </c>
      <c r="ER32" s="2">
        <v>0</v>
      </c>
      <c r="ES32" s="2">
        <v>0</v>
      </c>
      <c r="ET32" s="2">
        <v>0</v>
      </c>
      <c r="EU32" s="2">
        <v>0</v>
      </c>
      <c r="FD32" s="2">
        <v>0</v>
      </c>
      <c r="FZ32" s="2">
        <v>0</v>
      </c>
      <c r="GV32" s="2">
        <v>0</v>
      </c>
      <c r="HR32" s="2">
        <v>0</v>
      </c>
      <c r="HS32" s="2">
        <v>0</v>
      </c>
      <c r="HT32" s="2">
        <v>0</v>
      </c>
      <c r="HU32" s="2">
        <v>0</v>
      </c>
      <c r="HV32" s="2">
        <v>0</v>
      </c>
      <c r="HW32" s="2">
        <v>0</v>
      </c>
      <c r="HX32" s="2">
        <v>0</v>
      </c>
      <c r="HY32" s="2">
        <v>0</v>
      </c>
      <c r="HZ32" s="2">
        <v>0</v>
      </c>
      <c r="IA32" s="2">
        <v>0</v>
      </c>
      <c r="IB32" s="2">
        <v>0</v>
      </c>
      <c r="IC32" s="2">
        <v>0</v>
      </c>
      <c r="ID32" s="2">
        <v>0</v>
      </c>
      <c r="IE32" s="2">
        <v>0</v>
      </c>
      <c r="IF32" s="2">
        <v>0</v>
      </c>
      <c r="IG32" s="2">
        <v>0</v>
      </c>
      <c r="IP32" s="2">
        <v>0</v>
      </c>
      <c r="IQ32" s="2">
        <v>0</v>
      </c>
      <c r="IR32" s="2">
        <v>0</v>
      </c>
      <c r="IS32" s="2">
        <v>0</v>
      </c>
      <c r="IT32" s="2">
        <v>0</v>
      </c>
      <c r="IU32" s="2">
        <v>0</v>
      </c>
      <c r="IV32" s="2">
        <v>0</v>
      </c>
      <c r="IW32" s="2">
        <v>0</v>
      </c>
      <c r="IX32" s="2">
        <v>0</v>
      </c>
      <c r="IY32" s="2">
        <v>0</v>
      </c>
      <c r="IZ32" s="2">
        <v>0</v>
      </c>
      <c r="JA32" s="2">
        <v>0</v>
      </c>
      <c r="JB32" s="2">
        <v>0</v>
      </c>
      <c r="JK32" s="2">
        <v>0</v>
      </c>
      <c r="JL32" s="2">
        <v>0</v>
      </c>
      <c r="JM32" s="2">
        <v>0</v>
      </c>
      <c r="JN32" s="2">
        <v>0</v>
      </c>
      <c r="JO32" s="2">
        <v>0</v>
      </c>
      <c r="JP32" s="2">
        <v>0</v>
      </c>
      <c r="JQ32" s="2">
        <v>0</v>
      </c>
      <c r="JR32" s="2">
        <v>0</v>
      </c>
      <c r="JS32" s="2">
        <v>0</v>
      </c>
      <c r="JT32" s="2">
        <v>0</v>
      </c>
      <c r="JU32" s="2">
        <v>0</v>
      </c>
      <c r="JV32" s="2">
        <v>0</v>
      </c>
      <c r="JW32" s="2">
        <v>0</v>
      </c>
      <c r="KF32" s="2">
        <v>1</v>
      </c>
      <c r="KG32" s="2">
        <v>10</v>
      </c>
      <c r="KH32" s="2">
        <v>1</v>
      </c>
      <c r="KJ32" s="2">
        <v>4</v>
      </c>
      <c r="KK32" s="2">
        <v>4</v>
      </c>
      <c r="KL32" s="2">
        <v>4</v>
      </c>
      <c r="KM32" s="2">
        <v>4</v>
      </c>
      <c r="KN32" s="2">
        <v>4</v>
      </c>
      <c r="KO32" s="2">
        <v>3</v>
      </c>
      <c r="KP32" s="2">
        <v>4</v>
      </c>
      <c r="KQ32" s="2">
        <v>3</v>
      </c>
      <c r="KR32" s="2">
        <v>4</v>
      </c>
      <c r="KS32" s="2">
        <v>4</v>
      </c>
      <c r="KT32" s="2">
        <v>2</v>
      </c>
      <c r="KU32" s="2">
        <v>4</v>
      </c>
      <c r="KV32" s="2">
        <v>1</v>
      </c>
      <c r="KW32" s="2">
        <v>4</v>
      </c>
      <c r="KX32" s="2">
        <v>4</v>
      </c>
      <c r="KY32" s="2">
        <v>4</v>
      </c>
      <c r="KZ32" s="2">
        <v>4</v>
      </c>
      <c r="LA32" s="2">
        <v>4</v>
      </c>
      <c r="LB32" s="2">
        <v>4</v>
      </c>
      <c r="LC32" s="2">
        <v>4</v>
      </c>
      <c r="LD32" s="2">
        <v>3</v>
      </c>
      <c r="LE32" s="2">
        <v>1</v>
      </c>
      <c r="LF32" s="2">
        <v>1</v>
      </c>
      <c r="LG32" s="2">
        <v>1</v>
      </c>
      <c r="LH32" s="2">
        <v>0</v>
      </c>
      <c r="LI32" s="2">
        <v>0</v>
      </c>
      <c r="LJ32" s="2">
        <v>0</v>
      </c>
      <c r="LK32" s="2">
        <v>1</v>
      </c>
      <c r="LL32" s="2">
        <v>1</v>
      </c>
      <c r="LM32" s="2">
        <v>0</v>
      </c>
      <c r="LN32" s="46">
        <v>3</v>
      </c>
      <c r="LO32" s="46">
        <v>2</v>
      </c>
      <c r="LP32" s="2">
        <v>0</v>
      </c>
      <c r="LQ32" s="2">
        <v>1</v>
      </c>
      <c r="LR32" s="2">
        <v>0</v>
      </c>
      <c r="LS32" s="2">
        <v>0</v>
      </c>
      <c r="LT32" s="46">
        <v>1</v>
      </c>
      <c r="LU32" s="46">
        <v>1</v>
      </c>
      <c r="LV32" s="2">
        <v>1</v>
      </c>
      <c r="LW32" s="2">
        <v>0</v>
      </c>
      <c r="LX32" s="2">
        <v>0</v>
      </c>
      <c r="LY32" s="46">
        <v>0</v>
      </c>
      <c r="LZ32" s="46">
        <v>0</v>
      </c>
      <c r="MA32" s="46">
        <v>0</v>
      </c>
      <c r="MB32" s="2">
        <v>0</v>
      </c>
      <c r="MC32" s="2">
        <v>0</v>
      </c>
      <c r="MD32" s="2">
        <v>0</v>
      </c>
      <c r="ME32" s="2">
        <v>0</v>
      </c>
      <c r="MF32" s="2">
        <v>0</v>
      </c>
      <c r="MG32" s="2">
        <v>0</v>
      </c>
      <c r="MH32" s="2">
        <v>0</v>
      </c>
      <c r="MI32" s="2">
        <v>0</v>
      </c>
      <c r="MJ32" s="2">
        <v>0</v>
      </c>
      <c r="MK32" s="2">
        <v>0</v>
      </c>
      <c r="ML32" s="2">
        <v>0</v>
      </c>
      <c r="MM32" s="2">
        <v>0</v>
      </c>
      <c r="MN32" s="46">
        <v>0</v>
      </c>
      <c r="MO32" s="46">
        <v>0</v>
      </c>
      <c r="MP32" s="2">
        <v>0</v>
      </c>
      <c r="MQ32" s="2">
        <v>0</v>
      </c>
      <c r="MR32" s="2">
        <v>0</v>
      </c>
      <c r="MS32" s="2">
        <v>1</v>
      </c>
      <c r="MT32" s="2">
        <v>1</v>
      </c>
      <c r="MU32" s="2">
        <v>1</v>
      </c>
      <c r="MV32" s="2">
        <v>1</v>
      </c>
      <c r="MW32" s="2">
        <v>1</v>
      </c>
      <c r="MX32" s="2">
        <v>1</v>
      </c>
      <c r="MY32" s="2">
        <v>0</v>
      </c>
      <c r="MZ32" s="2">
        <v>1</v>
      </c>
      <c r="NA32" s="2">
        <v>1</v>
      </c>
      <c r="NB32" s="2">
        <v>1</v>
      </c>
      <c r="NC32" s="2">
        <v>1</v>
      </c>
      <c r="ND32" s="2">
        <v>1</v>
      </c>
      <c r="NE32" s="2">
        <v>0</v>
      </c>
      <c r="NF32" s="46">
        <v>1</v>
      </c>
      <c r="NG32" s="46">
        <v>1</v>
      </c>
      <c r="NH32" s="2">
        <v>1</v>
      </c>
      <c r="NI32" s="2">
        <v>1</v>
      </c>
      <c r="NJ32" s="38">
        <v>44117</v>
      </c>
      <c r="NK32" s="2">
        <v>2</v>
      </c>
      <c r="NL32" s="2">
        <v>1</v>
      </c>
      <c r="NM32" s="2">
        <v>0</v>
      </c>
      <c r="NN32" s="2">
        <v>0</v>
      </c>
      <c r="NO32" s="2">
        <v>0</v>
      </c>
      <c r="NP32" s="2">
        <v>0</v>
      </c>
      <c r="NQ32" s="2">
        <v>0</v>
      </c>
      <c r="NR32" s="2">
        <v>1</v>
      </c>
      <c r="NS32" s="2">
        <v>0</v>
      </c>
      <c r="NT32" s="2">
        <v>1</v>
      </c>
      <c r="NU32" s="2">
        <v>0</v>
      </c>
      <c r="NV32" s="2">
        <v>0</v>
      </c>
      <c r="NW32" s="2">
        <v>1</v>
      </c>
      <c r="NX32" s="2">
        <v>0</v>
      </c>
      <c r="NY32" s="2">
        <v>0</v>
      </c>
      <c r="NZ32" s="2">
        <v>0</v>
      </c>
      <c r="OA32" s="2">
        <v>0</v>
      </c>
      <c r="OB32" s="2">
        <v>0</v>
      </c>
      <c r="OC32" s="2">
        <v>0</v>
      </c>
      <c r="OD32" s="2">
        <v>0</v>
      </c>
      <c r="OE32" s="2">
        <v>0</v>
      </c>
      <c r="OF32" s="2">
        <v>0</v>
      </c>
      <c r="OG32" s="2">
        <v>0</v>
      </c>
      <c r="OH32" s="2">
        <v>1</v>
      </c>
      <c r="OI32" s="2">
        <v>1</v>
      </c>
      <c r="OJ32" s="2">
        <v>1</v>
      </c>
      <c r="OK32" s="2">
        <v>1</v>
      </c>
      <c r="OL32" s="2">
        <v>1</v>
      </c>
      <c r="OM32" s="2">
        <v>1</v>
      </c>
      <c r="ON32" s="2">
        <v>1</v>
      </c>
      <c r="OO32" s="2">
        <v>1</v>
      </c>
      <c r="OP32" s="2">
        <v>1</v>
      </c>
      <c r="OQ32" s="2">
        <v>1</v>
      </c>
      <c r="OR32" s="2">
        <v>1</v>
      </c>
      <c r="OS32" s="2">
        <v>1</v>
      </c>
      <c r="OT32" s="46">
        <v>1</v>
      </c>
      <c r="OU32" s="2">
        <v>1</v>
      </c>
      <c r="OV32" s="2">
        <v>1</v>
      </c>
      <c r="OW32" s="2">
        <v>1</v>
      </c>
      <c r="OX32" s="2">
        <v>1</v>
      </c>
      <c r="OY32" s="2">
        <v>1</v>
      </c>
      <c r="OZ32" s="2">
        <v>1</v>
      </c>
      <c r="PA32" s="2">
        <v>1</v>
      </c>
      <c r="PB32" s="2">
        <v>1</v>
      </c>
      <c r="PC32" s="46">
        <v>1</v>
      </c>
      <c r="PD32" s="46">
        <v>1</v>
      </c>
      <c r="PE32" s="2">
        <v>1</v>
      </c>
      <c r="PF32" s="2">
        <v>1</v>
      </c>
      <c r="PG32" s="2">
        <v>1</v>
      </c>
      <c r="PH32" s="46">
        <v>1</v>
      </c>
      <c r="PI32" s="2">
        <v>1</v>
      </c>
      <c r="PJ32" s="2">
        <v>1</v>
      </c>
      <c r="PK32" s="2">
        <v>1</v>
      </c>
      <c r="PL32" s="2">
        <v>1</v>
      </c>
      <c r="PM32" s="2">
        <v>1</v>
      </c>
      <c r="PN32" s="2">
        <v>1</v>
      </c>
      <c r="PO32" s="2">
        <v>1</v>
      </c>
      <c r="PP32" s="2">
        <v>3</v>
      </c>
      <c r="PQ32" s="2">
        <v>3</v>
      </c>
      <c r="PR32" s="2">
        <v>3</v>
      </c>
      <c r="PS32" s="2">
        <v>1</v>
      </c>
      <c r="PT32" s="2">
        <v>3</v>
      </c>
      <c r="PU32" s="2">
        <v>1</v>
      </c>
      <c r="PV32" s="2">
        <v>3</v>
      </c>
      <c r="PW32" s="2">
        <v>3</v>
      </c>
      <c r="PX32" s="2">
        <v>1</v>
      </c>
      <c r="PY32" s="2">
        <v>1</v>
      </c>
      <c r="PZ32" s="2">
        <v>1</v>
      </c>
      <c r="QA32" s="2">
        <v>1</v>
      </c>
      <c r="QB32" s="2">
        <v>1</v>
      </c>
      <c r="QC32" s="2">
        <v>1</v>
      </c>
      <c r="QD32" s="2">
        <v>1</v>
      </c>
      <c r="QE32" s="2">
        <v>1</v>
      </c>
      <c r="QF32" s="2">
        <v>1</v>
      </c>
      <c r="QG32" s="2">
        <v>1</v>
      </c>
      <c r="QH32" s="2">
        <v>1</v>
      </c>
      <c r="QI32" s="2">
        <v>3</v>
      </c>
      <c r="QJ32" s="2">
        <v>3</v>
      </c>
      <c r="QK32" s="2">
        <v>0</v>
      </c>
      <c r="QL32" s="2">
        <v>0</v>
      </c>
      <c r="QM32" s="2">
        <v>1</v>
      </c>
      <c r="QN32" s="2">
        <v>0</v>
      </c>
      <c r="QO32" s="2">
        <v>1</v>
      </c>
      <c r="QP32" s="2">
        <v>1</v>
      </c>
      <c r="QQ32" s="2">
        <v>2</v>
      </c>
      <c r="QR32" s="2">
        <v>0</v>
      </c>
      <c r="QT32" s="2">
        <v>0</v>
      </c>
      <c r="QV32" s="2">
        <v>2</v>
      </c>
      <c r="QW32" s="2">
        <v>2</v>
      </c>
      <c r="QX32" s="2">
        <v>1</v>
      </c>
      <c r="QY32" s="2">
        <v>1</v>
      </c>
      <c r="QZ32" s="2">
        <v>1</v>
      </c>
      <c r="RA32" s="2">
        <v>1</v>
      </c>
      <c r="RB32" s="2">
        <v>1</v>
      </c>
      <c r="RC32" s="2">
        <v>1</v>
      </c>
      <c r="RD32" s="2">
        <v>2</v>
      </c>
      <c r="RE32" s="2">
        <v>1</v>
      </c>
      <c r="RF32" s="2">
        <v>0</v>
      </c>
      <c r="RG32" s="2">
        <v>1</v>
      </c>
      <c r="RH32" s="2">
        <v>1</v>
      </c>
      <c r="RJ32" s="2">
        <v>1</v>
      </c>
      <c r="RK32" s="2">
        <v>1</v>
      </c>
      <c r="RL32" s="2">
        <v>0</v>
      </c>
      <c r="RM32" s="2">
        <v>0</v>
      </c>
      <c r="RN32" s="2">
        <v>0</v>
      </c>
      <c r="RO32" s="2">
        <v>0</v>
      </c>
      <c r="RP32" s="2">
        <v>0</v>
      </c>
      <c r="RQ32" s="2">
        <v>0</v>
      </c>
      <c r="RR32" s="2">
        <v>1</v>
      </c>
      <c r="RS32" s="2">
        <v>0</v>
      </c>
      <c r="RT32" s="2">
        <v>1</v>
      </c>
      <c r="RU32" s="2">
        <v>1</v>
      </c>
      <c r="RV32" s="2">
        <v>1</v>
      </c>
      <c r="RW32" s="2">
        <v>1</v>
      </c>
      <c r="RX32" s="2">
        <v>1</v>
      </c>
      <c r="RY32" s="2">
        <v>1</v>
      </c>
      <c r="RZ32" s="2">
        <v>1</v>
      </c>
      <c r="SA32" s="2">
        <v>1</v>
      </c>
      <c r="SB32" s="2">
        <v>1</v>
      </c>
      <c r="SC32" s="2">
        <v>0</v>
      </c>
      <c r="SD32" s="2">
        <v>0</v>
      </c>
      <c r="SE32" s="2">
        <v>0</v>
      </c>
      <c r="SF32" s="2">
        <v>0</v>
      </c>
      <c r="SG32" s="2">
        <v>0</v>
      </c>
      <c r="SH32" s="2">
        <v>0</v>
      </c>
      <c r="SI32" s="2">
        <v>0</v>
      </c>
      <c r="SK32" s="2">
        <v>1</v>
      </c>
      <c r="SL32" s="2">
        <v>1</v>
      </c>
      <c r="SM32" s="2">
        <v>1</v>
      </c>
      <c r="SN32" s="2">
        <v>0</v>
      </c>
      <c r="SO32" s="2">
        <v>1</v>
      </c>
      <c r="SP32" s="2">
        <v>1</v>
      </c>
      <c r="SQ32" s="2">
        <v>1</v>
      </c>
      <c r="SR32" s="2">
        <v>1</v>
      </c>
      <c r="SS32" s="2">
        <v>0</v>
      </c>
      <c r="ST32" s="2">
        <v>0</v>
      </c>
      <c r="SU32" s="2">
        <v>1</v>
      </c>
      <c r="SV32" s="2">
        <v>1</v>
      </c>
      <c r="SW32" s="2">
        <v>1</v>
      </c>
      <c r="SX32" s="2">
        <v>1</v>
      </c>
      <c r="SY32" s="2">
        <v>1</v>
      </c>
      <c r="SZ32" s="2">
        <v>1</v>
      </c>
      <c r="TA32" s="2">
        <v>1</v>
      </c>
      <c r="TB32" s="2">
        <v>1</v>
      </c>
      <c r="TC32" s="2">
        <v>0</v>
      </c>
      <c r="TE32" s="2">
        <v>0</v>
      </c>
      <c r="TF32" s="2">
        <v>1</v>
      </c>
      <c r="TG32" s="2">
        <v>1</v>
      </c>
      <c r="TH32" s="2">
        <v>1</v>
      </c>
      <c r="TI32" s="2">
        <v>1</v>
      </c>
      <c r="TJ32" s="2">
        <v>1</v>
      </c>
      <c r="TK32" s="2">
        <v>1</v>
      </c>
      <c r="TL32" s="2">
        <v>1</v>
      </c>
      <c r="TM32" s="2">
        <v>1</v>
      </c>
      <c r="TN32" s="2">
        <v>1</v>
      </c>
      <c r="TO32" s="2">
        <v>1</v>
      </c>
      <c r="TP32" s="2">
        <v>1</v>
      </c>
      <c r="TQ32" s="2">
        <v>1</v>
      </c>
      <c r="TR32" s="2">
        <v>1</v>
      </c>
      <c r="TS32" s="2">
        <v>1</v>
      </c>
      <c r="TT32" s="2">
        <v>1</v>
      </c>
      <c r="TU32" s="2">
        <v>1</v>
      </c>
      <c r="TV32" s="2">
        <v>1</v>
      </c>
      <c r="TW32" s="2">
        <v>0</v>
      </c>
      <c r="TX32" s="2">
        <v>0</v>
      </c>
      <c r="TY32" s="2">
        <v>0</v>
      </c>
      <c r="UA32" s="2">
        <v>1</v>
      </c>
      <c r="UB32" s="2">
        <v>1</v>
      </c>
      <c r="UC32" s="2">
        <v>1</v>
      </c>
      <c r="UD32" s="2">
        <v>1</v>
      </c>
      <c r="UE32" s="2">
        <v>1</v>
      </c>
      <c r="UF32" s="2">
        <v>1</v>
      </c>
      <c r="UG32" s="2">
        <v>1</v>
      </c>
      <c r="UH32" s="2">
        <v>1</v>
      </c>
      <c r="UI32" s="2">
        <v>1</v>
      </c>
      <c r="UJ32" s="2">
        <v>1</v>
      </c>
      <c r="UK32" s="2">
        <v>0</v>
      </c>
      <c r="UL32" s="2">
        <v>0</v>
      </c>
      <c r="UM32" s="2">
        <v>1</v>
      </c>
      <c r="UN32" s="2">
        <v>0</v>
      </c>
      <c r="UO32" s="2">
        <v>0</v>
      </c>
      <c r="UP32" s="2">
        <v>1</v>
      </c>
      <c r="UQ32" s="2">
        <v>1</v>
      </c>
      <c r="UR32" s="2">
        <v>1</v>
      </c>
      <c r="US32" s="2">
        <v>1</v>
      </c>
      <c r="UT32" s="2">
        <v>1</v>
      </c>
      <c r="UU32" s="2">
        <v>1</v>
      </c>
      <c r="UV32" s="2">
        <v>1</v>
      </c>
      <c r="UW32" s="2">
        <v>1</v>
      </c>
      <c r="UX32" s="2">
        <v>1</v>
      </c>
      <c r="UY32" s="2">
        <v>0</v>
      </c>
      <c r="UZ32" s="2">
        <v>2</v>
      </c>
    </row>
    <row r="33" spans="1:572" x14ac:dyDescent="0.25">
      <c r="A33" s="2">
        <v>75</v>
      </c>
      <c r="B33" s="2" t="s">
        <v>114</v>
      </c>
      <c r="C33" s="2" t="s">
        <v>1328</v>
      </c>
      <c r="D33" s="2">
        <v>1</v>
      </c>
      <c r="F33" s="31" t="s">
        <v>2571</v>
      </c>
      <c r="G33" s="2">
        <v>1</v>
      </c>
      <c r="H33" s="2">
        <v>0</v>
      </c>
      <c r="J33" s="2">
        <v>1</v>
      </c>
      <c r="K33" s="2">
        <v>0</v>
      </c>
      <c r="L33" s="2">
        <v>0</v>
      </c>
      <c r="M33" s="2">
        <v>1</v>
      </c>
      <c r="N33" s="2">
        <v>1</v>
      </c>
      <c r="O33" s="2">
        <v>1</v>
      </c>
      <c r="P33" s="2">
        <v>0</v>
      </c>
      <c r="Q33" s="2">
        <v>0</v>
      </c>
      <c r="R33" s="2">
        <v>1</v>
      </c>
      <c r="S33" s="2">
        <v>0</v>
      </c>
      <c r="T33" s="2">
        <v>0</v>
      </c>
      <c r="U33" s="2">
        <v>0</v>
      </c>
      <c r="V33" s="2">
        <v>1</v>
      </c>
      <c r="W33" s="2">
        <v>1</v>
      </c>
      <c r="X33" s="2">
        <v>1</v>
      </c>
      <c r="Y33" s="2">
        <v>0</v>
      </c>
      <c r="Z33" s="2">
        <v>0</v>
      </c>
      <c r="AA33" s="2">
        <v>0</v>
      </c>
      <c r="AB33" s="2">
        <v>0</v>
      </c>
      <c r="AC33" s="2">
        <v>0</v>
      </c>
      <c r="AD33" s="2">
        <v>0</v>
      </c>
      <c r="AE33" s="2">
        <v>0</v>
      </c>
      <c r="AF33" s="2">
        <v>1</v>
      </c>
      <c r="AG33" s="2">
        <v>3</v>
      </c>
      <c r="AH33" s="2">
        <v>1</v>
      </c>
      <c r="AI33" s="2">
        <v>3</v>
      </c>
      <c r="AJ33" s="46">
        <v>1</v>
      </c>
      <c r="AK33" s="2">
        <v>0</v>
      </c>
      <c r="AL33" s="2">
        <v>0</v>
      </c>
      <c r="AM33" s="2">
        <v>0</v>
      </c>
      <c r="AN33" s="2">
        <v>0</v>
      </c>
      <c r="AO33" s="2">
        <v>0</v>
      </c>
      <c r="AP33" s="2">
        <v>1</v>
      </c>
      <c r="AQ33" s="2">
        <v>0</v>
      </c>
      <c r="AR33" s="2">
        <v>1</v>
      </c>
      <c r="AS33" s="2">
        <v>0</v>
      </c>
      <c r="AT33" s="2">
        <v>1</v>
      </c>
      <c r="AU33" s="2">
        <v>1</v>
      </c>
      <c r="AV33" s="2">
        <v>0</v>
      </c>
      <c r="AW33" s="2">
        <v>1</v>
      </c>
      <c r="AX33" s="2">
        <v>1</v>
      </c>
      <c r="AY33" s="2">
        <v>0</v>
      </c>
      <c r="AZ33" s="2">
        <v>1</v>
      </c>
      <c r="BA33" s="2">
        <v>0</v>
      </c>
      <c r="BB33" s="2">
        <v>1</v>
      </c>
      <c r="BC33" s="2">
        <v>1</v>
      </c>
      <c r="BD33" s="2">
        <v>0</v>
      </c>
      <c r="BE33" s="2">
        <v>0</v>
      </c>
      <c r="BF33" s="2">
        <v>1</v>
      </c>
      <c r="BG33" s="2">
        <v>0</v>
      </c>
      <c r="BH33" s="2">
        <v>0</v>
      </c>
      <c r="BI33" s="2">
        <v>0</v>
      </c>
      <c r="BJ33" s="2">
        <v>0</v>
      </c>
      <c r="BK33" s="2">
        <v>0</v>
      </c>
      <c r="BL33" s="2">
        <v>7</v>
      </c>
      <c r="BM33" s="2">
        <v>0</v>
      </c>
      <c r="BN33" s="2">
        <v>2</v>
      </c>
      <c r="BO33" s="2">
        <v>0</v>
      </c>
      <c r="BP33" s="2">
        <v>1</v>
      </c>
      <c r="BQ33" s="2">
        <v>4</v>
      </c>
      <c r="BR33" s="2">
        <v>0</v>
      </c>
      <c r="BS33" s="2">
        <v>1</v>
      </c>
      <c r="BT33" s="2">
        <v>1</v>
      </c>
      <c r="BU33" s="2">
        <v>0</v>
      </c>
      <c r="BV33" s="2">
        <v>1</v>
      </c>
      <c r="BW33" s="2">
        <v>0</v>
      </c>
      <c r="BX33" s="2">
        <v>2</v>
      </c>
      <c r="BY33" s="2">
        <v>1</v>
      </c>
      <c r="BZ33" s="2">
        <v>0</v>
      </c>
      <c r="CA33" s="2">
        <v>0</v>
      </c>
      <c r="CB33" s="2">
        <v>1</v>
      </c>
      <c r="CC33" s="2">
        <v>1</v>
      </c>
      <c r="CD33" s="2" t="s">
        <v>1362</v>
      </c>
      <c r="CE33" s="2">
        <v>50000</v>
      </c>
      <c r="CF33" s="46">
        <v>13000</v>
      </c>
      <c r="CG33" s="2">
        <v>1</v>
      </c>
      <c r="CH33" s="46">
        <v>7</v>
      </c>
      <c r="CI33" s="2">
        <v>3</v>
      </c>
      <c r="CJ33" s="2">
        <v>0</v>
      </c>
      <c r="CK33" s="2">
        <v>0</v>
      </c>
      <c r="CL33" s="2">
        <v>1</v>
      </c>
      <c r="CM33" s="2">
        <v>1</v>
      </c>
      <c r="CN33" s="2">
        <v>1</v>
      </c>
      <c r="CO33" s="2">
        <v>1</v>
      </c>
      <c r="CP33" s="2">
        <v>1</v>
      </c>
      <c r="CQ33" s="2">
        <v>7</v>
      </c>
      <c r="CR33" s="2">
        <v>2</v>
      </c>
      <c r="CS33" s="2">
        <v>6</v>
      </c>
      <c r="CT33" s="46">
        <v>10</v>
      </c>
      <c r="CU33" s="46">
        <v>400</v>
      </c>
      <c r="CV33" s="2">
        <v>0</v>
      </c>
      <c r="CX33" s="2">
        <v>3</v>
      </c>
      <c r="CY33" s="2">
        <v>120</v>
      </c>
      <c r="CZ33" s="2">
        <v>0</v>
      </c>
      <c r="DB33" s="46">
        <v>3</v>
      </c>
      <c r="DC33" s="46">
        <v>120</v>
      </c>
      <c r="DD33" s="46">
        <v>8</v>
      </c>
      <c r="DE33" s="46">
        <v>320</v>
      </c>
      <c r="DF33" s="2">
        <v>1</v>
      </c>
      <c r="DG33" s="2">
        <v>40</v>
      </c>
      <c r="DH33" s="46">
        <v>2</v>
      </c>
      <c r="DI33" s="46">
        <v>80</v>
      </c>
      <c r="DJ33" s="46">
        <v>2</v>
      </c>
      <c r="DK33" s="46">
        <v>64</v>
      </c>
      <c r="DL33" s="2">
        <v>6</v>
      </c>
      <c r="DM33" s="2">
        <v>240</v>
      </c>
      <c r="DN33" s="46">
        <v>16</v>
      </c>
      <c r="DO33" s="46">
        <v>640</v>
      </c>
      <c r="DP33" s="46">
        <v>3</v>
      </c>
      <c r="DQ33" s="46">
        <v>120</v>
      </c>
      <c r="DR33" s="2">
        <v>1</v>
      </c>
      <c r="DS33" s="46">
        <v>1</v>
      </c>
      <c r="DT33" s="46">
        <v>40</v>
      </c>
      <c r="DU33" s="46">
        <v>1</v>
      </c>
      <c r="DV33" s="46">
        <v>40</v>
      </c>
      <c r="DW33" s="46">
        <v>1</v>
      </c>
      <c r="DX33" s="46">
        <v>40</v>
      </c>
      <c r="DY33" s="46">
        <v>0</v>
      </c>
      <c r="DZ33" s="46"/>
      <c r="EA33" s="46">
        <v>2</v>
      </c>
      <c r="EB33" s="46">
        <v>60</v>
      </c>
      <c r="EC33" s="46">
        <v>1</v>
      </c>
      <c r="ED33" s="46">
        <v>40</v>
      </c>
      <c r="EE33" s="46">
        <v>0</v>
      </c>
      <c r="EF33" s="46"/>
      <c r="EG33" s="46">
        <v>4</v>
      </c>
      <c r="EH33" s="46">
        <v>152</v>
      </c>
      <c r="EI33" s="2">
        <v>0</v>
      </c>
      <c r="EJ33" s="2">
        <v>0</v>
      </c>
      <c r="EK33" s="2">
        <v>0</v>
      </c>
      <c r="EL33" s="2">
        <v>0</v>
      </c>
      <c r="EM33" s="2">
        <v>0</v>
      </c>
      <c r="EN33" s="2">
        <v>0</v>
      </c>
      <c r="EO33" s="2">
        <v>0</v>
      </c>
      <c r="EP33" s="2">
        <v>0</v>
      </c>
      <c r="EQ33" s="2">
        <v>0</v>
      </c>
      <c r="ER33" s="2">
        <v>0</v>
      </c>
      <c r="ES33" s="2">
        <v>0</v>
      </c>
      <c r="ET33" s="2">
        <v>0</v>
      </c>
      <c r="EU33" s="2">
        <v>0</v>
      </c>
      <c r="FD33" s="2">
        <v>1</v>
      </c>
      <c r="FE33" s="2">
        <v>0</v>
      </c>
      <c r="FF33" s="2">
        <v>0</v>
      </c>
      <c r="FG33" s="2">
        <v>0</v>
      </c>
      <c r="FH33" s="2">
        <v>0</v>
      </c>
      <c r="FI33" s="2">
        <v>0</v>
      </c>
      <c r="FJ33" s="2">
        <v>0</v>
      </c>
      <c r="FK33" s="2">
        <v>0</v>
      </c>
      <c r="FL33" s="2">
        <v>0</v>
      </c>
      <c r="FM33" s="2">
        <v>0</v>
      </c>
      <c r="FN33" s="2">
        <v>0</v>
      </c>
      <c r="FO33" s="2">
        <v>0</v>
      </c>
      <c r="FP33" s="2">
        <v>0</v>
      </c>
      <c r="FQ33" s="2">
        <v>0</v>
      </c>
      <c r="FZ33" s="2">
        <v>0</v>
      </c>
      <c r="GV33" s="2">
        <v>0</v>
      </c>
      <c r="HR33" s="2">
        <v>1</v>
      </c>
      <c r="HS33" s="2">
        <v>0</v>
      </c>
      <c r="HT33" s="2">
        <v>1</v>
      </c>
      <c r="HU33" s="2">
        <v>1</v>
      </c>
      <c r="HV33" s="2">
        <v>0</v>
      </c>
      <c r="HW33" s="2">
        <v>1</v>
      </c>
      <c r="HX33" s="2">
        <v>0</v>
      </c>
      <c r="HY33" s="2">
        <v>1</v>
      </c>
      <c r="HZ33" s="2">
        <v>0</v>
      </c>
      <c r="IA33" s="2">
        <v>0</v>
      </c>
      <c r="IB33" s="2">
        <v>1</v>
      </c>
      <c r="IC33" s="2">
        <v>0</v>
      </c>
      <c r="ID33" s="2">
        <v>0</v>
      </c>
      <c r="IE33" s="2">
        <v>0</v>
      </c>
      <c r="IF33" s="2">
        <v>0</v>
      </c>
      <c r="IG33" s="2">
        <v>0</v>
      </c>
      <c r="IP33" s="2">
        <v>7</v>
      </c>
      <c r="IQ33" s="2">
        <v>0</v>
      </c>
      <c r="IR33" s="2">
        <v>1</v>
      </c>
      <c r="IS33" s="2">
        <v>0</v>
      </c>
      <c r="IT33" s="2">
        <v>1</v>
      </c>
      <c r="IU33" s="2">
        <v>6</v>
      </c>
      <c r="IV33" s="2">
        <v>0</v>
      </c>
      <c r="IW33" s="2">
        <v>2</v>
      </c>
      <c r="IX33" s="2">
        <v>3</v>
      </c>
      <c r="IY33" s="2">
        <v>4</v>
      </c>
      <c r="IZ33" s="2">
        <v>5</v>
      </c>
      <c r="JA33" s="2">
        <v>1</v>
      </c>
      <c r="JB33" s="2">
        <v>1</v>
      </c>
      <c r="JC33" s="2">
        <v>0</v>
      </c>
      <c r="JD33" s="2">
        <v>0</v>
      </c>
      <c r="JE33" s="2">
        <v>1</v>
      </c>
      <c r="JF33" s="2">
        <v>0</v>
      </c>
      <c r="JG33" s="2">
        <v>1</v>
      </c>
      <c r="JH33" s="2">
        <v>1</v>
      </c>
      <c r="JI33" s="2">
        <v>0</v>
      </c>
      <c r="JJ33" s="2">
        <v>0</v>
      </c>
      <c r="JK33" s="2">
        <v>3</v>
      </c>
      <c r="JL33" s="2">
        <v>0</v>
      </c>
      <c r="JM33" s="2">
        <v>1</v>
      </c>
      <c r="JN33" s="2">
        <v>0</v>
      </c>
      <c r="JO33" s="2">
        <v>0</v>
      </c>
      <c r="JP33" s="2">
        <v>2</v>
      </c>
      <c r="JQ33" s="2">
        <v>0</v>
      </c>
      <c r="JR33" s="2">
        <v>1</v>
      </c>
      <c r="JS33" s="2">
        <v>1</v>
      </c>
      <c r="JT33" s="2">
        <v>1</v>
      </c>
      <c r="JU33" s="2">
        <v>3</v>
      </c>
      <c r="JV33" s="2">
        <v>1</v>
      </c>
      <c r="JW33" s="2">
        <v>1</v>
      </c>
      <c r="JX33" s="2">
        <v>0</v>
      </c>
      <c r="JY33" s="2">
        <v>0</v>
      </c>
      <c r="JZ33" s="2">
        <v>0</v>
      </c>
      <c r="KA33" s="2">
        <v>0</v>
      </c>
      <c r="KB33" s="2">
        <v>1</v>
      </c>
      <c r="KC33" s="2">
        <v>0</v>
      </c>
      <c r="KD33" s="2">
        <v>0</v>
      </c>
      <c r="KE33" s="2">
        <v>1</v>
      </c>
      <c r="KF33" s="2">
        <v>1</v>
      </c>
      <c r="KG33" s="2">
        <v>6</v>
      </c>
      <c r="KH33" s="2">
        <v>1</v>
      </c>
      <c r="KJ33" s="2">
        <v>4</v>
      </c>
      <c r="KK33" s="2">
        <v>4</v>
      </c>
      <c r="KL33" s="2">
        <v>2</v>
      </c>
      <c r="KM33" s="2">
        <v>4</v>
      </c>
      <c r="KN33" s="2">
        <v>4</v>
      </c>
      <c r="KO33" s="2">
        <v>3</v>
      </c>
      <c r="KP33" s="2">
        <v>4</v>
      </c>
      <c r="KQ33" s="2">
        <v>3</v>
      </c>
      <c r="KR33" s="2">
        <v>4</v>
      </c>
      <c r="KS33" s="2">
        <v>4</v>
      </c>
      <c r="KT33" s="2">
        <v>2</v>
      </c>
      <c r="KU33" s="2">
        <v>4</v>
      </c>
      <c r="KV33" s="2">
        <v>0</v>
      </c>
      <c r="LE33" s="2">
        <v>1</v>
      </c>
      <c r="LF33" s="2">
        <v>1</v>
      </c>
      <c r="LG33" s="2">
        <v>0</v>
      </c>
      <c r="LH33" s="2">
        <v>1</v>
      </c>
      <c r="LI33" s="2">
        <v>0</v>
      </c>
      <c r="LJ33" s="2">
        <v>1</v>
      </c>
      <c r="LK33" s="2">
        <v>1</v>
      </c>
      <c r="LL33" s="2">
        <v>1</v>
      </c>
      <c r="LM33" s="2">
        <v>0</v>
      </c>
      <c r="LN33" s="46">
        <v>1</v>
      </c>
      <c r="LO33" s="46">
        <v>1</v>
      </c>
      <c r="LP33" s="2">
        <v>1</v>
      </c>
      <c r="LQ33" s="2">
        <v>1</v>
      </c>
      <c r="LR33" s="2">
        <v>0</v>
      </c>
      <c r="LS33" s="2">
        <v>1</v>
      </c>
      <c r="LT33" s="46">
        <v>1</v>
      </c>
      <c r="LU33" s="46">
        <v>1</v>
      </c>
      <c r="LV33" s="2">
        <v>1</v>
      </c>
      <c r="LW33" s="2">
        <v>0</v>
      </c>
      <c r="LX33" s="2">
        <v>1</v>
      </c>
      <c r="LY33" s="46">
        <v>1</v>
      </c>
      <c r="LZ33" s="46">
        <v>0</v>
      </c>
      <c r="MA33" s="46">
        <v>0</v>
      </c>
      <c r="MB33" s="2">
        <v>0</v>
      </c>
      <c r="MC33" s="2">
        <v>1</v>
      </c>
      <c r="MD33" s="2">
        <v>0</v>
      </c>
      <c r="ME33" s="2">
        <v>1</v>
      </c>
      <c r="MF33" s="2">
        <v>1</v>
      </c>
      <c r="MG33" s="2">
        <v>0</v>
      </c>
      <c r="MH33" s="2">
        <v>1</v>
      </c>
      <c r="MI33" s="2">
        <v>1</v>
      </c>
      <c r="MJ33" s="2">
        <v>1</v>
      </c>
      <c r="MK33" s="2">
        <v>1</v>
      </c>
      <c r="ML33" s="2">
        <v>0</v>
      </c>
      <c r="MM33" s="2">
        <v>0</v>
      </c>
      <c r="MN33" s="46">
        <v>1</v>
      </c>
      <c r="MO33" s="46">
        <v>1</v>
      </c>
      <c r="MP33" s="2">
        <v>0</v>
      </c>
      <c r="MQ33" s="2">
        <v>1</v>
      </c>
      <c r="MR33" s="2">
        <v>0</v>
      </c>
      <c r="MS33" s="2">
        <v>1</v>
      </c>
      <c r="MT33" s="2">
        <v>1</v>
      </c>
      <c r="MU33" s="2">
        <v>3</v>
      </c>
      <c r="MV33" s="2">
        <v>3</v>
      </c>
      <c r="MW33" s="2">
        <v>1</v>
      </c>
      <c r="MX33" s="2">
        <v>1</v>
      </c>
      <c r="MY33" s="2">
        <v>0</v>
      </c>
      <c r="MZ33" s="2">
        <v>1</v>
      </c>
      <c r="NA33" s="2">
        <v>1</v>
      </c>
      <c r="NB33" s="2">
        <v>1</v>
      </c>
      <c r="NC33" s="2">
        <v>1</v>
      </c>
      <c r="ND33" s="2">
        <v>1</v>
      </c>
      <c r="NE33" s="2">
        <v>0</v>
      </c>
      <c r="NF33" s="46">
        <v>1</v>
      </c>
      <c r="NG33" s="46">
        <v>1</v>
      </c>
      <c r="NH33" s="2">
        <v>1</v>
      </c>
      <c r="NI33" s="2">
        <v>1</v>
      </c>
      <c r="NJ33" s="38">
        <v>44077</v>
      </c>
      <c r="NK33" s="2">
        <v>2</v>
      </c>
      <c r="NL33" s="2">
        <v>1</v>
      </c>
      <c r="NM33" s="2">
        <v>0</v>
      </c>
      <c r="NN33" s="2">
        <v>0</v>
      </c>
      <c r="NO33" s="2">
        <v>0</v>
      </c>
      <c r="NP33" s="2">
        <v>0</v>
      </c>
      <c r="NQ33" s="2">
        <v>0</v>
      </c>
      <c r="NR33" s="2">
        <v>1</v>
      </c>
      <c r="NS33" s="2">
        <v>0</v>
      </c>
      <c r="NT33" s="2">
        <v>0</v>
      </c>
      <c r="NU33" s="2">
        <v>0</v>
      </c>
      <c r="NV33" s="2">
        <v>0</v>
      </c>
      <c r="NW33" s="2">
        <v>1</v>
      </c>
      <c r="NX33" s="2">
        <v>0</v>
      </c>
      <c r="NY33" s="2">
        <v>0</v>
      </c>
      <c r="NZ33" s="2">
        <v>0</v>
      </c>
      <c r="OA33" s="2">
        <v>0</v>
      </c>
      <c r="OB33" s="2">
        <v>0</v>
      </c>
      <c r="OC33" s="2">
        <v>0</v>
      </c>
      <c r="OD33" s="2">
        <v>0</v>
      </c>
      <c r="OE33" s="2">
        <v>0</v>
      </c>
      <c r="OF33" s="2">
        <v>0</v>
      </c>
      <c r="OG33" s="2">
        <v>0</v>
      </c>
      <c r="OH33" s="2">
        <v>1</v>
      </c>
      <c r="OI33" s="2">
        <v>1</v>
      </c>
      <c r="OJ33" s="2">
        <v>1</v>
      </c>
      <c r="OK33" s="2">
        <v>1</v>
      </c>
      <c r="OL33" s="2">
        <v>1</v>
      </c>
      <c r="OM33" s="2">
        <v>1</v>
      </c>
      <c r="ON33" s="2">
        <v>1</v>
      </c>
      <c r="OO33" s="2">
        <v>1</v>
      </c>
      <c r="OP33" s="2">
        <v>1</v>
      </c>
      <c r="OQ33" s="2">
        <v>1</v>
      </c>
      <c r="OR33" s="2">
        <v>1</v>
      </c>
      <c r="OS33" s="2">
        <v>1</v>
      </c>
      <c r="OT33" s="46">
        <v>1</v>
      </c>
      <c r="OU33" s="2">
        <v>3</v>
      </c>
      <c r="OV33" s="2">
        <v>3</v>
      </c>
      <c r="OW33" s="2">
        <v>1</v>
      </c>
      <c r="OX33" s="2">
        <v>1</v>
      </c>
      <c r="OY33" s="2">
        <v>1</v>
      </c>
      <c r="OZ33" s="2">
        <v>1</v>
      </c>
      <c r="PA33" s="2">
        <v>1</v>
      </c>
      <c r="PB33" s="2">
        <v>1</v>
      </c>
      <c r="PC33" s="46">
        <v>1</v>
      </c>
      <c r="PD33" s="46">
        <v>1</v>
      </c>
      <c r="PE33" s="2">
        <v>1</v>
      </c>
      <c r="PF33" s="2">
        <v>1</v>
      </c>
      <c r="PG33" s="2">
        <v>3</v>
      </c>
      <c r="PH33" s="46">
        <v>1</v>
      </c>
      <c r="PI33" s="2">
        <v>1</v>
      </c>
      <c r="PJ33" s="2">
        <v>1</v>
      </c>
      <c r="PK33" s="2">
        <v>1</v>
      </c>
      <c r="PL33" s="2">
        <v>1</v>
      </c>
      <c r="PM33" s="2">
        <v>1</v>
      </c>
      <c r="PN33" s="2">
        <v>1</v>
      </c>
      <c r="PO33" s="2">
        <v>1</v>
      </c>
      <c r="PP33" s="2">
        <v>3</v>
      </c>
      <c r="PQ33" s="2">
        <v>3</v>
      </c>
      <c r="PR33" s="2">
        <v>1</v>
      </c>
      <c r="PS33" s="2">
        <v>1</v>
      </c>
      <c r="PT33" s="2">
        <v>1</v>
      </c>
      <c r="PU33" s="2">
        <v>1</v>
      </c>
      <c r="PV33" s="2">
        <v>1</v>
      </c>
      <c r="PW33" s="2">
        <v>1</v>
      </c>
      <c r="PX33" s="2">
        <v>1</v>
      </c>
      <c r="PY33" s="2">
        <v>1</v>
      </c>
      <c r="PZ33" s="2">
        <v>3</v>
      </c>
      <c r="QA33" s="2">
        <v>1</v>
      </c>
      <c r="QB33" s="2">
        <v>1</v>
      </c>
      <c r="QC33" s="2">
        <v>1</v>
      </c>
      <c r="QD33" s="2">
        <v>1</v>
      </c>
      <c r="QE33" s="2">
        <v>1</v>
      </c>
      <c r="QF33" s="2">
        <v>3</v>
      </c>
      <c r="QG33" s="2">
        <v>1</v>
      </c>
      <c r="QH33" s="2">
        <v>1</v>
      </c>
      <c r="QI33" s="2">
        <v>3</v>
      </c>
      <c r="QJ33" s="2">
        <v>1</v>
      </c>
      <c r="QK33" s="2">
        <v>1</v>
      </c>
      <c r="QL33" s="2">
        <v>1</v>
      </c>
      <c r="QM33" s="2">
        <v>1</v>
      </c>
      <c r="QN33" s="2">
        <v>0</v>
      </c>
      <c r="QO33" s="2">
        <v>3</v>
      </c>
      <c r="QP33" s="2">
        <v>1</v>
      </c>
      <c r="QQ33" s="2">
        <v>1</v>
      </c>
      <c r="QR33" s="2">
        <v>0</v>
      </c>
      <c r="QT33" s="2">
        <v>1</v>
      </c>
      <c r="QU33" s="2" t="s">
        <v>1363</v>
      </c>
      <c r="QV33" s="2">
        <v>2</v>
      </c>
      <c r="QW33" s="2">
        <v>3</v>
      </c>
      <c r="QX33" s="2">
        <v>1</v>
      </c>
      <c r="QY33" s="2">
        <v>1</v>
      </c>
      <c r="QZ33" s="2">
        <v>1</v>
      </c>
      <c r="RA33" s="2">
        <v>0</v>
      </c>
      <c r="RB33" s="2">
        <v>1</v>
      </c>
      <c r="RC33" s="2">
        <v>1</v>
      </c>
      <c r="RD33" s="2">
        <v>3</v>
      </c>
      <c r="RE33" s="2">
        <v>1</v>
      </c>
      <c r="RF33" s="2">
        <v>1</v>
      </c>
      <c r="RG33" s="2">
        <v>1</v>
      </c>
      <c r="RH33" s="2">
        <v>1</v>
      </c>
      <c r="RJ33" s="2">
        <v>1</v>
      </c>
      <c r="RK33" s="2">
        <v>1</v>
      </c>
      <c r="RL33" s="2">
        <v>0</v>
      </c>
      <c r="RM33" s="2">
        <v>0</v>
      </c>
      <c r="RN33" s="2">
        <v>0</v>
      </c>
      <c r="RO33" s="2">
        <v>0</v>
      </c>
      <c r="RP33" s="2">
        <v>0</v>
      </c>
      <c r="RQ33" s="2">
        <v>0</v>
      </c>
      <c r="RR33" s="2">
        <v>1</v>
      </c>
      <c r="RS33" s="2">
        <v>0</v>
      </c>
      <c r="RT33" s="2">
        <v>1</v>
      </c>
      <c r="RU33" s="2">
        <v>0</v>
      </c>
      <c r="RV33" s="2">
        <v>0</v>
      </c>
      <c r="RW33" s="2">
        <v>1</v>
      </c>
      <c r="RX33" s="2">
        <v>1</v>
      </c>
      <c r="RY33" s="2">
        <v>1</v>
      </c>
      <c r="RZ33" s="2">
        <v>0</v>
      </c>
      <c r="SA33" s="2">
        <v>1</v>
      </c>
      <c r="SB33" s="2">
        <v>1</v>
      </c>
      <c r="SC33" s="2">
        <v>0</v>
      </c>
      <c r="SD33" s="2">
        <v>0</v>
      </c>
      <c r="SE33" s="2">
        <v>0</v>
      </c>
      <c r="SF33" s="2">
        <v>0</v>
      </c>
      <c r="SG33" s="2">
        <v>0</v>
      </c>
      <c r="SH33" s="2">
        <v>0</v>
      </c>
      <c r="SI33" s="2">
        <v>0</v>
      </c>
      <c r="SK33" s="2">
        <v>1</v>
      </c>
      <c r="SL33" s="2">
        <v>1</v>
      </c>
      <c r="SM33" s="2">
        <v>1</v>
      </c>
      <c r="SN33" s="2">
        <v>1</v>
      </c>
      <c r="SO33" s="2">
        <v>1</v>
      </c>
      <c r="SP33" s="2">
        <v>1</v>
      </c>
      <c r="SQ33" s="2">
        <v>1</v>
      </c>
      <c r="SR33" s="2">
        <v>1</v>
      </c>
      <c r="SS33" s="2">
        <v>1</v>
      </c>
      <c r="ST33" s="2">
        <v>1</v>
      </c>
      <c r="SU33" s="2">
        <v>1</v>
      </c>
      <c r="SV33" s="2">
        <v>0</v>
      </c>
      <c r="SW33" s="2">
        <v>0</v>
      </c>
      <c r="SX33" s="2">
        <v>0</v>
      </c>
      <c r="SY33" s="2">
        <v>0</v>
      </c>
      <c r="SZ33" s="2">
        <v>0</v>
      </c>
      <c r="TA33" s="2">
        <v>0</v>
      </c>
      <c r="TB33" s="2">
        <v>0</v>
      </c>
      <c r="TC33" s="2">
        <v>0</v>
      </c>
      <c r="TE33" s="2">
        <v>0</v>
      </c>
      <c r="TF33" s="2">
        <v>1</v>
      </c>
      <c r="TG33" s="2">
        <v>1</v>
      </c>
      <c r="TH33" s="2">
        <v>1</v>
      </c>
      <c r="TI33" s="2">
        <v>1</v>
      </c>
      <c r="TJ33" s="2">
        <v>1</v>
      </c>
      <c r="TK33" s="2">
        <v>1</v>
      </c>
      <c r="TL33" s="2">
        <v>1</v>
      </c>
      <c r="TM33" s="2">
        <v>1</v>
      </c>
      <c r="TN33" s="2">
        <v>1</v>
      </c>
      <c r="TO33" s="2">
        <v>1</v>
      </c>
      <c r="TP33" s="2">
        <v>1</v>
      </c>
      <c r="TQ33" s="2">
        <v>1</v>
      </c>
      <c r="TR33" s="2">
        <v>1</v>
      </c>
      <c r="TS33" s="2">
        <v>0</v>
      </c>
      <c r="TT33" s="2">
        <v>0</v>
      </c>
      <c r="TU33" s="2">
        <v>0</v>
      </c>
      <c r="TV33" s="2">
        <v>0</v>
      </c>
      <c r="TW33" s="2">
        <v>0</v>
      </c>
      <c r="TX33" s="2">
        <v>0</v>
      </c>
      <c r="TY33" s="2">
        <v>0</v>
      </c>
      <c r="UA33" s="2">
        <v>1</v>
      </c>
      <c r="UB33" s="2">
        <v>3</v>
      </c>
      <c r="UC33" s="2">
        <v>1</v>
      </c>
      <c r="UD33" s="2">
        <v>0</v>
      </c>
      <c r="UE33" s="2">
        <v>1</v>
      </c>
      <c r="UF33" s="2">
        <v>1</v>
      </c>
      <c r="UG33" s="2">
        <v>1</v>
      </c>
      <c r="UH33" s="2">
        <v>1</v>
      </c>
      <c r="UI33" s="2">
        <v>1</v>
      </c>
      <c r="UJ33" s="2">
        <v>1</v>
      </c>
      <c r="UK33" s="2">
        <v>0</v>
      </c>
      <c r="UL33" s="2">
        <v>0</v>
      </c>
      <c r="UM33" s="2">
        <v>0</v>
      </c>
      <c r="UN33" s="2">
        <v>0</v>
      </c>
      <c r="UO33" s="2">
        <v>1</v>
      </c>
      <c r="UP33" s="2">
        <v>1</v>
      </c>
      <c r="UQ33" s="2">
        <v>1</v>
      </c>
      <c r="UR33" s="2">
        <v>1</v>
      </c>
      <c r="US33" s="2">
        <v>1</v>
      </c>
      <c r="UT33" s="2">
        <v>1</v>
      </c>
      <c r="UU33" s="2">
        <v>1</v>
      </c>
      <c r="UV33" s="2">
        <v>1</v>
      </c>
      <c r="UW33" s="2">
        <v>1</v>
      </c>
      <c r="UX33" s="2">
        <v>1</v>
      </c>
      <c r="UY33" s="2">
        <v>0</v>
      </c>
      <c r="UZ33" s="2">
        <v>2</v>
      </c>
    </row>
    <row r="34" spans="1:572" x14ac:dyDescent="0.25">
      <c r="A34" s="2">
        <v>76</v>
      </c>
      <c r="B34" s="2" t="s">
        <v>114</v>
      </c>
      <c r="C34" s="2" t="s">
        <v>1328</v>
      </c>
      <c r="D34" s="2">
        <v>1</v>
      </c>
      <c r="F34" s="31" t="s">
        <v>2572</v>
      </c>
      <c r="G34" s="2">
        <v>1</v>
      </c>
      <c r="H34" s="2">
        <v>0</v>
      </c>
      <c r="J34" s="2">
        <v>1</v>
      </c>
      <c r="K34" s="2">
        <v>0</v>
      </c>
      <c r="L34" s="2">
        <v>0</v>
      </c>
      <c r="M34" s="2">
        <v>0</v>
      </c>
      <c r="N34" s="2">
        <v>1</v>
      </c>
      <c r="O34" s="2">
        <v>1</v>
      </c>
      <c r="P34" s="2">
        <v>0</v>
      </c>
      <c r="Q34" s="2">
        <v>0</v>
      </c>
      <c r="R34" s="2">
        <v>1</v>
      </c>
      <c r="S34" s="2">
        <v>0</v>
      </c>
      <c r="T34" s="2">
        <v>0</v>
      </c>
      <c r="U34" s="2">
        <v>0</v>
      </c>
      <c r="V34" s="2">
        <v>1</v>
      </c>
      <c r="W34" s="2">
        <v>0</v>
      </c>
      <c r="X34" s="2">
        <v>1</v>
      </c>
      <c r="Y34" s="2">
        <v>0</v>
      </c>
      <c r="Z34" s="2">
        <v>0</v>
      </c>
      <c r="AA34" s="2">
        <v>0</v>
      </c>
      <c r="AB34" s="2">
        <v>1</v>
      </c>
      <c r="AC34" s="2">
        <v>0</v>
      </c>
      <c r="AD34" s="2">
        <v>0</v>
      </c>
      <c r="AE34" s="2">
        <v>0</v>
      </c>
      <c r="AF34" s="2">
        <v>1</v>
      </c>
      <c r="AG34" s="2">
        <v>3</v>
      </c>
      <c r="AH34" s="2">
        <v>1</v>
      </c>
      <c r="AI34" s="2">
        <v>3</v>
      </c>
      <c r="AJ34" s="46">
        <v>0</v>
      </c>
      <c r="AK34" s="2">
        <v>0</v>
      </c>
      <c r="AL34" s="2">
        <v>0</v>
      </c>
      <c r="AM34" s="2">
        <v>0</v>
      </c>
      <c r="AN34" s="2">
        <v>0</v>
      </c>
      <c r="AO34" s="2">
        <v>0</v>
      </c>
      <c r="AP34" s="2">
        <v>0</v>
      </c>
      <c r="AQ34" s="2">
        <v>0</v>
      </c>
      <c r="AR34" s="2">
        <v>0</v>
      </c>
      <c r="AS34" s="2">
        <v>0</v>
      </c>
      <c r="AT34" s="2">
        <v>0</v>
      </c>
      <c r="AU34" s="2">
        <v>0</v>
      </c>
      <c r="AV34" s="2">
        <v>0</v>
      </c>
      <c r="AW34" s="2">
        <v>0</v>
      </c>
      <c r="AX34" s="2">
        <v>0</v>
      </c>
      <c r="AY34" s="2">
        <v>0</v>
      </c>
      <c r="AZ34" s="2">
        <v>0</v>
      </c>
      <c r="BA34" s="2">
        <v>0</v>
      </c>
      <c r="BB34" s="2">
        <v>0</v>
      </c>
      <c r="BC34" s="2">
        <v>0</v>
      </c>
      <c r="BD34" s="2">
        <v>0</v>
      </c>
      <c r="BE34" s="2">
        <v>0</v>
      </c>
      <c r="BF34" s="2">
        <v>1</v>
      </c>
      <c r="BG34" s="2">
        <v>14</v>
      </c>
      <c r="BH34" s="2">
        <v>0</v>
      </c>
      <c r="BI34" s="2">
        <v>0</v>
      </c>
      <c r="BJ34" s="2">
        <v>0</v>
      </c>
      <c r="BK34" s="2">
        <v>2</v>
      </c>
      <c r="BL34" s="2">
        <v>4</v>
      </c>
      <c r="BM34" s="2">
        <v>0</v>
      </c>
      <c r="BN34" s="2">
        <v>0</v>
      </c>
      <c r="BO34" s="2">
        <v>0</v>
      </c>
      <c r="BP34" s="2">
        <v>0</v>
      </c>
      <c r="BQ34" s="2">
        <v>0</v>
      </c>
      <c r="BR34" s="2">
        <v>4</v>
      </c>
      <c r="BS34" s="2">
        <v>0</v>
      </c>
      <c r="CB34" s="2">
        <v>1</v>
      </c>
      <c r="CC34" s="2">
        <v>1</v>
      </c>
      <c r="CD34" s="2" t="s">
        <v>2573</v>
      </c>
      <c r="CE34" s="2">
        <v>20000</v>
      </c>
      <c r="CF34" s="46">
        <v>15425</v>
      </c>
      <c r="CG34" s="2">
        <v>0</v>
      </c>
      <c r="CH34" s="46">
        <v>4</v>
      </c>
      <c r="CI34" s="2">
        <v>3</v>
      </c>
      <c r="CJ34" s="2">
        <v>0</v>
      </c>
      <c r="CK34" s="2">
        <v>0</v>
      </c>
      <c r="CL34" s="2">
        <v>0</v>
      </c>
      <c r="CM34" s="2">
        <v>4</v>
      </c>
      <c r="CN34" s="2">
        <v>1</v>
      </c>
      <c r="CO34" s="2">
        <v>1</v>
      </c>
      <c r="CP34" s="2">
        <v>0</v>
      </c>
      <c r="CR34" s="2">
        <v>1</v>
      </c>
      <c r="CT34" s="46">
        <v>14</v>
      </c>
      <c r="CU34" s="46">
        <v>560</v>
      </c>
      <c r="CV34" s="2">
        <v>0</v>
      </c>
      <c r="CX34" s="2">
        <v>2</v>
      </c>
      <c r="CY34" s="2">
        <v>80</v>
      </c>
      <c r="CZ34" s="2">
        <v>0</v>
      </c>
      <c r="DB34" s="46">
        <v>3</v>
      </c>
      <c r="DC34" s="46">
        <v>100</v>
      </c>
      <c r="DD34" s="46">
        <v>5</v>
      </c>
      <c r="DE34" s="46">
        <v>200</v>
      </c>
      <c r="DF34" s="2">
        <v>1</v>
      </c>
      <c r="DG34" s="2">
        <v>40</v>
      </c>
      <c r="DH34" s="46">
        <v>4</v>
      </c>
      <c r="DI34" s="46">
        <v>136</v>
      </c>
      <c r="DJ34" s="46">
        <v>0</v>
      </c>
      <c r="DK34" s="46"/>
      <c r="DL34" s="2">
        <v>5</v>
      </c>
      <c r="DM34" s="2">
        <v>180</v>
      </c>
      <c r="DN34" s="46">
        <v>12</v>
      </c>
      <c r="DO34" s="46">
        <v>290</v>
      </c>
      <c r="DP34" s="46">
        <v>5</v>
      </c>
      <c r="DQ34" s="46">
        <v>140</v>
      </c>
      <c r="DR34" s="2">
        <v>0</v>
      </c>
      <c r="DS34" s="46"/>
      <c r="DT34" s="46"/>
      <c r="DU34" s="46"/>
      <c r="DV34" s="46"/>
      <c r="DW34" s="46"/>
      <c r="DX34" s="46"/>
      <c r="DY34" s="46"/>
      <c r="DZ34" s="46"/>
      <c r="EA34" s="46"/>
      <c r="EB34" s="46"/>
      <c r="EC34" s="46"/>
      <c r="ED34" s="46"/>
      <c r="EE34" s="46"/>
      <c r="EF34" s="46"/>
      <c r="EG34" s="46"/>
      <c r="EH34" s="46"/>
      <c r="EI34" s="2">
        <v>3</v>
      </c>
      <c r="EJ34" s="2">
        <v>0</v>
      </c>
      <c r="EK34" s="2">
        <v>0</v>
      </c>
      <c r="EL34" s="2">
        <v>0</v>
      </c>
      <c r="EM34" s="2">
        <v>0</v>
      </c>
      <c r="EN34" s="2">
        <v>1</v>
      </c>
      <c r="EO34" s="2">
        <v>0</v>
      </c>
      <c r="EP34" s="2">
        <v>1</v>
      </c>
      <c r="EQ34" s="2">
        <v>0</v>
      </c>
      <c r="ER34" s="2">
        <v>2</v>
      </c>
      <c r="ES34" s="2">
        <v>1</v>
      </c>
      <c r="ET34" s="2">
        <v>0</v>
      </c>
      <c r="EU34" s="2">
        <v>0</v>
      </c>
      <c r="FD34" s="2">
        <v>1</v>
      </c>
      <c r="FE34" s="2">
        <v>14</v>
      </c>
      <c r="FF34" s="2">
        <v>1</v>
      </c>
      <c r="FG34" s="2">
        <v>2</v>
      </c>
      <c r="FH34" s="2">
        <v>0</v>
      </c>
      <c r="FI34" s="2">
        <v>3</v>
      </c>
      <c r="FJ34" s="2">
        <v>4</v>
      </c>
      <c r="FK34" s="2">
        <v>4</v>
      </c>
      <c r="FL34" s="2">
        <v>4</v>
      </c>
      <c r="FM34" s="2">
        <v>0</v>
      </c>
      <c r="FN34" s="2">
        <v>5</v>
      </c>
      <c r="FO34" s="2">
        <v>12</v>
      </c>
      <c r="FP34" s="2">
        <v>5</v>
      </c>
      <c r="FQ34" s="2">
        <v>0</v>
      </c>
      <c r="FZ34" s="2">
        <v>1</v>
      </c>
      <c r="GA34" s="2">
        <v>0</v>
      </c>
      <c r="GB34" s="2">
        <v>0</v>
      </c>
      <c r="GC34" s="2">
        <v>0</v>
      </c>
      <c r="GD34" s="2">
        <v>0</v>
      </c>
      <c r="GE34" s="2">
        <v>0</v>
      </c>
      <c r="GF34" s="2">
        <v>0</v>
      </c>
      <c r="GG34" s="2">
        <v>1</v>
      </c>
      <c r="GH34" s="2">
        <v>4</v>
      </c>
      <c r="GI34" s="2">
        <v>0</v>
      </c>
      <c r="GJ34" s="2">
        <v>1</v>
      </c>
      <c r="GK34" s="2">
        <v>0</v>
      </c>
      <c r="GL34" s="2">
        <v>1</v>
      </c>
      <c r="GM34" s="2">
        <v>0</v>
      </c>
      <c r="GV34" s="2">
        <v>1</v>
      </c>
      <c r="GW34" s="2">
        <v>0</v>
      </c>
      <c r="GX34" s="2">
        <v>0</v>
      </c>
      <c r="GY34" s="2">
        <v>0</v>
      </c>
      <c r="GZ34" s="2">
        <v>0</v>
      </c>
      <c r="HA34" s="2">
        <v>0</v>
      </c>
      <c r="HB34" s="2">
        <v>0</v>
      </c>
      <c r="HC34" s="2">
        <v>0</v>
      </c>
      <c r="HD34" s="2">
        <v>0</v>
      </c>
      <c r="HE34" s="2">
        <v>0</v>
      </c>
      <c r="HF34" s="2">
        <v>1</v>
      </c>
      <c r="HG34" s="2">
        <v>0</v>
      </c>
      <c r="HH34" s="2">
        <v>0</v>
      </c>
      <c r="HI34" s="2">
        <v>0</v>
      </c>
      <c r="HR34" s="2">
        <v>0</v>
      </c>
      <c r="HS34" s="2">
        <v>0</v>
      </c>
      <c r="HT34" s="2">
        <v>0</v>
      </c>
      <c r="HU34" s="2">
        <v>1</v>
      </c>
      <c r="HV34" s="2">
        <v>0</v>
      </c>
      <c r="HW34" s="2">
        <v>0</v>
      </c>
      <c r="HX34" s="2">
        <v>0</v>
      </c>
      <c r="HY34" s="2">
        <v>0</v>
      </c>
      <c r="HZ34" s="2">
        <v>0</v>
      </c>
      <c r="IA34" s="2">
        <v>0</v>
      </c>
      <c r="IB34" s="2">
        <v>0</v>
      </c>
      <c r="IC34" s="2">
        <v>0</v>
      </c>
      <c r="ID34" s="2">
        <v>0</v>
      </c>
      <c r="IE34" s="2">
        <v>1</v>
      </c>
      <c r="IF34" s="2">
        <v>1</v>
      </c>
      <c r="IG34" s="2">
        <v>0</v>
      </c>
      <c r="IP34" s="2">
        <v>0</v>
      </c>
      <c r="IQ34" s="2">
        <v>0</v>
      </c>
      <c r="IR34" s="2">
        <v>0</v>
      </c>
      <c r="IS34" s="2">
        <v>0</v>
      </c>
      <c r="IT34" s="2">
        <v>0</v>
      </c>
      <c r="IU34" s="2">
        <v>1</v>
      </c>
      <c r="IV34" s="2">
        <v>0</v>
      </c>
      <c r="IW34" s="2">
        <v>0</v>
      </c>
      <c r="IX34" s="2">
        <v>0</v>
      </c>
      <c r="IY34" s="2">
        <v>0</v>
      </c>
      <c r="IZ34" s="2">
        <v>0</v>
      </c>
      <c r="JA34" s="2">
        <v>0</v>
      </c>
      <c r="JB34" s="2">
        <v>0</v>
      </c>
      <c r="JK34" s="2">
        <v>3</v>
      </c>
      <c r="JL34" s="2">
        <v>0</v>
      </c>
      <c r="JM34" s="2">
        <v>0</v>
      </c>
      <c r="JN34" s="2">
        <v>0</v>
      </c>
      <c r="JO34" s="2">
        <v>1</v>
      </c>
      <c r="JP34" s="2">
        <v>3</v>
      </c>
      <c r="JQ34" s="2">
        <v>0</v>
      </c>
      <c r="JR34" s="2">
        <v>1</v>
      </c>
      <c r="JS34" s="2">
        <v>0</v>
      </c>
      <c r="JT34" s="2">
        <v>0</v>
      </c>
      <c r="JU34" s="2">
        <v>4</v>
      </c>
      <c r="JV34" s="2">
        <v>3</v>
      </c>
      <c r="JW34" s="2">
        <v>0</v>
      </c>
      <c r="KF34" s="2">
        <v>1</v>
      </c>
      <c r="KG34" s="2">
        <v>14</v>
      </c>
      <c r="KH34" s="2">
        <v>1</v>
      </c>
      <c r="KJ34" s="2">
        <v>4</v>
      </c>
      <c r="KK34" s="2">
        <v>4</v>
      </c>
      <c r="KL34" s="2">
        <v>4</v>
      </c>
      <c r="KM34" s="2">
        <v>4</v>
      </c>
      <c r="KN34" s="2">
        <v>2</v>
      </c>
      <c r="KO34" s="2">
        <v>3</v>
      </c>
      <c r="KP34" s="2">
        <v>2</v>
      </c>
      <c r="KQ34" s="2">
        <v>3</v>
      </c>
      <c r="KR34" s="2">
        <v>4</v>
      </c>
      <c r="KS34" s="2">
        <v>4</v>
      </c>
      <c r="KT34" s="2">
        <v>2</v>
      </c>
      <c r="KU34" s="2">
        <v>2</v>
      </c>
      <c r="KV34" s="2">
        <v>0</v>
      </c>
      <c r="LE34" s="2">
        <v>2</v>
      </c>
      <c r="LF34" s="2">
        <v>1</v>
      </c>
      <c r="LG34" s="2">
        <v>1</v>
      </c>
      <c r="LH34" s="2">
        <v>0</v>
      </c>
      <c r="LI34" s="2">
        <v>0</v>
      </c>
      <c r="LJ34" s="2">
        <v>0</v>
      </c>
      <c r="LK34" s="2">
        <v>1</v>
      </c>
      <c r="LL34" s="2">
        <v>1</v>
      </c>
      <c r="LM34" s="2">
        <v>1</v>
      </c>
      <c r="LN34" s="46">
        <v>2</v>
      </c>
      <c r="LO34" s="46">
        <v>2</v>
      </c>
      <c r="LP34" s="2">
        <v>1</v>
      </c>
      <c r="LQ34" s="2">
        <v>2</v>
      </c>
      <c r="LR34" s="2">
        <v>0</v>
      </c>
      <c r="LS34" s="2">
        <v>0</v>
      </c>
      <c r="LT34" s="46">
        <v>1</v>
      </c>
      <c r="LU34" s="46">
        <v>1</v>
      </c>
      <c r="LV34" s="2">
        <v>1</v>
      </c>
      <c r="LW34" s="2">
        <v>1</v>
      </c>
      <c r="LX34" s="2">
        <v>0</v>
      </c>
      <c r="LY34" s="46">
        <v>1</v>
      </c>
      <c r="LZ34" s="46">
        <v>0</v>
      </c>
      <c r="MA34" s="46">
        <v>0</v>
      </c>
      <c r="MB34" s="2">
        <v>0</v>
      </c>
      <c r="MC34" s="2">
        <v>1</v>
      </c>
      <c r="MD34" s="2">
        <v>0</v>
      </c>
      <c r="ME34" s="2">
        <v>0</v>
      </c>
      <c r="MF34" s="2">
        <v>0</v>
      </c>
      <c r="MG34" s="2">
        <v>0</v>
      </c>
      <c r="MH34" s="2">
        <v>1</v>
      </c>
      <c r="MI34" s="2">
        <v>0</v>
      </c>
      <c r="MJ34" s="2">
        <v>0</v>
      </c>
      <c r="MK34" s="2">
        <v>1</v>
      </c>
      <c r="ML34" s="2">
        <v>0</v>
      </c>
      <c r="MM34" s="2">
        <v>0</v>
      </c>
      <c r="MN34" s="46">
        <v>0</v>
      </c>
      <c r="MO34" s="46">
        <v>0</v>
      </c>
      <c r="MP34" s="2">
        <v>0</v>
      </c>
      <c r="MQ34" s="2">
        <v>0</v>
      </c>
      <c r="MR34" s="2">
        <v>0</v>
      </c>
      <c r="MS34" s="2">
        <v>1</v>
      </c>
      <c r="MT34" s="2">
        <v>1</v>
      </c>
      <c r="MU34" s="2">
        <v>1</v>
      </c>
      <c r="MV34" s="2">
        <v>1</v>
      </c>
      <c r="MW34" s="2">
        <v>1</v>
      </c>
      <c r="MX34" s="2">
        <v>1</v>
      </c>
      <c r="MY34" s="2">
        <v>0</v>
      </c>
      <c r="MZ34" s="2">
        <v>1</v>
      </c>
      <c r="NA34" s="2">
        <v>1</v>
      </c>
      <c r="NB34" s="2">
        <v>1</v>
      </c>
      <c r="NC34" s="2">
        <v>1</v>
      </c>
      <c r="ND34" s="2">
        <v>1</v>
      </c>
      <c r="NE34" s="2">
        <v>0</v>
      </c>
      <c r="NF34" s="46">
        <v>1</v>
      </c>
      <c r="NG34" s="46">
        <v>1</v>
      </c>
      <c r="NH34" s="2">
        <v>1</v>
      </c>
      <c r="NI34" s="2">
        <v>1</v>
      </c>
      <c r="NJ34" s="38">
        <v>44060</v>
      </c>
      <c r="NK34" s="2">
        <v>6</v>
      </c>
      <c r="NL34" s="2">
        <v>1</v>
      </c>
      <c r="NM34" s="2">
        <v>0</v>
      </c>
      <c r="NN34" s="2">
        <v>0</v>
      </c>
      <c r="NO34" s="2">
        <v>0</v>
      </c>
      <c r="NP34" s="2">
        <v>0</v>
      </c>
      <c r="NQ34" s="2">
        <v>0</v>
      </c>
      <c r="NR34" s="2">
        <v>1</v>
      </c>
      <c r="NS34" s="2">
        <v>0</v>
      </c>
      <c r="NT34" s="2">
        <v>1</v>
      </c>
      <c r="NU34" s="2">
        <v>0</v>
      </c>
      <c r="NV34" s="2">
        <v>0</v>
      </c>
      <c r="NW34" s="2">
        <v>1</v>
      </c>
      <c r="NX34" s="2">
        <v>0</v>
      </c>
      <c r="NY34" s="2">
        <v>0</v>
      </c>
      <c r="NZ34" s="2">
        <v>0</v>
      </c>
      <c r="OA34" s="2">
        <v>0</v>
      </c>
      <c r="OB34" s="2">
        <v>0</v>
      </c>
      <c r="OC34" s="2">
        <v>0</v>
      </c>
      <c r="OD34" s="2">
        <v>0</v>
      </c>
      <c r="OE34" s="2">
        <v>0</v>
      </c>
      <c r="OF34" s="2">
        <v>0</v>
      </c>
      <c r="OG34" s="2">
        <v>0</v>
      </c>
      <c r="OH34" s="2">
        <v>1</v>
      </c>
      <c r="OI34" s="2">
        <v>1</v>
      </c>
      <c r="OJ34" s="2">
        <v>1</v>
      </c>
      <c r="OK34" s="2">
        <v>1</v>
      </c>
      <c r="OL34" s="2">
        <v>1</v>
      </c>
      <c r="OM34" s="2">
        <v>1</v>
      </c>
      <c r="ON34" s="2">
        <v>1</v>
      </c>
      <c r="OO34" s="2">
        <v>1</v>
      </c>
      <c r="OP34" s="2">
        <v>1</v>
      </c>
      <c r="OQ34" s="2">
        <v>1</v>
      </c>
      <c r="OR34" s="2">
        <v>1</v>
      </c>
      <c r="OS34" s="2">
        <v>1</v>
      </c>
      <c r="OT34" s="46">
        <v>1</v>
      </c>
      <c r="OU34" s="2">
        <v>1</v>
      </c>
      <c r="OV34" s="2">
        <v>1</v>
      </c>
      <c r="OW34" s="2">
        <v>1</v>
      </c>
      <c r="OX34" s="2">
        <v>1</v>
      </c>
      <c r="OY34" s="2">
        <v>1</v>
      </c>
      <c r="OZ34" s="2">
        <v>1</v>
      </c>
      <c r="PA34" s="2">
        <v>3</v>
      </c>
      <c r="PB34" s="2">
        <v>1</v>
      </c>
      <c r="PC34" s="46">
        <v>1</v>
      </c>
      <c r="PD34" s="46">
        <v>1</v>
      </c>
      <c r="PE34" s="2">
        <v>1</v>
      </c>
      <c r="PF34" s="2">
        <v>1</v>
      </c>
      <c r="PG34" s="2">
        <v>3</v>
      </c>
      <c r="PH34" s="46">
        <v>1</v>
      </c>
      <c r="PI34" s="2">
        <v>2</v>
      </c>
      <c r="PJ34" s="2">
        <v>1</v>
      </c>
      <c r="PK34" s="2">
        <v>1</v>
      </c>
      <c r="PL34" s="2">
        <v>1</v>
      </c>
      <c r="PM34" s="2">
        <v>3</v>
      </c>
      <c r="PN34" s="2">
        <v>1</v>
      </c>
      <c r="PO34" s="2">
        <v>1</v>
      </c>
      <c r="PP34" s="2">
        <v>3</v>
      </c>
      <c r="PQ34" s="2">
        <v>3</v>
      </c>
      <c r="PR34" s="2">
        <v>3</v>
      </c>
      <c r="PS34" s="2">
        <v>1</v>
      </c>
      <c r="PT34" s="2">
        <v>1</v>
      </c>
      <c r="PU34" s="2">
        <v>3</v>
      </c>
      <c r="PV34" s="2">
        <v>2</v>
      </c>
      <c r="PW34" s="2">
        <v>2</v>
      </c>
      <c r="PX34" s="2">
        <v>1</v>
      </c>
      <c r="PY34" s="2">
        <v>1</v>
      </c>
      <c r="PZ34" s="2">
        <v>1</v>
      </c>
      <c r="QA34" s="2">
        <v>1</v>
      </c>
      <c r="QB34" s="2">
        <v>1</v>
      </c>
      <c r="QC34" s="2">
        <v>1</v>
      </c>
      <c r="QD34" s="2">
        <v>1</v>
      </c>
      <c r="QE34" s="2">
        <v>1</v>
      </c>
      <c r="QF34" s="2">
        <v>1</v>
      </c>
      <c r="QG34" s="2">
        <v>1</v>
      </c>
      <c r="QH34" s="2">
        <v>1</v>
      </c>
      <c r="QI34" s="2">
        <v>3</v>
      </c>
      <c r="QJ34" s="2">
        <v>3</v>
      </c>
      <c r="QK34" s="2">
        <v>0</v>
      </c>
      <c r="QL34" s="2">
        <v>0</v>
      </c>
      <c r="QM34" s="2">
        <v>1</v>
      </c>
      <c r="QN34" s="2">
        <v>1</v>
      </c>
      <c r="QO34" s="2">
        <v>3</v>
      </c>
      <c r="QP34" s="2">
        <v>2</v>
      </c>
      <c r="QQ34" s="2">
        <v>3</v>
      </c>
      <c r="QR34" s="2">
        <v>0</v>
      </c>
      <c r="QT34" s="2">
        <v>0</v>
      </c>
      <c r="QV34" s="2">
        <v>2</v>
      </c>
      <c r="QW34" s="2">
        <v>2</v>
      </c>
      <c r="QX34" s="2">
        <v>1</v>
      </c>
      <c r="QY34" s="2">
        <v>1</v>
      </c>
      <c r="QZ34" s="2">
        <v>1</v>
      </c>
      <c r="RA34" s="2">
        <v>1</v>
      </c>
      <c r="RB34" s="2">
        <v>1</v>
      </c>
      <c r="RC34" s="2">
        <v>1</v>
      </c>
      <c r="RD34" s="2">
        <v>2</v>
      </c>
      <c r="RE34" s="2">
        <v>1</v>
      </c>
      <c r="RF34" s="2">
        <v>0</v>
      </c>
      <c r="RG34" s="2">
        <v>1</v>
      </c>
      <c r="RH34" s="2">
        <v>1</v>
      </c>
      <c r="RJ34" s="2">
        <v>1</v>
      </c>
      <c r="RK34" s="2">
        <v>1</v>
      </c>
      <c r="RL34" s="2">
        <v>1</v>
      </c>
      <c r="RM34" s="2">
        <v>0</v>
      </c>
      <c r="RN34" s="2">
        <v>0</v>
      </c>
      <c r="RO34" s="2">
        <v>1</v>
      </c>
      <c r="RP34" s="2">
        <v>0</v>
      </c>
      <c r="RQ34" s="2">
        <v>0</v>
      </c>
      <c r="RR34" s="2">
        <v>1</v>
      </c>
      <c r="RS34" s="2">
        <v>1</v>
      </c>
      <c r="RT34" s="2">
        <v>0</v>
      </c>
      <c r="RU34" s="2">
        <v>1</v>
      </c>
      <c r="RV34" s="2">
        <v>0</v>
      </c>
      <c r="RW34" s="2">
        <v>1</v>
      </c>
      <c r="RX34" s="2">
        <v>1</v>
      </c>
      <c r="RY34" s="2">
        <v>1</v>
      </c>
      <c r="RZ34" s="2">
        <v>1</v>
      </c>
      <c r="SA34" s="2">
        <v>1</v>
      </c>
      <c r="SB34" s="2">
        <v>1</v>
      </c>
      <c r="SC34" s="2">
        <v>1</v>
      </c>
      <c r="SD34" s="2">
        <v>0</v>
      </c>
      <c r="SE34" s="2">
        <v>1</v>
      </c>
      <c r="SF34" s="2">
        <v>1</v>
      </c>
      <c r="SG34" s="2">
        <v>1</v>
      </c>
      <c r="SH34" s="2">
        <v>1</v>
      </c>
      <c r="SI34" s="2">
        <v>0</v>
      </c>
      <c r="SK34" s="2">
        <v>1</v>
      </c>
      <c r="SL34" s="2">
        <v>1</v>
      </c>
      <c r="SM34" s="2">
        <v>1</v>
      </c>
      <c r="SN34" s="2">
        <v>0</v>
      </c>
      <c r="SO34" s="2">
        <v>1</v>
      </c>
      <c r="SP34" s="2">
        <v>1</v>
      </c>
      <c r="SQ34" s="2">
        <v>0</v>
      </c>
      <c r="SR34" s="2">
        <v>1</v>
      </c>
      <c r="SS34" s="2">
        <v>1</v>
      </c>
      <c r="ST34" s="2">
        <v>1</v>
      </c>
      <c r="SU34" s="2">
        <v>1</v>
      </c>
      <c r="SV34" s="2">
        <v>1</v>
      </c>
      <c r="SW34" s="2">
        <v>0</v>
      </c>
      <c r="SX34" s="2">
        <v>1</v>
      </c>
      <c r="SY34" s="2">
        <v>0</v>
      </c>
      <c r="SZ34" s="2">
        <v>1</v>
      </c>
      <c r="TA34" s="2">
        <v>1</v>
      </c>
      <c r="TB34" s="2">
        <v>0</v>
      </c>
      <c r="TC34" s="2">
        <v>0</v>
      </c>
      <c r="TE34" s="2">
        <v>0</v>
      </c>
      <c r="TF34" s="2">
        <v>1</v>
      </c>
      <c r="TG34" s="2">
        <v>1</v>
      </c>
      <c r="TH34" s="2">
        <v>1</v>
      </c>
      <c r="TI34" s="2">
        <v>1</v>
      </c>
      <c r="TJ34" s="2">
        <v>1</v>
      </c>
      <c r="TK34" s="2">
        <v>1</v>
      </c>
      <c r="TL34" s="2">
        <v>1</v>
      </c>
      <c r="TM34" s="2">
        <v>2</v>
      </c>
      <c r="TN34" s="2">
        <v>1</v>
      </c>
      <c r="TO34" s="2">
        <v>1</v>
      </c>
      <c r="TP34" s="2">
        <v>1</v>
      </c>
      <c r="TQ34" s="2">
        <v>1</v>
      </c>
      <c r="TR34" s="2">
        <v>0</v>
      </c>
      <c r="TS34" s="2">
        <v>1</v>
      </c>
      <c r="TT34" s="2">
        <v>1</v>
      </c>
      <c r="TU34" s="2">
        <v>0</v>
      </c>
      <c r="TV34" s="2">
        <v>0</v>
      </c>
      <c r="TW34" s="2">
        <v>1</v>
      </c>
      <c r="TX34" s="2">
        <v>0</v>
      </c>
      <c r="TY34" s="2">
        <v>0</v>
      </c>
      <c r="UA34" s="2">
        <v>1</v>
      </c>
      <c r="UB34" s="2">
        <v>1</v>
      </c>
      <c r="UC34" s="2">
        <v>1</v>
      </c>
      <c r="UD34" s="2">
        <v>0</v>
      </c>
      <c r="UE34" s="2">
        <v>1</v>
      </c>
      <c r="UF34" s="2">
        <v>1</v>
      </c>
      <c r="UG34" s="2">
        <v>0</v>
      </c>
      <c r="UH34" s="2">
        <v>1</v>
      </c>
      <c r="UI34" s="2">
        <v>1</v>
      </c>
      <c r="UJ34" s="2">
        <v>1</v>
      </c>
      <c r="UK34" s="2">
        <v>1</v>
      </c>
      <c r="UL34" s="2">
        <v>0</v>
      </c>
      <c r="UM34" s="2">
        <v>0</v>
      </c>
      <c r="UN34" s="2">
        <v>0</v>
      </c>
      <c r="UO34" s="2">
        <v>0</v>
      </c>
      <c r="UP34" s="2">
        <v>1</v>
      </c>
      <c r="UQ34" s="2">
        <v>0</v>
      </c>
      <c r="UR34" s="2">
        <v>0</v>
      </c>
      <c r="US34" s="2">
        <v>0</v>
      </c>
      <c r="UT34" s="2">
        <v>1</v>
      </c>
      <c r="UU34" s="2">
        <v>1</v>
      </c>
      <c r="UV34" s="2">
        <v>1</v>
      </c>
      <c r="UW34" s="2">
        <v>1</v>
      </c>
      <c r="UX34" s="2">
        <v>1</v>
      </c>
      <c r="UY34" s="2">
        <v>0</v>
      </c>
      <c r="UZ34" s="2">
        <v>2</v>
      </c>
    </row>
    <row r="35" spans="1:572" x14ac:dyDescent="0.25">
      <c r="A35" s="2">
        <v>77</v>
      </c>
      <c r="B35" s="2" t="s">
        <v>114</v>
      </c>
      <c r="C35" s="2" t="s">
        <v>1328</v>
      </c>
      <c r="D35" s="2">
        <v>1</v>
      </c>
      <c r="F35" s="31" t="s">
        <v>2574</v>
      </c>
      <c r="G35" s="2">
        <v>1</v>
      </c>
      <c r="H35" s="2">
        <v>0</v>
      </c>
      <c r="J35" s="2">
        <v>0</v>
      </c>
      <c r="K35" s="2">
        <v>0</v>
      </c>
      <c r="L35" s="2">
        <v>0</v>
      </c>
      <c r="M35" s="2">
        <v>0</v>
      </c>
      <c r="N35" s="2">
        <v>1</v>
      </c>
      <c r="O35" s="2">
        <v>0</v>
      </c>
      <c r="P35" s="2">
        <v>0</v>
      </c>
      <c r="Q35" s="2">
        <v>0</v>
      </c>
      <c r="R35" s="2">
        <v>0</v>
      </c>
      <c r="S35" s="2">
        <v>0</v>
      </c>
      <c r="T35" s="2">
        <v>0</v>
      </c>
      <c r="U35" s="2">
        <v>0</v>
      </c>
      <c r="V35" s="2">
        <v>1</v>
      </c>
      <c r="W35" s="2">
        <v>0</v>
      </c>
      <c r="X35" s="2">
        <v>1</v>
      </c>
      <c r="Y35" s="2">
        <v>0</v>
      </c>
      <c r="Z35" s="2">
        <v>0</v>
      </c>
      <c r="AA35" s="2">
        <v>0</v>
      </c>
      <c r="AB35" s="2">
        <v>0</v>
      </c>
      <c r="AC35" s="2">
        <v>0</v>
      </c>
      <c r="AD35" s="2">
        <v>0</v>
      </c>
      <c r="AE35" s="2">
        <v>0</v>
      </c>
      <c r="AF35" s="2">
        <v>1</v>
      </c>
      <c r="AG35" s="2">
        <v>2</v>
      </c>
      <c r="AH35" s="2">
        <v>1</v>
      </c>
      <c r="AI35" s="2">
        <v>4</v>
      </c>
      <c r="AJ35" s="46">
        <v>0</v>
      </c>
      <c r="AK35" s="2">
        <v>0</v>
      </c>
      <c r="AL35" s="2">
        <v>0</v>
      </c>
      <c r="AM35" s="2">
        <v>0</v>
      </c>
      <c r="AN35" s="2">
        <v>0</v>
      </c>
      <c r="AO35" s="2">
        <v>0</v>
      </c>
      <c r="AP35" s="2">
        <v>0</v>
      </c>
      <c r="AQ35" s="2">
        <v>0</v>
      </c>
      <c r="AR35" s="2">
        <v>0</v>
      </c>
      <c r="AS35" s="2">
        <v>0</v>
      </c>
      <c r="AT35" s="2">
        <v>0</v>
      </c>
      <c r="AU35" s="2">
        <v>0</v>
      </c>
      <c r="AV35" s="2">
        <v>0</v>
      </c>
      <c r="AW35" s="2">
        <v>0</v>
      </c>
      <c r="AX35" s="2">
        <v>0</v>
      </c>
      <c r="AY35" s="2">
        <v>0</v>
      </c>
      <c r="AZ35" s="2">
        <v>0</v>
      </c>
      <c r="BA35" s="2">
        <v>0</v>
      </c>
      <c r="BB35" s="2">
        <v>0</v>
      </c>
      <c r="BC35" s="2">
        <v>0</v>
      </c>
      <c r="BD35" s="2">
        <v>0</v>
      </c>
      <c r="BE35" s="2">
        <v>0</v>
      </c>
      <c r="BF35" s="2">
        <v>0</v>
      </c>
      <c r="CB35" s="2">
        <v>1</v>
      </c>
      <c r="CC35" s="2">
        <v>0</v>
      </c>
      <c r="CE35" s="2">
        <v>11322</v>
      </c>
      <c r="CF35" s="46">
        <v>4000</v>
      </c>
      <c r="CG35" s="2">
        <v>0</v>
      </c>
      <c r="CH35" s="46">
        <v>2</v>
      </c>
      <c r="CI35" s="2">
        <v>1</v>
      </c>
      <c r="CJ35" s="2">
        <v>0</v>
      </c>
      <c r="CK35" s="2">
        <v>2</v>
      </c>
      <c r="CL35" s="2">
        <v>0</v>
      </c>
      <c r="CM35" s="2">
        <v>0</v>
      </c>
      <c r="CN35" s="2">
        <v>0</v>
      </c>
      <c r="CO35" s="2">
        <v>1</v>
      </c>
      <c r="CP35" s="2">
        <v>0</v>
      </c>
      <c r="CR35" s="2">
        <v>1</v>
      </c>
      <c r="CT35" s="46">
        <v>5</v>
      </c>
      <c r="CU35" s="46">
        <v>200</v>
      </c>
      <c r="CV35" s="2">
        <v>0</v>
      </c>
      <c r="CX35" s="2">
        <v>0</v>
      </c>
      <c r="CZ35" s="2">
        <v>0</v>
      </c>
      <c r="DB35" s="46">
        <v>1</v>
      </c>
      <c r="DC35" s="46">
        <v>40</v>
      </c>
      <c r="DD35" s="46">
        <v>2</v>
      </c>
      <c r="DE35" s="46">
        <v>80</v>
      </c>
      <c r="DF35" s="2">
        <v>0</v>
      </c>
      <c r="DH35" s="46">
        <v>2</v>
      </c>
      <c r="DI35" s="46">
        <v>80</v>
      </c>
      <c r="DJ35" s="46">
        <v>0</v>
      </c>
      <c r="DK35" s="46"/>
      <c r="DL35" s="2">
        <v>2</v>
      </c>
      <c r="DM35" s="2">
        <v>80</v>
      </c>
      <c r="DN35" s="46">
        <v>4</v>
      </c>
      <c r="DO35" s="46">
        <v>160</v>
      </c>
      <c r="DP35" s="46">
        <v>1</v>
      </c>
      <c r="DQ35" s="46">
        <v>40</v>
      </c>
      <c r="DR35" s="2">
        <v>0</v>
      </c>
      <c r="DS35" s="46"/>
      <c r="DT35" s="46"/>
      <c r="DU35" s="46"/>
      <c r="DV35" s="46"/>
      <c r="DW35" s="46"/>
      <c r="DX35" s="46"/>
      <c r="DY35" s="46"/>
      <c r="DZ35" s="46"/>
      <c r="EA35" s="46"/>
      <c r="EB35" s="46"/>
      <c r="EC35" s="46"/>
      <c r="ED35" s="46"/>
      <c r="EE35" s="46"/>
      <c r="EF35" s="46"/>
      <c r="EG35" s="46"/>
      <c r="EH35" s="46"/>
      <c r="EI35" s="2">
        <v>0</v>
      </c>
      <c r="EJ35" s="2">
        <v>0</v>
      </c>
      <c r="EK35" s="2">
        <v>0</v>
      </c>
      <c r="EL35" s="2">
        <v>0</v>
      </c>
      <c r="EM35" s="2">
        <v>0</v>
      </c>
      <c r="EN35" s="2">
        <v>0</v>
      </c>
      <c r="EO35" s="2">
        <v>0</v>
      </c>
      <c r="EP35" s="2">
        <v>0</v>
      </c>
      <c r="EQ35" s="2">
        <v>0</v>
      </c>
      <c r="ER35" s="2">
        <v>0</v>
      </c>
      <c r="ES35" s="2">
        <v>0</v>
      </c>
      <c r="ET35" s="2">
        <v>0</v>
      </c>
      <c r="EU35" s="2">
        <v>0</v>
      </c>
      <c r="FD35" s="2">
        <v>0</v>
      </c>
      <c r="FZ35" s="2">
        <v>0</v>
      </c>
      <c r="GV35" s="2">
        <v>0</v>
      </c>
      <c r="HR35" s="2">
        <v>1</v>
      </c>
      <c r="HS35" s="2">
        <v>0</v>
      </c>
      <c r="HT35" s="2">
        <v>1</v>
      </c>
      <c r="HU35" s="2">
        <v>0</v>
      </c>
      <c r="HV35" s="2">
        <v>0</v>
      </c>
      <c r="HW35" s="2">
        <v>0</v>
      </c>
      <c r="HX35" s="2">
        <v>0</v>
      </c>
      <c r="HY35" s="2">
        <v>0</v>
      </c>
      <c r="HZ35" s="2">
        <v>0</v>
      </c>
      <c r="IA35" s="2">
        <v>0</v>
      </c>
      <c r="IB35" s="2">
        <v>0</v>
      </c>
      <c r="IC35" s="2">
        <v>0</v>
      </c>
      <c r="ID35" s="2">
        <v>0</v>
      </c>
      <c r="IE35" s="2">
        <v>0</v>
      </c>
      <c r="IF35" s="2">
        <v>0</v>
      </c>
      <c r="IG35" s="2">
        <v>0</v>
      </c>
      <c r="IP35" s="2">
        <v>0</v>
      </c>
      <c r="IQ35" s="2">
        <v>0</v>
      </c>
      <c r="IR35" s="2">
        <v>0</v>
      </c>
      <c r="IS35" s="2">
        <v>0</v>
      </c>
      <c r="IT35" s="2">
        <v>1</v>
      </c>
      <c r="IU35" s="2">
        <v>1</v>
      </c>
      <c r="IV35" s="2">
        <v>0</v>
      </c>
      <c r="IW35" s="2">
        <v>0</v>
      </c>
      <c r="IX35" s="2">
        <v>0</v>
      </c>
      <c r="IY35" s="2">
        <v>1</v>
      </c>
      <c r="IZ35" s="2">
        <v>1</v>
      </c>
      <c r="JA35" s="2">
        <v>0</v>
      </c>
      <c r="JB35" s="2">
        <v>0</v>
      </c>
      <c r="JK35" s="2">
        <v>0</v>
      </c>
      <c r="JL35" s="2">
        <v>0</v>
      </c>
      <c r="JM35" s="2">
        <v>0</v>
      </c>
      <c r="JN35" s="2">
        <v>0</v>
      </c>
      <c r="JO35" s="2">
        <v>0</v>
      </c>
      <c r="JP35" s="2">
        <v>1</v>
      </c>
      <c r="JQ35" s="2">
        <v>0</v>
      </c>
      <c r="JR35" s="2">
        <v>0</v>
      </c>
      <c r="JS35" s="2">
        <v>0</v>
      </c>
      <c r="JT35" s="2">
        <v>1</v>
      </c>
      <c r="JU35" s="2">
        <v>1</v>
      </c>
      <c r="JV35" s="2">
        <v>0</v>
      </c>
      <c r="JW35" s="2">
        <v>0</v>
      </c>
      <c r="KF35" s="2">
        <v>1</v>
      </c>
      <c r="KG35" s="2">
        <v>14</v>
      </c>
      <c r="KH35" s="2">
        <v>0</v>
      </c>
      <c r="KI35" s="2">
        <v>1</v>
      </c>
      <c r="KJ35" s="2">
        <v>4</v>
      </c>
      <c r="KK35" s="2">
        <v>4</v>
      </c>
      <c r="KL35" s="2">
        <v>4</v>
      </c>
      <c r="KM35" s="2">
        <v>4</v>
      </c>
      <c r="KN35" s="2">
        <v>4</v>
      </c>
      <c r="KO35" s="2">
        <v>3</v>
      </c>
      <c r="KP35" s="2">
        <v>4</v>
      </c>
      <c r="KQ35" s="2">
        <v>3</v>
      </c>
      <c r="KR35" s="2">
        <v>4</v>
      </c>
      <c r="KS35" s="2">
        <v>4</v>
      </c>
      <c r="KT35" s="2">
        <v>2</v>
      </c>
      <c r="KU35" s="2">
        <v>4</v>
      </c>
      <c r="KV35" s="2">
        <v>0</v>
      </c>
      <c r="LE35" s="2">
        <v>2</v>
      </c>
      <c r="LF35" s="2">
        <v>1</v>
      </c>
      <c r="LG35" s="2">
        <v>1</v>
      </c>
      <c r="LH35" s="2">
        <v>0</v>
      </c>
      <c r="LI35" s="2">
        <v>0</v>
      </c>
      <c r="LJ35" s="2">
        <v>0</v>
      </c>
      <c r="LK35" s="2">
        <v>1</v>
      </c>
      <c r="LL35" s="2">
        <v>1</v>
      </c>
      <c r="LM35" s="2">
        <v>0</v>
      </c>
      <c r="LN35" s="46">
        <v>3</v>
      </c>
      <c r="LO35" s="46">
        <v>1</v>
      </c>
      <c r="LP35" s="2">
        <v>1</v>
      </c>
      <c r="LQ35" s="2">
        <v>1</v>
      </c>
      <c r="LR35" s="2">
        <v>1</v>
      </c>
      <c r="LS35" s="2">
        <v>1</v>
      </c>
      <c r="LT35" s="46">
        <v>1</v>
      </c>
      <c r="LU35" s="46">
        <v>1</v>
      </c>
      <c r="LV35" s="2">
        <v>0</v>
      </c>
      <c r="LW35" s="2">
        <v>0</v>
      </c>
      <c r="LX35" s="2">
        <v>1</v>
      </c>
      <c r="LY35" s="46">
        <v>1</v>
      </c>
      <c r="LZ35" s="46">
        <v>1</v>
      </c>
      <c r="MA35" s="46">
        <v>0</v>
      </c>
      <c r="MB35" s="2">
        <v>0</v>
      </c>
      <c r="MC35" s="2">
        <v>1</v>
      </c>
      <c r="MD35" s="2">
        <v>1</v>
      </c>
      <c r="ME35" s="2">
        <v>0</v>
      </c>
      <c r="MF35" s="2">
        <v>1</v>
      </c>
      <c r="MG35" s="2">
        <v>0</v>
      </c>
      <c r="MH35" s="2">
        <v>1</v>
      </c>
      <c r="MI35" s="2">
        <v>1</v>
      </c>
      <c r="MJ35" s="2">
        <v>1</v>
      </c>
      <c r="MK35" s="2">
        <v>1</v>
      </c>
      <c r="ML35" s="2">
        <v>0</v>
      </c>
      <c r="MM35" s="2">
        <v>0</v>
      </c>
      <c r="MN35" s="46">
        <v>1</v>
      </c>
      <c r="MO35" s="46">
        <v>0</v>
      </c>
      <c r="MP35" s="2">
        <v>0</v>
      </c>
      <c r="MQ35" s="2">
        <v>0</v>
      </c>
      <c r="MR35" s="2">
        <v>0</v>
      </c>
      <c r="MS35" s="2">
        <v>2</v>
      </c>
      <c r="MT35" s="2">
        <v>2</v>
      </c>
      <c r="MU35" s="2">
        <v>2</v>
      </c>
      <c r="MV35" s="2">
        <v>2</v>
      </c>
      <c r="MW35" s="2">
        <v>2</v>
      </c>
      <c r="MX35" s="2">
        <v>2</v>
      </c>
      <c r="MY35" s="2">
        <v>0</v>
      </c>
      <c r="MZ35" s="2">
        <v>0</v>
      </c>
      <c r="NA35" s="2">
        <v>0</v>
      </c>
      <c r="NB35" s="2">
        <v>0</v>
      </c>
      <c r="NC35" s="2">
        <v>0</v>
      </c>
      <c r="ND35" s="2">
        <v>0</v>
      </c>
      <c r="NE35" s="2">
        <v>1</v>
      </c>
      <c r="NF35" s="46">
        <v>1</v>
      </c>
      <c r="NG35" s="46">
        <v>1</v>
      </c>
      <c r="NH35" s="2">
        <v>1</v>
      </c>
      <c r="NI35" s="2">
        <v>1</v>
      </c>
      <c r="NJ35" s="38">
        <v>44074</v>
      </c>
      <c r="NK35" s="2">
        <v>2</v>
      </c>
      <c r="NL35" s="2">
        <v>0</v>
      </c>
      <c r="NM35" s="2">
        <v>0</v>
      </c>
      <c r="NN35" s="2">
        <v>0</v>
      </c>
      <c r="NO35" s="2">
        <v>0</v>
      </c>
      <c r="NP35" s="2">
        <v>0</v>
      </c>
      <c r="NQ35" s="2">
        <v>0</v>
      </c>
      <c r="NR35" s="2">
        <v>0</v>
      </c>
      <c r="NS35" s="2">
        <v>0</v>
      </c>
      <c r="NT35" s="2">
        <v>0</v>
      </c>
      <c r="NU35" s="2">
        <v>0</v>
      </c>
      <c r="NV35" s="2">
        <v>0</v>
      </c>
      <c r="NW35" s="2">
        <v>0</v>
      </c>
      <c r="NX35" s="2">
        <v>0</v>
      </c>
      <c r="NY35" s="2">
        <v>0</v>
      </c>
      <c r="NZ35" s="2">
        <v>0</v>
      </c>
      <c r="OA35" s="2">
        <v>0</v>
      </c>
      <c r="OB35" s="2">
        <v>0</v>
      </c>
      <c r="OC35" s="2">
        <v>0</v>
      </c>
      <c r="OD35" s="2">
        <v>0</v>
      </c>
      <c r="OE35" s="2">
        <v>0</v>
      </c>
      <c r="OF35" s="2">
        <v>0</v>
      </c>
      <c r="OG35" s="2">
        <v>0</v>
      </c>
      <c r="OH35" s="2">
        <v>1</v>
      </c>
      <c r="OI35" s="2">
        <v>2</v>
      </c>
      <c r="OJ35" s="2">
        <v>1</v>
      </c>
      <c r="OK35" s="2">
        <v>3</v>
      </c>
      <c r="OL35" s="2">
        <v>1</v>
      </c>
      <c r="OM35" s="2">
        <v>1</v>
      </c>
      <c r="ON35" s="2">
        <v>3</v>
      </c>
      <c r="OO35" s="2">
        <v>1</v>
      </c>
      <c r="OP35" s="2">
        <v>1</v>
      </c>
      <c r="OQ35" s="2">
        <v>1</v>
      </c>
      <c r="OR35" s="2">
        <v>1</v>
      </c>
      <c r="OS35" s="2">
        <v>1</v>
      </c>
      <c r="OT35" s="46">
        <v>1</v>
      </c>
      <c r="OU35" s="2">
        <v>2</v>
      </c>
      <c r="OV35" s="2">
        <v>3</v>
      </c>
      <c r="OW35" s="2">
        <v>2</v>
      </c>
      <c r="OX35" s="2">
        <v>1</v>
      </c>
      <c r="OY35" s="2">
        <v>2</v>
      </c>
      <c r="OZ35" s="2">
        <v>3</v>
      </c>
      <c r="PA35" s="2">
        <v>1</v>
      </c>
      <c r="PB35" s="2">
        <v>2</v>
      </c>
      <c r="PC35" s="46">
        <v>2</v>
      </c>
      <c r="PD35" s="46">
        <v>2</v>
      </c>
      <c r="PE35" s="2">
        <v>1</v>
      </c>
      <c r="PF35" s="2">
        <v>1</v>
      </c>
      <c r="PG35" s="2">
        <v>3</v>
      </c>
      <c r="PH35" s="46">
        <v>2</v>
      </c>
      <c r="PI35" s="2">
        <v>1</v>
      </c>
      <c r="PJ35" s="2">
        <v>2</v>
      </c>
      <c r="PK35" s="2">
        <v>1</v>
      </c>
      <c r="PL35" s="2">
        <v>1</v>
      </c>
      <c r="PM35" s="2">
        <v>3</v>
      </c>
      <c r="PN35" s="2">
        <v>3</v>
      </c>
      <c r="PO35" s="2">
        <v>1</v>
      </c>
      <c r="PP35" s="2">
        <v>3</v>
      </c>
      <c r="PQ35" s="2">
        <v>3</v>
      </c>
      <c r="PR35" s="2">
        <v>1</v>
      </c>
      <c r="PS35" s="2">
        <v>3</v>
      </c>
      <c r="PT35" s="2">
        <v>2</v>
      </c>
      <c r="PU35" s="2">
        <v>1</v>
      </c>
      <c r="PV35" s="2">
        <v>3</v>
      </c>
      <c r="PW35" s="2">
        <v>1</v>
      </c>
      <c r="PX35" s="2">
        <v>1</v>
      </c>
      <c r="PY35" s="2">
        <v>2</v>
      </c>
      <c r="PZ35" s="2">
        <v>3</v>
      </c>
      <c r="QA35" s="2">
        <v>1</v>
      </c>
      <c r="QB35" s="2">
        <v>3</v>
      </c>
      <c r="QC35" s="2">
        <v>2</v>
      </c>
      <c r="QD35" s="2">
        <v>3</v>
      </c>
      <c r="QE35" s="2">
        <v>3</v>
      </c>
      <c r="QF35" s="2">
        <v>3</v>
      </c>
      <c r="QG35" s="2">
        <v>1</v>
      </c>
      <c r="QH35" s="2">
        <v>1</v>
      </c>
      <c r="QI35" s="2">
        <v>2</v>
      </c>
      <c r="QJ35" s="2">
        <v>2</v>
      </c>
      <c r="QK35" s="2">
        <v>0</v>
      </c>
      <c r="QL35" s="2">
        <v>0</v>
      </c>
      <c r="QM35" s="2">
        <v>1</v>
      </c>
      <c r="QN35" s="2">
        <v>0</v>
      </c>
      <c r="QO35" s="2">
        <v>1</v>
      </c>
      <c r="QP35" s="2">
        <v>1</v>
      </c>
      <c r="QQ35" s="2">
        <v>2</v>
      </c>
      <c r="QR35" s="2">
        <v>0</v>
      </c>
      <c r="QT35" s="2">
        <v>0</v>
      </c>
      <c r="QV35" s="2">
        <v>3</v>
      </c>
      <c r="QW35" s="2">
        <v>3</v>
      </c>
      <c r="QX35" s="2">
        <v>0</v>
      </c>
      <c r="QY35" s="2">
        <v>0</v>
      </c>
      <c r="RA35" s="2">
        <v>1</v>
      </c>
      <c r="RB35" s="2">
        <v>1</v>
      </c>
      <c r="RC35" s="2">
        <v>1</v>
      </c>
      <c r="RD35" s="2">
        <v>1</v>
      </c>
      <c r="RE35" s="2">
        <v>1</v>
      </c>
      <c r="RF35" s="2">
        <v>1</v>
      </c>
      <c r="RG35" s="2">
        <v>1</v>
      </c>
      <c r="RH35" s="2">
        <v>1</v>
      </c>
      <c r="RJ35" s="2">
        <v>1</v>
      </c>
      <c r="RK35" s="2">
        <v>1</v>
      </c>
      <c r="RL35" s="2">
        <v>0</v>
      </c>
      <c r="RM35" s="2">
        <v>0</v>
      </c>
      <c r="RN35" s="2">
        <v>0</v>
      </c>
      <c r="RO35" s="2">
        <v>0</v>
      </c>
      <c r="RP35" s="2">
        <v>0</v>
      </c>
      <c r="RQ35" s="2">
        <v>0</v>
      </c>
      <c r="RR35" s="2">
        <v>1</v>
      </c>
      <c r="RS35" s="2">
        <v>1</v>
      </c>
      <c r="RT35" s="2">
        <v>0</v>
      </c>
      <c r="RU35" s="2">
        <v>1</v>
      </c>
      <c r="RV35" s="2">
        <v>0</v>
      </c>
      <c r="RW35" s="2">
        <v>1</v>
      </c>
      <c r="RX35" s="2">
        <v>1</v>
      </c>
      <c r="RY35" s="2">
        <v>1</v>
      </c>
      <c r="RZ35" s="2">
        <v>1</v>
      </c>
      <c r="SA35" s="2">
        <v>1</v>
      </c>
      <c r="SB35" s="2">
        <v>1</v>
      </c>
      <c r="SC35" s="2">
        <v>0</v>
      </c>
      <c r="SD35" s="2">
        <v>0</v>
      </c>
      <c r="SE35" s="2">
        <v>0</v>
      </c>
      <c r="SF35" s="2">
        <v>0</v>
      </c>
      <c r="SG35" s="2">
        <v>0</v>
      </c>
      <c r="SH35" s="2">
        <v>0</v>
      </c>
      <c r="SI35" s="2">
        <v>0</v>
      </c>
      <c r="SK35" s="2">
        <v>1</v>
      </c>
      <c r="SL35" s="2">
        <v>1</v>
      </c>
      <c r="SM35" s="2">
        <v>1</v>
      </c>
      <c r="SN35" s="2">
        <v>0</v>
      </c>
      <c r="SO35" s="2">
        <v>1</v>
      </c>
      <c r="SP35" s="2">
        <v>1</v>
      </c>
      <c r="SQ35" s="2">
        <v>0</v>
      </c>
      <c r="SR35" s="2">
        <v>1</v>
      </c>
      <c r="SS35" s="2">
        <v>1</v>
      </c>
      <c r="ST35" s="2">
        <v>1</v>
      </c>
      <c r="SU35" s="2">
        <v>1</v>
      </c>
      <c r="SV35" s="2">
        <v>0</v>
      </c>
      <c r="SW35" s="2">
        <v>0</v>
      </c>
      <c r="SX35" s="2">
        <v>0</v>
      </c>
      <c r="SY35" s="2">
        <v>0</v>
      </c>
      <c r="SZ35" s="2">
        <v>0</v>
      </c>
      <c r="TA35" s="2">
        <v>0</v>
      </c>
      <c r="TB35" s="2">
        <v>0</v>
      </c>
      <c r="TC35" s="2">
        <v>0</v>
      </c>
      <c r="TE35" s="2">
        <v>1</v>
      </c>
      <c r="TF35" s="2">
        <v>1</v>
      </c>
      <c r="TG35" s="2">
        <v>1</v>
      </c>
      <c r="TH35" s="2">
        <v>1</v>
      </c>
      <c r="TI35" s="2">
        <v>1</v>
      </c>
      <c r="TJ35" s="2">
        <v>0</v>
      </c>
      <c r="TK35" s="2">
        <v>1</v>
      </c>
      <c r="TL35" s="2">
        <v>1</v>
      </c>
      <c r="TM35" s="2">
        <v>2</v>
      </c>
      <c r="TN35" s="2">
        <v>1</v>
      </c>
      <c r="TO35" s="2">
        <v>1</v>
      </c>
      <c r="TP35" s="2">
        <v>1</v>
      </c>
      <c r="TQ35" s="2">
        <v>1</v>
      </c>
      <c r="TR35" s="2">
        <v>1</v>
      </c>
      <c r="TS35" s="2">
        <v>1</v>
      </c>
      <c r="TT35" s="2">
        <v>1</v>
      </c>
      <c r="TU35" s="2">
        <v>0</v>
      </c>
      <c r="TV35" s="2">
        <v>1</v>
      </c>
      <c r="TW35" s="2">
        <v>0</v>
      </c>
      <c r="TX35" s="2">
        <v>0</v>
      </c>
      <c r="TY35" s="2">
        <v>0</v>
      </c>
      <c r="UA35" s="2">
        <v>1</v>
      </c>
      <c r="UB35" s="2">
        <v>2</v>
      </c>
      <c r="UC35" s="2">
        <v>0</v>
      </c>
      <c r="UD35" s="2">
        <v>0</v>
      </c>
      <c r="UE35" s="2">
        <v>0</v>
      </c>
      <c r="UF35" s="2">
        <v>0</v>
      </c>
      <c r="UG35" s="2">
        <v>0</v>
      </c>
      <c r="UH35" s="2">
        <v>0</v>
      </c>
      <c r="UI35" s="2">
        <v>0</v>
      </c>
      <c r="UJ35" s="2">
        <v>0</v>
      </c>
      <c r="UK35" s="2">
        <v>0</v>
      </c>
      <c r="UL35" s="2">
        <v>0</v>
      </c>
      <c r="UM35" s="2">
        <v>0</v>
      </c>
      <c r="UN35" s="2">
        <v>0</v>
      </c>
      <c r="UO35" s="2">
        <v>0</v>
      </c>
      <c r="UP35" s="2">
        <v>1</v>
      </c>
      <c r="UQ35" s="2">
        <v>1</v>
      </c>
      <c r="UR35" s="2">
        <v>1</v>
      </c>
      <c r="US35" s="2">
        <v>1</v>
      </c>
      <c r="UT35" s="2">
        <v>1</v>
      </c>
      <c r="UU35" s="2">
        <v>1</v>
      </c>
      <c r="UV35" s="2">
        <v>1</v>
      </c>
      <c r="UW35" s="2">
        <v>1</v>
      </c>
      <c r="UX35" s="2">
        <v>1</v>
      </c>
      <c r="UY35" s="2">
        <v>0</v>
      </c>
      <c r="UZ35" s="2">
        <v>2</v>
      </c>
    </row>
    <row r="36" spans="1:572" x14ac:dyDescent="0.25">
      <c r="A36" s="2">
        <v>78</v>
      </c>
      <c r="B36" s="2" t="s">
        <v>114</v>
      </c>
      <c r="C36" s="2" t="s">
        <v>1328</v>
      </c>
      <c r="D36" s="2">
        <v>1</v>
      </c>
      <c r="F36" s="31" t="s">
        <v>2575</v>
      </c>
      <c r="G36" s="2">
        <v>1</v>
      </c>
      <c r="H36" s="2">
        <v>0</v>
      </c>
      <c r="J36" s="2">
        <v>1</v>
      </c>
      <c r="K36" s="2">
        <v>1</v>
      </c>
      <c r="L36" s="2">
        <v>1</v>
      </c>
      <c r="M36" s="2">
        <v>1</v>
      </c>
      <c r="N36" s="2">
        <v>1</v>
      </c>
      <c r="O36" s="2">
        <v>1</v>
      </c>
      <c r="P36" s="2">
        <v>0</v>
      </c>
      <c r="Q36" s="2">
        <v>0</v>
      </c>
      <c r="R36" s="2">
        <v>1</v>
      </c>
      <c r="S36" s="2">
        <v>1</v>
      </c>
      <c r="T36" s="2">
        <v>1</v>
      </c>
      <c r="U36" s="2">
        <v>1</v>
      </c>
      <c r="V36" s="2">
        <v>1</v>
      </c>
      <c r="W36" s="2">
        <v>1</v>
      </c>
      <c r="X36" s="2">
        <v>1</v>
      </c>
      <c r="Y36" s="2">
        <v>1</v>
      </c>
      <c r="Z36" s="2">
        <v>1</v>
      </c>
      <c r="AA36" s="2">
        <v>0</v>
      </c>
      <c r="AB36" s="2">
        <v>0</v>
      </c>
      <c r="AC36" s="2">
        <v>0</v>
      </c>
      <c r="AD36" s="2">
        <v>1</v>
      </c>
      <c r="AE36" s="2">
        <v>0</v>
      </c>
      <c r="AF36" s="2">
        <v>1</v>
      </c>
      <c r="AG36" s="2">
        <v>4</v>
      </c>
      <c r="AH36" s="2">
        <v>1</v>
      </c>
      <c r="AI36" s="2">
        <v>4</v>
      </c>
      <c r="AJ36" s="46">
        <v>1</v>
      </c>
      <c r="AK36" s="2">
        <v>0</v>
      </c>
      <c r="AL36" s="2">
        <v>0</v>
      </c>
      <c r="AM36" s="2">
        <v>0</v>
      </c>
      <c r="AN36" s="2">
        <v>0</v>
      </c>
      <c r="AO36" s="2">
        <v>0</v>
      </c>
      <c r="AP36" s="2">
        <v>1</v>
      </c>
      <c r="AQ36" s="2">
        <v>0</v>
      </c>
      <c r="AR36" s="2">
        <v>1</v>
      </c>
      <c r="AS36" s="2">
        <v>0</v>
      </c>
      <c r="AT36" s="2">
        <v>0</v>
      </c>
      <c r="AU36" s="2">
        <v>0</v>
      </c>
      <c r="AV36" s="2">
        <v>0</v>
      </c>
      <c r="AW36" s="2">
        <v>0</v>
      </c>
      <c r="AX36" s="2">
        <v>0</v>
      </c>
      <c r="AY36" s="2">
        <v>0</v>
      </c>
      <c r="AZ36" s="2">
        <v>0</v>
      </c>
      <c r="BA36" s="2">
        <v>0</v>
      </c>
      <c r="BB36" s="2">
        <v>0</v>
      </c>
      <c r="BC36" s="2">
        <v>0</v>
      </c>
      <c r="BD36" s="2">
        <v>0</v>
      </c>
      <c r="BE36" s="2">
        <v>0</v>
      </c>
      <c r="BF36" s="2">
        <v>1</v>
      </c>
      <c r="BG36" s="2">
        <v>1</v>
      </c>
      <c r="BH36" s="2">
        <v>0</v>
      </c>
      <c r="BI36" s="2">
        <v>0</v>
      </c>
      <c r="BJ36" s="2">
        <v>0</v>
      </c>
      <c r="BK36" s="2">
        <v>0</v>
      </c>
      <c r="BL36" s="2">
        <v>1</v>
      </c>
      <c r="BM36" s="2">
        <v>0</v>
      </c>
      <c r="BN36" s="2">
        <v>1</v>
      </c>
      <c r="BO36" s="2">
        <v>0</v>
      </c>
      <c r="BP36" s="2">
        <v>0</v>
      </c>
      <c r="BQ36" s="2">
        <v>0</v>
      </c>
      <c r="BR36" s="2">
        <v>0</v>
      </c>
      <c r="BS36" s="2">
        <v>0</v>
      </c>
      <c r="CB36" s="2">
        <v>1</v>
      </c>
      <c r="CC36" s="2">
        <v>0</v>
      </c>
      <c r="CE36" s="2">
        <v>4959</v>
      </c>
      <c r="CF36" s="46">
        <v>3599</v>
      </c>
      <c r="CG36" s="2">
        <v>0</v>
      </c>
      <c r="CH36" s="46">
        <v>1</v>
      </c>
      <c r="CI36" s="2">
        <v>0</v>
      </c>
      <c r="CJ36" s="2">
        <v>0</v>
      </c>
      <c r="CK36" s="2">
        <v>0</v>
      </c>
      <c r="CL36" s="2">
        <v>0</v>
      </c>
      <c r="CM36" s="2">
        <v>1</v>
      </c>
      <c r="CN36" s="2">
        <v>0</v>
      </c>
      <c r="CO36" s="2">
        <v>0</v>
      </c>
      <c r="CP36" s="2">
        <v>1</v>
      </c>
      <c r="CQ36" s="2">
        <v>1</v>
      </c>
      <c r="CR36" s="2">
        <v>1</v>
      </c>
      <c r="CT36" s="46">
        <v>3</v>
      </c>
      <c r="CU36" s="46">
        <v>120</v>
      </c>
      <c r="CV36" s="2">
        <v>0</v>
      </c>
      <c r="CX36" s="2">
        <v>0</v>
      </c>
      <c r="CZ36" s="2">
        <v>0</v>
      </c>
      <c r="DB36" s="46">
        <v>0</v>
      </c>
      <c r="DC36" s="46"/>
      <c r="DD36" s="46">
        <v>1</v>
      </c>
      <c r="DE36" s="46">
        <v>40</v>
      </c>
      <c r="DF36" s="2">
        <v>0</v>
      </c>
      <c r="DH36" s="46">
        <v>1</v>
      </c>
      <c r="DI36" s="46">
        <v>40</v>
      </c>
      <c r="DJ36" s="46">
        <v>0</v>
      </c>
      <c r="DK36" s="46"/>
      <c r="DL36" s="2">
        <v>0</v>
      </c>
      <c r="DN36" s="46">
        <v>2</v>
      </c>
      <c r="DO36" s="46">
        <v>80</v>
      </c>
      <c r="DP36" s="46">
        <v>0</v>
      </c>
      <c r="DQ36" s="46"/>
      <c r="DR36" s="2">
        <v>0</v>
      </c>
      <c r="DS36" s="46"/>
      <c r="DT36" s="46"/>
      <c r="DU36" s="46"/>
      <c r="DV36" s="46"/>
      <c r="DW36" s="46"/>
      <c r="DX36" s="46"/>
      <c r="DY36" s="46"/>
      <c r="DZ36" s="46"/>
      <c r="EA36" s="46"/>
      <c r="EB36" s="46"/>
      <c r="EC36" s="46"/>
      <c r="ED36" s="46"/>
      <c r="EE36" s="46"/>
      <c r="EF36" s="46"/>
      <c r="EG36" s="46"/>
      <c r="EH36" s="46"/>
      <c r="EI36" s="2">
        <v>0</v>
      </c>
      <c r="EJ36" s="2">
        <v>0</v>
      </c>
      <c r="EK36" s="2">
        <v>0</v>
      </c>
      <c r="EL36" s="2">
        <v>0</v>
      </c>
      <c r="EM36" s="2">
        <v>0</v>
      </c>
      <c r="EN36" s="2">
        <v>0</v>
      </c>
      <c r="EO36" s="2">
        <v>0</v>
      </c>
      <c r="EP36" s="2">
        <v>0</v>
      </c>
      <c r="EQ36" s="2">
        <v>0</v>
      </c>
      <c r="ER36" s="2">
        <v>0</v>
      </c>
      <c r="ES36" s="2">
        <v>0</v>
      </c>
      <c r="ET36" s="2">
        <v>0</v>
      </c>
      <c r="EU36" s="2">
        <v>0</v>
      </c>
      <c r="FD36" s="2">
        <v>0</v>
      </c>
      <c r="FZ36" s="2">
        <v>0</v>
      </c>
      <c r="GV36" s="2">
        <v>1</v>
      </c>
      <c r="GW36" s="2">
        <v>1</v>
      </c>
      <c r="GX36" s="2">
        <v>0</v>
      </c>
      <c r="GY36" s="2">
        <v>0</v>
      </c>
      <c r="GZ36" s="2">
        <v>0</v>
      </c>
      <c r="HA36" s="2">
        <v>0</v>
      </c>
      <c r="HB36" s="2">
        <v>0</v>
      </c>
      <c r="HC36" s="2">
        <v>0</v>
      </c>
      <c r="HD36" s="2">
        <v>0</v>
      </c>
      <c r="HE36" s="2">
        <v>0</v>
      </c>
      <c r="HF36" s="2">
        <v>0</v>
      </c>
      <c r="HG36" s="2">
        <v>0</v>
      </c>
      <c r="HH36" s="2">
        <v>0</v>
      </c>
      <c r="HI36" s="2">
        <v>0</v>
      </c>
      <c r="HR36" s="2">
        <v>1</v>
      </c>
      <c r="HS36" s="2">
        <v>1</v>
      </c>
      <c r="HT36" s="2">
        <v>0</v>
      </c>
      <c r="HU36" s="2">
        <v>1</v>
      </c>
      <c r="HV36" s="2">
        <v>0</v>
      </c>
      <c r="HW36" s="2">
        <v>0</v>
      </c>
      <c r="HX36" s="2">
        <v>0</v>
      </c>
      <c r="HY36" s="2">
        <v>0</v>
      </c>
      <c r="HZ36" s="2">
        <v>0</v>
      </c>
      <c r="IA36" s="2">
        <v>0</v>
      </c>
      <c r="IB36" s="2">
        <v>0</v>
      </c>
      <c r="IC36" s="2">
        <v>0</v>
      </c>
      <c r="ID36" s="2">
        <v>0</v>
      </c>
      <c r="IE36" s="2">
        <v>0</v>
      </c>
      <c r="IF36" s="2">
        <v>0</v>
      </c>
      <c r="IG36" s="2">
        <v>0</v>
      </c>
      <c r="IP36" s="2">
        <v>1</v>
      </c>
      <c r="IQ36" s="2">
        <v>0</v>
      </c>
      <c r="IR36" s="2">
        <v>0</v>
      </c>
      <c r="IS36" s="2">
        <v>0</v>
      </c>
      <c r="IT36" s="2">
        <v>0</v>
      </c>
      <c r="IU36" s="2">
        <v>1</v>
      </c>
      <c r="IV36" s="2">
        <v>0</v>
      </c>
      <c r="IW36" s="2">
        <v>0</v>
      </c>
      <c r="IX36" s="2">
        <v>0</v>
      </c>
      <c r="IY36" s="2">
        <v>0</v>
      </c>
      <c r="IZ36" s="2">
        <v>1</v>
      </c>
      <c r="JA36" s="2">
        <v>0</v>
      </c>
      <c r="JB36" s="2">
        <v>0</v>
      </c>
      <c r="JK36" s="2">
        <v>1</v>
      </c>
      <c r="JL36" s="2">
        <v>0</v>
      </c>
      <c r="JM36" s="2">
        <v>0</v>
      </c>
      <c r="JN36" s="2">
        <v>0</v>
      </c>
      <c r="JO36" s="2">
        <v>0</v>
      </c>
      <c r="JP36" s="2">
        <v>0</v>
      </c>
      <c r="JQ36" s="2">
        <v>0</v>
      </c>
      <c r="JR36" s="2">
        <v>0</v>
      </c>
      <c r="JS36" s="2">
        <v>0</v>
      </c>
      <c r="JT36" s="2">
        <v>0</v>
      </c>
      <c r="JU36" s="2">
        <v>0</v>
      </c>
      <c r="JV36" s="2">
        <v>0</v>
      </c>
      <c r="JW36" s="2">
        <v>0</v>
      </c>
      <c r="KF36" s="2">
        <v>1</v>
      </c>
      <c r="KG36" s="2">
        <v>7</v>
      </c>
      <c r="KH36" s="2">
        <v>0</v>
      </c>
      <c r="KI36" s="2">
        <v>3</v>
      </c>
      <c r="KJ36" s="2">
        <v>4</v>
      </c>
      <c r="KK36" s="2">
        <v>4</v>
      </c>
      <c r="KL36" s="2">
        <v>4</v>
      </c>
      <c r="KM36" s="2">
        <v>4</v>
      </c>
      <c r="KN36" s="2">
        <v>4</v>
      </c>
      <c r="KO36" s="2">
        <v>2</v>
      </c>
      <c r="KP36" s="2">
        <v>4</v>
      </c>
      <c r="KQ36" s="2">
        <v>3</v>
      </c>
      <c r="KR36" s="2">
        <v>4</v>
      </c>
      <c r="KS36" s="2">
        <v>4</v>
      </c>
      <c r="KT36" s="2">
        <v>2</v>
      </c>
      <c r="KU36" s="2">
        <v>4</v>
      </c>
      <c r="KV36" s="2">
        <v>0</v>
      </c>
      <c r="LE36" s="2">
        <v>1</v>
      </c>
      <c r="LF36" s="2">
        <v>1</v>
      </c>
      <c r="LG36" s="2">
        <v>1</v>
      </c>
      <c r="LH36" s="2">
        <v>0</v>
      </c>
      <c r="LI36" s="2">
        <v>0</v>
      </c>
      <c r="LJ36" s="2">
        <v>0</v>
      </c>
      <c r="LK36" s="2">
        <v>1</v>
      </c>
      <c r="LL36" s="2">
        <v>1</v>
      </c>
      <c r="LM36" s="2">
        <v>1</v>
      </c>
      <c r="LN36" s="46">
        <v>3</v>
      </c>
      <c r="LO36" s="46">
        <v>2</v>
      </c>
      <c r="LP36" s="2">
        <v>1</v>
      </c>
      <c r="LQ36" s="2">
        <v>1</v>
      </c>
      <c r="LR36" s="2">
        <v>0</v>
      </c>
      <c r="LS36" s="2">
        <v>0</v>
      </c>
      <c r="LT36" s="46">
        <v>1</v>
      </c>
      <c r="LU36" s="46">
        <v>1</v>
      </c>
      <c r="LV36" s="2">
        <v>1</v>
      </c>
      <c r="LW36" s="2">
        <v>0</v>
      </c>
      <c r="LX36" s="2">
        <v>1</v>
      </c>
      <c r="LY36" s="46">
        <v>0</v>
      </c>
      <c r="LZ36" s="46">
        <v>1</v>
      </c>
      <c r="MA36" s="46">
        <v>0</v>
      </c>
      <c r="MB36" s="2">
        <v>0</v>
      </c>
      <c r="MC36" s="2">
        <v>1</v>
      </c>
      <c r="MD36" s="2">
        <v>0</v>
      </c>
      <c r="ME36" s="2">
        <v>1</v>
      </c>
      <c r="MF36" s="2">
        <v>0</v>
      </c>
      <c r="MG36" s="2">
        <v>0</v>
      </c>
      <c r="MH36" s="2">
        <v>0</v>
      </c>
      <c r="MI36" s="2">
        <v>1</v>
      </c>
      <c r="MJ36" s="2">
        <v>1</v>
      </c>
      <c r="MK36" s="2">
        <v>1</v>
      </c>
      <c r="ML36" s="2">
        <v>0</v>
      </c>
      <c r="MM36" s="2">
        <v>0</v>
      </c>
      <c r="MN36" s="46">
        <v>1</v>
      </c>
      <c r="MO36" s="46">
        <v>0</v>
      </c>
      <c r="MP36" s="2">
        <v>0</v>
      </c>
      <c r="MQ36" s="2">
        <v>1</v>
      </c>
      <c r="MR36" s="2">
        <v>0</v>
      </c>
      <c r="MS36" s="2">
        <v>2</v>
      </c>
      <c r="MT36" s="2">
        <v>1</v>
      </c>
      <c r="MU36" s="2">
        <v>3</v>
      </c>
      <c r="MV36" s="2">
        <v>3</v>
      </c>
      <c r="MW36" s="2">
        <v>3</v>
      </c>
      <c r="MX36" s="2">
        <v>1</v>
      </c>
      <c r="MY36" s="2">
        <v>0</v>
      </c>
      <c r="MZ36" s="2">
        <v>0</v>
      </c>
      <c r="NA36" s="2">
        <v>1</v>
      </c>
      <c r="NB36" s="2">
        <v>1</v>
      </c>
      <c r="NC36" s="2">
        <v>1</v>
      </c>
      <c r="ND36" s="2">
        <v>1</v>
      </c>
      <c r="NE36" s="2">
        <v>0</v>
      </c>
      <c r="NF36" s="46">
        <v>1</v>
      </c>
      <c r="NG36" s="46">
        <v>0</v>
      </c>
      <c r="NH36" s="2">
        <v>1</v>
      </c>
      <c r="NI36" s="2">
        <v>1</v>
      </c>
      <c r="NJ36" s="38">
        <v>44042</v>
      </c>
      <c r="NK36" s="2">
        <v>2</v>
      </c>
      <c r="NL36" s="2">
        <v>1</v>
      </c>
      <c r="NM36" s="2">
        <v>0</v>
      </c>
      <c r="NN36" s="2">
        <v>0</v>
      </c>
      <c r="NO36" s="2">
        <v>0</v>
      </c>
      <c r="NP36" s="2">
        <v>0</v>
      </c>
      <c r="NQ36" s="2">
        <v>0</v>
      </c>
      <c r="NR36" s="2">
        <v>1</v>
      </c>
      <c r="NS36" s="2">
        <v>0</v>
      </c>
      <c r="NT36" s="2">
        <v>1</v>
      </c>
      <c r="NU36" s="2">
        <v>0</v>
      </c>
      <c r="NV36" s="2">
        <v>0</v>
      </c>
      <c r="NW36" s="2">
        <v>1</v>
      </c>
      <c r="NX36" s="2">
        <v>0</v>
      </c>
      <c r="NY36" s="2">
        <v>0</v>
      </c>
      <c r="NZ36" s="2">
        <v>0</v>
      </c>
      <c r="OA36" s="2">
        <v>0</v>
      </c>
      <c r="OB36" s="2">
        <v>0</v>
      </c>
      <c r="OC36" s="2">
        <v>0</v>
      </c>
      <c r="OD36" s="2">
        <v>0</v>
      </c>
      <c r="OE36" s="2">
        <v>0</v>
      </c>
      <c r="OF36" s="2">
        <v>0</v>
      </c>
      <c r="OG36" s="2">
        <v>0</v>
      </c>
      <c r="OH36" s="2">
        <v>0</v>
      </c>
      <c r="OI36" s="2">
        <v>1</v>
      </c>
      <c r="OJ36" s="2">
        <v>1</v>
      </c>
      <c r="OK36" s="2">
        <v>1</v>
      </c>
      <c r="OL36" s="2">
        <v>1</v>
      </c>
      <c r="OM36" s="2">
        <v>1</v>
      </c>
      <c r="ON36" s="2">
        <v>3</v>
      </c>
      <c r="OO36" s="2">
        <v>1</v>
      </c>
      <c r="OP36" s="2">
        <v>1</v>
      </c>
      <c r="OQ36" s="2">
        <v>1</v>
      </c>
      <c r="OR36" s="2">
        <v>3</v>
      </c>
      <c r="OS36" s="2">
        <v>1</v>
      </c>
      <c r="OT36" s="46">
        <v>3</v>
      </c>
      <c r="OU36" s="2">
        <v>1</v>
      </c>
      <c r="OV36" s="2">
        <v>3</v>
      </c>
      <c r="OW36" s="2">
        <v>1</v>
      </c>
      <c r="OX36" s="2">
        <v>1</v>
      </c>
      <c r="OY36" s="2">
        <v>1</v>
      </c>
      <c r="OZ36" s="2">
        <v>3</v>
      </c>
      <c r="PA36" s="2">
        <v>3</v>
      </c>
      <c r="PB36" s="2">
        <v>1</v>
      </c>
      <c r="PC36" s="46">
        <v>1</v>
      </c>
      <c r="PD36" s="46">
        <v>1</v>
      </c>
      <c r="PE36" s="2">
        <v>1</v>
      </c>
      <c r="PF36" s="2">
        <v>1</v>
      </c>
      <c r="PG36" s="2">
        <v>3</v>
      </c>
      <c r="PH36" s="46">
        <v>1</v>
      </c>
      <c r="PI36" s="2">
        <v>1</v>
      </c>
      <c r="PJ36" s="2">
        <v>1</v>
      </c>
      <c r="PK36" s="2">
        <v>1</v>
      </c>
      <c r="PL36" s="2">
        <v>1</v>
      </c>
      <c r="PM36" s="2">
        <v>1</v>
      </c>
      <c r="PN36" s="2">
        <v>1</v>
      </c>
      <c r="PO36" s="2">
        <v>1</v>
      </c>
      <c r="PP36" s="2">
        <v>1</v>
      </c>
      <c r="PQ36" s="2">
        <v>1</v>
      </c>
      <c r="PR36" s="2">
        <v>1</v>
      </c>
      <c r="PS36" s="2">
        <v>1</v>
      </c>
      <c r="PT36" s="2">
        <v>1</v>
      </c>
      <c r="PU36" s="2">
        <v>1</v>
      </c>
      <c r="PV36" s="2">
        <v>3</v>
      </c>
      <c r="PW36" s="2">
        <v>1</v>
      </c>
      <c r="PX36" s="2">
        <v>1</v>
      </c>
      <c r="PY36" s="2">
        <v>1</v>
      </c>
      <c r="PZ36" s="2">
        <v>1</v>
      </c>
      <c r="QA36" s="2">
        <v>1</v>
      </c>
      <c r="QB36" s="2">
        <v>1</v>
      </c>
      <c r="QC36" s="2">
        <v>1</v>
      </c>
      <c r="QD36" s="2">
        <v>1</v>
      </c>
      <c r="QE36" s="2">
        <v>1</v>
      </c>
      <c r="QF36" s="2">
        <v>1</v>
      </c>
      <c r="QG36" s="2">
        <v>1</v>
      </c>
      <c r="QH36" s="2">
        <v>1</v>
      </c>
      <c r="QI36" s="2">
        <v>3</v>
      </c>
      <c r="QJ36" s="2">
        <v>2</v>
      </c>
      <c r="QK36" s="2">
        <v>0</v>
      </c>
      <c r="QL36" s="2">
        <v>1</v>
      </c>
      <c r="QM36" s="2">
        <v>1</v>
      </c>
      <c r="QN36" s="2">
        <v>1</v>
      </c>
      <c r="QO36" s="2">
        <v>3</v>
      </c>
      <c r="QP36" s="2">
        <v>3</v>
      </c>
      <c r="QQ36" s="2">
        <v>3</v>
      </c>
      <c r="QR36" s="2">
        <v>0</v>
      </c>
      <c r="QT36" s="2">
        <v>0</v>
      </c>
      <c r="QV36" s="2">
        <v>2</v>
      </c>
      <c r="QW36" s="2">
        <v>2</v>
      </c>
      <c r="QX36" s="2">
        <v>1</v>
      </c>
      <c r="QY36" s="2">
        <v>0</v>
      </c>
      <c r="RA36" s="2">
        <v>0</v>
      </c>
      <c r="RB36" s="2">
        <v>1</v>
      </c>
      <c r="RC36" s="2">
        <v>1</v>
      </c>
      <c r="RD36" s="2">
        <v>4</v>
      </c>
      <c r="RE36" s="2">
        <v>1</v>
      </c>
      <c r="RF36" s="2">
        <v>0</v>
      </c>
      <c r="RG36" s="2">
        <v>1</v>
      </c>
      <c r="RH36" s="2">
        <v>1</v>
      </c>
      <c r="RJ36" s="2">
        <v>0</v>
      </c>
      <c r="RK36" s="2">
        <v>1</v>
      </c>
      <c r="RL36" s="2">
        <v>0</v>
      </c>
      <c r="RM36" s="2">
        <v>0</v>
      </c>
      <c r="RN36" s="2">
        <v>0</v>
      </c>
      <c r="RO36" s="2">
        <v>0</v>
      </c>
      <c r="RP36" s="2">
        <v>0</v>
      </c>
      <c r="RQ36" s="2">
        <v>0</v>
      </c>
      <c r="RR36" s="2">
        <v>1</v>
      </c>
      <c r="RS36" s="2">
        <v>1</v>
      </c>
      <c r="RT36" s="2">
        <v>0</v>
      </c>
      <c r="RU36" s="2">
        <v>1</v>
      </c>
      <c r="RV36" s="2">
        <v>1</v>
      </c>
      <c r="RW36" s="2">
        <v>1</v>
      </c>
      <c r="RX36" s="2">
        <v>1</v>
      </c>
      <c r="RY36" s="2">
        <v>1</v>
      </c>
      <c r="RZ36" s="2">
        <v>0</v>
      </c>
      <c r="SA36" s="2">
        <v>1</v>
      </c>
      <c r="SB36" s="2">
        <v>1</v>
      </c>
      <c r="SC36" s="2">
        <v>1</v>
      </c>
      <c r="SD36" s="2">
        <v>1</v>
      </c>
      <c r="SE36" s="2">
        <v>1</v>
      </c>
      <c r="SF36" s="2">
        <v>1</v>
      </c>
      <c r="SG36" s="2">
        <v>1</v>
      </c>
      <c r="SH36" s="2">
        <v>0</v>
      </c>
      <c r="SI36" s="2">
        <v>0</v>
      </c>
      <c r="SK36" s="2">
        <v>1</v>
      </c>
      <c r="SL36" s="2">
        <v>1</v>
      </c>
      <c r="SM36" s="2">
        <v>1</v>
      </c>
      <c r="SN36" s="2">
        <v>1</v>
      </c>
      <c r="SO36" s="2">
        <v>1</v>
      </c>
      <c r="SP36" s="2">
        <v>0</v>
      </c>
      <c r="SQ36" s="2">
        <v>0</v>
      </c>
      <c r="SR36" s="2">
        <v>0</v>
      </c>
      <c r="SS36" s="2">
        <v>0</v>
      </c>
      <c r="ST36" s="2">
        <v>0</v>
      </c>
      <c r="SU36" s="2">
        <v>1</v>
      </c>
      <c r="SV36" s="2">
        <v>0</v>
      </c>
      <c r="SW36" s="2">
        <v>0</v>
      </c>
      <c r="SX36" s="2">
        <v>0</v>
      </c>
      <c r="SY36" s="2">
        <v>0</v>
      </c>
      <c r="SZ36" s="2">
        <v>0</v>
      </c>
      <c r="TA36" s="2">
        <v>0</v>
      </c>
      <c r="TB36" s="2">
        <v>0</v>
      </c>
      <c r="TC36" s="2">
        <v>0</v>
      </c>
      <c r="TE36" s="2">
        <v>0</v>
      </c>
      <c r="TF36" s="2">
        <v>0</v>
      </c>
      <c r="TG36" s="2">
        <v>1</v>
      </c>
      <c r="TH36" s="2">
        <v>1</v>
      </c>
      <c r="TI36" s="2">
        <v>1</v>
      </c>
      <c r="TJ36" s="2">
        <v>0</v>
      </c>
      <c r="TK36" s="2">
        <v>1</v>
      </c>
      <c r="TL36" s="2">
        <v>1</v>
      </c>
      <c r="TM36" s="2">
        <v>1</v>
      </c>
      <c r="TN36" s="2">
        <v>0</v>
      </c>
      <c r="TP36" s="2">
        <v>1</v>
      </c>
      <c r="TQ36" s="2">
        <v>1</v>
      </c>
      <c r="TR36" s="2">
        <v>1</v>
      </c>
      <c r="TS36" s="2">
        <v>0</v>
      </c>
      <c r="TT36" s="2">
        <v>0</v>
      </c>
      <c r="TU36" s="2">
        <v>0</v>
      </c>
      <c r="TV36" s="2">
        <v>0</v>
      </c>
      <c r="TW36" s="2">
        <v>0</v>
      </c>
      <c r="TX36" s="2">
        <v>0</v>
      </c>
      <c r="TY36" s="2">
        <v>0</v>
      </c>
      <c r="UA36" s="2">
        <v>3</v>
      </c>
      <c r="UB36" s="2">
        <v>3</v>
      </c>
      <c r="UC36" s="2">
        <v>1</v>
      </c>
      <c r="UD36" s="2">
        <v>1</v>
      </c>
      <c r="UE36" s="2">
        <v>1</v>
      </c>
      <c r="UF36" s="2">
        <v>1</v>
      </c>
      <c r="UG36" s="2">
        <v>1</v>
      </c>
      <c r="UH36" s="2">
        <v>1</v>
      </c>
      <c r="UI36" s="2">
        <v>1</v>
      </c>
      <c r="UJ36" s="2">
        <v>1</v>
      </c>
      <c r="UK36" s="2">
        <v>1</v>
      </c>
      <c r="UL36" s="2">
        <v>0</v>
      </c>
      <c r="UM36" s="2">
        <v>1</v>
      </c>
      <c r="UN36" s="2">
        <v>0</v>
      </c>
      <c r="UO36" s="2">
        <v>0</v>
      </c>
      <c r="UP36" s="2">
        <v>0</v>
      </c>
      <c r="UQ36" s="2">
        <v>1</v>
      </c>
      <c r="UR36" s="2">
        <v>1</v>
      </c>
      <c r="US36" s="2">
        <v>1</v>
      </c>
      <c r="UT36" s="2">
        <v>1</v>
      </c>
      <c r="UU36" s="2">
        <v>1</v>
      </c>
      <c r="UV36" s="2">
        <v>1</v>
      </c>
      <c r="UW36" s="2">
        <v>1</v>
      </c>
      <c r="UX36" s="2">
        <v>1</v>
      </c>
      <c r="UY36" s="2">
        <v>0</v>
      </c>
      <c r="UZ36" s="2">
        <v>2</v>
      </c>
    </row>
    <row r="37" spans="1:572" x14ac:dyDescent="0.25">
      <c r="A37" s="2">
        <v>80</v>
      </c>
      <c r="B37" s="2" t="s">
        <v>114</v>
      </c>
      <c r="C37" s="2" t="s">
        <v>1328</v>
      </c>
      <c r="D37" s="2">
        <v>1</v>
      </c>
      <c r="F37" s="31" t="s">
        <v>2576</v>
      </c>
      <c r="G37" s="2">
        <v>1</v>
      </c>
      <c r="H37" s="2">
        <v>0</v>
      </c>
      <c r="J37" s="2">
        <v>0</v>
      </c>
      <c r="K37" s="2">
        <v>0</v>
      </c>
      <c r="L37" s="2">
        <v>0</v>
      </c>
      <c r="M37" s="2">
        <v>0</v>
      </c>
      <c r="N37" s="2">
        <v>0</v>
      </c>
      <c r="O37" s="2">
        <v>0</v>
      </c>
      <c r="P37" s="2">
        <v>0</v>
      </c>
      <c r="Q37" s="2">
        <v>0</v>
      </c>
      <c r="R37" s="2">
        <v>0</v>
      </c>
      <c r="S37" s="2">
        <v>0</v>
      </c>
      <c r="T37" s="2">
        <v>0</v>
      </c>
      <c r="U37" s="2">
        <v>0</v>
      </c>
      <c r="V37" s="2">
        <v>0</v>
      </c>
      <c r="W37" s="2">
        <v>0</v>
      </c>
      <c r="X37" s="2">
        <v>0</v>
      </c>
      <c r="Y37" s="2">
        <v>0</v>
      </c>
      <c r="Z37" s="2">
        <v>0</v>
      </c>
      <c r="AA37" s="2">
        <v>0</v>
      </c>
      <c r="AB37" s="2">
        <v>0</v>
      </c>
      <c r="AC37" s="2">
        <v>0</v>
      </c>
      <c r="AD37" s="2">
        <v>0</v>
      </c>
      <c r="AE37" s="2">
        <v>1</v>
      </c>
      <c r="AF37" s="2">
        <v>1</v>
      </c>
      <c r="AG37" s="2">
        <v>3</v>
      </c>
      <c r="AH37" s="2">
        <v>1</v>
      </c>
      <c r="AI37" s="2">
        <v>3</v>
      </c>
      <c r="AJ37" s="46">
        <v>0</v>
      </c>
      <c r="AK37" s="2">
        <v>0</v>
      </c>
      <c r="AL37" s="2">
        <v>0</v>
      </c>
      <c r="AM37" s="2">
        <v>0</v>
      </c>
      <c r="AN37" s="2">
        <v>0</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1</v>
      </c>
      <c r="BG37" s="2">
        <v>12</v>
      </c>
      <c r="BH37" s="2">
        <v>0</v>
      </c>
      <c r="BI37" s="2">
        <v>0</v>
      </c>
      <c r="BJ37" s="2">
        <v>0</v>
      </c>
      <c r="BK37" s="2">
        <v>0</v>
      </c>
      <c r="BL37" s="2">
        <v>0</v>
      </c>
      <c r="BM37" s="2">
        <v>0</v>
      </c>
      <c r="BN37" s="2">
        <v>0</v>
      </c>
      <c r="BO37" s="2">
        <v>0</v>
      </c>
      <c r="BP37" s="2">
        <v>0</v>
      </c>
      <c r="BQ37" s="2">
        <v>0</v>
      </c>
      <c r="BR37" s="2">
        <v>0</v>
      </c>
      <c r="BS37" s="2">
        <v>0</v>
      </c>
      <c r="CB37" s="2">
        <v>1</v>
      </c>
      <c r="CC37" s="2">
        <v>1</v>
      </c>
      <c r="CD37" s="2" t="s">
        <v>1364</v>
      </c>
      <c r="CE37" s="2">
        <v>16572</v>
      </c>
      <c r="CF37" s="46">
        <v>11661</v>
      </c>
      <c r="CG37" s="2">
        <v>0</v>
      </c>
      <c r="CH37" s="46">
        <v>4</v>
      </c>
      <c r="CI37" s="2">
        <v>0</v>
      </c>
      <c r="CJ37" s="2">
        <v>0</v>
      </c>
      <c r="CK37" s="2">
        <v>0</v>
      </c>
      <c r="CL37" s="2">
        <v>0</v>
      </c>
      <c r="CM37" s="2">
        <v>1</v>
      </c>
      <c r="CN37" s="2">
        <v>0</v>
      </c>
      <c r="CO37" s="2">
        <v>1</v>
      </c>
      <c r="CP37" s="2">
        <v>0</v>
      </c>
      <c r="CR37" s="2">
        <v>2</v>
      </c>
      <c r="CS37" s="2">
        <v>3</v>
      </c>
      <c r="CT37" s="46">
        <v>14</v>
      </c>
      <c r="CU37" s="46">
        <v>560</v>
      </c>
      <c r="CV37" s="2">
        <v>0</v>
      </c>
      <c r="CX37" s="2">
        <v>0</v>
      </c>
      <c r="CZ37" s="2">
        <v>1</v>
      </c>
      <c r="DA37" s="2">
        <v>40</v>
      </c>
      <c r="DB37" s="46">
        <v>0</v>
      </c>
      <c r="DC37" s="46"/>
      <c r="DD37" s="46">
        <v>5</v>
      </c>
      <c r="DE37" s="46">
        <v>200</v>
      </c>
      <c r="DF37" s="2">
        <v>1</v>
      </c>
      <c r="DG37" s="2">
        <v>40</v>
      </c>
      <c r="DH37" s="46">
        <v>3</v>
      </c>
      <c r="DI37" s="46">
        <v>120</v>
      </c>
      <c r="DJ37" s="46">
        <v>1</v>
      </c>
      <c r="DK37" s="46">
        <v>40</v>
      </c>
      <c r="DL37" s="2">
        <v>3</v>
      </c>
      <c r="DM37" s="2">
        <v>100</v>
      </c>
      <c r="DN37" s="46">
        <v>8</v>
      </c>
      <c r="DO37" s="46">
        <v>300</v>
      </c>
      <c r="DP37" s="46">
        <v>0</v>
      </c>
      <c r="DQ37" s="46"/>
      <c r="DR37" s="2">
        <v>0</v>
      </c>
      <c r="DS37" s="46"/>
      <c r="DT37" s="46"/>
      <c r="DU37" s="46"/>
      <c r="DV37" s="46"/>
      <c r="DW37" s="46"/>
      <c r="DX37" s="46"/>
      <c r="DY37" s="46"/>
      <c r="DZ37" s="46"/>
      <c r="EA37" s="46"/>
      <c r="EB37" s="46"/>
      <c r="EC37" s="46"/>
      <c r="ED37" s="46"/>
      <c r="EE37" s="46"/>
      <c r="EF37" s="46"/>
      <c r="EG37" s="46"/>
      <c r="EH37" s="46"/>
      <c r="EI37" s="2">
        <v>0</v>
      </c>
      <c r="EJ37" s="2">
        <v>0</v>
      </c>
      <c r="EK37" s="2">
        <v>0</v>
      </c>
      <c r="EL37" s="2">
        <v>0</v>
      </c>
      <c r="EM37" s="2">
        <v>0</v>
      </c>
      <c r="EN37" s="2">
        <v>0</v>
      </c>
      <c r="EO37" s="2">
        <v>0</v>
      </c>
      <c r="EP37" s="2">
        <v>0</v>
      </c>
      <c r="EQ37" s="2">
        <v>0</v>
      </c>
      <c r="ER37" s="2">
        <v>0</v>
      </c>
      <c r="ES37" s="2">
        <v>0</v>
      </c>
      <c r="ET37" s="2">
        <v>0</v>
      </c>
      <c r="EU37" s="2">
        <v>0</v>
      </c>
      <c r="FD37" s="2">
        <v>0</v>
      </c>
      <c r="FZ37" s="2">
        <v>0</v>
      </c>
      <c r="GV37" s="2">
        <v>0</v>
      </c>
      <c r="HR37" s="2">
        <v>0</v>
      </c>
      <c r="HS37" s="2">
        <v>0</v>
      </c>
      <c r="HT37" s="2">
        <v>0</v>
      </c>
      <c r="HU37" s="2">
        <v>1</v>
      </c>
      <c r="HV37" s="2">
        <v>0</v>
      </c>
      <c r="HW37" s="2">
        <v>0</v>
      </c>
      <c r="HX37" s="2">
        <v>0</v>
      </c>
      <c r="HY37" s="2">
        <v>0</v>
      </c>
      <c r="HZ37" s="2">
        <v>0</v>
      </c>
      <c r="IA37" s="2">
        <v>0</v>
      </c>
      <c r="IB37" s="2">
        <v>1</v>
      </c>
      <c r="IC37" s="2">
        <v>0</v>
      </c>
      <c r="ID37" s="2">
        <v>0</v>
      </c>
      <c r="IE37" s="2">
        <v>0</v>
      </c>
      <c r="IF37" s="2">
        <v>0</v>
      </c>
      <c r="IG37" s="2">
        <v>0</v>
      </c>
      <c r="IP37" s="2">
        <v>4</v>
      </c>
      <c r="IQ37" s="2">
        <v>0</v>
      </c>
      <c r="IR37" s="2">
        <v>0</v>
      </c>
      <c r="IS37" s="2">
        <v>1</v>
      </c>
      <c r="IT37" s="2">
        <v>0</v>
      </c>
      <c r="IU37" s="2">
        <v>1</v>
      </c>
      <c r="IV37" s="2">
        <v>0</v>
      </c>
      <c r="IW37" s="2">
        <v>0</v>
      </c>
      <c r="IX37" s="2">
        <v>0</v>
      </c>
      <c r="IY37" s="2">
        <v>0</v>
      </c>
      <c r="IZ37" s="2">
        <v>5</v>
      </c>
      <c r="JA37" s="2">
        <v>0</v>
      </c>
      <c r="JB37" s="2">
        <v>0</v>
      </c>
      <c r="JK37" s="2">
        <v>3</v>
      </c>
      <c r="JL37" s="2">
        <v>0</v>
      </c>
      <c r="JM37" s="2">
        <v>0</v>
      </c>
      <c r="JN37" s="2">
        <v>0</v>
      </c>
      <c r="JO37" s="2">
        <v>0</v>
      </c>
      <c r="JP37" s="2">
        <v>1</v>
      </c>
      <c r="JQ37" s="2">
        <v>0</v>
      </c>
      <c r="JR37" s="2">
        <v>0</v>
      </c>
      <c r="JS37" s="2">
        <v>0</v>
      </c>
      <c r="JT37" s="2">
        <v>0</v>
      </c>
      <c r="JU37" s="2">
        <v>1</v>
      </c>
      <c r="JV37" s="2">
        <v>0</v>
      </c>
      <c r="JW37" s="2">
        <v>0</v>
      </c>
      <c r="KF37" s="2">
        <v>1</v>
      </c>
      <c r="KG37" s="2">
        <v>14</v>
      </c>
      <c r="KH37" s="2">
        <v>1</v>
      </c>
      <c r="KJ37" s="2">
        <v>4</v>
      </c>
      <c r="KK37" s="2">
        <v>4</v>
      </c>
      <c r="KL37" s="2">
        <v>4</v>
      </c>
      <c r="KM37" s="2">
        <v>4</v>
      </c>
      <c r="KN37" s="2">
        <v>4</v>
      </c>
      <c r="KO37" s="2">
        <v>3</v>
      </c>
      <c r="KP37" s="2">
        <v>4</v>
      </c>
      <c r="KQ37" s="2">
        <v>3</v>
      </c>
      <c r="KR37" s="2">
        <v>4</v>
      </c>
      <c r="KS37" s="2">
        <v>4</v>
      </c>
      <c r="KT37" s="2">
        <v>4</v>
      </c>
      <c r="KU37" s="2">
        <v>4</v>
      </c>
      <c r="KV37" s="2">
        <v>0</v>
      </c>
      <c r="LE37" s="2">
        <v>1</v>
      </c>
      <c r="LF37" s="2">
        <v>1</v>
      </c>
      <c r="LG37" s="2">
        <v>1</v>
      </c>
      <c r="LH37" s="2">
        <v>0</v>
      </c>
      <c r="LI37" s="2">
        <v>0</v>
      </c>
      <c r="LJ37" s="2">
        <v>1</v>
      </c>
      <c r="LK37" s="2">
        <v>1</v>
      </c>
      <c r="LL37" s="2">
        <v>1</v>
      </c>
      <c r="LM37" s="2">
        <v>0</v>
      </c>
      <c r="LN37" s="46">
        <v>2</v>
      </c>
      <c r="LO37" s="46">
        <v>2</v>
      </c>
      <c r="LP37" s="2">
        <v>1</v>
      </c>
      <c r="LQ37" s="2">
        <v>1</v>
      </c>
      <c r="LR37" s="2">
        <v>1</v>
      </c>
      <c r="LS37" s="2">
        <v>0</v>
      </c>
      <c r="LT37" s="46">
        <v>1</v>
      </c>
      <c r="LU37" s="46">
        <v>1</v>
      </c>
      <c r="LV37" s="2">
        <v>0</v>
      </c>
      <c r="LW37" s="2">
        <v>0</v>
      </c>
      <c r="LX37" s="2">
        <v>1</v>
      </c>
      <c r="LY37" s="46">
        <v>1</v>
      </c>
      <c r="LZ37" s="46">
        <v>1</v>
      </c>
      <c r="MA37" s="46">
        <v>1</v>
      </c>
      <c r="MB37" s="2">
        <v>0</v>
      </c>
      <c r="MC37" s="2">
        <v>1</v>
      </c>
      <c r="MD37" s="2">
        <v>0</v>
      </c>
      <c r="ME37" s="2">
        <v>1</v>
      </c>
      <c r="MF37" s="2">
        <v>1</v>
      </c>
      <c r="MG37" s="2">
        <v>0</v>
      </c>
      <c r="MH37" s="2">
        <v>1</v>
      </c>
      <c r="MI37" s="2">
        <v>1</v>
      </c>
      <c r="MJ37" s="2">
        <v>1</v>
      </c>
      <c r="MK37" s="2">
        <v>1</v>
      </c>
      <c r="ML37" s="2">
        <v>0</v>
      </c>
      <c r="MM37" s="2">
        <v>0</v>
      </c>
      <c r="MN37" s="46">
        <v>1</v>
      </c>
      <c r="MO37" s="46">
        <v>1</v>
      </c>
      <c r="MP37" s="2">
        <v>0</v>
      </c>
      <c r="MQ37" s="2">
        <v>1</v>
      </c>
      <c r="MR37" s="2">
        <v>0</v>
      </c>
      <c r="MS37" s="2">
        <v>1</v>
      </c>
      <c r="MT37" s="2">
        <v>1</v>
      </c>
      <c r="MU37" s="2">
        <v>1</v>
      </c>
      <c r="MV37" s="2">
        <v>1</v>
      </c>
      <c r="MW37" s="2">
        <v>1</v>
      </c>
      <c r="MX37" s="2">
        <v>1</v>
      </c>
      <c r="MY37" s="2">
        <v>0</v>
      </c>
      <c r="MZ37" s="2">
        <v>0</v>
      </c>
      <c r="NA37" s="2">
        <v>1</v>
      </c>
      <c r="NB37" s="2">
        <v>1</v>
      </c>
      <c r="NC37" s="2">
        <v>0</v>
      </c>
      <c r="ND37" s="2">
        <v>1</v>
      </c>
      <c r="NE37" s="2">
        <v>0</v>
      </c>
      <c r="NF37" s="46">
        <v>1</v>
      </c>
      <c r="NG37" s="46">
        <v>1</v>
      </c>
      <c r="NH37" s="2">
        <v>1</v>
      </c>
      <c r="NI37" s="2">
        <v>1</v>
      </c>
      <c r="NJ37" s="38">
        <v>44089</v>
      </c>
      <c r="NK37" s="2">
        <v>3</v>
      </c>
      <c r="NL37" s="2">
        <v>1</v>
      </c>
      <c r="NM37" s="2">
        <v>0</v>
      </c>
      <c r="NN37" s="2">
        <v>0</v>
      </c>
      <c r="NO37" s="2">
        <v>0</v>
      </c>
      <c r="NP37" s="2">
        <v>0</v>
      </c>
      <c r="NQ37" s="2">
        <v>0</v>
      </c>
      <c r="NR37" s="2">
        <v>1</v>
      </c>
      <c r="NS37" s="2">
        <v>0</v>
      </c>
      <c r="NT37" s="2">
        <v>1</v>
      </c>
      <c r="NU37" s="2">
        <v>0</v>
      </c>
      <c r="NV37" s="2">
        <v>0</v>
      </c>
      <c r="NW37" s="2">
        <v>1</v>
      </c>
      <c r="NX37" s="2">
        <v>0</v>
      </c>
      <c r="NY37" s="2">
        <v>0</v>
      </c>
      <c r="NZ37" s="2">
        <v>0</v>
      </c>
      <c r="OA37" s="2">
        <v>0</v>
      </c>
      <c r="OB37" s="2">
        <v>0</v>
      </c>
      <c r="OC37" s="2">
        <v>0</v>
      </c>
      <c r="OD37" s="2">
        <v>0</v>
      </c>
      <c r="OE37" s="2">
        <v>0</v>
      </c>
      <c r="OF37" s="2">
        <v>0</v>
      </c>
      <c r="OG37" s="2">
        <v>0</v>
      </c>
      <c r="OH37" s="2">
        <v>1</v>
      </c>
      <c r="OI37" s="2">
        <v>2</v>
      </c>
      <c r="OJ37" s="2">
        <v>1</v>
      </c>
      <c r="OK37" s="2">
        <v>1</v>
      </c>
      <c r="OL37" s="2">
        <v>1</v>
      </c>
      <c r="OM37" s="2">
        <v>1</v>
      </c>
      <c r="ON37" s="2">
        <v>1</v>
      </c>
      <c r="OO37" s="2">
        <v>1</v>
      </c>
      <c r="OP37" s="2">
        <v>1</v>
      </c>
      <c r="OQ37" s="2">
        <v>1</v>
      </c>
      <c r="OR37" s="2">
        <v>1</v>
      </c>
      <c r="OS37" s="2">
        <v>1</v>
      </c>
      <c r="OT37" s="46">
        <v>1</v>
      </c>
      <c r="OU37" s="2">
        <v>1</v>
      </c>
      <c r="OV37" s="2">
        <v>1</v>
      </c>
      <c r="OW37" s="2">
        <v>1</v>
      </c>
      <c r="OX37" s="2">
        <v>1</v>
      </c>
      <c r="OY37" s="2">
        <v>2</v>
      </c>
      <c r="OZ37" s="2">
        <v>1</v>
      </c>
      <c r="PA37" s="2">
        <v>1</v>
      </c>
      <c r="PB37" s="2">
        <v>1</v>
      </c>
      <c r="PC37" s="46">
        <v>1</v>
      </c>
      <c r="PD37" s="46">
        <v>1</v>
      </c>
      <c r="PE37" s="2">
        <v>1</v>
      </c>
      <c r="PF37" s="2">
        <v>1</v>
      </c>
      <c r="PG37" s="2">
        <v>1</v>
      </c>
      <c r="PH37" s="46">
        <v>1</v>
      </c>
      <c r="PI37" s="2">
        <v>1</v>
      </c>
      <c r="PJ37" s="2">
        <v>3</v>
      </c>
      <c r="PK37" s="2">
        <v>1</v>
      </c>
      <c r="PL37" s="2">
        <v>1</v>
      </c>
      <c r="PM37" s="2">
        <v>1</v>
      </c>
      <c r="PN37" s="2">
        <v>1</v>
      </c>
      <c r="PO37" s="2">
        <v>1</v>
      </c>
      <c r="PP37" s="2">
        <v>3</v>
      </c>
      <c r="PQ37" s="2">
        <v>3</v>
      </c>
      <c r="PR37" s="2">
        <v>1</v>
      </c>
      <c r="PS37" s="2">
        <v>1</v>
      </c>
      <c r="PT37" s="2">
        <v>1</v>
      </c>
      <c r="PU37" s="2">
        <v>1</v>
      </c>
      <c r="PV37" s="2">
        <v>1</v>
      </c>
      <c r="PW37" s="2">
        <v>1</v>
      </c>
      <c r="PX37" s="2">
        <v>1</v>
      </c>
      <c r="PY37" s="2">
        <v>1</v>
      </c>
      <c r="PZ37" s="2">
        <v>1</v>
      </c>
      <c r="QA37" s="2">
        <v>1</v>
      </c>
      <c r="QB37" s="2">
        <v>2</v>
      </c>
      <c r="QC37" s="2">
        <v>1</v>
      </c>
      <c r="QD37" s="2">
        <v>1</v>
      </c>
      <c r="QE37" s="2">
        <v>1</v>
      </c>
      <c r="QF37" s="2">
        <v>1</v>
      </c>
      <c r="QG37" s="2">
        <v>1</v>
      </c>
      <c r="QH37" s="2">
        <v>1</v>
      </c>
      <c r="QI37" s="2">
        <v>1</v>
      </c>
      <c r="QJ37" s="2">
        <v>1</v>
      </c>
      <c r="QK37" s="2">
        <v>1</v>
      </c>
      <c r="QL37" s="2">
        <v>1</v>
      </c>
      <c r="QM37" s="2">
        <v>1</v>
      </c>
      <c r="QN37" s="2">
        <v>1</v>
      </c>
      <c r="QO37" s="2">
        <v>1</v>
      </c>
      <c r="QP37" s="2">
        <v>1</v>
      </c>
      <c r="QQ37" s="2">
        <v>1</v>
      </c>
      <c r="QR37" s="2">
        <v>1</v>
      </c>
      <c r="QS37" s="2" t="s">
        <v>1365</v>
      </c>
      <c r="QT37" s="2">
        <v>1</v>
      </c>
      <c r="QU37" s="2" t="s">
        <v>1365</v>
      </c>
      <c r="QV37" s="2">
        <v>1</v>
      </c>
      <c r="QW37" s="2">
        <v>1</v>
      </c>
      <c r="QX37" s="2">
        <v>1</v>
      </c>
      <c r="QY37" s="2">
        <v>1</v>
      </c>
      <c r="QZ37" s="2">
        <v>1</v>
      </c>
      <c r="RA37" s="2">
        <v>0</v>
      </c>
      <c r="RB37" s="2">
        <v>1</v>
      </c>
      <c r="RC37" s="2">
        <v>1</v>
      </c>
      <c r="RD37" s="2">
        <v>4</v>
      </c>
      <c r="RE37" s="2">
        <v>1</v>
      </c>
      <c r="RF37" s="2">
        <v>1</v>
      </c>
      <c r="RG37" s="2">
        <v>1</v>
      </c>
      <c r="RH37" s="2">
        <v>1</v>
      </c>
      <c r="RJ37" s="2">
        <v>1</v>
      </c>
      <c r="RK37" s="2">
        <v>1</v>
      </c>
      <c r="RL37" s="2">
        <v>0</v>
      </c>
      <c r="RM37" s="2">
        <v>0</v>
      </c>
      <c r="RN37" s="2">
        <v>0</v>
      </c>
      <c r="RO37" s="2">
        <v>0</v>
      </c>
      <c r="RP37" s="2">
        <v>0</v>
      </c>
      <c r="RQ37" s="2">
        <v>0</v>
      </c>
      <c r="RR37" s="2">
        <v>1</v>
      </c>
      <c r="RS37" s="2">
        <v>1</v>
      </c>
      <c r="RT37" s="2">
        <v>0</v>
      </c>
      <c r="RU37" s="2">
        <v>0</v>
      </c>
      <c r="RV37" s="2">
        <v>0</v>
      </c>
      <c r="RW37" s="2">
        <v>1</v>
      </c>
      <c r="RX37" s="2">
        <v>1</v>
      </c>
      <c r="RY37" s="2">
        <v>1</v>
      </c>
      <c r="RZ37" s="2">
        <v>0</v>
      </c>
      <c r="SA37" s="2">
        <v>1</v>
      </c>
      <c r="SB37" s="2">
        <v>1</v>
      </c>
      <c r="SC37" s="2">
        <v>1</v>
      </c>
      <c r="SD37" s="2">
        <v>1</v>
      </c>
      <c r="SE37" s="2">
        <v>1</v>
      </c>
      <c r="SF37" s="2">
        <v>1</v>
      </c>
      <c r="SG37" s="2">
        <v>1</v>
      </c>
      <c r="SH37" s="2">
        <v>1</v>
      </c>
      <c r="SI37" s="2">
        <v>0</v>
      </c>
      <c r="SK37" s="2">
        <v>1</v>
      </c>
      <c r="SL37" s="2">
        <v>1</v>
      </c>
      <c r="SM37" s="2">
        <v>1</v>
      </c>
      <c r="SN37" s="2">
        <v>1</v>
      </c>
      <c r="SO37" s="2">
        <v>1</v>
      </c>
      <c r="SP37" s="2">
        <v>1</v>
      </c>
      <c r="SQ37" s="2">
        <v>1</v>
      </c>
      <c r="SR37" s="2">
        <v>1</v>
      </c>
      <c r="SS37" s="2">
        <v>1</v>
      </c>
      <c r="ST37" s="2">
        <v>1</v>
      </c>
      <c r="SU37" s="2">
        <v>1</v>
      </c>
      <c r="SV37" s="2">
        <v>0</v>
      </c>
      <c r="SW37" s="2">
        <v>0</v>
      </c>
      <c r="SX37" s="2">
        <v>0</v>
      </c>
      <c r="SY37" s="2">
        <v>0</v>
      </c>
      <c r="SZ37" s="2">
        <v>0</v>
      </c>
      <c r="TA37" s="2">
        <v>0</v>
      </c>
      <c r="TB37" s="2">
        <v>0</v>
      </c>
      <c r="TC37" s="2">
        <v>0</v>
      </c>
      <c r="TE37" s="2">
        <v>0</v>
      </c>
      <c r="TF37" s="2">
        <v>0</v>
      </c>
      <c r="TG37" s="2">
        <v>1</v>
      </c>
      <c r="TH37" s="2">
        <v>1</v>
      </c>
      <c r="TI37" s="2">
        <v>1</v>
      </c>
      <c r="TJ37" s="2">
        <v>1</v>
      </c>
      <c r="TK37" s="2">
        <v>0</v>
      </c>
      <c r="TL37" s="2">
        <v>1</v>
      </c>
      <c r="TM37" s="2">
        <v>1</v>
      </c>
      <c r="TN37" s="2">
        <v>1</v>
      </c>
      <c r="TO37" s="2">
        <v>1</v>
      </c>
      <c r="TP37" s="2">
        <v>1</v>
      </c>
      <c r="TQ37" s="2">
        <v>1</v>
      </c>
      <c r="TR37" s="2">
        <v>1</v>
      </c>
      <c r="TS37" s="2">
        <v>1</v>
      </c>
      <c r="TT37" s="2">
        <v>1</v>
      </c>
      <c r="TU37" s="2">
        <v>1</v>
      </c>
      <c r="TV37" s="2">
        <v>1</v>
      </c>
      <c r="TW37" s="2">
        <v>1</v>
      </c>
      <c r="TX37" s="2">
        <v>0</v>
      </c>
      <c r="TY37" s="2">
        <v>0</v>
      </c>
      <c r="UA37" s="2">
        <v>1</v>
      </c>
      <c r="UB37" s="2">
        <v>1</v>
      </c>
      <c r="UC37" s="2">
        <v>1</v>
      </c>
      <c r="UD37" s="2">
        <v>1</v>
      </c>
      <c r="UE37" s="2">
        <v>1</v>
      </c>
      <c r="UF37" s="2">
        <v>0</v>
      </c>
      <c r="UG37" s="2">
        <v>1</v>
      </c>
      <c r="UH37" s="2">
        <v>0</v>
      </c>
      <c r="UI37" s="2">
        <v>1</v>
      </c>
      <c r="UJ37" s="2">
        <v>1</v>
      </c>
      <c r="UK37" s="2">
        <v>0</v>
      </c>
      <c r="UL37" s="2">
        <v>0</v>
      </c>
      <c r="UM37" s="2">
        <v>0</v>
      </c>
      <c r="UN37" s="2">
        <v>0</v>
      </c>
      <c r="UO37" s="2">
        <v>0</v>
      </c>
      <c r="UP37" s="2">
        <v>1</v>
      </c>
      <c r="UQ37" s="2">
        <v>1</v>
      </c>
      <c r="UR37" s="2">
        <v>1</v>
      </c>
      <c r="US37" s="2">
        <v>1</v>
      </c>
      <c r="UT37" s="2">
        <v>1</v>
      </c>
      <c r="UU37" s="2">
        <v>1</v>
      </c>
      <c r="UV37" s="2">
        <v>1</v>
      </c>
      <c r="UW37" s="2">
        <v>1</v>
      </c>
      <c r="UX37" s="2">
        <v>0</v>
      </c>
      <c r="UY37" s="2">
        <v>0</v>
      </c>
      <c r="UZ37" s="2">
        <v>2</v>
      </c>
    </row>
    <row r="38" spans="1:572" x14ac:dyDescent="0.25">
      <c r="A38" s="2">
        <v>81</v>
      </c>
      <c r="B38" s="2" t="s">
        <v>114</v>
      </c>
      <c r="C38" s="2" t="s">
        <v>1328</v>
      </c>
      <c r="D38" s="2">
        <v>1</v>
      </c>
      <c r="F38" s="31" t="s">
        <v>2577</v>
      </c>
      <c r="G38" s="2">
        <v>1</v>
      </c>
      <c r="H38" s="2">
        <v>0</v>
      </c>
      <c r="J38" s="2">
        <v>1</v>
      </c>
      <c r="K38" s="2">
        <v>1</v>
      </c>
      <c r="L38" s="2">
        <v>0</v>
      </c>
      <c r="M38" s="2">
        <v>1</v>
      </c>
      <c r="N38" s="2">
        <v>1</v>
      </c>
      <c r="O38" s="2">
        <v>1</v>
      </c>
      <c r="P38" s="2">
        <v>1</v>
      </c>
      <c r="Q38" s="2">
        <v>1</v>
      </c>
      <c r="R38" s="2">
        <v>1</v>
      </c>
      <c r="S38" s="2">
        <v>1</v>
      </c>
      <c r="T38" s="2">
        <v>1</v>
      </c>
      <c r="U38" s="2">
        <v>1</v>
      </c>
      <c r="V38" s="2">
        <v>1</v>
      </c>
      <c r="W38" s="2">
        <v>1</v>
      </c>
      <c r="X38" s="2">
        <v>1</v>
      </c>
      <c r="Y38" s="2">
        <v>1</v>
      </c>
      <c r="Z38" s="2">
        <v>0</v>
      </c>
      <c r="AA38" s="2">
        <v>0</v>
      </c>
      <c r="AB38" s="2">
        <v>0</v>
      </c>
      <c r="AC38" s="2">
        <v>0</v>
      </c>
      <c r="AD38" s="2">
        <v>0</v>
      </c>
      <c r="AE38" s="2">
        <v>0</v>
      </c>
      <c r="AF38" s="2">
        <v>1</v>
      </c>
      <c r="AG38" s="2">
        <v>5</v>
      </c>
      <c r="AH38" s="2">
        <v>1</v>
      </c>
      <c r="AI38" s="2">
        <v>5</v>
      </c>
      <c r="AJ38" s="46">
        <v>1</v>
      </c>
      <c r="AK38" s="2">
        <v>1</v>
      </c>
      <c r="AL38" s="2">
        <v>1</v>
      </c>
      <c r="AM38" s="2">
        <v>1</v>
      </c>
      <c r="AN38" s="2">
        <v>1</v>
      </c>
      <c r="AO38" s="2">
        <v>1</v>
      </c>
      <c r="AP38" s="2">
        <v>1</v>
      </c>
      <c r="AQ38" s="2">
        <v>1</v>
      </c>
      <c r="AR38" s="2">
        <v>1</v>
      </c>
      <c r="AS38" s="2">
        <v>0</v>
      </c>
      <c r="AT38" s="2">
        <v>1</v>
      </c>
      <c r="AU38" s="2">
        <v>1</v>
      </c>
      <c r="AV38" s="2">
        <v>1</v>
      </c>
      <c r="AW38" s="2">
        <v>1</v>
      </c>
      <c r="AX38" s="2">
        <v>1</v>
      </c>
      <c r="AY38" s="2">
        <v>1</v>
      </c>
      <c r="AZ38" s="2">
        <v>0</v>
      </c>
      <c r="BA38" s="2">
        <v>1</v>
      </c>
      <c r="BB38" s="2">
        <v>1</v>
      </c>
      <c r="BC38" s="2">
        <v>1</v>
      </c>
      <c r="BD38" s="2">
        <v>0</v>
      </c>
      <c r="BE38" s="2">
        <v>0</v>
      </c>
      <c r="BF38" s="2">
        <v>1</v>
      </c>
      <c r="BG38" s="2">
        <v>3</v>
      </c>
      <c r="BH38" s="2">
        <v>0</v>
      </c>
      <c r="BI38" s="2">
        <v>0</v>
      </c>
      <c r="BJ38" s="2">
        <v>0</v>
      </c>
      <c r="BK38" s="2">
        <v>4</v>
      </c>
      <c r="BL38" s="2">
        <v>1</v>
      </c>
      <c r="BM38" s="2">
        <v>0</v>
      </c>
      <c r="BN38" s="2">
        <v>0</v>
      </c>
      <c r="BO38" s="2">
        <v>0</v>
      </c>
      <c r="BP38" s="2">
        <v>1</v>
      </c>
      <c r="BQ38" s="2">
        <v>1</v>
      </c>
      <c r="BR38" s="2">
        <v>4</v>
      </c>
      <c r="BS38" s="2">
        <v>1</v>
      </c>
      <c r="BT38" s="2">
        <v>0</v>
      </c>
      <c r="BU38" s="2">
        <v>0</v>
      </c>
      <c r="BV38" s="2">
        <v>0</v>
      </c>
      <c r="BW38" s="2">
        <v>0</v>
      </c>
      <c r="BX38" s="2">
        <v>1</v>
      </c>
      <c r="BY38" s="2">
        <v>1</v>
      </c>
      <c r="BZ38" s="2">
        <v>0</v>
      </c>
      <c r="CA38" s="2">
        <v>0</v>
      </c>
      <c r="CB38" s="2">
        <v>1</v>
      </c>
      <c r="CC38" s="2">
        <v>0</v>
      </c>
      <c r="CE38" s="2">
        <v>18000</v>
      </c>
      <c r="CF38" s="46">
        <v>12000</v>
      </c>
      <c r="CG38" s="2">
        <v>0</v>
      </c>
      <c r="CH38" s="46">
        <v>6</v>
      </c>
      <c r="CI38" s="2">
        <v>5</v>
      </c>
      <c r="CJ38" s="2">
        <v>0</v>
      </c>
      <c r="CK38" s="2">
        <v>0</v>
      </c>
      <c r="CL38" s="2">
        <v>1</v>
      </c>
      <c r="CM38" s="2">
        <v>0</v>
      </c>
      <c r="CN38" s="2">
        <v>2</v>
      </c>
      <c r="CO38" s="2">
        <v>3</v>
      </c>
      <c r="CP38" s="2">
        <v>0</v>
      </c>
      <c r="CR38" s="2">
        <v>2</v>
      </c>
      <c r="CS38" s="2">
        <v>4</v>
      </c>
      <c r="CT38" s="46">
        <v>12</v>
      </c>
      <c r="CU38" s="46">
        <v>480</v>
      </c>
      <c r="CV38" s="2">
        <v>3</v>
      </c>
      <c r="CW38" s="2">
        <v>90</v>
      </c>
      <c r="CX38" s="2">
        <v>1</v>
      </c>
      <c r="CY38" s="2">
        <v>40</v>
      </c>
      <c r="CZ38" s="2">
        <v>2</v>
      </c>
      <c r="DA38" s="2">
        <v>88</v>
      </c>
      <c r="DB38" s="46">
        <v>5</v>
      </c>
      <c r="DC38" s="46">
        <v>160</v>
      </c>
      <c r="DD38" s="46">
        <v>6</v>
      </c>
      <c r="DE38" s="46">
        <v>180</v>
      </c>
      <c r="DF38" s="2">
        <v>1</v>
      </c>
      <c r="DG38" s="2">
        <v>40</v>
      </c>
      <c r="DH38" s="46">
        <v>4</v>
      </c>
      <c r="DI38" s="46">
        <v>160</v>
      </c>
      <c r="DJ38" s="46">
        <v>0</v>
      </c>
      <c r="DK38" s="46"/>
      <c r="DL38" s="2">
        <v>3</v>
      </c>
      <c r="DM38" s="2">
        <v>110</v>
      </c>
      <c r="DN38" s="46">
        <v>14</v>
      </c>
      <c r="DO38" s="46">
        <v>520</v>
      </c>
      <c r="DP38" s="46">
        <v>5</v>
      </c>
      <c r="DQ38" s="46">
        <v>160</v>
      </c>
      <c r="DR38" s="2">
        <v>1</v>
      </c>
      <c r="DS38" s="46">
        <v>1</v>
      </c>
      <c r="DT38" s="46">
        <v>40</v>
      </c>
      <c r="DU38" s="46">
        <v>1</v>
      </c>
      <c r="DV38" s="46">
        <v>40</v>
      </c>
      <c r="DW38" s="46">
        <v>0</v>
      </c>
      <c r="DX38" s="46"/>
      <c r="DY38" s="46">
        <v>1</v>
      </c>
      <c r="DZ38" s="46">
        <v>40</v>
      </c>
      <c r="EA38" s="46">
        <v>1</v>
      </c>
      <c r="EB38" s="46">
        <v>40</v>
      </c>
      <c r="EC38" s="46">
        <v>1</v>
      </c>
      <c r="ED38" s="46">
        <v>40</v>
      </c>
      <c r="EE38" s="46">
        <v>0</v>
      </c>
      <c r="EF38" s="46"/>
      <c r="EG38" s="46">
        <v>0</v>
      </c>
      <c r="EH38" s="46"/>
      <c r="EI38" s="2">
        <v>0</v>
      </c>
      <c r="EJ38" s="2">
        <v>0</v>
      </c>
      <c r="EK38" s="2">
        <v>0</v>
      </c>
      <c r="EL38" s="2">
        <v>0</v>
      </c>
      <c r="EM38" s="2">
        <v>0</v>
      </c>
      <c r="EN38" s="2">
        <v>0</v>
      </c>
      <c r="EO38" s="2">
        <v>0</v>
      </c>
      <c r="EP38" s="2">
        <v>0</v>
      </c>
      <c r="EQ38" s="2">
        <v>0</v>
      </c>
      <c r="ER38" s="2">
        <v>0</v>
      </c>
      <c r="ES38" s="2">
        <v>0</v>
      </c>
      <c r="ET38" s="2">
        <v>0</v>
      </c>
      <c r="EU38" s="2">
        <v>0</v>
      </c>
      <c r="FD38" s="2">
        <v>1</v>
      </c>
      <c r="FE38" s="2">
        <v>0</v>
      </c>
      <c r="FF38" s="2">
        <v>0</v>
      </c>
      <c r="FG38" s="2">
        <v>0</v>
      </c>
      <c r="FH38" s="2">
        <v>0</v>
      </c>
      <c r="FI38" s="2">
        <v>5</v>
      </c>
      <c r="FJ38" s="2">
        <v>1</v>
      </c>
      <c r="FK38" s="2">
        <v>1</v>
      </c>
      <c r="FL38" s="2">
        <v>0</v>
      </c>
      <c r="FM38" s="2">
        <v>0</v>
      </c>
      <c r="FN38" s="2">
        <v>0</v>
      </c>
      <c r="FO38" s="2">
        <v>1</v>
      </c>
      <c r="FP38" s="2">
        <v>5</v>
      </c>
      <c r="FQ38" s="2">
        <v>0</v>
      </c>
      <c r="FZ38" s="2">
        <v>0</v>
      </c>
      <c r="GV38" s="2">
        <v>1</v>
      </c>
      <c r="GW38" s="2">
        <v>0</v>
      </c>
      <c r="GX38" s="2">
        <v>0</v>
      </c>
      <c r="GY38" s="2">
        <v>0</v>
      </c>
      <c r="GZ38" s="2">
        <v>0</v>
      </c>
      <c r="HA38" s="2">
        <v>0</v>
      </c>
      <c r="HB38" s="2">
        <v>1</v>
      </c>
      <c r="HC38" s="2">
        <v>0</v>
      </c>
      <c r="HD38" s="2">
        <v>0</v>
      </c>
      <c r="HE38" s="2">
        <v>0</v>
      </c>
      <c r="HF38" s="2">
        <v>1</v>
      </c>
      <c r="HG38" s="2">
        <v>1</v>
      </c>
      <c r="HH38" s="2">
        <v>0</v>
      </c>
      <c r="HI38" s="2">
        <v>0</v>
      </c>
      <c r="HR38" s="2">
        <v>1</v>
      </c>
      <c r="HS38" s="2">
        <v>1</v>
      </c>
      <c r="HT38" s="2">
        <v>0</v>
      </c>
      <c r="HU38" s="2">
        <v>1</v>
      </c>
      <c r="HV38" s="2">
        <v>0</v>
      </c>
      <c r="HW38" s="2">
        <v>1</v>
      </c>
      <c r="HX38" s="2">
        <v>0</v>
      </c>
      <c r="HY38" s="2">
        <v>0</v>
      </c>
      <c r="HZ38" s="2">
        <v>1</v>
      </c>
      <c r="IA38" s="2">
        <v>0</v>
      </c>
      <c r="IB38" s="2">
        <v>1</v>
      </c>
      <c r="IC38" s="2">
        <v>0</v>
      </c>
      <c r="ID38" s="2">
        <v>0</v>
      </c>
      <c r="IE38" s="2">
        <v>4</v>
      </c>
      <c r="IF38" s="2">
        <v>0</v>
      </c>
      <c r="IG38" s="2">
        <v>0</v>
      </c>
      <c r="IP38" s="2">
        <v>3</v>
      </c>
      <c r="IQ38" s="2">
        <v>0</v>
      </c>
      <c r="IR38" s="2">
        <v>0</v>
      </c>
      <c r="IS38" s="2">
        <v>0</v>
      </c>
      <c r="IT38" s="2">
        <v>0</v>
      </c>
      <c r="IU38" s="2">
        <v>3</v>
      </c>
      <c r="IV38" s="2">
        <v>0</v>
      </c>
      <c r="IW38" s="2">
        <v>2</v>
      </c>
      <c r="IX38" s="2">
        <v>0</v>
      </c>
      <c r="IY38" s="2">
        <v>0</v>
      </c>
      <c r="IZ38" s="2">
        <v>6</v>
      </c>
      <c r="JA38" s="2">
        <v>0</v>
      </c>
      <c r="JB38" s="2">
        <v>1</v>
      </c>
      <c r="JC38" s="2">
        <v>0</v>
      </c>
      <c r="JD38" s="2">
        <v>0</v>
      </c>
      <c r="JE38" s="2">
        <v>0</v>
      </c>
      <c r="JF38" s="2">
        <v>0</v>
      </c>
      <c r="JG38" s="2">
        <v>0</v>
      </c>
      <c r="JH38" s="2">
        <v>0</v>
      </c>
      <c r="JI38" s="2">
        <v>0</v>
      </c>
      <c r="JJ38" s="2">
        <v>0</v>
      </c>
      <c r="JK38" s="2">
        <v>0</v>
      </c>
      <c r="JL38" s="2">
        <v>0</v>
      </c>
      <c r="JM38" s="2">
        <v>1</v>
      </c>
      <c r="JN38" s="2">
        <v>0</v>
      </c>
      <c r="JO38" s="2">
        <v>0</v>
      </c>
      <c r="JP38" s="2">
        <v>3</v>
      </c>
      <c r="JQ38" s="2">
        <v>0</v>
      </c>
      <c r="JR38" s="2">
        <v>2</v>
      </c>
      <c r="JS38" s="2">
        <v>0</v>
      </c>
      <c r="JT38" s="2">
        <v>0</v>
      </c>
      <c r="JU38" s="2">
        <v>6</v>
      </c>
      <c r="JV38" s="2">
        <v>0</v>
      </c>
      <c r="JW38" s="2">
        <v>1</v>
      </c>
      <c r="JX38" s="2">
        <v>0</v>
      </c>
      <c r="JY38" s="2">
        <v>0</v>
      </c>
      <c r="JZ38" s="2">
        <v>0</v>
      </c>
      <c r="KA38" s="2">
        <v>0</v>
      </c>
      <c r="KB38" s="2">
        <v>0</v>
      </c>
      <c r="KC38" s="2">
        <v>0</v>
      </c>
      <c r="KD38" s="2">
        <v>0</v>
      </c>
      <c r="KE38" s="2">
        <v>0</v>
      </c>
      <c r="KF38" s="2">
        <v>1</v>
      </c>
      <c r="KG38" s="2">
        <v>7</v>
      </c>
      <c r="KH38" s="2">
        <v>1</v>
      </c>
      <c r="KJ38" s="2">
        <v>3</v>
      </c>
      <c r="KK38" s="2">
        <v>3</v>
      </c>
      <c r="KL38" s="2">
        <v>3</v>
      </c>
      <c r="KM38" s="2">
        <v>3</v>
      </c>
      <c r="KN38" s="2">
        <v>3</v>
      </c>
      <c r="KO38" s="2">
        <v>3</v>
      </c>
      <c r="KP38" s="2">
        <v>3</v>
      </c>
      <c r="KQ38" s="2">
        <v>3</v>
      </c>
      <c r="KR38" s="2">
        <v>3</v>
      </c>
      <c r="KS38" s="2">
        <v>3</v>
      </c>
      <c r="KT38" s="2">
        <v>3</v>
      </c>
      <c r="KU38" s="2">
        <v>3</v>
      </c>
      <c r="KV38" s="2">
        <v>1</v>
      </c>
      <c r="KW38" s="2">
        <v>3</v>
      </c>
      <c r="KX38" s="2">
        <v>3</v>
      </c>
      <c r="KY38" s="2">
        <v>3</v>
      </c>
      <c r="KZ38" s="2">
        <v>3</v>
      </c>
      <c r="LA38" s="2">
        <v>3</v>
      </c>
      <c r="LB38" s="2">
        <v>3</v>
      </c>
      <c r="LC38" s="2">
        <v>3</v>
      </c>
      <c r="LD38" s="2">
        <v>3</v>
      </c>
      <c r="LE38" s="2">
        <v>1</v>
      </c>
      <c r="LF38" s="2">
        <v>1</v>
      </c>
      <c r="LG38" s="2">
        <v>0</v>
      </c>
      <c r="LH38" s="2">
        <v>0</v>
      </c>
      <c r="LI38" s="2">
        <v>1</v>
      </c>
      <c r="LJ38" s="2">
        <v>0</v>
      </c>
      <c r="LK38" s="2">
        <v>0</v>
      </c>
      <c r="LL38" s="2">
        <v>1</v>
      </c>
      <c r="LM38" s="2">
        <v>0</v>
      </c>
      <c r="LN38" s="46">
        <v>2</v>
      </c>
      <c r="LO38" s="46">
        <v>2</v>
      </c>
      <c r="LP38" s="2">
        <v>1</v>
      </c>
      <c r="LQ38" s="2">
        <v>2</v>
      </c>
      <c r="LR38" s="2">
        <v>0</v>
      </c>
      <c r="LS38" s="2">
        <v>1</v>
      </c>
      <c r="LT38" s="46">
        <v>1</v>
      </c>
      <c r="LU38" s="46">
        <v>1</v>
      </c>
      <c r="LV38" s="2">
        <v>1</v>
      </c>
      <c r="LW38" s="2">
        <v>0</v>
      </c>
      <c r="LX38" s="2">
        <v>0</v>
      </c>
      <c r="LY38" s="46">
        <v>1</v>
      </c>
      <c r="LZ38" s="46">
        <v>1</v>
      </c>
      <c r="MA38" s="46">
        <v>1</v>
      </c>
      <c r="MB38" s="2">
        <v>1</v>
      </c>
      <c r="MC38" s="2">
        <v>1</v>
      </c>
      <c r="MD38" s="2">
        <v>0</v>
      </c>
      <c r="ME38" s="2">
        <v>0</v>
      </c>
      <c r="MF38" s="2">
        <v>1</v>
      </c>
      <c r="MG38" s="2">
        <v>0</v>
      </c>
      <c r="MH38" s="2">
        <v>1</v>
      </c>
      <c r="MI38" s="2">
        <v>0</v>
      </c>
      <c r="MJ38" s="2">
        <v>1</v>
      </c>
      <c r="MK38" s="2">
        <v>1</v>
      </c>
      <c r="ML38" s="2">
        <v>0</v>
      </c>
      <c r="MM38" s="2">
        <v>0</v>
      </c>
      <c r="MN38" s="46">
        <v>1</v>
      </c>
      <c r="MO38" s="46">
        <v>1</v>
      </c>
      <c r="MP38" s="2">
        <v>0</v>
      </c>
      <c r="MQ38" s="2">
        <v>0</v>
      </c>
      <c r="MR38" s="2">
        <v>0</v>
      </c>
      <c r="MS38" s="2">
        <v>2</v>
      </c>
      <c r="MT38" s="2">
        <v>2</v>
      </c>
      <c r="MU38" s="2">
        <v>1</v>
      </c>
      <c r="MV38" s="2">
        <v>1</v>
      </c>
      <c r="MW38" s="2">
        <v>1</v>
      </c>
      <c r="MX38" s="2">
        <v>1</v>
      </c>
      <c r="MY38" s="2">
        <v>0</v>
      </c>
      <c r="MZ38" s="2">
        <v>1</v>
      </c>
      <c r="NA38" s="2">
        <v>1</v>
      </c>
      <c r="NB38" s="2">
        <v>1</v>
      </c>
      <c r="NC38" s="2">
        <v>1</v>
      </c>
      <c r="ND38" s="2">
        <v>1</v>
      </c>
      <c r="NE38" s="2">
        <v>0</v>
      </c>
      <c r="NF38" s="46">
        <v>1</v>
      </c>
      <c r="NG38" s="46">
        <v>1</v>
      </c>
      <c r="NH38" s="2">
        <v>1</v>
      </c>
      <c r="NI38" s="2">
        <v>1</v>
      </c>
      <c r="NJ38" s="38">
        <v>44064</v>
      </c>
      <c r="NK38" s="2">
        <v>2</v>
      </c>
      <c r="NL38" s="2">
        <v>1</v>
      </c>
      <c r="NM38" s="2">
        <v>0</v>
      </c>
      <c r="NN38" s="2">
        <v>0</v>
      </c>
      <c r="NO38" s="2">
        <v>0</v>
      </c>
      <c r="NP38" s="2">
        <v>0</v>
      </c>
      <c r="NQ38" s="2">
        <v>0</v>
      </c>
      <c r="NR38" s="2">
        <v>1</v>
      </c>
      <c r="NS38" s="2">
        <v>0</v>
      </c>
      <c r="NT38" s="2">
        <v>1</v>
      </c>
      <c r="NU38" s="2">
        <v>0</v>
      </c>
      <c r="NV38" s="2">
        <v>0</v>
      </c>
      <c r="NW38" s="2">
        <v>1</v>
      </c>
      <c r="NX38" s="2">
        <v>0</v>
      </c>
      <c r="NY38" s="2">
        <v>0</v>
      </c>
      <c r="NZ38" s="2">
        <v>0</v>
      </c>
      <c r="OA38" s="2">
        <v>0</v>
      </c>
      <c r="OB38" s="2">
        <v>0</v>
      </c>
      <c r="OC38" s="2">
        <v>0</v>
      </c>
      <c r="OD38" s="2">
        <v>0</v>
      </c>
      <c r="OE38" s="2">
        <v>0</v>
      </c>
      <c r="OF38" s="2">
        <v>0</v>
      </c>
      <c r="OG38" s="2">
        <v>0</v>
      </c>
      <c r="OH38" s="2">
        <v>1</v>
      </c>
      <c r="OI38" s="2">
        <v>2</v>
      </c>
      <c r="OJ38" s="2">
        <v>1</v>
      </c>
      <c r="OK38" s="2">
        <v>2</v>
      </c>
      <c r="OL38" s="2">
        <v>3</v>
      </c>
      <c r="OM38" s="2">
        <v>1</v>
      </c>
      <c r="ON38" s="2">
        <v>3</v>
      </c>
      <c r="OO38" s="2">
        <v>2</v>
      </c>
      <c r="OP38" s="2">
        <v>2</v>
      </c>
      <c r="OQ38" s="2">
        <v>1</v>
      </c>
      <c r="OR38" s="2">
        <v>1</v>
      </c>
      <c r="OS38" s="2">
        <v>1</v>
      </c>
      <c r="OT38" s="46">
        <v>1</v>
      </c>
      <c r="OU38" s="2">
        <v>2</v>
      </c>
      <c r="OV38" s="2">
        <v>1</v>
      </c>
      <c r="OW38" s="2">
        <v>3</v>
      </c>
      <c r="OX38" s="2">
        <v>1</v>
      </c>
      <c r="OY38" s="2">
        <v>2</v>
      </c>
      <c r="OZ38" s="2">
        <v>3</v>
      </c>
      <c r="PA38" s="2">
        <v>1</v>
      </c>
      <c r="PB38" s="2">
        <v>2</v>
      </c>
      <c r="PC38" s="46">
        <v>3</v>
      </c>
      <c r="PD38" s="46">
        <v>2</v>
      </c>
      <c r="PE38" s="2">
        <v>1</v>
      </c>
      <c r="PF38" s="2">
        <v>1</v>
      </c>
      <c r="PG38" s="2">
        <v>3</v>
      </c>
      <c r="PH38" s="46">
        <v>2</v>
      </c>
      <c r="PI38" s="2">
        <v>2</v>
      </c>
      <c r="PJ38" s="2">
        <v>1</v>
      </c>
      <c r="PK38" s="2">
        <v>2</v>
      </c>
      <c r="PL38" s="2">
        <v>1</v>
      </c>
      <c r="PM38" s="2">
        <v>1</v>
      </c>
      <c r="PN38" s="2">
        <v>1</v>
      </c>
      <c r="PO38" s="2">
        <v>1</v>
      </c>
      <c r="PP38" s="2">
        <v>3</v>
      </c>
      <c r="PQ38" s="2">
        <v>3</v>
      </c>
      <c r="PR38" s="2">
        <v>2</v>
      </c>
      <c r="PS38" s="2">
        <v>3</v>
      </c>
      <c r="PT38" s="2">
        <v>3</v>
      </c>
      <c r="PU38" s="2">
        <v>2</v>
      </c>
      <c r="PV38" s="2">
        <v>3</v>
      </c>
      <c r="PW38" s="2">
        <v>3</v>
      </c>
      <c r="PX38" s="2">
        <v>3</v>
      </c>
      <c r="PY38" s="2">
        <v>1</v>
      </c>
      <c r="PZ38" s="2">
        <v>1</v>
      </c>
      <c r="QA38" s="2">
        <v>2</v>
      </c>
      <c r="QB38" s="2">
        <v>2</v>
      </c>
      <c r="QC38" s="2">
        <v>1</v>
      </c>
      <c r="QD38" s="2">
        <v>1</v>
      </c>
      <c r="QE38" s="2">
        <v>2</v>
      </c>
      <c r="QF38" s="2">
        <v>2</v>
      </c>
      <c r="QG38" s="2">
        <v>1</v>
      </c>
      <c r="QH38" s="2">
        <v>1</v>
      </c>
      <c r="QI38" s="2">
        <v>2</v>
      </c>
      <c r="QJ38" s="2">
        <v>1</v>
      </c>
      <c r="QK38" s="2">
        <v>0</v>
      </c>
      <c r="QL38" s="2">
        <v>1</v>
      </c>
      <c r="QM38" s="2">
        <v>1</v>
      </c>
      <c r="QN38" s="2">
        <v>1</v>
      </c>
      <c r="QO38" s="2">
        <v>2</v>
      </c>
      <c r="QP38" s="2">
        <v>1</v>
      </c>
      <c r="QQ38" s="2">
        <v>1</v>
      </c>
      <c r="QR38" s="2">
        <v>1</v>
      </c>
      <c r="QS38" s="2" t="s">
        <v>1366</v>
      </c>
      <c r="QT38" s="2">
        <v>1</v>
      </c>
      <c r="QU38" s="2" t="s">
        <v>1366</v>
      </c>
      <c r="QV38" s="2">
        <v>1</v>
      </c>
      <c r="QW38" s="2">
        <v>1</v>
      </c>
      <c r="QX38" s="2">
        <v>1</v>
      </c>
      <c r="QY38" s="2">
        <v>1</v>
      </c>
      <c r="QZ38" s="2">
        <v>0</v>
      </c>
      <c r="RA38" s="2">
        <v>0</v>
      </c>
      <c r="RB38" s="2">
        <v>1</v>
      </c>
      <c r="RC38" s="2">
        <v>1</v>
      </c>
      <c r="RD38" s="2">
        <v>3</v>
      </c>
      <c r="RE38" s="2">
        <v>1</v>
      </c>
      <c r="RF38" s="2">
        <v>1</v>
      </c>
      <c r="RG38" s="2">
        <v>1</v>
      </c>
      <c r="RH38" s="2">
        <v>1</v>
      </c>
      <c r="RJ38" s="2">
        <v>1</v>
      </c>
      <c r="RK38" s="2">
        <v>1</v>
      </c>
      <c r="RL38" s="2">
        <v>0</v>
      </c>
      <c r="RM38" s="2">
        <v>0</v>
      </c>
      <c r="RN38" s="2">
        <v>0</v>
      </c>
      <c r="RO38" s="2">
        <v>0</v>
      </c>
      <c r="RP38" s="2">
        <v>0</v>
      </c>
      <c r="RQ38" s="2">
        <v>0</v>
      </c>
      <c r="RR38" s="2">
        <v>1</v>
      </c>
      <c r="RS38" s="2">
        <v>1</v>
      </c>
      <c r="RT38" s="2">
        <v>0</v>
      </c>
      <c r="RU38" s="2">
        <v>1</v>
      </c>
      <c r="RV38" s="2">
        <v>0</v>
      </c>
      <c r="RW38" s="2">
        <v>1</v>
      </c>
      <c r="RX38" s="2">
        <v>1</v>
      </c>
      <c r="RY38" s="2">
        <v>1</v>
      </c>
      <c r="RZ38" s="2">
        <v>0</v>
      </c>
      <c r="SA38" s="2">
        <v>1</v>
      </c>
      <c r="SB38" s="2">
        <v>1</v>
      </c>
      <c r="SC38" s="2">
        <v>1</v>
      </c>
      <c r="SD38" s="2">
        <v>1</v>
      </c>
      <c r="SE38" s="2">
        <v>0</v>
      </c>
      <c r="SF38" s="2">
        <v>1</v>
      </c>
      <c r="SG38" s="2">
        <v>1</v>
      </c>
      <c r="SH38" s="2">
        <v>0</v>
      </c>
      <c r="SI38" s="2">
        <v>0</v>
      </c>
      <c r="SK38" s="2">
        <v>1</v>
      </c>
      <c r="SL38" s="2">
        <v>1</v>
      </c>
      <c r="SM38" s="2">
        <v>1</v>
      </c>
      <c r="SN38" s="2">
        <v>1</v>
      </c>
      <c r="SO38" s="2">
        <v>1</v>
      </c>
      <c r="SP38" s="2">
        <v>1</v>
      </c>
      <c r="SQ38" s="2">
        <v>1</v>
      </c>
      <c r="SR38" s="2">
        <v>1</v>
      </c>
      <c r="SS38" s="2">
        <v>1</v>
      </c>
      <c r="ST38" s="2">
        <v>1</v>
      </c>
      <c r="SU38" s="2">
        <v>1</v>
      </c>
      <c r="SV38" s="2">
        <v>0</v>
      </c>
      <c r="SW38" s="2">
        <v>0</v>
      </c>
      <c r="SX38" s="2">
        <v>0</v>
      </c>
      <c r="SY38" s="2">
        <v>0</v>
      </c>
      <c r="SZ38" s="2">
        <v>0</v>
      </c>
      <c r="TA38" s="2">
        <v>0</v>
      </c>
      <c r="TB38" s="2">
        <v>0</v>
      </c>
      <c r="TC38" s="2">
        <v>0</v>
      </c>
      <c r="TE38" s="2">
        <v>1</v>
      </c>
      <c r="TF38" s="2">
        <v>1</v>
      </c>
      <c r="TG38" s="2">
        <v>1</v>
      </c>
      <c r="TH38" s="2">
        <v>1</v>
      </c>
      <c r="TI38" s="2">
        <v>1</v>
      </c>
      <c r="TJ38" s="2">
        <v>1</v>
      </c>
      <c r="TK38" s="2">
        <v>1</v>
      </c>
      <c r="TL38" s="2">
        <v>1</v>
      </c>
      <c r="TM38" s="2">
        <v>1</v>
      </c>
      <c r="TN38" s="2">
        <v>1</v>
      </c>
      <c r="TO38" s="2">
        <v>1</v>
      </c>
      <c r="TP38" s="2">
        <v>1</v>
      </c>
      <c r="TQ38" s="2">
        <v>1</v>
      </c>
      <c r="TR38" s="2">
        <v>1</v>
      </c>
      <c r="TS38" s="2">
        <v>0</v>
      </c>
      <c r="TT38" s="2">
        <v>0</v>
      </c>
      <c r="TU38" s="2">
        <v>0</v>
      </c>
      <c r="TV38" s="2">
        <v>0</v>
      </c>
      <c r="TW38" s="2">
        <v>0</v>
      </c>
      <c r="TX38" s="2">
        <v>0</v>
      </c>
      <c r="TY38" s="2">
        <v>0</v>
      </c>
      <c r="UA38" s="2">
        <v>3</v>
      </c>
      <c r="UB38" s="2">
        <v>3</v>
      </c>
      <c r="UC38" s="2">
        <v>1</v>
      </c>
      <c r="UD38" s="2">
        <v>0</v>
      </c>
      <c r="UE38" s="2">
        <v>1</v>
      </c>
      <c r="UF38" s="2">
        <v>1</v>
      </c>
      <c r="UG38" s="2">
        <v>1</v>
      </c>
      <c r="UH38" s="2">
        <v>0</v>
      </c>
      <c r="UI38" s="2">
        <v>1</v>
      </c>
      <c r="UJ38" s="2">
        <v>1</v>
      </c>
      <c r="UK38" s="2">
        <v>0</v>
      </c>
      <c r="UL38" s="2">
        <v>1</v>
      </c>
      <c r="UM38" s="2">
        <v>0</v>
      </c>
      <c r="UN38" s="2">
        <v>0</v>
      </c>
      <c r="UO38" s="2">
        <v>0</v>
      </c>
      <c r="UP38" s="2">
        <v>1</v>
      </c>
      <c r="UQ38" s="2">
        <v>0</v>
      </c>
      <c r="UR38" s="2">
        <v>1</v>
      </c>
      <c r="US38" s="2">
        <v>0</v>
      </c>
      <c r="UT38" s="2">
        <v>0</v>
      </c>
      <c r="UU38" s="2">
        <v>1</v>
      </c>
      <c r="UV38" s="2">
        <v>1</v>
      </c>
      <c r="UW38" s="2">
        <v>1</v>
      </c>
      <c r="UX38" s="2">
        <v>1</v>
      </c>
      <c r="UY38" s="2">
        <v>0</v>
      </c>
      <c r="UZ38" s="2">
        <v>2</v>
      </c>
    </row>
    <row r="39" spans="1:572" x14ac:dyDescent="0.25">
      <c r="A39" s="2">
        <v>83</v>
      </c>
      <c r="B39" s="2" t="s">
        <v>114</v>
      </c>
      <c r="C39" s="2" t="s">
        <v>1328</v>
      </c>
      <c r="D39" s="2">
        <v>1</v>
      </c>
      <c r="F39" s="31" t="s">
        <v>2578</v>
      </c>
      <c r="G39" s="2">
        <v>1</v>
      </c>
      <c r="H39" s="2">
        <v>0</v>
      </c>
      <c r="J39" s="2">
        <v>0</v>
      </c>
      <c r="K39" s="2">
        <v>0</v>
      </c>
      <c r="L39" s="2">
        <v>0</v>
      </c>
      <c r="M39" s="2">
        <v>0</v>
      </c>
      <c r="N39" s="2">
        <v>0</v>
      </c>
      <c r="O39" s="2">
        <v>0</v>
      </c>
      <c r="P39" s="2">
        <v>0</v>
      </c>
      <c r="Q39" s="2">
        <v>0</v>
      </c>
      <c r="R39" s="2">
        <v>0</v>
      </c>
      <c r="S39" s="2">
        <v>0</v>
      </c>
      <c r="T39" s="2">
        <v>0</v>
      </c>
      <c r="U39" s="2">
        <v>0</v>
      </c>
      <c r="V39" s="2">
        <v>0</v>
      </c>
      <c r="W39" s="2">
        <v>0</v>
      </c>
      <c r="X39" s="2">
        <v>0</v>
      </c>
      <c r="Y39" s="2">
        <v>0</v>
      </c>
      <c r="Z39" s="2">
        <v>0</v>
      </c>
      <c r="AA39" s="2">
        <v>0</v>
      </c>
      <c r="AB39" s="2">
        <v>0</v>
      </c>
      <c r="AC39" s="2">
        <v>0</v>
      </c>
      <c r="AD39" s="2">
        <v>0</v>
      </c>
      <c r="AE39" s="2">
        <v>1</v>
      </c>
      <c r="AF39" s="2">
        <v>1</v>
      </c>
      <c r="AG39" s="2">
        <v>3</v>
      </c>
      <c r="AH39" s="2">
        <v>1</v>
      </c>
      <c r="AI39" s="2">
        <v>3</v>
      </c>
      <c r="AJ39" s="46">
        <v>1</v>
      </c>
      <c r="AK39" s="2">
        <v>0</v>
      </c>
      <c r="AL39" s="2">
        <v>0</v>
      </c>
      <c r="AM39" s="2">
        <v>0</v>
      </c>
      <c r="AN39" s="2">
        <v>0</v>
      </c>
      <c r="AO39" s="2">
        <v>0</v>
      </c>
      <c r="AP39" s="2">
        <v>0</v>
      </c>
      <c r="AQ39" s="2">
        <v>0</v>
      </c>
      <c r="AR39" s="2">
        <v>1</v>
      </c>
      <c r="AS39" s="2">
        <v>0</v>
      </c>
      <c r="AT39" s="2">
        <v>0</v>
      </c>
      <c r="AU39" s="2">
        <v>0</v>
      </c>
      <c r="AV39" s="2">
        <v>0</v>
      </c>
      <c r="AW39" s="2">
        <v>0</v>
      </c>
      <c r="AX39" s="2">
        <v>0</v>
      </c>
      <c r="AY39" s="2">
        <v>0</v>
      </c>
      <c r="AZ39" s="2">
        <v>0</v>
      </c>
      <c r="BA39" s="2">
        <v>0</v>
      </c>
      <c r="BB39" s="2">
        <v>0</v>
      </c>
      <c r="BC39" s="2">
        <v>0</v>
      </c>
      <c r="BD39" s="2">
        <v>0</v>
      </c>
      <c r="BE39" s="2">
        <v>0</v>
      </c>
      <c r="BF39" s="2">
        <v>1</v>
      </c>
      <c r="BG39" s="2">
        <v>0</v>
      </c>
      <c r="BH39" s="2">
        <v>0</v>
      </c>
      <c r="BI39" s="2">
        <v>0</v>
      </c>
      <c r="BJ39" s="2">
        <v>0</v>
      </c>
      <c r="BK39" s="2">
        <v>3</v>
      </c>
      <c r="BL39" s="2">
        <v>0</v>
      </c>
      <c r="BM39" s="2">
        <v>0</v>
      </c>
      <c r="BN39" s="2">
        <v>0</v>
      </c>
      <c r="BO39" s="2">
        <v>0</v>
      </c>
      <c r="BP39" s="2">
        <v>0</v>
      </c>
      <c r="BQ39" s="2">
        <v>0</v>
      </c>
      <c r="BR39" s="2">
        <v>3</v>
      </c>
      <c r="BS39" s="2">
        <v>0</v>
      </c>
      <c r="CB39" s="2">
        <v>1</v>
      </c>
      <c r="CC39" s="2">
        <v>0</v>
      </c>
      <c r="CE39" s="2">
        <v>50000</v>
      </c>
      <c r="CF39" s="46">
        <v>15725</v>
      </c>
      <c r="CG39" s="2">
        <v>0</v>
      </c>
      <c r="CH39" s="46">
        <v>10</v>
      </c>
      <c r="CI39" s="2">
        <v>10</v>
      </c>
      <c r="CJ39" s="2">
        <v>0</v>
      </c>
      <c r="CK39" s="2">
        <v>0</v>
      </c>
      <c r="CL39" s="2">
        <v>1</v>
      </c>
      <c r="CM39" s="2">
        <v>0</v>
      </c>
      <c r="CN39" s="2">
        <v>1</v>
      </c>
      <c r="CO39" s="2">
        <v>1</v>
      </c>
      <c r="CP39" s="2">
        <v>1</v>
      </c>
      <c r="CQ39" s="2">
        <v>10</v>
      </c>
      <c r="CR39" s="2">
        <v>1</v>
      </c>
      <c r="CT39" s="46">
        <v>21</v>
      </c>
      <c r="CU39" s="46">
        <v>840</v>
      </c>
      <c r="CV39" s="2">
        <v>0</v>
      </c>
      <c r="CX39" s="2">
        <v>0</v>
      </c>
      <c r="CZ39" s="2">
        <v>3</v>
      </c>
      <c r="DA39" s="2">
        <v>110</v>
      </c>
      <c r="DB39" s="46">
        <v>9</v>
      </c>
      <c r="DC39" s="46">
        <v>260</v>
      </c>
      <c r="DD39" s="46">
        <v>12</v>
      </c>
      <c r="DE39" s="46">
        <v>480</v>
      </c>
      <c r="DF39" s="2">
        <v>1</v>
      </c>
      <c r="DG39" s="2">
        <v>40</v>
      </c>
      <c r="DH39" s="46">
        <v>9</v>
      </c>
      <c r="DI39" s="46">
        <v>360</v>
      </c>
      <c r="DJ39" s="46">
        <v>0</v>
      </c>
      <c r="DK39" s="46"/>
      <c r="DL39" s="2">
        <v>4</v>
      </c>
      <c r="DM39" s="2">
        <v>160</v>
      </c>
      <c r="DN39" s="46">
        <v>21</v>
      </c>
      <c r="DO39" s="46">
        <v>1000</v>
      </c>
      <c r="DP39" s="46">
        <v>10</v>
      </c>
      <c r="DQ39" s="46">
        <v>300</v>
      </c>
      <c r="DR39" s="2">
        <v>1</v>
      </c>
      <c r="DS39" s="46">
        <v>1</v>
      </c>
      <c r="DT39" s="46">
        <v>40</v>
      </c>
      <c r="DU39" s="46">
        <v>1</v>
      </c>
      <c r="DV39" s="46">
        <v>40</v>
      </c>
      <c r="DW39" s="46">
        <v>1</v>
      </c>
      <c r="DX39" s="46">
        <v>40</v>
      </c>
      <c r="DY39" s="46">
        <v>0</v>
      </c>
      <c r="DZ39" s="46"/>
      <c r="EA39" s="46">
        <v>1</v>
      </c>
      <c r="EB39" s="46">
        <v>40</v>
      </c>
      <c r="EC39" s="46">
        <v>1</v>
      </c>
      <c r="ED39" s="46">
        <v>40</v>
      </c>
      <c r="EE39" s="46">
        <v>0</v>
      </c>
      <c r="EF39" s="46"/>
      <c r="EG39" s="46">
        <v>0</v>
      </c>
      <c r="EH39" s="46"/>
      <c r="EI39" s="2">
        <v>11</v>
      </c>
      <c r="EJ39" s="2">
        <v>0</v>
      </c>
      <c r="EK39" s="2">
        <v>0</v>
      </c>
      <c r="EL39" s="2">
        <v>1</v>
      </c>
      <c r="EM39" s="2">
        <v>0</v>
      </c>
      <c r="EN39" s="2">
        <v>2</v>
      </c>
      <c r="EO39" s="2">
        <v>1</v>
      </c>
      <c r="EP39" s="2">
        <v>3</v>
      </c>
      <c r="EQ39" s="2">
        <v>0</v>
      </c>
      <c r="ER39" s="2">
        <v>0</v>
      </c>
      <c r="ES39" s="2">
        <v>12</v>
      </c>
      <c r="ET39" s="2">
        <v>2</v>
      </c>
      <c r="EU39" s="2">
        <v>1</v>
      </c>
      <c r="EV39" s="2">
        <v>1</v>
      </c>
      <c r="EW39" s="2">
        <v>1</v>
      </c>
      <c r="EX39" s="2">
        <v>1</v>
      </c>
      <c r="EY39" s="2">
        <v>0</v>
      </c>
      <c r="EZ39" s="2">
        <v>1</v>
      </c>
      <c r="FA39" s="2">
        <v>1</v>
      </c>
      <c r="FB39" s="2">
        <v>0</v>
      </c>
      <c r="FC39" s="2">
        <v>0</v>
      </c>
      <c r="FD39" s="2">
        <v>1</v>
      </c>
      <c r="FE39" s="2">
        <v>0</v>
      </c>
      <c r="FF39" s="2">
        <v>0</v>
      </c>
      <c r="FG39" s="2">
        <v>0</v>
      </c>
      <c r="FH39" s="2">
        <v>1</v>
      </c>
      <c r="FI39" s="2">
        <v>3</v>
      </c>
      <c r="FJ39" s="2">
        <v>1</v>
      </c>
      <c r="FK39" s="2">
        <v>0</v>
      </c>
      <c r="FL39" s="2">
        <v>1</v>
      </c>
      <c r="FM39" s="2">
        <v>0</v>
      </c>
      <c r="FN39" s="2">
        <v>0</v>
      </c>
      <c r="FO39" s="2">
        <v>0</v>
      </c>
      <c r="FP39" s="2">
        <v>8</v>
      </c>
      <c r="FQ39" s="2">
        <v>0</v>
      </c>
      <c r="FZ39" s="2">
        <v>0</v>
      </c>
      <c r="GV39" s="2">
        <v>1</v>
      </c>
      <c r="GW39" s="2">
        <v>1</v>
      </c>
      <c r="GX39" s="2">
        <v>0</v>
      </c>
      <c r="GY39" s="2">
        <v>0</v>
      </c>
      <c r="GZ39" s="2">
        <v>1</v>
      </c>
      <c r="HA39" s="2">
        <v>0</v>
      </c>
      <c r="HB39" s="2">
        <v>1</v>
      </c>
      <c r="HC39" s="2">
        <v>0</v>
      </c>
      <c r="HD39" s="2">
        <v>1</v>
      </c>
      <c r="HE39" s="2">
        <v>0</v>
      </c>
      <c r="HF39" s="2">
        <v>0</v>
      </c>
      <c r="HG39" s="2">
        <v>0</v>
      </c>
      <c r="HH39" s="2">
        <v>0</v>
      </c>
      <c r="HI39" s="2">
        <v>0</v>
      </c>
      <c r="HR39" s="2">
        <v>1</v>
      </c>
      <c r="HS39" s="2">
        <v>1</v>
      </c>
      <c r="HT39" s="2">
        <v>1</v>
      </c>
      <c r="HU39" s="2">
        <v>8</v>
      </c>
      <c r="HV39" s="2">
        <v>0</v>
      </c>
      <c r="HW39" s="2">
        <v>0</v>
      </c>
      <c r="HX39" s="2">
        <v>1</v>
      </c>
      <c r="HY39" s="2">
        <v>0</v>
      </c>
      <c r="HZ39" s="2">
        <v>1</v>
      </c>
      <c r="IA39" s="2">
        <v>0</v>
      </c>
      <c r="IB39" s="2">
        <v>1</v>
      </c>
      <c r="IC39" s="2">
        <v>0</v>
      </c>
      <c r="ID39" s="2">
        <v>0</v>
      </c>
      <c r="IE39" s="2">
        <v>7</v>
      </c>
      <c r="IF39" s="2">
        <v>0</v>
      </c>
      <c r="IG39" s="2">
        <v>0</v>
      </c>
      <c r="IP39" s="2">
        <v>1</v>
      </c>
      <c r="IQ39" s="2">
        <v>0</v>
      </c>
      <c r="IR39" s="2">
        <v>0</v>
      </c>
      <c r="IS39" s="2">
        <v>1</v>
      </c>
      <c r="IT39" s="2">
        <v>3</v>
      </c>
      <c r="IU39" s="2">
        <v>2</v>
      </c>
      <c r="IV39" s="2">
        <v>0</v>
      </c>
      <c r="IW39" s="2">
        <v>1</v>
      </c>
      <c r="IX39" s="2">
        <v>0</v>
      </c>
      <c r="IY39" s="2">
        <v>1</v>
      </c>
      <c r="IZ39" s="2">
        <v>4</v>
      </c>
      <c r="JA39" s="2">
        <v>2</v>
      </c>
      <c r="JB39" s="2">
        <v>1</v>
      </c>
      <c r="JC39" s="2">
        <v>0</v>
      </c>
      <c r="JD39" s="2">
        <v>0</v>
      </c>
      <c r="JE39" s="2">
        <v>1</v>
      </c>
      <c r="JF39" s="2">
        <v>0</v>
      </c>
      <c r="JG39" s="2">
        <v>0</v>
      </c>
      <c r="JH39" s="2">
        <v>1</v>
      </c>
      <c r="JI39" s="2">
        <v>0</v>
      </c>
      <c r="JJ39" s="2">
        <v>0</v>
      </c>
      <c r="JK39" s="2">
        <v>4</v>
      </c>
      <c r="JL39" s="2">
        <v>0</v>
      </c>
      <c r="JM39" s="2">
        <v>0</v>
      </c>
      <c r="JN39" s="2">
        <v>0</v>
      </c>
      <c r="JO39" s="2">
        <v>0</v>
      </c>
      <c r="JP39" s="2">
        <v>4</v>
      </c>
      <c r="JQ39" s="2">
        <v>0</v>
      </c>
      <c r="JR39" s="2">
        <v>1</v>
      </c>
      <c r="JS39" s="2">
        <v>0</v>
      </c>
      <c r="JT39" s="2">
        <v>0</v>
      </c>
      <c r="JU39" s="2">
        <v>3</v>
      </c>
      <c r="JV39" s="2">
        <v>0</v>
      </c>
      <c r="JW39" s="2">
        <v>0</v>
      </c>
      <c r="KF39" s="2">
        <v>2</v>
      </c>
      <c r="KG39" s="2">
        <v>7</v>
      </c>
      <c r="KH39" s="2">
        <v>1</v>
      </c>
      <c r="KJ39" s="2">
        <v>4</v>
      </c>
      <c r="KK39" s="2">
        <v>4</v>
      </c>
      <c r="KL39" s="2">
        <v>4</v>
      </c>
      <c r="KM39" s="2">
        <v>4</v>
      </c>
      <c r="KN39" s="2">
        <v>2</v>
      </c>
      <c r="KO39" s="2">
        <v>3</v>
      </c>
      <c r="KP39" s="2">
        <v>4</v>
      </c>
      <c r="KQ39" s="2">
        <v>3</v>
      </c>
      <c r="KR39" s="2">
        <v>4</v>
      </c>
      <c r="KS39" s="2">
        <v>4</v>
      </c>
      <c r="KT39" s="2">
        <v>2</v>
      </c>
      <c r="KU39" s="2">
        <v>2</v>
      </c>
      <c r="KV39" s="2">
        <v>0</v>
      </c>
      <c r="LE39" s="2">
        <v>1</v>
      </c>
      <c r="LF39" s="2">
        <v>1</v>
      </c>
      <c r="LG39" s="2">
        <v>0</v>
      </c>
      <c r="LH39" s="2">
        <v>0</v>
      </c>
      <c r="LI39" s="2">
        <v>0</v>
      </c>
      <c r="LJ39" s="2">
        <v>0</v>
      </c>
      <c r="LK39" s="2">
        <v>1</v>
      </c>
      <c r="LL39" s="2">
        <v>1</v>
      </c>
      <c r="LM39" s="2">
        <v>1</v>
      </c>
      <c r="LN39" s="46">
        <v>2</v>
      </c>
      <c r="LO39" s="46">
        <v>2</v>
      </c>
      <c r="LP39" s="2">
        <v>1</v>
      </c>
      <c r="LQ39" s="2">
        <v>1</v>
      </c>
      <c r="LR39" s="2">
        <v>0</v>
      </c>
      <c r="LS39" s="2">
        <v>0</v>
      </c>
      <c r="LT39" s="46">
        <v>1</v>
      </c>
      <c r="LU39" s="46">
        <v>1</v>
      </c>
      <c r="LV39" s="2">
        <v>1</v>
      </c>
      <c r="LW39" s="2">
        <v>0</v>
      </c>
      <c r="LX39" s="2">
        <v>0</v>
      </c>
      <c r="LY39" s="46">
        <v>1</v>
      </c>
      <c r="LZ39" s="46">
        <v>1</v>
      </c>
      <c r="MA39" s="46">
        <v>1</v>
      </c>
      <c r="MB39" s="2">
        <v>0</v>
      </c>
      <c r="MC39" s="2">
        <v>1</v>
      </c>
      <c r="MD39" s="2">
        <v>0</v>
      </c>
      <c r="ME39" s="2">
        <v>0</v>
      </c>
      <c r="MF39" s="2">
        <v>1</v>
      </c>
      <c r="MG39" s="2">
        <v>0</v>
      </c>
      <c r="MH39" s="2">
        <v>0</v>
      </c>
      <c r="MI39" s="2">
        <v>1</v>
      </c>
      <c r="MJ39" s="2">
        <v>1</v>
      </c>
      <c r="MK39" s="2">
        <v>1</v>
      </c>
      <c r="ML39" s="2">
        <v>1</v>
      </c>
      <c r="MM39" s="2">
        <v>0</v>
      </c>
      <c r="MN39" s="46">
        <v>1</v>
      </c>
      <c r="MO39" s="46">
        <v>1</v>
      </c>
      <c r="MP39" s="2">
        <v>0</v>
      </c>
      <c r="MQ39" s="2">
        <v>0</v>
      </c>
      <c r="MR39" s="2">
        <v>0</v>
      </c>
      <c r="MS39" s="2">
        <v>1</v>
      </c>
      <c r="MT39" s="2">
        <v>1</v>
      </c>
      <c r="MU39" s="2">
        <v>3</v>
      </c>
      <c r="MV39" s="2">
        <v>3</v>
      </c>
      <c r="MW39" s="2">
        <v>1</v>
      </c>
      <c r="MX39" s="2">
        <v>1</v>
      </c>
      <c r="MY39" s="2">
        <v>0</v>
      </c>
      <c r="MZ39" s="2">
        <v>0</v>
      </c>
      <c r="NA39" s="2">
        <v>1</v>
      </c>
      <c r="NB39" s="2">
        <v>1</v>
      </c>
      <c r="NC39" s="2">
        <v>1</v>
      </c>
      <c r="ND39" s="2">
        <v>0</v>
      </c>
      <c r="NE39" s="2">
        <v>0</v>
      </c>
      <c r="NF39" s="46">
        <v>1</v>
      </c>
      <c r="NG39" s="46">
        <v>0</v>
      </c>
      <c r="NH39" s="2">
        <v>1</v>
      </c>
      <c r="NI39" s="2">
        <v>1</v>
      </c>
      <c r="NJ39" s="38">
        <v>44083</v>
      </c>
      <c r="NK39" s="2">
        <v>2</v>
      </c>
      <c r="NL39" s="2">
        <v>1</v>
      </c>
      <c r="NM39" s="2">
        <v>0</v>
      </c>
      <c r="NN39" s="2">
        <v>0</v>
      </c>
      <c r="NO39" s="2">
        <v>0</v>
      </c>
      <c r="NP39" s="2">
        <v>0</v>
      </c>
      <c r="NQ39" s="2">
        <v>0</v>
      </c>
      <c r="NR39" s="2">
        <v>1</v>
      </c>
      <c r="NS39" s="2">
        <v>0</v>
      </c>
      <c r="NT39" s="2">
        <v>1</v>
      </c>
      <c r="NU39" s="2">
        <v>0</v>
      </c>
      <c r="NV39" s="2">
        <v>0</v>
      </c>
      <c r="NW39" s="2">
        <v>0</v>
      </c>
      <c r="NX39" s="2">
        <v>0</v>
      </c>
      <c r="NY39" s="2">
        <v>0</v>
      </c>
      <c r="NZ39" s="2">
        <v>0</v>
      </c>
      <c r="OA39" s="2">
        <v>0</v>
      </c>
      <c r="OB39" s="2">
        <v>0</v>
      </c>
      <c r="OC39" s="2">
        <v>0</v>
      </c>
      <c r="OD39" s="2">
        <v>0</v>
      </c>
      <c r="OE39" s="2">
        <v>0</v>
      </c>
      <c r="OF39" s="2">
        <v>0</v>
      </c>
      <c r="OG39" s="2">
        <v>0</v>
      </c>
      <c r="OH39" s="2">
        <v>0</v>
      </c>
      <c r="OI39" s="2">
        <v>1</v>
      </c>
      <c r="OJ39" s="2">
        <v>1</v>
      </c>
      <c r="OK39" s="2">
        <v>2</v>
      </c>
      <c r="OL39" s="2">
        <v>2</v>
      </c>
      <c r="OM39" s="2">
        <v>1</v>
      </c>
      <c r="ON39" s="2">
        <v>3</v>
      </c>
      <c r="OO39" s="2">
        <v>1</v>
      </c>
      <c r="OP39" s="2">
        <v>1</v>
      </c>
      <c r="OQ39" s="2">
        <v>1</v>
      </c>
      <c r="OR39" s="2">
        <v>1</v>
      </c>
      <c r="OS39" s="2">
        <v>1</v>
      </c>
      <c r="OT39" s="46">
        <v>1</v>
      </c>
      <c r="OU39" s="2">
        <v>3</v>
      </c>
      <c r="OV39" s="2">
        <v>3</v>
      </c>
      <c r="OW39" s="2">
        <v>1</v>
      </c>
      <c r="OX39" s="2">
        <v>1</v>
      </c>
      <c r="OY39" s="2">
        <v>1</v>
      </c>
      <c r="OZ39" s="2">
        <v>3</v>
      </c>
      <c r="PA39" s="2">
        <v>3</v>
      </c>
      <c r="PB39" s="2">
        <v>1</v>
      </c>
      <c r="PC39" s="46">
        <v>1</v>
      </c>
      <c r="PD39" s="46">
        <v>1</v>
      </c>
      <c r="PE39" s="2">
        <v>1</v>
      </c>
      <c r="PF39" s="2">
        <v>1</v>
      </c>
      <c r="PG39" s="2">
        <v>3</v>
      </c>
      <c r="PH39" s="46">
        <v>1</v>
      </c>
      <c r="PI39" s="2">
        <v>1</v>
      </c>
      <c r="PJ39" s="2">
        <v>1</v>
      </c>
      <c r="PK39" s="2">
        <v>3</v>
      </c>
      <c r="PL39" s="2">
        <v>1</v>
      </c>
      <c r="PM39" s="2">
        <v>1</v>
      </c>
      <c r="PN39" s="2">
        <v>1</v>
      </c>
      <c r="PO39" s="2">
        <v>1</v>
      </c>
      <c r="PP39" s="2">
        <v>3</v>
      </c>
      <c r="PQ39" s="2">
        <v>1</v>
      </c>
      <c r="PR39" s="2">
        <v>1</v>
      </c>
      <c r="PS39" s="2">
        <v>1</v>
      </c>
      <c r="PT39" s="2">
        <v>1</v>
      </c>
      <c r="PU39" s="2">
        <v>1</v>
      </c>
      <c r="PV39" s="2">
        <v>1</v>
      </c>
      <c r="PW39" s="2">
        <v>3</v>
      </c>
      <c r="PX39" s="2">
        <v>1</v>
      </c>
      <c r="PY39" s="2">
        <v>3</v>
      </c>
      <c r="PZ39" s="2">
        <v>3</v>
      </c>
      <c r="QA39" s="2">
        <v>1</v>
      </c>
      <c r="QB39" s="2">
        <v>3</v>
      </c>
      <c r="QC39" s="2">
        <v>1</v>
      </c>
      <c r="QD39" s="2">
        <v>3</v>
      </c>
      <c r="QE39" s="2">
        <v>2</v>
      </c>
      <c r="QF39" s="2">
        <v>3</v>
      </c>
      <c r="QG39" s="2">
        <v>1</v>
      </c>
      <c r="QH39" s="2">
        <v>1</v>
      </c>
      <c r="QI39" s="2">
        <v>3</v>
      </c>
      <c r="QJ39" s="2">
        <v>2</v>
      </c>
      <c r="QK39" s="2">
        <v>0</v>
      </c>
      <c r="QL39" s="2">
        <v>1</v>
      </c>
      <c r="QM39" s="2">
        <v>1</v>
      </c>
      <c r="QN39" s="2">
        <v>1</v>
      </c>
      <c r="QO39" s="2">
        <v>2</v>
      </c>
      <c r="QP39" s="2">
        <v>1</v>
      </c>
      <c r="QQ39" s="2">
        <v>2</v>
      </c>
      <c r="QR39" s="2">
        <v>1</v>
      </c>
      <c r="QS39" s="2" t="s">
        <v>1367</v>
      </c>
      <c r="QT39" s="2">
        <v>0</v>
      </c>
      <c r="QV39" s="2">
        <v>2</v>
      </c>
      <c r="QW39" s="2">
        <v>3</v>
      </c>
      <c r="QX39" s="2">
        <v>1</v>
      </c>
      <c r="QY39" s="2">
        <v>0</v>
      </c>
      <c r="RA39" s="2">
        <v>1</v>
      </c>
      <c r="RB39" s="2">
        <v>1</v>
      </c>
      <c r="RC39" s="2">
        <v>1</v>
      </c>
      <c r="RD39" s="2">
        <v>3</v>
      </c>
      <c r="RE39" s="2">
        <v>1</v>
      </c>
      <c r="RF39" s="2">
        <v>1</v>
      </c>
      <c r="RG39" s="2">
        <v>1</v>
      </c>
      <c r="RH39" s="2">
        <v>1</v>
      </c>
      <c r="RJ39" s="2">
        <v>0</v>
      </c>
      <c r="RK39" s="2">
        <v>0</v>
      </c>
      <c r="RL39" s="2">
        <v>0</v>
      </c>
      <c r="RM39" s="2">
        <v>0</v>
      </c>
      <c r="RN39" s="2">
        <v>0</v>
      </c>
      <c r="RO39" s="2">
        <v>0</v>
      </c>
      <c r="RP39" s="2">
        <v>0</v>
      </c>
      <c r="RQ39" s="2">
        <v>0</v>
      </c>
      <c r="RR39" s="2">
        <v>1</v>
      </c>
      <c r="RS39" s="2">
        <v>0</v>
      </c>
      <c r="RT39" s="2">
        <v>1</v>
      </c>
      <c r="RU39" s="2">
        <v>0</v>
      </c>
      <c r="RV39" s="2">
        <v>1</v>
      </c>
      <c r="RW39" s="2">
        <v>1</v>
      </c>
      <c r="RX39" s="2">
        <v>1</v>
      </c>
      <c r="RY39" s="2">
        <v>0</v>
      </c>
      <c r="RZ39" s="2">
        <v>0</v>
      </c>
      <c r="SA39" s="2">
        <v>1</v>
      </c>
      <c r="SB39" s="2">
        <v>1</v>
      </c>
      <c r="SC39" s="2">
        <v>1</v>
      </c>
      <c r="SD39" s="2">
        <v>0</v>
      </c>
      <c r="SE39" s="2">
        <v>1</v>
      </c>
      <c r="SF39" s="2">
        <v>1</v>
      </c>
      <c r="SG39" s="2">
        <v>1</v>
      </c>
      <c r="SH39" s="2">
        <v>0</v>
      </c>
      <c r="SI39" s="2">
        <v>0</v>
      </c>
      <c r="SK39" s="2">
        <v>1</v>
      </c>
      <c r="SL39" s="2">
        <v>1</v>
      </c>
      <c r="SM39" s="2">
        <v>0</v>
      </c>
      <c r="SN39" s="2">
        <v>0</v>
      </c>
      <c r="SO39" s="2">
        <v>1</v>
      </c>
      <c r="SP39" s="2">
        <v>1</v>
      </c>
      <c r="SQ39" s="2">
        <v>0</v>
      </c>
      <c r="SR39" s="2">
        <v>1</v>
      </c>
      <c r="SS39" s="2">
        <v>1</v>
      </c>
      <c r="ST39" s="2">
        <v>1</v>
      </c>
      <c r="SU39" s="2">
        <v>0</v>
      </c>
      <c r="SV39" s="2">
        <v>0</v>
      </c>
      <c r="SW39" s="2">
        <v>0</v>
      </c>
      <c r="SX39" s="2">
        <v>0</v>
      </c>
      <c r="SY39" s="2">
        <v>0</v>
      </c>
      <c r="SZ39" s="2">
        <v>0</v>
      </c>
      <c r="TA39" s="2">
        <v>0</v>
      </c>
      <c r="TB39" s="2">
        <v>0</v>
      </c>
      <c r="TC39" s="2">
        <v>0</v>
      </c>
      <c r="TE39" s="2">
        <v>0</v>
      </c>
      <c r="TF39" s="2">
        <v>0</v>
      </c>
      <c r="TG39" s="2">
        <v>1</v>
      </c>
      <c r="TH39" s="2">
        <v>0</v>
      </c>
      <c r="TI39" s="2">
        <v>1</v>
      </c>
      <c r="TJ39" s="2">
        <v>1</v>
      </c>
      <c r="TK39" s="2">
        <v>0</v>
      </c>
      <c r="TL39" s="2">
        <v>1</v>
      </c>
      <c r="TM39" s="2">
        <v>1</v>
      </c>
      <c r="TN39" s="2">
        <v>0</v>
      </c>
      <c r="TP39" s="2">
        <v>1</v>
      </c>
      <c r="TQ39" s="2">
        <v>1</v>
      </c>
      <c r="TR39" s="2">
        <v>1</v>
      </c>
      <c r="TS39" s="2">
        <v>1</v>
      </c>
      <c r="TT39" s="2">
        <v>0</v>
      </c>
      <c r="TU39" s="2">
        <v>1</v>
      </c>
      <c r="TV39" s="2">
        <v>1</v>
      </c>
      <c r="TW39" s="2">
        <v>1</v>
      </c>
      <c r="TX39" s="2">
        <v>0</v>
      </c>
      <c r="TY39" s="2">
        <v>0</v>
      </c>
      <c r="UA39" s="2">
        <v>1</v>
      </c>
      <c r="UB39" s="2">
        <v>3</v>
      </c>
      <c r="UC39" s="2">
        <v>1</v>
      </c>
      <c r="UD39" s="2">
        <v>0</v>
      </c>
      <c r="UE39" s="2">
        <v>1</v>
      </c>
      <c r="UF39" s="2">
        <v>0</v>
      </c>
      <c r="UG39" s="2">
        <v>0</v>
      </c>
      <c r="UH39" s="2">
        <v>0</v>
      </c>
      <c r="UI39" s="2">
        <v>1</v>
      </c>
      <c r="UJ39" s="2">
        <v>1</v>
      </c>
      <c r="UK39" s="2">
        <v>0</v>
      </c>
      <c r="UL39" s="2">
        <v>0</v>
      </c>
      <c r="UM39" s="2">
        <v>0</v>
      </c>
      <c r="UN39" s="2">
        <v>0</v>
      </c>
      <c r="UO39" s="2">
        <v>0</v>
      </c>
      <c r="UP39" s="2">
        <v>1</v>
      </c>
      <c r="UQ39" s="2">
        <v>1</v>
      </c>
      <c r="UR39" s="2">
        <v>1</v>
      </c>
      <c r="US39" s="2">
        <v>1</v>
      </c>
      <c r="UT39" s="2">
        <v>0</v>
      </c>
      <c r="UU39" s="2">
        <v>1</v>
      </c>
      <c r="UV39" s="2">
        <v>1</v>
      </c>
      <c r="UW39" s="2">
        <v>1</v>
      </c>
      <c r="UX39" s="2">
        <v>0</v>
      </c>
      <c r="UY39" s="2">
        <v>0</v>
      </c>
      <c r="UZ39" s="2">
        <v>2</v>
      </c>
    </row>
    <row r="40" spans="1:572" x14ac:dyDescent="0.25">
      <c r="A40" s="2">
        <v>84</v>
      </c>
      <c r="B40" s="2" t="s">
        <v>114</v>
      </c>
      <c r="C40" s="2" t="s">
        <v>1328</v>
      </c>
      <c r="D40" s="2">
        <v>1</v>
      </c>
      <c r="F40" s="31" t="s">
        <v>2579</v>
      </c>
      <c r="G40" s="2">
        <v>1</v>
      </c>
      <c r="H40" s="2">
        <v>0</v>
      </c>
      <c r="J40" s="2">
        <v>1</v>
      </c>
      <c r="K40" s="2">
        <v>0</v>
      </c>
      <c r="L40" s="2">
        <v>0</v>
      </c>
      <c r="M40" s="2">
        <v>1</v>
      </c>
      <c r="N40" s="2">
        <v>1</v>
      </c>
      <c r="O40" s="2">
        <v>1</v>
      </c>
      <c r="P40" s="2">
        <v>0</v>
      </c>
      <c r="Q40" s="2">
        <v>0</v>
      </c>
      <c r="R40" s="2">
        <v>0</v>
      </c>
      <c r="S40" s="2">
        <v>0</v>
      </c>
      <c r="T40" s="2">
        <v>0</v>
      </c>
      <c r="U40" s="2">
        <v>0</v>
      </c>
      <c r="V40" s="2">
        <v>1</v>
      </c>
      <c r="W40" s="2">
        <v>0</v>
      </c>
      <c r="X40" s="2">
        <v>1</v>
      </c>
      <c r="Y40" s="2">
        <v>0</v>
      </c>
      <c r="Z40" s="2">
        <v>0</v>
      </c>
      <c r="AA40" s="2">
        <v>0</v>
      </c>
      <c r="AB40" s="2">
        <v>0</v>
      </c>
      <c r="AC40" s="2">
        <v>0</v>
      </c>
      <c r="AD40" s="2">
        <v>0</v>
      </c>
      <c r="AE40" s="2">
        <v>0</v>
      </c>
      <c r="AF40" s="2">
        <v>1</v>
      </c>
      <c r="AG40" s="2">
        <v>3</v>
      </c>
      <c r="AH40" s="2">
        <v>1</v>
      </c>
      <c r="AI40" s="2">
        <v>3</v>
      </c>
      <c r="AJ40" s="46">
        <v>0</v>
      </c>
      <c r="AK40" s="2">
        <v>0</v>
      </c>
      <c r="AL40" s="2">
        <v>0</v>
      </c>
      <c r="AM40" s="2">
        <v>0</v>
      </c>
      <c r="AN40" s="2">
        <v>0</v>
      </c>
      <c r="AO40" s="2">
        <v>0</v>
      </c>
      <c r="AP40" s="2">
        <v>0</v>
      </c>
      <c r="AQ40" s="2">
        <v>0</v>
      </c>
      <c r="AR40" s="2">
        <v>0</v>
      </c>
      <c r="AS40" s="2">
        <v>0</v>
      </c>
      <c r="AT40" s="2">
        <v>0</v>
      </c>
      <c r="AU40" s="2">
        <v>0</v>
      </c>
      <c r="AV40" s="2">
        <v>0</v>
      </c>
      <c r="AW40" s="2">
        <v>0</v>
      </c>
      <c r="AX40" s="2">
        <v>0</v>
      </c>
      <c r="AY40" s="2">
        <v>0</v>
      </c>
      <c r="AZ40" s="2">
        <v>0</v>
      </c>
      <c r="BA40" s="2">
        <v>0</v>
      </c>
      <c r="BB40" s="2">
        <v>0</v>
      </c>
      <c r="BC40" s="2">
        <v>0</v>
      </c>
      <c r="BD40" s="2">
        <v>0</v>
      </c>
      <c r="BE40" s="2">
        <v>0</v>
      </c>
      <c r="BF40" s="2">
        <v>1</v>
      </c>
      <c r="BG40" s="2">
        <v>1</v>
      </c>
      <c r="BH40" s="2">
        <v>0</v>
      </c>
      <c r="BI40" s="2">
        <v>0</v>
      </c>
      <c r="BJ40" s="2">
        <v>0</v>
      </c>
      <c r="BK40" s="2">
        <v>0</v>
      </c>
      <c r="BL40" s="2">
        <v>1</v>
      </c>
      <c r="BM40" s="2">
        <v>0</v>
      </c>
      <c r="BN40" s="2">
        <v>0</v>
      </c>
      <c r="BO40" s="2">
        <v>0</v>
      </c>
      <c r="BP40" s="2">
        <v>0</v>
      </c>
      <c r="BQ40" s="2">
        <v>0</v>
      </c>
      <c r="BR40" s="2">
        <v>0</v>
      </c>
      <c r="BS40" s="2">
        <v>0</v>
      </c>
      <c r="CB40" s="2">
        <v>1</v>
      </c>
      <c r="CC40" s="2">
        <v>0</v>
      </c>
      <c r="CE40" s="2">
        <v>11500</v>
      </c>
      <c r="CF40" s="46">
        <v>6134</v>
      </c>
      <c r="CG40" s="2">
        <v>0</v>
      </c>
      <c r="CH40" s="46">
        <v>3</v>
      </c>
      <c r="CI40" s="2">
        <v>0</v>
      </c>
      <c r="CJ40" s="2">
        <v>0</v>
      </c>
      <c r="CK40" s="2">
        <v>0</v>
      </c>
      <c r="CL40" s="2">
        <v>0</v>
      </c>
      <c r="CM40" s="2">
        <v>0</v>
      </c>
      <c r="CN40" s="2">
        <v>0</v>
      </c>
      <c r="CO40" s="2">
        <v>0</v>
      </c>
      <c r="CP40" s="2">
        <v>0</v>
      </c>
      <c r="CR40" s="2">
        <v>2</v>
      </c>
      <c r="CS40" s="2">
        <v>2</v>
      </c>
      <c r="CT40" s="46">
        <v>6</v>
      </c>
      <c r="CU40" s="46">
        <v>240</v>
      </c>
      <c r="CV40" s="2">
        <v>0</v>
      </c>
      <c r="CX40" s="2">
        <v>0</v>
      </c>
      <c r="CZ40" s="2">
        <v>0</v>
      </c>
      <c r="DB40" s="46">
        <v>0</v>
      </c>
      <c r="DC40" s="46"/>
      <c r="DD40" s="46">
        <v>3</v>
      </c>
      <c r="DE40" s="46">
        <v>120</v>
      </c>
      <c r="DF40" s="2">
        <v>0</v>
      </c>
      <c r="DH40" s="46">
        <v>1</v>
      </c>
      <c r="DI40" s="46">
        <v>40</v>
      </c>
      <c r="DJ40" s="46">
        <v>1</v>
      </c>
      <c r="DK40" s="46">
        <v>40</v>
      </c>
      <c r="DL40" s="2">
        <v>1</v>
      </c>
      <c r="DM40" s="2">
        <v>40</v>
      </c>
      <c r="DN40" s="46">
        <v>0</v>
      </c>
      <c r="DO40" s="46"/>
      <c r="DP40" s="46">
        <v>0</v>
      </c>
      <c r="DQ40" s="46"/>
      <c r="DR40" s="2">
        <v>0</v>
      </c>
      <c r="DS40" s="46"/>
      <c r="DT40" s="46"/>
      <c r="DU40" s="46"/>
      <c r="DV40" s="46"/>
      <c r="DW40" s="46"/>
      <c r="DX40" s="46"/>
      <c r="DY40" s="46"/>
      <c r="DZ40" s="46"/>
      <c r="EA40" s="46"/>
      <c r="EB40" s="46"/>
      <c r="EC40" s="46"/>
      <c r="ED40" s="46"/>
      <c r="EE40" s="46"/>
      <c r="EF40" s="46"/>
      <c r="EG40" s="46"/>
      <c r="EH40" s="46"/>
      <c r="EI40" s="2">
        <v>0</v>
      </c>
      <c r="EJ40" s="2">
        <v>0</v>
      </c>
      <c r="EK40" s="2">
        <v>0</v>
      </c>
      <c r="EL40" s="2">
        <v>0</v>
      </c>
      <c r="EM40" s="2">
        <v>0</v>
      </c>
      <c r="EN40" s="2">
        <v>0</v>
      </c>
      <c r="EO40" s="2">
        <v>0</v>
      </c>
      <c r="EP40" s="2">
        <v>0</v>
      </c>
      <c r="EQ40" s="2">
        <v>0</v>
      </c>
      <c r="ER40" s="2">
        <v>0</v>
      </c>
      <c r="ES40" s="2">
        <v>0</v>
      </c>
      <c r="ET40" s="2">
        <v>0</v>
      </c>
      <c r="EU40" s="2">
        <v>0</v>
      </c>
      <c r="FD40" s="2">
        <v>0</v>
      </c>
      <c r="FZ40" s="2">
        <v>0</v>
      </c>
      <c r="GV40" s="2">
        <v>1</v>
      </c>
      <c r="GW40" s="2">
        <v>1</v>
      </c>
      <c r="GX40" s="2">
        <v>0</v>
      </c>
      <c r="GY40" s="2">
        <v>0</v>
      </c>
      <c r="GZ40" s="2">
        <v>0</v>
      </c>
      <c r="HA40" s="2">
        <v>0</v>
      </c>
      <c r="HB40" s="2">
        <v>0</v>
      </c>
      <c r="HC40" s="2">
        <v>0</v>
      </c>
      <c r="HD40" s="2">
        <v>0</v>
      </c>
      <c r="HE40" s="2">
        <v>0</v>
      </c>
      <c r="HF40" s="2">
        <v>0</v>
      </c>
      <c r="HG40" s="2">
        <v>0</v>
      </c>
      <c r="HH40" s="2">
        <v>0</v>
      </c>
      <c r="HI40" s="2">
        <v>0</v>
      </c>
      <c r="HR40" s="2">
        <v>1</v>
      </c>
      <c r="HS40" s="2">
        <v>1</v>
      </c>
      <c r="HT40" s="2">
        <v>1</v>
      </c>
      <c r="HU40" s="2">
        <v>0</v>
      </c>
      <c r="HV40" s="2">
        <v>0</v>
      </c>
      <c r="HW40" s="2">
        <v>0</v>
      </c>
      <c r="HX40" s="2">
        <v>0</v>
      </c>
      <c r="HY40" s="2">
        <v>0</v>
      </c>
      <c r="HZ40" s="2">
        <v>1</v>
      </c>
      <c r="IA40" s="2">
        <v>0</v>
      </c>
      <c r="IB40" s="2">
        <v>0</v>
      </c>
      <c r="IC40" s="2">
        <v>0</v>
      </c>
      <c r="ID40" s="2">
        <v>0</v>
      </c>
      <c r="IE40" s="2">
        <v>0</v>
      </c>
      <c r="IF40" s="2">
        <v>0</v>
      </c>
      <c r="IG40" s="2">
        <v>0</v>
      </c>
      <c r="IP40" s="2">
        <v>1</v>
      </c>
      <c r="IQ40" s="2">
        <v>0</v>
      </c>
      <c r="IR40" s="2">
        <v>0</v>
      </c>
      <c r="IS40" s="2">
        <v>0</v>
      </c>
      <c r="IT40" s="2">
        <v>0</v>
      </c>
      <c r="IU40" s="2">
        <v>2</v>
      </c>
      <c r="IV40" s="2">
        <v>0</v>
      </c>
      <c r="IW40" s="2">
        <v>1</v>
      </c>
      <c r="IX40" s="2">
        <v>0</v>
      </c>
      <c r="IY40" s="2">
        <v>0</v>
      </c>
      <c r="IZ40" s="2">
        <v>0</v>
      </c>
      <c r="JA40" s="2">
        <v>0</v>
      </c>
      <c r="JB40" s="2">
        <v>0</v>
      </c>
      <c r="JK40" s="2">
        <v>0</v>
      </c>
      <c r="JL40" s="2">
        <v>0</v>
      </c>
      <c r="JM40" s="2">
        <v>0</v>
      </c>
      <c r="JN40" s="2">
        <v>0</v>
      </c>
      <c r="JO40" s="2">
        <v>0</v>
      </c>
      <c r="JP40" s="2">
        <v>1</v>
      </c>
      <c r="JQ40" s="2">
        <v>0</v>
      </c>
      <c r="JR40" s="2">
        <v>0</v>
      </c>
      <c r="JS40" s="2">
        <v>0</v>
      </c>
      <c r="JT40" s="2">
        <v>0</v>
      </c>
      <c r="JU40" s="2">
        <v>0</v>
      </c>
      <c r="JV40" s="2">
        <v>0</v>
      </c>
      <c r="JW40" s="2">
        <v>0</v>
      </c>
      <c r="KF40" s="2">
        <v>1</v>
      </c>
      <c r="KG40" s="2">
        <v>10</v>
      </c>
      <c r="KH40" s="2">
        <v>1</v>
      </c>
      <c r="KJ40" s="2">
        <v>4</v>
      </c>
      <c r="KK40" s="2">
        <v>4</v>
      </c>
      <c r="KL40" s="2">
        <v>4</v>
      </c>
      <c r="KM40" s="2">
        <v>4</v>
      </c>
      <c r="KN40" s="2">
        <v>4</v>
      </c>
      <c r="KO40" s="2">
        <v>3</v>
      </c>
      <c r="KP40" s="2">
        <v>4</v>
      </c>
      <c r="KQ40" s="2">
        <v>3</v>
      </c>
      <c r="KR40" s="2">
        <v>3</v>
      </c>
      <c r="KS40" s="2">
        <v>4</v>
      </c>
      <c r="KT40" s="2">
        <v>2</v>
      </c>
      <c r="KU40" s="2">
        <v>4</v>
      </c>
      <c r="KV40" s="2">
        <v>0</v>
      </c>
      <c r="LE40" s="2">
        <v>1</v>
      </c>
      <c r="LF40" s="2">
        <v>1</v>
      </c>
      <c r="LG40" s="2">
        <v>0</v>
      </c>
      <c r="LH40" s="2">
        <v>0</v>
      </c>
      <c r="LI40" s="2">
        <v>0</v>
      </c>
      <c r="LJ40" s="2">
        <v>0</v>
      </c>
      <c r="LK40" s="2">
        <v>1</v>
      </c>
      <c r="LL40" s="2">
        <v>1</v>
      </c>
      <c r="LM40" s="2">
        <v>0</v>
      </c>
      <c r="LN40" s="46">
        <v>2</v>
      </c>
      <c r="LO40" s="46">
        <v>1</v>
      </c>
      <c r="LP40" s="2">
        <v>1</v>
      </c>
      <c r="LQ40" s="2">
        <v>1</v>
      </c>
      <c r="LR40" s="2">
        <v>1</v>
      </c>
      <c r="LS40" s="2">
        <v>1</v>
      </c>
      <c r="LT40" s="46">
        <v>1</v>
      </c>
      <c r="LU40" s="46">
        <v>1</v>
      </c>
      <c r="LV40" s="2">
        <v>0</v>
      </c>
      <c r="LW40" s="2">
        <v>0</v>
      </c>
      <c r="LX40" s="2">
        <v>0</v>
      </c>
      <c r="LY40" s="46">
        <v>1</v>
      </c>
      <c r="LZ40" s="46">
        <v>1</v>
      </c>
      <c r="MA40" s="46">
        <v>0</v>
      </c>
      <c r="MB40" s="2">
        <v>0</v>
      </c>
      <c r="MC40" s="2">
        <v>1</v>
      </c>
      <c r="MD40" s="2">
        <v>1</v>
      </c>
      <c r="ME40" s="2">
        <v>0</v>
      </c>
      <c r="MF40" s="2">
        <v>1</v>
      </c>
      <c r="MG40" s="2">
        <v>0</v>
      </c>
      <c r="MH40" s="2">
        <v>1</v>
      </c>
      <c r="MI40" s="2">
        <v>1</v>
      </c>
      <c r="MJ40" s="2">
        <v>1</v>
      </c>
      <c r="MK40" s="2">
        <v>1</v>
      </c>
      <c r="ML40" s="2">
        <v>0</v>
      </c>
      <c r="MM40" s="2">
        <v>0</v>
      </c>
      <c r="MN40" s="46">
        <v>1</v>
      </c>
      <c r="MO40" s="46">
        <v>1</v>
      </c>
      <c r="MP40" s="2">
        <v>1</v>
      </c>
      <c r="MQ40" s="2">
        <v>0</v>
      </c>
      <c r="MR40" s="2">
        <v>0</v>
      </c>
      <c r="MS40" s="2">
        <v>1</v>
      </c>
      <c r="MT40" s="2">
        <v>1</v>
      </c>
      <c r="MU40" s="2">
        <v>1</v>
      </c>
      <c r="MV40" s="2">
        <v>1</v>
      </c>
      <c r="MW40" s="2">
        <v>1</v>
      </c>
      <c r="MX40" s="2">
        <v>1</v>
      </c>
      <c r="MY40" s="2">
        <v>0</v>
      </c>
      <c r="MZ40" s="2">
        <v>1</v>
      </c>
      <c r="NA40" s="2">
        <v>1</v>
      </c>
      <c r="NB40" s="2">
        <v>1</v>
      </c>
      <c r="NC40" s="2">
        <v>0</v>
      </c>
      <c r="ND40" s="2">
        <v>1</v>
      </c>
      <c r="NE40" s="2">
        <v>0</v>
      </c>
      <c r="NF40" s="46">
        <v>1</v>
      </c>
      <c r="NG40" s="46">
        <v>0</v>
      </c>
      <c r="NH40" s="2">
        <v>0</v>
      </c>
      <c r="NI40" s="2">
        <v>1</v>
      </c>
      <c r="NJ40" s="38">
        <v>44046</v>
      </c>
      <c r="NK40" s="2">
        <v>5</v>
      </c>
      <c r="NL40" s="2">
        <v>1</v>
      </c>
      <c r="NM40" s="2">
        <v>0</v>
      </c>
      <c r="NN40" s="2">
        <v>0</v>
      </c>
      <c r="NO40" s="2">
        <v>0</v>
      </c>
      <c r="NP40" s="2">
        <v>0</v>
      </c>
      <c r="NQ40" s="2">
        <v>0</v>
      </c>
      <c r="NR40" s="2">
        <v>1</v>
      </c>
      <c r="NS40" s="2">
        <v>0</v>
      </c>
      <c r="NT40" s="2">
        <v>1</v>
      </c>
      <c r="NU40" s="2">
        <v>1</v>
      </c>
      <c r="NV40" s="2">
        <v>0</v>
      </c>
      <c r="NW40" s="2">
        <v>1</v>
      </c>
      <c r="NX40" s="2">
        <v>0</v>
      </c>
      <c r="NY40" s="2">
        <v>0</v>
      </c>
      <c r="NZ40" s="2">
        <v>0</v>
      </c>
      <c r="OA40" s="2">
        <v>0</v>
      </c>
      <c r="OB40" s="2">
        <v>0</v>
      </c>
      <c r="OC40" s="2">
        <v>0</v>
      </c>
      <c r="OD40" s="2">
        <v>0</v>
      </c>
      <c r="OE40" s="2">
        <v>0</v>
      </c>
      <c r="OF40" s="2">
        <v>0</v>
      </c>
      <c r="OG40" s="2">
        <v>0</v>
      </c>
      <c r="OH40" s="2">
        <v>1</v>
      </c>
      <c r="OI40" s="2">
        <v>2</v>
      </c>
      <c r="OJ40" s="2">
        <v>1</v>
      </c>
      <c r="OK40" s="2">
        <v>1</v>
      </c>
      <c r="OL40" s="2">
        <v>1</v>
      </c>
      <c r="OM40" s="2">
        <v>1</v>
      </c>
      <c r="ON40" s="2">
        <v>1</v>
      </c>
      <c r="OO40" s="2">
        <v>1</v>
      </c>
      <c r="OP40" s="2">
        <v>1</v>
      </c>
      <c r="OQ40" s="2">
        <v>1</v>
      </c>
      <c r="OR40" s="2">
        <v>1</v>
      </c>
      <c r="OS40" s="2">
        <v>1</v>
      </c>
      <c r="OT40" s="46">
        <v>1</v>
      </c>
      <c r="OU40" s="2">
        <v>1</v>
      </c>
      <c r="OV40" s="2">
        <v>1</v>
      </c>
      <c r="OW40" s="2">
        <v>1</v>
      </c>
      <c r="OX40" s="2">
        <v>1</v>
      </c>
      <c r="OY40" s="2">
        <v>1</v>
      </c>
      <c r="OZ40" s="2">
        <v>1</v>
      </c>
      <c r="PA40" s="2">
        <v>1</v>
      </c>
      <c r="PB40" s="2">
        <v>1</v>
      </c>
      <c r="PC40" s="46">
        <v>1</v>
      </c>
      <c r="PD40" s="46">
        <v>1</v>
      </c>
      <c r="PE40" s="2">
        <v>1</v>
      </c>
      <c r="PF40" s="2">
        <v>1</v>
      </c>
      <c r="PG40" s="2">
        <v>1</v>
      </c>
      <c r="PH40" s="46">
        <v>1</v>
      </c>
      <c r="PI40" s="2">
        <v>1</v>
      </c>
      <c r="PJ40" s="2">
        <v>1</v>
      </c>
      <c r="PK40" s="2">
        <v>2</v>
      </c>
      <c r="PL40" s="2">
        <v>3</v>
      </c>
      <c r="PM40" s="2">
        <v>3</v>
      </c>
      <c r="PN40" s="2">
        <v>3</v>
      </c>
      <c r="PO40" s="2">
        <v>3</v>
      </c>
      <c r="PP40" s="2">
        <v>3</v>
      </c>
      <c r="PQ40" s="2">
        <v>3</v>
      </c>
      <c r="PR40" s="2">
        <v>1</v>
      </c>
      <c r="PS40" s="2">
        <v>1</v>
      </c>
      <c r="PT40" s="2">
        <v>1</v>
      </c>
      <c r="PU40" s="2">
        <v>1</v>
      </c>
      <c r="PV40" s="2">
        <v>3</v>
      </c>
      <c r="PW40" s="2">
        <v>1</v>
      </c>
      <c r="PX40" s="2">
        <v>2</v>
      </c>
      <c r="PY40" s="2">
        <v>1</v>
      </c>
      <c r="PZ40" s="2">
        <v>1</v>
      </c>
      <c r="QA40" s="2">
        <v>1</v>
      </c>
      <c r="QB40" s="2">
        <v>1</v>
      </c>
      <c r="QC40" s="2">
        <v>1</v>
      </c>
      <c r="QD40" s="2">
        <v>1</v>
      </c>
      <c r="QE40" s="2">
        <v>1</v>
      </c>
      <c r="QF40" s="2">
        <v>1</v>
      </c>
      <c r="QG40" s="2">
        <v>1</v>
      </c>
      <c r="QH40" s="2">
        <v>1</v>
      </c>
      <c r="QI40" s="2">
        <v>3</v>
      </c>
      <c r="QJ40" s="2">
        <v>1</v>
      </c>
      <c r="QK40" s="2">
        <v>0</v>
      </c>
      <c r="QL40" s="2">
        <v>1</v>
      </c>
      <c r="QM40" s="2">
        <v>1</v>
      </c>
      <c r="QN40" s="2">
        <v>0</v>
      </c>
      <c r="QO40" s="2">
        <v>1</v>
      </c>
      <c r="QP40" s="2">
        <v>1</v>
      </c>
      <c r="QQ40" s="2">
        <v>3</v>
      </c>
      <c r="QR40" s="2">
        <v>1</v>
      </c>
      <c r="QS40" s="2" t="s">
        <v>1368</v>
      </c>
      <c r="QT40" s="2">
        <v>1</v>
      </c>
      <c r="QU40" s="2" t="s">
        <v>1331</v>
      </c>
      <c r="QV40" s="2">
        <v>2</v>
      </c>
      <c r="QW40" s="2">
        <v>1</v>
      </c>
      <c r="QX40" s="2">
        <v>1</v>
      </c>
      <c r="QY40" s="2">
        <v>1</v>
      </c>
      <c r="QZ40" s="2">
        <v>1</v>
      </c>
      <c r="RA40" s="2">
        <v>0</v>
      </c>
      <c r="RB40" s="2">
        <v>1</v>
      </c>
      <c r="RC40" s="2">
        <v>1</v>
      </c>
      <c r="RD40" s="2">
        <v>2</v>
      </c>
      <c r="RE40" s="2">
        <v>1</v>
      </c>
      <c r="RF40" s="2">
        <v>1</v>
      </c>
      <c r="RG40" s="2">
        <v>1</v>
      </c>
      <c r="RH40" s="2">
        <v>1</v>
      </c>
      <c r="RJ40" s="2">
        <v>1</v>
      </c>
      <c r="RK40" s="2">
        <v>1</v>
      </c>
      <c r="RL40" s="2">
        <v>0</v>
      </c>
      <c r="RM40" s="2">
        <v>0</v>
      </c>
      <c r="RN40" s="2">
        <v>0</v>
      </c>
      <c r="RO40" s="2">
        <v>0</v>
      </c>
      <c r="RP40" s="2">
        <v>0</v>
      </c>
      <c r="RQ40" s="2">
        <v>0</v>
      </c>
      <c r="RR40" s="2">
        <v>1</v>
      </c>
      <c r="RS40" s="2">
        <v>1</v>
      </c>
      <c r="RT40" s="2">
        <v>0</v>
      </c>
      <c r="RU40" s="2">
        <v>0</v>
      </c>
      <c r="RV40" s="2">
        <v>1</v>
      </c>
      <c r="RW40" s="2">
        <v>1</v>
      </c>
      <c r="RX40" s="2">
        <v>1</v>
      </c>
      <c r="RY40" s="2">
        <v>0</v>
      </c>
      <c r="RZ40" s="2">
        <v>0</v>
      </c>
      <c r="SA40" s="2">
        <v>1</v>
      </c>
      <c r="SB40" s="2">
        <v>1</v>
      </c>
      <c r="SC40" s="2">
        <v>1</v>
      </c>
      <c r="SD40" s="2">
        <v>0</v>
      </c>
      <c r="SE40" s="2">
        <v>0</v>
      </c>
      <c r="SF40" s="2">
        <v>1</v>
      </c>
      <c r="SG40" s="2">
        <v>0</v>
      </c>
      <c r="SH40" s="2">
        <v>0</v>
      </c>
      <c r="SI40" s="2">
        <v>0</v>
      </c>
      <c r="SK40" s="2">
        <v>1</v>
      </c>
      <c r="SL40" s="2">
        <v>1</v>
      </c>
      <c r="SM40" s="2">
        <v>1</v>
      </c>
      <c r="SN40" s="2">
        <v>1</v>
      </c>
      <c r="SO40" s="2">
        <v>1</v>
      </c>
      <c r="SP40" s="2">
        <v>1</v>
      </c>
      <c r="SQ40" s="2">
        <v>1</v>
      </c>
      <c r="SR40" s="2">
        <v>1</v>
      </c>
      <c r="SS40" s="2">
        <v>1</v>
      </c>
      <c r="ST40" s="2">
        <v>1</v>
      </c>
      <c r="SU40" s="2">
        <v>1</v>
      </c>
      <c r="SV40" s="2">
        <v>0</v>
      </c>
      <c r="SW40" s="2">
        <v>0</v>
      </c>
      <c r="SX40" s="2">
        <v>0</v>
      </c>
      <c r="SY40" s="2">
        <v>0</v>
      </c>
      <c r="SZ40" s="2">
        <v>0</v>
      </c>
      <c r="TA40" s="2">
        <v>0</v>
      </c>
      <c r="TB40" s="2">
        <v>0</v>
      </c>
      <c r="TC40" s="2">
        <v>0</v>
      </c>
      <c r="TE40" s="2">
        <v>0</v>
      </c>
      <c r="TF40" s="2">
        <v>0</v>
      </c>
      <c r="TG40" s="2">
        <v>1</v>
      </c>
      <c r="TH40" s="2">
        <v>1</v>
      </c>
      <c r="TI40" s="2">
        <v>1</v>
      </c>
      <c r="TJ40" s="2">
        <v>1</v>
      </c>
      <c r="TK40" s="2">
        <v>1</v>
      </c>
      <c r="TL40" s="2">
        <v>1</v>
      </c>
      <c r="TM40" s="2">
        <v>1</v>
      </c>
      <c r="TN40" s="2">
        <v>1</v>
      </c>
      <c r="TO40" s="2">
        <v>1</v>
      </c>
      <c r="TP40" s="2">
        <v>1</v>
      </c>
      <c r="TQ40" s="2">
        <v>1</v>
      </c>
      <c r="TR40" s="2">
        <v>1</v>
      </c>
      <c r="TS40" s="2">
        <v>1</v>
      </c>
      <c r="TT40" s="2">
        <v>0</v>
      </c>
      <c r="TU40" s="2">
        <v>0</v>
      </c>
      <c r="TV40" s="2">
        <v>0</v>
      </c>
      <c r="TW40" s="2">
        <v>1</v>
      </c>
      <c r="TX40" s="2">
        <v>0</v>
      </c>
      <c r="TY40" s="2">
        <v>0</v>
      </c>
      <c r="UA40" s="2">
        <v>1</v>
      </c>
      <c r="UB40" s="2">
        <v>3</v>
      </c>
      <c r="UC40" s="2">
        <v>1</v>
      </c>
      <c r="UD40" s="2">
        <v>0</v>
      </c>
      <c r="UE40" s="2">
        <v>0</v>
      </c>
      <c r="UF40" s="2">
        <v>0</v>
      </c>
      <c r="UG40" s="2">
        <v>1</v>
      </c>
      <c r="UH40" s="2">
        <v>0</v>
      </c>
      <c r="UI40" s="2">
        <v>1</v>
      </c>
      <c r="UJ40" s="2">
        <v>0</v>
      </c>
      <c r="UK40" s="2">
        <v>0</v>
      </c>
      <c r="UL40" s="2">
        <v>0</v>
      </c>
      <c r="UM40" s="2">
        <v>0</v>
      </c>
      <c r="UN40" s="2">
        <v>0</v>
      </c>
      <c r="UO40" s="2">
        <v>0</v>
      </c>
      <c r="UP40" s="2">
        <v>0</v>
      </c>
      <c r="UQ40" s="2">
        <v>0</v>
      </c>
      <c r="UR40" s="2">
        <v>0</v>
      </c>
      <c r="US40" s="2">
        <v>1</v>
      </c>
      <c r="UT40" s="2">
        <v>0</v>
      </c>
      <c r="UU40" s="2">
        <v>0</v>
      </c>
      <c r="UV40" s="2">
        <v>1</v>
      </c>
      <c r="UW40" s="2">
        <v>1</v>
      </c>
      <c r="UX40" s="2">
        <v>0</v>
      </c>
      <c r="UY40" s="2">
        <v>0</v>
      </c>
      <c r="UZ40" s="2">
        <v>2</v>
      </c>
    </row>
    <row r="41" spans="1:572" x14ac:dyDescent="0.25">
      <c r="A41" s="2">
        <v>86</v>
      </c>
      <c r="B41" s="2" t="s">
        <v>114</v>
      </c>
      <c r="C41" s="2" t="s">
        <v>1328</v>
      </c>
      <c r="D41" s="2">
        <v>1</v>
      </c>
      <c r="F41" s="31" t="s">
        <v>2580</v>
      </c>
      <c r="G41" s="2">
        <v>1</v>
      </c>
      <c r="H41" s="2">
        <v>0</v>
      </c>
      <c r="J41" s="2">
        <v>1</v>
      </c>
      <c r="K41" s="2">
        <v>0</v>
      </c>
      <c r="L41" s="2">
        <v>0</v>
      </c>
      <c r="M41" s="2">
        <v>0</v>
      </c>
      <c r="N41" s="2">
        <v>1</v>
      </c>
      <c r="O41" s="2">
        <v>1</v>
      </c>
      <c r="P41" s="2">
        <v>0</v>
      </c>
      <c r="Q41" s="2">
        <v>0</v>
      </c>
      <c r="R41" s="2">
        <v>0</v>
      </c>
      <c r="S41" s="2">
        <v>0</v>
      </c>
      <c r="T41" s="2">
        <v>0</v>
      </c>
      <c r="U41" s="2">
        <v>0</v>
      </c>
      <c r="V41" s="2">
        <v>0</v>
      </c>
      <c r="W41" s="2">
        <v>0</v>
      </c>
      <c r="X41" s="2">
        <v>0</v>
      </c>
      <c r="Y41" s="2">
        <v>0</v>
      </c>
      <c r="Z41" s="2">
        <v>0</v>
      </c>
      <c r="AA41" s="2">
        <v>0</v>
      </c>
      <c r="AB41" s="2">
        <v>0</v>
      </c>
      <c r="AC41" s="2">
        <v>0</v>
      </c>
      <c r="AD41" s="2">
        <v>0</v>
      </c>
      <c r="AE41" s="2">
        <v>0</v>
      </c>
      <c r="AF41" s="2">
        <v>1</v>
      </c>
      <c r="AG41" s="2">
        <v>1</v>
      </c>
      <c r="AH41" s="2">
        <v>1</v>
      </c>
      <c r="AI41" s="2">
        <v>6</v>
      </c>
      <c r="AJ41" s="46">
        <v>1</v>
      </c>
      <c r="AK41" s="2">
        <v>1</v>
      </c>
      <c r="AL41" s="2">
        <v>0</v>
      </c>
      <c r="AM41" s="2">
        <v>0</v>
      </c>
      <c r="AN41" s="2">
        <v>0</v>
      </c>
      <c r="AO41" s="2">
        <v>0</v>
      </c>
      <c r="AP41" s="2">
        <v>0</v>
      </c>
      <c r="AQ41" s="2">
        <v>0</v>
      </c>
      <c r="AR41" s="2">
        <v>1</v>
      </c>
      <c r="AS41" s="2">
        <v>0</v>
      </c>
      <c r="AT41" s="2">
        <v>0</v>
      </c>
      <c r="AU41" s="2">
        <v>0</v>
      </c>
      <c r="AV41" s="2">
        <v>0</v>
      </c>
      <c r="AW41" s="2">
        <v>1</v>
      </c>
      <c r="AX41" s="2">
        <v>1</v>
      </c>
      <c r="AY41" s="2">
        <v>0</v>
      </c>
      <c r="AZ41" s="2">
        <v>1</v>
      </c>
      <c r="BA41" s="2">
        <v>1</v>
      </c>
      <c r="BB41" s="2">
        <v>1</v>
      </c>
      <c r="BC41" s="2">
        <v>1</v>
      </c>
      <c r="BD41" s="2">
        <v>1</v>
      </c>
      <c r="BE41" s="2">
        <v>0</v>
      </c>
      <c r="BF41" s="2">
        <v>1</v>
      </c>
      <c r="BG41" s="2">
        <v>17</v>
      </c>
      <c r="BH41" s="2">
        <v>0</v>
      </c>
      <c r="BI41" s="2">
        <v>0</v>
      </c>
      <c r="BJ41" s="2">
        <v>0</v>
      </c>
      <c r="BK41" s="2">
        <v>1</v>
      </c>
      <c r="BL41" s="2">
        <v>0</v>
      </c>
      <c r="BM41" s="2">
        <v>0</v>
      </c>
      <c r="BN41" s="2">
        <v>0</v>
      </c>
      <c r="BO41" s="2">
        <v>0</v>
      </c>
      <c r="BP41" s="2">
        <v>0</v>
      </c>
      <c r="BQ41" s="2">
        <v>0</v>
      </c>
      <c r="BR41" s="2">
        <v>0</v>
      </c>
      <c r="BS41" s="2">
        <v>1</v>
      </c>
      <c r="BT41" s="2">
        <v>1</v>
      </c>
      <c r="BU41" s="2">
        <v>0</v>
      </c>
      <c r="BV41" s="2">
        <v>1</v>
      </c>
      <c r="BW41" s="2">
        <v>1</v>
      </c>
      <c r="BX41" s="2">
        <v>1</v>
      </c>
      <c r="BY41" s="2">
        <v>1</v>
      </c>
      <c r="BZ41" s="2">
        <v>1</v>
      </c>
      <c r="CA41" s="2">
        <v>0</v>
      </c>
      <c r="CB41" s="2">
        <v>1</v>
      </c>
      <c r="CC41" s="2">
        <v>0</v>
      </c>
      <c r="CE41" s="2">
        <v>36000</v>
      </c>
      <c r="CF41" s="46">
        <v>20581</v>
      </c>
      <c r="CG41" s="2">
        <v>0</v>
      </c>
      <c r="CH41" s="46">
        <v>9</v>
      </c>
      <c r="CI41" s="2">
        <v>4</v>
      </c>
      <c r="CJ41" s="2">
        <v>0</v>
      </c>
      <c r="CK41" s="2">
        <v>0</v>
      </c>
      <c r="CL41" s="2">
        <v>1</v>
      </c>
      <c r="CM41" s="2">
        <v>1</v>
      </c>
      <c r="CN41" s="2">
        <v>1</v>
      </c>
      <c r="CO41" s="2">
        <v>1</v>
      </c>
      <c r="CP41" s="2">
        <v>1</v>
      </c>
      <c r="CQ41" s="2">
        <v>1</v>
      </c>
      <c r="CR41" s="2">
        <v>2</v>
      </c>
      <c r="CS41" s="2">
        <v>8</v>
      </c>
      <c r="CT41" s="46">
        <v>17</v>
      </c>
      <c r="CU41" s="46">
        <v>680</v>
      </c>
      <c r="CV41" s="2">
        <v>1</v>
      </c>
      <c r="CW41" s="2">
        <v>40</v>
      </c>
      <c r="CX41" s="2">
        <v>1</v>
      </c>
      <c r="CY41" s="2">
        <v>40</v>
      </c>
      <c r="CZ41" s="2">
        <v>0</v>
      </c>
      <c r="DB41" s="46">
        <v>5</v>
      </c>
      <c r="DC41" s="46">
        <v>180</v>
      </c>
      <c r="DD41" s="46">
        <v>9</v>
      </c>
      <c r="DE41" s="46">
        <v>360</v>
      </c>
      <c r="DF41" s="2">
        <v>1</v>
      </c>
      <c r="DG41" s="2">
        <v>40</v>
      </c>
      <c r="DH41" s="46">
        <v>9</v>
      </c>
      <c r="DI41" s="46">
        <v>360</v>
      </c>
      <c r="DJ41" s="46">
        <v>0</v>
      </c>
      <c r="DK41" s="46"/>
      <c r="DL41" s="2">
        <v>2</v>
      </c>
      <c r="DM41" s="2">
        <v>80</v>
      </c>
      <c r="DN41" s="46">
        <v>21</v>
      </c>
      <c r="DO41" s="46">
        <v>880</v>
      </c>
      <c r="DP41" s="46">
        <v>4</v>
      </c>
      <c r="DQ41" s="46">
        <v>160</v>
      </c>
      <c r="DR41" s="2">
        <v>1</v>
      </c>
      <c r="DS41" s="46">
        <v>1</v>
      </c>
      <c r="DT41" s="46">
        <v>40</v>
      </c>
      <c r="DU41" s="46">
        <v>1</v>
      </c>
      <c r="DV41" s="46">
        <v>40</v>
      </c>
      <c r="DW41" s="46">
        <v>1</v>
      </c>
      <c r="DX41" s="46">
        <v>40</v>
      </c>
      <c r="DY41" s="46">
        <v>1</v>
      </c>
      <c r="DZ41" s="46">
        <v>40</v>
      </c>
      <c r="EA41" s="46">
        <v>1</v>
      </c>
      <c r="EB41" s="46">
        <v>40</v>
      </c>
      <c r="EC41" s="46">
        <v>1</v>
      </c>
      <c r="ED41" s="46">
        <v>40</v>
      </c>
      <c r="EE41" s="46">
        <v>1</v>
      </c>
      <c r="EF41" s="46">
        <v>40</v>
      </c>
      <c r="EG41" s="46">
        <v>2</v>
      </c>
      <c r="EH41" s="46">
        <v>80</v>
      </c>
      <c r="EI41" s="2">
        <v>0</v>
      </c>
      <c r="EJ41" s="2">
        <v>0</v>
      </c>
      <c r="EK41" s="2">
        <v>0</v>
      </c>
      <c r="EL41" s="2">
        <v>0</v>
      </c>
      <c r="EM41" s="2">
        <v>0</v>
      </c>
      <c r="EN41" s="2">
        <v>1</v>
      </c>
      <c r="EO41" s="2">
        <v>0</v>
      </c>
      <c r="EP41" s="2">
        <v>0</v>
      </c>
      <c r="EQ41" s="2">
        <v>0</v>
      </c>
      <c r="ER41" s="2">
        <v>0</v>
      </c>
      <c r="ES41" s="2">
        <v>0</v>
      </c>
      <c r="ET41" s="2">
        <v>0</v>
      </c>
      <c r="EU41" s="2">
        <v>1</v>
      </c>
      <c r="EV41" s="2">
        <v>0</v>
      </c>
      <c r="EW41" s="2">
        <v>0</v>
      </c>
      <c r="EX41" s="2">
        <v>0</v>
      </c>
      <c r="EY41" s="2">
        <v>0</v>
      </c>
      <c r="EZ41" s="2">
        <v>0</v>
      </c>
      <c r="FA41" s="2">
        <v>0</v>
      </c>
      <c r="FB41" s="2">
        <v>0</v>
      </c>
      <c r="FC41" s="2">
        <v>0</v>
      </c>
      <c r="FD41" s="2">
        <v>0</v>
      </c>
      <c r="FZ41" s="2">
        <v>0</v>
      </c>
      <c r="GV41" s="2">
        <v>1</v>
      </c>
      <c r="GW41" s="2">
        <v>0</v>
      </c>
      <c r="GX41" s="2">
        <v>0</v>
      </c>
      <c r="GY41" s="2">
        <v>0</v>
      </c>
      <c r="GZ41" s="2">
        <v>0</v>
      </c>
      <c r="HA41" s="2">
        <v>1</v>
      </c>
      <c r="HB41" s="2">
        <v>0</v>
      </c>
      <c r="HC41" s="2">
        <v>0</v>
      </c>
      <c r="HD41" s="2">
        <v>0</v>
      </c>
      <c r="HE41" s="2">
        <v>0</v>
      </c>
      <c r="HF41" s="2">
        <v>0</v>
      </c>
      <c r="HG41" s="2">
        <v>0</v>
      </c>
      <c r="HH41" s="2">
        <v>0</v>
      </c>
      <c r="HI41" s="2">
        <v>0</v>
      </c>
      <c r="HR41" s="2">
        <v>1</v>
      </c>
      <c r="HS41" s="2">
        <v>1</v>
      </c>
      <c r="HT41" s="2">
        <v>0</v>
      </c>
      <c r="HU41" s="2">
        <v>0</v>
      </c>
      <c r="HV41" s="2">
        <v>0</v>
      </c>
      <c r="HW41" s="2">
        <v>0</v>
      </c>
      <c r="HX41" s="2">
        <v>0</v>
      </c>
      <c r="HY41" s="2">
        <v>0</v>
      </c>
      <c r="HZ41" s="2">
        <v>0</v>
      </c>
      <c r="IA41" s="2">
        <v>0</v>
      </c>
      <c r="IB41" s="2">
        <v>0</v>
      </c>
      <c r="IC41" s="2">
        <v>0</v>
      </c>
      <c r="ID41" s="2">
        <v>0</v>
      </c>
      <c r="IE41" s="2">
        <v>3</v>
      </c>
      <c r="IF41" s="2">
        <v>0</v>
      </c>
      <c r="IG41" s="2">
        <v>1</v>
      </c>
      <c r="IH41" s="2">
        <v>0</v>
      </c>
      <c r="II41" s="2">
        <v>0</v>
      </c>
      <c r="IJ41" s="2">
        <v>0</v>
      </c>
      <c r="IK41" s="2">
        <v>0</v>
      </c>
      <c r="IL41" s="2">
        <v>0</v>
      </c>
      <c r="IM41" s="2">
        <v>0</v>
      </c>
      <c r="IN41" s="2">
        <v>0</v>
      </c>
      <c r="IO41" s="2">
        <v>0</v>
      </c>
      <c r="IP41" s="2">
        <v>2</v>
      </c>
      <c r="IQ41" s="2">
        <v>0</v>
      </c>
      <c r="IR41" s="2">
        <v>0</v>
      </c>
      <c r="IS41" s="2">
        <v>0</v>
      </c>
      <c r="IT41" s="2">
        <v>1</v>
      </c>
      <c r="IU41" s="2">
        <v>3</v>
      </c>
      <c r="IV41" s="2">
        <v>0</v>
      </c>
      <c r="IW41" s="2">
        <v>2</v>
      </c>
      <c r="IX41" s="2">
        <v>0</v>
      </c>
      <c r="IY41" s="2">
        <v>0</v>
      </c>
      <c r="IZ41" s="2">
        <v>4</v>
      </c>
      <c r="JA41" s="2">
        <v>0</v>
      </c>
      <c r="JB41" s="2">
        <v>1</v>
      </c>
      <c r="JC41" s="2">
        <v>0</v>
      </c>
      <c r="JD41" s="2">
        <v>0</v>
      </c>
      <c r="JE41" s="2">
        <v>1</v>
      </c>
      <c r="JF41" s="2">
        <v>0</v>
      </c>
      <c r="JG41" s="2">
        <v>0</v>
      </c>
      <c r="JH41" s="2">
        <v>0</v>
      </c>
      <c r="JI41" s="2">
        <v>0</v>
      </c>
      <c r="JJ41" s="2">
        <v>0</v>
      </c>
      <c r="JK41" s="2">
        <v>0</v>
      </c>
      <c r="JL41" s="2">
        <v>0</v>
      </c>
      <c r="JM41" s="2">
        <v>0</v>
      </c>
      <c r="JN41" s="2">
        <v>0</v>
      </c>
      <c r="JO41" s="2">
        <v>0</v>
      </c>
      <c r="JP41" s="2">
        <v>0</v>
      </c>
      <c r="JQ41" s="2">
        <v>0</v>
      </c>
      <c r="JR41" s="2">
        <v>0</v>
      </c>
      <c r="JS41" s="2">
        <v>0</v>
      </c>
      <c r="JT41" s="2">
        <v>0</v>
      </c>
      <c r="JU41" s="2">
        <v>0</v>
      </c>
      <c r="JV41" s="2">
        <v>0</v>
      </c>
      <c r="JW41" s="2">
        <v>0</v>
      </c>
      <c r="KF41" s="2">
        <v>1</v>
      </c>
      <c r="KG41" s="2">
        <v>14</v>
      </c>
      <c r="KH41" s="2">
        <v>1</v>
      </c>
      <c r="KJ41" s="2">
        <v>4</v>
      </c>
      <c r="KK41" s="2">
        <v>4</v>
      </c>
      <c r="KL41" s="2">
        <v>4</v>
      </c>
      <c r="KM41" s="2">
        <v>4</v>
      </c>
      <c r="KN41" s="2">
        <v>4</v>
      </c>
      <c r="KO41" s="2">
        <v>3</v>
      </c>
      <c r="KP41" s="2">
        <v>2</v>
      </c>
      <c r="KQ41" s="2">
        <v>3</v>
      </c>
      <c r="KR41" s="2">
        <v>4</v>
      </c>
      <c r="KS41" s="2">
        <v>4</v>
      </c>
      <c r="KT41" s="2">
        <v>2</v>
      </c>
      <c r="KU41" s="2">
        <v>4</v>
      </c>
      <c r="KV41" s="2">
        <v>1</v>
      </c>
      <c r="KW41" s="2">
        <v>4</v>
      </c>
      <c r="KX41" s="2">
        <v>2</v>
      </c>
      <c r="KY41" s="2">
        <v>4</v>
      </c>
      <c r="KZ41" s="2">
        <v>4</v>
      </c>
      <c r="LA41" s="2">
        <v>4</v>
      </c>
      <c r="LB41" s="2">
        <v>4</v>
      </c>
      <c r="LC41" s="2">
        <v>4</v>
      </c>
      <c r="LD41" s="2">
        <v>4</v>
      </c>
      <c r="LE41" s="2">
        <v>1</v>
      </c>
      <c r="LF41" s="2">
        <v>1</v>
      </c>
      <c r="LG41" s="2">
        <v>1</v>
      </c>
      <c r="LH41" s="2">
        <v>0</v>
      </c>
      <c r="LI41" s="2">
        <v>0</v>
      </c>
      <c r="LJ41" s="2">
        <v>0</v>
      </c>
      <c r="LK41" s="2">
        <v>1</v>
      </c>
      <c r="LL41" s="2">
        <v>1</v>
      </c>
      <c r="LM41" s="2">
        <v>1</v>
      </c>
      <c r="LN41" s="46">
        <v>2</v>
      </c>
      <c r="LO41" s="46">
        <v>2</v>
      </c>
      <c r="LP41" s="2">
        <v>1</v>
      </c>
      <c r="LQ41" s="2">
        <v>1</v>
      </c>
      <c r="LR41" s="2">
        <v>0</v>
      </c>
      <c r="LS41" s="2">
        <v>1</v>
      </c>
      <c r="LT41" s="46">
        <v>1</v>
      </c>
      <c r="LU41" s="46">
        <v>1</v>
      </c>
      <c r="LV41" s="2">
        <v>1</v>
      </c>
      <c r="LW41" s="2">
        <v>1</v>
      </c>
      <c r="LX41" s="2">
        <v>0</v>
      </c>
      <c r="LY41" s="46">
        <v>1</v>
      </c>
      <c r="LZ41" s="46">
        <v>1</v>
      </c>
      <c r="MA41" s="46">
        <v>1</v>
      </c>
      <c r="MB41" s="2">
        <v>0</v>
      </c>
      <c r="MC41" s="2">
        <v>1</v>
      </c>
      <c r="MD41" s="2">
        <v>0</v>
      </c>
      <c r="ME41" s="2">
        <v>0</v>
      </c>
      <c r="MF41" s="2">
        <v>1</v>
      </c>
      <c r="MG41" s="2">
        <v>0</v>
      </c>
      <c r="MH41" s="2">
        <v>1</v>
      </c>
      <c r="MI41" s="2">
        <v>1</v>
      </c>
      <c r="MJ41" s="2">
        <v>1</v>
      </c>
      <c r="MK41" s="2">
        <v>1</v>
      </c>
      <c r="ML41" s="2">
        <v>0</v>
      </c>
      <c r="MM41" s="2">
        <v>0</v>
      </c>
      <c r="MN41" s="46">
        <v>1</v>
      </c>
      <c r="MO41" s="46">
        <v>1</v>
      </c>
      <c r="MP41" s="2">
        <v>1</v>
      </c>
      <c r="MQ41" s="2">
        <v>1</v>
      </c>
      <c r="MR41" s="2">
        <v>0</v>
      </c>
      <c r="MS41" s="2">
        <v>1</v>
      </c>
      <c r="MT41" s="2">
        <v>1</v>
      </c>
      <c r="MU41" s="2">
        <v>3</v>
      </c>
      <c r="MV41" s="2">
        <v>3</v>
      </c>
      <c r="MW41" s="2">
        <v>1</v>
      </c>
      <c r="MX41" s="2">
        <v>1</v>
      </c>
      <c r="MY41" s="2">
        <v>1</v>
      </c>
      <c r="MZ41" s="2">
        <v>1</v>
      </c>
      <c r="NA41" s="2">
        <v>1</v>
      </c>
      <c r="NB41" s="2">
        <v>1</v>
      </c>
      <c r="NC41" s="2">
        <v>1</v>
      </c>
      <c r="ND41" s="2">
        <v>1</v>
      </c>
      <c r="NE41" s="2">
        <v>0</v>
      </c>
      <c r="NF41" s="46">
        <v>1</v>
      </c>
      <c r="NG41" s="46">
        <v>1</v>
      </c>
      <c r="NH41" s="2">
        <v>1</v>
      </c>
      <c r="NI41" s="2">
        <v>1</v>
      </c>
      <c r="NJ41" s="38">
        <v>44077</v>
      </c>
      <c r="NK41" s="2">
        <v>3</v>
      </c>
      <c r="NL41" s="2">
        <v>1</v>
      </c>
      <c r="NM41" s="2">
        <v>0</v>
      </c>
      <c r="NN41" s="2">
        <v>0</v>
      </c>
      <c r="NO41" s="2">
        <v>0</v>
      </c>
      <c r="NP41" s="2">
        <v>0</v>
      </c>
      <c r="NQ41" s="2">
        <v>0</v>
      </c>
      <c r="NR41" s="2">
        <v>1</v>
      </c>
      <c r="NS41" s="2">
        <v>0</v>
      </c>
      <c r="NT41" s="2">
        <v>1</v>
      </c>
      <c r="NU41" s="2">
        <v>0</v>
      </c>
      <c r="NV41" s="2">
        <v>0</v>
      </c>
      <c r="NW41" s="2">
        <v>0</v>
      </c>
      <c r="NX41" s="2">
        <v>0</v>
      </c>
      <c r="NY41" s="2">
        <v>0</v>
      </c>
      <c r="NZ41" s="2">
        <v>0</v>
      </c>
      <c r="OA41" s="2">
        <v>0</v>
      </c>
      <c r="OB41" s="2">
        <v>0</v>
      </c>
      <c r="OC41" s="2">
        <v>0</v>
      </c>
      <c r="OD41" s="2">
        <v>0</v>
      </c>
      <c r="OE41" s="2">
        <v>0</v>
      </c>
      <c r="OF41" s="2">
        <v>0</v>
      </c>
      <c r="OG41" s="2">
        <v>0</v>
      </c>
      <c r="OH41" s="2">
        <v>1</v>
      </c>
      <c r="OI41" s="2">
        <v>1</v>
      </c>
      <c r="OJ41" s="2">
        <v>1</v>
      </c>
      <c r="OK41" s="2">
        <v>2</v>
      </c>
      <c r="OL41" s="2">
        <v>1</v>
      </c>
      <c r="OM41" s="2">
        <v>1</v>
      </c>
      <c r="ON41" s="2">
        <v>1</v>
      </c>
      <c r="OO41" s="2">
        <v>1</v>
      </c>
      <c r="OP41" s="2">
        <v>1</v>
      </c>
      <c r="OQ41" s="2">
        <v>1</v>
      </c>
      <c r="OR41" s="2">
        <v>1</v>
      </c>
      <c r="OS41" s="2">
        <v>1</v>
      </c>
      <c r="OT41" s="46">
        <v>1</v>
      </c>
      <c r="OU41" s="2">
        <v>1</v>
      </c>
      <c r="OV41" s="2">
        <v>1</v>
      </c>
      <c r="OW41" s="2">
        <v>1</v>
      </c>
      <c r="OX41" s="2">
        <v>1</v>
      </c>
      <c r="OY41" s="2">
        <v>1</v>
      </c>
      <c r="OZ41" s="2">
        <v>2</v>
      </c>
      <c r="PA41" s="2">
        <v>1</v>
      </c>
      <c r="PB41" s="2">
        <v>1</v>
      </c>
      <c r="PC41" s="46">
        <v>1</v>
      </c>
      <c r="PD41" s="46">
        <v>1</v>
      </c>
      <c r="PE41" s="2">
        <v>1</v>
      </c>
      <c r="PF41" s="2">
        <v>1</v>
      </c>
      <c r="PG41" s="2">
        <v>3</v>
      </c>
      <c r="PH41" s="46">
        <v>1</v>
      </c>
      <c r="PI41" s="2">
        <v>1</v>
      </c>
      <c r="PJ41" s="2">
        <v>1</v>
      </c>
      <c r="PK41" s="2">
        <v>3</v>
      </c>
      <c r="PL41" s="2">
        <v>2</v>
      </c>
      <c r="PM41" s="2">
        <v>2</v>
      </c>
      <c r="PN41" s="2">
        <v>2</v>
      </c>
      <c r="PO41" s="2">
        <v>2</v>
      </c>
      <c r="PP41" s="2">
        <v>2</v>
      </c>
      <c r="PQ41" s="2">
        <v>2</v>
      </c>
      <c r="PR41" s="2">
        <v>1</v>
      </c>
      <c r="PS41" s="2">
        <v>1</v>
      </c>
      <c r="PT41" s="2">
        <v>1</v>
      </c>
      <c r="PU41" s="2">
        <v>1</v>
      </c>
      <c r="PV41" s="2">
        <v>2</v>
      </c>
      <c r="PW41" s="2">
        <v>1</v>
      </c>
      <c r="PX41" s="2">
        <v>2</v>
      </c>
      <c r="PY41" s="2">
        <v>1</v>
      </c>
      <c r="PZ41" s="2">
        <v>1</v>
      </c>
      <c r="QA41" s="2">
        <v>2</v>
      </c>
      <c r="QB41" s="2">
        <v>3</v>
      </c>
      <c r="QC41" s="2">
        <v>3</v>
      </c>
      <c r="QD41" s="2">
        <v>1</v>
      </c>
      <c r="QE41" s="2">
        <v>3</v>
      </c>
      <c r="QF41" s="2">
        <v>3</v>
      </c>
      <c r="QG41" s="2">
        <v>1</v>
      </c>
      <c r="QH41" s="2">
        <v>1</v>
      </c>
      <c r="QI41" s="2">
        <v>3</v>
      </c>
      <c r="QJ41" s="2">
        <v>2</v>
      </c>
      <c r="QK41" s="2">
        <v>0</v>
      </c>
      <c r="QL41" s="2">
        <v>1</v>
      </c>
      <c r="QM41" s="2">
        <v>1</v>
      </c>
      <c r="QN41" s="2">
        <v>1</v>
      </c>
      <c r="QO41" s="2">
        <v>3</v>
      </c>
      <c r="QP41" s="2">
        <v>1</v>
      </c>
      <c r="QQ41" s="2">
        <v>2</v>
      </c>
      <c r="QR41" s="2">
        <v>1</v>
      </c>
      <c r="QS41" s="2" t="s">
        <v>1329</v>
      </c>
      <c r="QT41" s="2">
        <v>0</v>
      </c>
      <c r="QV41" s="2">
        <v>2</v>
      </c>
      <c r="QW41" s="2">
        <v>1</v>
      </c>
      <c r="QX41" s="2">
        <v>0</v>
      </c>
      <c r="QY41" s="2">
        <v>0</v>
      </c>
      <c r="RA41" s="2">
        <v>0</v>
      </c>
      <c r="RB41" s="2">
        <v>1</v>
      </c>
      <c r="RC41" s="2">
        <v>1</v>
      </c>
      <c r="RD41" s="2">
        <v>4</v>
      </c>
      <c r="RE41" s="2">
        <v>1</v>
      </c>
      <c r="RF41" s="2">
        <v>0</v>
      </c>
      <c r="RG41" s="2">
        <v>1</v>
      </c>
      <c r="RH41" s="2">
        <v>1</v>
      </c>
      <c r="RJ41" s="2">
        <v>1</v>
      </c>
      <c r="RK41" s="2">
        <v>1</v>
      </c>
      <c r="RL41" s="2">
        <v>0</v>
      </c>
      <c r="RM41" s="2">
        <v>0</v>
      </c>
      <c r="RN41" s="2">
        <v>0</v>
      </c>
      <c r="RO41" s="2">
        <v>0</v>
      </c>
      <c r="RP41" s="2">
        <v>0</v>
      </c>
      <c r="RQ41" s="2">
        <v>0</v>
      </c>
      <c r="RR41" s="2">
        <v>1</v>
      </c>
      <c r="RS41" s="2">
        <v>1</v>
      </c>
      <c r="RT41" s="2">
        <v>0</v>
      </c>
      <c r="RU41" s="2">
        <v>1</v>
      </c>
      <c r="RV41" s="2">
        <v>1</v>
      </c>
      <c r="RW41" s="2">
        <v>1</v>
      </c>
      <c r="RX41" s="2">
        <v>1</v>
      </c>
      <c r="RY41" s="2">
        <v>0</v>
      </c>
      <c r="RZ41" s="2">
        <v>0</v>
      </c>
      <c r="SA41" s="2">
        <v>1</v>
      </c>
      <c r="SB41" s="2">
        <v>1</v>
      </c>
      <c r="SC41" s="2">
        <v>1</v>
      </c>
      <c r="SD41" s="2">
        <v>1</v>
      </c>
      <c r="SE41" s="2">
        <v>0</v>
      </c>
      <c r="SF41" s="2">
        <v>1</v>
      </c>
      <c r="SG41" s="2">
        <v>0</v>
      </c>
      <c r="SH41" s="2">
        <v>0</v>
      </c>
      <c r="SI41" s="2">
        <v>0</v>
      </c>
      <c r="SK41" s="2">
        <v>1</v>
      </c>
      <c r="SL41" s="2">
        <v>1</v>
      </c>
      <c r="SM41" s="2">
        <v>1</v>
      </c>
      <c r="SN41" s="2">
        <v>1</v>
      </c>
      <c r="SO41" s="2">
        <v>1</v>
      </c>
      <c r="SP41" s="2">
        <v>1</v>
      </c>
      <c r="SQ41" s="2">
        <v>0</v>
      </c>
      <c r="SR41" s="2">
        <v>0</v>
      </c>
      <c r="SS41" s="2">
        <v>1</v>
      </c>
      <c r="ST41" s="2">
        <v>1</v>
      </c>
      <c r="SU41" s="2">
        <v>1</v>
      </c>
      <c r="SV41" s="2">
        <v>0</v>
      </c>
      <c r="SW41" s="2">
        <v>0</v>
      </c>
      <c r="SX41" s="2">
        <v>0</v>
      </c>
      <c r="SY41" s="2">
        <v>0</v>
      </c>
      <c r="SZ41" s="2">
        <v>0</v>
      </c>
      <c r="TA41" s="2">
        <v>0</v>
      </c>
      <c r="TB41" s="2">
        <v>0</v>
      </c>
      <c r="TC41" s="2">
        <v>0</v>
      </c>
      <c r="TE41" s="2">
        <v>0</v>
      </c>
      <c r="TF41" s="2">
        <v>0</v>
      </c>
      <c r="TG41" s="2">
        <v>1</v>
      </c>
      <c r="TH41" s="2">
        <v>1</v>
      </c>
      <c r="TI41" s="2">
        <v>1</v>
      </c>
      <c r="TJ41" s="2">
        <v>1</v>
      </c>
      <c r="TK41" s="2">
        <v>1</v>
      </c>
      <c r="TL41" s="2">
        <v>1</v>
      </c>
      <c r="TM41" s="2">
        <v>2</v>
      </c>
      <c r="TN41" s="2">
        <v>1</v>
      </c>
      <c r="TO41" s="2">
        <v>1</v>
      </c>
      <c r="TP41" s="2">
        <v>1</v>
      </c>
      <c r="TQ41" s="2">
        <v>1</v>
      </c>
      <c r="TR41" s="2">
        <v>1</v>
      </c>
      <c r="TS41" s="2">
        <v>1</v>
      </c>
      <c r="TT41" s="2">
        <v>0</v>
      </c>
      <c r="TU41" s="2">
        <v>0</v>
      </c>
      <c r="TV41" s="2">
        <v>1</v>
      </c>
      <c r="TW41" s="2">
        <v>0</v>
      </c>
      <c r="TX41" s="2">
        <v>0</v>
      </c>
      <c r="TY41" s="2">
        <v>0</v>
      </c>
      <c r="UA41" s="2">
        <v>1</v>
      </c>
      <c r="UB41" s="2">
        <v>3</v>
      </c>
      <c r="UC41" s="2">
        <v>1</v>
      </c>
      <c r="UD41" s="2">
        <v>0</v>
      </c>
      <c r="UE41" s="2">
        <v>1</v>
      </c>
      <c r="UF41" s="2">
        <v>1</v>
      </c>
      <c r="UG41" s="2">
        <v>1</v>
      </c>
      <c r="UH41" s="2">
        <v>1</v>
      </c>
      <c r="UI41" s="2">
        <v>1</v>
      </c>
      <c r="UJ41" s="2">
        <v>1</v>
      </c>
      <c r="UK41" s="2">
        <v>1</v>
      </c>
      <c r="UL41" s="2">
        <v>1</v>
      </c>
      <c r="UM41" s="2">
        <v>1</v>
      </c>
      <c r="UN41" s="2">
        <v>1</v>
      </c>
      <c r="UO41" s="2">
        <v>0</v>
      </c>
      <c r="UP41" s="2">
        <v>1</v>
      </c>
      <c r="UQ41" s="2">
        <v>0</v>
      </c>
      <c r="UR41" s="2">
        <v>0</v>
      </c>
      <c r="US41" s="2">
        <v>1</v>
      </c>
      <c r="UT41" s="2">
        <v>0</v>
      </c>
      <c r="UU41" s="2">
        <v>1</v>
      </c>
      <c r="UV41" s="2">
        <v>1</v>
      </c>
      <c r="UW41" s="2">
        <v>1</v>
      </c>
      <c r="UX41" s="2">
        <v>0</v>
      </c>
      <c r="UY41" s="2">
        <v>0</v>
      </c>
      <c r="UZ41" s="2">
        <v>2</v>
      </c>
    </row>
    <row r="42" spans="1:572" x14ac:dyDescent="0.25">
      <c r="A42" s="2">
        <v>87</v>
      </c>
      <c r="B42" s="2" t="s">
        <v>114</v>
      </c>
      <c r="C42" s="2" t="s">
        <v>1328</v>
      </c>
      <c r="D42" s="2">
        <v>1</v>
      </c>
      <c r="F42" s="31" t="s">
        <v>2581</v>
      </c>
      <c r="G42" s="2">
        <v>1</v>
      </c>
      <c r="H42" s="2">
        <v>0</v>
      </c>
      <c r="J42" s="2">
        <v>0</v>
      </c>
      <c r="K42" s="2">
        <v>0</v>
      </c>
      <c r="L42" s="2">
        <v>0</v>
      </c>
      <c r="M42" s="2">
        <v>0</v>
      </c>
      <c r="N42" s="2">
        <v>0</v>
      </c>
      <c r="O42" s="2">
        <v>0</v>
      </c>
      <c r="P42" s="2">
        <v>0</v>
      </c>
      <c r="Q42" s="2">
        <v>0</v>
      </c>
      <c r="R42" s="2">
        <v>0</v>
      </c>
      <c r="S42" s="2">
        <v>0</v>
      </c>
      <c r="T42" s="2">
        <v>0</v>
      </c>
      <c r="U42" s="2">
        <v>0</v>
      </c>
      <c r="V42" s="2">
        <v>0</v>
      </c>
      <c r="W42" s="2">
        <v>0</v>
      </c>
      <c r="X42" s="2">
        <v>0</v>
      </c>
      <c r="Y42" s="2">
        <v>0</v>
      </c>
      <c r="Z42" s="2">
        <v>0</v>
      </c>
      <c r="AA42" s="2">
        <v>0</v>
      </c>
      <c r="AB42" s="2">
        <v>0</v>
      </c>
      <c r="AC42" s="2">
        <v>0</v>
      </c>
      <c r="AD42" s="2">
        <v>0</v>
      </c>
      <c r="AE42" s="2">
        <v>1</v>
      </c>
      <c r="AF42" s="2">
        <v>0</v>
      </c>
      <c r="AH42" s="2">
        <v>0</v>
      </c>
      <c r="AJ42" s="46">
        <v>0</v>
      </c>
      <c r="AK42" s="2">
        <v>0</v>
      </c>
      <c r="AL42" s="2">
        <v>0</v>
      </c>
      <c r="AM42" s="2">
        <v>0</v>
      </c>
      <c r="AN42" s="2">
        <v>0</v>
      </c>
      <c r="AO42" s="2">
        <v>0</v>
      </c>
      <c r="AP42" s="2">
        <v>0</v>
      </c>
      <c r="AQ42" s="2">
        <v>0</v>
      </c>
      <c r="AR42" s="2">
        <v>0</v>
      </c>
      <c r="AS42" s="2">
        <v>0</v>
      </c>
      <c r="AT42" s="2">
        <v>0</v>
      </c>
      <c r="AU42" s="2">
        <v>0</v>
      </c>
      <c r="AV42" s="2">
        <v>0</v>
      </c>
      <c r="AW42" s="2">
        <v>0</v>
      </c>
      <c r="AX42" s="2">
        <v>0</v>
      </c>
      <c r="AY42" s="2">
        <v>0</v>
      </c>
      <c r="AZ42" s="2">
        <v>0</v>
      </c>
      <c r="BA42" s="2">
        <v>0</v>
      </c>
      <c r="BB42" s="2">
        <v>0</v>
      </c>
      <c r="BC42" s="2">
        <v>0</v>
      </c>
      <c r="BD42" s="2">
        <v>0</v>
      </c>
      <c r="BE42" s="2">
        <v>0</v>
      </c>
      <c r="BF42" s="2">
        <v>0</v>
      </c>
      <c r="CB42" s="2">
        <v>0</v>
      </c>
      <c r="CC42" s="2">
        <v>0</v>
      </c>
      <c r="CE42" s="2">
        <v>8000</v>
      </c>
      <c r="CF42" s="46">
        <v>2500</v>
      </c>
      <c r="CG42" s="2">
        <v>0</v>
      </c>
      <c r="CH42" s="46">
        <v>1</v>
      </c>
      <c r="CI42" s="2">
        <v>0</v>
      </c>
      <c r="CJ42" s="2">
        <v>0</v>
      </c>
      <c r="CK42" s="2">
        <v>0</v>
      </c>
      <c r="CL42" s="2">
        <v>0</v>
      </c>
      <c r="CM42" s="2">
        <v>0</v>
      </c>
      <c r="CN42" s="2">
        <v>0</v>
      </c>
      <c r="CO42" s="2">
        <v>0</v>
      </c>
      <c r="CP42" s="2">
        <v>0</v>
      </c>
      <c r="CR42" s="2">
        <v>1</v>
      </c>
      <c r="CT42" s="46">
        <v>2</v>
      </c>
      <c r="CU42" s="46">
        <v>80</v>
      </c>
      <c r="CV42" s="2">
        <v>0</v>
      </c>
      <c r="CX42" s="2">
        <v>0</v>
      </c>
      <c r="CZ42" s="2">
        <v>0</v>
      </c>
      <c r="DB42" s="46">
        <v>0</v>
      </c>
      <c r="DC42" s="46"/>
      <c r="DD42" s="46">
        <v>1</v>
      </c>
      <c r="DE42" s="46">
        <v>40</v>
      </c>
      <c r="DF42" s="2">
        <v>0</v>
      </c>
      <c r="DH42" s="46">
        <v>1</v>
      </c>
      <c r="DI42" s="46">
        <v>40</v>
      </c>
      <c r="DJ42" s="46">
        <v>0</v>
      </c>
      <c r="DK42" s="46"/>
      <c r="DL42" s="2">
        <v>0</v>
      </c>
      <c r="DN42" s="46">
        <v>2</v>
      </c>
      <c r="DO42" s="46">
        <v>80</v>
      </c>
      <c r="DP42" s="46">
        <v>0</v>
      </c>
      <c r="DQ42" s="46"/>
      <c r="DR42" s="2">
        <v>0</v>
      </c>
      <c r="DS42" s="46"/>
      <c r="DT42" s="46"/>
      <c r="DU42" s="46"/>
      <c r="DV42" s="46"/>
      <c r="DW42" s="46"/>
      <c r="DX42" s="46"/>
      <c r="DY42" s="46"/>
      <c r="DZ42" s="46"/>
      <c r="EA42" s="46"/>
      <c r="EB42" s="46"/>
      <c r="EC42" s="46"/>
      <c r="ED42" s="46"/>
      <c r="EE42" s="46"/>
      <c r="EF42" s="46"/>
      <c r="EG42" s="46"/>
      <c r="EH42" s="46"/>
      <c r="EI42" s="2">
        <v>10</v>
      </c>
      <c r="EJ42" s="2">
        <v>0</v>
      </c>
      <c r="EK42" s="2">
        <v>0</v>
      </c>
      <c r="EL42" s="2">
        <v>0</v>
      </c>
      <c r="EM42" s="2">
        <v>0</v>
      </c>
      <c r="EN42" s="2">
        <v>0</v>
      </c>
      <c r="EO42" s="2">
        <v>0</v>
      </c>
      <c r="EP42" s="2">
        <v>10</v>
      </c>
      <c r="EQ42" s="2">
        <v>0</v>
      </c>
      <c r="ER42" s="2">
        <v>0</v>
      </c>
      <c r="ES42" s="2">
        <v>5</v>
      </c>
      <c r="ET42" s="2">
        <v>0</v>
      </c>
      <c r="EU42" s="2">
        <v>0</v>
      </c>
      <c r="FD42" s="2">
        <v>1</v>
      </c>
      <c r="FE42" s="2">
        <v>0</v>
      </c>
      <c r="FF42" s="2">
        <v>0</v>
      </c>
      <c r="FG42" s="2">
        <v>0</v>
      </c>
      <c r="FH42" s="2">
        <v>0</v>
      </c>
      <c r="FI42" s="2">
        <v>0</v>
      </c>
      <c r="FJ42" s="2">
        <v>1</v>
      </c>
      <c r="FK42" s="2">
        <v>0</v>
      </c>
      <c r="FL42" s="2">
        <v>0</v>
      </c>
      <c r="FM42" s="2">
        <v>0</v>
      </c>
      <c r="FN42" s="2">
        <v>0</v>
      </c>
      <c r="FO42" s="2">
        <v>0</v>
      </c>
      <c r="FP42" s="2">
        <v>0</v>
      </c>
      <c r="FQ42" s="2">
        <v>0</v>
      </c>
      <c r="FZ42" s="2">
        <v>0</v>
      </c>
      <c r="GV42" s="2">
        <v>1</v>
      </c>
      <c r="GW42" s="2">
        <v>0</v>
      </c>
      <c r="GX42" s="2">
        <v>0</v>
      </c>
      <c r="GY42" s="2">
        <v>0</v>
      </c>
      <c r="GZ42" s="2">
        <v>0</v>
      </c>
      <c r="HA42" s="2">
        <v>0</v>
      </c>
      <c r="HB42" s="2">
        <v>1</v>
      </c>
      <c r="HC42" s="2">
        <v>0</v>
      </c>
      <c r="HD42" s="2">
        <v>0</v>
      </c>
      <c r="HE42" s="2">
        <v>0</v>
      </c>
      <c r="HF42" s="2">
        <v>0</v>
      </c>
      <c r="HG42" s="2">
        <v>0</v>
      </c>
      <c r="HH42" s="2">
        <v>0</v>
      </c>
      <c r="HI42" s="2">
        <v>0</v>
      </c>
      <c r="HR42" s="2">
        <v>1</v>
      </c>
      <c r="HS42" s="2">
        <v>1</v>
      </c>
      <c r="HT42" s="2">
        <v>0</v>
      </c>
      <c r="HU42" s="2">
        <v>0</v>
      </c>
      <c r="HV42" s="2">
        <v>0</v>
      </c>
      <c r="HW42" s="2">
        <v>0</v>
      </c>
      <c r="HX42" s="2">
        <v>0</v>
      </c>
      <c r="HY42" s="2">
        <v>0</v>
      </c>
      <c r="HZ42" s="2">
        <v>1</v>
      </c>
      <c r="IA42" s="2">
        <v>0</v>
      </c>
      <c r="IB42" s="2">
        <v>0</v>
      </c>
      <c r="IC42" s="2">
        <v>0</v>
      </c>
      <c r="ID42" s="2">
        <v>0</v>
      </c>
      <c r="IE42" s="2">
        <v>0</v>
      </c>
      <c r="IF42" s="2">
        <v>0</v>
      </c>
      <c r="IG42" s="2">
        <v>0</v>
      </c>
      <c r="IP42" s="2">
        <v>0</v>
      </c>
      <c r="IQ42" s="2">
        <v>0</v>
      </c>
      <c r="IR42" s="2">
        <v>0</v>
      </c>
      <c r="IS42" s="2">
        <v>0</v>
      </c>
      <c r="IT42" s="2">
        <v>0</v>
      </c>
      <c r="IU42" s="2">
        <v>0</v>
      </c>
      <c r="IV42" s="2">
        <v>0</v>
      </c>
      <c r="IW42" s="2">
        <v>0</v>
      </c>
      <c r="IX42" s="2">
        <v>0</v>
      </c>
      <c r="IY42" s="2">
        <v>0</v>
      </c>
      <c r="IZ42" s="2">
        <v>0</v>
      </c>
      <c r="JA42" s="2">
        <v>0</v>
      </c>
      <c r="JB42" s="2">
        <v>0</v>
      </c>
      <c r="JK42" s="2">
        <v>0</v>
      </c>
      <c r="JL42" s="2">
        <v>0</v>
      </c>
      <c r="JM42" s="2">
        <v>0</v>
      </c>
      <c r="JN42" s="2">
        <v>0</v>
      </c>
      <c r="JO42" s="2">
        <v>0</v>
      </c>
      <c r="JP42" s="2">
        <v>1</v>
      </c>
      <c r="JQ42" s="2">
        <v>0</v>
      </c>
      <c r="JR42" s="2">
        <v>1</v>
      </c>
      <c r="JS42" s="2">
        <v>0</v>
      </c>
      <c r="JT42" s="2">
        <v>0</v>
      </c>
      <c r="JU42" s="2">
        <v>0</v>
      </c>
      <c r="JV42" s="2">
        <v>0</v>
      </c>
      <c r="JW42" s="2">
        <v>0</v>
      </c>
      <c r="KF42" s="2">
        <v>1</v>
      </c>
      <c r="KG42" s="2">
        <v>14</v>
      </c>
      <c r="KH42" s="2">
        <v>1</v>
      </c>
      <c r="KJ42" s="2">
        <v>4</v>
      </c>
      <c r="KK42" s="2">
        <v>4</v>
      </c>
      <c r="KL42" s="2">
        <v>4</v>
      </c>
      <c r="KM42" s="2">
        <v>4</v>
      </c>
      <c r="KN42" s="2">
        <v>2</v>
      </c>
      <c r="KO42" s="2">
        <v>3</v>
      </c>
      <c r="KP42" s="2">
        <v>4</v>
      </c>
      <c r="KQ42" s="2">
        <v>3</v>
      </c>
      <c r="KR42" s="2">
        <v>4</v>
      </c>
      <c r="KS42" s="2">
        <v>4</v>
      </c>
      <c r="KT42" s="2">
        <v>2</v>
      </c>
      <c r="KU42" s="2">
        <v>4</v>
      </c>
      <c r="KV42" s="2">
        <v>0</v>
      </c>
      <c r="LE42" s="2">
        <v>1</v>
      </c>
      <c r="LF42" s="2">
        <v>1</v>
      </c>
      <c r="LG42" s="2">
        <v>0</v>
      </c>
      <c r="LH42" s="2">
        <v>0</v>
      </c>
      <c r="LI42" s="2">
        <v>0</v>
      </c>
      <c r="LJ42" s="2">
        <v>0</v>
      </c>
      <c r="LK42" s="2">
        <v>1</v>
      </c>
      <c r="LL42" s="2">
        <v>1</v>
      </c>
      <c r="LM42" s="2">
        <v>0</v>
      </c>
      <c r="LN42" s="46">
        <v>2</v>
      </c>
      <c r="LO42" s="46">
        <v>1</v>
      </c>
      <c r="LP42" s="2">
        <v>1</v>
      </c>
      <c r="LQ42" s="2">
        <v>1</v>
      </c>
      <c r="LR42" s="2">
        <v>0</v>
      </c>
      <c r="LS42" s="2">
        <v>1</v>
      </c>
      <c r="LT42" s="46">
        <v>1</v>
      </c>
      <c r="LU42" s="46">
        <v>1</v>
      </c>
      <c r="LV42" s="2">
        <v>1</v>
      </c>
      <c r="LW42" s="2">
        <v>0</v>
      </c>
      <c r="LX42" s="2">
        <v>0</v>
      </c>
      <c r="LY42" s="46">
        <v>1</v>
      </c>
      <c r="LZ42" s="46">
        <v>1</v>
      </c>
      <c r="MA42" s="46">
        <v>0</v>
      </c>
      <c r="MB42" s="2">
        <v>0</v>
      </c>
      <c r="MC42" s="2">
        <v>1</v>
      </c>
      <c r="MD42" s="2">
        <v>0</v>
      </c>
      <c r="ME42" s="2">
        <v>0</v>
      </c>
      <c r="MF42" s="2">
        <v>0</v>
      </c>
      <c r="MG42" s="2">
        <v>0</v>
      </c>
      <c r="MH42" s="2">
        <v>1</v>
      </c>
      <c r="MI42" s="2">
        <v>1</v>
      </c>
      <c r="MJ42" s="2">
        <v>1</v>
      </c>
      <c r="MK42" s="2">
        <v>1</v>
      </c>
      <c r="ML42" s="2">
        <v>0</v>
      </c>
      <c r="MM42" s="2">
        <v>0</v>
      </c>
      <c r="MN42" s="46">
        <v>0</v>
      </c>
      <c r="MO42" s="46">
        <v>0</v>
      </c>
      <c r="MP42" s="2">
        <v>1</v>
      </c>
      <c r="MQ42" s="2">
        <v>1</v>
      </c>
      <c r="MR42" s="2">
        <v>0</v>
      </c>
      <c r="MS42" s="2">
        <v>2</v>
      </c>
      <c r="MT42" s="2">
        <v>2</v>
      </c>
      <c r="MU42" s="2">
        <v>2</v>
      </c>
      <c r="MV42" s="2">
        <v>2</v>
      </c>
      <c r="MW42" s="2">
        <v>2</v>
      </c>
      <c r="MX42" s="2">
        <v>2</v>
      </c>
      <c r="MY42" s="2">
        <v>0</v>
      </c>
      <c r="MZ42" s="2">
        <v>0</v>
      </c>
      <c r="NA42" s="2">
        <v>0</v>
      </c>
      <c r="NB42" s="2">
        <v>0</v>
      </c>
      <c r="NC42" s="2">
        <v>0</v>
      </c>
      <c r="ND42" s="2">
        <v>1</v>
      </c>
      <c r="NE42" s="2">
        <v>0</v>
      </c>
      <c r="NF42" s="46">
        <v>1</v>
      </c>
      <c r="NG42" s="46">
        <v>0</v>
      </c>
      <c r="NH42" s="2">
        <v>1</v>
      </c>
      <c r="NI42" s="2">
        <v>1</v>
      </c>
      <c r="NJ42" s="38">
        <v>44057</v>
      </c>
      <c r="NK42" s="2">
        <v>4</v>
      </c>
      <c r="NL42" s="2">
        <v>1</v>
      </c>
      <c r="NM42" s="2">
        <v>0</v>
      </c>
      <c r="NN42" s="2">
        <v>0</v>
      </c>
      <c r="NO42" s="2">
        <v>0</v>
      </c>
      <c r="NP42" s="2">
        <v>0</v>
      </c>
      <c r="NQ42" s="2">
        <v>0</v>
      </c>
      <c r="NR42" s="2">
        <v>1</v>
      </c>
      <c r="NS42" s="2">
        <v>0</v>
      </c>
      <c r="NT42" s="2">
        <v>1</v>
      </c>
      <c r="NU42" s="2">
        <v>0</v>
      </c>
      <c r="NV42" s="2">
        <v>0</v>
      </c>
      <c r="NW42" s="2">
        <v>0</v>
      </c>
      <c r="NX42" s="2">
        <v>0</v>
      </c>
      <c r="NY42" s="2">
        <v>0</v>
      </c>
      <c r="NZ42" s="2">
        <v>0</v>
      </c>
      <c r="OA42" s="2">
        <v>0</v>
      </c>
      <c r="OB42" s="2">
        <v>0</v>
      </c>
      <c r="OC42" s="2">
        <v>0</v>
      </c>
      <c r="OD42" s="2">
        <v>0</v>
      </c>
      <c r="OE42" s="2">
        <v>0</v>
      </c>
      <c r="OF42" s="2">
        <v>0</v>
      </c>
      <c r="OG42" s="2">
        <v>0</v>
      </c>
      <c r="OH42" s="2">
        <v>0</v>
      </c>
      <c r="OI42" s="2">
        <v>1</v>
      </c>
      <c r="OJ42" s="2">
        <v>1</v>
      </c>
      <c r="OK42" s="2">
        <v>1</v>
      </c>
      <c r="OL42" s="2">
        <v>3</v>
      </c>
      <c r="OM42" s="2">
        <v>1</v>
      </c>
      <c r="ON42" s="2">
        <v>3</v>
      </c>
      <c r="OO42" s="2">
        <v>1</v>
      </c>
      <c r="OP42" s="2">
        <v>1</v>
      </c>
      <c r="OQ42" s="2">
        <v>1</v>
      </c>
      <c r="OR42" s="2">
        <v>1</v>
      </c>
      <c r="OS42" s="2">
        <v>1</v>
      </c>
      <c r="OT42" s="46">
        <v>1</v>
      </c>
      <c r="OU42" s="2">
        <v>3</v>
      </c>
      <c r="OV42" s="2">
        <v>3</v>
      </c>
      <c r="OW42" s="2">
        <v>3</v>
      </c>
      <c r="OX42" s="2">
        <v>3</v>
      </c>
      <c r="OY42" s="2">
        <v>1</v>
      </c>
      <c r="OZ42" s="2">
        <v>3</v>
      </c>
      <c r="PA42" s="2">
        <v>2</v>
      </c>
      <c r="PB42" s="2">
        <v>1</v>
      </c>
      <c r="PC42" s="46">
        <v>2</v>
      </c>
      <c r="PD42" s="46">
        <v>1</v>
      </c>
      <c r="PE42" s="2">
        <v>1</v>
      </c>
      <c r="PF42" s="2">
        <v>1</v>
      </c>
      <c r="PG42" s="2">
        <v>3</v>
      </c>
      <c r="PH42" s="46">
        <v>1</v>
      </c>
      <c r="PI42" s="2">
        <v>1</v>
      </c>
      <c r="PJ42" s="2">
        <v>1</v>
      </c>
      <c r="PK42" s="2">
        <v>1</v>
      </c>
      <c r="PL42" s="2">
        <v>1</v>
      </c>
      <c r="PM42" s="2">
        <v>1</v>
      </c>
      <c r="PN42" s="2">
        <v>1</v>
      </c>
      <c r="PO42" s="2">
        <v>1</v>
      </c>
      <c r="PP42" s="2">
        <v>2</v>
      </c>
      <c r="PQ42" s="2">
        <v>2</v>
      </c>
      <c r="PR42" s="2">
        <v>1</v>
      </c>
      <c r="PS42" s="2">
        <v>1</v>
      </c>
      <c r="PT42" s="2">
        <v>1</v>
      </c>
      <c r="PU42" s="2">
        <v>1</v>
      </c>
      <c r="PV42" s="2">
        <v>1</v>
      </c>
      <c r="PW42" s="2">
        <v>1</v>
      </c>
      <c r="PX42" s="2">
        <v>1</v>
      </c>
      <c r="PY42" s="2">
        <v>1</v>
      </c>
      <c r="PZ42" s="2">
        <v>3</v>
      </c>
      <c r="QA42" s="2">
        <v>1</v>
      </c>
      <c r="QB42" s="2">
        <v>3</v>
      </c>
      <c r="QC42" s="2">
        <v>3</v>
      </c>
      <c r="QD42" s="2">
        <v>1</v>
      </c>
      <c r="QE42" s="2">
        <v>1</v>
      </c>
      <c r="QF42" s="2">
        <v>1</v>
      </c>
      <c r="QG42" s="2">
        <v>1</v>
      </c>
      <c r="QH42" s="2">
        <v>3</v>
      </c>
      <c r="QI42" s="2">
        <v>3</v>
      </c>
      <c r="QJ42" s="2">
        <v>3</v>
      </c>
      <c r="QK42" s="2">
        <v>0</v>
      </c>
      <c r="QL42" s="2">
        <v>0</v>
      </c>
      <c r="QM42" s="2">
        <v>1</v>
      </c>
      <c r="QN42" s="2">
        <v>0</v>
      </c>
      <c r="QO42" s="2">
        <v>3</v>
      </c>
      <c r="QP42" s="2">
        <v>1</v>
      </c>
      <c r="QQ42" s="2">
        <v>1</v>
      </c>
      <c r="QR42" s="2">
        <v>0</v>
      </c>
      <c r="QT42" s="2">
        <v>0</v>
      </c>
      <c r="QV42" s="2">
        <v>2</v>
      </c>
      <c r="QW42" s="2">
        <v>2</v>
      </c>
      <c r="QX42" s="2">
        <v>1</v>
      </c>
      <c r="QY42" s="2">
        <v>1</v>
      </c>
      <c r="QZ42" s="2">
        <v>0</v>
      </c>
      <c r="RA42" s="2">
        <v>0</v>
      </c>
      <c r="RB42" s="2">
        <v>0</v>
      </c>
      <c r="RL42" s="2">
        <v>0</v>
      </c>
      <c r="RM42" s="2">
        <v>0</v>
      </c>
      <c r="RN42" s="2">
        <v>0</v>
      </c>
      <c r="RO42" s="2">
        <v>0</v>
      </c>
      <c r="RP42" s="2">
        <v>0</v>
      </c>
      <c r="RQ42" s="2">
        <v>0</v>
      </c>
      <c r="RR42" s="2">
        <v>1</v>
      </c>
      <c r="RS42" s="2">
        <v>1</v>
      </c>
      <c r="RT42" s="2">
        <v>0</v>
      </c>
      <c r="RU42" s="2">
        <v>1</v>
      </c>
      <c r="RV42" s="2">
        <v>0</v>
      </c>
      <c r="RW42" s="2">
        <v>1</v>
      </c>
      <c r="RX42" s="2">
        <v>1</v>
      </c>
      <c r="RY42" s="2">
        <v>0</v>
      </c>
      <c r="RZ42" s="2">
        <v>0</v>
      </c>
      <c r="SA42" s="2">
        <v>1</v>
      </c>
      <c r="SB42" s="2">
        <v>1</v>
      </c>
      <c r="SC42" s="2">
        <v>0</v>
      </c>
      <c r="SD42" s="2">
        <v>0</v>
      </c>
      <c r="SE42" s="2">
        <v>0</v>
      </c>
      <c r="SF42" s="2">
        <v>0</v>
      </c>
      <c r="SG42" s="2">
        <v>0</v>
      </c>
      <c r="SH42" s="2">
        <v>0</v>
      </c>
      <c r="SI42" s="2">
        <v>0</v>
      </c>
      <c r="SK42" s="2">
        <v>1</v>
      </c>
      <c r="SL42" s="2">
        <v>1</v>
      </c>
      <c r="SM42" s="2">
        <v>1</v>
      </c>
      <c r="SN42" s="2">
        <v>0</v>
      </c>
      <c r="SO42" s="2">
        <v>1</v>
      </c>
      <c r="SP42" s="2">
        <v>1</v>
      </c>
      <c r="SQ42" s="2">
        <v>0</v>
      </c>
      <c r="SR42" s="2">
        <v>0</v>
      </c>
      <c r="SS42" s="2">
        <v>1</v>
      </c>
      <c r="ST42" s="2">
        <v>1</v>
      </c>
      <c r="SU42" s="2">
        <v>1</v>
      </c>
      <c r="SV42" s="2">
        <v>1</v>
      </c>
      <c r="SW42" s="2">
        <v>0</v>
      </c>
      <c r="SX42" s="2">
        <v>1</v>
      </c>
      <c r="SY42" s="2">
        <v>0</v>
      </c>
      <c r="SZ42" s="2">
        <v>1</v>
      </c>
      <c r="TA42" s="2">
        <v>0</v>
      </c>
      <c r="TB42" s="2">
        <v>0</v>
      </c>
      <c r="TC42" s="2">
        <v>0</v>
      </c>
      <c r="TE42" s="2">
        <v>0</v>
      </c>
      <c r="TF42" s="2">
        <v>0</v>
      </c>
      <c r="TG42" s="2">
        <v>0</v>
      </c>
      <c r="TH42" s="2">
        <v>1</v>
      </c>
      <c r="TI42" s="2">
        <v>1</v>
      </c>
      <c r="TJ42" s="2">
        <v>1</v>
      </c>
      <c r="TK42" s="2">
        <v>1</v>
      </c>
      <c r="TL42" s="2">
        <v>1</v>
      </c>
      <c r="TM42" s="2">
        <v>1</v>
      </c>
      <c r="TN42" s="2">
        <v>1</v>
      </c>
      <c r="TO42" s="2">
        <v>1</v>
      </c>
      <c r="TP42" s="2">
        <v>1</v>
      </c>
      <c r="TQ42" s="2">
        <v>1</v>
      </c>
      <c r="TR42" s="2">
        <v>1</v>
      </c>
      <c r="TS42" s="2">
        <v>0</v>
      </c>
      <c r="TT42" s="2">
        <v>0</v>
      </c>
      <c r="TU42" s="2">
        <v>0</v>
      </c>
      <c r="TV42" s="2">
        <v>0</v>
      </c>
      <c r="TW42" s="2">
        <v>0</v>
      </c>
      <c r="TX42" s="2">
        <v>0</v>
      </c>
      <c r="TY42" s="2">
        <v>0</v>
      </c>
      <c r="UA42" s="2">
        <v>3</v>
      </c>
      <c r="UB42" s="2">
        <v>3</v>
      </c>
      <c r="UC42" s="2">
        <v>1</v>
      </c>
      <c r="UD42" s="2">
        <v>0</v>
      </c>
      <c r="UE42" s="2">
        <v>1</v>
      </c>
      <c r="UF42" s="2">
        <v>1</v>
      </c>
      <c r="UG42" s="2">
        <v>0</v>
      </c>
      <c r="UH42" s="2">
        <v>0</v>
      </c>
      <c r="UI42" s="2">
        <v>1</v>
      </c>
      <c r="UJ42" s="2">
        <v>1</v>
      </c>
      <c r="UK42" s="2">
        <v>0</v>
      </c>
      <c r="UL42" s="2">
        <v>0</v>
      </c>
      <c r="UM42" s="2">
        <v>0</v>
      </c>
      <c r="UN42" s="2">
        <v>0</v>
      </c>
      <c r="UO42" s="2">
        <v>0</v>
      </c>
      <c r="UP42" s="2">
        <v>1</v>
      </c>
      <c r="UQ42" s="2">
        <v>1</v>
      </c>
      <c r="UR42" s="2">
        <v>1</v>
      </c>
      <c r="US42" s="2">
        <v>1</v>
      </c>
      <c r="UT42" s="2">
        <v>0</v>
      </c>
      <c r="UU42" s="2">
        <v>1</v>
      </c>
      <c r="UV42" s="2">
        <v>0</v>
      </c>
      <c r="UW42" s="2">
        <v>1</v>
      </c>
      <c r="UX42" s="2">
        <v>0</v>
      </c>
      <c r="UY42" s="2">
        <v>0</v>
      </c>
      <c r="UZ42" s="2">
        <v>2</v>
      </c>
    </row>
    <row r="43" spans="1:572" x14ac:dyDescent="0.25">
      <c r="A43" s="2">
        <v>88</v>
      </c>
      <c r="B43" s="2" t="s">
        <v>114</v>
      </c>
      <c r="C43" s="2" t="s">
        <v>1328</v>
      </c>
      <c r="D43" s="2">
        <v>1</v>
      </c>
      <c r="F43" s="31" t="s">
        <v>2582</v>
      </c>
      <c r="G43" s="2">
        <v>1</v>
      </c>
      <c r="H43" s="2">
        <v>0</v>
      </c>
      <c r="J43" s="2">
        <v>1</v>
      </c>
      <c r="K43" s="2">
        <v>0</v>
      </c>
      <c r="L43" s="2">
        <v>0</v>
      </c>
      <c r="M43" s="2">
        <v>0</v>
      </c>
      <c r="N43" s="2">
        <v>1</v>
      </c>
      <c r="O43" s="2">
        <v>1</v>
      </c>
      <c r="P43" s="2">
        <v>0</v>
      </c>
      <c r="Q43" s="2">
        <v>0</v>
      </c>
      <c r="R43" s="2">
        <v>0</v>
      </c>
      <c r="S43" s="2">
        <v>0</v>
      </c>
      <c r="T43" s="2">
        <v>1</v>
      </c>
      <c r="U43" s="2">
        <v>1</v>
      </c>
      <c r="V43" s="2">
        <v>1</v>
      </c>
      <c r="W43" s="2">
        <v>0</v>
      </c>
      <c r="X43" s="2">
        <v>1</v>
      </c>
      <c r="Y43" s="2">
        <v>0</v>
      </c>
      <c r="Z43" s="2">
        <v>0</v>
      </c>
      <c r="AA43" s="2">
        <v>0</v>
      </c>
      <c r="AB43" s="2">
        <v>0</v>
      </c>
      <c r="AC43" s="2">
        <v>0</v>
      </c>
      <c r="AD43" s="2">
        <v>0</v>
      </c>
      <c r="AE43" s="2">
        <v>0</v>
      </c>
      <c r="AF43" s="2">
        <v>1</v>
      </c>
      <c r="AG43" s="2">
        <v>2</v>
      </c>
      <c r="AH43" s="2">
        <v>1</v>
      </c>
      <c r="AI43" s="2">
        <v>5</v>
      </c>
      <c r="AJ43" s="46">
        <v>1</v>
      </c>
      <c r="AK43" s="2">
        <v>1</v>
      </c>
      <c r="AL43" s="2">
        <v>0</v>
      </c>
      <c r="AM43" s="2">
        <v>0</v>
      </c>
      <c r="AN43" s="2">
        <v>0</v>
      </c>
      <c r="AO43" s="2">
        <v>0</v>
      </c>
      <c r="AP43" s="2">
        <v>1</v>
      </c>
      <c r="AQ43" s="2">
        <v>0</v>
      </c>
      <c r="AR43" s="2">
        <v>0</v>
      </c>
      <c r="AS43" s="2">
        <v>0</v>
      </c>
      <c r="AT43" s="2">
        <v>0</v>
      </c>
      <c r="AU43" s="2">
        <v>1</v>
      </c>
      <c r="AV43" s="2">
        <v>0</v>
      </c>
      <c r="AW43" s="2">
        <v>0</v>
      </c>
      <c r="AX43" s="2">
        <v>0</v>
      </c>
      <c r="AY43" s="2">
        <v>0</v>
      </c>
      <c r="AZ43" s="2">
        <v>0</v>
      </c>
      <c r="BA43" s="2">
        <v>0</v>
      </c>
      <c r="BB43" s="2">
        <v>0</v>
      </c>
      <c r="BC43" s="2">
        <v>0</v>
      </c>
      <c r="BD43" s="2">
        <v>0</v>
      </c>
      <c r="BE43" s="2">
        <v>0</v>
      </c>
      <c r="BF43" s="2">
        <v>1</v>
      </c>
      <c r="BG43" s="2">
        <v>1</v>
      </c>
      <c r="BH43" s="2">
        <v>0</v>
      </c>
      <c r="BI43" s="2">
        <v>0</v>
      </c>
      <c r="BJ43" s="2">
        <v>0</v>
      </c>
      <c r="BK43" s="2">
        <v>0</v>
      </c>
      <c r="BL43" s="2">
        <v>1</v>
      </c>
      <c r="BM43" s="2">
        <v>0</v>
      </c>
      <c r="BN43" s="2">
        <v>0</v>
      </c>
      <c r="BO43" s="2">
        <v>0</v>
      </c>
      <c r="BP43" s="2">
        <v>0</v>
      </c>
      <c r="BQ43" s="2">
        <v>2</v>
      </c>
      <c r="BR43" s="2">
        <v>0</v>
      </c>
      <c r="BS43" s="2">
        <v>0</v>
      </c>
      <c r="CB43" s="2">
        <v>1</v>
      </c>
      <c r="CC43" s="2">
        <v>0</v>
      </c>
      <c r="CE43" s="2">
        <v>7000</v>
      </c>
      <c r="CF43" s="46">
        <v>2500</v>
      </c>
      <c r="CG43" s="2">
        <v>0</v>
      </c>
      <c r="CH43" s="46">
        <v>0</v>
      </c>
      <c r="CI43" s="2">
        <v>1</v>
      </c>
      <c r="CJ43" s="2">
        <v>0</v>
      </c>
      <c r="CK43" s="2">
        <v>1</v>
      </c>
      <c r="CL43" s="2">
        <v>0</v>
      </c>
      <c r="CM43" s="2">
        <v>0</v>
      </c>
      <c r="CN43" s="2">
        <v>1</v>
      </c>
      <c r="CO43" s="2">
        <v>0</v>
      </c>
      <c r="CP43" s="2">
        <v>1</v>
      </c>
      <c r="CQ43" s="2">
        <v>1</v>
      </c>
      <c r="CR43" s="2">
        <v>1</v>
      </c>
      <c r="CT43" s="46">
        <v>3</v>
      </c>
      <c r="CU43" s="46">
        <v>120</v>
      </c>
      <c r="CV43" s="2">
        <v>0</v>
      </c>
      <c r="CX43" s="2">
        <v>0</v>
      </c>
      <c r="CZ43" s="2">
        <v>1</v>
      </c>
      <c r="DA43" s="2">
        <v>40</v>
      </c>
      <c r="DB43" s="46">
        <v>1</v>
      </c>
      <c r="DC43" s="46">
        <v>40</v>
      </c>
      <c r="DD43" s="46">
        <v>1</v>
      </c>
      <c r="DE43" s="46">
        <v>40</v>
      </c>
      <c r="DF43" s="2">
        <v>0</v>
      </c>
      <c r="DH43" s="46">
        <v>0</v>
      </c>
      <c r="DI43" s="46"/>
      <c r="DJ43" s="46">
        <v>1</v>
      </c>
      <c r="DK43" s="46">
        <v>40</v>
      </c>
      <c r="DL43" s="2">
        <v>0</v>
      </c>
      <c r="DN43" s="46">
        <v>3</v>
      </c>
      <c r="DO43" s="46">
        <v>100</v>
      </c>
      <c r="DP43" s="46">
        <v>1</v>
      </c>
      <c r="DQ43" s="46">
        <v>40</v>
      </c>
      <c r="DR43" s="2">
        <v>1</v>
      </c>
      <c r="DS43" s="46">
        <v>1</v>
      </c>
      <c r="DT43" s="46">
        <v>40</v>
      </c>
      <c r="DU43" s="46">
        <v>1</v>
      </c>
      <c r="DV43" s="46">
        <v>40</v>
      </c>
      <c r="DW43" s="46">
        <v>1</v>
      </c>
      <c r="DX43" s="46">
        <v>40</v>
      </c>
      <c r="DY43" s="46">
        <v>1</v>
      </c>
      <c r="DZ43" s="46">
        <v>40</v>
      </c>
      <c r="EA43" s="46">
        <v>1</v>
      </c>
      <c r="EB43" s="46">
        <v>40</v>
      </c>
      <c r="EC43" s="46">
        <v>0</v>
      </c>
      <c r="ED43" s="46"/>
      <c r="EE43" s="46">
        <v>1</v>
      </c>
      <c r="EF43" s="46">
        <v>40</v>
      </c>
      <c r="EG43" s="46">
        <v>0</v>
      </c>
      <c r="EH43" s="46"/>
      <c r="EI43" s="2">
        <v>0</v>
      </c>
      <c r="EJ43" s="2">
        <v>0</v>
      </c>
      <c r="EK43" s="2">
        <v>0</v>
      </c>
      <c r="EL43" s="2">
        <v>0</v>
      </c>
      <c r="EM43" s="2">
        <v>0</v>
      </c>
      <c r="EN43" s="2">
        <v>0</v>
      </c>
      <c r="EO43" s="2">
        <v>0</v>
      </c>
      <c r="EP43" s="2">
        <v>0</v>
      </c>
      <c r="EQ43" s="2">
        <v>0</v>
      </c>
      <c r="ER43" s="2">
        <v>0</v>
      </c>
      <c r="ES43" s="2">
        <v>0</v>
      </c>
      <c r="ET43" s="2">
        <v>0</v>
      </c>
      <c r="EU43" s="2">
        <v>0</v>
      </c>
      <c r="FD43" s="2">
        <v>0</v>
      </c>
      <c r="FZ43" s="2">
        <v>0</v>
      </c>
      <c r="GV43" s="2">
        <v>0</v>
      </c>
      <c r="HR43" s="2">
        <v>1</v>
      </c>
      <c r="HS43" s="2">
        <v>1</v>
      </c>
      <c r="HT43" s="2">
        <v>1</v>
      </c>
      <c r="HU43" s="2">
        <v>0</v>
      </c>
      <c r="HV43" s="2">
        <v>0</v>
      </c>
      <c r="HW43" s="2">
        <v>0</v>
      </c>
      <c r="HX43" s="2">
        <v>0</v>
      </c>
      <c r="HY43" s="2">
        <v>0</v>
      </c>
      <c r="HZ43" s="2">
        <v>0</v>
      </c>
      <c r="IA43" s="2">
        <v>1</v>
      </c>
      <c r="IB43" s="2">
        <v>0</v>
      </c>
      <c r="IC43" s="2">
        <v>0</v>
      </c>
      <c r="ID43" s="2">
        <v>0</v>
      </c>
      <c r="IE43" s="2">
        <v>1</v>
      </c>
      <c r="IF43" s="2">
        <v>0</v>
      </c>
      <c r="IG43" s="2">
        <v>0</v>
      </c>
      <c r="IP43" s="2">
        <v>0</v>
      </c>
      <c r="IQ43" s="2">
        <v>0</v>
      </c>
      <c r="IR43" s="2">
        <v>0</v>
      </c>
      <c r="IS43" s="2">
        <v>1</v>
      </c>
      <c r="IT43" s="2">
        <v>0</v>
      </c>
      <c r="IU43" s="2">
        <v>0</v>
      </c>
      <c r="IV43" s="2">
        <v>0</v>
      </c>
      <c r="IW43" s="2">
        <v>0</v>
      </c>
      <c r="IX43" s="2">
        <v>0</v>
      </c>
      <c r="IY43" s="2">
        <v>0</v>
      </c>
      <c r="IZ43" s="2">
        <v>1</v>
      </c>
      <c r="JA43" s="2">
        <v>0</v>
      </c>
      <c r="JB43" s="2">
        <v>0</v>
      </c>
      <c r="JK43" s="2">
        <v>0</v>
      </c>
      <c r="JL43" s="2">
        <v>0</v>
      </c>
      <c r="JM43" s="2">
        <v>0</v>
      </c>
      <c r="JN43" s="2">
        <v>0</v>
      </c>
      <c r="JO43" s="2">
        <v>0</v>
      </c>
      <c r="JP43" s="2">
        <v>0</v>
      </c>
      <c r="JQ43" s="2">
        <v>1</v>
      </c>
      <c r="JR43" s="2">
        <v>0</v>
      </c>
      <c r="JS43" s="2">
        <v>0</v>
      </c>
      <c r="JT43" s="2">
        <v>0</v>
      </c>
      <c r="JU43" s="2">
        <v>1</v>
      </c>
      <c r="JV43" s="2">
        <v>0</v>
      </c>
      <c r="JW43" s="2">
        <v>0</v>
      </c>
      <c r="KF43" s="2">
        <v>1</v>
      </c>
      <c r="KG43" s="2">
        <v>14</v>
      </c>
      <c r="KH43" s="2">
        <v>1</v>
      </c>
      <c r="KJ43" s="2">
        <v>4</v>
      </c>
      <c r="KK43" s="2">
        <v>4</v>
      </c>
      <c r="KL43" s="2">
        <v>4</v>
      </c>
      <c r="KM43" s="2">
        <v>4</v>
      </c>
      <c r="KN43" s="2">
        <v>4</v>
      </c>
      <c r="KO43" s="2">
        <v>3</v>
      </c>
      <c r="KP43" s="2">
        <v>4</v>
      </c>
      <c r="KQ43" s="2">
        <v>4</v>
      </c>
      <c r="KR43" s="2">
        <v>4</v>
      </c>
      <c r="KS43" s="2">
        <v>4</v>
      </c>
      <c r="KT43" s="2">
        <v>4</v>
      </c>
      <c r="KU43" s="2">
        <v>4</v>
      </c>
      <c r="KV43" s="2">
        <v>0</v>
      </c>
      <c r="LE43" s="2">
        <v>1</v>
      </c>
      <c r="LF43" s="2">
        <v>1</v>
      </c>
      <c r="LG43" s="2">
        <v>0</v>
      </c>
      <c r="LH43" s="2">
        <v>1</v>
      </c>
      <c r="LI43" s="2">
        <v>0</v>
      </c>
      <c r="LJ43" s="2">
        <v>1</v>
      </c>
      <c r="LK43" s="2">
        <v>1</v>
      </c>
      <c r="LL43" s="2">
        <v>1</v>
      </c>
      <c r="LM43" s="2">
        <v>0</v>
      </c>
      <c r="LN43" s="46">
        <v>3</v>
      </c>
      <c r="LO43" s="46">
        <v>1</v>
      </c>
      <c r="LP43" s="2">
        <v>1</v>
      </c>
      <c r="LQ43" s="2">
        <v>1</v>
      </c>
      <c r="LR43" s="2">
        <v>0</v>
      </c>
      <c r="LS43" s="2">
        <v>0</v>
      </c>
      <c r="LT43" s="46">
        <v>1</v>
      </c>
      <c r="LU43" s="46">
        <v>1</v>
      </c>
      <c r="LV43" s="2">
        <v>0</v>
      </c>
      <c r="LW43" s="2">
        <v>0</v>
      </c>
      <c r="LX43" s="2">
        <v>0</v>
      </c>
      <c r="LY43" s="46">
        <v>1</v>
      </c>
      <c r="LZ43" s="46">
        <v>1</v>
      </c>
      <c r="MA43" s="46">
        <v>1</v>
      </c>
      <c r="MB43" s="2">
        <v>0</v>
      </c>
      <c r="MC43" s="2">
        <v>1</v>
      </c>
      <c r="MD43" s="2">
        <v>0</v>
      </c>
      <c r="ME43" s="2">
        <v>1</v>
      </c>
      <c r="MF43" s="2">
        <v>1</v>
      </c>
      <c r="MG43" s="2">
        <v>0</v>
      </c>
      <c r="MH43" s="2">
        <v>1</v>
      </c>
      <c r="MI43" s="2">
        <v>0</v>
      </c>
      <c r="MJ43" s="2">
        <v>1</v>
      </c>
      <c r="MK43" s="2">
        <v>1</v>
      </c>
      <c r="ML43" s="2">
        <v>1</v>
      </c>
      <c r="MM43" s="2">
        <v>1</v>
      </c>
      <c r="MN43" s="46">
        <v>1</v>
      </c>
      <c r="MO43" s="46">
        <v>1</v>
      </c>
      <c r="MP43" s="2">
        <v>0</v>
      </c>
      <c r="MQ43" s="2">
        <v>1</v>
      </c>
      <c r="MR43" s="2">
        <v>0</v>
      </c>
      <c r="MS43" s="2">
        <v>1</v>
      </c>
      <c r="MT43" s="2">
        <v>1</v>
      </c>
      <c r="MU43" s="2">
        <v>2</v>
      </c>
      <c r="MV43" s="2">
        <v>2</v>
      </c>
      <c r="MW43" s="2">
        <v>1</v>
      </c>
      <c r="MX43" s="2">
        <v>1</v>
      </c>
      <c r="MY43" s="2">
        <v>0</v>
      </c>
      <c r="MZ43" s="2">
        <v>0</v>
      </c>
      <c r="NA43" s="2">
        <v>1</v>
      </c>
      <c r="NB43" s="2">
        <v>1</v>
      </c>
      <c r="NC43" s="2">
        <v>1</v>
      </c>
      <c r="ND43" s="2">
        <v>1</v>
      </c>
      <c r="NE43" s="2">
        <v>0</v>
      </c>
      <c r="NF43" s="46">
        <v>1</v>
      </c>
      <c r="NG43" s="46">
        <v>1</v>
      </c>
      <c r="NH43" s="2">
        <v>1</v>
      </c>
      <c r="NI43" s="2">
        <v>1</v>
      </c>
      <c r="NJ43" s="38">
        <v>44074</v>
      </c>
      <c r="NK43" s="2">
        <v>3</v>
      </c>
      <c r="NL43" s="2">
        <v>1</v>
      </c>
      <c r="NM43" s="2">
        <v>0</v>
      </c>
      <c r="NN43" s="2">
        <v>0</v>
      </c>
      <c r="NO43" s="2">
        <v>0</v>
      </c>
      <c r="NP43" s="2">
        <v>0</v>
      </c>
      <c r="NQ43" s="2">
        <v>0</v>
      </c>
      <c r="NR43" s="2">
        <v>1</v>
      </c>
      <c r="NS43" s="2">
        <v>0</v>
      </c>
      <c r="NT43" s="2">
        <v>0</v>
      </c>
      <c r="NU43" s="2">
        <v>0</v>
      </c>
      <c r="NV43" s="2">
        <v>0</v>
      </c>
      <c r="NW43" s="2">
        <v>1</v>
      </c>
      <c r="NX43" s="2">
        <v>0</v>
      </c>
      <c r="NY43" s="2">
        <v>0</v>
      </c>
      <c r="NZ43" s="2">
        <v>0</v>
      </c>
      <c r="OA43" s="2">
        <v>0</v>
      </c>
      <c r="OB43" s="2">
        <v>0</v>
      </c>
      <c r="OC43" s="2">
        <v>0</v>
      </c>
      <c r="OD43" s="2">
        <v>0</v>
      </c>
      <c r="OE43" s="2">
        <v>0</v>
      </c>
      <c r="OF43" s="2">
        <v>0</v>
      </c>
      <c r="OG43" s="2">
        <v>0</v>
      </c>
      <c r="OH43" s="2">
        <v>0</v>
      </c>
      <c r="OI43" s="2">
        <v>2</v>
      </c>
      <c r="OJ43" s="2">
        <v>1</v>
      </c>
      <c r="OK43" s="2">
        <v>1</v>
      </c>
      <c r="OL43" s="2">
        <v>1</v>
      </c>
      <c r="OM43" s="2">
        <v>1</v>
      </c>
      <c r="ON43" s="2">
        <v>1</v>
      </c>
      <c r="OO43" s="2">
        <v>1</v>
      </c>
      <c r="OP43" s="2">
        <v>2</v>
      </c>
      <c r="OQ43" s="2">
        <v>1</v>
      </c>
      <c r="OR43" s="2">
        <v>1</v>
      </c>
      <c r="OS43" s="2">
        <v>1</v>
      </c>
      <c r="OT43" s="46">
        <v>2</v>
      </c>
      <c r="OU43" s="2">
        <v>1</v>
      </c>
      <c r="OV43" s="2">
        <v>1</v>
      </c>
      <c r="OW43" s="2">
        <v>2</v>
      </c>
      <c r="OX43" s="2">
        <v>1</v>
      </c>
      <c r="OY43" s="2">
        <v>1</v>
      </c>
      <c r="OZ43" s="2">
        <v>1</v>
      </c>
      <c r="PA43" s="2">
        <v>1</v>
      </c>
      <c r="PB43" s="2">
        <v>1</v>
      </c>
      <c r="PC43" s="46">
        <v>1</v>
      </c>
      <c r="PD43" s="46">
        <v>1</v>
      </c>
      <c r="PE43" s="2">
        <v>1</v>
      </c>
      <c r="PF43" s="2">
        <v>1</v>
      </c>
      <c r="PG43" s="2">
        <v>1</v>
      </c>
      <c r="PH43" s="46">
        <v>1</v>
      </c>
      <c r="PI43" s="2">
        <v>3</v>
      </c>
      <c r="PJ43" s="2">
        <v>2</v>
      </c>
      <c r="PK43" s="2">
        <v>1</v>
      </c>
      <c r="PL43" s="2">
        <v>2</v>
      </c>
      <c r="PM43" s="2">
        <v>3</v>
      </c>
      <c r="PN43" s="2">
        <v>2</v>
      </c>
      <c r="PO43" s="2">
        <v>3</v>
      </c>
      <c r="PP43" s="2">
        <v>3</v>
      </c>
      <c r="PQ43" s="2">
        <v>3</v>
      </c>
      <c r="PR43" s="2">
        <v>2</v>
      </c>
      <c r="PS43" s="2">
        <v>1</v>
      </c>
      <c r="PT43" s="2">
        <v>2</v>
      </c>
      <c r="PU43" s="2">
        <v>2</v>
      </c>
      <c r="PV43" s="2">
        <v>3</v>
      </c>
      <c r="PW43" s="2">
        <v>2</v>
      </c>
      <c r="PX43" s="2">
        <v>2</v>
      </c>
      <c r="PY43" s="2">
        <v>1</v>
      </c>
      <c r="PZ43" s="2">
        <v>2</v>
      </c>
      <c r="QA43" s="2">
        <v>3</v>
      </c>
      <c r="QB43" s="2">
        <v>2</v>
      </c>
      <c r="QC43" s="2">
        <v>2</v>
      </c>
      <c r="QD43" s="2">
        <v>2</v>
      </c>
      <c r="QE43" s="2">
        <v>2</v>
      </c>
      <c r="QF43" s="2">
        <v>2</v>
      </c>
      <c r="QG43" s="2">
        <v>1</v>
      </c>
      <c r="QH43" s="2">
        <v>1</v>
      </c>
      <c r="QI43" s="2">
        <v>3</v>
      </c>
      <c r="QJ43" s="2">
        <v>1</v>
      </c>
      <c r="QK43" s="2">
        <v>0</v>
      </c>
      <c r="QL43" s="2">
        <v>1</v>
      </c>
      <c r="QM43" s="2">
        <v>0</v>
      </c>
      <c r="QN43" s="2">
        <v>0</v>
      </c>
      <c r="QO43" s="2">
        <v>2</v>
      </c>
      <c r="QP43" s="2">
        <v>1</v>
      </c>
      <c r="QQ43" s="2">
        <v>2</v>
      </c>
      <c r="QR43" s="2">
        <v>0</v>
      </c>
      <c r="QT43" s="2">
        <v>0</v>
      </c>
      <c r="QV43" s="2">
        <v>2</v>
      </c>
      <c r="QW43" s="2">
        <v>2</v>
      </c>
      <c r="QX43" s="2">
        <v>0</v>
      </c>
      <c r="QY43" s="2">
        <v>0</v>
      </c>
      <c r="RA43" s="2">
        <v>0</v>
      </c>
      <c r="RB43" s="2">
        <v>1</v>
      </c>
      <c r="RC43" s="2">
        <v>1</v>
      </c>
      <c r="RD43" s="2">
        <v>3</v>
      </c>
      <c r="RE43" s="2">
        <v>1</v>
      </c>
      <c r="RF43" s="2">
        <v>1</v>
      </c>
      <c r="RG43" s="2">
        <v>1</v>
      </c>
      <c r="RH43" s="2">
        <v>0</v>
      </c>
      <c r="RI43" s="2" t="s">
        <v>1369</v>
      </c>
      <c r="RJ43" s="2">
        <v>0</v>
      </c>
      <c r="RK43" s="2">
        <v>1</v>
      </c>
      <c r="RL43" s="2">
        <v>1</v>
      </c>
      <c r="RM43" s="2">
        <v>0</v>
      </c>
      <c r="RN43" s="2">
        <v>0</v>
      </c>
      <c r="RO43" s="2">
        <v>0</v>
      </c>
      <c r="RP43" s="2">
        <v>0</v>
      </c>
      <c r="RQ43" s="2">
        <v>1</v>
      </c>
      <c r="RR43" s="2">
        <v>1</v>
      </c>
      <c r="RS43" s="2">
        <v>0</v>
      </c>
      <c r="RT43" s="2">
        <v>1</v>
      </c>
      <c r="RU43" s="2">
        <v>0</v>
      </c>
      <c r="RV43" s="2">
        <v>1</v>
      </c>
      <c r="RW43" s="2">
        <v>1</v>
      </c>
      <c r="RX43" s="2">
        <v>1</v>
      </c>
      <c r="RY43" s="2">
        <v>0</v>
      </c>
      <c r="RZ43" s="2">
        <v>0</v>
      </c>
      <c r="SA43" s="2">
        <v>1</v>
      </c>
      <c r="SB43" s="2">
        <v>1</v>
      </c>
      <c r="SC43" s="2">
        <v>0</v>
      </c>
      <c r="SD43" s="2">
        <v>0</v>
      </c>
      <c r="SE43" s="2">
        <v>0</v>
      </c>
      <c r="SF43" s="2">
        <v>0</v>
      </c>
      <c r="SG43" s="2">
        <v>0</v>
      </c>
      <c r="SH43" s="2">
        <v>0</v>
      </c>
      <c r="SI43" s="2">
        <v>0</v>
      </c>
      <c r="SK43" s="2">
        <v>1</v>
      </c>
      <c r="SL43" s="2">
        <v>1</v>
      </c>
      <c r="SM43" s="2">
        <v>1</v>
      </c>
      <c r="SN43" s="2">
        <v>0</v>
      </c>
      <c r="SO43" s="2">
        <v>1</v>
      </c>
      <c r="SP43" s="2">
        <v>0</v>
      </c>
      <c r="SQ43" s="2">
        <v>0</v>
      </c>
      <c r="SR43" s="2">
        <v>0</v>
      </c>
      <c r="SS43" s="2">
        <v>0</v>
      </c>
      <c r="ST43" s="2">
        <v>0</v>
      </c>
      <c r="SU43" s="2">
        <v>1</v>
      </c>
      <c r="SV43" s="2">
        <v>1</v>
      </c>
      <c r="SW43" s="2">
        <v>0</v>
      </c>
      <c r="SX43" s="2">
        <v>1</v>
      </c>
      <c r="SY43" s="2">
        <v>0</v>
      </c>
      <c r="SZ43" s="2">
        <v>0</v>
      </c>
      <c r="TA43" s="2">
        <v>1</v>
      </c>
      <c r="TB43" s="2">
        <v>0</v>
      </c>
      <c r="TC43" s="2">
        <v>0</v>
      </c>
      <c r="TE43" s="2">
        <v>1</v>
      </c>
      <c r="TF43" s="2">
        <v>1</v>
      </c>
      <c r="TG43" s="2">
        <v>0</v>
      </c>
      <c r="TH43" s="2">
        <v>1</v>
      </c>
      <c r="TI43" s="2">
        <v>0</v>
      </c>
      <c r="TJ43" s="2">
        <v>0</v>
      </c>
      <c r="TK43" s="2">
        <v>1</v>
      </c>
      <c r="TL43" s="2">
        <v>1</v>
      </c>
      <c r="TM43" s="2">
        <v>1</v>
      </c>
      <c r="TN43" s="2">
        <v>1</v>
      </c>
      <c r="TO43" s="2">
        <v>1</v>
      </c>
      <c r="TP43" s="2">
        <v>1</v>
      </c>
      <c r="TQ43" s="2">
        <v>1</v>
      </c>
      <c r="TR43" s="2">
        <v>1</v>
      </c>
      <c r="TS43" s="2">
        <v>1</v>
      </c>
      <c r="TT43" s="2">
        <v>1</v>
      </c>
      <c r="TU43" s="2">
        <v>1</v>
      </c>
      <c r="TV43" s="2">
        <v>1</v>
      </c>
      <c r="TW43" s="2">
        <v>0</v>
      </c>
      <c r="TX43" s="2">
        <v>0</v>
      </c>
      <c r="TY43" s="2">
        <v>0</v>
      </c>
      <c r="UA43" s="2">
        <v>1</v>
      </c>
      <c r="UB43" s="2">
        <v>1</v>
      </c>
      <c r="UC43" s="2">
        <v>1</v>
      </c>
      <c r="UD43" s="2">
        <v>0</v>
      </c>
      <c r="UE43" s="2">
        <v>1</v>
      </c>
      <c r="UF43" s="2">
        <v>1</v>
      </c>
      <c r="UG43" s="2">
        <v>1</v>
      </c>
      <c r="UH43" s="2">
        <v>0</v>
      </c>
      <c r="UI43" s="2">
        <v>1</v>
      </c>
      <c r="UJ43" s="2">
        <v>0</v>
      </c>
      <c r="UK43" s="2">
        <v>0</v>
      </c>
      <c r="UL43" s="2">
        <v>0</v>
      </c>
      <c r="UM43" s="2">
        <v>0</v>
      </c>
      <c r="UN43" s="2">
        <v>0</v>
      </c>
      <c r="UO43" s="2">
        <v>0</v>
      </c>
      <c r="UP43" s="2">
        <v>1</v>
      </c>
      <c r="UQ43" s="2">
        <v>0</v>
      </c>
      <c r="UR43" s="2">
        <v>0</v>
      </c>
      <c r="US43" s="2">
        <v>1</v>
      </c>
      <c r="UT43" s="2">
        <v>0</v>
      </c>
      <c r="UU43" s="2">
        <v>1</v>
      </c>
      <c r="UV43" s="2">
        <v>1</v>
      </c>
      <c r="UW43" s="2">
        <v>1</v>
      </c>
      <c r="UX43" s="2">
        <v>0</v>
      </c>
      <c r="UY43" s="2">
        <v>0</v>
      </c>
      <c r="UZ43" s="2">
        <v>2</v>
      </c>
    </row>
    <row r="44" spans="1:572" x14ac:dyDescent="0.25">
      <c r="A44" s="2">
        <v>89</v>
      </c>
      <c r="B44" s="2" t="s">
        <v>114</v>
      </c>
      <c r="C44" s="2" t="s">
        <v>1328</v>
      </c>
      <c r="D44" s="2">
        <v>1</v>
      </c>
      <c r="F44" s="31" t="s">
        <v>2583</v>
      </c>
      <c r="G44" s="2">
        <v>1</v>
      </c>
      <c r="H44" s="2">
        <v>0</v>
      </c>
      <c r="J44" s="2">
        <v>1</v>
      </c>
      <c r="K44" s="2">
        <v>1</v>
      </c>
      <c r="L44" s="2">
        <v>0</v>
      </c>
      <c r="M44" s="2">
        <v>0</v>
      </c>
      <c r="N44" s="2">
        <v>1</v>
      </c>
      <c r="O44" s="2">
        <v>1</v>
      </c>
      <c r="P44" s="2">
        <v>0</v>
      </c>
      <c r="Q44" s="2">
        <v>0</v>
      </c>
      <c r="R44" s="2">
        <v>1</v>
      </c>
      <c r="S44" s="2">
        <v>0</v>
      </c>
      <c r="T44" s="2">
        <v>0</v>
      </c>
      <c r="U44" s="2">
        <v>1</v>
      </c>
      <c r="V44" s="2">
        <v>0</v>
      </c>
      <c r="W44" s="2">
        <v>0</v>
      </c>
      <c r="X44" s="2">
        <v>0</v>
      </c>
      <c r="Y44" s="2">
        <v>0</v>
      </c>
      <c r="Z44" s="2">
        <v>0</v>
      </c>
      <c r="AA44" s="2">
        <v>0</v>
      </c>
      <c r="AB44" s="2">
        <v>0</v>
      </c>
      <c r="AC44" s="2">
        <v>0</v>
      </c>
      <c r="AD44" s="2">
        <v>0</v>
      </c>
      <c r="AE44" s="2">
        <v>0</v>
      </c>
      <c r="AF44" s="2">
        <v>0</v>
      </c>
      <c r="AH44" s="2">
        <v>0</v>
      </c>
      <c r="AJ44" s="46">
        <v>1</v>
      </c>
      <c r="AK44" s="2">
        <v>1</v>
      </c>
      <c r="AL44" s="2">
        <v>0</v>
      </c>
      <c r="AM44" s="2">
        <v>0</v>
      </c>
      <c r="AN44" s="2">
        <v>0</v>
      </c>
      <c r="AO44" s="2">
        <v>0</v>
      </c>
      <c r="AP44" s="2">
        <v>1</v>
      </c>
      <c r="AQ44" s="2">
        <v>0</v>
      </c>
      <c r="AR44" s="2">
        <v>1</v>
      </c>
      <c r="AS44" s="2">
        <v>0</v>
      </c>
      <c r="AT44" s="2">
        <v>0</v>
      </c>
      <c r="AU44" s="2">
        <v>1</v>
      </c>
      <c r="AV44" s="2">
        <v>0</v>
      </c>
      <c r="AW44" s="2">
        <v>1</v>
      </c>
      <c r="AX44" s="2">
        <v>1</v>
      </c>
      <c r="AY44" s="2">
        <v>0</v>
      </c>
      <c r="AZ44" s="2">
        <v>0</v>
      </c>
      <c r="BA44" s="2">
        <v>0</v>
      </c>
      <c r="BB44" s="2">
        <v>1</v>
      </c>
      <c r="BC44" s="2">
        <v>0</v>
      </c>
      <c r="BD44" s="2">
        <v>0</v>
      </c>
      <c r="BE44" s="2">
        <v>0</v>
      </c>
      <c r="BF44" s="2">
        <v>1</v>
      </c>
      <c r="BG44" s="2">
        <v>0</v>
      </c>
      <c r="BH44" s="2">
        <v>0</v>
      </c>
      <c r="BI44" s="2">
        <v>0</v>
      </c>
      <c r="BJ44" s="2">
        <v>0</v>
      </c>
      <c r="BK44" s="2">
        <v>0</v>
      </c>
      <c r="BL44" s="2">
        <v>1</v>
      </c>
      <c r="BM44" s="2">
        <v>1</v>
      </c>
      <c r="BN44" s="2">
        <v>2</v>
      </c>
      <c r="BO44" s="2">
        <v>0</v>
      </c>
      <c r="BP44" s="2">
        <v>0</v>
      </c>
      <c r="BQ44" s="2">
        <v>1</v>
      </c>
      <c r="BR44" s="2">
        <v>0</v>
      </c>
      <c r="BS44" s="2">
        <v>1</v>
      </c>
      <c r="BT44" s="2">
        <v>1</v>
      </c>
      <c r="BU44" s="2">
        <v>1</v>
      </c>
      <c r="BV44" s="2">
        <v>0</v>
      </c>
      <c r="BW44" s="2">
        <v>0</v>
      </c>
      <c r="BX44" s="2">
        <v>1</v>
      </c>
      <c r="BY44" s="2">
        <v>0</v>
      </c>
      <c r="BZ44" s="2">
        <v>0</v>
      </c>
      <c r="CA44" s="2">
        <v>0</v>
      </c>
      <c r="CB44" s="2">
        <v>1</v>
      </c>
      <c r="CC44" s="2">
        <v>1</v>
      </c>
      <c r="CD44" s="2" t="s">
        <v>1370</v>
      </c>
      <c r="CE44" s="2">
        <v>150000</v>
      </c>
      <c r="CF44" s="46">
        <v>1200</v>
      </c>
      <c r="CG44" s="2">
        <v>0</v>
      </c>
      <c r="CH44" s="46">
        <v>9</v>
      </c>
      <c r="CI44" s="2">
        <v>2</v>
      </c>
      <c r="CJ44" s="2">
        <v>0</v>
      </c>
      <c r="CK44" s="2">
        <v>0</v>
      </c>
      <c r="CL44" s="2">
        <v>1</v>
      </c>
      <c r="CM44" s="2">
        <v>3</v>
      </c>
      <c r="CN44" s="2">
        <v>1</v>
      </c>
      <c r="CO44" s="2">
        <v>1</v>
      </c>
      <c r="CP44" s="2">
        <v>0</v>
      </c>
      <c r="CR44" s="2">
        <v>1</v>
      </c>
      <c r="CT44" s="46">
        <v>12</v>
      </c>
      <c r="CU44" s="46">
        <v>480</v>
      </c>
      <c r="CV44" s="2">
        <v>0</v>
      </c>
      <c r="CX44" s="2">
        <v>1</v>
      </c>
      <c r="CY44" s="2">
        <v>40</v>
      </c>
      <c r="CZ44" s="2">
        <v>1</v>
      </c>
      <c r="DA44" s="2">
        <v>40</v>
      </c>
      <c r="DB44" s="46">
        <v>3</v>
      </c>
      <c r="DC44" s="46">
        <v>120</v>
      </c>
      <c r="DD44" s="46">
        <v>12</v>
      </c>
      <c r="DE44" s="46">
        <v>480</v>
      </c>
      <c r="DF44" s="2">
        <v>1</v>
      </c>
      <c r="DG44" s="2">
        <v>40</v>
      </c>
      <c r="DH44" s="46">
        <v>5</v>
      </c>
      <c r="DI44" s="46">
        <v>200</v>
      </c>
      <c r="DJ44" s="46">
        <v>0</v>
      </c>
      <c r="DK44" s="46"/>
      <c r="DL44" s="2">
        <v>13</v>
      </c>
      <c r="DM44" s="2">
        <v>500</v>
      </c>
      <c r="DN44" s="46">
        <v>18</v>
      </c>
      <c r="DO44" s="46">
        <v>688</v>
      </c>
      <c r="DP44" s="46">
        <v>2</v>
      </c>
      <c r="DQ44" s="46">
        <v>80</v>
      </c>
      <c r="DR44" s="2">
        <v>1</v>
      </c>
      <c r="DS44" s="46">
        <v>1</v>
      </c>
      <c r="DT44" s="46">
        <v>40</v>
      </c>
      <c r="DU44" s="46">
        <v>1</v>
      </c>
      <c r="DV44" s="46">
        <v>40</v>
      </c>
      <c r="DW44" s="46">
        <v>1</v>
      </c>
      <c r="DX44" s="46">
        <v>40</v>
      </c>
      <c r="DY44" s="46">
        <v>0</v>
      </c>
      <c r="DZ44" s="46"/>
      <c r="EA44" s="46">
        <v>2</v>
      </c>
      <c r="EB44" s="46">
        <v>80</v>
      </c>
      <c r="EC44" s="46">
        <v>0</v>
      </c>
      <c r="ED44" s="46"/>
      <c r="EE44" s="46">
        <v>0</v>
      </c>
      <c r="EF44" s="46"/>
      <c r="EG44" s="46">
        <v>0</v>
      </c>
      <c r="EH44" s="46"/>
      <c r="EI44" s="2">
        <v>0</v>
      </c>
      <c r="EJ44" s="2">
        <v>0</v>
      </c>
      <c r="EK44" s="2">
        <v>0</v>
      </c>
      <c r="EL44" s="2">
        <v>0</v>
      </c>
      <c r="EM44" s="2">
        <v>0</v>
      </c>
      <c r="EN44" s="2">
        <v>0</v>
      </c>
      <c r="EO44" s="2">
        <v>0</v>
      </c>
      <c r="EP44" s="2">
        <v>0</v>
      </c>
      <c r="EQ44" s="2">
        <v>0</v>
      </c>
      <c r="ER44" s="2">
        <v>0</v>
      </c>
      <c r="ES44" s="2">
        <v>0</v>
      </c>
      <c r="ET44" s="2">
        <v>0</v>
      </c>
      <c r="EU44" s="2">
        <v>0</v>
      </c>
      <c r="FD44" s="2">
        <v>1</v>
      </c>
      <c r="FE44" s="2">
        <v>0</v>
      </c>
      <c r="FF44" s="2">
        <v>0</v>
      </c>
      <c r="FG44" s="2">
        <v>0</v>
      </c>
      <c r="FH44" s="2">
        <v>0</v>
      </c>
      <c r="FI44" s="2">
        <v>0</v>
      </c>
      <c r="FJ44" s="2">
        <v>2</v>
      </c>
      <c r="FK44" s="2">
        <v>2</v>
      </c>
      <c r="FL44" s="2">
        <v>0</v>
      </c>
      <c r="FM44" s="2">
        <v>0</v>
      </c>
      <c r="FN44" s="2">
        <v>2</v>
      </c>
      <c r="FO44" s="2">
        <v>0</v>
      </c>
      <c r="FP44" s="2">
        <v>0</v>
      </c>
      <c r="FQ44" s="2">
        <v>0</v>
      </c>
      <c r="FZ44" s="2">
        <v>0</v>
      </c>
      <c r="GV44" s="2">
        <v>1</v>
      </c>
      <c r="GW44" s="2">
        <v>0</v>
      </c>
      <c r="GX44" s="2">
        <v>0</v>
      </c>
      <c r="GY44" s="2">
        <v>0</v>
      </c>
      <c r="GZ44" s="2">
        <v>0</v>
      </c>
      <c r="HA44" s="2">
        <v>0</v>
      </c>
      <c r="HB44" s="2">
        <v>1</v>
      </c>
      <c r="HC44" s="2">
        <v>0</v>
      </c>
      <c r="HD44" s="2">
        <v>1</v>
      </c>
      <c r="HE44" s="2">
        <v>0</v>
      </c>
      <c r="HF44" s="2">
        <v>2</v>
      </c>
      <c r="HG44" s="2">
        <v>1</v>
      </c>
      <c r="HH44" s="2">
        <v>0</v>
      </c>
      <c r="HI44" s="2">
        <v>0</v>
      </c>
      <c r="HR44" s="2">
        <v>1</v>
      </c>
      <c r="HS44" s="2">
        <v>1</v>
      </c>
      <c r="HT44" s="2">
        <v>1</v>
      </c>
      <c r="HU44" s="2">
        <v>1</v>
      </c>
      <c r="HV44" s="2">
        <v>0</v>
      </c>
      <c r="HW44" s="2">
        <v>0</v>
      </c>
      <c r="HX44" s="2">
        <v>0</v>
      </c>
      <c r="HY44" s="2">
        <v>0</v>
      </c>
      <c r="HZ44" s="2">
        <v>3</v>
      </c>
      <c r="IA44" s="2">
        <v>0</v>
      </c>
      <c r="IB44" s="2">
        <v>1</v>
      </c>
      <c r="IC44" s="2">
        <v>0</v>
      </c>
      <c r="ID44" s="2">
        <v>2</v>
      </c>
      <c r="IE44" s="2">
        <v>5</v>
      </c>
      <c r="IF44" s="2">
        <v>0</v>
      </c>
      <c r="IG44" s="2">
        <v>0</v>
      </c>
      <c r="IP44" s="2">
        <v>3</v>
      </c>
      <c r="IQ44" s="2">
        <v>0</v>
      </c>
      <c r="IR44" s="2">
        <v>0</v>
      </c>
      <c r="IS44" s="2">
        <v>0</v>
      </c>
      <c r="IT44" s="2">
        <v>0</v>
      </c>
      <c r="IU44" s="2">
        <v>4</v>
      </c>
      <c r="IV44" s="2">
        <v>0</v>
      </c>
      <c r="IW44" s="2">
        <v>3</v>
      </c>
      <c r="IX44" s="2">
        <v>0</v>
      </c>
      <c r="IY44" s="2">
        <v>4</v>
      </c>
      <c r="IZ44" s="2">
        <v>9</v>
      </c>
      <c r="JA44" s="2">
        <v>0</v>
      </c>
      <c r="JB44" s="2">
        <v>0</v>
      </c>
      <c r="JK44" s="2">
        <v>1</v>
      </c>
      <c r="JL44" s="2">
        <v>0</v>
      </c>
      <c r="JM44" s="2">
        <v>0</v>
      </c>
      <c r="JN44" s="2">
        <v>0</v>
      </c>
      <c r="JO44" s="2">
        <v>1</v>
      </c>
      <c r="JP44" s="2">
        <v>2</v>
      </c>
      <c r="JQ44" s="2">
        <v>0</v>
      </c>
      <c r="JR44" s="2">
        <v>2</v>
      </c>
      <c r="JS44" s="2">
        <v>0</v>
      </c>
      <c r="JT44" s="2">
        <v>3</v>
      </c>
      <c r="JU44" s="2">
        <v>8</v>
      </c>
      <c r="JV44" s="2">
        <v>0</v>
      </c>
      <c r="JW44" s="2">
        <v>0</v>
      </c>
      <c r="KF44" s="2">
        <v>1</v>
      </c>
      <c r="KG44" s="2">
        <v>10</v>
      </c>
      <c r="KH44" s="2">
        <v>1</v>
      </c>
      <c r="KJ44" s="2">
        <v>4</v>
      </c>
      <c r="KK44" s="2">
        <v>4</v>
      </c>
      <c r="KL44" s="2">
        <v>4</v>
      </c>
      <c r="KM44" s="2">
        <v>4</v>
      </c>
      <c r="KN44" s="2">
        <v>4</v>
      </c>
      <c r="KO44" s="2">
        <v>3</v>
      </c>
      <c r="KP44" s="2">
        <v>4</v>
      </c>
      <c r="KQ44" s="2">
        <v>3</v>
      </c>
      <c r="KR44" s="2">
        <v>4</v>
      </c>
      <c r="KS44" s="2">
        <v>4</v>
      </c>
      <c r="KT44" s="2">
        <v>2</v>
      </c>
      <c r="KU44" s="2">
        <v>4</v>
      </c>
      <c r="KV44" s="2">
        <v>0</v>
      </c>
      <c r="LE44" s="2">
        <v>1</v>
      </c>
      <c r="LF44" s="2">
        <v>1</v>
      </c>
      <c r="LG44" s="2">
        <v>0</v>
      </c>
      <c r="LH44" s="2">
        <v>0</v>
      </c>
      <c r="LI44" s="2">
        <v>0</v>
      </c>
      <c r="LJ44" s="2">
        <v>0</v>
      </c>
      <c r="LK44" s="2">
        <v>0</v>
      </c>
      <c r="LL44" s="2">
        <v>1</v>
      </c>
      <c r="LM44" s="2">
        <v>0</v>
      </c>
      <c r="LN44" s="46">
        <v>2</v>
      </c>
      <c r="LO44" s="46">
        <v>2</v>
      </c>
      <c r="LP44" s="2">
        <v>0</v>
      </c>
      <c r="LQ44" s="2">
        <v>2</v>
      </c>
      <c r="LR44" s="2">
        <v>1</v>
      </c>
      <c r="LS44" s="2">
        <v>1</v>
      </c>
      <c r="LT44" s="46">
        <v>1</v>
      </c>
      <c r="LU44" s="46">
        <v>1</v>
      </c>
      <c r="LV44" s="2">
        <v>1</v>
      </c>
      <c r="LW44" s="2">
        <v>0</v>
      </c>
      <c r="LX44" s="2">
        <v>1</v>
      </c>
      <c r="LY44" s="46">
        <v>0</v>
      </c>
      <c r="LZ44" s="46">
        <v>1</v>
      </c>
      <c r="MA44" s="46">
        <v>0</v>
      </c>
      <c r="MB44" s="2">
        <v>1</v>
      </c>
      <c r="MC44" s="2">
        <v>1</v>
      </c>
      <c r="MD44" s="2">
        <v>0</v>
      </c>
      <c r="ME44" s="2">
        <v>0</v>
      </c>
      <c r="MF44" s="2">
        <v>1</v>
      </c>
      <c r="MG44" s="2">
        <v>0</v>
      </c>
      <c r="MH44" s="2">
        <v>1</v>
      </c>
      <c r="MI44" s="2">
        <v>0</v>
      </c>
      <c r="MJ44" s="2">
        <v>0</v>
      </c>
      <c r="MK44" s="2">
        <v>0</v>
      </c>
      <c r="ML44" s="2">
        <v>0</v>
      </c>
      <c r="MM44" s="2">
        <v>0</v>
      </c>
      <c r="MN44" s="46">
        <v>1</v>
      </c>
      <c r="MO44" s="46">
        <v>0</v>
      </c>
      <c r="MP44" s="2">
        <v>1</v>
      </c>
      <c r="MQ44" s="2">
        <v>0</v>
      </c>
      <c r="MR44" s="2">
        <v>0</v>
      </c>
      <c r="MS44" s="2">
        <v>2</v>
      </c>
      <c r="MT44" s="2">
        <v>1</v>
      </c>
      <c r="MU44" s="2">
        <v>3</v>
      </c>
      <c r="MV44" s="2">
        <v>3</v>
      </c>
      <c r="MW44" s="2">
        <v>3</v>
      </c>
      <c r="MX44" s="2">
        <v>1</v>
      </c>
      <c r="MY44" s="2">
        <v>0</v>
      </c>
      <c r="MZ44" s="2">
        <v>1</v>
      </c>
      <c r="NA44" s="2">
        <v>1</v>
      </c>
      <c r="NB44" s="2">
        <v>1</v>
      </c>
      <c r="NC44" s="2">
        <v>0</v>
      </c>
      <c r="ND44" s="2">
        <v>1</v>
      </c>
      <c r="NE44" s="2">
        <v>0</v>
      </c>
      <c r="NF44" s="46">
        <v>1</v>
      </c>
      <c r="NG44" s="46">
        <v>1</v>
      </c>
      <c r="NH44" s="2">
        <v>1</v>
      </c>
      <c r="NI44" s="2">
        <v>1</v>
      </c>
      <c r="NJ44" s="38">
        <v>44076</v>
      </c>
      <c r="NK44" s="2">
        <v>2</v>
      </c>
      <c r="NL44" s="2">
        <v>1</v>
      </c>
      <c r="NM44" s="2">
        <v>0</v>
      </c>
      <c r="NN44" s="2">
        <v>0</v>
      </c>
      <c r="NO44" s="2">
        <v>0</v>
      </c>
      <c r="NP44" s="2">
        <v>0</v>
      </c>
      <c r="NQ44" s="2">
        <v>0</v>
      </c>
      <c r="NR44" s="2">
        <v>1</v>
      </c>
      <c r="NS44" s="2">
        <v>0</v>
      </c>
      <c r="NT44" s="2">
        <v>1</v>
      </c>
      <c r="NU44" s="2">
        <v>0</v>
      </c>
      <c r="NV44" s="2">
        <v>0</v>
      </c>
      <c r="NW44" s="2">
        <v>0</v>
      </c>
      <c r="NX44" s="2">
        <v>0</v>
      </c>
      <c r="NY44" s="2">
        <v>0</v>
      </c>
      <c r="NZ44" s="2">
        <v>0</v>
      </c>
      <c r="OA44" s="2">
        <v>0</v>
      </c>
      <c r="OB44" s="2">
        <v>0</v>
      </c>
      <c r="OC44" s="2">
        <v>0</v>
      </c>
      <c r="OD44" s="2">
        <v>0</v>
      </c>
      <c r="OE44" s="2">
        <v>0</v>
      </c>
      <c r="OF44" s="2">
        <v>0</v>
      </c>
      <c r="OG44" s="2">
        <v>0</v>
      </c>
      <c r="OH44" s="2">
        <v>1</v>
      </c>
      <c r="OI44" s="2">
        <v>1</v>
      </c>
      <c r="OJ44" s="2">
        <v>1</v>
      </c>
      <c r="OK44" s="2">
        <v>1</v>
      </c>
      <c r="OL44" s="2">
        <v>1</v>
      </c>
      <c r="OM44" s="2">
        <v>1</v>
      </c>
      <c r="ON44" s="2">
        <v>2</v>
      </c>
      <c r="OO44" s="2">
        <v>1</v>
      </c>
      <c r="OP44" s="2">
        <v>1</v>
      </c>
      <c r="OQ44" s="2">
        <v>1</v>
      </c>
      <c r="OR44" s="2">
        <v>1</v>
      </c>
      <c r="OS44" s="2">
        <v>1</v>
      </c>
      <c r="OT44" s="46">
        <v>1</v>
      </c>
      <c r="OU44" s="2">
        <v>2</v>
      </c>
      <c r="OV44" s="2">
        <v>2</v>
      </c>
      <c r="OW44" s="2">
        <v>2</v>
      </c>
      <c r="OX44" s="2">
        <v>1</v>
      </c>
      <c r="OY44" s="2">
        <v>2</v>
      </c>
      <c r="OZ44" s="2">
        <v>1</v>
      </c>
      <c r="PA44" s="2">
        <v>2</v>
      </c>
      <c r="PB44" s="2">
        <v>1</v>
      </c>
      <c r="PC44" s="46">
        <v>1</v>
      </c>
      <c r="PD44" s="46">
        <v>1</v>
      </c>
      <c r="PE44" s="2">
        <v>1</v>
      </c>
      <c r="PF44" s="2">
        <v>1</v>
      </c>
      <c r="PG44" s="2">
        <v>2</v>
      </c>
      <c r="PH44" s="46">
        <v>1</v>
      </c>
      <c r="PI44" s="2">
        <v>1</v>
      </c>
      <c r="PJ44" s="2">
        <v>2</v>
      </c>
      <c r="PK44" s="2">
        <v>1</v>
      </c>
      <c r="PL44" s="2">
        <v>1</v>
      </c>
      <c r="PM44" s="2">
        <v>1</v>
      </c>
      <c r="PN44" s="2">
        <v>1</v>
      </c>
      <c r="PO44" s="2">
        <v>1</v>
      </c>
      <c r="PP44" s="2">
        <v>3</v>
      </c>
      <c r="PQ44" s="2">
        <v>1</v>
      </c>
      <c r="PR44" s="2">
        <v>1</v>
      </c>
      <c r="PS44" s="2">
        <v>1</v>
      </c>
      <c r="PT44" s="2">
        <v>1</v>
      </c>
      <c r="PU44" s="2">
        <v>1</v>
      </c>
      <c r="PV44" s="2">
        <v>3</v>
      </c>
      <c r="PW44" s="2">
        <v>3</v>
      </c>
      <c r="PX44" s="2">
        <v>1</v>
      </c>
      <c r="PY44" s="2">
        <v>2</v>
      </c>
      <c r="PZ44" s="2">
        <v>2</v>
      </c>
      <c r="QA44" s="2">
        <v>1</v>
      </c>
      <c r="QB44" s="2">
        <v>2</v>
      </c>
      <c r="QC44" s="2">
        <v>2</v>
      </c>
      <c r="QD44" s="2">
        <v>1</v>
      </c>
      <c r="QE44" s="2">
        <v>2</v>
      </c>
      <c r="QF44" s="2">
        <v>2</v>
      </c>
      <c r="QG44" s="2">
        <v>2</v>
      </c>
      <c r="QH44" s="2">
        <v>2</v>
      </c>
      <c r="QI44" s="2">
        <v>2</v>
      </c>
      <c r="QJ44" s="2">
        <v>1</v>
      </c>
      <c r="QK44" s="2">
        <v>0</v>
      </c>
      <c r="QL44" s="2">
        <v>1</v>
      </c>
      <c r="QM44" s="2">
        <v>1</v>
      </c>
      <c r="QN44" s="2">
        <v>0</v>
      </c>
      <c r="QO44" s="2">
        <v>2</v>
      </c>
      <c r="QP44" s="2">
        <v>1</v>
      </c>
      <c r="QQ44" s="2">
        <v>2</v>
      </c>
      <c r="QR44" s="2">
        <v>0</v>
      </c>
      <c r="QT44" s="2">
        <v>0</v>
      </c>
      <c r="QV44" s="2">
        <v>2</v>
      </c>
      <c r="QW44" s="2">
        <v>2</v>
      </c>
      <c r="QX44" s="2">
        <v>1</v>
      </c>
      <c r="QY44" s="2">
        <v>1</v>
      </c>
      <c r="QZ44" s="2">
        <v>1</v>
      </c>
      <c r="RA44" s="2">
        <v>0</v>
      </c>
      <c r="RB44" s="2">
        <v>0</v>
      </c>
      <c r="RL44" s="2">
        <v>1</v>
      </c>
      <c r="RM44" s="2">
        <v>0</v>
      </c>
      <c r="RN44" s="2">
        <v>0</v>
      </c>
      <c r="RO44" s="2">
        <v>0</v>
      </c>
      <c r="RP44" s="2">
        <v>1</v>
      </c>
      <c r="RQ44" s="2">
        <v>0</v>
      </c>
      <c r="RR44" s="2">
        <v>1</v>
      </c>
      <c r="RS44" s="2">
        <v>1</v>
      </c>
      <c r="RT44" s="2">
        <v>0</v>
      </c>
      <c r="RU44" s="2">
        <v>0</v>
      </c>
      <c r="RV44" s="2">
        <v>0</v>
      </c>
      <c r="RW44" s="2">
        <v>1</v>
      </c>
      <c r="RX44" s="2">
        <v>0</v>
      </c>
      <c r="RY44" s="2">
        <v>0</v>
      </c>
      <c r="RZ44" s="2">
        <v>0</v>
      </c>
      <c r="SA44" s="2">
        <v>0</v>
      </c>
      <c r="SB44" s="2">
        <v>0</v>
      </c>
      <c r="SC44" s="2">
        <v>1</v>
      </c>
      <c r="SD44" s="2">
        <v>0</v>
      </c>
      <c r="SE44" s="2">
        <v>0</v>
      </c>
      <c r="SF44" s="2">
        <v>1</v>
      </c>
      <c r="SG44" s="2">
        <v>1</v>
      </c>
      <c r="SH44" s="2">
        <v>1</v>
      </c>
      <c r="SI44" s="2">
        <v>0</v>
      </c>
      <c r="SK44" s="2">
        <v>1</v>
      </c>
      <c r="SL44" s="2">
        <v>1</v>
      </c>
      <c r="SM44" s="2">
        <v>1</v>
      </c>
      <c r="SN44" s="2">
        <v>1</v>
      </c>
      <c r="SO44" s="2">
        <v>1</v>
      </c>
      <c r="SP44" s="2">
        <v>1</v>
      </c>
      <c r="SQ44" s="2">
        <v>0</v>
      </c>
      <c r="SR44" s="2">
        <v>1</v>
      </c>
      <c r="SS44" s="2">
        <v>1</v>
      </c>
      <c r="ST44" s="2">
        <v>1</v>
      </c>
      <c r="SU44" s="2">
        <v>0</v>
      </c>
      <c r="SV44" s="2">
        <v>0</v>
      </c>
      <c r="SW44" s="2">
        <v>0</v>
      </c>
      <c r="SX44" s="2">
        <v>0</v>
      </c>
      <c r="SY44" s="2">
        <v>0</v>
      </c>
      <c r="SZ44" s="2">
        <v>0</v>
      </c>
      <c r="TA44" s="2">
        <v>0</v>
      </c>
      <c r="TB44" s="2">
        <v>0</v>
      </c>
      <c r="TC44" s="2">
        <v>0</v>
      </c>
      <c r="TE44" s="2">
        <v>0</v>
      </c>
      <c r="TF44" s="2">
        <v>0</v>
      </c>
      <c r="TG44" s="2">
        <v>1</v>
      </c>
      <c r="TH44" s="2">
        <v>1</v>
      </c>
      <c r="TI44" s="2">
        <v>1</v>
      </c>
      <c r="TJ44" s="2">
        <v>1</v>
      </c>
      <c r="TK44" s="2">
        <v>1</v>
      </c>
      <c r="TL44" s="2">
        <v>1</v>
      </c>
      <c r="TM44" s="2">
        <v>2</v>
      </c>
      <c r="TN44" s="2">
        <v>1</v>
      </c>
      <c r="TO44" s="2">
        <v>1</v>
      </c>
      <c r="TP44" s="2">
        <v>1</v>
      </c>
      <c r="TQ44" s="2">
        <v>1</v>
      </c>
      <c r="TR44" s="2">
        <v>1</v>
      </c>
      <c r="TS44" s="2">
        <v>0</v>
      </c>
      <c r="TT44" s="2">
        <v>0</v>
      </c>
      <c r="TU44" s="2">
        <v>0</v>
      </c>
      <c r="TV44" s="2">
        <v>0</v>
      </c>
      <c r="TW44" s="2">
        <v>0</v>
      </c>
      <c r="TX44" s="2">
        <v>0</v>
      </c>
      <c r="TY44" s="2">
        <v>0</v>
      </c>
      <c r="UA44" s="2">
        <v>3</v>
      </c>
      <c r="UB44" s="2">
        <v>3</v>
      </c>
      <c r="UC44" s="2">
        <v>1</v>
      </c>
      <c r="UD44" s="2">
        <v>0</v>
      </c>
      <c r="UE44" s="2">
        <v>1</v>
      </c>
      <c r="UF44" s="2">
        <v>1</v>
      </c>
      <c r="UG44" s="2">
        <v>1</v>
      </c>
      <c r="UH44" s="2">
        <v>0</v>
      </c>
      <c r="UI44" s="2">
        <v>1</v>
      </c>
      <c r="UJ44" s="2">
        <v>0</v>
      </c>
      <c r="UK44" s="2">
        <v>0</v>
      </c>
      <c r="UL44" s="2">
        <v>1</v>
      </c>
      <c r="UM44" s="2">
        <v>1</v>
      </c>
      <c r="UN44" s="2">
        <v>0</v>
      </c>
      <c r="UO44" s="2">
        <v>0</v>
      </c>
      <c r="UP44" s="2">
        <v>0</v>
      </c>
      <c r="UQ44" s="2">
        <v>0</v>
      </c>
      <c r="UR44" s="2">
        <v>0</v>
      </c>
      <c r="US44" s="2">
        <v>1</v>
      </c>
      <c r="UT44" s="2">
        <v>0</v>
      </c>
      <c r="UU44" s="2">
        <v>1</v>
      </c>
      <c r="UV44" s="2">
        <v>1</v>
      </c>
      <c r="UW44" s="2">
        <v>1</v>
      </c>
      <c r="UX44" s="2">
        <v>0</v>
      </c>
      <c r="UY44" s="2">
        <v>0</v>
      </c>
      <c r="UZ44" s="2">
        <v>2</v>
      </c>
    </row>
    <row r="45" spans="1:572" x14ac:dyDescent="0.25">
      <c r="A45" s="2">
        <v>90</v>
      </c>
      <c r="B45" s="2" t="s">
        <v>114</v>
      </c>
      <c r="C45" s="2" t="s">
        <v>1328</v>
      </c>
      <c r="D45" s="2">
        <v>1</v>
      </c>
      <c r="F45" s="31" t="s">
        <v>2584</v>
      </c>
      <c r="G45" s="2">
        <v>1</v>
      </c>
      <c r="H45" s="2">
        <v>0</v>
      </c>
      <c r="J45" s="2">
        <v>1</v>
      </c>
      <c r="K45" s="2">
        <v>0</v>
      </c>
      <c r="L45" s="2">
        <v>0</v>
      </c>
      <c r="M45" s="2">
        <v>1</v>
      </c>
      <c r="N45" s="2">
        <v>1</v>
      </c>
      <c r="O45" s="2">
        <v>1</v>
      </c>
      <c r="P45" s="2">
        <v>0</v>
      </c>
      <c r="Q45" s="2">
        <v>0</v>
      </c>
      <c r="R45" s="2">
        <v>0</v>
      </c>
      <c r="S45" s="2">
        <v>0</v>
      </c>
      <c r="T45" s="2">
        <v>0</v>
      </c>
      <c r="U45" s="2">
        <v>1</v>
      </c>
      <c r="V45" s="2">
        <v>1</v>
      </c>
      <c r="W45" s="2">
        <v>0</v>
      </c>
      <c r="X45" s="2">
        <v>1</v>
      </c>
      <c r="Y45" s="2">
        <v>0</v>
      </c>
      <c r="Z45" s="2">
        <v>0</v>
      </c>
      <c r="AA45" s="2">
        <v>0</v>
      </c>
      <c r="AB45" s="2">
        <v>0</v>
      </c>
      <c r="AC45" s="2">
        <v>0</v>
      </c>
      <c r="AD45" s="2">
        <v>0</v>
      </c>
      <c r="AE45" s="2">
        <v>0</v>
      </c>
      <c r="AF45" s="2">
        <v>1</v>
      </c>
      <c r="AG45" s="2">
        <v>4</v>
      </c>
      <c r="AH45" s="2">
        <v>1</v>
      </c>
      <c r="AI45" s="2">
        <v>3</v>
      </c>
      <c r="AJ45" s="46">
        <v>0</v>
      </c>
      <c r="AK45" s="2">
        <v>0</v>
      </c>
      <c r="AL45" s="2">
        <v>0</v>
      </c>
      <c r="AM45" s="2">
        <v>0</v>
      </c>
      <c r="AN45" s="2">
        <v>0</v>
      </c>
      <c r="AO45" s="2">
        <v>0</v>
      </c>
      <c r="AP45" s="2">
        <v>0</v>
      </c>
      <c r="AQ45" s="2">
        <v>0</v>
      </c>
      <c r="AR45" s="2">
        <v>0</v>
      </c>
      <c r="AS45" s="2">
        <v>0</v>
      </c>
      <c r="AT45" s="2">
        <v>0</v>
      </c>
      <c r="AU45" s="2">
        <v>0</v>
      </c>
      <c r="AV45" s="2">
        <v>0</v>
      </c>
      <c r="AW45" s="2">
        <v>0</v>
      </c>
      <c r="AX45" s="2">
        <v>0</v>
      </c>
      <c r="AY45" s="2">
        <v>0</v>
      </c>
      <c r="AZ45" s="2">
        <v>0</v>
      </c>
      <c r="BA45" s="2">
        <v>0</v>
      </c>
      <c r="BB45" s="2">
        <v>0</v>
      </c>
      <c r="BC45" s="2">
        <v>0</v>
      </c>
      <c r="BD45" s="2">
        <v>0</v>
      </c>
      <c r="BE45" s="2">
        <v>0</v>
      </c>
      <c r="BF45" s="2">
        <v>0</v>
      </c>
      <c r="CB45" s="2">
        <v>1</v>
      </c>
      <c r="CC45" s="2">
        <v>0</v>
      </c>
      <c r="CE45" s="2">
        <v>2197</v>
      </c>
      <c r="CF45" s="46">
        <v>2197</v>
      </c>
      <c r="CG45" s="2">
        <v>0</v>
      </c>
      <c r="CH45" s="46">
        <v>0</v>
      </c>
      <c r="CI45" s="2">
        <v>1</v>
      </c>
      <c r="CJ45" s="2">
        <v>0</v>
      </c>
      <c r="CK45" s="2">
        <v>1</v>
      </c>
      <c r="CL45" s="2">
        <v>1</v>
      </c>
      <c r="CM45" s="2">
        <v>0</v>
      </c>
      <c r="CN45" s="2">
        <v>0</v>
      </c>
      <c r="CO45" s="2">
        <v>0</v>
      </c>
      <c r="CP45" s="2">
        <v>1</v>
      </c>
      <c r="CQ45" s="2">
        <v>1</v>
      </c>
      <c r="CR45" s="2">
        <v>1</v>
      </c>
      <c r="CT45" s="46">
        <v>4</v>
      </c>
      <c r="CU45" s="46">
        <v>160</v>
      </c>
      <c r="CV45" s="2">
        <v>0</v>
      </c>
      <c r="CX45" s="2">
        <v>0</v>
      </c>
      <c r="CZ45" s="2">
        <v>0</v>
      </c>
      <c r="DB45" s="46">
        <v>1</v>
      </c>
      <c r="DC45" s="46">
        <v>20</v>
      </c>
      <c r="DD45" s="46">
        <v>1</v>
      </c>
      <c r="DE45" s="46">
        <v>40</v>
      </c>
      <c r="DF45" s="2">
        <v>0</v>
      </c>
      <c r="DH45" s="46">
        <v>1</v>
      </c>
      <c r="DI45" s="46">
        <v>40</v>
      </c>
      <c r="DJ45" s="46">
        <v>0</v>
      </c>
      <c r="DK45" s="46"/>
      <c r="DL45" s="2">
        <v>0</v>
      </c>
      <c r="DN45" s="46">
        <v>2</v>
      </c>
      <c r="DO45" s="46">
        <v>80</v>
      </c>
      <c r="DP45" s="46">
        <v>1</v>
      </c>
      <c r="DQ45" s="46">
        <v>20</v>
      </c>
      <c r="DR45" s="2">
        <v>1</v>
      </c>
      <c r="DS45" s="46">
        <v>2</v>
      </c>
      <c r="DT45" s="46">
        <v>60</v>
      </c>
      <c r="DU45" s="46">
        <v>0</v>
      </c>
      <c r="DV45" s="46"/>
      <c r="DW45" s="46">
        <v>1</v>
      </c>
      <c r="DX45" s="46">
        <v>40</v>
      </c>
      <c r="DY45" s="46">
        <v>0</v>
      </c>
      <c r="DZ45" s="46"/>
      <c r="EA45" s="46">
        <v>0</v>
      </c>
      <c r="EB45" s="46"/>
      <c r="EC45" s="46">
        <v>0</v>
      </c>
      <c r="ED45" s="46"/>
      <c r="EE45" s="46">
        <v>0</v>
      </c>
      <c r="EF45" s="46"/>
      <c r="EG45" s="46">
        <v>0</v>
      </c>
      <c r="EH45" s="46"/>
      <c r="EI45" s="2">
        <v>0</v>
      </c>
      <c r="EJ45" s="2">
        <v>0</v>
      </c>
      <c r="EK45" s="2">
        <v>0</v>
      </c>
      <c r="EL45" s="2">
        <v>0</v>
      </c>
      <c r="EM45" s="2">
        <v>0</v>
      </c>
      <c r="EN45" s="2">
        <v>0</v>
      </c>
      <c r="EO45" s="2">
        <v>0</v>
      </c>
      <c r="EP45" s="2">
        <v>0</v>
      </c>
      <c r="EQ45" s="2">
        <v>0</v>
      </c>
      <c r="ER45" s="2">
        <v>0</v>
      </c>
      <c r="ES45" s="2">
        <v>0</v>
      </c>
      <c r="ET45" s="2">
        <v>0</v>
      </c>
      <c r="EU45" s="2">
        <v>0</v>
      </c>
      <c r="FD45" s="2">
        <v>0</v>
      </c>
      <c r="FZ45" s="2">
        <v>0</v>
      </c>
      <c r="GV45" s="2">
        <v>1</v>
      </c>
      <c r="GW45" s="2">
        <v>0</v>
      </c>
      <c r="GX45" s="2">
        <v>0</v>
      </c>
      <c r="GY45" s="2">
        <v>0</v>
      </c>
      <c r="GZ45" s="2">
        <v>0</v>
      </c>
      <c r="HA45" s="2">
        <v>0</v>
      </c>
      <c r="HB45" s="2">
        <v>0</v>
      </c>
      <c r="HC45" s="2">
        <v>0</v>
      </c>
      <c r="HD45" s="2">
        <v>0</v>
      </c>
      <c r="HE45" s="2">
        <v>0</v>
      </c>
      <c r="HF45" s="2">
        <v>0</v>
      </c>
      <c r="HG45" s="2">
        <v>1</v>
      </c>
      <c r="HH45" s="2">
        <v>0</v>
      </c>
      <c r="HI45" s="2">
        <v>0</v>
      </c>
      <c r="HR45" s="2">
        <v>1</v>
      </c>
      <c r="HS45" s="2">
        <v>1</v>
      </c>
      <c r="HT45" s="2">
        <v>0</v>
      </c>
      <c r="HU45" s="2">
        <v>1</v>
      </c>
      <c r="HV45" s="2">
        <v>0</v>
      </c>
      <c r="HW45" s="2">
        <v>0</v>
      </c>
      <c r="HX45" s="2">
        <v>0</v>
      </c>
      <c r="HY45" s="2">
        <v>0</v>
      </c>
      <c r="HZ45" s="2">
        <v>0</v>
      </c>
      <c r="IA45" s="2">
        <v>0</v>
      </c>
      <c r="IB45" s="2">
        <v>0</v>
      </c>
      <c r="IC45" s="2">
        <v>0</v>
      </c>
      <c r="ID45" s="2">
        <v>0</v>
      </c>
      <c r="IE45" s="2">
        <v>0</v>
      </c>
      <c r="IF45" s="2">
        <v>0</v>
      </c>
      <c r="IG45" s="2">
        <v>0</v>
      </c>
      <c r="IP45" s="2">
        <v>3</v>
      </c>
      <c r="IQ45" s="2">
        <v>0</v>
      </c>
      <c r="IR45" s="2">
        <v>0</v>
      </c>
      <c r="IS45" s="2">
        <v>0</v>
      </c>
      <c r="IT45" s="2">
        <v>0</v>
      </c>
      <c r="IU45" s="2">
        <v>0</v>
      </c>
      <c r="IV45" s="2">
        <v>0</v>
      </c>
      <c r="IW45" s="2">
        <v>0</v>
      </c>
      <c r="IX45" s="2">
        <v>0</v>
      </c>
      <c r="IY45" s="2">
        <v>0</v>
      </c>
      <c r="IZ45" s="2">
        <v>1</v>
      </c>
      <c r="JA45" s="2">
        <v>0</v>
      </c>
      <c r="JB45" s="2">
        <v>0</v>
      </c>
      <c r="JK45" s="2">
        <v>3</v>
      </c>
      <c r="JL45" s="2">
        <v>0</v>
      </c>
      <c r="JM45" s="2">
        <v>0</v>
      </c>
      <c r="JN45" s="2">
        <v>0</v>
      </c>
      <c r="JO45" s="2">
        <v>0</v>
      </c>
      <c r="JP45" s="2">
        <v>0</v>
      </c>
      <c r="JQ45" s="2">
        <v>0</v>
      </c>
      <c r="JR45" s="2">
        <v>0</v>
      </c>
      <c r="JS45" s="2">
        <v>0</v>
      </c>
      <c r="JT45" s="2">
        <v>0</v>
      </c>
      <c r="JU45" s="2">
        <v>0</v>
      </c>
      <c r="JV45" s="2">
        <v>0</v>
      </c>
      <c r="JW45" s="2">
        <v>0</v>
      </c>
      <c r="KF45" s="2">
        <v>1</v>
      </c>
      <c r="KG45" s="2">
        <v>14</v>
      </c>
      <c r="KH45" s="2">
        <v>1</v>
      </c>
      <c r="KJ45" s="2">
        <v>4</v>
      </c>
      <c r="KK45" s="2">
        <v>4</v>
      </c>
      <c r="KL45" s="2">
        <v>4</v>
      </c>
      <c r="KM45" s="2">
        <v>4</v>
      </c>
      <c r="KN45" s="2">
        <v>4</v>
      </c>
      <c r="KO45" s="2">
        <v>3</v>
      </c>
      <c r="KP45" s="2">
        <v>4</v>
      </c>
      <c r="KQ45" s="2">
        <v>3</v>
      </c>
      <c r="KR45" s="2">
        <v>4</v>
      </c>
      <c r="KS45" s="2">
        <v>4</v>
      </c>
      <c r="KT45" s="2">
        <v>2</v>
      </c>
      <c r="KU45" s="2">
        <v>4</v>
      </c>
      <c r="KV45" s="2">
        <v>0</v>
      </c>
      <c r="LE45" s="2">
        <v>1</v>
      </c>
      <c r="LF45" s="2">
        <v>1</v>
      </c>
      <c r="LG45" s="2">
        <v>1</v>
      </c>
      <c r="LH45" s="2">
        <v>0</v>
      </c>
      <c r="LI45" s="2">
        <v>0</v>
      </c>
      <c r="LJ45" s="2">
        <v>1</v>
      </c>
      <c r="LK45" s="2">
        <v>1</v>
      </c>
      <c r="LL45" s="2">
        <v>1</v>
      </c>
      <c r="LM45" s="2">
        <v>0</v>
      </c>
      <c r="LN45" s="46">
        <v>3</v>
      </c>
      <c r="LO45" s="46">
        <v>1</v>
      </c>
      <c r="LP45" s="2">
        <v>0</v>
      </c>
      <c r="LQ45" s="2">
        <v>1</v>
      </c>
      <c r="LR45" s="2">
        <v>0</v>
      </c>
      <c r="LS45" s="2">
        <v>1</v>
      </c>
      <c r="LT45" s="46">
        <v>1</v>
      </c>
      <c r="LU45" s="46">
        <v>1</v>
      </c>
      <c r="LV45" s="2">
        <v>0</v>
      </c>
      <c r="LW45" s="2">
        <v>0</v>
      </c>
      <c r="LX45" s="2">
        <v>0</v>
      </c>
      <c r="LY45" s="46">
        <v>1</v>
      </c>
      <c r="LZ45" s="46">
        <v>1</v>
      </c>
      <c r="MA45" s="46">
        <v>0</v>
      </c>
      <c r="MB45" s="2">
        <v>0</v>
      </c>
      <c r="MC45" s="2">
        <v>1</v>
      </c>
      <c r="MD45" s="2">
        <v>0</v>
      </c>
      <c r="ME45" s="2">
        <v>0</v>
      </c>
      <c r="MF45" s="2">
        <v>0</v>
      </c>
      <c r="MG45" s="2">
        <v>0</v>
      </c>
      <c r="MH45" s="2">
        <v>1</v>
      </c>
      <c r="MI45" s="2">
        <v>1</v>
      </c>
      <c r="MJ45" s="2">
        <v>1</v>
      </c>
      <c r="MK45" s="2">
        <v>1</v>
      </c>
      <c r="ML45" s="2">
        <v>0</v>
      </c>
      <c r="MM45" s="2">
        <v>0</v>
      </c>
      <c r="MN45" s="46">
        <v>1</v>
      </c>
      <c r="MO45" s="46">
        <v>1</v>
      </c>
      <c r="MP45" s="2">
        <v>1</v>
      </c>
      <c r="MQ45" s="2">
        <v>1</v>
      </c>
      <c r="MR45" s="2">
        <v>0</v>
      </c>
      <c r="MS45" s="2">
        <v>1</v>
      </c>
      <c r="MT45" s="2">
        <v>1</v>
      </c>
      <c r="MU45" s="2">
        <v>1</v>
      </c>
      <c r="MV45" s="2">
        <v>1</v>
      </c>
      <c r="MW45" s="2">
        <v>1</v>
      </c>
      <c r="MX45" s="2">
        <v>1</v>
      </c>
      <c r="MY45" s="2">
        <v>0</v>
      </c>
      <c r="MZ45" s="2">
        <v>0</v>
      </c>
      <c r="NA45" s="2">
        <v>1</v>
      </c>
      <c r="NB45" s="2">
        <v>1</v>
      </c>
      <c r="NC45" s="2">
        <v>1</v>
      </c>
      <c r="ND45" s="2">
        <v>1</v>
      </c>
      <c r="NE45" s="2">
        <v>0</v>
      </c>
      <c r="NF45" s="46">
        <v>1</v>
      </c>
      <c r="NG45" s="46">
        <v>1</v>
      </c>
      <c r="NH45" s="2">
        <v>1</v>
      </c>
      <c r="NI45" s="2">
        <v>1</v>
      </c>
      <c r="NJ45" s="38">
        <v>44092</v>
      </c>
      <c r="NK45" s="2">
        <v>2</v>
      </c>
      <c r="NL45" s="2">
        <v>1</v>
      </c>
      <c r="NM45" s="2">
        <v>0</v>
      </c>
      <c r="NN45" s="2">
        <v>0</v>
      </c>
      <c r="NO45" s="2">
        <v>0</v>
      </c>
      <c r="NP45" s="2">
        <v>0</v>
      </c>
      <c r="NQ45" s="2">
        <v>0</v>
      </c>
      <c r="NR45" s="2">
        <v>1</v>
      </c>
      <c r="NS45" s="2">
        <v>0</v>
      </c>
      <c r="NT45" s="2">
        <v>0</v>
      </c>
      <c r="NU45" s="2">
        <v>0</v>
      </c>
      <c r="NV45" s="2">
        <v>0</v>
      </c>
      <c r="NW45" s="2">
        <v>1</v>
      </c>
      <c r="NX45" s="2">
        <v>0</v>
      </c>
      <c r="NY45" s="2">
        <v>0</v>
      </c>
      <c r="NZ45" s="2">
        <v>0</v>
      </c>
      <c r="OA45" s="2">
        <v>0</v>
      </c>
      <c r="OB45" s="2">
        <v>0</v>
      </c>
      <c r="OC45" s="2">
        <v>0</v>
      </c>
      <c r="OD45" s="2">
        <v>0</v>
      </c>
      <c r="OE45" s="2">
        <v>0</v>
      </c>
      <c r="OF45" s="2">
        <v>0</v>
      </c>
      <c r="OG45" s="2">
        <v>0</v>
      </c>
      <c r="OH45" s="2">
        <v>1</v>
      </c>
      <c r="OI45" s="2">
        <v>1</v>
      </c>
      <c r="OJ45" s="2">
        <v>1</v>
      </c>
      <c r="OK45" s="2">
        <v>1</v>
      </c>
      <c r="OL45" s="2">
        <v>1</v>
      </c>
      <c r="OM45" s="2">
        <v>1</v>
      </c>
      <c r="ON45" s="2">
        <v>1</v>
      </c>
      <c r="OO45" s="2">
        <v>1</v>
      </c>
      <c r="OP45" s="2">
        <v>1</v>
      </c>
      <c r="OQ45" s="2">
        <v>1</v>
      </c>
      <c r="OR45" s="2">
        <v>1</v>
      </c>
      <c r="OS45" s="2">
        <v>1</v>
      </c>
      <c r="OT45" s="46">
        <v>3</v>
      </c>
      <c r="OU45" s="2">
        <v>1</v>
      </c>
      <c r="OV45" s="2">
        <v>1</v>
      </c>
      <c r="OW45" s="2">
        <v>1</v>
      </c>
      <c r="OX45" s="2">
        <v>1</v>
      </c>
      <c r="OY45" s="2">
        <v>1</v>
      </c>
      <c r="OZ45" s="2">
        <v>3</v>
      </c>
      <c r="PA45" s="2">
        <v>1</v>
      </c>
      <c r="PB45" s="2">
        <v>1</v>
      </c>
      <c r="PC45" s="46">
        <v>1</v>
      </c>
      <c r="PD45" s="46">
        <v>1</v>
      </c>
      <c r="PE45" s="2">
        <v>1</v>
      </c>
      <c r="PF45" s="2">
        <v>1</v>
      </c>
      <c r="PG45" s="2">
        <v>3</v>
      </c>
      <c r="PH45" s="46">
        <v>1</v>
      </c>
      <c r="PI45" s="2">
        <v>1</v>
      </c>
      <c r="PJ45" s="2">
        <v>1</v>
      </c>
      <c r="PK45" s="2">
        <v>1</v>
      </c>
      <c r="PL45" s="2">
        <v>1</v>
      </c>
      <c r="PM45" s="2">
        <v>1</v>
      </c>
      <c r="PN45" s="2">
        <v>1</v>
      </c>
      <c r="PO45" s="2">
        <v>1</v>
      </c>
      <c r="PP45" s="2">
        <v>1</v>
      </c>
      <c r="PQ45" s="2">
        <v>1</v>
      </c>
      <c r="PR45" s="2">
        <v>1</v>
      </c>
      <c r="PS45" s="2">
        <v>1</v>
      </c>
      <c r="PT45" s="2">
        <v>1</v>
      </c>
      <c r="PU45" s="2">
        <v>1</v>
      </c>
      <c r="PV45" s="2">
        <v>3</v>
      </c>
      <c r="PW45" s="2">
        <v>1</v>
      </c>
      <c r="PX45" s="2">
        <v>1</v>
      </c>
      <c r="PY45" s="2">
        <v>1</v>
      </c>
      <c r="PZ45" s="2">
        <v>1</v>
      </c>
      <c r="QA45" s="2">
        <v>1</v>
      </c>
      <c r="QB45" s="2">
        <v>1</v>
      </c>
      <c r="QC45" s="2">
        <v>1</v>
      </c>
      <c r="QD45" s="2">
        <v>3</v>
      </c>
      <c r="QE45" s="2">
        <v>1</v>
      </c>
      <c r="QF45" s="2">
        <v>3</v>
      </c>
      <c r="QG45" s="2">
        <v>1</v>
      </c>
      <c r="QH45" s="2">
        <v>1</v>
      </c>
      <c r="QI45" s="2">
        <v>3</v>
      </c>
      <c r="QJ45" s="2">
        <v>1</v>
      </c>
      <c r="QK45" s="2">
        <v>1</v>
      </c>
      <c r="QL45" s="2">
        <v>1</v>
      </c>
      <c r="QM45" s="2">
        <v>1</v>
      </c>
      <c r="QN45" s="2">
        <v>1</v>
      </c>
      <c r="QO45" s="2">
        <v>1</v>
      </c>
      <c r="QP45" s="2">
        <v>1</v>
      </c>
      <c r="QQ45" s="2">
        <v>2</v>
      </c>
      <c r="QR45" s="2">
        <v>0</v>
      </c>
      <c r="QT45" s="2">
        <v>0</v>
      </c>
      <c r="QV45" s="2">
        <v>3</v>
      </c>
      <c r="QW45" s="2">
        <v>2</v>
      </c>
      <c r="QX45" s="2">
        <v>1</v>
      </c>
      <c r="QY45" s="2">
        <v>0</v>
      </c>
      <c r="RA45" s="2">
        <v>1</v>
      </c>
      <c r="RB45" s="2">
        <v>1</v>
      </c>
      <c r="RC45" s="2">
        <v>1</v>
      </c>
      <c r="RD45" s="2">
        <v>2</v>
      </c>
      <c r="RE45" s="2">
        <v>1</v>
      </c>
      <c r="RF45" s="2">
        <v>1</v>
      </c>
      <c r="RG45" s="2">
        <v>1</v>
      </c>
      <c r="RH45" s="2">
        <v>1</v>
      </c>
      <c r="RJ45" s="2">
        <v>1</v>
      </c>
      <c r="RK45" s="2">
        <v>1</v>
      </c>
      <c r="RL45" s="2">
        <v>0</v>
      </c>
      <c r="RM45" s="2">
        <v>0</v>
      </c>
      <c r="RN45" s="2">
        <v>0</v>
      </c>
      <c r="RO45" s="2">
        <v>0</v>
      </c>
      <c r="RP45" s="2">
        <v>0</v>
      </c>
      <c r="RQ45" s="2">
        <v>0</v>
      </c>
      <c r="RR45" s="2">
        <v>1</v>
      </c>
      <c r="RS45" s="2">
        <v>0</v>
      </c>
      <c r="RT45" s="2">
        <v>1</v>
      </c>
      <c r="RU45" s="2">
        <v>1</v>
      </c>
      <c r="RV45" s="2">
        <v>1</v>
      </c>
      <c r="RW45" s="2">
        <v>1</v>
      </c>
      <c r="RX45" s="2">
        <v>1</v>
      </c>
      <c r="RY45" s="2">
        <v>1</v>
      </c>
      <c r="RZ45" s="2">
        <v>1</v>
      </c>
      <c r="SA45" s="2">
        <v>1</v>
      </c>
      <c r="SB45" s="2">
        <v>1</v>
      </c>
      <c r="SC45" s="2">
        <v>0</v>
      </c>
      <c r="SD45" s="2">
        <v>0</v>
      </c>
      <c r="SE45" s="2">
        <v>0</v>
      </c>
      <c r="SF45" s="2">
        <v>0</v>
      </c>
      <c r="SG45" s="2">
        <v>0</v>
      </c>
      <c r="SH45" s="2">
        <v>0</v>
      </c>
      <c r="SI45" s="2">
        <v>0</v>
      </c>
      <c r="SK45" s="2">
        <v>1</v>
      </c>
      <c r="SL45" s="2">
        <v>1</v>
      </c>
      <c r="SM45" s="2">
        <v>1</v>
      </c>
      <c r="SN45" s="2">
        <v>0</v>
      </c>
      <c r="SO45" s="2">
        <v>1</v>
      </c>
      <c r="SP45" s="2">
        <v>1</v>
      </c>
      <c r="SQ45" s="2">
        <v>1</v>
      </c>
      <c r="SR45" s="2">
        <v>1</v>
      </c>
      <c r="SS45" s="2">
        <v>1</v>
      </c>
      <c r="ST45" s="2">
        <v>1</v>
      </c>
      <c r="SU45" s="2">
        <v>1</v>
      </c>
      <c r="SV45" s="2">
        <v>0</v>
      </c>
      <c r="SW45" s="2">
        <v>0</v>
      </c>
      <c r="SX45" s="2">
        <v>0</v>
      </c>
      <c r="SY45" s="2">
        <v>0</v>
      </c>
      <c r="SZ45" s="2">
        <v>0</v>
      </c>
      <c r="TA45" s="2">
        <v>0</v>
      </c>
      <c r="TB45" s="2">
        <v>0</v>
      </c>
      <c r="TC45" s="2">
        <v>0</v>
      </c>
      <c r="TE45" s="2">
        <v>0</v>
      </c>
      <c r="TF45" s="2">
        <v>0</v>
      </c>
      <c r="TG45" s="2">
        <v>1</v>
      </c>
      <c r="TH45" s="2">
        <v>1</v>
      </c>
      <c r="TI45" s="2">
        <v>1</v>
      </c>
      <c r="TJ45" s="2">
        <v>1</v>
      </c>
      <c r="TK45" s="2">
        <v>0</v>
      </c>
      <c r="TL45" s="2">
        <v>1</v>
      </c>
      <c r="TM45" s="2">
        <v>1</v>
      </c>
      <c r="TN45" s="2">
        <v>1</v>
      </c>
      <c r="TO45" s="2">
        <v>1</v>
      </c>
      <c r="TP45" s="2">
        <v>1</v>
      </c>
      <c r="TQ45" s="2">
        <v>1</v>
      </c>
      <c r="TR45" s="2">
        <v>1</v>
      </c>
      <c r="TS45" s="2">
        <v>1</v>
      </c>
      <c r="TT45" s="2">
        <v>0</v>
      </c>
      <c r="TU45" s="2">
        <v>0</v>
      </c>
      <c r="TV45" s="2">
        <v>1</v>
      </c>
      <c r="TW45" s="2">
        <v>1</v>
      </c>
      <c r="TX45" s="2">
        <v>0</v>
      </c>
      <c r="TY45" s="2">
        <v>0</v>
      </c>
      <c r="UA45" s="2">
        <v>1</v>
      </c>
      <c r="UB45" s="2">
        <v>3</v>
      </c>
      <c r="UC45" s="2">
        <v>1</v>
      </c>
      <c r="UD45" s="2">
        <v>0</v>
      </c>
      <c r="UE45" s="2">
        <v>1</v>
      </c>
      <c r="UF45" s="2">
        <v>0</v>
      </c>
      <c r="UG45" s="2">
        <v>1</v>
      </c>
      <c r="UH45" s="2">
        <v>0</v>
      </c>
      <c r="UI45" s="2">
        <v>1</v>
      </c>
      <c r="UJ45" s="2">
        <v>1</v>
      </c>
      <c r="UK45" s="2">
        <v>0</v>
      </c>
      <c r="UL45" s="2">
        <v>1</v>
      </c>
      <c r="UM45" s="2">
        <v>1</v>
      </c>
      <c r="UN45" s="2">
        <v>1</v>
      </c>
      <c r="UO45" s="2">
        <v>0</v>
      </c>
      <c r="UP45" s="2">
        <v>1</v>
      </c>
      <c r="UQ45" s="2">
        <v>1</v>
      </c>
      <c r="UR45" s="2">
        <v>0</v>
      </c>
      <c r="US45" s="2">
        <v>1</v>
      </c>
      <c r="UT45" s="2">
        <v>1</v>
      </c>
      <c r="UU45" s="2">
        <v>1</v>
      </c>
      <c r="UV45" s="2">
        <v>1</v>
      </c>
      <c r="UW45" s="2">
        <v>1</v>
      </c>
      <c r="UX45" s="2">
        <v>1</v>
      </c>
      <c r="UY45" s="2">
        <v>0</v>
      </c>
      <c r="UZ45" s="2">
        <v>2</v>
      </c>
    </row>
    <row r="46" spans="1:572" x14ac:dyDescent="0.25">
      <c r="A46" s="2">
        <v>91</v>
      </c>
      <c r="B46" s="2" t="s">
        <v>114</v>
      </c>
      <c r="C46" s="2" t="s">
        <v>1328</v>
      </c>
      <c r="D46" s="2">
        <v>1</v>
      </c>
      <c r="F46" s="31" t="s">
        <v>2585</v>
      </c>
      <c r="G46" s="2">
        <v>1</v>
      </c>
      <c r="H46" s="2">
        <v>0</v>
      </c>
      <c r="J46" s="2">
        <v>0</v>
      </c>
      <c r="K46" s="2">
        <v>0</v>
      </c>
      <c r="L46" s="2">
        <v>0</v>
      </c>
      <c r="M46" s="2">
        <v>0</v>
      </c>
      <c r="N46" s="2">
        <v>0</v>
      </c>
      <c r="O46" s="2">
        <v>0</v>
      </c>
      <c r="P46" s="2">
        <v>0</v>
      </c>
      <c r="Q46" s="2">
        <v>0</v>
      </c>
      <c r="R46" s="2">
        <v>0</v>
      </c>
      <c r="S46" s="2">
        <v>0</v>
      </c>
      <c r="T46" s="2">
        <v>0</v>
      </c>
      <c r="U46" s="2">
        <v>0</v>
      </c>
      <c r="V46" s="2">
        <v>0</v>
      </c>
      <c r="W46" s="2">
        <v>0</v>
      </c>
      <c r="X46" s="2">
        <v>0</v>
      </c>
      <c r="Y46" s="2">
        <v>0</v>
      </c>
      <c r="Z46" s="2">
        <v>0</v>
      </c>
      <c r="AA46" s="2">
        <v>0</v>
      </c>
      <c r="AB46" s="2">
        <v>0</v>
      </c>
      <c r="AC46" s="2">
        <v>0</v>
      </c>
      <c r="AD46" s="2">
        <v>0</v>
      </c>
      <c r="AE46" s="2">
        <v>1</v>
      </c>
      <c r="AF46" s="2">
        <v>1</v>
      </c>
      <c r="AG46" s="2">
        <v>4</v>
      </c>
      <c r="AH46" s="2">
        <v>1</v>
      </c>
      <c r="AI46" s="2">
        <v>3</v>
      </c>
      <c r="AJ46" s="46">
        <v>0</v>
      </c>
      <c r="AK46" s="2">
        <v>0</v>
      </c>
      <c r="AL46" s="2">
        <v>0</v>
      </c>
      <c r="AM46" s="2">
        <v>0</v>
      </c>
      <c r="AN46" s="2">
        <v>0</v>
      </c>
      <c r="AO46" s="2">
        <v>0</v>
      </c>
      <c r="AP46" s="2">
        <v>0</v>
      </c>
      <c r="AQ46" s="2">
        <v>0</v>
      </c>
      <c r="AR46" s="2">
        <v>0</v>
      </c>
      <c r="AS46" s="2">
        <v>0</v>
      </c>
      <c r="AT46" s="2">
        <v>0</v>
      </c>
      <c r="AU46" s="2">
        <v>0</v>
      </c>
      <c r="AV46" s="2">
        <v>0</v>
      </c>
      <c r="AW46" s="2">
        <v>0</v>
      </c>
      <c r="AX46" s="2">
        <v>0</v>
      </c>
      <c r="AY46" s="2">
        <v>0</v>
      </c>
      <c r="AZ46" s="2">
        <v>0</v>
      </c>
      <c r="BA46" s="2">
        <v>0</v>
      </c>
      <c r="BB46" s="2">
        <v>0</v>
      </c>
      <c r="BC46" s="2">
        <v>0</v>
      </c>
      <c r="BD46" s="2">
        <v>0</v>
      </c>
      <c r="BE46" s="2">
        <v>0</v>
      </c>
      <c r="BF46" s="2">
        <v>1</v>
      </c>
      <c r="BG46" s="2">
        <v>2</v>
      </c>
      <c r="BH46" s="2">
        <v>0</v>
      </c>
      <c r="BI46" s="2">
        <v>0</v>
      </c>
      <c r="BJ46" s="2">
        <v>0</v>
      </c>
      <c r="BK46" s="2">
        <v>0</v>
      </c>
      <c r="BL46" s="2">
        <v>0</v>
      </c>
      <c r="BM46" s="2">
        <v>0</v>
      </c>
      <c r="BN46" s="2">
        <v>0</v>
      </c>
      <c r="BO46" s="2">
        <v>0</v>
      </c>
      <c r="BP46" s="2">
        <v>0</v>
      </c>
      <c r="BQ46" s="2">
        <v>0</v>
      </c>
      <c r="BR46" s="2">
        <v>2</v>
      </c>
      <c r="BS46" s="2">
        <v>0</v>
      </c>
      <c r="CB46" s="2">
        <v>1</v>
      </c>
      <c r="CC46" s="2">
        <v>1</v>
      </c>
      <c r="CD46" s="2" t="s">
        <v>1371</v>
      </c>
      <c r="CE46" s="2">
        <v>7134</v>
      </c>
      <c r="CF46" s="46">
        <v>2712</v>
      </c>
      <c r="CG46" s="2">
        <v>0</v>
      </c>
      <c r="CH46" s="46">
        <v>2</v>
      </c>
      <c r="CI46" s="2">
        <v>1</v>
      </c>
      <c r="CJ46" s="2">
        <v>0</v>
      </c>
      <c r="CK46" s="2">
        <v>0</v>
      </c>
      <c r="CL46" s="2">
        <v>0</v>
      </c>
      <c r="CM46" s="2">
        <v>0</v>
      </c>
      <c r="CN46" s="2">
        <v>0</v>
      </c>
      <c r="CO46" s="2">
        <v>0</v>
      </c>
      <c r="CP46" s="2">
        <v>0</v>
      </c>
      <c r="CR46" s="2">
        <v>1</v>
      </c>
      <c r="CT46" s="46">
        <v>4</v>
      </c>
      <c r="CU46" s="46">
        <v>160</v>
      </c>
      <c r="CV46" s="2">
        <v>0</v>
      </c>
      <c r="CX46" s="2">
        <v>0</v>
      </c>
      <c r="CZ46" s="2">
        <v>0</v>
      </c>
      <c r="DB46" s="46">
        <v>1</v>
      </c>
      <c r="DC46" s="46">
        <v>40</v>
      </c>
      <c r="DD46" s="46">
        <v>2</v>
      </c>
      <c r="DE46" s="46">
        <v>80</v>
      </c>
      <c r="DF46" s="2">
        <v>0</v>
      </c>
      <c r="DH46" s="46">
        <v>2</v>
      </c>
      <c r="DI46" s="46">
        <v>80</v>
      </c>
      <c r="DJ46" s="46">
        <v>0</v>
      </c>
      <c r="DK46" s="46"/>
      <c r="DL46" s="2">
        <v>0</v>
      </c>
      <c r="DN46" s="46">
        <v>4</v>
      </c>
      <c r="DO46" s="46">
        <v>160</v>
      </c>
      <c r="DP46" s="46">
        <v>2</v>
      </c>
      <c r="DQ46" s="46">
        <v>80</v>
      </c>
      <c r="DR46" s="2">
        <v>0</v>
      </c>
      <c r="DS46" s="46"/>
      <c r="DT46" s="46"/>
      <c r="DU46" s="46"/>
      <c r="DV46" s="46"/>
      <c r="DW46" s="46"/>
      <c r="DX46" s="46"/>
      <c r="DY46" s="46"/>
      <c r="DZ46" s="46"/>
      <c r="EA46" s="46"/>
      <c r="EB46" s="46"/>
      <c r="EC46" s="46"/>
      <c r="ED46" s="46"/>
      <c r="EE46" s="46"/>
      <c r="EF46" s="46"/>
      <c r="EG46" s="46"/>
      <c r="EH46" s="46"/>
      <c r="EI46" s="2">
        <v>0</v>
      </c>
      <c r="EJ46" s="2">
        <v>0</v>
      </c>
      <c r="EK46" s="2">
        <v>0</v>
      </c>
      <c r="EL46" s="2">
        <v>0</v>
      </c>
      <c r="EM46" s="2">
        <v>0</v>
      </c>
      <c r="EN46" s="2">
        <v>0</v>
      </c>
      <c r="EO46" s="2">
        <v>0</v>
      </c>
      <c r="EP46" s="2">
        <v>0</v>
      </c>
      <c r="EQ46" s="2">
        <v>0</v>
      </c>
      <c r="ER46" s="2">
        <v>0</v>
      </c>
      <c r="ES46" s="2">
        <v>0</v>
      </c>
      <c r="ET46" s="2">
        <v>0</v>
      </c>
      <c r="EU46" s="2">
        <v>0</v>
      </c>
      <c r="FD46" s="2">
        <v>0</v>
      </c>
      <c r="FZ46" s="2">
        <v>0</v>
      </c>
      <c r="GV46" s="2">
        <v>0</v>
      </c>
      <c r="HR46" s="2">
        <v>0</v>
      </c>
      <c r="HS46" s="2">
        <v>0</v>
      </c>
      <c r="HT46" s="2">
        <v>0</v>
      </c>
      <c r="HU46" s="2">
        <v>0</v>
      </c>
      <c r="HV46" s="2">
        <v>0</v>
      </c>
      <c r="HW46" s="2">
        <v>0</v>
      </c>
      <c r="HX46" s="2">
        <v>0</v>
      </c>
      <c r="HY46" s="2">
        <v>0</v>
      </c>
      <c r="HZ46" s="2">
        <v>0</v>
      </c>
      <c r="IA46" s="2">
        <v>0</v>
      </c>
      <c r="IB46" s="2">
        <v>0</v>
      </c>
      <c r="IC46" s="2">
        <v>0</v>
      </c>
      <c r="ID46" s="2">
        <v>0</v>
      </c>
      <c r="IE46" s="2">
        <v>0</v>
      </c>
      <c r="IF46" s="2">
        <v>0</v>
      </c>
      <c r="IG46" s="2">
        <v>0</v>
      </c>
      <c r="IP46" s="2">
        <v>1</v>
      </c>
      <c r="IQ46" s="2">
        <v>0</v>
      </c>
      <c r="IR46" s="2">
        <v>0</v>
      </c>
      <c r="IS46" s="2">
        <v>0</v>
      </c>
      <c r="IT46" s="2">
        <v>0</v>
      </c>
      <c r="IU46" s="2">
        <v>0</v>
      </c>
      <c r="IV46" s="2">
        <v>0</v>
      </c>
      <c r="IW46" s="2">
        <v>0</v>
      </c>
      <c r="IX46" s="2">
        <v>0</v>
      </c>
      <c r="IY46" s="2">
        <v>0</v>
      </c>
      <c r="IZ46" s="2">
        <v>0</v>
      </c>
      <c r="JA46" s="2">
        <v>0</v>
      </c>
      <c r="JB46" s="2">
        <v>0</v>
      </c>
      <c r="JK46" s="2">
        <v>1</v>
      </c>
      <c r="JL46" s="2">
        <v>0</v>
      </c>
      <c r="JM46" s="2">
        <v>0</v>
      </c>
      <c r="JN46" s="2">
        <v>0</v>
      </c>
      <c r="JO46" s="2">
        <v>0</v>
      </c>
      <c r="JP46" s="2">
        <v>0</v>
      </c>
      <c r="JQ46" s="2">
        <v>0</v>
      </c>
      <c r="JR46" s="2">
        <v>0</v>
      </c>
      <c r="JS46" s="2">
        <v>0</v>
      </c>
      <c r="JT46" s="2">
        <v>0</v>
      </c>
      <c r="JU46" s="2">
        <v>0</v>
      </c>
      <c r="JV46" s="2">
        <v>0</v>
      </c>
      <c r="JW46" s="2">
        <v>0</v>
      </c>
      <c r="KF46" s="2">
        <v>1</v>
      </c>
      <c r="KG46" s="2">
        <v>14</v>
      </c>
      <c r="KH46" s="2">
        <v>1</v>
      </c>
      <c r="KJ46" s="2">
        <v>4</v>
      </c>
      <c r="KK46" s="2">
        <v>4</v>
      </c>
      <c r="KL46" s="2">
        <v>4</v>
      </c>
      <c r="KM46" s="2">
        <v>4</v>
      </c>
      <c r="KN46" s="2">
        <v>2</v>
      </c>
      <c r="KO46" s="2">
        <v>3</v>
      </c>
      <c r="KP46" s="2">
        <v>4</v>
      </c>
      <c r="KQ46" s="2">
        <v>3</v>
      </c>
      <c r="KR46" s="2">
        <v>4</v>
      </c>
      <c r="KS46" s="2">
        <v>4</v>
      </c>
      <c r="KT46" s="2">
        <v>4</v>
      </c>
      <c r="KU46" s="2">
        <v>2</v>
      </c>
      <c r="KV46" s="2">
        <v>0</v>
      </c>
      <c r="LE46" s="2">
        <v>1</v>
      </c>
      <c r="LF46" s="2">
        <v>1</v>
      </c>
      <c r="LG46" s="2">
        <v>1</v>
      </c>
      <c r="LH46" s="2">
        <v>0</v>
      </c>
      <c r="LI46" s="2">
        <v>0</v>
      </c>
      <c r="LJ46" s="2">
        <v>1</v>
      </c>
      <c r="LK46" s="2">
        <v>1</v>
      </c>
      <c r="LL46" s="2">
        <v>1</v>
      </c>
      <c r="LM46" s="2">
        <v>1</v>
      </c>
      <c r="LN46" s="46">
        <v>2</v>
      </c>
      <c r="LO46" s="46">
        <v>2</v>
      </c>
      <c r="LP46" s="2">
        <v>0</v>
      </c>
      <c r="LQ46" s="2">
        <v>1</v>
      </c>
      <c r="LR46" s="2">
        <v>1</v>
      </c>
      <c r="LS46" s="2">
        <v>1</v>
      </c>
      <c r="LT46" s="46">
        <v>1</v>
      </c>
      <c r="LU46" s="46">
        <v>1</v>
      </c>
      <c r="LV46" s="2">
        <v>1</v>
      </c>
      <c r="LW46" s="2">
        <v>0</v>
      </c>
      <c r="LX46" s="2">
        <v>0</v>
      </c>
      <c r="LY46" s="46">
        <v>1</v>
      </c>
      <c r="LZ46" s="46">
        <v>1</v>
      </c>
      <c r="MA46" s="46">
        <v>1</v>
      </c>
      <c r="MB46" s="2">
        <v>0</v>
      </c>
      <c r="MC46" s="2">
        <v>1</v>
      </c>
      <c r="MD46" s="2">
        <v>0</v>
      </c>
      <c r="ME46" s="2">
        <v>1</v>
      </c>
      <c r="MF46" s="2">
        <v>1</v>
      </c>
      <c r="MG46" s="2">
        <v>0</v>
      </c>
      <c r="MH46" s="2">
        <v>1</v>
      </c>
      <c r="MI46" s="2">
        <v>1</v>
      </c>
      <c r="MJ46" s="2">
        <v>1</v>
      </c>
      <c r="MK46" s="2">
        <v>1</v>
      </c>
      <c r="ML46" s="2">
        <v>0</v>
      </c>
      <c r="MM46" s="2">
        <v>0</v>
      </c>
      <c r="MN46" s="46">
        <v>1</v>
      </c>
      <c r="MO46" s="46">
        <v>1</v>
      </c>
      <c r="MP46" s="2">
        <v>0</v>
      </c>
      <c r="MQ46" s="2">
        <v>1</v>
      </c>
      <c r="MR46" s="2">
        <v>0</v>
      </c>
      <c r="MS46" s="2">
        <v>1</v>
      </c>
      <c r="MT46" s="2">
        <v>1</v>
      </c>
      <c r="MU46" s="2">
        <v>1</v>
      </c>
      <c r="MV46" s="2">
        <v>1</v>
      </c>
      <c r="MW46" s="2">
        <v>1</v>
      </c>
      <c r="MX46" s="2">
        <v>1</v>
      </c>
      <c r="MY46" s="2">
        <v>0</v>
      </c>
      <c r="MZ46" s="2">
        <v>0</v>
      </c>
      <c r="NA46" s="2">
        <v>1</v>
      </c>
      <c r="NB46" s="2">
        <v>1</v>
      </c>
      <c r="NC46" s="2">
        <v>0</v>
      </c>
      <c r="ND46" s="2">
        <v>1</v>
      </c>
      <c r="NE46" s="2">
        <v>0</v>
      </c>
      <c r="NF46" s="46">
        <v>1</v>
      </c>
      <c r="NG46" s="46">
        <v>1</v>
      </c>
      <c r="NH46" s="2">
        <v>0</v>
      </c>
      <c r="NI46" s="2">
        <v>1</v>
      </c>
      <c r="NJ46" s="38">
        <v>44089</v>
      </c>
      <c r="NK46" s="2">
        <v>3</v>
      </c>
      <c r="NL46" s="2">
        <v>1</v>
      </c>
      <c r="NM46" s="2">
        <v>0</v>
      </c>
      <c r="NN46" s="2">
        <v>0</v>
      </c>
      <c r="NO46" s="2">
        <v>0</v>
      </c>
      <c r="NP46" s="2">
        <v>0</v>
      </c>
      <c r="NQ46" s="2">
        <v>0</v>
      </c>
      <c r="NR46" s="2">
        <v>1</v>
      </c>
      <c r="NS46" s="2">
        <v>0</v>
      </c>
      <c r="NT46" s="2">
        <v>1</v>
      </c>
      <c r="NU46" s="2">
        <v>0</v>
      </c>
      <c r="NV46" s="2">
        <v>0</v>
      </c>
      <c r="NW46" s="2">
        <v>1</v>
      </c>
      <c r="NX46" s="2">
        <v>0</v>
      </c>
      <c r="NY46" s="2">
        <v>0</v>
      </c>
      <c r="NZ46" s="2">
        <v>0</v>
      </c>
      <c r="OA46" s="2">
        <v>0</v>
      </c>
      <c r="OB46" s="2">
        <v>0</v>
      </c>
      <c r="OC46" s="2">
        <v>0</v>
      </c>
      <c r="OD46" s="2">
        <v>0</v>
      </c>
      <c r="OE46" s="2">
        <v>0</v>
      </c>
      <c r="OF46" s="2">
        <v>0</v>
      </c>
      <c r="OG46" s="2">
        <v>0</v>
      </c>
      <c r="OH46" s="2">
        <v>0</v>
      </c>
      <c r="OI46" s="2">
        <v>2</v>
      </c>
      <c r="OJ46" s="2">
        <v>1</v>
      </c>
      <c r="OK46" s="2">
        <v>1</v>
      </c>
      <c r="OL46" s="2">
        <v>1</v>
      </c>
      <c r="OM46" s="2">
        <v>1</v>
      </c>
      <c r="ON46" s="2">
        <v>1</v>
      </c>
      <c r="OO46" s="2">
        <v>1</v>
      </c>
      <c r="OP46" s="2">
        <v>1</v>
      </c>
      <c r="OQ46" s="2">
        <v>1</v>
      </c>
      <c r="OR46" s="2">
        <v>1</v>
      </c>
      <c r="OS46" s="2">
        <v>1</v>
      </c>
      <c r="OT46" s="46">
        <v>1</v>
      </c>
      <c r="OU46" s="2">
        <v>1</v>
      </c>
      <c r="OV46" s="2">
        <v>1</v>
      </c>
      <c r="OW46" s="2">
        <v>1</v>
      </c>
      <c r="OX46" s="2">
        <v>1</v>
      </c>
      <c r="OY46" s="2">
        <v>2</v>
      </c>
      <c r="OZ46" s="2">
        <v>1</v>
      </c>
      <c r="PA46" s="2">
        <v>1</v>
      </c>
      <c r="PB46" s="2">
        <v>1</v>
      </c>
      <c r="PC46" s="46">
        <v>1</v>
      </c>
      <c r="PD46" s="46">
        <v>1</v>
      </c>
      <c r="PE46" s="2">
        <v>1</v>
      </c>
      <c r="PF46" s="2">
        <v>1</v>
      </c>
      <c r="PG46" s="2">
        <v>1</v>
      </c>
      <c r="PH46" s="46">
        <v>1</v>
      </c>
      <c r="PI46" s="2">
        <v>1</v>
      </c>
      <c r="PJ46" s="2">
        <v>3</v>
      </c>
      <c r="PK46" s="2">
        <v>1</v>
      </c>
      <c r="PL46" s="2">
        <v>1</v>
      </c>
      <c r="PM46" s="2">
        <v>1</v>
      </c>
      <c r="PN46" s="2">
        <v>1</v>
      </c>
      <c r="PO46" s="2">
        <v>1</v>
      </c>
      <c r="PP46" s="2">
        <v>2</v>
      </c>
      <c r="PQ46" s="2">
        <v>1</v>
      </c>
      <c r="PR46" s="2">
        <v>2</v>
      </c>
      <c r="PS46" s="2">
        <v>2</v>
      </c>
      <c r="PT46" s="2">
        <v>1</v>
      </c>
      <c r="PU46" s="2">
        <v>1</v>
      </c>
      <c r="PV46" s="2">
        <v>1</v>
      </c>
      <c r="PW46" s="2">
        <v>1</v>
      </c>
      <c r="PX46" s="2">
        <v>2</v>
      </c>
      <c r="PY46" s="2">
        <v>1</v>
      </c>
      <c r="PZ46" s="2">
        <v>1</v>
      </c>
      <c r="QA46" s="2">
        <v>1</v>
      </c>
      <c r="QB46" s="2">
        <v>2</v>
      </c>
      <c r="QC46" s="2">
        <v>1</v>
      </c>
      <c r="QD46" s="2">
        <v>1</v>
      </c>
      <c r="QE46" s="2">
        <v>1</v>
      </c>
      <c r="QF46" s="2">
        <v>1</v>
      </c>
      <c r="QG46" s="2">
        <v>1</v>
      </c>
      <c r="QH46" s="2">
        <v>1</v>
      </c>
      <c r="QI46" s="2">
        <v>1</v>
      </c>
      <c r="QJ46" s="2">
        <v>1</v>
      </c>
      <c r="QK46" s="2">
        <v>1</v>
      </c>
      <c r="QL46" s="2">
        <v>1</v>
      </c>
      <c r="QM46" s="2">
        <v>1</v>
      </c>
      <c r="QN46" s="2">
        <v>1</v>
      </c>
      <c r="QO46" s="2">
        <v>1</v>
      </c>
      <c r="QP46" s="2">
        <v>1</v>
      </c>
      <c r="QQ46" s="2">
        <v>1</v>
      </c>
      <c r="QR46" s="2">
        <v>1</v>
      </c>
      <c r="QS46" s="2" t="s">
        <v>1372</v>
      </c>
      <c r="QT46" s="2">
        <v>1</v>
      </c>
      <c r="QU46" s="2" t="s">
        <v>1372</v>
      </c>
      <c r="QV46" s="2">
        <v>1</v>
      </c>
      <c r="QW46" s="2">
        <v>1</v>
      </c>
      <c r="QX46" s="2">
        <v>1</v>
      </c>
      <c r="QY46" s="2">
        <v>0</v>
      </c>
      <c r="RA46" s="2">
        <v>0</v>
      </c>
      <c r="RB46" s="2">
        <v>1</v>
      </c>
      <c r="RC46" s="2">
        <v>1</v>
      </c>
      <c r="RD46" s="2">
        <v>4</v>
      </c>
      <c r="RE46" s="2">
        <v>1</v>
      </c>
      <c r="RF46" s="2">
        <v>1</v>
      </c>
      <c r="RG46" s="2">
        <v>1</v>
      </c>
      <c r="RH46" s="2">
        <v>1</v>
      </c>
      <c r="RJ46" s="2">
        <v>1</v>
      </c>
      <c r="RK46" s="2">
        <v>1</v>
      </c>
      <c r="RL46" s="2">
        <v>0</v>
      </c>
      <c r="RM46" s="2">
        <v>0</v>
      </c>
      <c r="RN46" s="2">
        <v>0</v>
      </c>
      <c r="RO46" s="2">
        <v>0</v>
      </c>
      <c r="RP46" s="2">
        <v>0</v>
      </c>
      <c r="RQ46" s="2">
        <v>0</v>
      </c>
      <c r="RR46" s="2">
        <v>1</v>
      </c>
      <c r="RS46" s="2">
        <v>0</v>
      </c>
      <c r="RT46" s="2">
        <v>1</v>
      </c>
      <c r="RU46" s="2">
        <v>0</v>
      </c>
      <c r="RV46" s="2">
        <v>0</v>
      </c>
      <c r="RW46" s="2">
        <v>1</v>
      </c>
      <c r="RX46" s="2">
        <v>1</v>
      </c>
      <c r="RY46" s="2">
        <v>1</v>
      </c>
      <c r="RZ46" s="2">
        <v>0</v>
      </c>
      <c r="SA46" s="2">
        <v>1</v>
      </c>
      <c r="SB46" s="2">
        <v>1</v>
      </c>
      <c r="SC46" s="2">
        <v>1</v>
      </c>
      <c r="SD46" s="2">
        <v>1</v>
      </c>
      <c r="SE46" s="2">
        <v>1</v>
      </c>
      <c r="SF46" s="2">
        <v>1</v>
      </c>
      <c r="SG46" s="2">
        <v>1</v>
      </c>
      <c r="SH46" s="2">
        <v>0</v>
      </c>
      <c r="SI46" s="2">
        <v>0</v>
      </c>
      <c r="SK46" s="2">
        <v>1</v>
      </c>
      <c r="SL46" s="2">
        <v>1</v>
      </c>
      <c r="SM46" s="2">
        <v>1</v>
      </c>
      <c r="SN46" s="2">
        <v>0</v>
      </c>
      <c r="SO46" s="2">
        <v>1</v>
      </c>
      <c r="SP46" s="2">
        <v>1</v>
      </c>
      <c r="SQ46" s="2">
        <v>1</v>
      </c>
      <c r="SR46" s="2">
        <v>1</v>
      </c>
      <c r="SS46" s="2">
        <v>1</v>
      </c>
      <c r="ST46" s="2">
        <v>1</v>
      </c>
      <c r="SU46" s="2">
        <v>1</v>
      </c>
      <c r="SV46" s="2">
        <v>0</v>
      </c>
      <c r="SW46" s="2">
        <v>0</v>
      </c>
      <c r="SX46" s="2">
        <v>0</v>
      </c>
      <c r="SY46" s="2">
        <v>0</v>
      </c>
      <c r="SZ46" s="2">
        <v>0</v>
      </c>
      <c r="TA46" s="2">
        <v>0</v>
      </c>
      <c r="TB46" s="2">
        <v>0</v>
      </c>
      <c r="TC46" s="2">
        <v>0</v>
      </c>
      <c r="TE46" s="2">
        <v>0</v>
      </c>
      <c r="TF46" s="2">
        <v>0</v>
      </c>
      <c r="TG46" s="2">
        <v>1</v>
      </c>
      <c r="TH46" s="2">
        <v>1</v>
      </c>
      <c r="TI46" s="2">
        <v>1</v>
      </c>
      <c r="TJ46" s="2">
        <v>1</v>
      </c>
      <c r="TK46" s="2">
        <v>0</v>
      </c>
      <c r="TL46" s="2">
        <v>1</v>
      </c>
      <c r="TM46" s="2">
        <v>1</v>
      </c>
      <c r="TN46" s="2">
        <v>1</v>
      </c>
      <c r="TO46" s="2">
        <v>1</v>
      </c>
      <c r="TP46" s="2">
        <v>1</v>
      </c>
      <c r="TQ46" s="2">
        <v>1</v>
      </c>
      <c r="TR46" s="2">
        <v>1</v>
      </c>
      <c r="TS46" s="2">
        <v>1</v>
      </c>
      <c r="TT46" s="2">
        <v>1</v>
      </c>
      <c r="TU46" s="2">
        <v>0</v>
      </c>
      <c r="TV46" s="2">
        <v>1</v>
      </c>
      <c r="TW46" s="2">
        <v>1</v>
      </c>
      <c r="TX46" s="2">
        <v>0</v>
      </c>
      <c r="TY46" s="2">
        <v>0</v>
      </c>
      <c r="UA46" s="2">
        <v>1</v>
      </c>
      <c r="UB46" s="2">
        <v>1</v>
      </c>
      <c r="UC46" s="2">
        <v>1</v>
      </c>
      <c r="UD46" s="2">
        <v>1</v>
      </c>
      <c r="UE46" s="2">
        <v>0</v>
      </c>
      <c r="UF46" s="2">
        <v>1</v>
      </c>
      <c r="UG46" s="2">
        <v>1</v>
      </c>
      <c r="UH46" s="2">
        <v>0</v>
      </c>
      <c r="UI46" s="2">
        <v>1</v>
      </c>
      <c r="UJ46" s="2">
        <v>1</v>
      </c>
      <c r="UK46" s="2">
        <v>0</v>
      </c>
      <c r="UL46" s="2">
        <v>0</v>
      </c>
      <c r="UM46" s="2">
        <v>0</v>
      </c>
      <c r="UN46" s="2">
        <v>0</v>
      </c>
      <c r="UO46" s="2">
        <v>0</v>
      </c>
      <c r="UP46" s="2">
        <v>1</v>
      </c>
      <c r="UQ46" s="2">
        <v>1</v>
      </c>
      <c r="UR46" s="2">
        <v>1</v>
      </c>
      <c r="US46" s="2">
        <v>1</v>
      </c>
      <c r="UT46" s="2">
        <v>1</v>
      </c>
      <c r="UU46" s="2">
        <v>1</v>
      </c>
      <c r="UV46" s="2">
        <v>1</v>
      </c>
      <c r="UW46" s="2">
        <v>1</v>
      </c>
      <c r="UX46" s="2">
        <v>0</v>
      </c>
      <c r="UY46" s="2">
        <v>0</v>
      </c>
      <c r="UZ46" s="2">
        <v>2</v>
      </c>
    </row>
    <row r="47" spans="1:572" x14ac:dyDescent="0.25">
      <c r="A47" s="2">
        <v>92</v>
      </c>
      <c r="B47" s="2" t="s">
        <v>114</v>
      </c>
      <c r="C47" s="2" t="s">
        <v>1328</v>
      </c>
      <c r="D47" s="2">
        <v>1</v>
      </c>
      <c r="F47" s="31" t="s">
        <v>2586</v>
      </c>
      <c r="G47" s="2">
        <v>1</v>
      </c>
      <c r="H47" s="2">
        <v>0</v>
      </c>
      <c r="J47" s="2">
        <v>0</v>
      </c>
      <c r="K47" s="2">
        <v>0</v>
      </c>
      <c r="L47" s="2">
        <v>0</v>
      </c>
      <c r="M47" s="2">
        <v>0</v>
      </c>
      <c r="N47" s="2">
        <v>0</v>
      </c>
      <c r="O47" s="2">
        <v>0</v>
      </c>
      <c r="P47" s="2">
        <v>0</v>
      </c>
      <c r="Q47" s="2">
        <v>0</v>
      </c>
      <c r="R47" s="2">
        <v>0</v>
      </c>
      <c r="S47" s="2">
        <v>0</v>
      </c>
      <c r="T47" s="2">
        <v>0</v>
      </c>
      <c r="U47" s="2">
        <v>0</v>
      </c>
      <c r="V47" s="2">
        <v>0</v>
      </c>
      <c r="W47" s="2">
        <v>0</v>
      </c>
      <c r="X47" s="2">
        <v>0</v>
      </c>
      <c r="Y47" s="2">
        <v>0</v>
      </c>
      <c r="Z47" s="2">
        <v>0</v>
      </c>
      <c r="AA47" s="2">
        <v>0</v>
      </c>
      <c r="AB47" s="2">
        <v>0</v>
      </c>
      <c r="AC47" s="2">
        <v>0</v>
      </c>
      <c r="AD47" s="2">
        <v>0</v>
      </c>
      <c r="AE47" s="2">
        <v>1</v>
      </c>
      <c r="AF47" s="2">
        <v>1</v>
      </c>
      <c r="AG47" s="2">
        <v>2</v>
      </c>
      <c r="AH47" s="2">
        <v>1</v>
      </c>
      <c r="AI47" s="2">
        <v>4</v>
      </c>
      <c r="AJ47" s="46">
        <v>0</v>
      </c>
      <c r="AK47" s="2">
        <v>0</v>
      </c>
      <c r="AL47" s="2">
        <v>0</v>
      </c>
      <c r="AM47" s="2">
        <v>0</v>
      </c>
      <c r="AN47" s="2">
        <v>0</v>
      </c>
      <c r="AO47" s="2">
        <v>0</v>
      </c>
      <c r="AP47" s="2">
        <v>0</v>
      </c>
      <c r="AQ47" s="2">
        <v>0</v>
      </c>
      <c r="AR47" s="2">
        <v>0</v>
      </c>
      <c r="AS47" s="2">
        <v>0</v>
      </c>
      <c r="AT47" s="2">
        <v>0</v>
      </c>
      <c r="AU47" s="2">
        <v>0</v>
      </c>
      <c r="AV47" s="2">
        <v>0</v>
      </c>
      <c r="AW47" s="2">
        <v>0</v>
      </c>
      <c r="AX47" s="2">
        <v>0</v>
      </c>
      <c r="AY47" s="2">
        <v>0</v>
      </c>
      <c r="AZ47" s="2">
        <v>0</v>
      </c>
      <c r="BA47" s="2">
        <v>0</v>
      </c>
      <c r="BB47" s="2">
        <v>0</v>
      </c>
      <c r="BC47" s="2">
        <v>0</v>
      </c>
      <c r="BD47" s="2">
        <v>0</v>
      </c>
      <c r="BE47" s="2">
        <v>0</v>
      </c>
      <c r="BF47" s="2">
        <v>1</v>
      </c>
      <c r="BG47" s="2">
        <v>0</v>
      </c>
      <c r="BH47" s="2">
        <v>0</v>
      </c>
      <c r="BI47" s="2">
        <v>0</v>
      </c>
      <c r="BJ47" s="2">
        <v>0</v>
      </c>
      <c r="BK47" s="2">
        <v>0</v>
      </c>
      <c r="BL47" s="2">
        <v>0</v>
      </c>
      <c r="BM47" s="2">
        <v>0</v>
      </c>
      <c r="BN47" s="2">
        <v>2</v>
      </c>
      <c r="BO47" s="2">
        <v>0</v>
      </c>
      <c r="BP47" s="2">
        <v>0</v>
      </c>
      <c r="BQ47" s="2">
        <v>2</v>
      </c>
      <c r="BR47" s="2">
        <v>0</v>
      </c>
      <c r="BS47" s="2">
        <v>1</v>
      </c>
      <c r="BT47" s="2">
        <v>0</v>
      </c>
      <c r="BU47" s="2">
        <v>0</v>
      </c>
      <c r="BV47" s="2">
        <v>0</v>
      </c>
      <c r="BW47" s="2">
        <v>0</v>
      </c>
      <c r="BX47" s="2">
        <v>0</v>
      </c>
      <c r="BY47" s="2">
        <v>0</v>
      </c>
      <c r="BZ47" s="2">
        <v>0</v>
      </c>
      <c r="CA47" s="2">
        <v>0</v>
      </c>
      <c r="CB47" s="2">
        <v>1</v>
      </c>
      <c r="CC47" s="2">
        <v>0</v>
      </c>
      <c r="CE47" s="2">
        <v>1</v>
      </c>
      <c r="CF47" s="46">
        <v>2</v>
      </c>
      <c r="CG47" s="2">
        <v>0</v>
      </c>
      <c r="CH47" s="46">
        <v>5</v>
      </c>
      <c r="CI47" s="2">
        <v>3</v>
      </c>
      <c r="CJ47" s="2">
        <v>0</v>
      </c>
      <c r="CK47" s="2">
        <v>0</v>
      </c>
      <c r="CL47" s="2">
        <v>1</v>
      </c>
      <c r="CM47" s="2">
        <v>1</v>
      </c>
      <c r="CN47" s="2">
        <v>1</v>
      </c>
      <c r="CO47" s="2">
        <v>1</v>
      </c>
      <c r="CP47" s="2">
        <v>1</v>
      </c>
      <c r="CQ47" s="2">
        <v>5</v>
      </c>
      <c r="CR47" s="2">
        <v>2</v>
      </c>
      <c r="CS47" s="2">
        <v>1</v>
      </c>
      <c r="CT47" s="46">
        <v>1</v>
      </c>
      <c r="CU47" s="46">
        <v>40</v>
      </c>
      <c r="CV47" s="2">
        <v>0</v>
      </c>
      <c r="CX47" s="2">
        <v>0</v>
      </c>
      <c r="CZ47" s="2">
        <v>0</v>
      </c>
      <c r="DB47" s="46">
        <v>3</v>
      </c>
      <c r="DC47" s="46">
        <v>120</v>
      </c>
      <c r="DD47" s="46">
        <v>5</v>
      </c>
      <c r="DE47" s="46">
        <v>200</v>
      </c>
      <c r="DF47" s="2">
        <v>1</v>
      </c>
      <c r="DG47" s="2">
        <v>40</v>
      </c>
      <c r="DH47" s="46">
        <v>5</v>
      </c>
      <c r="DI47" s="46">
        <v>200</v>
      </c>
      <c r="DJ47" s="46">
        <v>0</v>
      </c>
      <c r="DK47" s="46"/>
      <c r="DL47" s="2">
        <v>4</v>
      </c>
      <c r="DM47" s="2">
        <v>160</v>
      </c>
      <c r="DN47" s="46">
        <v>15</v>
      </c>
      <c r="DO47" s="46">
        <v>480</v>
      </c>
      <c r="DP47" s="46">
        <v>3</v>
      </c>
      <c r="DQ47" s="46">
        <v>120</v>
      </c>
      <c r="DR47" s="2">
        <v>1</v>
      </c>
      <c r="DS47" s="46">
        <v>1</v>
      </c>
      <c r="DT47" s="46">
        <v>40</v>
      </c>
      <c r="DU47" s="46">
        <v>1</v>
      </c>
      <c r="DV47" s="46">
        <v>40</v>
      </c>
      <c r="DW47" s="46">
        <v>2</v>
      </c>
      <c r="DX47" s="46">
        <v>80</v>
      </c>
      <c r="DY47" s="46">
        <v>0</v>
      </c>
      <c r="DZ47" s="46"/>
      <c r="EA47" s="46">
        <v>1</v>
      </c>
      <c r="EB47" s="46">
        <v>40</v>
      </c>
      <c r="EC47" s="46">
        <v>1</v>
      </c>
      <c r="ED47" s="46">
        <v>40</v>
      </c>
      <c r="EE47" s="46">
        <v>0</v>
      </c>
      <c r="EF47" s="46"/>
      <c r="EG47" s="46">
        <v>0</v>
      </c>
      <c r="EH47" s="46"/>
      <c r="EI47" s="2">
        <v>0</v>
      </c>
      <c r="EJ47" s="2">
        <v>0</v>
      </c>
      <c r="EK47" s="2">
        <v>0</v>
      </c>
      <c r="EL47" s="2">
        <v>0</v>
      </c>
      <c r="EM47" s="2">
        <v>0</v>
      </c>
      <c r="EN47" s="2">
        <v>0</v>
      </c>
      <c r="EO47" s="2">
        <v>0</v>
      </c>
      <c r="EP47" s="2">
        <v>0</v>
      </c>
      <c r="EQ47" s="2">
        <v>0</v>
      </c>
      <c r="ER47" s="2">
        <v>0</v>
      </c>
      <c r="ES47" s="2">
        <v>0</v>
      </c>
      <c r="ET47" s="2">
        <v>0</v>
      </c>
      <c r="EU47" s="2">
        <v>0</v>
      </c>
      <c r="FD47" s="2">
        <v>0</v>
      </c>
      <c r="FZ47" s="2">
        <v>0</v>
      </c>
      <c r="GV47" s="2">
        <v>1</v>
      </c>
      <c r="GW47" s="2">
        <v>0</v>
      </c>
      <c r="GX47" s="2">
        <v>0</v>
      </c>
      <c r="GY47" s="2">
        <v>0</v>
      </c>
      <c r="GZ47" s="2">
        <v>0</v>
      </c>
      <c r="HA47" s="2">
        <v>0</v>
      </c>
      <c r="HB47" s="2">
        <v>0</v>
      </c>
      <c r="HC47" s="2">
        <v>0</v>
      </c>
      <c r="HD47" s="2">
        <v>2</v>
      </c>
      <c r="HE47" s="2">
        <v>0</v>
      </c>
      <c r="HF47" s="2">
        <v>1</v>
      </c>
      <c r="HG47" s="2">
        <v>2</v>
      </c>
      <c r="HH47" s="2">
        <v>0</v>
      </c>
      <c r="HI47" s="2">
        <v>0</v>
      </c>
      <c r="HR47" s="2">
        <v>1</v>
      </c>
      <c r="HS47" s="2">
        <v>1</v>
      </c>
      <c r="HT47" s="2">
        <v>0</v>
      </c>
      <c r="HU47" s="2">
        <v>0</v>
      </c>
      <c r="HV47" s="2">
        <v>0</v>
      </c>
      <c r="HW47" s="2">
        <v>0</v>
      </c>
      <c r="HX47" s="2">
        <v>0</v>
      </c>
      <c r="HY47" s="2">
        <v>1</v>
      </c>
      <c r="HZ47" s="2">
        <v>1</v>
      </c>
      <c r="IA47" s="2">
        <v>0</v>
      </c>
      <c r="IB47" s="2">
        <v>0</v>
      </c>
      <c r="IC47" s="2">
        <v>0</v>
      </c>
      <c r="ID47" s="2">
        <v>1</v>
      </c>
      <c r="IE47" s="2">
        <v>4</v>
      </c>
      <c r="IF47" s="2">
        <v>0</v>
      </c>
      <c r="IG47" s="2">
        <v>1</v>
      </c>
      <c r="IH47" s="2">
        <v>0</v>
      </c>
      <c r="II47" s="2">
        <v>0</v>
      </c>
      <c r="IJ47" s="2">
        <v>0</v>
      </c>
      <c r="IK47" s="2">
        <v>0</v>
      </c>
      <c r="IL47" s="2">
        <v>0</v>
      </c>
      <c r="IM47" s="2">
        <v>1</v>
      </c>
      <c r="IN47" s="2">
        <v>0</v>
      </c>
      <c r="IO47" s="2">
        <v>0</v>
      </c>
      <c r="IP47" s="2">
        <v>2</v>
      </c>
      <c r="IQ47" s="2">
        <v>1</v>
      </c>
      <c r="IR47" s="2">
        <v>0</v>
      </c>
      <c r="IS47" s="2">
        <v>1</v>
      </c>
      <c r="IT47" s="2">
        <v>1</v>
      </c>
      <c r="IU47" s="2">
        <v>2</v>
      </c>
      <c r="IV47" s="2">
        <v>0</v>
      </c>
      <c r="IW47" s="2">
        <v>0</v>
      </c>
      <c r="IX47" s="2">
        <v>0</v>
      </c>
      <c r="IY47" s="2">
        <v>1</v>
      </c>
      <c r="IZ47" s="2">
        <v>2</v>
      </c>
      <c r="JA47" s="2">
        <v>0</v>
      </c>
      <c r="JB47" s="2">
        <v>0</v>
      </c>
      <c r="JK47" s="2">
        <v>2</v>
      </c>
      <c r="JL47" s="2">
        <v>1</v>
      </c>
      <c r="JM47" s="2">
        <v>0</v>
      </c>
      <c r="JN47" s="2">
        <v>1</v>
      </c>
      <c r="JO47" s="2">
        <v>1</v>
      </c>
      <c r="JP47" s="2">
        <v>2</v>
      </c>
      <c r="JQ47" s="2">
        <v>0</v>
      </c>
      <c r="JR47" s="2">
        <v>0</v>
      </c>
      <c r="JS47" s="2">
        <v>0</v>
      </c>
      <c r="JT47" s="2">
        <v>2</v>
      </c>
      <c r="JU47" s="2">
        <v>2</v>
      </c>
      <c r="JV47" s="2">
        <v>0</v>
      </c>
      <c r="JW47" s="2">
        <v>0</v>
      </c>
      <c r="KF47" s="2">
        <v>1</v>
      </c>
      <c r="KG47" s="2">
        <v>7</v>
      </c>
      <c r="KH47" s="2">
        <v>0</v>
      </c>
      <c r="KI47" s="2">
        <v>1</v>
      </c>
      <c r="KJ47" s="2">
        <v>4</v>
      </c>
      <c r="KK47" s="2">
        <v>4</v>
      </c>
      <c r="KL47" s="2">
        <v>4</v>
      </c>
      <c r="KM47" s="2">
        <v>4</v>
      </c>
      <c r="KN47" s="2">
        <v>4</v>
      </c>
      <c r="KO47" s="2">
        <v>3</v>
      </c>
      <c r="KP47" s="2">
        <v>4</v>
      </c>
      <c r="KQ47" s="2">
        <v>2</v>
      </c>
      <c r="KR47" s="2">
        <v>4</v>
      </c>
      <c r="KS47" s="2">
        <v>4</v>
      </c>
      <c r="KT47" s="2">
        <v>4</v>
      </c>
      <c r="KU47" s="2">
        <v>4</v>
      </c>
      <c r="KV47" s="2">
        <v>0</v>
      </c>
      <c r="LE47" s="2">
        <v>1</v>
      </c>
      <c r="LF47" s="2">
        <v>1</v>
      </c>
      <c r="LG47" s="2">
        <v>0</v>
      </c>
      <c r="LH47" s="2">
        <v>0</v>
      </c>
      <c r="LI47" s="2">
        <v>0</v>
      </c>
      <c r="LJ47" s="2">
        <v>0</v>
      </c>
      <c r="LK47" s="2">
        <v>1</v>
      </c>
      <c r="LL47" s="2">
        <v>1</v>
      </c>
      <c r="LM47" s="2">
        <v>0</v>
      </c>
      <c r="LN47" s="46">
        <v>2</v>
      </c>
      <c r="LO47" s="46">
        <v>1</v>
      </c>
      <c r="LP47" s="2">
        <v>1</v>
      </c>
      <c r="LQ47" s="2">
        <v>1</v>
      </c>
      <c r="LR47" s="2">
        <v>0</v>
      </c>
      <c r="LS47" s="2">
        <v>1</v>
      </c>
      <c r="LT47" s="46">
        <v>1</v>
      </c>
      <c r="LU47" s="46">
        <v>1</v>
      </c>
      <c r="LV47" s="2">
        <v>1</v>
      </c>
      <c r="LW47" s="2">
        <v>0</v>
      </c>
      <c r="LX47" s="2">
        <v>0</v>
      </c>
      <c r="LY47" s="46">
        <v>1</v>
      </c>
      <c r="LZ47" s="46">
        <v>1</v>
      </c>
      <c r="MA47" s="46">
        <v>0</v>
      </c>
      <c r="MB47" s="2">
        <v>0</v>
      </c>
      <c r="MC47" s="2">
        <v>1</v>
      </c>
      <c r="MD47" s="2">
        <v>0</v>
      </c>
      <c r="ME47" s="2">
        <v>0</v>
      </c>
      <c r="MF47" s="2">
        <v>1</v>
      </c>
      <c r="MG47" s="2">
        <v>0</v>
      </c>
      <c r="MH47" s="2">
        <v>1</v>
      </c>
      <c r="MI47" s="2">
        <v>0</v>
      </c>
      <c r="MJ47" s="2">
        <v>1</v>
      </c>
      <c r="MK47" s="2">
        <v>1</v>
      </c>
      <c r="ML47" s="2">
        <v>1</v>
      </c>
      <c r="MM47" s="2">
        <v>1</v>
      </c>
      <c r="MN47" s="46">
        <v>1</v>
      </c>
      <c r="MO47" s="46">
        <v>1</v>
      </c>
      <c r="MP47" s="2">
        <v>1</v>
      </c>
      <c r="MQ47" s="2">
        <v>1</v>
      </c>
      <c r="MR47" s="2">
        <v>0</v>
      </c>
      <c r="MS47" s="2">
        <v>1</v>
      </c>
      <c r="MT47" s="2">
        <v>1</v>
      </c>
      <c r="MU47" s="2">
        <v>3</v>
      </c>
      <c r="MV47" s="2">
        <v>3</v>
      </c>
      <c r="MW47" s="2">
        <v>3</v>
      </c>
      <c r="MX47" s="2">
        <v>1</v>
      </c>
      <c r="MY47" s="2">
        <v>0</v>
      </c>
      <c r="MZ47" s="2">
        <v>1</v>
      </c>
      <c r="NA47" s="2">
        <v>1</v>
      </c>
      <c r="NB47" s="2">
        <v>1</v>
      </c>
      <c r="NC47" s="2">
        <v>1</v>
      </c>
      <c r="ND47" s="2">
        <v>1</v>
      </c>
      <c r="NE47" s="2">
        <v>0</v>
      </c>
      <c r="NF47" s="46">
        <v>1</v>
      </c>
      <c r="NG47" s="46">
        <v>1</v>
      </c>
      <c r="NH47" s="2">
        <v>1</v>
      </c>
      <c r="NI47" s="2">
        <v>1</v>
      </c>
      <c r="NJ47" s="38">
        <v>44069</v>
      </c>
      <c r="NK47" s="2">
        <v>6</v>
      </c>
      <c r="NL47" s="2">
        <v>1</v>
      </c>
      <c r="NM47" s="2">
        <v>0</v>
      </c>
      <c r="NN47" s="2">
        <v>0</v>
      </c>
      <c r="NO47" s="2">
        <v>0</v>
      </c>
      <c r="NP47" s="2">
        <v>0</v>
      </c>
      <c r="NQ47" s="2">
        <v>0</v>
      </c>
      <c r="NR47" s="2">
        <v>1</v>
      </c>
      <c r="NS47" s="2">
        <v>0</v>
      </c>
      <c r="NT47" s="2">
        <v>0</v>
      </c>
      <c r="NU47" s="2">
        <v>0</v>
      </c>
      <c r="NV47" s="2">
        <v>0</v>
      </c>
      <c r="NW47" s="2">
        <v>0</v>
      </c>
      <c r="NX47" s="2">
        <v>0</v>
      </c>
      <c r="NY47" s="2">
        <v>0</v>
      </c>
      <c r="NZ47" s="2">
        <v>0</v>
      </c>
      <c r="OA47" s="2">
        <v>0</v>
      </c>
      <c r="OB47" s="2">
        <v>0</v>
      </c>
      <c r="OC47" s="2">
        <v>0</v>
      </c>
      <c r="OD47" s="2">
        <v>0</v>
      </c>
      <c r="OE47" s="2">
        <v>0</v>
      </c>
      <c r="OF47" s="2">
        <v>0</v>
      </c>
      <c r="OG47" s="2">
        <v>0</v>
      </c>
      <c r="OH47" s="2">
        <v>0</v>
      </c>
      <c r="OI47" s="2">
        <v>1</v>
      </c>
      <c r="OJ47" s="2">
        <v>1</v>
      </c>
      <c r="OK47" s="2">
        <v>2</v>
      </c>
      <c r="OL47" s="2">
        <v>1</v>
      </c>
      <c r="OM47" s="2">
        <v>1</v>
      </c>
      <c r="ON47" s="2">
        <v>3</v>
      </c>
      <c r="OO47" s="2">
        <v>1</v>
      </c>
      <c r="OP47" s="2">
        <v>1</v>
      </c>
      <c r="OQ47" s="2">
        <v>1</v>
      </c>
      <c r="OR47" s="2">
        <v>1</v>
      </c>
      <c r="OS47" s="2">
        <v>1</v>
      </c>
      <c r="OT47" s="46">
        <v>1</v>
      </c>
      <c r="OU47" s="2">
        <v>3</v>
      </c>
      <c r="OV47" s="2">
        <v>1</v>
      </c>
      <c r="OW47" s="2">
        <v>3</v>
      </c>
      <c r="OX47" s="2">
        <v>1</v>
      </c>
      <c r="OY47" s="2">
        <v>2</v>
      </c>
      <c r="OZ47" s="2">
        <v>1</v>
      </c>
      <c r="PA47" s="2">
        <v>1</v>
      </c>
      <c r="PB47" s="2">
        <v>2</v>
      </c>
      <c r="PC47" s="46">
        <v>1</v>
      </c>
      <c r="PD47" s="46">
        <v>1</v>
      </c>
      <c r="PE47" s="2">
        <v>1</v>
      </c>
      <c r="PF47" s="2">
        <v>1</v>
      </c>
      <c r="PG47" s="2">
        <v>3</v>
      </c>
      <c r="PH47" s="46">
        <v>1</v>
      </c>
      <c r="PI47" s="2">
        <v>1</v>
      </c>
      <c r="PJ47" s="2">
        <v>1</v>
      </c>
      <c r="PK47" s="2">
        <v>1</v>
      </c>
      <c r="PL47" s="2">
        <v>3</v>
      </c>
      <c r="PM47" s="2">
        <v>1</v>
      </c>
      <c r="PN47" s="2">
        <v>1</v>
      </c>
      <c r="PO47" s="2">
        <v>1</v>
      </c>
      <c r="PP47" s="2">
        <v>3</v>
      </c>
      <c r="PQ47" s="2">
        <v>1</v>
      </c>
      <c r="PR47" s="2">
        <v>1</v>
      </c>
      <c r="PS47" s="2">
        <v>1</v>
      </c>
      <c r="PT47" s="2">
        <v>1</v>
      </c>
      <c r="PU47" s="2">
        <v>1</v>
      </c>
      <c r="PV47" s="2">
        <v>1</v>
      </c>
      <c r="PW47" s="2">
        <v>1</v>
      </c>
      <c r="PX47" s="2">
        <v>1</v>
      </c>
      <c r="PY47" s="2">
        <v>1</v>
      </c>
      <c r="PZ47" s="2">
        <v>3</v>
      </c>
      <c r="QA47" s="2">
        <v>1</v>
      </c>
      <c r="QB47" s="2">
        <v>1</v>
      </c>
      <c r="QC47" s="2">
        <v>1</v>
      </c>
      <c r="QD47" s="2">
        <v>3</v>
      </c>
      <c r="QE47" s="2">
        <v>1</v>
      </c>
      <c r="QF47" s="2">
        <v>3</v>
      </c>
      <c r="QG47" s="2">
        <v>1</v>
      </c>
      <c r="QH47" s="2">
        <v>1</v>
      </c>
      <c r="QI47" s="2">
        <v>3</v>
      </c>
      <c r="QJ47" s="2">
        <v>1</v>
      </c>
      <c r="QK47" s="2">
        <v>0</v>
      </c>
      <c r="QL47" s="2">
        <v>1</v>
      </c>
      <c r="QM47" s="2">
        <v>0</v>
      </c>
      <c r="QN47" s="2">
        <v>0</v>
      </c>
      <c r="QO47" s="2">
        <v>3</v>
      </c>
      <c r="QP47" s="2">
        <v>3</v>
      </c>
      <c r="QQ47" s="2">
        <v>3</v>
      </c>
      <c r="QR47" s="2">
        <v>0</v>
      </c>
      <c r="QT47" s="2">
        <v>0</v>
      </c>
      <c r="QV47" s="2">
        <v>1</v>
      </c>
      <c r="QW47" s="2">
        <v>3</v>
      </c>
      <c r="QX47" s="2">
        <v>0</v>
      </c>
      <c r="QY47" s="2">
        <v>0</v>
      </c>
      <c r="RA47" s="2">
        <v>0</v>
      </c>
      <c r="RB47" s="2">
        <v>1</v>
      </c>
      <c r="RC47" s="2">
        <v>1</v>
      </c>
      <c r="RD47" s="2">
        <v>3</v>
      </c>
      <c r="RE47" s="2">
        <v>1</v>
      </c>
      <c r="RF47" s="2">
        <v>1</v>
      </c>
      <c r="RG47" s="2">
        <v>1</v>
      </c>
      <c r="RH47" s="2">
        <v>1</v>
      </c>
      <c r="RJ47" s="2">
        <v>1</v>
      </c>
      <c r="RK47" s="2">
        <v>1</v>
      </c>
      <c r="RL47" s="2">
        <v>0</v>
      </c>
      <c r="RM47" s="2">
        <v>0</v>
      </c>
      <c r="RN47" s="2">
        <v>0</v>
      </c>
      <c r="RO47" s="2">
        <v>0</v>
      </c>
      <c r="RP47" s="2">
        <v>0</v>
      </c>
      <c r="RQ47" s="2">
        <v>0</v>
      </c>
      <c r="RR47" s="2">
        <v>1</v>
      </c>
      <c r="RS47" s="2">
        <v>1</v>
      </c>
      <c r="RT47" s="2">
        <v>0</v>
      </c>
      <c r="RU47" s="2">
        <v>0</v>
      </c>
      <c r="RV47" s="2">
        <v>0</v>
      </c>
      <c r="RW47" s="2">
        <v>0</v>
      </c>
      <c r="RX47" s="2">
        <v>0</v>
      </c>
      <c r="RY47" s="2">
        <v>0</v>
      </c>
      <c r="RZ47" s="2">
        <v>0</v>
      </c>
      <c r="SA47" s="2">
        <v>0</v>
      </c>
      <c r="SB47" s="2">
        <v>1</v>
      </c>
      <c r="SC47" s="2">
        <v>0</v>
      </c>
      <c r="SD47" s="2">
        <v>0</v>
      </c>
      <c r="SE47" s="2">
        <v>0</v>
      </c>
      <c r="SF47" s="2">
        <v>0</v>
      </c>
      <c r="SG47" s="2">
        <v>0</v>
      </c>
      <c r="SH47" s="2">
        <v>0</v>
      </c>
      <c r="SI47" s="2">
        <v>0</v>
      </c>
      <c r="SK47" s="2">
        <v>1</v>
      </c>
      <c r="SL47" s="2">
        <v>1</v>
      </c>
      <c r="SM47" s="2">
        <v>1</v>
      </c>
      <c r="SN47" s="2">
        <v>0</v>
      </c>
      <c r="SO47" s="2">
        <v>1</v>
      </c>
      <c r="SP47" s="2">
        <v>0</v>
      </c>
      <c r="SQ47" s="2">
        <v>0</v>
      </c>
      <c r="SR47" s="2">
        <v>0</v>
      </c>
      <c r="SS47" s="2">
        <v>0</v>
      </c>
      <c r="ST47" s="2">
        <v>0</v>
      </c>
      <c r="SU47" s="2">
        <v>0</v>
      </c>
      <c r="SV47" s="2">
        <v>0</v>
      </c>
      <c r="SW47" s="2">
        <v>0</v>
      </c>
      <c r="SX47" s="2">
        <v>0</v>
      </c>
      <c r="SY47" s="2">
        <v>0</v>
      </c>
      <c r="SZ47" s="2">
        <v>0</v>
      </c>
      <c r="TA47" s="2">
        <v>0</v>
      </c>
      <c r="TB47" s="2">
        <v>0</v>
      </c>
      <c r="TC47" s="2">
        <v>0</v>
      </c>
      <c r="TE47" s="2">
        <v>0</v>
      </c>
      <c r="TF47" s="2">
        <v>0</v>
      </c>
      <c r="TG47" s="2">
        <v>1</v>
      </c>
      <c r="TH47" s="2">
        <v>1</v>
      </c>
      <c r="TI47" s="2">
        <v>1</v>
      </c>
      <c r="TJ47" s="2">
        <v>0</v>
      </c>
      <c r="TK47" s="2">
        <v>0</v>
      </c>
      <c r="TL47" s="2">
        <v>0</v>
      </c>
      <c r="TN47" s="2">
        <v>0</v>
      </c>
      <c r="TP47" s="2">
        <v>1</v>
      </c>
      <c r="TQ47" s="2">
        <v>1</v>
      </c>
      <c r="TR47" s="2">
        <v>1</v>
      </c>
      <c r="TS47" s="2">
        <v>0</v>
      </c>
      <c r="TT47" s="2">
        <v>0</v>
      </c>
      <c r="TU47" s="2">
        <v>0</v>
      </c>
      <c r="TV47" s="2">
        <v>0</v>
      </c>
      <c r="TW47" s="2">
        <v>0</v>
      </c>
      <c r="TX47" s="2">
        <v>0</v>
      </c>
      <c r="TY47" s="2">
        <v>0</v>
      </c>
      <c r="UA47" s="2">
        <v>3</v>
      </c>
      <c r="UB47" s="2">
        <v>3</v>
      </c>
      <c r="UC47" s="2">
        <v>1</v>
      </c>
      <c r="UD47" s="2">
        <v>0</v>
      </c>
      <c r="UE47" s="2">
        <v>0</v>
      </c>
      <c r="UF47" s="2">
        <v>0</v>
      </c>
      <c r="UG47" s="2">
        <v>1</v>
      </c>
      <c r="UH47" s="2">
        <v>1</v>
      </c>
      <c r="UI47" s="2">
        <v>1</v>
      </c>
      <c r="UJ47" s="2">
        <v>1</v>
      </c>
      <c r="UK47" s="2">
        <v>0</v>
      </c>
      <c r="UL47" s="2">
        <v>0</v>
      </c>
      <c r="UM47" s="2">
        <v>0</v>
      </c>
      <c r="UN47" s="2">
        <v>0</v>
      </c>
      <c r="UO47" s="2">
        <v>0</v>
      </c>
      <c r="UP47" s="2">
        <v>0</v>
      </c>
      <c r="UQ47" s="2">
        <v>0</v>
      </c>
      <c r="UR47" s="2">
        <v>0</v>
      </c>
      <c r="US47" s="2">
        <v>0</v>
      </c>
      <c r="UT47" s="2">
        <v>0</v>
      </c>
      <c r="UU47" s="2">
        <v>1</v>
      </c>
      <c r="UV47" s="2">
        <v>0</v>
      </c>
      <c r="UW47" s="2">
        <v>1</v>
      </c>
      <c r="UX47" s="2">
        <v>0</v>
      </c>
      <c r="UY47" s="2">
        <v>0</v>
      </c>
      <c r="UZ47" s="2">
        <v>2</v>
      </c>
    </row>
    <row r="48" spans="1:572" x14ac:dyDescent="0.25">
      <c r="A48" s="2">
        <v>93</v>
      </c>
      <c r="B48" s="2" t="s">
        <v>114</v>
      </c>
      <c r="C48" s="2" t="s">
        <v>1328</v>
      </c>
      <c r="D48" s="2">
        <v>1</v>
      </c>
      <c r="F48" s="31" t="s">
        <v>2587</v>
      </c>
      <c r="G48" s="2">
        <v>1</v>
      </c>
      <c r="H48" s="2">
        <v>0</v>
      </c>
      <c r="J48" s="2">
        <v>1</v>
      </c>
      <c r="K48" s="2">
        <v>0</v>
      </c>
      <c r="L48" s="2">
        <v>0</v>
      </c>
      <c r="M48" s="2">
        <v>1</v>
      </c>
      <c r="N48" s="2">
        <v>1</v>
      </c>
      <c r="O48" s="2">
        <v>1</v>
      </c>
      <c r="P48" s="2">
        <v>1</v>
      </c>
      <c r="Q48" s="2">
        <v>1</v>
      </c>
      <c r="R48" s="2">
        <v>1</v>
      </c>
      <c r="S48" s="2">
        <v>1</v>
      </c>
      <c r="T48" s="2">
        <v>1</v>
      </c>
      <c r="U48" s="2">
        <v>1</v>
      </c>
      <c r="V48" s="2">
        <v>1</v>
      </c>
      <c r="W48" s="2">
        <v>1</v>
      </c>
      <c r="X48" s="2">
        <v>1</v>
      </c>
      <c r="Y48" s="2">
        <v>1</v>
      </c>
      <c r="Z48" s="2">
        <v>1</v>
      </c>
      <c r="AA48" s="2">
        <v>1</v>
      </c>
      <c r="AB48" s="2">
        <v>1</v>
      </c>
      <c r="AC48" s="2">
        <v>1</v>
      </c>
      <c r="AD48" s="2">
        <v>0</v>
      </c>
      <c r="AE48" s="2">
        <v>0</v>
      </c>
      <c r="AF48" s="2">
        <v>1</v>
      </c>
      <c r="AG48" s="2">
        <v>2</v>
      </c>
      <c r="AH48" s="2">
        <v>1</v>
      </c>
      <c r="AI48" s="2">
        <v>5</v>
      </c>
      <c r="AJ48" s="46">
        <v>1</v>
      </c>
      <c r="AK48" s="2">
        <v>1</v>
      </c>
      <c r="AL48" s="2">
        <v>0</v>
      </c>
      <c r="AM48" s="2">
        <v>0</v>
      </c>
      <c r="AN48" s="2">
        <v>0</v>
      </c>
      <c r="AO48" s="2">
        <v>0</v>
      </c>
      <c r="AP48" s="2">
        <v>1</v>
      </c>
      <c r="AQ48" s="2">
        <v>0</v>
      </c>
      <c r="AR48" s="2">
        <v>1</v>
      </c>
      <c r="AS48" s="2">
        <v>0</v>
      </c>
      <c r="AT48" s="2">
        <v>0</v>
      </c>
      <c r="AU48" s="2">
        <v>0</v>
      </c>
      <c r="AV48" s="2">
        <v>0</v>
      </c>
      <c r="AW48" s="2">
        <v>0</v>
      </c>
      <c r="AX48" s="2">
        <v>0</v>
      </c>
      <c r="AY48" s="2">
        <v>0</v>
      </c>
      <c r="AZ48" s="2">
        <v>0</v>
      </c>
      <c r="BA48" s="2">
        <v>0</v>
      </c>
      <c r="BB48" s="2">
        <v>0</v>
      </c>
      <c r="BC48" s="2">
        <v>0</v>
      </c>
      <c r="BD48" s="2">
        <v>0</v>
      </c>
      <c r="BE48" s="2">
        <v>0</v>
      </c>
      <c r="BF48" s="2">
        <v>1</v>
      </c>
      <c r="BG48" s="2">
        <v>3</v>
      </c>
      <c r="BH48" s="2">
        <v>0</v>
      </c>
      <c r="BI48" s="2">
        <v>0</v>
      </c>
      <c r="BJ48" s="2">
        <v>0</v>
      </c>
      <c r="BK48" s="2">
        <v>0</v>
      </c>
      <c r="BL48" s="2">
        <v>1</v>
      </c>
      <c r="BM48" s="2">
        <v>0</v>
      </c>
      <c r="BN48" s="2">
        <v>1</v>
      </c>
      <c r="BO48" s="2">
        <v>0</v>
      </c>
      <c r="BP48" s="2">
        <v>0</v>
      </c>
      <c r="BQ48" s="2">
        <v>2</v>
      </c>
      <c r="BR48" s="2">
        <v>0</v>
      </c>
      <c r="BS48" s="2">
        <v>0</v>
      </c>
      <c r="CB48" s="2">
        <v>1</v>
      </c>
      <c r="CC48" s="2">
        <v>0</v>
      </c>
      <c r="CE48" s="2">
        <v>3000</v>
      </c>
      <c r="CF48" s="46">
        <v>2000</v>
      </c>
      <c r="CG48" s="2">
        <v>0</v>
      </c>
      <c r="CH48" s="46">
        <v>1</v>
      </c>
      <c r="CI48" s="2">
        <v>1</v>
      </c>
      <c r="CJ48" s="2">
        <v>0</v>
      </c>
      <c r="CK48" s="2">
        <v>0</v>
      </c>
      <c r="CL48" s="2">
        <v>0</v>
      </c>
      <c r="CM48" s="2">
        <v>0</v>
      </c>
      <c r="CN48" s="2">
        <v>0</v>
      </c>
      <c r="CO48" s="2">
        <v>0</v>
      </c>
      <c r="CP48" s="2">
        <v>0</v>
      </c>
      <c r="CR48" s="2">
        <v>1</v>
      </c>
      <c r="CT48" s="46">
        <v>3</v>
      </c>
      <c r="CU48" s="46">
        <v>120</v>
      </c>
      <c r="CV48" s="2">
        <v>0</v>
      </c>
      <c r="CX48" s="2">
        <v>0</v>
      </c>
      <c r="CZ48" s="2">
        <v>0</v>
      </c>
      <c r="DB48" s="46">
        <v>1</v>
      </c>
      <c r="DC48" s="46">
        <v>40</v>
      </c>
      <c r="DD48" s="46">
        <v>1</v>
      </c>
      <c r="DE48" s="46">
        <v>40</v>
      </c>
      <c r="DF48" s="2">
        <v>0</v>
      </c>
      <c r="DH48" s="46">
        <v>1</v>
      </c>
      <c r="DI48" s="46">
        <v>40</v>
      </c>
      <c r="DJ48" s="46">
        <v>0</v>
      </c>
      <c r="DK48" s="46"/>
      <c r="DL48" s="2">
        <v>0</v>
      </c>
      <c r="DN48" s="46">
        <v>2</v>
      </c>
      <c r="DO48" s="46">
        <v>80</v>
      </c>
      <c r="DP48" s="46">
        <v>0</v>
      </c>
      <c r="DQ48" s="46"/>
      <c r="DR48" s="2">
        <v>0</v>
      </c>
      <c r="DS48" s="46"/>
      <c r="DT48" s="46"/>
      <c r="DU48" s="46"/>
      <c r="DV48" s="46"/>
      <c r="DW48" s="46"/>
      <c r="DX48" s="46"/>
      <c r="DY48" s="46"/>
      <c r="DZ48" s="46"/>
      <c r="EA48" s="46"/>
      <c r="EB48" s="46"/>
      <c r="EC48" s="46"/>
      <c r="ED48" s="46"/>
      <c r="EE48" s="46"/>
      <c r="EF48" s="46"/>
      <c r="EG48" s="46"/>
      <c r="EH48" s="46"/>
      <c r="EI48" s="2">
        <v>0</v>
      </c>
      <c r="EJ48" s="2">
        <v>0</v>
      </c>
      <c r="EK48" s="2">
        <v>0</v>
      </c>
      <c r="EL48" s="2">
        <v>0</v>
      </c>
      <c r="EM48" s="2">
        <v>0</v>
      </c>
      <c r="EN48" s="2">
        <v>0</v>
      </c>
      <c r="EO48" s="2">
        <v>0</v>
      </c>
      <c r="EP48" s="2">
        <v>0</v>
      </c>
      <c r="EQ48" s="2">
        <v>0</v>
      </c>
      <c r="ER48" s="2">
        <v>0</v>
      </c>
      <c r="ES48" s="2">
        <v>0</v>
      </c>
      <c r="ET48" s="2">
        <v>0</v>
      </c>
      <c r="EU48" s="2">
        <v>0</v>
      </c>
      <c r="FD48" s="2">
        <v>0</v>
      </c>
      <c r="FZ48" s="2">
        <v>0</v>
      </c>
      <c r="GV48" s="2">
        <v>0</v>
      </c>
      <c r="HR48" s="2">
        <v>0</v>
      </c>
      <c r="HS48" s="2">
        <v>0</v>
      </c>
      <c r="HT48" s="2">
        <v>0</v>
      </c>
      <c r="HU48" s="2">
        <v>0</v>
      </c>
      <c r="HV48" s="2">
        <v>0</v>
      </c>
      <c r="HW48" s="2">
        <v>0</v>
      </c>
      <c r="HX48" s="2">
        <v>0</v>
      </c>
      <c r="HY48" s="2">
        <v>0</v>
      </c>
      <c r="HZ48" s="2">
        <v>0</v>
      </c>
      <c r="IA48" s="2">
        <v>0</v>
      </c>
      <c r="IB48" s="2">
        <v>0</v>
      </c>
      <c r="IC48" s="2">
        <v>0</v>
      </c>
      <c r="ID48" s="2">
        <v>0</v>
      </c>
      <c r="IE48" s="2">
        <v>0</v>
      </c>
      <c r="IF48" s="2">
        <v>0</v>
      </c>
      <c r="IG48" s="2">
        <v>0</v>
      </c>
      <c r="IP48" s="2">
        <v>1</v>
      </c>
      <c r="IQ48" s="2">
        <v>0</v>
      </c>
      <c r="IR48" s="2">
        <v>0</v>
      </c>
      <c r="IS48" s="2">
        <v>0</v>
      </c>
      <c r="IT48" s="2">
        <v>0</v>
      </c>
      <c r="IU48" s="2">
        <v>0</v>
      </c>
      <c r="IV48" s="2">
        <v>0</v>
      </c>
      <c r="IW48" s="2">
        <v>1</v>
      </c>
      <c r="IX48" s="2">
        <v>0</v>
      </c>
      <c r="IY48" s="2">
        <v>0</v>
      </c>
      <c r="IZ48" s="2">
        <v>0</v>
      </c>
      <c r="JA48" s="2">
        <v>0</v>
      </c>
      <c r="JB48" s="2">
        <v>0</v>
      </c>
      <c r="JK48" s="2">
        <v>1</v>
      </c>
      <c r="JL48" s="2">
        <v>0</v>
      </c>
      <c r="JM48" s="2">
        <v>0</v>
      </c>
      <c r="JN48" s="2">
        <v>0</v>
      </c>
      <c r="JO48" s="2">
        <v>0</v>
      </c>
      <c r="JP48" s="2">
        <v>0</v>
      </c>
      <c r="JQ48" s="2">
        <v>0</v>
      </c>
      <c r="JR48" s="2">
        <v>0</v>
      </c>
      <c r="JS48" s="2">
        <v>0</v>
      </c>
      <c r="JT48" s="2">
        <v>0</v>
      </c>
      <c r="JU48" s="2">
        <v>0</v>
      </c>
      <c r="JV48" s="2">
        <v>0</v>
      </c>
      <c r="JW48" s="2">
        <v>0</v>
      </c>
      <c r="KF48" s="2">
        <v>1</v>
      </c>
      <c r="KG48" s="2">
        <v>14</v>
      </c>
      <c r="KH48" s="2">
        <v>0</v>
      </c>
      <c r="KI48" s="2">
        <v>1</v>
      </c>
      <c r="KJ48" s="2">
        <v>4</v>
      </c>
      <c r="KK48" s="2">
        <v>4</v>
      </c>
      <c r="KL48" s="2">
        <v>4</v>
      </c>
      <c r="KM48" s="2">
        <v>4</v>
      </c>
      <c r="KN48" s="2">
        <v>4</v>
      </c>
      <c r="KO48" s="2">
        <v>3</v>
      </c>
      <c r="KP48" s="2">
        <v>4</v>
      </c>
      <c r="KQ48" s="2">
        <v>3</v>
      </c>
      <c r="KR48" s="2">
        <v>4</v>
      </c>
      <c r="KS48" s="2">
        <v>4</v>
      </c>
      <c r="KT48" s="2">
        <v>2</v>
      </c>
      <c r="KU48" s="2">
        <v>4</v>
      </c>
      <c r="KV48" s="2">
        <v>0</v>
      </c>
      <c r="LE48" s="2">
        <v>1</v>
      </c>
      <c r="LF48" s="2">
        <v>1</v>
      </c>
      <c r="LG48" s="2">
        <v>1</v>
      </c>
      <c r="LH48" s="2">
        <v>0</v>
      </c>
      <c r="LI48" s="2">
        <v>0</v>
      </c>
      <c r="LJ48" s="2">
        <v>1</v>
      </c>
      <c r="LK48" s="2">
        <v>1</v>
      </c>
      <c r="LL48" s="2">
        <v>1</v>
      </c>
      <c r="LM48" s="2">
        <v>0</v>
      </c>
      <c r="LN48" s="46">
        <v>3</v>
      </c>
      <c r="LO48" s="46">
        <v>1</v>
      </c>
      <c r="LP48" s="2">
        <v>0</v>
      </c>
      <c r="LQ48" s="2">
        <v>1</v>
      </c>
      <c r="LR48" s="2">
        <v>1</v>
      </c>
      <c r="LS48" s="2">
        <v>1</v>
      </c>
      <c r="LT48" s="46">
        <v>1</v>
      </c>
      <c r="LU48" s="46">
        <v>1</v>
      </c>
      <c r="LV48" s="2">
        <v>0</v>
      </c>
      <c r="LW48" s="2">
        <v>0</v>
      </c>
      <c r="LX48" s="2">
        <v>0</v>
      </c>
      <c r="LY48" s="46">
        <v>1</v>
      </c>
      <c r="LZ48" s="46">
        <v>1</v>
      </c>
      <c r="MA48" s="46">
        <v>1</v>
      </c>
      <c r="MB48" s="2">
        <v>0</v>
      </c>
      <c r="MC48" s="2">
        <v>1</v>
      </c>
      <c r="MD48" s="2">
        <v>0</v>
      </c>
      <c r="ME48" s="2">
        <v>0</v>
      </c>
      <c r="MF48" s="2">
        <v>1</v>
      </c>
      <c r="MG48" s="2">
        <v>0</v>
      </c>
      <c r="MH48" s="2">
        <v>1</v>
      </c>
      <c r="MI48" s="2">
        <v>1</v>
      </c>
      <c r="MJ48" s="2">
        <v>1</v>
      </c>
      <c r="MK48" s="2">
        <v>1</v>
      </c>
      <c r="ML48" s="2">
        <v>1</v>
      </c>
      <c r="MM48" s="2">
        <v>1</v>
      </c>
      <c r="MN48" s="46">
        <v>1</v>
      </c>
      <c r="MO48" s="46">
        <v>1</v>
      </c>
      <c r="MP48" s="2">
        <v>1</v>
      </c>
      <c r="MQ48" s="2">
        <v>0</v>
      </c>
      <c r="MR48" s="2">
        <v>0</v>
      </c>
      <c r="MS48" s="2">
        <v>1</v>
      </c>
      <c r="MT48" s="2">
        <v>1</v>
      </c>
      <c r="MU48" s="2">
        <v>3</v>
      </c>
      <c r="MV48" s="2">
        <v>3</v>
      </c>
      <c r="MW48" s="2">
        <v>1</v>
      </c>
      <c r="MX48" s="2">
        <v>1</v>
      </c>
      <c r="MY48" s="2">
        <v>0</v>
      </c>
      <c r="MZ48" s="2">
        <v>0</v>
      </c>
      <c r="NA48" s="2">
        <v>1</v>
      </c>
      <c r="NB48" s="2">
        <v>1</v>
      </c>
      <c r="NC48" s="2">
        <v>0</v>
      </c>
      <c r="ND48" s="2">
        <v>0</v>
      </c>
      <c r="NE48" s="2">
        <v>0</v>
      </c>
      <c r="NF48" s="46">
        <v>1</v>
      </c>
      <c r="NG48" s="46">
        <v>0</v>
      </c>
      <c r="NH48" s="2">
        <v>0</v>
      </c>
      <c r="NI48" s="2">
        <v>0</v>
      </c>
      <c r="NJ48" s="38">
        <v>44077</v>
      </c>
      <c r="NK48" s="2">
        <v>2</v>
      </c>
      <c r="NL48" s="2">
        <v>1</v>
      </c>
      <c r="NM48" s="2">
        <v>0</v>
      </c>
      <c r="NN48" s="2">
        <v>0</v>
      </c>
      <c r="NO48" s="2">
        <v>0</v>
      </c>
      <c r="NP48" s="2">
        <v>0</v>
      </c>
      <c r="NQ48" s="2">
        <v>0</v>
      </c>
      <c r="NR48" s="2">
        <v>1</v>
      </c>
      <c r="NS48" s="2">
        <v>0</v>
      </c>
      <c r="NT48" s="2">
        <v>1</v>
      </c>
      <c r="NU48" s="2">
        <v>0</v>
      </c>
      <c r="NV48" s="2">
        <v>0</v>
      </c>
      <c r="NW48" s="2">
        <v>0</v>
      </c>
      <c r="NX48" s="2">
        <v>0</v>
      </c>
      <c r="NY48" s="2">
        <v>0</v>
      </c>
      <c r="NZ48" s="2">
        <v>0</v>
      </c>
      <c r="OA48" s="2">
        <v>0</v>
      </c>
      <c r="OB48" s="2">
        <v>0</v>
      </c>
      <c r="OC48" s="2">
        <v>0</v>
      </c>
      <c r="OD48" s="2">
        <v>0</v>
      </c>
      <c r="OE48" s="2">
        <v>0</v>
      </c>
      <c r="OF48" s="2">
        <v>0</v>
      </c>
      <c r="OG48" s="2">
        <v>0</v>
      </c>
      <c r="OH48" s="2">
        <v>1</v>
      </c>
      <c r="OI48" s="2">
        <v>1</v>
      </c>
      <c r="OJ48" s="2">
        <v>1</v>
      </c>
      <c r="OK48" s="2">
        <v>1</v>
      </c>
      <c r="OL48" s="2">
        <v>1</v>
      </c>
      <c r="OM48" s="2">
        <v>1</v>
      </c>
      <c r="ON48" s="2">
        <v>1</v>
      </c>
      <c r="OO48" s="2">
        <v>1</v>
      </c>
      <c r="OP48" s="2">
        <v>1</v>
      </c>
      <c r="OQ48" s="2">
        <v>1</v>
      </c>
      <c r="OR48" s="2">
        <v>1</v>
      </c>
      <c r="OS48" s="2">
        <v>1</v>
      </c>
      <c r="OT48" s="46">
        <v>1</v>
      </c>
      <c r="OU48" s="2">
        <v>1</v>
      </c>
      <c r="OV48" s="2">
        <v>1</v>
      </c>
      <c r="OW48" s="2">
        <v>1</v>
      </c>
      <c r="OX48" s="2">
        <v>1</v>
      </c>
      <c r="OY48" s="2">
        <v>1</v>
      </c>
      <c r="OZ48" s="2">
        <v>3</v>
      </c>
      <c r="PA48" s="2">
        <v>1</v>
      </c>
      <c r="PB48" s="2">
        <v>1</v>
      </c>
      <c r="PC48" s="46">
        <v>1</v>
      </c>
      <c r="PD48" s="46">
        <v>1</v>
      </c>
      <c r="PE48" s="2">
        <v>1</v>
      </c>
      <c r="PF48" s="2">
        <v>1</v>
      </c>
      <c r="PG48" s="2">
        <v>1</v>
      </c>
      <c r="PH48" s="46">
        <v>1</v>
      </c>
      <c r="PI48" s="2">
        <v>1</v>
      </c>
      <c r="PJ48" s="2">
        <v>1</v>
      </c>
      <c r="PK48" s="2">
        <v>1</v>
      </c>
      <c r="PL48" s="2">
        <v>1</v>
      </c>
      <c r="PM48" s="2">
        <v>1</v>
      </c>
      <c r="PN48" s="2">
        <v>1</v>
      </c>
      <c r="PO48" s="2">
        <v>3</v>
      </c>
      <c r="PP48" s="2">
        <v>3</v>
      </c>
      <c r="PQ48" s="2">
        <v>3</v>
      </c>
      <c r="PR48" s="2">
        <v>1</v>
      </c>
      <c r="PS48" s="2">
        <v>1</v>
      </c>
      <c r="PT48" s="2">
        <v>1</v>
      </c>
      <c r="PU48" s="2">
        <v>1</v>
      </c>
      <c r="PV48" s="2">
        <v>3</v>
      </c>
      <c r="PW48" s="2">
        <v>1</v>
      </c>
      <c r="PX48" s="2">
        <v>1</v>
      </c>
      <c r="PY48" s="2">
        <v>1</v>
      </c>
      <c r="PZ48" s="2">
        <v>3</v>
      </c>
      <c r="QA48" s="2">
        <v>1</v>
      </c>
      <c r="QB48" s="2">
        <v>1</v>
      </c>
      <c r="QC48" s="2">
        <v>1</v>
      </c>
      <c r="QD48" s="2">
        <v>3</v>
      </c>
      <c r="QE48" s="2">
        <v>1</v>
      </c>
      <c r="QF48" s="2">
        <v>1</v>
      </c>
      <c r="QG48" s="2">
        <v>1</v>
      </c>
      <c r="QH48" s="2">
        <v>1</v>
      </c>
      <c r="QI48" s="2">
        <v>3</v>
      </c>
      <c r="QJ48" s="2">
        <v>3</v>
      </c>
      <c r="QK48" s="2">
        <v>1</v>
      </c>
      <c r="QL48" s="2">
        <v>1</v>
      </c>
      <c r="QM48" s="2">
        <v>1</v>
      </c>
      <c r="QN48" s="2">
        <v>1</v>
      </c>
      <c r="QO48" s="2">
        <v>2</v>
      </c>
      <c r="QP48" s="2">
        <v>3</v>
      </c>
      <c r="QQ48" s="2">
        <v>3</v>
      </c>
      <c r="QR48" s="2">
        <v>0</v>
      </c>
      <c r="QT48" s="2">
        <v>0</v>
      </c>
      <c r="QV48" s="2">
        <v>2</v>
      </c>
      <c r="QW48" s="2">
        <v>3</v>
      </c>
      <c r="QX48" s="2">
        <v>0</v>
      </c>
      <c r="QY48" s="2">
        <v>0</v>
      </c>
      <c r="RA48" s="2">
        <v>0</v>
      </c>
      <c r="RB48" s="2">
        <v>1</v>
      </c>
      <c r="RC48" s="2">
        <v>1</v>
      </c>
      <c r="RD48" s="2">
        <v>2</v>
      </c>
      <c r="RE48" s="2">
        <v>1</v>
      </c>
      <c r="RF48" s="2">
        <v>1</v>
      </c>
      <c r="RG48" s="2">
        <v>1</v>
      </c>
      <c r="RH48" s="2">
        <v>1</v>
      </c>
      <c r="RJ48" s="2">
        <v>1</v>
      </c>
      <c r="RK48" s="2">
        <v>1</v>
      </c>
      <c r="RL48" s="2">
        <v>0</v>
      </c>
      <c r="RM48" s="2">
        <v>0</v>
      </c>
      <c r="RN48" s="2">
        <v>0</v>
      </c>
      <c r="RO48" s="2">
        <v>0</v>
      </c>
      <c r="RP48" s="2">
        <v>0</v>
      </c>
      <c r="RQ48" s="2">
        <v>0</v>
      </c>
      <c r="RR48" s="2">
        <v>1</v>
      </c>
      <c r="RS48" s="2">
        <v>1</v>
      </c>
      <c r="RT48" s="2">
        <v>0</v>
      </c>
      <c r="RU48" s="2">
        <v>0</v>
      </c>
      <c r="RV48" s="2">
        <v>0</v>
      </c>
      <c r="RW48" s="2">
        <v>0</v>
      </c>
      <c r="RX48" s="2">
        <v>0</v>
      </c>
      <c r="RY48" s="2">
        <v>0</v>
      </c>
      <c r="RZ48" s="2">
        <v>0</v>
      </c>
      <c r="SA48" s="2">
        <v>0</v>
      </c>
      <c r="SB48" s="2">
        <v>0</v>
      </c>
      <c r="SC48" s="2">
        <v>0</v>
      </c>
      <c r="SD48" s="2">
        <v>0</v>
      </c>
      <c r="SE48" s="2">
        <v>0</v>
      </c>
      <c r="SF48" s="2">
        <v>0</v>
      </c>
      <c r="SG48" s="2">
        <v>0</v>
      </c>
      <c r="SH48" s="2">
        <v>0</v>
      </c>
      <c r="SI48" s="2">
        <v>0</v>
      </c>
      <c r="SK48" s="2">
        <v>1</v>
      </c>
      <c r="SL48" s="2">
        <v>1</v>
      </c>
      <c r="SM48" s="2">
        <v>1</v>
      </c>
      <c r="SN48" s="2">
        <v>1</v>
      </c>
      <c r="SO48" s="2">
        <v>1</v>
      </c>
      <c r="SP48" s="2">
        <v>0</v>
      </c>
      <c r="SQ48" s="2">
        <v>0</v>
      </c>
      <c r="SR48" s="2">
        <v>0</v>
      </c>
      <c r="SS48" s="2">
        <v>0</v>
      </c>
      <c r="ST48" s="2">
        <v>0</v>
      </c>
      <c r="SU48" s="2">
        <v>1</v>
      </c>
      <c r="SV48" s="2">
        <v>1</v>
      </c>
      <c r="SW48" s="2">
        <v>0</v>
      </c>
      <c r="SX48" s="2">
        <v>1</v>
      </c>
      <c r="SY48" s="2">
        <v>0</v>
      </c>
      <c r="SZ48" s="2">
        <v>1</v>
      </c>
      <c r="TA48" s="2">
        <v>1</v>
      </c>
      <c r="TB48" s="2">
        <v>0</v>
      </c>
      <c r="TC48" s="2">
        <v>0</v>
      </c>
      <c r="TE48" s="2">
        <v>0</v>
      </c>
      <c r="TF48" s="2">
        <v>1</v>
      </c>
      <c r="TG48" s="2">
        <v>1</v>
      </c>
      <c r="TH48" s="2">
        <v>0</v>
      </c>
      <c r="TI48" s="2">
        <v>1</v>
      </c>
      <c r="TJ48" s="2">
        <v>0</v>
      </c>
      <c r="TK48" s="2">
        <v>0</v>
      </c>
      <c r="TL48" s="2">
        <v>1</v>
      </c>
      <c r="TM48" s="2">
        <v>1</v>
      </c>
      <c r="TN48" s="2">
        <v>1</v>
      </c>
      <c r="TO48" s="2">
        <v>1</v>
      </c>
      <c r="TP48" s="2">
        <v>1</v>
      </c>
      <c r="TQ48" s="2">
        <v>1</v>
      </c>
      <c r="TR48" s="2">
        <v>1</v>
      </c>
      <c r="TS48" s="2">
        <v>1</v>
      </c>
      <c r="TT48" s="2">
        <v>1</v>
      </c>
      <c r="TU48" s="2">
        <v>0</v>
      </c>
      <c r="TV48" s="2">
        <v>0</v>
      </c>
      <c r="TW48" s="2">
        <v>0</v>
      </c>
      <c r="TX48" s="2">
        <v>0</v>
      </c>
      <c r="TY48" s="2">
        <v>0</v>
      </c>
      <c r="UA48" s="2">
        <v>1</v>
      </c>
      <c r="UB48" s="2">
        <v>1</v>
      </c>
      <c r="UC48" s="2">
        <v>1</v>
      </c>
      <c r="UD48" s="2">
        <v>0</v>
      </c>
      <c r="UE48" s="2">
        <v>0</v>
      </c>
      <c r="UF48" s="2">
        <v>0</v>
      </c>
      <c r="UG48" s="2">
        <v>0</v>
      </c>
      <c r="UH48" s="2">
        <v>0</v>
      </c>
      <c r="UI48" s="2">
        <v>1</v>
      </c>
      <c r="UJ48" s="2">
        <v>0</v>
      </c>
      <c r="UK48" s="2">
        <v>0</v>
      </c>
      <c r="UL48" s="2">
        <v>0</v>
      </c>
      <c r="UM48" s="2">
        <v>0</v>
      </c>
      <c r="UN48" s="2">
        <v>1</v>
      </c>
      <c r="UO48" s="2">
        <v>1</v>
      </c>
      <c r="UP48" s="2">
        <v>1</v>
      </c>
      <c r="UQ48" s="2">
        <v>1</v>
      </c>
      <c r="UR48" s="2">
        <v>1</v>
      </c>
      <c r="US48" s="2">
        <v>1</v>
      </c>
      <c r="UT48" s="2">
        <v>1</v>
      </c>
      <c r="UU48" s="2">
        <v>1</v>
      </c>
      <c r="UV48" s="2">
        <v>1</v>
      </c>
      <c r="UW48" s="2">
        <v>1</v>
      </c>
      <c r="UX48" s="2">
        <v>1</v>
      </c>
      <c r="UY48" s="2">
        <v>0</v>
      </c>
      <c r="UZ48" s="2">
        <v>2</v>
      </c>
    </row>
    <row r="49" spans="1:572" x14ac:dyDescent="0.25">
      <c r="A49" s="2">
        <v>94</v>
      </c>
      <c r="B49" s="2" t="s">
        <v>114</v>
      </c>
      <c r="C49" s="2" t="s">
        <v>1328</v>
      </c>
      <c r="D49" s="2">
        <v>1</v>
      </c>
      <c r="F49" s="31" t="s">
        <v>2588</v>
      </c>
      <c r="G49" s="2">
        <v>1</v>
      </c>
      <c r="H49" s="2">
        <v>0</v>
      </c>
      <c r="J49" s="2">
        <v>1</v>
      </c>
      <c r="K49" s="2">
        <v>1</v>
      </c>
      <c r="L49" s="2">
        <v>1</v>
      </c>
      <c r="M49" s="2">
        <v>1</v>
      </c>
      <c r="N49" s="2">
        <v>1</v>
      </c>
      <c r="O49" s="2">
        <v>1</v>
      </c>
      <c r="P49" s="2">
        <v>1</v>
      </c>
      <c r="Q49" s="2">
        <v>1</v>
      </c>
      <c r="R49" s="2">
        <v>1</v>
      </c>
      <c r="S49" s="2">
        <v>1</v>
      </c>
      <c r="T49" s="2">
        <v>1</v>
      </c>
      <c r="U49" s="2">
        <v>1</v>
      </c>
      <c r="V49" s="2">
        <v>1</v>
      </c>
      <c r="W49" s="2">
        <v>1</v>
      </c>
      <c r="X49" s="2">
        <v>1</v>
      </c>
      <c r="Y49" s="2">
        <v>1</v>
      </c>
      <c r="Z49" s="2">
        <v>1</v>
      </c>
      <c r="AA49" s="2">
        <v>1</v>
      </c>
      <c r="AB49" s="2">
        <v>1</v>
      </c>
      <c r="AC49" s="2">
        <v>1</v>
      </c>
      <c r="AD49" s="2">
        <v>1</v>
      </c>
      <c r="AE49" s="2">
        <v>0</v>
      </c>
      <c r="AF49" s="2">
        <v>1</v>
      </c>
      <c r="AG49" s="2">
        <v>2</v>
      </c>
      <c r="AH49" s="2">
        <v>1</v>
      </c>
      <c r="AI49" s="2">
        <v>3</v>
      </c>
      <c r="AJ49" s="46">
        <v>1</v>
      </c>
      <c r="AK49" s="2">
        <v>1</v>
      </c>
      <c r="AL49" s="2">
        <v>0</v>
      </c>
      <c r="AM49" s="2">
        <v>0</v>
      </c>
      <c r="AN49" s="2">
        <v>0</v>
      </c>
      <c r="AO49" s="2">
        <v>1</v>
      </c>
      <c r="AP49" s="2">
        <v>1</v>
      </c>
      <c r="AQ49" s="2">
        <v>0</v>
      </c>
      <c r="AR49" s="2">
        <v>1</v>
      </c>
      <c r="AS49" s="2">
        <v>0</v>
      </c>
      <c r="AT49" s="2">
        <v>0</v>
      </c>
      <c r="AU49" s="2">
        <v>1</v>
      </c>
      <c r="AV49" s="2">
        <v>1</v>
      </c>
      <c r="AW49" s="2">
        <v>0</v>
      </c>
      <c r="AX49" s="2">
        <v>0</v>
      </c>
      <c r="AY49" s="2">
        <v>0</v>
      </c>
      <c r="AZ49" s="2">
        <v>0</v>
      </c>
      <c r="BA49" s="2">
        <v>0</v>
      </c>
      <c r="BB49" s="2">
        <v>0</v>
      </c>
      <c r="BC49" s="2">
        <v>0</v>
      </c>
      <c r="BD49" s="2">
        <v>0</v>
      </c>
      <c r="BE49" s="2">
        <v>0</v>
      </c>
      <c r="BF49" s="2">
        <v>1</v>
      </c>
      <c r="BG49" s="2">
        <v>0</v>
      </c>
      <c r="BH49" s="2">
        <v>0</v>
      </c>
      <c r="BI49" s="2">
        <v>0</v>
      </c>
      <c r="BJ49" s="2">
        <v>0</v>
      </c>
      <c r="BK49" s="2">
        <v>0</v>
      </c>
      <c r="BL49" s="2">
        <v>1</v>
      </c>
      <c r="BM49" s="2">
        <v>0</v>
      </c>
      <c r="BN49" s="2">
        <v>2</v>
      </c>
      <c r="BO49" s="2">
        <v>0</v>
      </c>
      <c r="BP49" s="2">
        <v>0</v>
      </c>
      <c r="BQ49" s="2">
        <v>0</v>
      </c>
      <c r="BR49" s="2">
        <v>0</v>
      </c>
      <c r="BS49" s="2">
        <v>0</v>
      </c>
      <c r="CB49" s="2">
        <v>1</v>
      </c>
      <c r="CC49" s="2">
        <v>0</v>
      </c>
      <c r="CE49" s="2">
        <v>35000</v>
      </c>
      <c r="CF49" s="46">
        <v>7000</v>
      </c>
      <c r="CG49" s="2">
        <v>1</v>
      </c>
      <c r="CH49" s="46">
        <v>7</v>
      </c>
      <c r="CI49" s="2">
        <v>4</v>
      </c>
      <c r="CJ49" s="2">
        <v>0</v>
      </c>
      <c r="CK49" s="2">
        <v>0</v>
      </c>
      <c r="CL49" s="2">
        <v>0</v>
      </c>
      <c r="CM49" s="2">
        <v>0</v>
      </c>
      <c r="CN49" s="2">
        <v>1</v>
      </c>
      <c r="CO49" s="2">
        <v>1</v>
      </c>
      <c r="CP49" s="2">
        <v>0</v>
      </c>
      <c r="CR49" s="2">
        <v>2</v>
      </c>
      <c r="CS49" s="2">
        <v>5</v>
      </c>
      <c r="CT49" s="46">
        <v>7</v>
      </c>
      <c r="CU49" s="46">
        <v>280</v>
      </c>
      <c r="CV49" s="2">
        <v>0</v>
      </c>
      <c r="CX49" s="2">
        <v>2</v>
      </c>
      <c r="CY49" s="2">
        <v>80</v>
      </c>
      <c r="CZ49" s="2">
        <v>2</v>
      </c>
      <c r="DA49" s="2">
        <v>80</v>
      </c>
      <c r="DB49" s="46">
        <v>4</v>
      </c>
      <c r="DC49" s="46">
        <v>160</v>
      </c>
      <c r="DD49" s="46">
        <v>7</v>
      </c>
      <c r="DE49" s="46">
        <v>280</v>
      </c>
      <c r="DF49" s="2">
        <v>1</v>
      </c>
      <c r="DG49" s="2">
        <v>40</v>
      </c>
      <c r="DH49" s="46">
        <v>5</v>
      </c>
      <c r="DI49" s="46">
        <v>200</v>
      </c>
      <c r="DJ49" s="46">
        <v>0</v>
      </c>
      <c r="DK49" s="46"/>
      <c r="DL49" s="2">
        <v>5</v>
      </c>
      <c r="DM49" s="2">
        <v>200</v>
      </c>
      <c r="DN49" s="46">
        <v>15</v>
      </c>
      <c r="DO49" s="46">
        <v>572</v>
      </c>
      <c r="DP49" s="46">
        <v>5</v>
      </c>
      <c r="DQ49" s="46">
        <v>180</v>
      </c>
      <c r="DR49" s="2">
        <v>0</v>
      </c>
      <c r="DS49" s="46"/>
      <c r="DT49" s="46"/>
      <c r="DU49" s="46"/>
      <c r="DV49" s="46"/>
      <c r="DW49" s="46"/>
      <c r="DX49" s="46"/>
      <c r="DY49" s="46"/>
      <c r="DZ49" s="46"/>
      <c r="EA49" s="46"/>
      <c r="EB49" s="46"/>
      <c r="EC49" s="46"/>
      <c r="ED49" s="46"/>
      <c r="EE49" s="46"/>
      <c r="EF49" s="46"/>
      <c r="EG49" s="46"/>
      <c r="EH49" s="46"/>
      <c r="EI49" s="2">
        <v>0</v>
      </c>
      <c r="EJ49" s="2">
        <v>0</v>
      </c>
      <c r="EK49" s="2">
        <v>0</v>
      </c>
      <c r="EL49" s="2">
        <v>0</v>
      </c>
      <c r="EM49" s="2">
        <v>0</v>
      </c>
      <c r="EN49" s="2">
        <v>0</v>
      </c>
      <c r="EO49" s="2">
        <v>0</v>
      </c>
      <c r="EP49" s="2">
        <v>0</v>
      </c>
      <c r="EQ49" s="2">
        <v>0</v>
      </c>
      <c r="ER49" s="2">
        <v>0</v>
      </c>
      <c r="ES49" s="2">
        <v>0</v>
      </c>
      <c r="ET49" s="2">
        <v>0</v>
      </c>
      <c r="EU49" s="2">
        <v>0</v>
      </c>
      <c r="FD49" s="2">
        <v>0</v>
      </c>
      <c r="FZ49" s="2">
        <v>0</v>
      </c>
      <c r="GV49" s="2">
        <v>0</v>
      </c>
      <c r="HR49" s="2">
        <v>1</v>
      </c>
      <c r="HS49" s="2">
        <v>1</v>
      </c>
      <c r="HT49" s="2">
        <v>0</v>
      </c>
      <c r="HU49" s="2">
        <v>0</v>
      </c>
      <c r="HV49" s="2">
        <v>0</v>
      </c>
      <c r="HW49" s="2">
        <v>0</v>
      </c>
      <c r="HX49" s="2">
        <v>0</v>
      </c>
      <c r="HY49" s="2">
        <v>0</v>
      </c>
      <c r="HZ49" s="2">
        <v>0</v>
      </c>
      <c r="IA49" s="2">
        <v>0</v>
      </c>
      <c r="IB49" s="2">
        <v>1</v>
      </c>
      <c r="IC49" s="2">
        <v>0</v>
      </c>
      <c r="ID49" s="2">
        <v>0</v>
      </c>
      <c r="IE49" s="2">
        <v>3</v>
      </c>
      <c r="IF49" s="2">
        <v>0</v>
      </c>
      <c r="IG49" s="2">
        <v>0</v>
      </c>
      <c r="IP49" s="2">
        <v>4</v>
      </c>
      <c r="IQ49" s="2">
        <v>0</v>
      </c>
      <c r="IR49" s="2">
        <v>0</v>
      </c>
      <c r="IS49" s="2">
        <v>0</v>
      </c>
      <c r="IT49" s="2">
        <v>2</v>
      </c>
      <c r="IU49" s="2">
        <v>5</v>
      </c>
      <c r="IV49" s="2">
        <v>0</v>
      </c>
      <c r="IW49" s="2">
        <v>2</v>
      </c>
      <c r="IX49" s="2">
        <v>0</v>
      </c>
      <c r="IY49" s="2">
        <v>0</v>
      </c>
      <c r="IZ49" s="2">
        <v>5</v>
      </c>
      <c r="JA49" s="2">
        <v>1</v>
      </c>
      <c r="JB49" s="2">
        <v>0</v>
      </c>
      <c r="JK49" s="2">
        <v>0</v>
      </c>
      <c r="JL49" s="2">
        <v>0</v>
      </c>
      <c r="JM49" s="2">
        <v>0</v>
      </c>
      <c r="JN49" s="2">
        <v>0</v>
      </c>
      <c r="JO49" s="2">
        <v>0</v>
      </c>
      <c r="JP49" s="2">
        <v>1</v>
      </c>
      <c r="JQ49" s="2">
        <v>0</v>
      </c>
      <c r="JR49" s="2">
        <v>1</v>
      </c>
      <c r="JS49" s="2">
        <v>0</v>
      </c>
      <c r="JT49" s="2">
        <v>0</v>
      </c>
      <c r="JU49" s="2">
        <v>0</v>
      </c>
      <c r="JV49" s="2">
        <v>0</v>
      </c>
      <c r="JW49" s="2">
        <v>0</v>
      </c>
      <c r="KF49" s="2">
        <v>1</v>
      </c>
      <c r="KG49" s="2">
        <v>10</v>
      </c>
      <c r="KH49" s="2">
        <v>1</v>
      </c>
      <c r="KJ49" s="2">
        <v>4</v>
      </c>
      <c r="KK49" s="2">
        <v>4</v>
      </c>
      <c r="KL49" s="2">
        <v>2</v>
      </c>
      <c r="KM49" s="2">
        <v>4</v>
      </c>
      <c r="KN49" s="2">
        <v>2</v>
      </c>
      <c r="KO49" s="2">
        <v>3</v>
      </c>
      <c r="KP49" s="2">
        <v>4</v>
      </c>
      <c r="KQ49" s="2">
        <v>3</v>
      </c>
      <c r="KR49" s="2">
        <v>4</v>
      </c>
      <c r="KS49" s="2">
        <v>4</v>
      </c>
      <c r="KT49" s="2">
        <v>2</v>
      </c>
      <c r="KU49" s="2">
        <v>2</v>
      </c>
      <c r="KV49" s="2">
        <v>0</v>
      </c>
      <c r="LE49" s="2">
        <v>1</v>
      </c>
      <c r="LF49" s="2">
        <v>1</v>
      </c>
      <c r="LG49" s="2">
        <v>1</v>
      </c>
      <c r="LH49" s="2">
        <v>0</v>
      </c>
      <c r="LI49" s="2">
        <v>0</v>
      </c>
      <c r="LJ49" s="2">
        <v>1</v>
      </c>
      <c r="LK49" s="2">
        <v>1</v>
      </c>
      <c r="LL49" s="2">
        <v>1</v>
      </c>
      <c r="LM49" s="2">
        <v>0</v>
      </c>
      <c r="LN49" s="46">
        <v>2</v>
      </c>
      <c r="LO49" s="46">
        <v>1</v>
      </c>
      <c r="LP49" s="2">
        <v>1</v>
      </c>
      <c r="LQ49" s="2">
        <v>1</v>
      </c>
      <c r="LR49" s="2">
        <v>1</v>
      </c>
      <c r="LS49" s="2">
        <v>1</v>
      </c>
      <c r="LT49" s="46">
        <v>1</v>
      </c>
      <c r="LU49" s="46">
        <v>1</v>
      </c>
      <c r="LV49" s="2">
        <v>1</v>
      </c>
      <c r="LW49" s="2">
        <v>0</v>
      </c>
      <c r="LX49" s="2">
        <v>1</v>
      </c>
      <c r="LY49" s="46">
        <v>1</v>
      </c>
      <c r="LZ49" s="46">
        <v>1</v>
      </c>
      <c r="MA49" s="46">
        <v>0</v>
      </c>
      <c r="MB49" s="2">
        <v>1</v>
      </c>
      <c r="MC49" s="2">
        <v>1</v>
      </c>
      <c r="MD49" s="2">
        <v>0</v>
      </c>
      <c r="ME49" s="2">
        <v>1</v>
      </c>
      <c r="MF49" s="2">
        <v>1</v>
      </c>
      <c r="MG49" s="2">
        <v>0</v>
      </c>
      <c r="MH49" s="2">
        <v>1</v>
      </c>
      <c r="MI49" s="2">
        <v>1</v>
      </c>
      <c r="MJ49" s="2">
        <v>1</v>
      </c>
      <c r="MK49" s="2">
        <v>1</v>
      </c>
      <c r="ML49" s="2">
        <v>1</v>
      </c>
      <c r="MM49" s="2">
        <v>0</v>
      </c>
      <c r="MN49" s="46">
        <v>1</v>
      </c>
      <c r="MO49" s="46">
        <v>1</v>
      </c>
      <c r="MP49" s="2">
        <v>1</v>
      </c>
      <c r="MQ49" s="2">
        <v>1</v>
      </c>
      <c r="MR49" s="2">
        <v>0</v>
      </c>
      <c r="MS49" s="2">
        <v>2</v>
      </c>
      <c r="MT49" s="2">
        <v>1</v>
      </c>
      <c r="MU49" s="2">
        <v>3</v>
      </c>
      <c r="MV49" s="2">
        <v>3</v>
      </c>
      <c r="MW49" s="2">
        <v>1</v>
      </c>
      <c r="MX49" s="2">
        <v>1</v>
      </c>
      <c r="MY49" s="2">
        <v>0</v>
      </c>
      <c r="MZ49" s="2">
        <v>1</v>
      </c>
      <c r="NA49" s="2">
        <v>1</v>
      </c>
      <c r="NB49" s="2">
        <v>1</v>
      </c>
      <c r="NC49" s="2">
        <v>1</v>
      </c>
      <c r="ND49" s="2">
        <v>1</v>
      </c>
      <c r="NE49" s="2">
        <v>0</v>
      </c>
      <c r="NF49" s="46">
        <v>1</v>
      </c>
      <c r="NG49" s="46">
        <v>0</v>
      </c>
      <c r="NH49" s="2">
        <v>1</v>
      </c>
      <c r="NI49" s="2">
        <v>1</v>
      </c>
      <c r="NJ49" s="38">
        <v>44053</v>
      </c>
      <c r="NK49" s="2">
        <v>2</v>
      </c>
      <c r="NL49" s="2">
        <v>1</v>
      </c>
      <c r="NM49" s="2">
        <v>0</v>
      </c>
      <c r="NN49" s="2">
        <v>0</v>
      </c>
      <c r="NO49" s="2">
        <v>0</v>
      </c>
      <c r="NP49" s="2">
        <v>0</v>
      </c>
      <c r="NQ49" s="2">
        <v>0</v>
      </c>
      <c r="NR49" s="2">
        <v>0</v>
      </c>
      <c r="NS49" s="2">
        <v>0</v>
      </c>
      <c r="NT49" s="2">
        <v>1</v>
      </c>
      <c r="NU49" s="2">
        <v>0</v>
      </c>
      <c r="NV49" s="2">
        <v>0</v>
      </c>
      <c r="NW49" s="2">
        <v>0</v>
      </c>
      <c r="NX49" s="2">
        <v>0</v>
      </c>
      <c r="NY49" s="2">
        <v>0</v>
      </c>
      <c r="NZ49" s="2">
        <v>0</v>
      </c>
      <c r="OA49" s="2">
        <v>0</v>
      </c>
      <c r="OB49" s="2">
        <v>0</v>
      </c>
      <c r="OC49" s="2">
        <v>0</v>
      </c>
      <c r="OD49" s="2">
        <v>0</v>
      </c>
      <c r="OE49" s="2">
        <v>0</v>
      </c>
      <c r="OF49" s="2">
        <v>0</v>
      </c>
      <c r="OG49" s="2">
        <v>0</v>
      </c>
      <c r="OH49" s="2">
        <v>1</v>
      </c>
      <c r="OI49" s="2">
        <v>1</v>
      </c>
      <c r="OJ49" s="2">
        <v>1</v>
      </c>
      <c r="OK49" s="2">
        <v>1</v>
      </c>
      <c r="OL49" s="2">
        <v>2</v>
      </c>
      <c r="OM49" s="2">
        <v>1</v>
      </c>
      <c r="ON49" s="2">
        <v>1</v>
      </c>
      <c r="OO49" s="2">
        <v>1</v>
      </c>
      <c r="OP49" s="2">
        <v>1</v>
      </c>
      <c r="OQ49" s="2">
        <v>1</v>
      </c>
      <c r="OR49" s="2">
        <v>1</v>
      </c>
      <c r="OS49" s="2">
        <v>1</v>
      </c>
      <c r="OT49" s="46">
        <v>1</v>
      </c>
      <c r="OU49" s="2">
        <v>1</v>
      </c>
      <c r="OV49" s="2">
        <v>1</v>
      </c>
      <c r="OW49" s="2">
        <v>2</v>
      </c>
      <c r="OX49" s="2">
        <v>1</v>
      </c>
      <c r="OY49" s="2">
        <v>1</v>
      </c>
      <c r="OZ49" s="2">
        <v>1</v>
      </c>
      <c r="PA49" s="2">
        <v>1</v>
      </c>
      <c r="PB49" s="2">
        <v>1</v>
      </c>
      <c r="PC49" s="46">
        <v>1</v>
      </c>
      <c r="PD49" s="46">
        <v>1</v>
      </c>
      <c r="PE49" s="2">
        <v>1</v>
      </c>
      <c r="PF49" s="2">
        <v>1</v>
      </c>
      <c r="PG49" s="2">
        <v>2</v>
      </c>
      <c r="PH49" s="46">
        <v>1</v>
      </c>
      <c r="PI49" s="2">
        <v>1</v>
      </c>
      <c r="PJ49" s="2">
        <v>1</v>
      </c>
      <c r="PK49" s="2">
        <v>3</v>
      </c>
      <c r="PL49" s="2">
        <v>1</v>
      </c>
      <c r="PM49" s="2">
        <v>1</v>
      </c>
      <c r="PN49" s="2">
        <v>1</v>
      </c>
      <c r="PO49" s="2">
        <v>1</v>
      </c>
      <c r="PP49" s="2">
        <v>3</v>
      </c>
      <c r="PQ49" s="2">
        <v>2</v>
      </c>
      <c r="PR49" s="2">
        <v>1</v>
      </c>
      <c r="PS49" s="2">
        <v>1</v>
      </c>
      <c r="PT49" s="2">
        <v>1</v>
      </c>
      <c r="PU49" s="2">
        <v>1</v>
      </c>
      <c r="PV49" s="2">
        <v>1</v>
      </c>
      <c r="PW49" s="2">
        <v>3</v>
      </c>
      <c r="PX49" s="2">
        <v>1</v>
      </c>
      <c r="PY49" s="2">
        <v>1</v>
      </c>
      <c r="PZ49" s="2">
        <v>1</v>
      </c>
      <c r="QA49" s="2">
        <v>2</v>
      </c>
      <c r="QB49" s="2">
        <v>1</v>
      </c>
      <c r="QC49" s="2">
        <v>1</v>
      </c>
      <c r="QD49" s="2">
        <v>1</v>
      </c>
      <c r="QE49" s="2">
        <v>1</v>
      </c>
      <c r="QF49" s="2">
        <v>1</v>
      </c>
      <c r="QG49" s="2">
        <v>1</v>
      </c>
      <c r="QH49" s="2">
        <v>1</v>
      </c>
      <c r="QI49" s="2">
        <v>3</v>
      </c>
      <c r="QJ49" s="2">
        <v>1</v>
      </c>
      <c r="QK49" s="2">
        <v>0</v>
      </c>
      <c r="QL49" s="2">
        <v>1</v>
      </c>
      <c r="QM49" s="2">
        <v>1</v>
      </c>
      <c r="QN49" s="2">
        <v>0</v>
      </c>
      <c r="QO49" s="2">
        <v>1</v>
      </c>
      <c r="QP49" s="2">
        <v>1</v>
      </c>
      <c r="QQ49" s="2">
        <v>2</v>
      </c>
      <c r="QR49" s="2">
        <v>0</v>
      </c>
      <c r="QT49" s="2">
        <v>0</v>
      </c>
      <c r="QV49" s="2">
        <v>2</v>
      </c>
      <c r="QW49" s="2">
        <v>2</v>
      </c>
      <c r="QX49" s="2">
        <v>0</v>
      </c>
      <c r="QY49" s="2">
        <v>0</v>
      </c>
      <c r="RA49" s="2">
        <v>0</v>
      </c>
      <c r="RB49" s="2">
        <v>1</v>
      </c>
      <c r="RC49" s="2">
        <v>1</v>
      </c>
      <c r="RD49" s="2">
        <v>2</v>
      </c>
      <c r="RE49" s="2">
        <v>1</v>
      </c>
      <c r="RF49" s="2">
        <v>1</v>
      </c>
      <c r="RG49" s="2">
        <v>1</v>
      </c>
      <c r="RH49" s="2">
        <v>1</v>
      </c>
      <c r="RJ49" s="2">
        <v>1</v>
      </c>
      <c r="RK49" s="2">
        <v>1</v>
      </c>
      <c r="RL49" s="2">
        <v>0</v>
      </c>
      <c r="RM49" s="2">
        <v>0</v>
      </c>
      <c r="RN49" s="2">
        <v>0</v>
      </c>
      <c r="RO49" s="2">
        <v>0</v>
      </c>
      <c r="RP49" s="2">
        <v>0</v>
      </c>
      <c r="RQ49" s="2">
        <v>0</v>
      </c>
      <c r="RR49" s="2">
        <v>1</v>
      </c>
      <c r="RS49" s="2">
        <v>0</v>
      </c>
      <c r="RT49" s="2">
        <v>1</v>
      </c>
      <c r="RU49" s="2">
        <v>0</v>
      </c>
      <c r="RV49" s="2">
        <v>0</v>
      </c>
      <c r="RW49" s="2">
        <v>0</v>
      </c>
      <c r="RX49" s="2">
        <v>0</v>
      </c>
      <c r="RY49" s="2">
        <v>0</v>
      </c>
      <c r="RZ49" s="2">
        <v>0</v>
      </c>
      <c r="SA49" s="2">
        <v>0</v>
      </c>
      <c r="SB49" s="2">
        <v>0</v>
      </c>
      <c r="SC49" s="2">
        <v>0</v>
      </c>
      <c r="SD49" s="2">
        <v>0</v>
      </c>
      <c r="SE49" s="2">
        <v>0</v>
      </c>
      <c r="SF49" s="2">
        <v>0</v>
      </c>
      <c r="SG49" s="2">
        <v>0</v>
      </c>
      <c r="SH49" s="2">
        <v>0</v>
      </c>
      <c r="SI49" s="2">
        <v>0</v>
      </c>
      <c r="SK49" s="2">
        <v>1</v>
      </c>
      <c r="SL49" s="2">
        <v>1</v>
      </c>
      <c r="SM49" s="2">
        <v>0</v>
      </c>
      <c r="SN49" s="2">
        <v>1</v>
      </c>
      <c r="SO49" s="2">
        <v>1</v>
      </c>
      <c r="SP49" s="2">
        <v>1</v>
      </c>
      <c r="SQ49" s="2">
        <v>0</v>
      </c>
      <c r="SR49" s="2">
        <v>1</v>
      </c>
      <c r="SS49" s="2">
        <v>0</v>
      </c>
      <c r="ST49" s="2">
        <v>1</v>
      </c>
      <c r="SU49" s="2">
        <v>1</v>
      </c>
      <c r="SV49" s="2">
        <v>0</v>
      </c>
      <c r="SW49" s="2">
        <v>0</v>
      </c>
      <c r="SX49" s="2">
        <v>0</v>
      </c>
      <c r="SY49" s="2">
        <v>0</v>
      </c>
      <c r="SZ49" s="2">
        <v>0</v>
      </c>
      <c r="TA49" s="2">
        <v>0</v>
      </c>
      <c r="TB49" s="2">
        <v>0</v>
      </c>
      <c r="TC49" s="2">
        <v>0</v>
      </c>
      <c r="TE49" s="2">
        <v>0</v>
      </c>
      <c r="TF49" s="2">
        <v>1</v>
      </c>
      <c r="TG49" s="2">
        <v>1</v>
      </c>
      <c r="TH49" s="2">
        <v>1</v>
      </c>
      <c r="TI49" s="2">
        <v>1</v>
      </c>
      <c r="TJ49" s="2">
        <v>1</v>
      </c>
      <c r="TK49" s="2">
        <v>1</v>
      </c>
      <c r="TL49" s="2">
        <v>1</v>
      </c>
      <c r="TM49" s="2">
        <v>1</v>
      </c>
      <c r="TN49" s="2">
        <v>1</v>
      </c>
      <c r="TO49" s="2">
        <v>1</v>
      </c>
      <c r="TP49" s="2">
        <v>1</v>
      </c>
      <c r="TQ49" s="2">
        <v>1</v>
      </c>
      <c r="TR49" s="2">
        <v>0</v>
      </c>
      <c r="TS49" s="2">
        <v>1</v>
      </c>
      <c r="TT49" s="2">
        <v>0</v>
      </c>
      <c r="TU49" s="2">
        <v>0</v>
      </c>
      <c r="TV49" s="2">
        <v>0</v>
      </c>
      <c r="TW49" s="2">
        <v>1</v>
      </c>
      <c r="TX49" s="2">
        <v>0</v>
      </c>
      <c r="TY49" s="2">
        <v>0</v>
      </c>
      <c r="UA49" s="2">
        <v>1</v>
      </c>
      <c r="UB49" s="2">
        <v>2</v>
      </c>
      <c r="UC49" s="2">
        <v>1</v>
      </c>
      <c r="UD49" s="2">
        <v>0</v>
      </c>
      <c r="UE49" s="2">
        <v>1</v>
      </c>
      <c r="UF49" s="2">
        <v>0</v>
      </c>
      <c r="UG49" s="2">
        <v>1</v>
      </c>
      <c r="UH49" s="2">
        <v>0</v>
      </c>
      <c r="UI49" s="2">
        <v>1</v>
      </c>
      <c r="UJ49" s="2">
        <v>1</v>
      </c>
      <c r="UK49" s="2">
        <v>0</v>
      </c>
      <c r="UL49" s="2">
        <v>0</v>
      </c>
      <c r="UM49" s="2">
        <v>0</v>
      </c>
      <c r="UN49" s="2">
        <v>0</v>
      </c>
      <c r="UO49" s="2">
        <v>0</v>
      </c>
      <c r="UP49" s="2">
        <v>1</v>
      </c>
      <c r="UQ49" s="2">
        <v>0</v>
      </c>
      <c r="UR49" s="2">
        <v>0</v>
      </c>
      <c r="US49" s="2">
        <v>1</v>
      </c>
      <c r="UT49" s="2">
        <v>0</v>
      </c>
      <c r="UU49" s="2">
        <v>1</v>
      </c>
      <c r="UV49" s="2">
        <v>0</v>
      </c>
      <c r="UW49" s="2">
        <v>1</v>
      </c>
      <c r="UX49" s="2">
        <v>0</v>
      </c>
      <c r="UY49" s="2">
        <v>0</v>
      </c>
      <c r="UZ49" s="2">
        <v>2</v>
      </c>
    </row>
    <row r="50" spans="1:572" x14ac:dyDescent="0.25">
      <c r="A50" s="2">
        <v>95</v>
      </c>
      <c r="B50" s="2" t="s">
        <v>114</v>
      </c>
      <c r="C50" s="2" t="s">
        <v>1328</v>
      </c>
      <c r="D50" s="2">
        <v>1</v>
      </c>
      <c r="F50" s="31" t="s">
        <v>2589</v>
      </c>
      <c r="G50" s="2">
        <v>1</v>
      </c>
      <c r="H50" s="2">
        <v>1</v>
      </c>
      <c r="I50" s="2">
        <v>2</v>
      </c>
      <c r="J50" s="2">
        <v>1</v>
      </c>
      <c r="K50" s="2">
        <v>0</v>
      </c>
      <c r="L50" s="2">
        <v>0</v>
      </c>
      <c r="M50" s="2">
        <v>1</v>
      </c>
      <c r="N50" s="2">
        <v>1</v>
      </c>
      <c r="O50" s="2">
        <v>1</v>
      </c>
      <c r="P50" s="2">
        <v>0</v>
      </c>
      <c r="Q50" s="2">
        <v>0</v>
      </c>
      <c r="R50" s="2">
        <v>0</v>
      </c>
      <c r="S50" s="2">
        <v>0</v>
      </c>
      <c r="T50" s="2">
        <v>0</v>
      </c>
      <c r="U50" s="2">
        <v>1</v>
      </c>
      <c r="V50" s="2">
        <v>1</v>
      </c>
      <c r="W50" s="2">
        <v>0</v>
      </c>
      <c r="X50" s="2">
        <v>1</v>
      </c>
      <c r="Y50" s="2">
        <v>0</v>
      </c>
      <c r="Z50" s="2">
        <v>0</v>
      </c>
      <c r="AA50" s="2">
        <v>0</v>
      </c>
      <c r="AB50" s="2">
        <v>0</v>
      </c>
      <c r="AC50" s="2">
        <v>0</v>
      </c>
      <c r="AD50" s="2">
        <v>0</v>
      </c>
      <c r="AE50" s="2">
        <v>0</v>
      </c>
      <c r="AF50" s="2">
        <v>1</v>
      </c>
      <c r="AG50" s="2">
        <v>2</v>
      </c>
      <c r="AH50" s="2">
        <v>1</v>
      </c>
      <c r="AI50" s="2">
        <v>5</v>
      </c>
      <c r="AJ50" s="46">
        <v>1</v>
      </c>
      <c r="AK50" s="2">
        <v>1</v>
      </c>
      <c r="AL50" s="2">
        <v>0</v>
      </c>
      <c r="AM50" s="2">
        <v>0</v>
      </c>
      <c r="AN50" s="2">
        <v>0</v>
      </c>
      <c r="AO50" s="2">
        <v>1</v>
      </c>
      <c r="AP50" s="2">
        <v>1</v>
      </c>
      <c r="AQ50" s="2">
        <v>0</v>
      </c>
      <c r="AR50" s="2">
        <v>1</v>
      </c>
      <c r="AS50" s="2">
        <v>0</v>
      </c>
      <c r="AT50" s="2">
        <v>0</v>
      </c>
      <c r="AU50" s="2">
        <v>1</v>
      </c>
      <c r="AV50" s="2">
        <v>1</v>
      </c>
      <c r="AW50" s="2">
        <v>0</v>
      </c>
      <c r="AX50" s="2">
        <v>0</v>
      </c>
      <c r="AY50" s="2">
        <v>0</v>
      </c>
      <c r="AZ50" s="2">
        <v>0</v>
      </c>
      <c r="BA50" s="2">
        <v>0</v>
      </c>
      <c r="BB50" s="2">
        <v>0</v>
      </c>
      <c r="BC50" s="2">
        <v>0</v>
      </c>
      <c r="BD50" s="2">
        <v>0</v>
      </c>
      <c r="BE50" s="2">
        <v>0</v>
      </c>
      <c r="BF50" s="2">
        <v>0</v>
      </c>
      <c r="CB50" s="2">
        <v>1</v>
      </c>
      <c r="CC50" s="2">
        <v>1</v>
      </c>
      <c r="CD50" s="2" t="s">
        <v>1373</v>
      </c>
      <c r="CE50" s="2">
        <v>19200</v>
      </c>
      <c r="CF50" s="46">
        <v>0</v>
      </c>
      <c r="CG50" s="2">
        <v>0</v>
      </c>
      <c r="CH50" s="46">
        <v>6</v>
      </c>
      <c r="CI50" s="2">
        <v>3</v>
      </c>
      <c r="CJ50" s="2">
        <v>0</v>
      </c>
      <c r="CK50" s="2">
        <v>0</v>
      </c>
      <c r="CL50" s="2">
        <v>0</v>
      </c>
      <c r="CM50" s="2">
        <v>0</v>
      </c>
      <c r="CN50" s="2">
        <v>1</v>
      </c>
      <c r="CO50" s="2">
        <v>1</v>
      </c>
      <c r="CP50" s="2">
        <v>0</v>
      </c>
      <c r="CR50" s="2">
        <v>1</v>
      </c>
      <c r="CT50" s="46">
        <v>10</v>
      </c>
      <c r="CU50" s="46">
        <v>400</v>
      </c>
      <c r="CV50" s="2">
        <v>0</v>
      </c>
      <c r="CX50" s="2">
        <v>1</v>
      </c>
      <c r="CY50" s="2">
        <v>40</v>
      </c>
      <c r="CZ50" s="2">
        <v>0</v>
      </c>
      <c r="DB50" s="46">
        <v>3</v>
      </c>
      <c r="DC50" s="46">
        <v>120</v>
      </c>
      <c r="DD50" s="46">
        <v>7</v>
      </c>
      <c r="DE50" s="46">
        <v>270</v>
      </c>
      <c r="DF50" s="2">
        <v>1</v>
      </c>
      <c r="DG50" s="2">
        <v>40</v>
      </c>
      <c r="DH50" s="46">
        <v>3</v>
      </c>
      <c r="DI50" s="46">
        <v>120</v>
      </c>
      <c r="DJ50" s="46">
        <v>1</v>
      </c>
      <c r="DK50" s="46">
        <v>32</v>
      </c>
      <c r="DL50" s="2">
        <v>5</v>
      </c>
      <c r="DM50" s="2">
        <v>160</v>
      </c>
      <c r="DN50" s="46">
        <v>17</v>
      </c>
      <c r="DO50" s="46">
        <v>660</v>
      </c>
      <c r="DP50" s="46">
        <v>3</v>
      </c>
      <c r="DQ50" s="46">
        <v>120</v>
      </c>
      <c r="DR50" s="2">
        <v>0</v>
      </c>
      <c r="DS50" s="46"/>
      <c r="DT50" s="46"/>
      <c r="DU50" s="46"/>
      <c r="DV50" s="46"/>
      <c r="DW50" s="46"/>
      <c r="DX50" s="46"/>
      <c r="DY50" s="46"/>
      <c r="DZ50" s="46"/>
      <c r="EA50" s="46"/>
      <c r="EB50" s="46"/>
      <c r="EC50" s="46"/>
      <c r="ED50" s="46"/>
      <c r="EE50" s="46"/>
      <c r="EF50" s="46"/>
      <c r="EG50" s="46"/>
      <c r="EH50" s="46"/>
      <c r="EI50" s="2">
        <v>25</v>
      </c>
      <c r="EJ50" s="2">
        <v>0</v>
      </c>
      <c r="EK50" s="2">
        <v>0</v>
      </c>
      <c r="EL50" s="2">
        <v>0</v>
      </c>
      <c r="EM50" s="2">
        <v>0</v>
      </c>
      <c r="EN50" s="2">
        <v>5</v>
      </c>
      <c r="EO50" s="2">
        <v>0</v>
      </c>
      <c r="EP50" s="2">
        <v>2</v>
      </c>
      <c r="EQ50" s="2">
        <v>0</v>
      </c>
      <c r="ER50" s="2">
        <v>25</v>
      </c>
      <c r="ES50" s="2">
        <v>80</v>
      </c>
      <c r="ET50" s="2">
        <v>30</v>
      </c>
      <c r="EU50" s="2">
        <v>0</v>
      </c>
      <c r="FD50" s="2">
        <v>0</v>
      </c>
      <c r="FZ50" s="2">
        <v>0</v>
      </c>
      <c r="GV50" s="2">
        <v>1</v>
      </c>
      <c r="GW50" s="2">
        <v>0</v>
      </c>
      <c r="GX50" s="2">
        <v>0</v>
      </c>
      <c r="GY50" s="2">
        <v>0</v>
      </c>
      <c r="GZ50" s="2">
        <v>0</v>
      </c>
      <c r="HA50" s="2">
        <v>0</v>
      </c>
      <c r="HB50" s="2">
        <v>1</v>
      </c>
      <c r="HC50" s="2">
        <v>0</v>
      </c>
      <c r="HD50" s="2">
        <v>0</v>
      </c>
      <c r="HE50" s="2">
        <v>0</v>
      </c>
      <c r="HF50" s="2">
        <v>0</v>
      </c>
      <c r="HG50" s="2">
        <v>0</v>
      </c>
      <c r="HH50" s="2">
        <v>0</v>
      </c>
      <c r="HI50" s="2">
        <v>0</v>
      </c>
      <c r="HR50" s="2">
        <v>1</v>
      </c>
      <c r="HS50" s="2">
        <v>1</v>
      </c>
      <c r="HT50" s="2">
        <v>1</v>
      </c>
      <c r="HU50" s="2">
        <v>0</v>
      </c>
      <c r="HV50" s="2">
        <v>0</v>
      </c>
      <c r="HW50" s="2">
        <v>0</v>
      </c>
      <c r="HX50" s="2">
        <v>0</v>
      </c>
      <c r="HY50" s="2">
        <v>0</v>
      </c>
      <c r="HZ50" s="2">
        <v>0</v>
      </c>
      <c r="IA50" s="2">
        <v>0</v>
      </c>
      <c r="IB50" s="2">
        <v>0</v>
      </c>
      <c r="IC50" s="2">
        <v>0</v>
      </c>
      <c r="ID50" s="2">
        <v>0</v>
      </c>
      <c r="IE50" s="2">
        <v>1</v>
      </c>
      <c r="IF50" s="2">
        <v>1</v>
      </c>
      <c r="IG50" s="2">
        <v>0</v>
      </c>
      <c r="IP50" s="2">
        <v>5</v>
      </c>
      <c r="IQ50" s="2">
        <v>0</v>
      </c>
      <c r="IR50" s="2">
        <v>0</v>
      </c>
      <c r="IS50" s="2">
        <v>0</v>
      </c>
      <c r="IT50" s="2">
        <v>0</v>
      </c>
      <c r="IU50" s="2">
        <v>4</v>
      </c>
      <c r="IV50" s="2">
        <v>1</v>
      </c>
      <c r="IW50" s="2">
        <v>1</v>
      </c>
      <c r="IX50" s="2">
        <v>0</v>
      </c>
      <c r="IY50" s="2">
        <v>3</v>
      </c>
      <c r="IZ50" s="2">
        <v>9</v>
      </c>
      <c r="JA50" s="2">
        <v>1</v>
      </c>
      <c r="JB50" s="2">
        <v>0</v>
      </c>
      <c r="JK50" s="2">
        <v>2</v>
      </c>
      <c r="JL50" s="2">
        <v>0</v>
      </c>
      <c r="JM50" s="2">
        <v>0</v>
      </c>
      <c r="JN50" s="2">
        <v>0</v>
      </c>
      <c r="JO50" s="2">
        <v>0</v>
      </c>
      <c r="JP50" s="2">
        <v>3</v>
      </c>
      <c r="JQ50" s="2">
        <v>0</v>
      </c>
      <c r="JR50" s="2">
        <v>0</v>
      </c>
      <c r="JS50" s="2">
        <v>0</v>
      </c>
      <c r="JT50" s="2">
        <v>2</v>
      </c>
      <c r="JU50" s="2">
        <v>6</v>
      </c>
      <c r="JV50" s="2">
        <v>0</v>
      </c>
      <c r="JW50" s="2">
        <v>0</v>
      </c>
      <c r="KF50" s="2">
        <v>1</v>
      </c>
      <c r="KG50" s="2">
        <v>10</v>
      </c>
      <c r="KH50" s="2">
        <v>1</v>
      </c>
      <c r="KJ50" s="2">
        <v>4</v>
      </c>
      <c r="KK50" s="2">
        <v>4</v>
      </c>
      <c r="KL50" s="2">
        <v>4</v>
      </c>
      <c r="KM50" s="2">
        <v>4</v>
      </c>
      <c r="KN50" s="2">
        <v>2</v>
      </c>
      <c r="KO50" s="2">
        <v>3</v>
      </c>
      <c r="KP50" s="2">
        <v>4</v>
      </c>
      <c r="KQ50" s="2">
        <v>2</v>
      </c>
      <c r="KR50" s="2">
        <v>4</v>
      </c>
      <c r="KS50" s="2">
        <v>4</v>
      </c>
      <c r="KT50" s="2">
        <v>2</v>
      </c>
      <c r="KU50" s="2">
        <v>2</v>
      </c>
      <c r="KV50" s="2">
        <v>0</v>
      </c>
      <c r="LE50" s="2">
        <v>1</v>
      </c>
      <c r="LF50" s="2">
        <v>2</v>
      </c>
      <c r="LG50" s="2">
        <v>0</v>
      </c>
      <c r="LH50" s="2">
        <v>1</v>
      </c>
      <c r="LI50" s="2">
        <v>0</v>
      </c>
      <c r="LJ50" s="2">
        <v>0</v>
      </c>
      <c r="LK50" s="2">
        <v>1</v>
      </c>
      <c r="LL50" s="2">
        <v>1</v>
      </c>
      <c r="LM50" s="2">
        <v>0</v>
      </c>
      <c r="LN50" s="46">
        <v>2</v>
      </c>
      <c r="LO50" s="46">
        <v>2</v>
      </c>
      <c r="LP50" s="2">
        <v>1</v>
      </c>
      <c r="LQ50" s="2">
        <v>1</v>
      </c>
      <c r="LR50" s="2">
        <v>1</v>
      </c>
      <c r="LS50" s="2">
        <v>1</v>
      </c>
      <c r="LT50" s="46">
        <v>1</v>
      </c>
      <c r="LU50" s="46">
        <v>1</v>
      </c>
      <c r="LV50" s="2">
        <v>1</v>
      </c>
      <c r="LW50" s="2">
        <v>0</v>
      </c>
      <c r="LX50" s="2">
        <v>0</v>
      </c>
      <c r="LY50" s="46">
        <v>0</v>
      </c>
      <c r="LZ50" s="46">
        <v>1</v>
      </c>
      <c r="MA50" s="46">
        <v>1</v>
      </c>
      <c r="MB50" s="2">
        <v>0</v>
      </c>
      <c r="MC50" s="2">
        <v>1</v>
      </c>
      <c r="MD50" s="2">
        <v>1</v>
      </c>
      <c r="ME50" s="2">
        <v>0</v>
      </c>
      <c r="MF50" s="2">
        <v>1</v>
      </c>
      <c r="MG50" s="2">
        <v>0</v>
      </c>
      <c r="MH50" s="2">
        <v>1</v>
      </c>
      <c r="MI50" s="2">
        <v>1</v>
      </c>
      <c r="MJ50" s="2">
        <v>1</v>
      </c>
      <c r="MK50" s="2">
        <v>1</v>
      </c>
      <c r="ML50" s="2">
        <v>1</v>
      </c>
      <c r="MM50" s="2">
        <v>0</v>
      </c>
      <c r="MN50" s="46">
        <v>1</v>
      </c>
      <c r="MO50" s="46">
        <v>0</v>
      </c>
      <c r="MP50" s="2">
        <v>0</v>
      </c>
      <c r="MQ50" s="2">
        <v>0</v>
      </c>
      <c r="MR50" s="2">
        <v>0</v>
      </c>
      <c r="MS50" s="2">
        <v>1</v>
      </c>
      <c r="MT50" s="2">
        <v>1</v>
      </c>
      <c r="MU50" s="2">
        <v>3</v>
      </c>
      <c r="MV50" s="2">
        <v>3</v>
      </c>
      <c r="MW50" s="2">
        <v>1</v>
      </c>
      <c r="MX50" s="2">
        <v>2</v>
      </c>
      <c r="MY50" s="2">
        <v>0</v>
      </c>
      <c r="MZ50" s="2">
        <v>1</v>
      </c>
      <c r="NA50" s="2">
        <v>1</v>
      </c>
      <c r="NB50" s="2">
        <v>1</v>
      </c>
      <c r="NC50" s="2">
        <v>1</v>
      </c>
      <c r="ND50" s="2">
        <v>1</v>
      </c>
      <c r="NE50" s="2">
        <v>0</v>
      </c>
      <c r="NF50" s="46">
        <v>1</v>
      </c>
      <c r="NG50" s="46">
        <v>0</v>
      </c>
      <c r="NH50" s="2">
        <v>1</v>
      </c>
      <c r="NI50" s="2">
        <v>1</v>
      </c>
      <c r="NJ50" s="38">
        <v>44078</v>
      </c>
      <c r="NK50" s="2">
        <v>6</v>
      </c>
      <c r="NL50" s="2">
        <v>1</v>
      </c>
      <c r="NM50" s="2">
        <v>0</v>
      </c>
      <c r="NN50" s="2">
        <v>0</v>
      </c>
      <c r="NO50" s="2">
        <v>0</v>
      </c>
      <c r="NP50" s="2">
        <v>0</v>
      </c>
      <c r="NQ50" s="2">
        <v>0</v>
      </c>
      <c r="NR50" s="2">
        <v>1</v>
      </c>
      <c r="NS50" s="2">
        <v>0</v>
      </c>
      <c r="NT50" s="2">
        <v>1</v>
      </c>
      <c r="NU50" s="2">
        <v>0</v>
      </c>
      <c r="NV50" s="2">
        <v>0</v>
      </c>
      <c r="NW50" s="2">
        <v>1</v>
      </c>
      <c r="NX50" s="2">
        <v>0</v>
      </c>
      <c r="NY50" s="2">
        <v>0</v>
      </c>
      <c r="NZ50" s="2">
        <v>0</v>
      </c>
      <c r="OA50" s="2">
        <v>0</v>
      </c>
      <c r="OB50" s="2">
        <v>0</v>
      </c>
      <c r="OC50" s="2">
        <v>0</v>
      </c>
      <c r="OD50" s="2">
        <v>0</v>
      </c>
      <c r="OE50" s="2">
        <v>0</v>
      </c>
      <c r="OF50" s="2">
        <v>0</v>
      </c>
      <c r="OG50" s="2">
        <v>0</v>
      </c>
      <c r="OH50" s="2">
        <v>0</v>
      </c>
      <c r="OI50" s="2">
        <v>2</v>
      </c>
      <c r="OJ50" s="2">
        <v>1</v>
      </c>
      <c r="OK50" s="2">
        <v>2</v>
      </c>
      <c r="OL50" s="2">
        <v>3</v>
      </c>
      <c r="OM50" s="2">
        <v>1</v>
      </c>
      <c r="ON50" s="2">
        <v>3</v>
      </c>
      <c r="OO50" s="2">
        <v>1</v>
      </c>
      <c r="OP50" s="2">
        <v>1</v>
      </c>
      <c r="OQ50" s="2">
        <v>1</v>
      </c>
      <c r="OR50" s="2">
        <v>1</v>
      </c>
      <c r="OS50" s="2">
        <v>1</v>
      </c>
      <c r="OT50" s="46">
        <v>3</v>
      </c>
      <c r="OU50" s="2">
        <v>1</v>
      </c>
      <c r="OV50" s="2">
        <v>1</v>
      </c>
      <c r="OW50" s="2">
        <v>2</v>
      </c>
      <c r="OX50" s="2">
        <v>1</v>
      </c>
      <c r="OY50" s="2">
        <v>1</v>
      </c>
      <c r="OZ50" s="2">
        <v>2</v>
      </c>
      <c r="PA50" s="2">
        <v>1</v>
      </c>
      <c r="PB50" s="2">
        <v>1</v>
      </c>
      <c r="PC50" s="46">
        <v>1</v>
      </c>
      <c r="PD50" s="46">
        <v>1</v>
      </c>
      <c r="PE50" s="2">
        <v>1</v>
      </c>
      <c r="PF50" s="2">
        <v>1</v>
      </c>
      <c r="PG50" s="2">
        <v>3</v>
      </c>
      <c r="PH50" s="46">
        <v>1</v>
      </c>
      <c r="PI50" s="2">
        <v>1</v>
      </c>
      <c r="PJ50" s="2">
        <v>1</v>
      </c>
      <c r="PK50" s="2">
        <v>2</v>
      </c>
      <c r="PL50" s="2">
        <v>2</v>
      </c>
      <c r="PM50" s="2">
        <v>2</v>
      </c>
      <c r="PN50" s="2">
        <v>1</v>
      </c>
      <c r="PO50" s="2">
        <v>3</v>
      </c>
      <c r="PP50" s="2">
        <v>3</v>
      </c>
      <c r="PQ50" s="2">
        <v>3</v>
      </c>
      <c r="PR50" s="2">
        <v>1</v>
      </c>
      <c r="PS50" s="2">
        <v>2</v>
      </c>
      <c r="PT50" s="2">
        <v>1</v>
      </c>
      <c r="PU50" s="2">
        <v>1</v>
      </c>
      <c r="PV50" s="2">
        <v>3</v>
      </c>
      <c r="PW50" s="2">
        <v>2</v>
      </c>
      <c r="PX50" s="2">
        <v>2</v>
      </c>
      <c r="PY50" s="2">
        <v>1</v>
      </c>
      <c r="PZ50" s="2">
        <v>3</v>
      </c>
      <c r="QA50" s="2">
        <v>1</v>
      </c>
      <c r="QB50" s="2">
        <v>3</v>
      </c>
      <c r="QC50" s="2">
        <v>2</v>
      </c>
      <c r="QD50" s="2">
        <v>1</v>
      </c>
      <c r="QE50" s="2">
        <v>1</v>
      </c>
      <c r="QF50" s="2">
        <v>3</v>
      </c>
      <c r="QG50" s="2">
        <v>1</v>
      </c>
      <c r="QH50" s="2">
        <v>1</v>
      </c>
      <c r="QI50" s="2">
        <v>3</v>
      </c>
      <c r="QJ50" s="2">
        <v>2</v>
      </c>
      <c r="QK50" s="2">
        <v>0</v>
      </c>
      <c r="QL50" s="2">
        <v>1</v>
      </c>
      <c r="QM50" s="2">
        <v>1</v>
      </c>
      <c r="QN50" s="2">
        <v>1</v>
      </c>
      <c r="QO50" s="2">
        <v>2</v>
      </c>
      <c r="QP50" s="2">
        <v>2</v>
      </c>
      <c r="QQ50" s="2">
        <v>3</v>
      </c>
      <c r="QR50" s="2">
        <v>1</v>
      </c>
      <c r="QS50" s="2" t="s">
        <v>1374</v>
      </c>
      <c r="QT50" s="2">
        <v>0</v>
      </c>
      <c r="QV50" s="2">
        <v>3</v>
      </c>
      <c r="QW50" s="2">
        <v>2</v>
      </c>
      <c r="QX50" s="2">
        <v>1</v>
      </c>
      <c r="QY50" s="2">
        <v>0</v>
      </c>
      <c r="RA50" s="2">
        <v>0</v>
      </c>
      <c r="RB50" s="2">
        <v>1</v>
      </c>
      <c r="RC50" s="2">
        <v>1</v>
      </c>
      <c r="RD50" s="2">
        <v>3</v>
      </c>
      <c r="RE50" s="2">
        <v>1</v>
      </c>
      <c r="RF50" s="2">
        <v>1</v>
      </c>
      <c r="RG50" s="2">
        <v>1</v>
      </c>
      <c r="RH50" s="2">
        <v>1</v>
      </c>
      <c r="RJ50" s="2">
        <v>1</v>
      </c>
      <c r="RK50" s="2">
        <v>1</v>
      </c>
      <c r="RL50" s="2">
        <v>1</v>
      </c>
      <c r="RM50" s="2">
        <v>0</v>
      </c>
      <c r="RN50" s="2">
        <v>1</v>
      </c>
      <c r="RO50" s="2">
        <v>1</v>
      </c>
      <c r="RP50" s="2">
        <v>1</v>
      </c>
      <c r="RQ50" s="2">
        <v>0</v>
      </c>
      <c r="RR50" s="2">
        <v>1</v>
      </c>
      <c r="RS50" s="2">
        <v>1</v>
      </c>
      <c r="RT50" s="2">
        <v>0</v>
      </c>
      <c r="RU50" s="2">
        <v>1</v>
      </c>
      <c r="RV50" s="2">
        <v>0</v>
      </c>
      <c r="RW50" s="2">
        <v>1</v>
      </c>
      <c r="RX50" s="2">
        <v>1</v>
      </c>
      <c r="RY50" s="2">
        <v>0</v>
      </c>
      <c r="RZ50" s="2">
        <v>0</v>
      </c>
      <c r="SA50" s="2">
        <v>0</v>
      </c>
      <c r="SB50" s="2">
        <v>1</v>
      </c>
      <c r="SC50" s="2">
        <v>1</v>
      </c>
      <c r="SD50" s="2">
        <v>1</v>
      </c>
      <c r="SE50" s="2">
        <v>1</v>
      </c>
      <c r="SF50" s="2">
        <v>1</v>
      </c>
      <c r="SG50" s="2">
        <v>1</v>
      </c>
      <c r="SH50" s="2">
        <v>0</v>
      </c>
      <c r="SI50" s="2">
        <v>1</v>
      </c>
      <c r="SJ50" s="2" t="s">
        <v>1375</v>
      </c>
      <c r="SK50" s="2">
        <v>1</v>
      </c>
      <c r="SL50" s="2">
        <v>1</v>
      </c>
      <c r="SM50" s="2">
        <v>1</v>
      </c>
      <c r="SN50" s="2">
        <v>1</v>
      </c>
      <c r="SO50" s="2">
        <v>1</v>
      </c>
      <c r="SP50" s="2">
        <v>1</v>
      </c>
      <c r="SQ50" s="2">
        <v>1</v>
      </c>
      <c r="SR50" s="2">
        <v>0</v>
      </c>
      <c r="SS50" s="2">
        <v>0</v>
      </c>
      <c r="ST50" s="2">
        <v>0</v>
      </c>
      <c r="SU50" s="2">
        <v>0</v>
      </c>
      <c r="SV50" s="2">
        <v>1</v>
      </c>
      <c r="SW50" s="2">
        <v>0</v>
      </c>
      <c r="SX50" s="2">
        <v>1</v>
      </c>
      <c r="SY50" s="2">
        <v>0</v>
      </c>
      <c r="SZ50" s="2">
        <v>0</v>
      </c>
      <c r="TA50" s="2">
        <v>0</v>
      </c>
      <c r="TB50" s="2">
        <v>0</v>
      </c>
      <c r="TC50" s="2">
        <v>0</v>
      </c>
      <c r="TE50" s="2">
        <v>0</v>
      </c>
      <c r="TF50" s="2">
        <v>0</v>
      </c>
      <c r="TG50" s="2">
        <v>1</v>
      </c>
      <c r="TH50" s="2">
        <v>1</v>
      </c>
      <c r="TI50" s="2">
        <v>1</v>
      </c>
      <c r="TJ50" s="2">
        <v>1</v>
      </c>
      <c r="TK50" s="2">
        <v>1</v>
      </c>
      <c r="TL50" s="2">
        <v>1</v>
      </c>
      <c r="TM50" s="2">
        <v>1</v>
      </c>
      <c r="TN50" s="2">
        <v>1</v>
      </c>
      <c r="TO50" s="2">
        <v>1</v>
      </c>
      <c r="TP50" s="2">
        <v>1</v>
      </c>
      <c r="TQ50" s="2">
        <v>1</v>
      </c>
      <c r="TR50" s="2">
        <v>1</v>
      </c>
      <c r="TS50" s="2">
        <v>1</v>
      </c>
      <c r="TT50" s="2">
        <v>0</v>
      </c>
      <c r="TU50" s="2">
        <v>0</v>
      </c>
      <c r="TV50" s="2">
        <v>0</v>
      </c>
      <c r="TW50" s="2">
        <v>1</v>
      </c>
      <c r="TX50" s="2">
        <v>0</v>
      </c>
      <c r="TY50" s="2">
        <v>0</v>
      </c>
      <c r="UA50" s="2">
        <v>2</v>
      </c>
      <c r="UB50" s="2">
        <v>2</v>
      </c>
      <c r="UC50" s="2">
        <v>1</v>
      </c>
      <c r="UD50" s="2">
        <v>0</v>
      </c>
      <c r="UE50" s="2">
        <v>1</v>
      </c>
      <c r="UF50" s="2">
        <v>0</v>
      </c>
      <c r="UG50" s="2">
        <v>1</v>
      </c>
      <c r="UH50" s="2">
        <v>1</v>
      </c>
      <c r="UI50" s="2">
        <v>1</v>
      </c>
      <c r="UJ50" s="2">
        <v>1</v>
      </c>
      <c r="UK50" s="2">
        <v>1</v>
      </c>
      <c r="UL50" s="2">
        <v>0</v>
      </c>
      <c r="UM50" s="2">
        <v>0</v>
      </c>
      <c r="UN50" s="2">
        <v>1</v>
      </c>
      <c r="UO50" s="2">
        <v>1</v>
      </c>
      <c r="UP50" s="2">
        <v>1</v>
      </c>
      <c r="UQ50" s="2">
        <v>0</v>
      </c>
      <c r="UR50" s="2">
        <v>0</v>
      </c>
      <c r="US50" s="2">
        <v>1</v>
      </c>
      <c r="UT50" s="2">
        <v>0</v>
      </c>
      <c r="UU50" s="2">
        <v>1</v>
      </c>
      <c r="UV50" s="2">
        <v>1</v>
      </c>
      <c r="UW50" s="2">
        <v>1</v>
      </c>
      <c r="UX50" s="2">
        <v>0</v>
      </c>
      <c r="UY50" s="2">
        <v>0</v>
      </c>
      <c r="UZ50" s="2">
        <v>2</v>
      </c>
    </row>
    <row r="51" spans="1:572" x14ac:dyDescent="0.25">
      <c r="A51" s="2">
        <v>98</v>
      </c>
      <c r="B51" s="2" t="s">
        <v>114</v>
      </c>
      <c r="C51" s="2" t="s">
        <v>1328</v>
      </c>
      <c r="D51" s="2">
        <v>1</v>
      </c>
      <c r="F51" s="31" t="s">
        <v>2590</v>
      </c>
      <c r="G51" s="2">
        <v>1</v>
      </c>
      <c r="H51" s="2">
        <v>0</v>
      </c>
      <c r="J51" s="2">
        <v>1</v>
      </c>
      <c r="K51" s="2">
        <v>1</v>
      </c>
      <c r="L51" s="2">
        <v>1</v>
      </c>
      <c r="M51" s="2">
        <v>1</v>
      </c>
      <c r="N51" s="2">
        <v>1</v>
      </c>
      <c r="O51" s="2">
        <v>1</v>
      </c>
      <c r="P51" s="2">
        <v>1</v>
      </c>
      <c r="Q51" s="2">
        <v>0</v>
      </c>
      <c r="R51" s="2">
        <v>1</v>
      </c>
      <c r="S51" s="2">
        <v>1</v>
      </c>
      <c r="T51" s="2">
        <v>0</v>
      </c>
      <c r="U51" s="2">
        <v>1</v>
      </c>
      <c r="V51" s="2">
        <v>1</v>
      </c>
      <c r="W51" s="2">
        <v>1</v>
      </c>
      <c r="X51" s="2">
        <v>1</v>
      </c>
      <c r="Y51" s="2">
        <v>1</v>
      </c>
      <c r="Z51" s="2">
        <v>1</v>
      </c>
      <c r="AA51" s="2">
        <v>1</v>
      </c>
      <c r="AB51" s="2">
        <v>1</v>
      </c>
      <c r="AC51" s="2">
        <v>1</v>
      </c>
      <c r="AD51" s="2">
        <v>0</v>
      </c>
      <c r="AE51" s="2">
        <v>0</v>
      </c>
      <c r="AF51" s="2">
        <v>1</v>
      </c>
      <c r="AG51" s="2">
        <v>3</v>
      </c>
      <c r="AH51" s="2">
        <v>1</v>
      </c>
      <c r="AI51" s="2">
        <v>3</v>
      </c>
      <c r="AJ51" s="46">
        <v>1</v>
      </c>
      <c r="AK51" s="2">
        <v>0</v>
      </c>
      <c r="AL51" s="2">
        <v>0</v>
      </c>
      <c r="AM51" s="2">
        <v>0</v>
      </c>
      <c r="AN51" s="2">
        <v>0</v>
      </c>
      <c r="AO51" s="2">
        <v>0</v>
      </c>
      <c r="AP51" s="2">
        <v>0</v>
      </c>
      <c r="AQ51" s="2">
        <v>0</v>
      </c>
      <c r="AR51" s="2">
        <v>1</v>
      </c>
      <c r="AS51" s="2">
        <v>0</v>
      </c>
      <c r="AT51" s="2">
        <v>0</v>
      </c>
      <c r="AU51" s="2">
        <v>0</v>
      </c>
      <c r="AV51" s="2">
        <v>0</v>
      </c>
      <c r="AW51" s="2">
        <v>0</v>
      </c>
      <c r="AX51" s="2">
        <v>0</v>
      </c>
      <c r="AY51" s="2">
        <v>0</v>
      </c>
      <c r="AZ51" s="2">
        <v>0</v>
      </c>
      <c r="BA51" s="2">
        <v>0</v>
      </c>
      <c r="BB51" s="2">
        <v>0</v>
      </c>
      <c r="BC51" s="2">
        <v>0</v>
      </c>
      <c r="BD51" s="2">
        <v>0</v>
      </c>
      <c r="BE51" s="2">
        <v>0</v>
      </c>
      <c r="BF51" s="2">
        <v>1</v>
      </c>
      <c r="BG51" s="2">
        <v>2</v>
      </c>
      <c r="BH51" s="2">
        <v>0</v>
      </c>
      <c r="BI51" s="2">
        <v>0</v>
      </c>
      <c r="BJ51" s="2">
        <v>0</v>
      </c>
      <c r="BK51" s="2">
        <v>0</v>
      </c>
      <c r="BL51" s="2">
        <v>2</v>
      </c>
      <c r="BM51" s="2">
        <v>0</v>
      </c>
      <c r="BN51" s="2">
        <v>0</v>
      </c>
      <c r="BO51" s="2">
        <v>0</v>
      </c>
      <c r="BP51" s="2">
        <v>1</v>
      </c>
      <c r="BQ51" s="2">
        <v>2</v>
      </c>
      <c r="BR51" s="2">
        <v>0</v>
      </c>
      <c r="BS51" s="2">
        <v>0</v>
      </c>
      <c r="CB51" s="2">
        <v>1</v>
      </c>
      <c r="CC51" s="2">
        <v>0</v>
      </c>
      <c r="CE51" s="2">
        <v>6000</v>
      </c>
      <c r="CF51" s="46">
        <v>4000</v>
      </c>
      <c r="CG51" s="2">
        <v>0</v>
      </c>
      <c r="CH51" s="46">
        <v>3</v>
      </c>
      <c r="CI51" s="2">
        <v>0</v>
      </c>
      <c r="CJ51" s="2">
        <v>0</v>
      </c>
      <c r="CK51" s="2">
        <v>0</v>
      </c>
      <c r="CL51" s="2">
        <v>0</v>
      </c>
      <c r="CM51" s="2">
        <v>0</v>
      </c>
      <c r="CN51" s="2">
        <v>0</v>
      </c>
      <c r="CO51" s="2">
        <v>0</v>
      </c>
      <c r="CP51" s="2">
        <v>0</v>
      </c>
      <c r="CR51" s="2">
        <v>2</v>
      </c>
      <c r="CS51" s="2">
        <v>2</v>
      </c>
      <c r="CT51" s="46">
        <v>3</v>
      </c>
      <c r="CU51" s="46">
        <v>120</v>
      </c>
      <c r="CV51" s="2">
        <v>0</v>
      </c>
      <c r="CX51" s="2">
        <v>0</v>
      </c>
      <c r="CZ51" s="2">
        <v>0</v>
      </c>
      <c r="DB51" s="46">
        <v>0</v>
      </c>
      <c r="DC51" s="46"/>
      <c r="DD51" s="46">
        <v>2</v>
      </c>
      <c r="DE51" s="46">
        <v>80</v>
      </c>
      <c r="DF51" s="2">
        <v>0</v>
      </c>
      <c r="DH51" s="46">
        <v>3</v>
      </c>
      <c r="DI51" s="46">
        <v>120</v>
      </c>
      <c r="DJ51" s="46">
        <v>0</v>
      </c>
      <c r="DK51" s="46"/>
      <c r="DL51" s="2">
        <v>2</v>
      </c>
      <c r="DM51" s="2">
        <v>80</v>
      </c>
      <c r="DN51" s="46">
        <v>4</v>
      </c>
      <c r="DO51" s="46">
        <v>160</v>
      </c>
      <c r="DP51" s="46">
        <v>0</v>
      </c>
      <c r="DQ51" s="46"/>
      <c r="DR51" s="2">
        <v>0</v>
      </c>
      <c r="DS51" s="46"/>
      <c r="DT51" s="46"/>
      <c r="DU51" s="46"/>
      <c r="DV51" s="46"/>
      <c r="DW51" s="46"/>
      <c r="DX51" s="46"/>
      <c r="DY51" s="46"/>
      <c r="DZ51" s="46"/>
      <c r="EA51" s="46"/>
      <c r="EB51" s="46"/>
      <c r="EC51" s="46"/>
      <c r="ED51" s="46"/>
      <c r="EE51" s="46"/>
      <c r="EF51" s="46"/>
      <c r="EG51" s="46"/>
      <c r="EH51" s="46"/>
      <c r="EI51" s="2">
        <v>0</v>
      </c>
      <c r="EJ51" s="2">
        <v>0</v>
      </c>
      <c r="EK51" s="2">
        <v>0</v>
      </c>
      <c r="EL51" s="2">
        <v>0</v>
      </c>
      <c r="EM51" s="2">
        <v>0</v>
      </c>
      <c r="EN51" s="2">
        <v>0</v>
      </c>
      <c r="EO51" s="2">
        <v>0</v>
      </c>
      <c r="EP51" s="2">
        <v>0</v>
      </c>
      <c r="EQ51" s="2">
        <v>0</v>
      </c>
      <c r="ER51" s="2">
        <v>0</v>
      </c>
      <c r="ES51" s="2">
        <v>0</v>
      </c>
      <c r="ET51" s="2">
        <v>0</v>
      </c>
      <c r="EU51" s="2">
        <v>0</v>
      </c>
      <c r="FD51" s="2">
        <v>0</v>
      </c>
      <c r="FZ51" s="2">
        <v>0</v>
      </c>
      <c r="GV51" s="2">
        <v>1</v>
      </c>
      <c r="GW51" s="2">
        <v>0</v>
      </c>
      <c r="GX51" s="2">
        <v>0</v>
      </c>
      <c r="GY51" s="2">
        <v>0</v>
      </c>
      <c r="GZ51" s="2">
        <v>0</v>
      </c>
      <c r="HA51" s="2">
        <v>0</v>
      </c>
      <c r="HB51" s="2">
        <v>0</v>
      </c>
      <c r="HC51" s="2">
        <v>0</v>
      </c>
      <c r="HD51" s="2">
        <v>1</v>
      </c>
      <c r="HE51" s="2">
        <v>0</v>
      </c>
      <c r="HF51" s="2">
        <v>0</v>
      </c>
      <c r="HG51" s="2">
        <v>0</v>
      </c>
      <c r="HH51" s="2">
        <v>0</v>
      </c>
      <c r="HI51" s="2">
        <v>0</v>
      </c>
      <c r="HR51" s="2">
        <v>1</v>
      </c>
      <c r="HS51" s="2">
        <v>1</v>
      </c>
      <c r="HT51" s="2">
        <v>0</v>
      </c>
      <c r="HU51" s="2">
        <v>0</v>
      </c>
      <c r="HV51" s="2">
        <v>0</v>
      </c>
      <c r="HW51" s="2">
        <v>0</v>
      </c>
      <c r="HX51" s="2">
        <v>0</v>
      </c>
      <c r="HY51" s="2">
        <v>0</v>
      </c>
      <c r="HZ51" s="2">
        <v>0</v>
      </c>
      <c r="IA51" s="2">
        <v>0</v>
      </c>
      <c r="IB51" s="2">
        <v>0</v>
      </c>
      <c r="IC51" s="2">
        <v>0</v>
      </c>
      <c r="ID51" s="2">
        <v>1</v>
      </c>
      <c r="IE51" s="2">
        <v>1</v>
      </c>
      <c r="IF51" s="2">
        <v>0</v>
      </c>
      <c r="IG51" s="2">
        <v>0</v>
      </c>
      <c r="IP51" s="2">
        <v>1</v>
      </c>
      <c r="IQ51" s="2">
        <v>0</v>
      </c>
      <c r="IR51" s="2">
        <v>0</v>
      </c>
      <c r="IS51" s="2">
        <v>0</v>
      </c>
      <c r="IT51" s="2">
        <v>0</v>
      </c>
      <c r="IU51" s="2">
        <v>0</v>
      </c>
      <c r="IV51" s="2">
        <v>0</v>
      </c>
      <c r="IW51" s="2">
        <v>0</v>
      </c>
      <c r="IX51" s="2">
        <v>0</v>
      </c>
      <c r="IY51" s="2">
        <v>1</v>
      </c>
      <c r="IZ51" s="2">
        <v>0</v>
      </c>
      <c r="JA51" s="2">
        <v>0</v>
      </c>
      <c r="JB51" s="2">
        <v>0</v>
      </c>
      <c r="JK51" s="2">
        <v>1</v>
      </c>
      <c r="JL51" s="2">
        <v>0</v>
      </c>
      <c r="JM51" s="2">
        <v>0</v>
      </c>
      <c r="JN51" s="2">
        <v>0</v>
      </c>
      <c r="JO51" s="2">
        <v>0</v>
      </c>
      <c r="JP51" s="2">
        <v>0</v>
      </c>
      <c r="JQ51" s="2">
        <v>0</v>
      </c>
      <c r="JR51" s="2">
        <v>0</v>
      </c>
      <c r="JS51" s="2">
        <v>0</v>
      </c>
      <c r="JT51" s="2">
        <v>1</v>
      </c>
      <c r="JU51" s="2">
        <v>0</v>
      </c>
      <c r="JV51" s="2">
        <v>0</v>
      </c>
      <c r="JW51" s="2">
        <v>0</v>
      </c>
      <c r="KF51" s="2">
        <v>1</v>
      </c>
      <c r="KG51" s="2">
        <v>14</v>
      </c>
      <c r="KH51" s="2">
        <v>0</v>
      </c>
      <c r="KI51" s="2">
        <v>1</v>
      </c>
      <c r="KJ51" s="2">
        <v>4</v>
      </c>
      <c r="KK51" s="2">
        <v>4</v>
      </c>
      <c r="KL51" s="2">
        <v>4</v>
      </c>
      <c r="KM51" s="2">
        <v>4</v>
      </c>
      <c r="KN51" s="2">
        <v>4</v>
      </c>
      <c r="KO51" s="2">
        <v>3</v>
      </c>
      <c r="KP51" s="2">
        <v>4</v>
      </c>
      <c r="KQ51" s="2">
        <v>3</v>
      </c>
      <c r="KR51" s="2">
        <v>4</v>
      </c>
      <c r="KS51" s="2">
        <v>4</v>
      </c>
      <c r="KT51" s="2">
        <v>3</v>
      </c>
      <c r="KU51" s="2">
        <v>4</v>
      </c>
      <c r="KV51" s="2">
        <v>0</v>
      </c>
      <c r="LE51" s="2">
        <v>1</v>
      </c>
      <c r="LF51" s="2">
        <v>1</v>
      </c>
      <c r="LG51" s="2">
        <v>1</v>
      </c>
      <c r="LH51" s="2">
        <v>0</v>
      </c>
      <c r="LI51" s="2">
        <v>0</v>
      </c>
      <c r="LJ51" s="2">
        <v>0</v>
      </c>
      <c r="LK51" s="2">
        <v>1</v>
      </c>
      <c r="LL51" s="2">
        <v>1</v>
      </c>
      <c r="LM51" s="2">
        <v>1</v>
      </c>
      <c r="LN51" s="46">
        <v>1</v>
      </c>
      <c r="LO51" s="46">
        <v>1</v>
      </c>
      <c r="LP51" s="2">
        <v>0</v>
      </c>
      <c r="LQ51" s="2">
        <v>1</v>
      </c>
      <c r="LR51" s="2">
        <v>1</v>
      </c>
      <c r="LS51" s="2">
        <v>0</v>
      </c>
      <c r="LT51" s="46">
        <v>1</v>
      </c>
      <c r="LU51" s="46">
        <v>1</v>
      </c>
      <c r="LV51" s="2">
        <v>0</v>
      </c>
      <c r="LW51" s="2">
        <v>0</v>
      </c>
      <c r="LX51" s="2">
        <v>1</v>
      </c>
      <c r="LY51" s="46">
        <v>1</v>
      </c>
      <c r="LZ51" s="46">
        <v>1</v>
      </c>
      <c r="MA51" s="46">
        <v>1</v>
      </c>
      <c r="MB51" s="2">
        <v>0</v>
      </c>
      <c r="MC51" s="2">
        <v>1</v>
      </c>
      <c r="MD51" s="2">
        <v>0</v>
      </c>
      <c r="ME51" s="2">
        <v>1</v>
      </c>
      <c r="MF51" s="2">
        <v>0</v>
      </c>
      <c r="MG51" s="2">
        <v>0</v>
      </c>
      <c r="MH51" s="2">
        <v>1</v>
      </c>
      <c r="MI51" s="2">
        <v>0</v>
      </c>
      <c r="MJ51" s="2">
        <v>1</v>
      </c>
      <c r="MK51" s="2">
        <v>1</v>
      </c>
      <c r="ML51" s="2">
        <v>1</v>
      </c>
      <c r="MM51" s="2">
        <v>1</v>
      </c>
      <c r="MN51" s="46">
        <v>1</v>
      </c>
      <c r="MO51" s="46">
        <v>0</v>
      </c>
      <c r="MP51" s="2">
        <v>0</v>
      </c>
      <c r="MQ51" s="2">
        <v>0</v>
      </c>
      <c r="MR51" s="2">
        <v>0</v>
      </c>
      <c r="MS51" s="2">
        <v>1</v>
      </c>
      <c r="MT51" s="2">
        <v>1</v>
      </c>
      <c r="MU51" s="2">
        <v>1</v>
      </c>
      <c r="MV51" s="2">
        <v>1</v>
      </c>
      <c r="MW51" s="2">
        <v>1</v>
      </c>
      <c r="MX51" s="2">
        <v>1</v>
      </c>
      <c r="MY51" s="2">
        <v>0</v>
      </c>
      <c r="MZ51" s="2">
        <v>0</v>
      </c>
      <c r="NA51" s="2">
        <v>1</v>
      </c>
      <c r="NB51" s="2">
        <v>1</v>
      </c>
      <c r="NC51" s="2">
        <v>1</v>
      </c>
      <c r="ND51" s="2">
        <v>0</v>
      </c>
      <c r="NE51" s="2">
        <v>0</v>
      </c>
      <c r="NF51" s="46">
        <v>1</v>
      </c>
      <c r="NG51" s="46">
        <v>1</v>
      </c>
      <c r="NH51" s="2">
        <v>0</v>
      </c>
      <c r="NI51" s="2">
        <v>1</v>
      </c>
      <c r="NJ51" s="38">
        <v>44059</v>
      </c>
      <c r="NK51" s="2">
        <v>2</v>
      </c>
      <c r="NL51" s="2">
        <v>1</v>
      </c>
      <c r="NM51" s="2">
        <v>1</v>
      </c>
      <c r="NN51" s="2">
        <v>0</v>
      </c>
      <c r="NO51" s="2">
        <v>0</v>
      </c>
      <c r="NP51" s="2">
        <v>0</v>
      </c>
      <c r="NQ51" s="2">
        <v>0</v>
      </c>
      <c r="NR51" s="2">
        <v>1</v>
      </c>
      <c r="NS51" s="2">
        <v>0</v>
      </c>
      <c r="NT51" s="2">
        <v>1</v>
      </c>
      <c r="NU51" s="2">
        <v>0</v>
      </c>
      <c r="NV51" s="2">
        <v>0</v>
      </c>
      <c r="NW51" s="2">
        <v>1</v>
      </c>
      <c r="NX51" s="2">
        <v>0</v>
      </c>
      <c r="NY51" s="2">
        <v>0</v>
      </c>
      <c r="NZ51" s="2">
        <v>0</v>
      </c>
      <c r="OA51" s="2">
        <v>0</v>
      </c>
      <c r="OB51" s="2">
        <v>0</v>
      </c>
      <c r="OC51" s="2">
        <v>0</v>
      </c>
      <c r="OD51" s="2">
        <v>0</v>
      </c>
      <c r="OE51" s="2">
        <v>0</v>
      </c>
      <c r="OF51" s="2">
        <v>0</v>
      </c>
      <c r="OG51" s="2">
        <v>0</v>
      </c>
      <c r="OH51" s="2">
        <v>0</v>
      </c>
      <c r="OI51" s="2">
        <v>1</v>
      </c>
      <c r="OJ51" s="2">
        <v>1</v>
      </c>
      <c r="OK51" s="2">
        <v>1</v>
      </c>
      <c r="OL51" s="2">
        <v>1</v>
      </c>
      <c r="OM51" s="2">
        <v>1</v>
      </c>
      <c r="ON51" s="2">
        <v>1</v>
      </c>
      <c r="OO51" s="2">
        <v>1</v>
      </c>
      <c r="OP51" s="2">
        <v>1</v>
      </c>
      <c r="OQ51" s="2">
        <v>2</v>
      </c>
      <c r="OR51" s="2">
        <v>1</v>
      </c>
      <c r="OS51" s="2">
        <v>1</v>
      </c>
      <c r="OT51" s="46">
        <v>1</v>
      </c>
      <c r="OU51" s="2">
        <v>1</v>
      </c>
      <c r="OV51" s="2">
        <v>2</v>
      </c>
      <c r="OW51" s="2">
        <v>1</v>
      </c>
      <c r="OX51" s="2">
        <v>2</v>
      </c>
      <c r="OY51" s="2">
        <v>1</v>
      </c>
      <c r="OZ51" s="2">
        <v>3</v>
      </c>
      <c r="PA51" s="2">
        <v>3</v>
      </c>
      <c r="PB51" s="2">
        <v>1</v>
      </c>
      <c r="PC51" s="46">
        <v>1</v>
      </c>
      <c r="PD51" s="46">
        <v>1</v>
      </c>
      <c r="PE51" s="2">
        <v>1</v>
      </c>
      <c r="PF51" s="2">
        <v>1</v>
      </c>
      <c r="PG51" s="2">
        <v>3</v>
      </c>
      <c r="PH51" s="46">
        <v>1</v>
      </c>
      <c r="PI51" s="2">
        <v>3</v>
      </c>
      <c r="PJ51" s="2">
        <v>3</v>
      </c>
      <c r="PK51" s="2">
        <v>1</v>
      </c>
      <c r="PL51" s="2">
        <v>3</v>
      </c>
      <c r="PM51" s="2">
        <v>3</v>
      </c>
      <c r="PN51" s="2">
        <v>3</v>
      </c>
      <c r="PO51" s="2">
        <v>3</v>
      </c>
      <c r="PP51" s="2">
        <v>3</v>
      </c>
      <c r="PQ51" s="2">
        <v>3</v>
      </c>
      <c r="PR51" s="2">
        <v>1</v>
      </c>
      <c r="PS51" s="2">
        <v>1</v>
      </c>
      <c r="PT51" s="2">
        <v>3</v>
      </c>
      <c r="PU51" s="2">
        <v>1</v>
      </c>
      <c r="PV51" s="2">
        <v>3</v>
      </c>
      <c r="PW51" s="2">
        <v>1</v>
      </c>
      <c r="PX51" s="2">
        <v>1</v>
      </c>
      <c r="PY51" s="2">
        <v>1</v>
      </c>
      <c r="PZ51" s="2">
        <v>1</v>
      </c>
      <c r="QA51" s="2">
        <v>1</v>
      </c>
      <c r="QB51" s="2">
        <v>2</v>
      </c>
      <c r="QC51" s="2">
        <v>1</v>
      </c>
      <c r="QD51" s="2">
        <v>1</v>
      </c>
      <c r="QE51" s="2">
        <v>2</v>
      </c>
      <c r="QF51" s="2">
        <v>2</v>
      </c>
      <c r="QG51" s="2">
        <v>1</v>
      </c>
      <c r="QH51" s="2">
        <v>1</v>
      </c>
      <c r="QI51" s="2">
        <v>3</v>
      </c>
      <c r="QJ51" s="2">
        <v>3</v>
      </c>
      <c r="QK51" s="2">
        <v>1</v>
      </c>
      <c r="QL51" s="2">
        <v>1</v>
      </c>
      <c r="QM51" s="2">
        <v>1</v>
      </c>
      <c r="QN51" s="2">
        <v>0</v>
      </c>
      <c r="QO51" s="2">
        <v>3</v>
      </c>
      <c r="QP51" s="2">
        <v>2</v>
      </c>
      <c r="QQ51" s="2">
        <v>2</v>
      </c>
      <c r="QR51" s="2">
        <v>0</v>
      </c>
      <c r="QT51" s="2">
        <v>0</v>
      </c>
      <c r="QV51" s="2">
        <v>3</v>
      </c>
      <c r="QW51" s="2">
        <v>3</v>
      </c>
      <c r="QX51" s="2">
        <v>0</v>
      </c>
      <c r="QY51" s="2">
        <v>0</v>
      </c>
      <c r="RA51" s="2">
        <v>0</v>
      </c>
      <c r="RB51" s="2">
        <v>0</v>
      </c>
      <c r="RL51" s="2">
        <v>0</v>
      </c>
      <c r="RM51" s="2">
        <v>0</v>
      </c>
      <c r="RN51" s="2">
        <v>0</v>
      </c>
      <c r="RO51" s="2">
        <v>0</v>
      </c>
      <c r="RP51" s="2">
        <v>0</v>
      </c>
      <c r="RQ51" s="2">
        <v>0</v>
      </c>
      <c r="RR51" s="2">
        <v>1</v>
      </c>
      <c r="RS51" s="2">
        <v>1</v>
      </c>
      <c r="RT51" s="2">
        <v>0</v>
      </c>
      <c r="RU51" s="2">
        <v>1</v>
      </c>
      <c r="RV51" s="2">
        <v>0</v>
      </c>
      <c r="RW51" s="2">
        <v>1</v>
      </c>
      <c r="RX51" s="2">
        <v>1</v>
      </c>
      <c r="RY51" s="2">
        <v>1</v>
      </c>
      <c r="RZ51" s="2">
        <v>1</v>
      </c>
      <c r="SA51" s="2">
        <v>1</v>
      </c>
      <c r="SB51" s="2">
        <v>1</v>
      </c>
      <c r="SC51" s="2">
        <v>1</v>
      </c>
      <c r="SD51" s="2">
        <v>0</v>
      </c>
      <c r="SE51" s="2">
        <v>0</v>
      </c>
      <c r="SF51" s="2">
        <v>1</v>
      </c>
      <c r="SG51" s="2">
        <v>0</v>
      </c>
      <c r="SH51" s="2">
        <v>0</v>
      </c>
      <c r="SI51" s="2">
        <v>0</v>
      </c>
      <c r="SK51" s="2">
        <v>1</v>
      </c>
      <c r="SL51" s="2">
        <v>1</v>
      </c>
      <c r="SM51" s="2">
        <v>1</v>
      </c>
      <c r="SN51" s="2">
        <v>1</v>
      </c>
      <c r="SO51" s="2">
        <v>1</v>
      </c>
      <c r="SP51" s="2">
        <v>1</v>
      </c>
      <c r="SQ51" s="2">
        <v>1</v>
      </c>
      <c r="SR51" s="2">
        <v>1</v>
      </c>
      <c r="SS51" s="2">
        <v>1</v>
      </c>
      <c r="ST51" s="2">
        <v>1</v>
      </c>
      <c r="SU51" s="2">
        <v>1</v>
      </c>
      <c r="SV51" s="2">
        <v>0</v>
      </c>
      <c r="SW51" s="2">
        <v>0</v>
      </c>
      <c r="SX51" s="2">
        <v>0</v>
      </c>
      <c r="SY51" s="2">
        <v>0</v>
      </c>
      <c r="SZ51" s="2">
        <v>0</v>
      </c>
      <c r="TA51" s="2">
        <v>0</v>
      </c>
      <c r="TB51" s="2">
        <v>0</v>
      </c>
      <c r="TC51" s="2">
        <v>0</v>
      </c>
      <c r="TE51" s="2">
        <v>0</v>
      </c>
      <c r="TF51" s="2">
        <v>0</v>
      </c>
      <c r="TG51" s="2">
        <v>1</v>
      </c>
      <c r="TH51" s="2">
        <v>1</v>
      </c>
      <c r="TI51" s="2">
        <v>1</v>
      </c>
      <c r="TJ51" s="2">
        <v>0</v>
      </c>
      <c r="TK51" s="2">
        <v>1</v>
      </c>
      <c r="TL51" s="2">
        <v>1</v>
      </c>
      <c r="TM51" s="2">
        <v>1</v>
      </c>
      <c r="TN51" s="2">
        <v>1</v>
      </c>
      <c r="TO51" s="2">
        <v>1</v>
      </c>
      <c r="TP51" s="2">
        <v>1</v>
      </c>
      <c r="TQ51" s="2">
        <v>1</v>
      </c>
      <c r="TR51" s="2">
        <v>0</v>
      </c>
      <c r="TS51" s="2">
        <v>1</v>
      </c>
      <c r="TT51" s="2">
        <v>1</v>
      </c>
      <c r="TU51" s="2">
        <v>1</v>
      </c>
      <c r="TV51" s="2">
        <v>1</v>
      </c>
      <c r="TW51" s="2">
        <v>0</v>
      </c>
      <c r="TX51" s="2">
        <v>0</v>
      </c>
      <c r="TY51" s="2">
        <v>0</v>
      </c>
      <c r="UA51" s="2">
        <v>1</v>
      </c>
      <c r="UB51" s="2">
        <v>1</v>
      </c>
      <c r="UC51" s="2">
        <v>1</v>
      </c>
      <c r="UD51" s="2">
        <v>0</v>
      </c>
      <c r="UE51" s="2">
        <v>1</v>
      </c>
      <c r="UF51" s="2">
        <v>1</v>
      </c>
      <c r="UG51" s="2">
        <v>1</v>
      </c>
      <c r="UH51" s="2">
        <v>1</v>
      </c>
      <c r="UI51" s="2">
        <v>1</v>
      </c>
      <c r="UJ51" s="2">
        <v>1</v>
      </c>
      <c r="UK51" s="2">
        <v>1</v>
      </c>
      <c r="UL51" s="2">
        <v>0</v>
      </c>
      <c r="UM51" s="2">
        <v>0</v>
      </c>
      <c r="UN51" s="2">
        <v>1</v>
      </c>
      <c r="UO51" s="2">
        <v>0</v>
      </c>
      <c r="UP51" s="2">
        <v>1</v>
      </c>
      <c r="UQ51" s="2">
        <v>1</v>
      </c>
      <c r="UR51" s="2">
        <v>0</v>
      </c>
      <c r="US51" s="2">
        <v>1</v>
      </c>
      <c r="UT51" s="2">
        <v>1</v>
      </c>
      <c r="UU51" s="2">
        <v>1</v>
      </c>
      <c r="UV51" s="2">
        <v>1</v>
      </c>
      <c r="UW51" s="2">
        <v>1</v>
      </c>
      <c r="UX51" s="2">
        <v>1</v>
      </c>
      <c r="UY51" s="2">
        <v>0</v>
      </c>
      <c r="UZ51" s="2">
        <v>2</v>
      </c>
    </row>
    <row r="52" spans="1:572" x14ac:dyDescent="0.25">
      <c r="A52" s="2">
        <v>99</v>
      </c>
      <c r="B52" s="2" t="s">
        <v>114</v>
      </c>
      <c r="C52" s="2" t="s">
        <v>1328</v>
      </c>
      <c r="D52" s="2">
        <v>1</v>
      </c>
      <c r="F52" s="31" t="s">
        <v>2591</v>
      </c>
      <c r="G52" s="2">
        <v>1</v>
      </c>
      <c r="H52" s="2">
        <v>0</v>
      </c>
      <c r="J52" s="2">
        <v>1</v>
      </c>
      <c r="K52" s="2">
        <v>1</v>
      </c>
      <c r="L52" s="2">
        <v>0</v>
      </c>
      <c r="M52" s="2">
        <v>1</v>
      </c>
      <c r="N52" s="2">
        <v>1</v>
      </c>
      <c r="O52" s="2">
        <v>1</v>
      </c>
      <c r="P52" s="2">
        <v>1</v>
      </c>
      <c r="Q52" s="2">
        <v>0</v>
      </c>
      <c r="R52" s="2">
        <v>1</v>
      </c>
      <c r="S52" s="2">
        <v>1</v>
      </c>
      <c r="T52" s="2">
        <v>1</v>
      </c>
      <c r="U52" s="2">
        <v>1</v>
      </c>
      <c r="V52" s="2">
        <v>1</v>
      </c>
      <c r="W52" s="2">
        <v>0</v>
      </c>
      <c r="X52" s="2">
        <v>1</v>
      </c>
      <c r="Y52" s="2">
        <v>1</v>
      </c>
      <c r="Z52" s="2">
        <v>1</v>
      </c>
      <c r="AA52" s="2">
        <v>1</v>
      </c>
      <c r="AB52" s="2">
        <v>0</v>
      </c>
      <c r="AC52" s="2">
        <v>0</v>
      </c>
      <c r="AD52" s="2">
        <v>0</v>
      </c>
      <c r="AE52" s="2">
        <v>0</v>
      </c>
      <c r="AF52" s="2">
        <v>1</v>
      </c>
      <c r="AG52" s="2">
        <v>4</v>
      </c>
      <c r="AH52" s="2">
        <v>1</v>
      </c>
      <c r="AI52" s="2">
        <v>4</v>
      </c>
      <c r="AJ52" s="46">
        <v>0</v>
      </c>
      <c r="AK52" s="2">
        <v>0</v>
      </c>
      <c r="AL52" s="2">
        <v>0</v>
      </c>
      <c r="AM52" s="2">
        <v>0</v>
      </c>
      <c r="AN52" s="2">
        <v>0</v>
      </c>
      <c r="AO52" s="2">
        <v>0</v>
      </c>
      <c r="AP52" s="2">
        <v>0</v>
      </c>
      <c r="AQ52" s="2">
        <v>0</v>
      </c>
      <c r="AR52" s="2">
        <v>0</v>
      </c>
      <c r="AS52" s="2">
        <v>0</v>
      </c>
      <c r="AT52" s="2">
        <v>0</v>
      </c>
      <c r="AU52" s="2">
        <v>0</v>
      </c>
      <c r="AV52" s="2">
        <v>0</v>
      </c>
      <c r="AW52" s="2">
        <v>0</v>
      </c>
      <c r="AX52" s="2">
        <v>0</v>
      </c>
      <c r="AY52" s="2">
        <v>0</v>
      </c>
      <c r="AZ52" s="2">
        <v>0</v>
      </c>
      <c r="BA52" s="2">
        <v>0</v>
      </c>
      <c r="BB52" s="2">
        <v>0</v>
      </c>
      <c r="BC52" s="2">
        <v>0</v>
      </c>
      <c r="BD52" s="2">
        <v>0</v>
      </c>
      <c r="BE52" s="2">
        <v>0</v>
      </c>
      <c r="BF52" s="2">
        <v>1</v>
      </c>
      <c r="BG52" s="2">
        <v>7</v>
      </c>
      <c r="BH52" s="2">
        <v>0</v>
      </c>
      <c r="BI52" s="2">
        <v>0</v>
      </c>
      <c r="BJ52" s="2">
        <v>0</v>
      </c>
      <c r="BK52" s="2">
        <v>4</v>
      </c>
      <c r="BL52" s="2">
        <v>0</v>
      </c>
      <c r="BM52" s="2">
        <v>0</v>
      </c>
      <c r="BN52" s="2">
        <v>0</v>
      </c>
      <c r="BO52" s="2">
        <v>0</v>
      </c>
      <c r="BP52" s="2">
        <v>0</v>
      </c>
      <c r="BQ52" s="2">
        <v>0</v>
      </c>
      <c r="BR52" s="2">
        <v>4</v>
      </c>
      <c r="BS52" s="2">
        <v>0</v>
      </c>
      <c r="CB52" s="2">
        <v>1</v>
      </c>
      <c r="CC52" s="2">
        <v>0</v>
      </c>
      <c r="CE52" s="2">
        <v>27000</v>
      </c>
      <c r="CF52" s="46">
        <v>17000</v>
      </c>
      <c r="CG52" s="2">
        <v>0</v>
      </c>
      <c r="CH52" s="46">
        <v>5</v>
      </c>
      <c r="CI52" s="2">
        <v>4</v>
      </c>
      <c r="CJ52" s="2">
        <v>0</v>
      </c>
      <c r="CK52" s="2">
        <v>0</v>
      </c>
      <c r="CL52" s="2">
        <v>0</v>
      </c>
      <c r="CM52" s="2">
        <v>0</v>
      </c>
      <c r="CN52" s="2">
        <v>1</v>
      </c>
      <c r="CO52" s="2">
        <v>1</v>
      </c>
      <c r="CP52" s="2">
        <v>1</v>
      </c>
      <c r="CQ52" s="2">
        <v>5</v>
      </c>
      <c r="CR52" s="2">
        <v>2</v>
      </c>
      <c r="CS52" s="2">
        <v>4</v>
      </c>
      <c r="CT52" s="46">
        <v>7</v>
      </c>
      <c r="CU52" s="46">
        <v>280</v>
      </c>
      <c r="CV52" s="2">
        <v>0</v>
      </c>
      <c r="CX52" s="2">
        <v>2</v>
      </c>
      <c r="CY52" s="2">
        <v>80</v>
      </c>
      <c r="CZ52" s="2">
        <v>0</v>
      </c>
      <c r="DB52" s="46">
        <v>4</v>
      </c>
      <c r="DC52" s="46">
        <v>160</v>
      </c>
      <c r="DD52" s="46">
        <v>5</v>
      </c>
      <c r="DE52" s="46">
        <v>200</v>
      </c>
      <c r="DF52" s="2">
        <v>0</v>
      </c>
      <c r="DH52" s="46">
        <v>4</v>
      </c>
      <c r="DI52" s="46">
        <v>160</v>
      </c>
      <c r="DJ52" s="46">
        <v>0</v>
      </c>
      <c r="DK52" s="46"/>
      <c r="DL52" s="2">
        <v>4</v>
      </c>
      <c r="DM52" s="2">
        <v>160</v>
      </c>
      <c r="DN52" s="46">
        <v>10</v>
      </c>
      <c r="DO52" s="46">
        <v>420</v>
      </c>
      <c r="DP52" s="46">
        <v>4</v>
      </c>
      <c r="DQ52" s="46">
        <v>160</v>
      </c>
      <c r="DR52" s="2">
        <v>0</v>
      </c>
      <c r="DS52" s="46"/>
      <c r="DT52" s="46"/>
      <c r="DU52" s="46"/>
      <c r="DV52" s="46"/>
      <c r="DW52" s="46"/>
      <c r="DX52" s="46"/>
      <c r="DY52" s="46"/>
      <c r="DZ52" s="46"/>
      <c r="EA52" s="46"/>
      <c r="EB52" s="46"/>
      <c r="EC52" s="46"/>
      <c r="ED52" s="46"/>
      <c r="EE52" s="46"/>
      <c r="EF52" s="46"/>
      <c r="EG52" s="46"/>
      <c r="EH52" s="46"/>
      <c r="EI52" s="2">
        <v>1</v>
      </c>
      <c r="EJ52" s="2">
        <v>0</v>
      </c>
      <c r="EK52" s="2">
        <v>0</v>
      </c>
      <c r="EL52" s="2">
        <v>0</v>
      </c>
      <c r="EM52" s="2">
        <v>1</v>
      </c>
      <c r="EN52" s="2">
        <v>0</v>
      </c>
      <c r="EO52" s="2">
        <v>0</v>
      </c>
      <c r="EP52" s="2">
        <v>1</v>
      </c>
      <c r="EQ52" s="2">
        <v>0</v>
      </c>
      <c r="ER52" s="2">
        <v>2</v>
      </c>
      <c r="ES52" s="2">
        <v>0</v>
      </c>
      <c r="ET52" s="2">
        <v>0</v>
      </c>
      <c r="EU52" s="2">
        <v>0</v>
      </c>
      <c r="FD52" s="2">
        <v>0</v>
      </c>
      <c r="FZ52" s="2">
        <v>0</v>
      </c>
      <c r="GV52" s="2">
        <v>0</v>
      </c>
      <c r="HR52" s="2">
        <v>1</v>
      </c>
      <c r="HS52" s="2">
        <v>0</v>
      </c>
      <c r="HT52" s="2">
        <v>1</v>
      </c>
      <c r="HU52" s="2">
        <v>0</v>
      </c>
      <c r="HV52" s="2">
        <v>0</v>
      </c>
      <c r="HW52" s="2">
        <v>0</v>
      </c>
      <c r="HX52" s="2">
        <v>0</v>
      </c>
      <c r="HY52" s="2">
        <v>0</v>
      </c>
      <c r="HZ52" s="2">
        <v>0</v>
      </c>
      <c r="IA52" s="2">
        <v>0</v>
      </c>
      <c r="IB52" s="2">
        <v>1</v>
      </c>
      <c r="IC52" s="2">
        <v>0</v>
      </c>
      <c r="ID52" s="2">
        <v>2</v>
      </c>
      <c r="IE52" s="2">
        <v>0</v>
      </c>
      <c r="IF52" s="2">
        <v>0</v>
      </c>
      <c r="IG52" s="2">
        <v>0</v>
      </c>
      <c r="IP52" s="2">
        <v>2</v>
      </c>
      <c r="IQ52" s="2">
        <v>0</v>
      </c>
      <c r="IR52" s="2">
        <v>0</v>
      </c>
      <c r="IS52" s="2">
        <v>0</v>
      </c>
      <c r="IT52" s="2">
        <v>2</v>
      </c>
      <c r="IU52" s="2">
        <v>2</v>
      </c>
      <c r="IV52" s="2">
        <v>0</v>
      </c>
      <c r="IW52" s="2">
        <v>2</v>
      </c>
      <c r="IX52" s="2">
        <v>0</v>
      </c>
      <c r="IY52" s="2">
        <v>3</v>
      </c>
      <c r="IZ52" s="2">
        <v>4</v>
      </c>
      <c r="JA52" s="2">
        <v>2</v>
      </c>
      <c r="JB52" s="2">
        <v>0</v>
      </c>
      <c r="JK52" s="2">
        <v>1</v>
      </c>
      <c r="JL52" s="2">
        <v>0</v>
      </c>
      <c r="JM52" s="2">
        <v>0</v>
      </c>
      <c r="JN52" s="2">
        <v>0</v>
      </c>
      <c r="JO52" s="2">
        <v>0</v>
      </c>
      <c r="JP52" s="2">
        <v>0</v>
      </c>
      <c r="JQ52" s="2">
        <v>0</v>
      </c>
      <c r="JR52" s="2">
        <v>0</v>
      </c>
      <c r="JS52" s="2">
        <v>0</v>
      </c>
      <c r="JT52" s="2">
        <v>0</v>
      </c>
      <c r="JU52" s="2">
        <v>2</v>
      </c>
      <c r="JV52" s="2">
        <v>0</v>
      </c>
      <c r="JW52" s="2">
        <v>0</v>
      </c>
      <c r="KF52" s="2">
        <v>1</v>
      </c>
      <c r="KG52" s="2">
        <v>14</v>
      </c>
      <c r="KH52" s="2">
        <v>0</v>
      </c>
      <c r="KI52" s="2">
        <v>1</v>
      </c>
      <c r="KJ52" s="2">
        <v>4</v>
      </c>
      <c r="KK52" s="2">
        <v>4</v>
      </c>
      <c r="KL52" s="2">
        <v>4</v>
      </c>
      <c r="KM52" s="2">
        <v>4</v>
      </c>
      <c r="KN52" s="2">
        <v>2</v>
      </c>
      <c r="KO52" s="2">
        <v>3</v>
      </c>
      <c r="KP52" s="2">
        <v>4</v>
      </c>
      <c r="KQ52" s="2">
        <v>3</v>
      </c>
      <c r="KR52" s="2">
        <v>4</v>
      </c>
      <c r="KS52" s="2">
        <v>4</v>
      </c>
      <c r="KT52" s="2">
        <v>2</v>
      </c>
      <c r="KU52" s="2">
        <v>2</v>
      </c>
      <c r="KV52" s="2">
        <v>0</v>
      </c>
      <c r="LE52" s="2">
        <v>1</v>
      </c>
      <c r="LF52" s="2">
        <v>1</v>
      </c>
      <c r="LG52" s="2">
        <v>0</v>
      </c>
      <c r="LH52" s="2">
        <v>0</v>
      </c>
      <c r="LI52" s="2">
        <v>0</v>
      </c>
      <c r="LJ52" s="2">
        <v>0</v>
      </c>
      <c r="LK52" s="2">
        <v>1</v>
      </c>
      <c r="LL52" s="2">
        <v>1</v>
      </c>
      <c r="LM52" s="2">
        <v>0</v>
      </c>
      <c r="LN52" s="46">
        <v>3</v>
      </c>
      <c r="LO52" s="46">
        <v>1</v>
      </c>
      <c r="LP52" s="2">
        <v>1</v>
      </c>
      <c r="LQ52" s="2">
        <v>1</v>
      </c>
      <c r="LR52" s="2">
        <v>1</v>
      </c>
      <c r="LS52" s="2">
        <v>1</v>
      </c>
      <c r="LT52" s="46">
        <v>1</v>
      </c>
      <c r="LU52" s="46">
        <v>1</v>
      </c>
      <c r="LV52" s="2">
        <v>1</v>
      </c>
      <c r="LW52" s="2">
        <v>0</v>
      </c>
      <c r="LX52" s="2">
        <v>1</v>
      </c>
      <c r="LY52" s="46">
        <v>1</v>
      </c>
      <c r="LZ52" s="46">
        <v>1</v>
      </c>
      <c r="MA52" s="46">
        <v>1</v>
      </c>
      <c r="MB52" s="2">
        <v>1</v>
      </c>
      <c r="MC52" s="2">
        <v>1</v>
      </c>
      <c r="MD52" s="2">
        <v>0</v>
      </c>
      <c r="ME52" s="2">
        <v>1</v>
      </c>
      <c r="MF52" s="2">
        <v>1</v>
      </c>
      <c r="MG52" s="2">
        <v>0</v>
      </c>
      <c r="MH52" s="2">
        <v>1</v>
      </c>
      <c r="MI52" s="2">
        <v>1</v>
      </c>
      <c r="MJ52" s="2">
        <v>1</v>
      </c>
      <c r="MK52" s="2">
        <v>1</v>
      </c>
      <c r="ML52" s="2">
        <v>1</v>
      </c>
      <c r="MM52" s="2">
        <v>1</v>
      </c>
      <c r="MN52" s="46">
        <v>1</v>
      </c>
      <c r="MO52" s="46">
        <v>1</v>
      </c>
      <c r="MP52" s="2">
        <v>0</v>
      </c>
      <c r="MQ52" s="2">
        <v>1</v>
      </c>
      <c r="MR52" s="2">
        <v>0</v>
      </c>
      <c r="MS52" s="2">
        <v>3</v>
      </c>
      <c r="MT52" s="2">
        <v>3</v>
      </c>
      <c r="MU52" s="2">
        <v>3</v>
      </c>
      <c r="MV52" s="2">
        <v>3</v>
      </c>
      <c r="MW52" s="2">
        <v>3</v>
      </c>
      <c r="MX52" s="2">
        <v>3</v>
      </c>
      <c r="MY52" s="2">
        <v>0</v>
      </c>
      <c r="MZ52" s="2">
        <v>1</v>
      </c>
      <c r="NA52" s="2">
        <v>1</v>
      </c>
      <c r="NB52" s="2">
        <v>1</v>
      </c>
      <c r="NC52" s="2">
        <v>0</v>
      </c>
      <c r="ND52" s="2">
        <v>1</v>
      </c>
      <c r="NE52" s="2">
        <v>0</v>
      </c>
      <c r="NF52" s="46">
        <v>1</v>
      </c>
      <c r="NG52" s="46">
        <v>1</v>
      </c>
      <c r="NH52" s="2">
        <v>1</v>
      </c>
      <c r="NI52" s="2">
        <v>1</v>
      </c>
      <c r="NJ52" s="38">
        <v>44068</v>
      </c>
      <c r="NK52" s="2">
        <v>5</v>
      </c>
      <c r="NL52" s="2">
        <v>1</v>
      </c>
      <c r="NM52" s="2">
        <v>0</v>
      </c>
      <c r="NN52" s="2">
        <v>0</v>
      </c>
      <c r="NO52" s="2">
        <v>0</v>
      </c>
      <c r="NP52" s="2">
        <v>0</v>
      </c>
      <c r="NQ52" s="2">
        <v>0</v>
      </c>
      <c r="NR52" s="2">
        <v>1</v>
      </c>
      <c r="NS52" s="2">
        <v>0</v>
      </c>
      <c r="NT52" s="2">
        <v>1</v>
      </c>
      <c r="NU52" s="2">
        <v>0</v>
      </c>
      <c r="NV52" s="2">
        <v>0</v>
      </c>
      <c r="NW52" s="2">
        <v>1</v>
      </c>
      <c r="NX52" s="2">
        <v>0</v>
      </c>
      <c r="NY52" s="2">
        <v>0</v>
      </c>
      <c r="NZ52" s="2">
        <v>0</v>
      </c>
      <c r="OA52" s="2">
        <v>0</v>
      </c>
      <c r="OB52" s="2">
        <v>0</v>
      </c>
      <c r="OC52" s="2">
        <v>0</v>
      </c>
      <c r="OD52" s="2">
        <v>0</v>
      </c>
      <c r="OE52" s="2">
        <v>0</v>
      </c>
      <c r="OF52" s="2">
        <v>0</v>
      </c>
      <c r="OG52" s="2">
        <v>0</v>
      </c>
      <c r="OH52" s="2">
        <v>0</v>
      </c>
      <c r="OI52" s="2">
        <v>1</v>
      </c>
      <c r="OJ52" s="2">
        <v>1</v>
      </c>
      <c r="OK52" s="2">
        <v>1</v>
      </c>
      <c r="OL52" s="2">
        <v>1</v>
      </c>
      <c r="OM52" s="2">
        <v>1</v>
      </c>
      <c r="ON52" s="2">
        <v>3</v>
      </c>
      <c r="OO52" s="2">
        <v>1</v>
      </c>
      <c r="OP52" s="2">
        <v>1</v>
      </c>
      <c r="OQ52" s="2">
        <v>1</v>
      </c>
      <c r="OR52" s="2">
        <v>1</v>
      </c>
      <c r="OS52" s="2">
        <v>1</v>
      </c>
      <c r="OT52" s="46">
        <v>1</v>
      </c>
      <c r="OU52" s="2">
        <v>1</v>
      </c>
      <c r="OV52" s="2">
        <v>1</v>
      </c>
      <c r="OW52" s="2">
        <v>1</v>
      </c>
      <c r="OX52" s="2">
        <v>1</v>
      </c>
      <c r="OY52" s="2">
        <v>1</v>
      </c>
      <c r="OZ52" s="2">
        <v>3</v>
      </c>
      <c r="PA52" s="2">
        <v>3</v>
      </c>
      <c r="PB52" s="2">
        <v>1</v>
      </c>
      <c r="PC52" s="46">
        <v>1</v>
      </c>
      <c r="PD52" s="46">
        <v>1</v>
      </c>
      <c r="PE52" s="2">
        <v>1</v>
      </c>
      <c r="PF52" s="2">
        <v>1</v>
      </c>
      <c r="PG52" s="2">
        <v>1</v>
      </c>
      <c r="PH52" s="46">
        <v>1</v>
      </c>
      <c r="PI52" s="2">
        <v>1</v>
      </c>
      <c r="PJ52" s="2">
        <v>3</v>
      </c>
      <c r="PK52" s="2">
        <v>3</v>
      </c>
      <c r="PL52" s="2">
        <v>1</v>
      </c>
      <c r="PM52" s="2">
        <v>1</v>
      </c>
      <c r="PN52" s="2">
        <v>1</v>
      </c>
      <c r="PO52" s="2">
        <v>1</v>
      </c>
      <c r="PP52" s="2">
        <v>3</v>
      </c>
      <c r="PQ52" s="2">
        <v>1</v>
      </c>
      <c r="PR52" s="2">
        <v>1</v>
      </c>
      <c r="PS52" s="2">
        <v>1</v>
      </c>
      <c r="PT52" s="2">
        <v>1</v>
      </c>
      <c r="PU52" s="2">
        <v>1</v>
      </c>
      <c r="PV52" s="2">
        <v>3</v>
      </c>
      <c r="PW52" s="2">
        <v>1</v>
      </c>
      <c r="PX52" s="2">
        <v>1</v>
      </c>
      <c r="PY52" s="2">
        <v>1</v>
      </c>
      <c r="PZ52" s="2">
        <v>1</v>
      </c>
      <c r="QA52" s="2">
        <v>1</v>
      </c>
      <c r="QB52" s="2">
        <v>1</v>
      </c>
      <c r="QC52" s="2">
        <v>1</v>
      </c>
      <c r="QD52" s="2">
        <v>1</v>
      </c>
      <c r="QE52" s="2">
        <v>1</v>
      </c>
      <c r="QF52" s="2">
        <v>1</v>
      </c>
      <c r="QG52" s="2">
        <v>1</v>
      </c>
      <c r="QH52" s="2">
        <v>1</v>
      </c>
      <c r="QI52" s="2">
        <v>2</v>
      </c>
      <c r="QJ52" s="2">
        <v>2</v>
      </c>
      <c r="QK52" s="2">
        <v>1</v>
      </c>
      <c r="QL52" s="2">
        <v>1</v>
      </c>
      <c r="QM52" s="2">
        <v>1</v>
      </c>
      <c r="QN52" s="2">
        <v>1</v>
      </c>
      <c r="QO52" s="2">
        <v>2</v>
      </c>
      <c r="QP52" s="2">
        <v>1</v>
      </c>
      <c r="QQ52" s="2">
        <v>1</v>
      </c>
      <c r="QR52" s="2">
        <v>1</v>
      </c>
      <c r="QS52" s="2" t="s">
        <v>1376</v>
      </c>
      <c r="QT52" s="2">
        <v>0</v>
      </c>
      <c r="QV52" s="2">
        <v>2</v>
      </c>
      <c r="QW52" s="2">
        <v>3</v>
      </c>
      <c r="QX52" s="2">
        <v>1</v>
      </c>
      <c r="QY52" s="2">
        <v>0</v>
      </c>
      <c r="RA52" s="2">
        <v>0</v>
      </c>
      <c r="RB52" s="2">
        <v>1</v>
      </c>
      <c r="RC52" s="2">
        <v>1</v>
      </c>
      <c r="RD52" s="2">
        <v>2</v>
      </c>
      <c r="RE52" s="2">
        <v>1</v>
      </c>
      <c r="RF52" s="2">
        <v>1</v>
      </c>
      <c r="RG52" s="2">
        <v>1</v>
      </c>
      <c r="RH52" s="2">
        <v>1</v>
      </c>
      <c r="RJ52" s="2">
        <v>1</v>
      </c>
      <c r="RK52" s="2">
        <v>1</v>
      </c>
      <c r="RL52" s="2">
        <v>0</v>
      </c>
      <c r="RM52" s="2">
        <v>0</v>
      </c>
      <c r="RN52" s="2">
        <v>0</v>
      </c>
      <c r="RO52" s="2">
        <v>0</v>
      </c>
      <c r="RP52" s="2">
        <v>0</v>
      </c>
      <c r="RQ52" s="2">
        <v>0</v>
      </c>
      <c r="RR52" s="2">
        <v>1</v>
      </c>
      <c r="RS52" s="2">
        <v>1</v>
      </c>
      <c r="RT52" s="2">
        <v>0</v>
      </c>
      <c r="RU52" s="2">
        <v>1</v>
      </c>
      <c r="RV52" s="2">
        <v>0</v>
      </c>
      <c r="RW52" s="2">
        <v>1</v>
      </c>
      <c r="RX52" s="2">
        <v>1</v>
      </c>
      <c r="RY52" s="2">
        <v>1</v>
      </c>
      <c r="RZ52" s="2">
        <v>1</v>
      </c>
      <c r="SA52" s="2">
        <v>1</v>
      </c>
      <c r="SB52" s="2">
        <v>1</v>
      </c>
      <c r="SC52" s="2">
        <v>0</v>
      </c>
      <c r="SD52" s="2">
        <v>0</v>
      </c>
      <c r="SE52" s="2">
        <v>0</v>
      </c>
      <c r="SF52" s="2">
        <v>0</v>
      </c>
      <c r="SG52" s="2">
        <v>0</v>
      </c>
      <c r="SH52" s="2">
        <v>0</v>
      </c>
      <c r="SI52" s="2">
        <v>0</v>
      </c>
      <c r="SK52" s="2">
        <v>1</v>
      </c>
      <c r="SL52" s="2">
        <v>1</v>
      </c>
      <c r="SM52" s="2">
        <v>1</v>
      </c>
      <c r="SN52" s="2">
        <v>0</v>
      </c>
      <c r="SO52" s="2">
        <v>1</v>
      </c>
      <c r="SP52" s="2">
        <v>1</v>
      </c>
      <c r="SQ52" s="2">
        <v>1</v>
      </c>
      <c r="SR52" s="2">
        <v>1</v>
      </c>
      <c r="SS52" s="2">
        <v>1</v>
      </c>
      <c r="ST52" s="2">
        <v>1</v>
      </c>
      <c r="SU52" s="2">
        <v>1</v>
      </c>
      <c r="SV52" s="2">
        <v>0</v>
      </c>
      <c r="SW52" s="2">
        <v>0</v>
      </c>
      <c r="SX52" s="2">
        <v>0</v>
      </c>
      <c r="SY52" s="2">
        <v>0</v>
      </c>
      <c r="SZ52" s="2">
        <v>0</v>
      </c>
      <c r="TA52" s="2">
        <v>0</v>
      </c>
      <c r="TB52" s="2">
        <v>0</v>
      </c>
      <c r="TC52" s="2">
        <v>0</v>
      </c>
      <c r="TE52" s="2">
        <v>0</v>
      </c>
      <c r="TF52" s="2">
        <v>0</v>
      </c>
      <c r="TG52" s="2">
        <v>1</v>
      </c>
      <c r="TH52" s="2">
        <v>1</v>
      </c>
      <c r="TI52" s="2">
        <v>1</v>
      </c>
      <c r="TJ52" s="2">
        <v>1</v>
      </c>
      <c r="TK52" s="2">
        <v>1</v>
      </c>
      <c r="TL52" s="2">
        <v>1</v>
      </c>
      <c r="TM52" s="2">
        <v>1</v>
      </c>
      <c r="TN52" s="2">
        <v>1</v>
      </c>
      <c r="TO52" s="2">
        <v>1</v>
      </c>
      <c r="TP52" s="2">
        <v>1</v>
      </c>
      <c r="TQ52" s="2">
        <v>1</v>
      </c>
      <c r="TR52" s="2">
        <v>1</v>
      </c>
      <c r="TS52" s="2">
        <v>1</v>
      </c>
      <c r="TT52" s="2">
        <v>1</v>
      </c>
      <c r="TU52" s="2">
        <v>0</v>
      </c>
      <c r="TV52" s="2">
        <v>1</v>
      </c>
      <c r="TW52" s="2">
        <v>0</v>
      </c>
      <c r="TX52" s="2">
        <v>0</v>
      </c>
      <c r="TY52" s="2">
        <v>0</v>
      </c>
      <c r="UA52" s="2">
        <v>1</v>
      </c>
      <c r="UB52" s="2">
        <v>1</v>
      </c>
      <c r="UC52" s="2">
        <v>1</v>
      </c>
      <c r="UD52" s="2">
        <v>0</v>
      </c>
      <c r="UE52" s="2">
        <v>0</v>
      </c>
      <c r="UF52" s="2">
        <v>0</v>
      </c>
      <c r="UG52" s="2">
        <v>0</v>
      </c>
      <c r="UH52" s="2">
        <v>0</v>
      </c>
      <c r="UI52" s="2">
        <v>1</v>
      </c>
      <c r="UJ52" s="2">
        <v>1</v>
      </c>
      <c r="UK52" s="2">
        <v>0</v>
      </c>
      <c r="UL52" s="2">
        <v>0</v>
      </c>
      <c r="UM52" s="2">
        <v>0</v>
      </c>
      <c r="UN52" s="2">
        <v>0</v>
      </c>
      <c r="UO52" s="2">
        <v>0</v>
      </c>
      <c r="UP52" s="2">
        <v>1</v>
      </c>
      <c r="UQ52" s="2">
        <v>1</v>
      </c>
      <c r="UR52" s="2">
        <v>1</v>
      </c>
      <c r="US52" s="2">
        <v>1</v>
      </c>
      <c r="UT52" s="2">
        <v>1</v>
      </c>
      <c r="UU52" s="2">
        <v>1</v>
      </c>
      <c r="UV52" s="2">
        <v>1</v>
      </c>
      <c r="UW52" s="2">
        <v>1</v>
      </c>
      <c r="UX52" s="2">
        <v>0</v>
      </c>
      <c r="UY52" s="2">
        <v>0</v>
      </c>
      <c r="UZ52" s="2">
        <v>2</v>
      </c>
    </row>
    <row r="53" spans="1:572" x14ac:dyDescent="0.25">
      <c r="A53" s="2">
        <v>100</v>
      </c>
      <c r="B53" s="2" t="s">
        <v>114</v>
      </c>
      <c r="C53" s="2" t="s">
        <v>1328</v>
      </c>
      <c r="D53" s="2">
        <v>1</v>
      </c>
      <c r="F53" s="31" t="s">
        <v>2592</v>
      </c>
      <c r="G53" s="2">
        <v>1</v>
      </c>
      <c r="H53" s="2">
        <v>0</v>
      </c>
      <c r="J53" s="2">
        <v>0</v>
      </c>
      <c r="K53" s="2">
        <v>0</v>
      </c>
      <c r="L53" s="2">
        <v>0</v>
      </c>
      <c r="M53" s="2">
        <v>0</v>
      </c>
      <c r="N53" s="2">
        <v>0</v>
      </c>
      <c r="O53" s="2">
        <v>0</v>
      </c>
      <c r="P53" s="2">
        <v>0</v>
      </c>
      <c r="Q53" s="2">
        <v>0</v>
      </c>
      <c r="R53" s="2">
        <v>0</v>
      </c>
      <c r="S53" s="2">
        <v>0</v>
      </c>
      <c r="T53" s="2">
        <v>0</v>
      </c>
      <c r="U53" s="2">
        <v>0</v>
      </c>
      <c r="V53" s="2">
        <v>0</v>
      </c>
      <c r="W53" s="2">
        <v>0</v>
      </c>
      <c r="X53" s="2">
        <v>0</v>
      </c>
      <c r="Y53" s="2">
        <v>0</v>
      </c>
      <c r="Z53" s="2">
        <v>0</v>
      </c>
      <c r="AA53" s="2">
        <v>0</v>
      </c>
      <c r="AB53" s="2">
        <v>0</v>
      </c>
      <c r="AC53" s="2">
        <v>0</v>
      </c>
      <c r="AD53" s="2">
        <v>0</v>
      </c>
      <c r="AE53" s="2">
        <v>1</v>
      </c>
      <c r="AF53" s="2">
        <v>1</v>
      </c>
      <c r="AG53" s="2">
        <v>3</v>
      </c>
      <c r="AH53" s="2">
        <v>1</v>
      </c>
      <c r="AI53" s="2">
        <v>4</v>
      </c>
      <c r="AJ53" s="46">
        <v>1</v>
      </c>
      <c r="AK53" s="2">
        <v>1</v>
      </c>
      <c r="AL53" s="2">
        <v>0</v>
      </c>
      <c r="AM53" s="2">
        <v>0</v>
      </c>
      <c r="AN53" s="2">
        <v>0</v>
      </c>
      <c r="AO53" s="2">
        <v>0</v>
      </c>
      <c r="AP53" s="2">
        <v>1</v>
      </c>
      <c r="AQ53" s="2">
        <v>0</v>
      </c>
      <c r="AR53" s="2">
        <v>0</v>
      </c>
      <c r="AS53" s="2">
        <v>0</v>
      </c>
      <c r="AT53" s="2">
        <v>0</v>
      </c>
      <c r="AU53" s="2">
        <v>1</v>
      </c>
      <c r="AV53" s="2">
        <v>1</v>
      </c>
      <c r="AW53" s="2">
        <v>0</v>
      </c>
      <c r="AX53" s="2">
        <v>0</v>
      </c>
      <c r="AY53" s="2">
        <v>0</v>
      </c>
      <c r="AZ53" s="2">
        <v>0</v>
      </c>
      <c r="BA53" s="2">
        <v>0</v>
      </c>
      <c r="BB53" s="2">
        <v>0</v>
      </c>
      <c r="BC53" s="2">
        <v>0</v>
      </c>
      <c r="BD53" s="2">
        <v>0</v>
      </c>
      <c r="BE53" s="2">
        <v>0</v>
      </c>
      <c r="BF53" s="2">
        <v>1</v>
      </c>
      <c r="BG53" s="2">
        <v>7</v>
      </c>
      <c r="BH53" s="2">
        <v>0</v>
      </c>
      <c r="BI53" s="2">
        <v>0</v>
      </c>
      <c r="BJ53" s="2">
        <v>0</v>
      </c>
      <c r="BK53" s="2">
        <v>4</v>
      </c>
      <c r="BL53" s="2">
        <v>5</v>
      </c>
      <c r="BM53" s="2">
        <v>0</v>
      </c>
      <c r="BN53" s="2">
        <v>5</v>
      </c>
      <c r="BO53" s="2">
        <v>0</v>
      </c>
      <c r="BP53" s="2">
        <v>0</v>
      </c>
      <c r="BQ53" s="2">
        <v>0</v>
      </c>
      <c r="BR53" s="2">
        <v>2</v>
      </c>
      <c r="BS53" s="2">
        <v>0</v>
      </c>
      <c r="CB53" s="2">
        <v>1</v>
      </c>
      <c r="CC53" s="2">
        <v>0</v>
      </c>
      <c r="CE53" s="2">
        <v>0</v>
      </c>
      <c r="CF53" s="46">
        <v>156</v>
      </c>
      <c r="CG53" s="2">
        <v>0</v>
      </c>
      <c r="CH53" s="46">
        <v>5</v>
      </c>
      <c r="CI53" s="2">
        <v>4</v>
      </c>
      <c r="CJ53" s="2">
        <v>0</v>
      </c>
      <c r="CK53" s="2">
        <v>0</v>
      </c>
      <c r="CL53" s="2">
        <v>0</v>
      </c>
      <c r="CM53" s="2">
        <v>1</v>
      </c>
      <c r="CN53" s="2">
        <v>1</v>
      </c>
      <c r="CO53" s="2">
        <v>1</v>
      </c>
      <c r="CP53" s="2">
        <v>0</v>
      </c>
      <c r="CR53" s="2">
        <v>1</v>
      </c>
      <c r="CT53" s="46">
        <v>8</v>
      </c>
      <c r="CU53" s="46">
        <v>320</v>
      </c>
      <c r="CV53" s="2">
        <v>0</v>
      </c>
      <c r="CX53" s="2">
        <v>2</v>
      </c>
      <c r="CY53" s="2">
        <v>80</v>
      </c>
      <c r="CZ53" s="2">
        <v>2</v>
      </c>
      <c r="DA53" s="2">
        <v>80</v>
      </c>
      <c r="DB53" s="46">
        <v>4</v>
      </c>
      <c r="DC53" s="46">
        <v>120</v>
      </c>
      <c r="DD53" s="46">
        <v>5</v>
      </c>
      <c r="DE53" s="46">
        <v>200</v>
      </c>
      <c r="DF53" s="2">
        <v>1</v>
      </c>
      <c r="DG53" s="2">
        <v>20</v>
      </c>
      <c r="DH53" s="46">
        <v>5</v>
      </c>
      <c r="DI53" s="46">
        <v>200</v>
      </c>
      <c r="DJ53" s="46">
        <v>0</v>
      </c>
      <c r="DK53" s="46"/>
      <c r="DL53" s="2">
        <v>6</v>
      </c>
      <c r="DM53" s="2">
        <v>240</v>
      </c>
      <c r="DN53" s="46">
        <v>10</v>
      </c>
      <c r="DO53" s="46">
        <v>400</v>
      </c>
      <c r="DP53" s="46">
        <v>3</v>
      </c>
      <c r="DQ53" s="46">
        <v>100</v>
      </c>
      <c r="DR53" s="2">
        <v>0</v>
      </c>
      <c r="DS53" s="46"/>
      <c r="DT53" s="46"/>
      <c r="DU53" s="46"/>
      <c r="DV53" s="46"/>
      <c r="DW53" s="46"/>
      <c r="DX53" s="46"/>
      <c r="DY53" s="46"/>
      <c r="DZ53" s="46"/>
      <c r="EA53" s="46"/>
      <c r="EB53" s="46"/>
      <c r="EC53" s="46"/>
      <c r="ED53" s="46"/>
      <c r="EE53" s="46"/>
      <c r="EF53" s="46"/>
      <c r="EG53" s="46"/>
      <c r="EH53" s="46"/>
      <c r="EI53" s="2">
        <v>0</v>
      </c>
      <c r="EJ53" s="2">
        <v>0</v>
      </c>
      <c r="EK53" s="2">
        <v>0</v>
      </c>
      <c r="EL53" s="2">
        <v>0</v>
      </c>
      <c r="EM53" s="2">
        <v>0</v>
      </c>
      <c r="EN53" s="2">
        <v>0</v>
      </c>
      <c r="EO53" s="2">
        <v>0</v>
      </c>
      <c r="EP53" s="2">
        <v>0</v>
      </c>
      <c r="EQ53" s="2">
        <v>0</v>
      </c>
      <c r="ER53" s="2">
        <v>0</v>
      </c>
      <c r="ES53" s="2">
        <v>0</v>
      </c>
      <c r="ET53" s="2">
        <v>0</v>
      </c>
      <c r="EU53" s="2">
        <v>0</v>
      </c>
      <c r="FD53" s="2">
        <v>0</v>
      </c>
      <c r="FZ53" s="2">
        <v>0</v>
      </c>
      <c r="GV53" s="2">
        <v>0</v>
      </c>
      <c r="HR53" s="2">
        <v>0</v>
      </c>
      <c r="HS53" s="2">
        <v>0</v>
      </c>
      <c r="HT53" s="2">
        <v>0</v>
      </c>
      <c r="HU53" s="2">
        <v>0</v>
      </c>
      <c r="HV53" s="2">
        <v>0</v>
      </c>
      <c r="HW53" s="2">
        <v>2</v>
      </c>
      <c r="HX53" s="2">
        <v>0</v>
      </c>
      <c r="HY53" s="2">
        <v>0</v>
      </c>
      <c r="HZ53" s="2">
        <v>0</v>
      </c>
      <c r="IA53" s="2">
        <v>0</v>
      </c>
      <c r="IB53" s="2">
        <v>1</v>
      </c>
      <c r="IC53" s="2">
        <v>0</v>
      </c>
      <c r="ID53" s="2">
        <v>0</v>
      </c>
      <c r="IE53" s="2">
        <v>0</v>
      </c>
      <c r="IF53" s="2">
        <v>0</v>
      </c>
      <c r="IG53" s="2">
        <v>0</v>
      </c>
      <c r="IP53" s="2">
        <v>0</v>
      </c>
      <c r="IQ53" s="2">
        <v>0</v>
      </c>
      <c r="IR53" s="2">
        <v>0</v>
      </c>
      <c r="IS53" s="2">
        <v>0</v>
      </c>
      <c r="IT53" s="2">
        <v>0</v>
      </c>
      <c r="IU53" s="2">
        <v>0</v>
      </c>
      <c r="IV53" s="2">
        <v>0</v>
      </c>
      <c r="IW53" s="2">
        <v>0</v>
      </c>
      <c r="IX53" s="2">
        <v>0</v>
      </c>
      <c r="IY53" s="2">
        <v>0</v>
      </c>
      <c r="IZ53" s="2">
        <v>0</v>
      </c>
      <c r="JA53" s="2">
        <v>0</v>
      </c>
      <c r="JB53" s="2">
        <v>0</v>
      </c>
      <c r="JK53" s="2">
        <v>3</v>
      </c>
      <c r="JL53" s="2">
        <v>0</v>
      </c>
      <c r="JM53" s="2">
        <v>1</v>
      </c>
      <c r="JN53" s="2">
        <v>0</v>
      </c>
      <c r="JO53" s="2">
        <v>0</v>
      </c>
      <c r="JP53" s="2">
        <v>1</v>
      </c>
      <c r="JQ53" s="2">
        <v>0</v>
      </c>
      <c r="JR53" s="2">
        <v>2</v>
      </c>
      <c r="JS53" s="2">
        <v>0</v>
      </c>
      <c r="JT53" s="2">
        <v>0</v>
      </c>
      <c r="JU53" s="2">
        <v>0</v>
      </c>
      <c r="JV53" s="2">
        <v>0</v>
      </c>
      <c r="JW53" s="2">
        <v>0</v>
      </c>
      <c r="KF53" s="2">
        <v>1</v>
      </c>
      <c r="KG53" s="2">
        <v>14</v>
      </c>
      <c r="KH53" s="2">
        <v>1</v>
      </c>
      <c r="KJ53" s="2">
        <v>4</v>
      </c>
      <c r="KK53" s="2">
        <v>4</v>
      </c>
      <c r="KL53" s="2">
        <v>4</v>
      </c>
      <c r="KM53" s="2">
        <v>4</v>
      </c>
      <c r="KN53" s="2">
        <v>2</v>
      </c>
      <c r="KO53" s="2">
        <v>3</v>
      </c>
      <c r="KP53" s="2">
        <v>4</v>
      </c>
      <c r="KQ53" s="2">
        <v>3</v>
      </c>
      <c r="KR53" s="2">
        <v>3</v>
      </c>
      <c r="KS53" s="2">
        <v>4</v>
      </c>
      <c r="KT53" s="2">
        <v>2</v>
      </c>
      <c r="KU53" s="2">
        <v>4</v>
      </c>
      <c r="KV53" s="2">
        <v>0</v>
      </c>
      <c r="LE53" s="2">
        <v>1</v>
      </c>
      <c r="LF53" s="2">
        <v>1</v>
      </c>
      <c r="LG53" s="2">
        <v>0</v>
      </c>
      <c r="LH53" s="2">
        <v>0</v>
      </c>
      <c r="LI53" s="2">
        <v>0</v>
      </c>
      <c r="LJ53" s="2">
        <v>0</v>
      </c>
      <c r="LK53" s="2">
        <v>1</v>
      </c>
      <c r="LL53" s="2">
        <v>1</v>
      </c>
      <c r="LM53" s="2">
        <v>0</v>
      </c>
      <c r="LN53" s="46">
        <v>1</v>
      </c>
      <c r="LO53" s="46">
        <v>1</v>
      </c>
      <c r="LP53" s="2">
        <v>1</v>
      </c>
      <c r="LQ53" s="2">
        <v>1</v>
      </c>
      <c r="LR53" s="2">
        <v>0</v>
      </c>
      <c r="LS53" s="2">
        <v>0</v>
      </c>
      <c r="LT53" s="46">
        <v>1</v>
      </c>
      <c r="LU53" s="46">
        <v>1</v>
      </c>
      <c r="LV53" s="2">
        <v>1</v>
      </c>
      <c r="LW53" s="2">
        <v>0</v>
      </c>
      <c r="LX53" s="2">
        <v>1</v>
      </c>
      <c r="LY53" s="46">
        <v>1</v>
      </c>
      <c r="LZ53" s="46">
        <v>1</v>
      </c>
      <c r="MA53" s="46">
        <v>0</v>
      </c>
      <c r="MB53" s="2">
        <v>0</v>
      </c>
      <c r="MC53" s="2">
        <v>1</v>
      </c>
      <c r="MD53" s="2">
        <v>0</v>
      </c>
      <c r="ME53" s="2">
        <v>0</v>
      </c>
      <c r="MF53" s="2">
        <v>1</v>
      </c>
      <c r="MG53" s="2">
        <v>0</v>
      </c>
      <c r="MH53" s="2">
        <v>0</v>
      </c>
      <c r="MI53" s="2">
        <v>1</v>
      </c>
      <c r="MJ53" s="2">
        <v>1</v>
      </c>
      <c r="MK53" s="2">
        <v>1</v>
      </c>
      <c r="ML53" s="2">
        <v>0</v>
      </c>
      <c r="MM53" s="2">
        <v>0</v>
      </c>
      <c r="MN53" s="46">
        <v>1</v>
      </c>
      <c r="MO53" s="46">
        <v>0</v>
      </c>
      <c r="MP53" s="2">
        <v>0</v>
      </c>
      <c r="MQ53" s="2">
        <v>1</v>
      </c>
      <c r="MR53" s="2">
        <v>0</v>
      </c>
      <c r="MS53" s="2">
        <v>1</v>
      </c>
      <c r="MT53" s="2">
        <v>1</v>
      </c>
      <c r="MU53" s="2">
        <v>1</v>
      </c>
      <c r="MV53" s="2">
        <v>1</v>
      </c>
      <c r="MW53" s="2">
        <v>1</v>
      </c>
      <c r="MX53" s="2">
        <v>1</v>
      </c>
      <c r="MY53" s="2">
        <v>0</v>
      </c>
      <c r="MZ53" s="2">
        <v>0</v>
      </c>
      <c r="NA53" s="2">
        <v>1</v>
      </c>
      <c r="NB53" s="2">
        <v>1</v>
      </c>
      <c r="NC53" s="2">
        <v>1</v>
      </c>
      <c r="ND53" s="2">
        <v>1</v>
      </c>
      <c r="NE53" s="2">
        <v>0</v>
      </c>
      <c r="NF53" s="46">
        <v>1</v>
      </c>
      <c r="NG53" s="46">
        <v>1</v>
      </c>
      <c r="NH53" s="2">
        <v>1</v>
      </c>
      <c r="NI53" s="2">
        <v>1</v>
      </c>
      <c r="NJ53" s="38">
        <v>44083</v>
      </c>
      <c r="NK53" s="2">
        <v>2</v>
      </c>
      <c r="NL53" s="2">
        <v>1</v>
      </c>
      <c r="NM53" s="2">
        <v>0</v>
      </c>
      <c r="NN53" s="2">
        <v>0</v>
      </c>
      <c r="NO53" s="2">
        <v>0</v>
      </c>
      <c r="NP53" s="2">
        <v>0</v>
      </c>
      <c r="NQ53" s="2">
        <v>0</v>
      </c>
      <c r="NR53" s="2">
        <v>1</v>
      </c>
      <c r="NS53" s="2">
        <v>0</v>
      </c>
      <c r="NT53" s="2">
        <v>1</v>
      </c>
      <c r="NU53" s="2">
        <v>1</v>
      </c>
      <c r="NV53" s="2">
        <v>0</v>
      </c>
      <c r="NW53" s="2">
        <v>1</v>
      </c>
      <c r="NX53" s="2">
        <v>0</v>
      </c>
      <c r="NY53" s="2">
        <v>0</v>
      </c>
      <c r="NZ53" s="2">
        <v>0</v>
      </c>
      <c r="OA53" s="2">
        <v>0</v>
      </c>
      <c r="OB53" s="2">
        <v>0</v>
      </c>
      <c r="OC53" s="2">
        <v>0</v>
      </c>
      <c r="OD53" s="2">
        <v>0</v>
      </c>
      <c r="OE53" s="2">
        <v>0</v>
      </c>
      <c r="OF53" s="2">
        <v>0</v>
      </c>
      <c r="OG53" s="2">
        <v>0</v>
      </c>
      <c r="OH53" s="2">
        <v>1</v>
      </c>
      <c r="OI53" s="2">
        <v>1</v>
      </c>
      <c r="OJ53" s="2">
        <v>1</v>
      </c>
      <c r="OK53" s="2">
        <v>1</v>
      </c>
      <c r="OL53" s="2">
        <v>1</v>
      </c>
      <c r="OM53" s="2">
        <v>1</v>
      </c>
      <c r="ON53" s="2">
        <v>1</v>
      </c>
      <c r="OO53" s="2">
        <v>1</v>
      </c>
      <c r="OP53" s="2">
        <v>1</v>
      </c>
      <c r="OQ53" s="2">
        <v>1</v>
      </c>
      <c r="OR53" s="2">
        <v>1</v>
      </c>
      <c r="OS53" s="2">
        <v>1</v>
      </c>
      <c r="OT53" s="46">
        <v>1</v>
      </c>
      <c r="OU53" s="2">
        <v>1</v>
      </c>
      <c r="OV53" s="2">
        <v>1</v>
      </c>
      <c r="OW53" s="2">
        <v>1</v>
      </c>
      <c r="OX53" s="2">
        <v>1</v>
      </c>
      <c r="OY53" s="2">
        <v>1</v>
      </c>
      <c r="OZ53" s="2">
        <v>1</v>
      </c>
      <c r="PA53" s="2">
        <v>1</v>
      </c>
      <c r="PB53" s="2">
        <v>1</v>
      </c>
      <c r="PC53" s="46">
        <v>1</v>
      </c>
      <c r="PD53" s="46">
        <v>1</v>
      </c>
      <c r="PE53" s="2">
        <v>1</v>
      </c>
      <c r="PF53" s="2">
        <v>1</v>
      </c>
      <c r="PG53" s="2">
        <v>1</v>
      </c>
      <c r="PH53" s="46">
        <v>1</v>
      </c>
      <c r="PI53" s="2">
        <v>1</v>
      </c>
      <c r="PJ53" s="2">
        <v>1</v>
      </c>
      <c r="PK53" s="2">
        <v>1</v>
      </c>
      <c r="PL53" s="2">
        <v>1</v>
      </c>
      <c r="PM53" s="2">
        <v>2</v>
      </c>
      <c r="PN53" s="2">
        <v>2</v>
      </c>
      <c r="PO53" s="2">
        <v>2</v>
      </c>
      <c r="PP53" s="2">
        <v>3</v>
      </c>
      <c r="PQ53" s="2">
        <v>3</v>
      </c>
      <c r="PR53" s="2">
        <v>1</v>
      </c>
      <c r="PS53" s="2">
        <v>1</v>
      </c>
      <c r="PT53" s="2">
        <v>1</v>
      </c>
      <c r="PU53" s="2">
        <v>1</v>
      </c>
      <c r="PV53" s="2">
        <v>2</v>
      </c>
      <c r="PW53" s="2">
        <v>1</v>
      </c>
      <c r="PX53" s="2">
        <v>1</v>
      </c>
      <c r="PY53" s="2">
        <v>1</v>
      </c>
      <c r="PZ53" s="2">
        <v>3</v>
      </c>
      <c r="QA53" s="2">
        <v>1</v>
      </c>
      <c r="QB53" s="2">
        <v>2</v>
      </c>
      <c r="QC53" s="2">
        <v>2</v>
      </c>
      <c r="QD53" s="2">
        <v>2</v>
      </c>
      <c r="QE53" s="2">
        <v>2</v>
      </c>
      <c r="QF53" s="2">
        <v>1</v>
      </c>
      <c r="QG53" s="2">
        <v>1</v>
      </c>
      <c r="QH53" s="2">
        <v>1</v>
      </c>
      <c r="QI53" s="2">
        <v>2</v>
      </c>
      <c r="QJ53" s="2">
        <v>2</v>
      </c>
      <c r="QK53" s="2">
        <v>1</v>
      </c>
      <c r="QL53" s="2">
        <v>1</v>
      </c>
      <c r="QM53" s="2">
        <v>1</v>
      </c>
      <c r="QN53" s="2">
        <v>0</v>
      </c>
      <c r="QO53" s="2">
        <v>2</v>
      </c>
      <c r="QP53" s="2">
        <v>1</v>
      </c>
      <c r="QQ53" s="2">
        <v>1</v>
      </c>
      <c r="QR53" s="2">
        <v>1</v>
      </c>
      <c r="QS53" s="2" t="s">
        <v>1344</v>
      </c>
      <c r="QT53" s="2">
        <v>1</v>
      </c>
      <c r="QU53" s="2" t="s">
        <v>1344</v>
      </c>
      <c r="QV53" s="2">
        <v>1</v>
      </c>
      <c r="QW53" s="2">
        <v>1</v>
      </c>
      <c r="QX53" s="2">
        <v>1</v>
      </c>
      <c r="QY53" s="2">
        <v>1</v>
      </c>
      <c r="QZ53" s="2">
        <v>1</v>
      </c>
      <c r="RA53" s="2">
        <v>1</v>
      </c>
      <c r="RB53" s="2">
        <v>1</v>
      </c>
      <c r="RC53" s="2">
        <v>1</v>
      </c>
      <c r="RD53" s="2">
        <v>1</v>
      </c>
      <c r="RE53" s="2">
        <v>1</v>
      </c>
      <c r="RF53" s="2">
        <v>1</v>
      </c>
      <c r="RG53" s="2">
        <v>1</v>
      </c>
      <c r="RH53" s="2">
        <v>1</v>
      </c>
      <c r="RJ53" s="2">
        <v>1</v>
      </c>
      <c r="RK53" s="2">
        <v>1</v>
      </c>
      <c r="RL53" s="2">
        <v>0</v>
      </c>
      <c r="RM53" s="2">
        <v>0</v>
      </c>
      <c r="RN53" s="2">
        <v>0</v>
      </c>
      <c r="RO53" s="2">
        <v>0</v>
      </c>
      <c r="RP53" s="2">
        <v>0</v>
      </c>
      <c r="RQ53" s="2">
        <v>0</v>
      </c>
      <c r="RR53" s="2">
        <v>1</v>
      </c>
      <c r="RS53" s="2">
        <v>1</v>
      </c>
      <c r="RT53" s="2">
        <v>0</v>
      </c>
      <c r="RU53" s="2">
        <v>1</v>
      </c>
      <c r="RV53" s="2">
        <v>1</v>
      </c>
      <c r="RW53" s="2">
        <v>1</v>
      </c>
      <c r="RX53" s="2">
        <v>1</v>
      </c>
      <c r="RY53" s="2">
        <v>1</v>
      </c>
      <c r="RZ53" s="2">
        <v>1</v>
      </c>
      <c r="SA53" s="2">
        <v>1</v>
      </c>
      <c r="SB53" s="2">
        <v>1</v>
      </c>
      <c r="SC53" s="2">
        <v>0</v>
      </c>
      <c r="SD53" s="2">
        <v>0</v>
      </c>
      <c r="SE53" s="2">
        <v>0</v>
      </c>
      <c r="SF53" s="2">
        <v>0</v>
      </c>
      <c r="SG53" s="2">
        <v>0</v>
      </c>
      <c r="SH53" s="2">
        <v>0</v>
      </c>
      <c r="SI53" s="2">
        <v>0</v>
      </c>
      <c r="SK53" s="2">
        <v>1</v>
      </c>
      <c r="SL53" s="2">
        <v>1</v>
      </c>
      <c r="SM53" s="2">
        <v>1</v>
      </c>
      <c r="SN53" s="2">
        <v>1</v>
      </c>
      <c r="SO53" s="2">
        <v>1</v>
      </c>
      <c r="SP53" s="2">
        <v>1</v>
      </c>
      <c r="SQ53" s="2">
        <v>1</v>
      </c>
      <c r="SR53" s="2">
        <v>1</v>
      </c>
      <c r="SS53" s="2">
        <v>1</v>
      </c>
      <c r="ST53" s="2">
        <v>1</v>
      </c>
      <c r="SU53" s="2">
        <v>1</v>
      </c>
      <c r="SV53" s="2">
        <v>0</v>
      </c>
      <c r="SW53" s="2">
        <v>0</v>
      </c>
      <c r="SX53" s="2">
        <v>0</v>
      </c>
      <c r="SY53" s="2">
        <v>0</v>
      </c>
      <c r="SZ53" s="2">
        <v>0</v>
      </c>
      <c r="TA53" s="2">
        <v>0</v>
      </c>
      <c r="TB53" s="2">
        <v>0</v>
      </c>
      <c r="TC53" s="2">
        <v>0</v>
      </c>
      <c r="TE53" s="2">
        <v>1</v>
      </c>
      <c r="TF53" s="2">
        <v>1</v>
      </c>
      <c r="TG53" s="2">
        <v>1</v>
      </c>
      <c r="TH53" s="2">
        <v>1</v>
      </c>
      <c r="TI53" s="2">
        <v>1</v>
      </c>
      <c r="TJ53" s="2">
        <v>1</v>
      </c>
      <c r="TK53" s="2">
        <v>1</v>
      </c>
      <c r="TL53" s="2">
        <v>1</v>
      </c>
      <c r="TM53" s="2">
        <v>1</v>
      </c>
      <c r="TN53" s="2">
        <v>1</v>
      </c>
      <c r="TO53" s="2">
        <v>1</v>
      </c>
      <c r="TP53" s="2">
        <v>1</v>
      </c>
      <c r="TQ53" s="2">
        <v>1</v>
      </c>
      <c r="TR53" s="2">
        <v>1</v>
      </c>
      <c r="TS53" s="2">
        <v>1</v>
      </c>
      <c r="TT53" s="2">
        <v>0</v>
      </c>
      <c r="TU53" s="2">
        <v>0</v>
      </c>
      <c r="TV53" s="2">
        <v>0</v>
      </c>
      <c r="TW53" s="2">
        <v>1</v>
      </c>
      <c r="TX53" s="2">
        <v>0</v>
      </c>
      <c r="TY53" s="2">
        <v>0</v>
      </c>
      <c r="UA53" s="2">
        <v>1</v>
      </c>
      <c r="UB53" s="2">
        <v>1</v>
      </c>
      <c r="UC53" s="2">
        <v>1</v>
      </c>
      <c r="UD53" s="2">
        <v>1</v>
      </c>
      <c r="UE53" s="2">
        <v>1</v>
      </c>
      <c r="UF53" s="2">
        <v>1</v>
      </c>
      <c r="UG53" s="2">
        <v>1</v>
      </c>
      <c r="UH53" s="2">
        <v>0</v>
      </c>
      <c r="UI53" s="2">
        <v>1</v>
      </c>
      <c r="UJ53" s="2">
        <v>1</v>
      </c>
      <c r="UK53" s="2">
        <v>1</v>
      </c>
      <c r="UL53" s="2">
        <v>0</v>
      </c>
      <c r="UM53" s="2">
        <v>0</v>
      </c>
      <c r="UN53" s="2">
        <v>1</v>
      </c>
      <c r="UO53" s="2">
        <v>1</v>
      </c>
      <c r="UP53" s="2">
        <v>0</v>
      </c>
      <c r="UQ53" s="2">
        <v>1</v>
      </c>
      <c r="UR53" s="2">
        <v>0</v>
      </c>
      <c r="US53" s="2">
        <v>1</v>
      </c>
      <c r="UT53" s="2">
        <v>1</v>
      </c>
      <c r="UU53" s="2">
        <v>1</v>
      </c>
      <c r="UV53" s="2">
        <v>1</v>
      </c>
      <c r="UW53" s="2">
        <v>1</v>
      </c>
      <c r="UX53" s="2">
        <v>1</v>
      </c>
      <c r="UY53" s="2">
        <v>0</v>
      </c>
      <c r="UZ53" s="2">
        <v>2</v>
      </c>
    </row>
    <row r="54" spans="1:572" x14ac:dyDescent="0.25">
      <c r="A54" s="2">
        <v>101</v>
      </c>
      <c r="B54" s="2" t="s">
        <v>114</v>
      </c>
      <c r="C54" s="2" t="s">
        <v>1328</v>
      </c>
      <c r="D54" s="2">
        <v>1</v>
      </c>
      <c r="F54" s="31" t="s">
        <v>2593</v>
      </c>
      <c r="G54" s="2">
        <v>1</v>
      </c>
      <c r="H54" s="2">
        <v>0</v>
      </c>
      <c r="J54" s="2">
        <v>0</v>
      </c>
      <c r="K54" s="2">
        <v>0</v>
      </c>
      <c r="L54" s="2">
        <v>0</v>
      </c>
      <c r="M54" s="2">
        <v>0</v>
      </c>
      <c r="N54" s="2">
        <v>0</v>
      </c>
      <c r="O54" s="2">
        <v>0</v>
      </c>
      <c r="P54" s="2">
        <v>0</v>
      </c>
      <c r="Q54" s="2">
        <v>0</v>
      </c>
      <c r="R54" s="2">
        <v>0</v>
      </c>
      <c r="S54" s="2">
        <v>0</v>
      </c>
      <c r="T54" s="2">
        <v>0</v>
      </c>
      <c r="U54" s="2">
        <v>0</v>
      </c>
      <c r="V54" s="2">
        <v>0</v>
      </c>
      <c r="W54" s="2">
        <v>0</v>
      </c>
      <c r="X54" s="2">
        <v>0</v>
      </c>
      <c r="Y54" s="2">
        <v>0</v>
      </c>
      <c r="Z54" s="2">
        <v>0</v>
      </c>
      <c r="AA54" s="2">
        <v>0</v>
      </c>
      <c r="AB54" s="2">
        <v>0</v>
      </c>
      <c r="AC54" s="2">
        <v>0</v>
      </c>
      <c r="AD54" s="2">
        <v>0</v>
      </c>
      <c r="AE54" s="2">
        <v>1</v>
      </c>
      <c r="AF54" s="2">
        <v>1</v>
      </c>
      <c r="AG54" s="2">
        <v>3</v>
      </c>
      <c r="AH54" s="2">
        <v>1</v>
      </c>
      <c r="AI54" s="2">
        <v>3</v>
      </c>
      <c r="AJ54" s="46">
        <v>1</v>
      </c>
      <c r="AK54" s="2">
        <v>0</v>
      </c>
      <c r="AL54" s="2">
        <v>0</v>
      </c>
      <c r="AM54" s="2">
        <v>0</v>
      </c>
      <c r="AN54" s="2">
        <v>0</v>
      </c>
      <c r="AO54" s="2">
        <v>0</v>
      </c>
      <c r="AP54" s="2">
        <v>0</v>
      </c>
      <c r="AQ54" s="2">
        <v>0</v>
      </c>
      <c r="AR54" s="2">
        <v>1</v>
      </c>
      <c r="AS54" s="2">
        <v>0</v>
      </c>
      <c r="AT54" s="2">
        <v>0</v>
      </c>
      <c r="AU54" s="2">
        <v>0</v>
      </c>
      <c r="AV54" s="2">
        <v>0</v>
      </c>
      <c r="AW54" s="2">
        <v>0</v>
      </c>
      <c r="AX54" s="2">
        <v>0</v>
      </c>
      <c r="AY54" s="2">
        <v>0</v>
      </c>
      <c r="AZ54" s="2">
        <v>0</v>
      </c>
      <c r="BA54" s="2">
        <v>0</v>
      </c>
      <c r="BB54" s="2">
        <v>0</v>
      </c>
      <c r="BC54" s="2">
        <v>0</v>
      </c>
      <c r="BD54" s="2">
        <v>0</v>
      </c>
      <c r="BE54" s="2">
        <v>0</v>
      </c>
      <c r="BF54" s="2">
        <v>1</v>
      </c>
      <c r="BG54" s="2">
        <v>5</v>
      </c>
      <c r="BH54" s="2">
        <v>0</v>
      </c>
      <c r="BI54" s="2">
        <v>0</v>
      </c>
      <c r="BJ54" s="2">
        <v>0</v>
      </c>
      <c r="BK54" s="2">
        <v>1</v>
      </c>
      <c r="BL54" s="2">
        <v>1</v>
      </c>
      <c r="BM54" s="2">
        <v>0</v>
      </c>
      <c r="BN54" s="2">
        <v>0</v>
      </c>
      <c r="BO54" s="2">
        <v>0</v>
      </c>
      <c r="BP54" s="2">
        <v>0</v>
      </c>
      <c r="BQ54" s="2">
        <v>0</v>
      </c>
      <c r="BR54" s="2">
        <v>2</v>
      </c>
      <c r="BS54" s="2">
        <v>0</v>
      </c>
      <c r="CB54" s="2">
        <v>1</v>
      </c>
      <c r="CC54" s="2">
        <v>0</v>
      </c>
      <c r="CE54" s="2">
        <v>45000</v>
      </c>
      <c r="CF54" s="46">
        <v>2800</v>
      </c>
      <c r="CG54" s="2">
        <v>0</v>
      </c>
      <c r="CH54" s="46">
        <v>6</v>
      </c>
      <c r="CI54" s="2">
        <v>2</v>
      </c>
      <c r="CJ54" s="2">
        <v>1</v>
      </c>
      <c r="CK54" s="2">
        <v>0</v>
      </c>
      <c r="CL54" s="2">
        <v>0</v>
      </c>
      <c r="CM54" s="2">
        <v>3</v>
      </c>
      <c r="CN54" s="2">
        <v>1</v>
      </c>
      <c r="CO54" s="2">
        <v>0</v>
      </c>
      <c r="CP54" s="2">
        <v>0</v>
      </c>
      <c r="CR54" s="2">
        <v>1</v>
      </c>
      <c r="CT54" s="46">
        <v>5</v>
      </c>
      <c r="CU54" s="46">
        <v>200</v>
      </c>
      <c r="CV54" s="2">
        <v>3</v>
      </c>
      <c r="CW54" s="2">
        <v>120</v>
      </c>
      <c r="CX54" s="2">
        <v>1</v>
      </c>
      <c r="CY54" s="2">
        <v>40</v>
      </c>
      <c r="CZ54" s="2">
        <v>1</v>
      </c>
      <c r="DA54" s="2">
        <v>40</v>
      </c>
      <c r="DB54" s="46">
        <v>3</v>
      </c>
      <c r="DC54" s="46">
        <v>100</v>
      </c>
      <c r="DD54" s="46">
        <v>7</v>
      </c>
      <c r="DE54" s="46">
        <v>272</v>
      </c>
      <c r="DF54" s="2">
        <v>0</v>
      </c>
      <c r="DH54" s="46">
        <v>6</v>
      </c>
      <c r="DI54" s="46">
        <v>240</v>
      </c>
      <c r="DJ54" s="46">
        <v>0</v>
      </c>
      <c r="DK54" s="46"/>
      <c r="DL54" s="2">
        <v>4</v>
      </c>
      <c r="DM54" s="2">
        <v>200</v>
      </c>
      <c r="DN54" s="46">
        <v>14</v>
      </c>
      <c r="DO54" s="46">
        <v>560</v>
      </c>
      <c r="DP54" s="46">
        <v>3</v>
      </c>
      <c r="DQ54" s="46">
        <v>120</v>
      </c>
      <c r="DR54" s="2">
        <v>0</v>
      </c>
      <c r="DS54" s="46"/>
      <c r="DT54" s="46"/>
      <c r="DU54" s="46"/>
      <c r="DV54" s="46"/>
      <c r="DW54" s="46"/>
      <c r="DX54" s="46"/>
      <c r="DY54" s="46"/>
      <c r="DZ54" s="46"/>
      <c r="EA54" s="46"/>
      <c r="EB54" s="46"/>
      <c r="EC54" s="46"/>
      <c r="ED54" s="46"/>
      <c r="EE54" s="46"/>
      <c r="EF54" s="46"/>
      <c r="EG54" s="46"/>
      <c r="EH54" s="46"/>
      <c r="EI54" s="2">
        <v>0</v>
      </c>
      <c r="EJ54" s="2">
        <v>0</v>
      </c>
      <c r="EK54" s="2">
        <v>0</v>
      </c>
      <c r="EL54" s="2">
        <v>0</v>
      </c>
      <c r="EM54" s="2">
        <v>0</v>
      </c>
      <c r="EN54" s="2">
        <v>0</v>
      </c>
      <c r="EO54" s="2">
        <v>0</v>
      </c>
      <c r="EP54" s="2">
        <v>0</v>
      </c>
      <c r="EQ54" s="2">
        <v>0</v>
      </c>
      <c r="ER54" s="2">
        <v>0</v>
      </c>
      <c r="ES54" s="2">
        <v>0</v>
      </c>
      <c r="ET54" s="2">
        <v>0</v>
      </c>
      <c r="EU54" s="2">
        <v>0</v>
      </c>
      <c r="FD54" s="2">
        <v>1</v>
      </c>
      <c r="FE54" s="2">
        <v>5</v>
      </c>
      <c r="FF54" s="2">
        <v>0</v>
      </c>
      <c r="FG54" s="2">
        <v>0</v>
      </c>
      <c r="FH54" s="2">
        <v>0</v>
      </c>
      <c r="FI54" s="2">
        <v>2</v>
      </c>
      <c r="FJ54" s="2">
        <v>0</v>
      </c>
      <c r="FK54" s="2">
        <v>0</v>
      </c>
      <c r="FL54" s="2">
        <v>0</v>
      </c>
      <c r="FM54" s="2">
        <v>0</v>
      </c>
      <c r="FN54" s="2">
        <v>0</v>
      </c>
      <c r="FO54" s="2">
        <v>0</v>
      </c>
      <c r="FP54" s="2">
        <v>3</v>
      </c>
      <c r="FQ54" s="2">
        <v>0</v>
      </c>
      <c r="FZ54" s="2">
        <v>0</v>
      </c>
      <c r="GV54" s="2">
        <v>1</v>
      </c>
      <c r="GW54" s="2">
        <v>0</v>
      </c>
      <c r="GX54" s="2">
        <v>0</v>
      </c>
      <c r="GY54" s="2">
        <v>0</v>
      </c>
      <c r="GZ54" s="2">
        <v>0</v>
      </c>
      <c r="HA54" s="2">
        <v>0</v>
      </c>
      <c r="HB54" s="2">
        <v>0</v>
      </c>
      <c r="HC54" s="2">
        <v>0</v>
      </c>
      <c r="HD54" s="2">
        <v>0</v>
      </c>
      <c r="HE54" s="2">
        <v>0</v>
      </c>
      <c r="HF54" s="2">
        <v>0</v>
      </c>
      <c r="HG54" s="2">
        <v>0</v>
      </c>
      <c r="HH54" s="2">
        <v>1</v>
      </c>
      <c r="HI54" s="2">
        <v>0</v>
      </c>
      <c r="HR54" s="2">
        <v>1</v>
      </c>
      <c r="HS54" s="2">
        <v>1</v>
      </c>
      <c r="HT54" s="2">
        <v>1</v>
      </c>
      <c r="HU54" s="2">
        <v>0</v>
      </c>
      <c r="HV54" s="2">
        <v>0</v>
      </c>
      <c r="HW54" s="2">
        <v>0</v>
      </c>
      <c r="HX54" s="2">
        <v>0</v>
      </c>
      <c r="HY54" s="2">
        <v>1</v>
      </c>
      <c r="HZ54" s="2">
        <v>1</v>
      </c>
      <c r="IA54" s="2">
        <v>0</v>
      </c>
      <c r="IB54" s="2">
        <v>1</v>
      </c>
      <c r="IC54" s="2">
        <v>0</v>
      </c>
      <c r="ID54" s="2">
        <v>0</v>
      </c>
      <c r="IE54" s="2">
        <v>0</v>
      </c>
      <c r="IF54" s="2">
        <v>1</v>
      </c>
      <c r="IG54" s="2">
        <v>0</v>
      </c>
      <c r="IP54" s="2">
        <v>5</v>
      </c>
      <c r="IQ54" s="2">
        <v>2</v>
      </c>
      <c r="IR54" s="2">
        <v>1</v>
      </c>
      <c r="IS54" s="2">
        <v>1</v>
      </c>
      <c r="IT54" s="2">
        <v>1</v>
      </c>
      <c r="IU54" s="2">
        <v>5</v>
      </c>
      <c r="IV54" s="2">
        <v>0</v>
      </c>
      <c r="IW54" s="2">
        <v>4</v>
      </c>
      <c r="IX54" s="2">
        <v>0</v>
      </c>
      <c r="IY54" s="2">
        <v>3</v>
      </c>
      <c r="IZ54" s="2">
        <v>10</v>
      </c>
      <c r="JA54" s="2">
        <v>2</v>
      </c>
      <c r="JB54" s="2">
        <v>0</v>
      </c>
      <c r="JK54" s="2">
        <v>2</v>
      </c>
      <c r="JL54" s="2">
        <v>2</v>
      </c>
      <c r="JM54" s="2">
        <v>0</v>
      </c>
      <c r="JN54" s="2">
        <v>0</v>
      </c>
      <c r="JO54" s="2">
        <v>0</v>
      </c>
      <c r="JP54" s="2">
        <v>2</v>
      </c>
      <c r="JQ54" s="2">
        <v>0</v>
      </c>
      <c r="JR54" s="2">
        <v>0</v>
      </c>
      <c r="JS54" s="2">
        <v>0</v>
      </c>
      <c r="JT54" s="2">
        <v>1</v>
      </c>
      <c r="JU54" s="2">
        <v>6</v>
      </c>
      <c r="JV54" s="2">
        <v>1</v>
      </c>
      <c r="JW54" s="2">
        <v>0</v>
      </c>
      <c r="KF54" s="2">
        <v>1</v>
      </c>
      <c r="KG54" s="2">
        <v>14</v>
      </c>
      <c r="KH54" s="2">
        <v>0</v>
      </c>
      <c r="KI54" s="2">
        <v>1</v>
      </c>
      <c r="KJ54" s="2">
        <v>4</v>
      </c>
      <c r="KK54" s="2">
        <v>4</v>
      </c>
      <c r="KL54" s="2">
        <v>4</v>
      </c>
      <c r="KM54" s="2">
        <v>4</v>
      </c>
      <c r="KN54" s="2">
        <v>2</v>
      </c>
      <c r="KO54" s="2">
        <v>3</v>
      </c>
      <c r="KP54" s="2">
        <v>4</v>
      </c>
      <c r="KQ54" s="2">
        <v>3</v>
      </c>
      <c r="KR54" s="2">
        <v>4</v>
      </c>
      <c r="KS54" s="2">
        <v>4</v>
      </c>
      <c r="KT54" s="2">
        <v>4</v>
      </c>
      <c r="KU54" s="2">
        <v>4</v>
      </c>
      <c r="KV54" s="2">
        <v>0</v>
      </c>
      <c r="LE54" s="2">
        <v>1</v>
      </c>
      <c r="LF54" s="2">
        <v>1</v>
      </c>
      <c r="LG54" s="2">
        <v>0</v>
      </c>
      <c r="LH54" s="2">
        <v>0</v>
      </c>
      <c r="LI54" s="2">
        <v>0</v>
      </c>
      <c r="LJ54" s="2">
        <v>0</v>
      </c>
      <c r="LK54" s="2">
        <v>1</v>
      </c>
      <c r="LL54" s="2">
        <v>1</v>
      </c>
      <c r="LM54" s="2">
        <v>1</v>
      </c>
      <c r="LN54" s="46">
        <v>2</v>
      </c>
      <c r="LO54" s="46">
        <v>1</v>
      </c>
      <c r="LP54" s="2">
        <v>1</v>
      </c>
      <c r="LQ54" s="2">
        <v>1</v>
      </c>
      <c r="LR54" s="2">
        <v>0</v>
      </c>
      <c r="LS54" s="2">
        <v>1</v>
      </c>
      <c r="LT54" s="46">
        <v>1</v>
      </c>
      <c r="LU54" s="46">
        <v>1</v>
      </c>
      <c r="LV54" s="2">
        <v>1</v>
      </c>
      <c r="LW54" s="2">
        <v>0</v>
      </c>
      <c r="LX54" s="2">
        <v>1</v>
      </c>
      <c r="LY54" s="46">
        <v>1</v>
      </c>
      <c r="LZ54" s="46">
        <v>1</v>
      </c>
      <c r="MA54" s="46">
        <v>0</v>
      </c>
      <c r="MB54" s="2">
        <v>0</v>
      </c>
      <c r="MC54" s="2">
        <v>1</v>
      </c>
      <c r="MD54" s="2">
        <v>1</v>
      </c>
      <c r="ME54" s="2">
        <v>0</v>
      </c>
      <c r="MF54" s="2">
        <v>1</v>
      </c>
      <c r="MG54" s="2">
        <v>0</v>
      </c>
      <c r="MH54" s="2">
        <v>1</v>
      </c>
      <c r="MI54" s="2">
        <v>1</v>
      </c>
      <c r="MJ54" s="2">
        <v>1</v>
      </c>
      <c r="MK54" s="2">
        <v>1</v>
      </c>
      <c r="ML54" s="2">
        <v>0</v>
      </c>
      <c r="MM54" s="2">
        <v>0</v>
      </c>
      <c r="MN54" s="46">
        <v>0</v>
      </c>
      <c r="MO54" s="46">
        <v>1</v>
      </c>
      <c r="MP54" s="2">
        <v>0</v>
      </c>
      <c r="MQ54" s="2">
        <v>0</v>
      </c>
      <c r="MR54" s="2">
        <v>0</v>
      </c>
      <c r="MS54" s="2">
        <v>2</v>
      </c>
      <c r="MT54" s="2">
        <v>2</v>
      </c>
      <c r="MU54" s="2">
        <v>2</v>
      </c>
      <c r="MV54" s="2">
        <v>1</v>
      </c>
      <c r="MW54" s="2">
        <v>1</v>
      </c>
      <c r="MX54" s="2">
        <v>2</v>
      </c>
      <c r="MY54" s="2">
        <v>0</v>
      </c>
      <c r="MZ54" s="2">
        <v>1</v>
      </c>
      <c r="NA54" s="2">
        <v>0</v>
      </c>
      <c r="NB54" s="2">
        <v>1</v>
      </c>
      <c r="NC54" s="2">
        <v>0</v>
      </c>
      <c r="ND54" s="2">
        <v>1</v>
      </c>
      <c r="NE54" s="2">
        <v>0</v>
      </c>
      <c r="NF54" s="46">
        <v>1</v>
      </c>
      <c r="NG54" s="46">
        <v>1</v>
      </c>
      <c r="NH54" s="2">
        <v>1</v>
      </c>
      <c r="NI54" s="2">
        <v>1</v>
      </c>
      <c r="NJ54" s="38">
        <v>44076</v>
      </c>
      <c r="NK54" s="2">
        <v>2</v>
      </c>
      <c r="NL54" s="2">
        <v>1</v>
      </c>
      <c r="NM54" s="2">
        <v>0</v>
      </c>
      <c r="NN54" s="2">
        <v>0</v>
      </c>
      <c r="NO54" s="2">
        <v>0</v>
      </c>
      <c r="NP54" s="2">
        <v>0</v>
      </c>
      <c r="NQ54" s="2">
        <v>0</v>
      </c>
      <c r="NR54" s="2">
        <v>0</v>
      </c>
      <c r="NS54" s="2">
        <v>0</v>
      </c>
      <c r="NT54" s="2">
        <v>1</v>
      </c>
      <c r="NU54" s="2">
        <v>0</v>
      </c>
      <c r="NV54" s="2">
        <v>0</v>
      </c>
      <c r="NW54" s="2">
        <v>0</v>
      </c>
      <c r="NX54" s="2">
        <v>0</v>
      </c>
      <c r="NY54" s="2">
        <v>0</v>
      </c>
      <c r="NZ54" s="2">
        <v>0</v>
      </c>
      <c r="OA54" s="2">
        <v>0</v>
      </c>
      <c r="OB54" s="2">
        <v>0</v>
      </c>
      <c r="OC54" s="2">
        <v>0</v>
      </c>
      <c r="OD54" s="2">
        <v>0</v>
      </c>
      <c r="OE54" s="2">
        <v>0</v>
      </c>
      <c r="OF54" s="2">
        <v>0</v>
      </c>
      <c r="OG54" s="2">
        <v>0</v>
      </c>
      <c r="OH54" s="2">
        <v>0</v>
      </c>
      <c r="OI54" s="2">
        <v>1</v>
      </c>
      <c r="OJ54" s="2">
        <v>1</v>
      </c>
      <c r="OK54" s="2">
        <v>1</v>
      </c>
      <c r="OL54" s="2">
        <v>1</v>
      </c>
      <c r="OM54" s="2">
        <v>1</v>
      </c>
      <c r="ON54" s="2">
        <v>3</v>
      </c>
      <c r="OO54" s="2">
        <v>1</v>
      </c>
      <c r="OP54" s="2">
        <v>1</v>
      </c>
      <c r="OQ54" s="2">
        <v>1</v>
      </c>
      <c r="OR54" s="2">
        <v>1</v>
      </c>
      <c r="OS54" s="2">
        <v>1</v>
      </c>
      <c r="OT54" s="46">
        <v>3</v>
      </c>
      <c r="OU54" s="2">
        <v>1</v>
      </c>
      <c r="OV54" s="2">
        <v>1</v>
      </c>
      <c r="OW54" s="2">
        <v>1</v>
      </c>
      <c r="OX54" s="2">
        <v>1</v>
      </c>
      <c r="OY54" s="2">
        <v>1</v>
      </c>
      <c r="OZ54" s="2">
        <v>1</v>
      </c>
      <c r="PA54" s="2">
        <v>1</v>
      </c>
      <c r="PB54" s="2">
        <v>1</v>
      </c>
      <c r="PC54" s="46">
        <v>1</v>
      </c>
      <c r="PD54" s="46">
        <v>1</v>
      </c>
      <c r="PE54" s="2">
        <v>1</v>
      </c>
      <c r="PF54" s="2">
        <v>1</v>
      </c>
      <c r="PG54" s="2">
        <v>3</v>
      </c>
      <c r="PH54" s="46">
        <v>1</v>
      </c>
      <c r="PI54" s="2">
        <v>1</v>
      </c>
      <c r="PJ54" s="2">
        <v>3</v>
      </c>
      <c r="PK54" s="2">
        <v>3</v>
      </c>
      <c r="PL54" s="2">
        <v>2</v>
      </c>
      <c r="PM54" s="2">
        <v>1</v>
      </c>
      <c r="PN54" s="2">
        <v>1</v>
      </c>
      <c r="PO54" s="2">
        <v>1</v>
      </c>
      <c r="PP54" s="2">
        <v>3</v>
      </c>
      <c r="PQ54" s="2">
        <v>1</v>
      </c>
      <c r="PR54" s="2">
        <v>1</v>
      </c>
      <c r="PS54" s="2">
        <v>1</v>
      </c>
      <c r="PT54" s="2">
        <v>1</v>
      </c>
      <c r="PU54" s="2">
        <v>1</v>
      </c>
      <c r="PV54" s="2">
        <v>3</v>
      </c>
      <c r="PW54" s="2">
        <v>2</v>
      </c>
      <c r="PX54" s="2">
        <v>1</v>
      </c>
      <c r="PY54" s="2">
        <v>3</v>
      </c>
      <c r="PZ54" s="2">
        <v>3</v>
      </c>
      <c r="QA54" s="2">
        <v>1</v>
      </c>
      <c r="QB54" s="2">
        <v>2</v>
      </c>
      <c r="QC54" s="2">
        <v>1</v>
      </c>
      <c r="QD54" s="2">
        <v>3</v>
      </c>
      <c r="QE54" s="2">
        <v>3</v>
      </c>
      <c r="QF54" s="2">
        <v>3</v>
      </c>
      <c r="QG54" s="2">
        <v>3</v>
      </c>
      <c r="QH54" s="2">
        <v>1</v>
      </c>
      <c r="QI54" s="2">
        <v>3</v>
      </c>
      <c r="QJ54" s="2">
        <v>1</v>
      </c>
      <c r="QK54" s="2">
        <v>1</v>
      </c>
      <c r="QL54" s="2">
        <v>1</v>
      </c>
      <c r="QM54" s="2">
        <v>1</v>
      </c>
      <c r="QN54" s="2">
        <v>0</v>
      </c>
      <c r="QO54" s="2">
        <v>2</v>
      </c>
      <c r="QP54" s="2">
        <v>1</v>
      </c>
      <c r="QQ54" s="2">
        <v>3</v>
      </c>
      <c r="QR54" s="2">
        <v>1</v>
      </c>
      <c r="QS54" s="2" t="s">
        <v>1377</v>
      </c>
      <c r="QT54" s="2">
        <v>0</v>
      </c>
      <c r="QV54" s="2">
        <v>3</v>
      </c>
      <c r="QW54" s="2">
        <v>1</v>
      </c>
      <c r="QX54" s="2">
        <v>1</v>
      </c>
      <c r="QY54" s="2">
        <v>0</v>
      </c>
      <c r="RA54" s="2">
        <v>1</v>
      </c>
      <c r="RB54" s="2">
        <v>1</v>
      </c>
      <c r="RC54" s="2">
        <v>1</v>
      </c>
      <c r="RD54" s="2">
        <v>3</v>
      </c>
      <c r="RE54" s="2">
        <v>1</v>
      </c>
      <c r="RF54" s="2">
        <v>1</v>
      </c>
      <c r="RG54" s="2">
        <v>1</v>
      </c>
      <c r="RH54" s="2">
        <v>1</v>
      </c>
      <c r="RJ54" s="2">
        <v>0</v>
      </c>
      <c r="RK54" s="2">
        <v>1</v>
      </c>
      <c r="RL54" s="2">
        <v>1</v>
      </c>
      <c r="RM54" s="2">
        <v>0</v>
      </c>
      <c r="RN54" s="2">
        <v>0</v>
      </c>
      <c r="RO54" s="2">
        <v>0</v>
      </c>
      <c r="RP54" s="2">
        <v>0</v>
      </c>
      <c r="RQ54" s="2">
        <v>1</v>
      </c>
      <c r="RR54" s="2">
        <v>0</v>
      </c>
      <c r="RS54" s="2">
        <v>0</v>
      </c>
      <c r="RT54" s="2">
        <v>0</v>
      </c>
      <c r="RU54" s="2">
        <v>0</v>
      </c>
      <c r="RV54" s="2">
        <v>0</v>
      </c>
      <c r="RW54" s="2">
        <v>0</v>
      </c>
      <c r="RX54" s="2">
        <v>0</v>
      </c>
      <c r="RY54" s="2">
        <v>0</v>
      </c>
      <c r="RZ54" s="2">
        <v>0</v>
      </c>
      <c r="SA54" s="2">
        <v>0</v>
      </c>
      <c r="SB54" s="2">
        <v>0</v>
      </c>
      <c r="SC54" s="2">
        <v>1</v>
      </c>
      <c r="SD54" s="2">
        <v>0</v>
      </c>
      <c r="SE54" s="2">
        <v>0</v>
      </c>
      <c r="SF54" s="2">
        <v>1</v>
      </c>
      <c r="SG54" s="2">
        <v>0</v>
      </c>
      <c r="SH54" s="2">
        <v>0</v>
      </c>
      <c r="SI54" s="2">
        <v>1</v>
      </c>
      <c r="SJ54" s="2" t="s">
        <v>1378</v>
      </c>
      <c r="SK54" s="2">
        <v>0</v>
      </c>
      <c r="SL54" s="2">
        <v>1</v>
      </c>
      <c r="SM54" s="2">
        <v>1</v>
      </c>
      <c r="SN54" s="2">
        <v>1</v>
      </c>
      <c r="SO54" s="2">
        <v>1</v>
      </c>
      <c r="SP54" s="2">
        <v>1</v>
      </c>
      <c r="SQ54" s="2">
        <v>0</v>
      </c>
      <c r="SR54" s="2">
        <v>0</v>
      </c>
      <c r="SS54" s="2">
        <v>0</v>
      </c>
      <c r="ST54" s="2">
        <v>0</v>
      </c>
      <c r="SU54" s="2">
        <v>0</v>
      </c>
      <c r="SV54" s="2">
        <v>0</v>
      </c>
      <c r="SW54" s="2">
        <v>0</v>
      </c>
      <c r="SX54" s="2">
        <v>0</v>
      </c>
      <c r="SY54" s="2">
        <v>0</v>
      </c>
      <c r="SZ54" s="2">
        <v>0</v>
      </c>
      <c r="TA54" s="2">
        <v>0</v>
      </c>
      <c r="TB54" s="2">
        <v>0</v>
      </c>
      <c r="TC54" s="2">
        <v>0</v>
      </c>
      <c r="TE54" s="2">
        <v>0</v>
      </c>
      <c r="TF54" s="2">
        <v>1</v>
      </c>
      <c r="TG54" s="2">
        <v>1</v>
      </c>
      <c r="TH54" s="2">
        <v>1</v>
      </c>
      <c r="TI54" s="2">
        <v>1</v>
      </c>
      <c r="TJ54" s="2">
        <v>0</v>
      </c>
      <c r="TK54" s="2">
        <v>0</v>
      </c>
      <c r="TL54" s="2">
        <v>1</v>
      </c>
      <c r="TM54" s="2">
        <v>1</v>
      </c>
      <c r="TN54" s="2">
        <v>1</v>
      </c>
      <c r="TO54" s="2">
        <v>1</v>
      </c>
      <c r="TP54" s="2">
        <v>1</v>
      </c>
      <c r="TQ54" s="2">
        <v>1</v>
      </c>
      <c r="TR54" s="2">
        <v>1</v>
      </c>
      <c r="TS54" s="2">
        <v>1</v>
      </c>
      <c r="TT54" s="2">
        <v>0</v>
      </c>
      <c r="TU54" s="2">
        <v>0</v>
      </c>
      <c r="TV54" s="2">
        <v>1</v>
      </c>
      <c r="TW54" s="2">
        <v>1</v>
      </c>
      <c r="TX54" s="2">
        <v>0</v>
      </c>
      <c r="TY54" s="2">
        <v>0</v>
      </c>
      <c r="UA54" s="2">
        <v>1</v>
      </c>
      <c r="UB54" s="2">
        <v>3</v>
      </c>
      <c r="UC54" s="2">
        <v>1</v>
      </c>
      <c r="UD54" s="2">
        <v>0</v>
      </c>
      <c r="UE54" s="2">
        <v>1</v>
      </c>
      <c r="UF54" s="2">
        <v>0</v>
      </c>
      <c r="UG54" s="2">
        <v>1</v>
      </c>
      <c r="UH54" s="2">
        <v>0</v>
      </c>
      <c r="UI54" s="2">
        <v>1</v>
      </c>
      <c r="UJ54" s="2">
        <v>1</v>
      </c>
      <c r="UK54" s="2">
        <v>0</v>
      </c>
      <c r="UL54" s="2">
        <v>1</v>
      </c>
      <c r="UM54" s="2">
        <v>1</v>
      </c>
      <c r="UN54" s="2">
        <v>1</v>
      </c>
      <c r="UO54" s="2">
        <v>0</v>
      </c>
      <c r="UP54" s="2">
        <v>1</v>
      </c>
      <c r="UQ54" s="2">
        <v>1</v>
      </c>
      <c r="UR54" s="2">
        <v>1</v>
      </c>
      <c r="US54" s="2">
        <v>1</v>
      </c>
      <c r="UT54" s="2">
        <v>1</v>
      </c>
      <c r="UU54" s="2">
        <v>1</v>
      </c>
      <c r="UV54" s="2">
        <v>1</v>
      </c>
      <c r="UW54" s="2">
        <v>1</v>
      </c>
      <c r="UX54" s="2">
        <v>0</v>
      </c>
      <c r="UY54" s="2">
        <v>0</v>
      </c>
      <c r="UZ54" s="2">
        <v>2</v>
      </c>
    </row>
    <row r="55" spans="1:572" x14ac:dyDescent="0.25">
      <c r="A55" s="2">
        <v>102</v>
      </c>
      <c r="B55" s="2" t="s">
        <v>114</v>
      </c>
      <c r="C55" s="2" t="s">
        <v>1328</v>
      </c>
      <c r="D55" s="2">
        <v>1</v>
      </c>
      <c r="F55" s="31" t="s">
        <v>2594</v>
      </c>
      <c r="G55" s="2">
        <v>1</v>
      </c>
      <c r="H55" s="2">
        <v>0</v>
      </c>
      <c r="J55" s="2">
        <v>1</v>
      </c>
      <c r="K55" s="2">
        <v>0</v>
      </c>
      <c r="L55" s="2">
        <v>0</v>
      </c>
      <c r="M55" s="2">
        <v>1</v>
      </c>
      <c r="N55" s="2">
        <v>1</v>
      </c>
      <c r="O55" s="2">
        <v>1</v>
      </c>
      <c r="P55" s="2">
        <v>1</v>
      </c>
      <c r="Q55" s="2">
        <v>0</v>
      </c>
      <c r="R55" s="2">
        <v>1</v>
      </c>
      <c r="S55" s="2">
        <v>1</v>
      </c>
      <c r="T55" s="2">
        <v>0</v>
      </c>
      <c r="U55" s="2">
        <v>1</v>
      </c>
      <c r="V55" s="2">
        <v>1</v>
      </c>
      <c r="W55" s="2">
        <v>0</v>
      </c>
      <c r="X55" s="2">
        <v>1</v>
      </c>
      <c r="Y55" s="2">
        <v>0</v>
      </c>
      <c r="Z55" s="2">
        <v>0</v>
      </c>
      <c r="AA55" s="2">
        <v>0</v>
      </c>
      <c r="AB55" s="2">
        <v>0</v>
      </c>
      <c r="AC55" s="2">
        <v>0</v>
      </c>
      <c r="AD55" s="2">
        <v>0</v>
      </c>
      <c r="AE55" s="2">
        <v>0</v>
      </c>
      <c r="AF55" s="2">
        <v>1</v>
      </c>
      <c r="AG55" s="2">
        <v>3</v>
      </c>
      <c r="AH55" s="2">
        <v>1</v>
      </c>
      <c r="AI55" s="2">
        <v>4</v>
      </c>
      <c r="AJ55" s="46">
        <v>0</v>
      </c>
      <c r="AK55" s="2">
        <v>0</v>
      </c>
      <c r="AL55" s="2">
        <v>0</v>
      </c>
      <c r="AM55" s="2">
        <v>0</v>
      </c>
      <c r="AN55" s="2">
        <v>0</v>
      </c>
      <c r="AO55" s="2">
        <v>0</v>
      </c>
      <c r="AP55" s="2">
        <v>0</v>
      </c>
      <c r="AQ55" s="2">
        <v>0</v>
      </c>
      <c r="AR55" s="2">
        <v>0</v>
      </c>
      <c r="AS55" s="2">
        <v>0</v>
      </c>
      <c r="AT55" s="2">
        <v>0</v>
      </c>
      <c r="AU55" s="2">
        <v>0</v>
      </c>
      <c r="AV55" s="2">
        <v>0</v>
      </c>
      <c r="AW55" s="2">
        <v>0</v>
      </c>
      <c r="AX55" s="2">
        <v>0</v>
      </c>
      <c r="AY55" s="2">
        <v>0</v>
      </c>
      <c r="AZ55" s="2">
        <v>0</v>
      </c>
      <c r="BA55" s="2">
        <v>0</v>
      </c>
      <c r="BB55" s="2">
        <v>0</v>
      </c>
      <c r="BC55" s="2">
        <v>0</v>
      </c>
      <c r="BD55" s="2">
        <v>0</v>
      </c>
      <c r="BE55" s="2">
        <v>0</v>
      </c>
      <c r="BF55" s="2">
        <v>1</v>
      </c>
      <c r="BG55" s="2">
        <v>9</v>
      </c>
      <c r="BH55" s="2">
        <v>0</v>
      </c>
      <c r="BI55" s="2">
        <v>0</v>
      </c>
      <c r="BJ55" s="2">
        <v>0</v>
      </c>
      <c r="BK55" s="2">
        <v>3</v>
      </c>
      <c r="BL55" s="2">
        <v>6</v>
      </c>
      <c r="BM55" s="2">
        <v>0</v>
      </c>
      <c r="BN55" s="2">
        <v>0</v>
      </c>
      <c r="BO55" s="2">
        <v>0</v>
      </c>
      <c r="BP55" s="2">
        <v>0</v>
      </c>
      <c r="BQ55" s="2">
        <v>12</v>
      </c>
      <c r="BR55" s="2">
        <v>3</v>
      </c>
      <c r="BS55" s="2">
        <v>1</v>
      </c>
      <c r="BT55" s="2">
        <v>2</v>
      </c>
      <c r="BU55" s="2">
        <v>0</v>
      </c>
      <c r="BV55" s="2">
        <v>1</v>
      </c>
      <c r="BW55" s="2">
        <v>0</v>
      </c>
      <c r="BX55" s="2">
        <v>1</v>
      </c>
      <c r="BY55" s="2">
        <v>1</v>
      </c>
      <c r="BZ55" s="2">
        <v>0</v>
      </c>
      <c r="CA55" s="2">
        <v>0</v>
      </c>
      <c r="CB55" s="2">
        <v>1</v>
      </c>
      <c r="CC55" s="2">
        <v>0</v>
      </c>
      <c r="CE55" s="2">
        <v>50000</v>
      </c>
      <c r="CF55" s="46">
        <v>3000</v>
      </c>
      <c r="CG55" s="2">
        <v>0</v>
      </c>
      <c r="CH55" s="46">
        <v>6</v>
      </c>
      <c r="CI55" s="2">
        <v>3</v>
      </c>
      <c r="CJ55" s="2">
        <v>0</v>
      </c>
      <c r="CK55" s="2">
        <v>0</v>
      </c>
      <c r="CL55" s="2">
        <v>1</v>
      </c>
      <c r="CM55" s="2">
        <v>1</v>
      </c>
      <c r="CN55" s="2">
        <v>1</v>
      </c>
      <c r="CO55" s="2">
        <v>1</v>
      </c>
      <c r="CP55" s="2">
        <v>1</v>
      </c>
      <c r="CQ55" s="2">
        <v>6</v>
      </c>
      <c r="CR55" s="2">
        <v>1</v>
      </c>
      <c r="CT55" s="46">
        <v>9</v>
      </c>
      <c r="CU55" s="46">
        <v>360</v>
      </c>
      <c r="CV55" s="2">
        <v>0</v>
      </c>
      <c r="CX55" s="2">
        <v>1</v>
      </c>
      <c r="CY55" s="2">
        <v>40</v>
      </c>
      <c r="CZ55" s="2">
        <v>3</v>
      </c>
      <c r="DA55" s="2">
        <v>132</v>
      </c>
      <c r="DB55" s="46">
        <v>3</v>
      </c>
      <c r="DC55" s="46">
        <v>120</v>
      </c>
      <c r="DD55" s="46">
        <v>9</v>
      </c>
      <c r="DE55" s="46">
        <v>320</v>
      </c>
      <c r="DF55" s="2">
        <v>1</v>
      </c>
      <c r="DG55" s="2">
        <v>40</v>
      </c>
      <c r="DH55" s="46">
        <v>6</v>
      </c>
      <c r="DI55" s="46">
        <v>240</v>
      </c>
      <c r="DJ55" s="46">
        <v>0</v>
      </c>
      <c r="DK55" s="46"/>
      <c r="DL55" s="2">
        <v>9</v>
      </c>
      <c r="DM55" s="2">
        <v>360</v>
      </c>
      <c r="DN55" s="46">
        <v>15</v>
      </c>
      <c r="DO55" s="46">
        <v>520</v>
      </c>
      <c r="DP55" s="46">
        <v>3</v>
      </c>
      <c r="DQ55" s="46">
        <v>120</v>
      </c>
      <c r="DR55" s="2">
        <v>1</v>
      </c>
      <c r="DS55" s="46">
        <v>2</v>
      </c>
      <c r="DT55" s="46">
        <v>60</v>
      </c>
      <c r="DU55" s="46">
        <v>1</v>
      </c>
      <c r="DV55" s="46">
        <v>40</v>
      </c>
      <c r="DW55" s="46">
        <v>1</v>
      </c>
      <c r="DX55" s="46">
        <v>20</v>
      </c>
      <c r="DY55" s="46">
        <v>0</v>
      </c>
      <c r="DZ55" s="46"/>
      <c r="EA55" s="46">
        <v>1</v>
      </c>
      <c r="EB55" s="46">
        <v>40</v>
      </c>
      <c r="EC55" s="46">
        <v>1</v>
      </c>
      <c r="ED55" s="46">
        <v>20</v>
      </c>
      <c r="EE55" s="46">
        <v>0</v>
      </c>
      <c r="EF55" s="46"/>
      <c r="EG55" s="46">
        <v>0</v>
      </c>
      <c r="EH55" s="46"/>
      <c r="EI55" s="2">
        <v>0</v>
      </c>
      <c r="EJ55" s="2">
        <v>0</v>
      </c>
      <c r="EK55" s="2">
        <v>0</v>
      </c>
      <c r="EL55" s="2">
        <v>0</v>
      </c>
      <c r="EM55" s="2">
        <v>0</v>
      </c>
      <c r="EN55" s="2">
        <v>1</v>
      </c>
      <c r="EO55" s="2">
        <v>1</v>
      </c>
      <c r="EP55" s="2">
        <v>1</v>
      </c>
      <c r="EQ55" s="2">
        <v>0</v>
      </c>
      <c r="ER55" s="2">
        <v>2</v>
      </c>
      <c r="ES55" s="2">
        <v>3</v>
      </c>
      <c r="ET55" s="2">
        <v>0</v>
      </c>
      <c r="EU55" s="2">
        <v>0</v>
      </c>
      <c r="FD55" s="2">
        <v>0</v>
      </c>
      <c r="FZ55" s="2">
        <v>0</v>
      </c>
      <c r="GV55" s="2">
        <v>0</v>
      </c>
      <c r="HR55" s="2">
        <v>0</v>
      </c>
      <c r="HS55" s="2">
        <v>0</v>
      </c>
      <c r="HT55" s="2">
        <v>0</v>
      </c>
      <c r="HU55" s="2">
        <v>0</v>
      </c>
      <c r="HV55" s="2">
        <v>0</v>
      </c>
      <c r="HW55" s="2">
        <v>0</v>
      </c>
      <c r="HX55" s="2">
        <v>0</v>
      </c>
      <c r="HY55" s="2">
        <v>0</v>
      </c>
      <c r="HZ55" s="2">
        <v>0</v>
      </c>
      <c r="IA55" s="2">
        <v>0</v>
      </c>
      <c r="IB55" s="2">
        <v>0</v>
      </c>
      <c r="IC55" s="2">
        <v>0</v>
      </c>
      <c r="ID55" s="2">
        <v>1</v>
      </c>
      <c r="IE55" s="2">
        <v>0</v>
      </c>
      <c r="IF55" s="2">
        <v>0</v>
      </c>
      <c r="IG55" s="2">
        <v>0</v>
      </c>
      <c r="IP55" s="2">
        <v>4</v>
      </c>
      <c r="IQ55" s="2">
        <v>0</v>
      </c>
      <c r="IR55" s="2">
        <v>0</v>
      </c>
      <c r="IS55" s="2">
        <v>1</v>
      </c>
      <c r="IT55" s="2">
        <v>0</v>
      </c>
      <c r="IU55" s="2">
        <v>1</v>
      </c>
      <c r="IV55" s="2">
        <v>0</v>
      </c>
      <c r="IW55" s="2">
        <v>0</v>
      </c>
      <c r="IX55" s="2">
        <v>0</v>
      </c>
      <c r="IY55" s="2">
        <v>5</v>
      </c>
      <c r="IZ55" s="2">
        <v>4</v>
      </c>
      <c r="JA55" s="2">
        <v>0</v>
      </c>
      <c r="JB55" s="2">
        <v>1</v>
      </c>
      <c r="JC55" s="2">
        <v>0</v>
      </c>
      <c r="JD55" s="2">
        <v>0</v>
      </c>
      <c r="JE55" s="2">
        <v>1</v>
      </c>
      <c r="JF55" s="2">
        <v>0</v>
      </c>
      <c r="JG55" s="2">
        <v>0</v>
      </c>
      <c r="JH55" s="2">
        <v>0</v>
      </c>
      <c r="JI55" s="2">
        <v>0</v>
      </c>
      <c r="JJ55" s="2">
        <v>0</v>
      </c>
      <c r="JK55" s="2">
        <v>4</v>
      </c>
      <c r="JL55" s="2">
        <v>0</v>
      </c>
      <c r="JM55" s="2">
        <v>0</v>
      </c>
      <c r="JN55" s="2">
        <v>1</v>
      </c>
      <c r="JO55" s="2">
        <v>0</v>
      </c>
      <c r="JP55" s="2">
        <v>2</v>
      </c>
      <c r="JQ55" s="2">
        <v>0</v>
      </c>
      <c r="JR55" s="2">
        <v>0</v>
      </c>
      <c r="JS55" s="2">
        <v>0</v>
      </c>
      <c r="JT55" s="2">
        <v>4</v>
      </c>
      <c r="JU55" s="2">
        <v>5</v>
      </c>
      <c r="JV55" s="2">
        <v>0</v>
      </c>
      <c r="JW55" s="2">
        <v>1</v>
      </c>
      <c r="JX55" s="2">
        <v>0</v>
      </c>
      <c r="JY55" s="2">
        <v>0</v>
      </c>
      <c r="JZ55" s="2">
        <v>1</v>
      </c>
      <c r="KA55" s="2">
        <v>0</v>
      </c>
      <c r="KB55" s="2">
        <v>0</v>
      </c>
      <c r="KC55" s="2">
        <v>0</v>
      </c>
      <c r="KD55" s="2">
        <v>0</v>
      </c>
      <c r="KE55" s="2">
        <v>0</v>
      </c>
      <c r="KF55" s="2">
        <v>1</v>
      </c>
      <c r="KG55" s="2">
        <v>14</v>
      </c>
      <c r="KH55" s="2">
        <v>1</v>
      </c>
      <c r="KJ55" s="2">
        <v>4</v>
      </c>
      <c r="KK55" s="2">
        <v>4</v>
      </c>
      <c r="KL55" s="2">
        <v>4</v>
      </c>
      <c r="KM55" s="2">
        <v>4</v>
      </c>
      <c r="KN55" s="2">
        <v>2</v>
      </c>
      <c r="KO55" s="2">
        <v>3</v>
      </c>
      <c r="KP55" s="2">
        <v>4</v>
      </c>
      <c r="KQ55" s="2">
        <v>1</v>
      </c>
      <c r="KR55" s="2">
        <v>4</v>
      </c>
      <c r="KS55" s="2">
        <v>4</v>
      </c>
      <c r="KT55" s="2">
        <v>2</v>
      </c>
      <c r="KU55" s="2">
        <v>2</v>
      </c>
      <c r="KV55" s="2">
        <v>1</v>
      </c>
      <c r="KW55" s="2">
        <v>2</v>
      </c>
      <c r="KX55" s="2">
        <v>4</v>
      </c>
      <c r="KY55" s="2">
        <v>4</v>
      </c>
      <c r="KZ55" s="2">
        <v>4</v>
      </c>
      <c r="LA55" s="2">
        <v>2</v>
      </c>
      <c r="LB55" s="2">
        <v>4</v>
      </c>
      <c r="LC55" s="2">
        <v>4</v>
      </c>
      <c r="LD55" s="2">
        <v>4</v>
      </c>
      <c r="LE55" s="2">
        <v>1</v>
      </c>
      <c r="LF55" s="2">
        <v>1</v>
      </c>
      <c r="LG55" s="2">
        <v>0</v>
      </c>
      <c r="LH55" s="2">
        <v>0</v>
      </c>
      <c r="LI55" s="2">
        <v>0</v>
      </c>
      <c r="LJ55" s="2">
        <v>0</v>
      </c>
      <c r="LK55" s="2">
        <v>1</v>
      </c>
      <c r="LL55" s="2">
        <v>1</v>
      </c>
      <c r="LM55" s="2">
        <v>0</v>
      </c>
      <c r="LN55" s="46">
        <v>1</v>
      </c>
      <c r="LO55" s="46">
        <v>1</v>
      </c>
      <c r="LP55" s="2">
        <v>1</v>
      </c>
      <c r="LQ55" s="2">
        <v>1</v>
      </c>
      <c r="LR55" s="2">
        <v>1</v>
      </c>
      <c r="LS55" s="2">
        <v>0</v>
      </c>
      <c r="LT55" s="46">
        <v>1</v>
      </c>
      <c r="LU55" s="46">
        <v>1</v>
      </c>
      <c r="LV55" s="2">
        <v>1</v>
      </c>
      <c r="LW55" s="2">
        <v>0</v>
      </c>
      <c r="LX55" s="2">
        <v>0</v>
      </c>
      <c r="LY55" s="46">
        <v>1</v>
      </c>
      <c r="LZ55" s="46">
        <v>0</v>
      </c>
      <c r="MA55" s="46">
        <v>1</v>
      </c>
      <c r="MB55" s="2">
        <v>0</v>
      </c>
      <c r="MC55" s="2">
        <v>1</v>
      </c>
      <c r="MD55" s="2">
        <v>0</v>
      </c>
      <c r="ME55" s="2">
        <v>0</v>
      </c>
      <c r="MF55" s="2">
        <v>1</v>
      </c>
      <c r="MG55" s="2">
        <v>0</v>
      </c>
      <c r="MH55" s="2">
        <v>1</v>
      </c>
      <c r="MI55" s="2">
        <v>0</v>
      </c>
      <c r="MJ55" s="2">
        <v>1</v>
      </c>
      <c r="MK55" s="2">
        <v>1</v>
      </c>
      <c r="ML55" s="2">
        <v>0</v>
      </c>
      <c r="MM55" s="2">
        <v>0</v>
      </c>
      <c r="MN55" s="46">
        <v>0</v>
      </c>
      <c r="MO55" s="46">
        <v>0</v>
      </c>
      <c r="MP55" s="2">
        <v>0</v>
      </c>
      <c r="MQ55" s="2">
        <v>0</v>
      </c>
      <c r="MR55" s="2">
        <v>0</v>
      </c>
      <c r="MS55" s="2">
        <v>3</v>
      </c>
      <c r="MT55" s="2">
        <v>2</v>
      </c>
      <c r="MU55" s="2">
        <v>3</v>
      </c>
      <c r="MV55" s="2">
        <v>3</v>
      </c>
      <c r="MW55" s="2">
        <v>2</v>
      </c>
      <c r="MX55" s="2">
        <v>2</v>
      </c>
      <c r="MY55" s="2">
        <v>0</v>
      </c>
      <c r="MZ55" s="2">
        <v>0</v>
      </c>
      <c r="NA55" s="2">
        <v>0</v>
      </c>
      <c r="NB55" s="2">
        <v>0</v>
      </c>
      <c r="NC55" s="2">
        <v>0</v>
      </c>
      <c r="ND55" s="2">
        <v>1</v>
      </c>
      <c r="NE55" s="2">
        <v>0</v>
      </c>
      <c r="NF55" s="46">
        <v>1</v>
      </c>
      <c r="NG55" s="46">
        <v>0</v>
      </c>
      <c r="NH55" s="2">
        <v>1</v>
      </c>
      <c r="NI55" s="2">
        <v>1</v>
      </c>
      <c r="NJ55" s="38">
        <v>44074</v>
      </c>
      <c r="NK55" s="2">
        <v>2</v>
      </c>
      <c r="NL55" s="2">
        <v>1</v>
      </c>
      <c r="NM55" s="2">
        <v>0</v>
      </c>
      <c r="NN55" s="2">
        <v>0</v>
      </c>
      <c r="NO55" s="2">
        <v>0</v>
      </c>
      <c r="NP55" s="2">
        <v>0</v>
      </c>
      <c r="NQ55" s="2">
        <v>0</v>
      </c>
      <c r="NR55" s="2">
        <v>1</v>
      </c>
      <c r="NS55" s="2">
        <v>0</v>
      </c>
      <c r="NT55" s="2">
        <v>1</v>
      </c>
      <c r="NU55" s="2">
        <v>0</v>
      </c>
      <c r="NV55" s="2">
        <v>0</v>
      </c>
      <c r="NW55" s="2">
        <v>1</v>
      </c>
      <c r="NX55" s="2">
        <v>0</v>
      </c>
      <c r="NY55" s="2">
        <v>1</v>
      </c>
      <c r="NZ55" s="2">
        <v>0</v>
      </c>
      <c r="OA55" s="2">
        <v>0</v>
      </c>
      <c r="OB55" s="2">
        <v>1</v>
      </c>
      <c r="OC55" s="2">
        <v>0</v>
      </c>
      <c r="OD55" s="2">
        <v>0</v>
      </c>
      <c r="OE55" s="2">
        <v>0</v>
      </c>
      <c r="OF55" s="2">
        <v>0</v>
      </c>
      <c r="OG55" s="2">
        <v>0</v>
      </c>
      <c r="OH55" s="2">
        <v>0</v>
      </c>
      <c r="OI55" s="2">
        <v>2</v>
      </c>
      <c r="OJ55" s="2">
        <v>1</v>
      </c>
      <c r="OK55" s="2">
        <v>2</v>
      </c>
      <c r="OL55" s="2">
        <v>2</v>
      </c>
      <c r="OM55" s="2">
        <v>1</v>
      </c>
      <c r="ON55" s="2">
        <v>3</v>
      </c>
      <c r="OO55" s="2">
        <v>1</v>
      </c>
      <c r="OP55" s="2">
        <v>1</v>
      </c>
      <c r="OQ55" s="2">
        <v>1</v>
      </c>
      <c r="OR55" s="2">
        <v>1</v>
      </c>
      <c r="OS55" s="2">
        <v>1</v>
      </c>
      <c r="OT55" s="46">
        <v>1</v>
      </c>
      <c r="OU55" s="2">
        <v>1</v>
      </c>
      <c r="OV55" s="2">
        <v>1</v>
      </c>
      <c r="OW55" s="2">
        <v>2</v>
      </c>
      <c r="OX55" s="2">
        <v>1</v>
      </c>
      <c r="OY55" s="2">
        <v>2</v>
      </c>
      <c r="OZ55" s="2">
        <v>3</v>
      </c>
      <c r="PA55" s="2">
        <v>1</v>
      </c>
      <c r="PB55" s="2">
        <v>2</v>
      </c>
      <c r="PC55" s="46">
        <v>2</v>
      </c>
      <c r="PD55" s="46">
        <v>2</v>
      </c>
      <c r="PE55" s="2">
        <v>2</v>
      </c>
      <c r="PF55" s="2">
        <v>1</v>
      </c>
      <c r="PG55" s="2">
        <v>3</v>
      </c>
      <c r="PH55" s="46">
        <v>1</v>
      </c>
      <c r="PI55" s="2">
        <v>2</v>
      </c>
      <c r="PJ55" s="2">
        <v>2</v>
      </c>
      <c r="PK55" s="2">
        <v>2</v>
      </c>
      <c r="PL55" s="2">
        <v>2</v>
      </c>
      <c r="PM55" s="2">
        <v>2</v>
      </c>
      <c r="PN55" s="2">
        <v>2</v>
      </c>
      <c r="PO55" s="2">
        <v>2</v>
      </c>
      <c r="PP55" s="2">
        <v>3</v>
      </c>
      <c r="PQ55" s="2">
        <v>2</v>
      </c>
      <c r="PR55" s="2">
        <v>1</v>
      </c>
      <c r="PS55" s="2">
        <v>1</v>
      </c>
      <c r="PT55" s="2">
        <v>1</v>
      </c>
      <c r="PU55" s="2">
        <v>1</v>
      </c>
      <c r="PV55" s="2">
        <v>1</v>
      </c>
      <c r="PW55" s="2">
        <v>2</v>
      </c>
      <c r="PX55" s="2">
        <v>1</v>
      </c>
      <c r="PY55" s="2">
        <v>1</v>
      </c>
      <c r="PZ55" s="2">
        <v>1</v>
      </c>
      <c r="QA55" s="2">
        <v>2</v>
      </c>
      <c r="QB55" s="2">
        <v>3</v>
      </c>
      <c r="QC55" s="2">
        <v>2</v>
      </c>
      <c r="QD55" s="2">
        <v>3</v>
      </c>
      <c r="QE55" s="2">
        <v>1</v>
      </c>
      <c r="QF55" s="2">
        <v>3</v>
      </c>
      <c r="QG55" s="2">
        <v>1</v>
      </c>
      <c r="QH55" s="2">
        <v>1</v>
      </c>
      <c r="QI55" s="2">
        <v>3</v>
      </c>
      <c r="QJ55" s="2">
        <v>2</v>
      </c>
      <c r="QK55" s="2">
        <v>1</v>
      </c>
      <c r="QL55" s="2">
        <v>1</v>
      </c>
      <c r="QM55" s="2">
        <v>1</v>
      </c>
      <c r="QN55" s="2">
        <v>1</v>
      </c>
      <c r="QO55" s="2">
        <v>2</v>
      </c>
      <c r="QP55" s="2">
        <v>1</v>
      </c>
      <c r="QQ55" s="2">
        <v>1</v>
      </c>
      <c r="QR55" s="2">
        <v>1</v>
      </c>
      <c r="QS55" s="2" t="s">
        <v>1379</v>
      </c>
      <c r="QT55" s="2">
        <v>1</v>
      </c>
      <c r="QU55" s="2" t="s">
        <v>1379</v>
      </c>
      <c r="QV55" s="2">
        <v>2</v>
      </c>
      <c r="QW55" s="2">
        <v>2</v>
      </c>
      <c r="QX55" s="2">
        <v>1</v>
      </c>
      <c r="QY55" s="2">
        <v>1</v>
      </c>
      <c r="QZ55" s="2">
        <v>0</v>
      </c>
      <c r="RA55" s="2">
        <v>0</v>
      </c>
      <c r="RB55" s="2">
        <v>1</v>
      </c>
      <c r="RC55" s="2">
        <v>1</v>
      </c>
      <c r="RD55" s="2">
        <v>3</v>
      </c>
      <c r="RE55" s="2">
        <v>1</v>
      </c>
      <c r="RF55" s="2">
        <v>1</v>
      </c>
      <c r="RG55" s="2">
        <v>1</v>
      </c>
      <c r="RH55" s="2">
        <v>1</v>
      </c>
      <c r="RJ55" s="2">
        <v>1</v>
      </c>
      <c r="RK55" s="2">
        <v>1</v>
      </c>
      <c r="RL55" s="2">
        <v>1</v>
      </c>
      <c r="RM55" s="2">
        <v>0</v>
      </c>
      <c r="RN55" s="2">
        <v>0</v>
      </c>
      <c r="RO55" s="2">
        <v>1</v>
      </c>
      <c r="RP55" s="2">
        <v>1</v>
      </c>
      <c r="RQ55" s="2">
        <v>0</v>
      </c>
      <c r="RR55" s="2">
        <v>1</v>
      </c>
      <c r="RS55" s="2">
        <v>1</v>
      </c>
      <c r="RT55" s="2">
        <v>0</v>
      </c>
      <c r="RU55" s="2">
        <v>1</v>
      </c>
      <c r="RV55" s="2">
        <v>0</v>
      </c>
      <c r="RW55" s="2">
        <v>1</v>
      </c>
      <c r="RX55" s="2">
        <v>1</v>
      </c>
      <c r="RY55" s="2">
        <v>1</v>
      </c>
      <c r="RZ55" s="2">
        <v>1</v>
      </c>
      <c r="SA55" s="2">
        <v>1</v>
      </c>
      <c r="SB55" s="2">
        <v>1</v>
      </c>
      <c r="SC55" s="2">
        <v>1</v>
      </c>
      <c r="SD55" s="2">
        <v>0</v>
      </c>
      <c r="SE55" s="2">
        <v>0</v>
      </c>
      <c r="SF55" s="2">
        <v>1</v>
      </c>
      <c r="SG55" s="2">
        <v>0</v>
      </c>
      <c r="SH55" s="2">
        <v>0</v>
      </c>
      <c r="SI55" s="2">
        <v>0</v>
      </c>
      <c r="SK55" s="2">
        <v>1</v>
      </c>
      <c r="SL55" s="2">
        <v>1</v>
      </c>
      <c r="SM55" s="2">
        <v>1</v>
      </c>
      <c r="SN55" s="2">
        <v>1</v>
      </c>
      <c r="SO55" s="2">
        <v>1</v>
      </c>
      <c r="SP55" s="2">
        <v>0</v>
      </c>
      <c r="SQ55" s="2">
        <v>1</v>
      </c>
      <c r="SR55" s="2">
        <v>1</v>
      </c>
      <c r="SS55" s="2">
        <v>1</v>
      </c>
      <c r="ST55" s="2">
        <v>1</v>
      </c>
      <c r="SU55" s="2">
        <v>1</v>
      </c>
      <c r="SV55" s="2">
        <v>0</v>
      </c>
      <c r="SW55" s="2">
        <v>0</v>
      </c>
      <c r="SX55" s="2">
        <v>0</v>
      </c>
      <c r="SY55" s="2">
        <v>0</v>
      </c>
      <c r="SZ55" s="2">
        <v>0</v>
      </c>
      <c r="TA55" s="2">
        <v>0</v>
      </c>
      <c r="TB55" s="2">
        <v>0</v>
      </c>
      <c r="TC55" s="2">
        <v>0</v>
      </c>
      <c r="TE55" s="2">
        <v>0</v>
      </c>
      <c r="TF55" s="2">
        <v>0</v>
      </c>
      <c r="TG55" s="2">
        <v>1</v>
      </c>
      <c r="TH55" s="2">
        <v>1</v>
      </c>
      <c r="TI55" s="2">
        <v>1</v>
      </c>
      <c r="TJ55" s="2">
        <v>1</v>
      </c>
      <c r="TK55" s="2">
        <v>0</v>
      </c>
      <c r="TL55" s="2">
        <v>1</v>
      </c>
      <c r="TM55" s="2">
        <v>1</v>
      </c>
      <c r="TN55" s="2">
        <v>1</v>
      </c>
      <c r="TO55" s="2">
        <v>1</v>
      </c>
      <c r="TP55" s="2">
        <v>1</v>
      </c>
      <c r="TQ55" s="2">
        <v>1</v>
      </c>
      <c r="TR55" s="2">
        <v>0</v>
      </c>
      <c r="TS55" s="2">
        <v>1</v>
      </c>
      <c r="TT55" s="2">
        <v>1</v>
      </c>
      <c r="TU55" s="2">
        <v>0</v>
      </c>
      <c r="TV55" s="2">
        <v>0</v>
      </c>
      <c r="TW55" s="2">
        <v>1</v>
      </c>
      <c r="TX55" s="2">
        <v>0</v>
      </c>
      <c r="TY55" s="2">
        <v>0</v>
      </c>
      <c r="UA55" s="2">
        <v>2</v>
      </c>
      <c r="UB55" s="2">
        <v>2</v>
      </c>
      <c r="UC55" s="2">
        <v>1</v>
      </c>
      <c r="UD55" s="2">
        <v>0</v>
      </c>
      <c r="UE55" s="2">
        <v>0</v>
      </c>
      <c r="UF55" s="2">
        <v>0</v>
      </c>
      <c r="UG55" s="2">
        <v>0</v>
      </c>
      <c r="UH55" s="2">
        <v>0</v>
      </c>
      <c r="UI55" s="2">
        <v>1</v>
      </c>
      <c r="UJ55" s="2">
        <v>1</v>
      </c>
      <c r="UK55" s="2">
        <v>0</v>
      </c>
      <c r="UL55" s="2">
        <v>0</v>
      </c>
      <c r="UM55" s="2">
        <v>0</v>
      </c>
      <c r="UN55" s="2">
        <v>1</v>
      </c>
      <c r="UO55" s="2">
        <v>1</v>
      </c>
      <c r="UP55" s="2">
        <v>1</v>
      </c>
      <c r="UQ55" s="2">
        <v>1</v>
      </c>
      <c r="UR55" s="2">
        <v>1</v>
      </c>
      <c r="US55" s="2">
        <v>1</v>
      </c>
      <c r="UT55" s="2">
        <v>1</v>
      </c>
      <c r="UU55" s="2">
        <v>1</v>
      </c>
      <c r="UV55" s="2">
        <v>1</v>
      </c>
      <c r="UW55" s="2">
        <v>1</v>
      </c>
      <c r="UX55" s="2">
        <v>1</v>
      </c>
      <c r="UY55" s="2">
        <v>0</v>
      </c>
      <c r="UZ55" s="2">
        <v>2</v>
      </c>
    </row>
    <row r="56" spans="1:572" x14ac:dyDescent="0.25">
      <c r="A56" s="2">
        <v>103</v>
      </c>
      <c r="B56" s="2" t="s">
        <v>114</v>
      </c>
      <c r="C56" s="2" t="s">
        <v>1328</v>
      </c>
      <c r="D56" s="2">
        <v>1</v>
      </c>
      <c r="F56" s="31" t="s">
        <v>2595</v>
      </c>
      <c r="G56" s="2">
        <v>1</v>
      </c>
      <c r="H56" s="2">
        <v>0</v>
      </c>
      <c r="J56" s="2">
        <v>1</v>
      </c>
      <c r="K56" s="2">
        <v>1</v>
      </c>
      <c r="L56" s="2">
        <v>1</v>
      </c>
      <c r="M56" s="2">
        <v>1</v>
      </c>
      <c r="N56" s="2">
        <v>1</v>
      </c>
      <c r="O56" s="2">
        <v>1</v>
      </c>
      <c r="P56" s="2">
        <v>1</v>
      </c>
      <c r="Q56" s="2">
        <v>1</v>
      </c>
      <c r="R56" s="2">
        <v>1</v>
      </c>
      <c r="S56" s="2">
        <v>1</v>
      </c>
      <c r="T56" s="2">
        <v>1</v>
      </c>
      <c r="U56" s="2">
        <v>1</v>
      </c>
      <c r="V56" s="2">
        <v>1</v>
      </c>
      <c r="W56" s="2">
        <v>1</v>
      </c>
      <c r="X56" s="2">
        <v>1</v>
      </c>
      <c r="Y56" s="2">
        <v>1</v>
      </c>
      <c r="Z56" s="2">
        <v>1</v>
      </c>
      <c r="AA56" s="2">
        <v>1</v>
      </c>
      <c r="AB56" s="2">
        <v>1</v>
      </c>
      <c r="AC56" s="2">
        <v>1</v>
      </c>
      <c r="AD56" s="2">
        <v>1</v>
      </c>
      <c r="AE56" s="2">
        <v>0</v>
      </c>
      <c r="AF56" s="2">
        <v>1</v>
      </c>
      <c r="AG56" s="2">
        <v>2</v>
      </c>
      <c r="AH56" s="2">
        <v>1</v>
      </c>
      <c r="AI56" s="2">
        <v>5</v>
      </c>
      <c r="AJ56" s="46">
        <v>0</v>
      </c>
      <c r="AK56" s="2">
        <v>0</v>
      </c>
      <c r="AL56" s="2">
        <v>0</v>
      </c>
      <c r="AM56" s="2">
        <v>0</v>
      </c>
      <c r="AN56" s="2">
        <v>0</v>
      </c>
      <c r="AO56" s="2">
        <v>0</v>
      </c>
      <c r="AP56" s="2">
        <v>0</v>
      </c>
      <c r="AQ56" s="2">
        <v>0</v>
      </c>
      <c r="AR56" s="2">
        <v>0</v>
      </c>
      <c r="AS56" s="2">
        <v>0</v>
      </c>
      <c r="AT56" s="2">
        <v>0</v>
      </c>
      <c r="AU56" s="2">
        <v>0</v>
      </c>
      <c r="AV56" s="2">
        <v>0</v>
      </c>
      <c r="AW56" s="2">
        <v>0</v>
      </c>
      <c r="AX56" s="2">
        <v>0</v>
      </c>
      <c r="AY56" s="2">
        <v>0</v>
      </c>
      <c r="AZ56" s="2">
        <v>0</v>
      </c>
      <c r="BA56" s="2">
        <v>0</v>
      </c>
      <c r="BB56" s="2">
        <v>0</v>
      </c>
      <c r="BC56" s="2">
        <v>0</v>
      </c>
      <c r="BD56" s="2">
        <v>0</v>
      </c>
      <c r="BE56" s="2">
        <v>0</v>
      </c>
      <c r="BF56" s="2">
        <v>1</v>
      </c>
      <c r="BG56" s="2">
        <v>5</v>
      </c>
      <c r="BH56" s="2">
        <v>0</v>
      </c>
      <c r="BI56" s="2">
        <v>0</v>
      </c>
      <c r="BJ56" s="2">
        <v>0</v>
      </c>
      <c r="BK56" s="2">
        <v>0</v>
      </c>
      <c r="BL56" s="2">
        <v>6</v>
      </c>
      <c r="BM56" s="2">
        <v>0</v>
      </c>
      <c r="BN56" s="2">
        <v>0</v>
      </c>
      <c r="BO56" s="2">
        <v>0</v>
      </c>
      <c r="BP56" s="2">
        <v>0</v>
      </c>
      <c r="BQ56" s="2">
        <v>0</v>
      </c>
      <c r="BR56" s="2">
        <v>0</v>
      </c>
      <c r="BS56" s="2">
        <v>0</v>
      </c>
      <c r="CB56" s="2">
        <v>1</v>
      </c>
      <c r="CC56" s="2">
        <v>0</v>
      </c>
      <c r="CE56" s="2">
        <v>29316</v>
      </c>
      <c r="CF56" s="46">
        <v>6000</v>
      </c>
      <c r="CG56" s="2">
        <v>0</v>
      </c>
      <c r="CH56" s="46">
        <v>6</v>
      </c>
      <c r="CI56" s="2">
        <v>2</v>
      </c>
      <c r="CJ56" s="2">
        <v>0</v>
      </c>
      <c r="CK56" s="2">
        <v>0</v>
      </c>
      <c r="CL56" s="2">
        <v>0</v>
      </c>
      <c r="CM56" s="2">
        <v>0</v>
      </c>
      <c r="CN56" s="2">
        <v>1</v>
      </c>
      <c r="CO56" s="2">
        <v>0</v>
      </c>
      <c r="CP56" s="2">
        <v>0</v>
      </c>
      <c r="CR56" s="2">
        <v>1</v>
      </c>
      <c r="CT56" s="46">
        <v>5</v>
      </c>
      <c r="CU56" s="46">
        <v>200</v>
      </c>
      <c r="CV56" s="2">
        <v>0</v>
      </c>
      <c r="CX56" s="2">
        <v>2</v>
      </c>
      <c r="CY56" s="2">
        <v>80</v>
      </c>
      <c r="CZ56" s="2">
        <v>2</v>
      </c>
      <c r="DA56" s="2">
        <v>80</v>
      </c>
      <c r="DB56" s="46">
        <v>5</v>
      </c>
      <c r="DC56" s="46">
        <v>160</v>
      </c>
      <c r="DD56" s="46">
        <v>6</v>
      </c>
      <c r="DE56" s="46">
        <v>240</v>
      </c>
      <c r="DF56" s="2">
        <v>1</v>
      </c>
      <c r="DG56" s="2">
        <v>20</v>
      </c>
      <c r="DH56" s="46">
        <v>6</v>
      </c>
      <c r="DI56" s="46">
        <v>240</v>
      </c>
      <c r="DJ56" s="46">
        <v>0</v>
      </c>
      <c r="DK56" s="46"/>
      <c r="DL56" s="2">
        <v>6</v>
      </c>
      <c r="DM56" s="2">
        <v>200</v>
      </c>
      <c r="DN56" s="46">
        <v>14</v>
      </c>
      <c r="DO56" s="46">
        <v>520</v>
      </c>
      <c r="DP56" s="46">
        <v>6</v>
      </c>
      <c r="DQ56" s="46">
        <v>160</v>
      </c>
      <c r="DR56" s="2">
        <v>0</v>
      </c>
      <c r="DS56" s="46"/>
      <c r="DT56" s="46"/>
      <c r="DU56" s="46"/>
      <c r="DV56" s="46"/>
      <c r="DW56" s="46"/>
      <c r="DX56" s="46"/>
      <c r="DY56" s="46"/>
      <c r="DZ56" s="46"/>
      <c r="EA56" s="46"/>
      <c r="EB56" s="46"/>
      <c r="EC56" s="46"/>
      <c r="ED56" s="46"/>
      <c r="EE56" s="46"/>
      <c r="EF56" s="46"/>
      <c r="EG56" s="46"/>
      <c r="EH56" s="46"/>
      <c r="EI56" s="2">
        <v>2</v>
      </c>
      <c r="EJ56" s="2">
        <v>0</v>
      </c>
      <c r="EK56" s="2">
        <v>1</v>
      </c>
      <c r="EL56" s="2">
        <v>0</v>
      </c>
      <c r="EM56" s="2">
        <v>2</v>
      </c>
      <c r="EN56" s="2">
        <v>0</v>
      </c>
      <c r="EO56" s="2">
        <v>0</v>
      </c>
      <c r="EP56" s="2">
        <v>3</v>
      </c>
      <c r="EQ56" s="2">
        <v>0</v>
      </c>
      <c r="ER56" s="2">
        <v>2</v>
      </c>
      <c r="ES56" s="2">
        <v>4</v>
      </c>
      <c r="ET56" s="2">
        <v>0</v>
      </c>
      <c r="EU56" s="2">
        <v>0</v>
      </c>
      <c r="FD56" s="2">
        <v>0</v>
      </c>
      <c r="FZ56" s="2">
        <v>0</v>
      </c>
      <c r="GV56" s="2">
        <v>0</v>
      </c>
      <c r="HR56" s="2">
        <v>1</v>
      </c>
      <c r="HS56" s="2">
        <v>0</v>
      </c>
      <c r="HT56" s="2">
        <v>1</v>
      </c>
      <c r="HU56" s="2">
        <v>1</v>
      </c>
      <c r="HV56" s="2">
        <v>0</v>
      </c>
      <c r="HW56" s="2">
        <v>0</v>
      </c>
      <c r="HX56" s="2">
        <v>0</v>
      </c>
      <c r="HY56" s="2">
        <v>0</v>
      </c>
      <c r="HZ56" s="2">
        <v>0</v>
      </c>
      <c r="IA56" s="2">
        <v>0</v>
      </c>
      <c r="IB56" s="2">
        <v>0</v>
      </c>
      <c r="IC56" s="2">
        <v>0</v>
      </c>
      <c r="ID56" s="2">
        <v>0</v>
      </c>
      <c r="IE56" s="2">
        <v>0</v>
      </c>
      <c r="IF56" s="2">
        <v>0</v>
      </c>
      <c r="IG56" s="2">
        <v>0</v>
      </c>
      <c r="IP56" s="2">
        <v>4</v>
      </c>
      <c r="IQ56" s="2">
        <v>1</v>
      </c>
      <c r="IR56" s="2">
        <v>1</v>
      </c>
      <c r="IS56" s="2">
        <v>1</v>
      </c>
      <c r="IT56" s="2">
        <v>3</v>
      </c>
      <c r="IU56" s="2">
        <v>4</v>
      </c>
      <c r="IV56" s="2">
        <v>0</v>
      </c>
      <c r="IW56" s="2">
        <v>2</v>
      </c>
      <c r="IX56" s="2">
        <v>0</v>
      </c>
      <c r="IY56" s="2">
        <v>3</v>
      </c>
      <c r="IZ56" s="2">
        <v>6</v>
      </c>
      <c r="JA56" s="2">
        <v>2</v>
      </c>
      <c r="JB56" s="2">
        <v>0</v>
      </c>
      <c r="JK56" s="2">
        <v>1</v>
      </c>
      <c r="JL56" s="2">
        <v>0</v>
      </c>
      <c r="JM56" s="2">
        <v>0</v>
      </c>
      <c r="JN56" s="2">
        <v>0</v>
      </c>
      <c r="JO56" s="2">
        <v>0</v>
      </c>
      <c r="JP56" s="2">
        <v>3</v>
      </c>
      <c r="JQ56" s="2">
        <v>0</v>
      </c>
      <c r="JR56" s="2">
        <v>0</v>
      </c>
      <c r="JS56" s="2">
        <v>0</v>
      </c>
      <c r="JT56" s="2">
        <v>2</v>
      </c>
      <c r="JU56" s="2">
        <v>3</v>
      </c>
      <c r="JV56" s="2">
        <v>1</v>
      </c>
      <c r="JW56" s="2">
        <v>0</v>
      </c>
      <c r="KF56" s="2">
        <v>1</v>
      </c>
      <c r="KG56" s="2">
        <v>14</v>
      </c>
      <c r="KH56" s="2">
        <v>0</v>
      </c>
      <c r="KI56" s="2">
        <v>1</v>
      </c>
      <c r="KJ56" s="2">
        <v>4</v>
      </c>
      <c r="KK56" s="2">
        <v>4</v>
      </c>
      <c r="KL56" s="2">
        <v>3</v>
      </c>
      <c r="KM56" s="2">
        <v>4</v>
      </c>
      <c r="KN56" s="2">
        <v>2</v>
      </c>
      <c r="KO56" s="2">
        <v>3</v>
      </c>
      <c r="KP56" s="2">
        <v>4</v>
      </c>
      <c r="KQ56" s="2">
        <v>4</v>
      </c>
      <c r="KR56" s="2">
        <v>4</v>
      </c>
      <c r="KS56" s="2">
        <v>4</v>
      </c>
      <c r="KT56" s="2">
        <v>2</v>
      </c>
      <c r="KU56" s="2">
        <v>2</v>
      </c>
      <c r="KV56" s="2">
        <v>0</v>
      </c>
      <c r="LE56" s="2">
        <v>2</v>
      </c>
      <c r="LF56" s="2">
        <v>1</v>
      </c>
      <c r="LG56" s="2">
        <v>0</v>
      </c>
      <c r="LH56" s="2">
        <v>0</v>
      </c>
      <c r="LI56" s="2">
        <v>0</v>
      </c>
      <c r="LJ56" s="2">
        <v>0</v>
      </c>
      <c r="LK56" s="2">
        <v>1</v>
      </c>
      <c r="LL56" s="2">
        <v>1</v>
      </c>
      <c r="LM56" s="2">
        <v>0</v>
      </c>
      <c r="LN56" s="46">
        <v>2</v>
      </c>
      <c r="LO56" s="46">
        <v>2</v>
      </c>
      <c r="LP56" s="2">
        <v>1</v>
      </c>
      <c r="LQ56" s="2">
        <v>2</v>
      </c>
      <c r="LR56" s="2">
        <v>1</v>
      </c>
      <c r="LS56" s="2">
        <v>0</v>
      </c>
      <c r="LT56" s="46">
        <v>1</v>
      </c>
      <c r="LU56" s="46">
        <v>1</v>
      </c>
      <c r="LV56" s="2">
        <v>1</v>
      </c>
      <c r="LW56" s="2">
        <v>1</v>
      </c>
      <c r="LX56" s="2">
        <v>1</v>
      </c>
      <c r="LY56" s="46">
        <v>1</v>
      </c>
      <c r="LZ56" s="46">
        <v>1</v>
      </c>
      <c r="MA56" s="46">
        <v>0</v>
      </c>
      <c r="MB56" s="2">
        <v>0</v>
      </c>
      <c r="MC56" s="2">
        <v>1</v>
      </c>
      <c r="MD56" s="2">
        <v>1</v>
      </c>
      <c r="ME56" s="2">
        <v>1</v>
      </c>
      <c r="MF56" s="2">
        <v>1</v>
      </c>
      <c r="MG56" s="2">
        <v>0</v>
      </c>
      <c r="MH56" s="2">
        <v>0</v>
      </c>
      <c r="MI56" s="2">
        <v>1</v>
      </c>
      <c r="MJ56" s="2">
        <v>1</v>
      </c>
      <c r="MK56" s="2">
        <v>1</v>
      </c>
      <c r="ML56" s="2">
        <v>0</v>
      </c>
      <c r="MM56" s="2">
        <v>0</v>
      </c>
      <c r="MN56" s="46">
        <v>1</v>
      </c>
      <c r="MO56" s="46">
        <v>1</v>
      </c>
      <c r="MP56" s="2">
        <v>1</v>
      </c>
      <c r="MQ56" s="2">
        <v>0</v>
      </c>
      <c r="MR56" s="2">
        <v>0</v>
      </c>
      <c r="MS56" s="2">
        <v>2</v>
      </c>
      <c r="MT56" s="2">
        <v>2</v>
      </c>
      <c r="MU56" s="2">
        <v>2</v>
      </c>
      <c r="MV56" s="2">
        <v>1</v>
      </c>
      <c r="MW56" s="2">
        <v>2</v>
      </c>
      <c r="MX56" s="2">
        <v>2</v>
      </c>
      <c r="MY56" s="2">
        <v>0</v>
      </c>
      <c r="MZ56" s="2">
        <v>1</v>
      </c>
      <c r="NA56" s="2">
        <v>0</v>
      </c>
      <c r="NB56" s="2">
        <v>0</v>
      </c>
      <c r="NC56" s="2">
        <v>0</v>
      </c>
      <c r="ND56" s="2">
        <v>1</v>
      </c>
      <c r="NE56" s="2">
        <v>0</v>
      </c>
      <c r="NF56" s="46">
        <v>1</v>
      </c>
      <c r="NG56" s="46">
        <v>1</v>
      </c>
      <c r="NH56" s="2">
        <v>1</v>
      </c>
      <c r="NI56" s="2">
        <v>1</v>
      </c>
      <c r="NJ56" s="38">
        <v>44042</v>
      </c>
      <c r="NK56" s="2">
        <v>2</v>
      </c>
      <c r="NL56" s="2">
        <v>0</v>
      </c>
      <c r="NM56" s="2">
        <v>0</v>
      </c>
      <c r="NN56" s="2">
        <v>0</v>
      </c>
      <c r="NO56" s="2">
        <v>0</v>
      </c>
      <c r="NP56" s="2">
        <v>0</v>
      </c>
      <c r="NQ56" s="2">
        <v>0</v>
      </c>
      <c r="NR56" s="2">
        <v>0</v>
      </c>
      <c r="NS56" s="2">
        <v>0</v>
      </c>
      <c r="NT56" s="2">
        <v>0</v>
      </c>
      <c r="NU56" s="2">
        <v>0</v>
      </c>
      <c r="NV56" s="2">
        <v>0</v>
      </c>
      <c r="NW56" s="2">
        <v>0</v>
      </c>
      <c r="NX56" s="2">
        <v>0</v>
      </c>
      <c r="NY56" s="2">
        <v>0</v>
      </c>
      <c r="NZ56" s="2">
        <v>0</v>
      </c>
      <c r="OA56" s="2">
        <v>0</v>
      </c>
      <c r="OB56" s="2">
        <v>0</v>
      </c>
      <c r="OC56" s="2">
        <v>0</v>
      </c>
      <c r="OD56" s="2">
        <v>0</v>
      </c>
      <c r="OE56" s="2">
        <v>0</v>
      </c>
      <c r="OF56" s="2">
        <v>0</v>
      </c>
      <c r="OG56" s="2">
        <v>0</v>
      </c>
      <c r="OH56" s="2">
        <v>1</v>
      </c>
      <c r="OI56" s="2">
        <v>1</v>
      </c>
      <c r="OJ56" s="2">
        <v>0</v>
      </c>
      <c r="OK56" s="2">
        <v>2</v>
      </c>
      <c r="OL56" s="2">
        <v>2</v>
      </c>
      <c r="OM56" s="2">
        <v>1</v>
      </c>
      <c r="ON56" s="2">
        <v>3</v>
      </c>
      <c r="OO56" s="2">
        <v>1</v>
      </c>
      <c r="OP56" s="2">
        <v>1</v>
      </c>
      <c r="OQ56" s="2">
        <v>1</v>
      </c>
      <c r="OR56" s="2">
        <v>1</v>
      </c>
      <c r="OS56" s="2">
        <v>1</v>
      </c>
      <c r="OT56" s="46">
        <v>3</v>
      </c>
      <c r="OU56" s="2">
        <v>1</v>
      </c>
      <c r="OV56" s="2">
        <v>3</v>
      </c>
      <c r="OW56" s="2">
        <v>2</v>
      </c>
      <c r="OX56" s="2">
        <v>1</v>
      </c>
      <c r="OY56" s="2">
        <v>1</v>
      </c>
      <c r="OZ56" s="2">
        <v>3</v>
      </c>
      <c r="PA56" s="2">
        <v>1</v>
      </c>
      <c r="PB56" s="2">
        <v>2</v>
      </c>
      <c r="PC56" s="46">
        <v>2</v>
      </c>
      <c r="PD56" s="46">
        <v>2</v>
      </c>
      <c r="PE56" s="2">
        <v>1</v>
      </c>
      <c r="PF56" s="2">
        <v>1</v>
      </c>
      <c r="PG56" s="2">
        <v>2</v>
      </c>
      <c r="PH56" s="46">
        <v>1</v>
      </c>
      <c r="PI56" s="2">
        <v>2</v>
      </c>
      <c r="PJ56" s="2">
        <v>1</v>
      </c>
      <c r="PK56" s="2">
        <v>3</v>
      </c>
      <c r="PL56" s="2">
        <v>1</v>
      </c>
      <c r="PM56" s="2">
        <v>1</v>
      </c>
      <c r="PN56" s="2">
        <v>1</v>
      </c>
      <c r="PO56" s="2">
        <v>1</v>
      </c>
      <c r="PP56" s="2">
        <v>3</v>
      </c>
      <c r="PQ56" s="2">
        <v>3</v>
      </c>
      <c r="PR56" s="2">
        <v>1</v>
      </c>
      <c r="PS56" s="2">
        <v>1</v>
      </c>
      <c r="PT56" s="2">
        <v>1</v>
      </c>
      <c r="PU56" s="2">
        <v>3</v>
      </c>
      <c r="PV56" s="2">
        <v>3</v>
      </c>
      <c r="PW56" s="2">
        <v>2</v>
      </c>
      <c r="PX56" s="2">
        <v>3</v>
      </c>
      <c r="PY56" s="2">
        <v>2</v>
      </c>
      <c r="PZ56" s="2">
        <v>2</v>
      </c>
      <c r="QA56" s="2">
        <v>2</v>
      </c>
      <c r="QB56" s="2">
        <v>2</v>
      </c>
      <c r="QC56" s="2">
        <v>1</v>
      </c>
      <c r="QD56" s="2">
        <v>3</v>
      </c>
      <c r="QE56" s="2">
        <v>2</v>
      </c>
      <c r="QF56" s="2">
        <v>3</v>
      </c>
      <c r="QG56" s="2">
        <v>1</v>
      </c>
      <c r="QH56" s="2">
        <v>1</v>
      </c>
      <c r="QI56" s="2">
        <v>3</v>
      </c>
      <c r="QJ56" s="2">
        <v>2</v>
      </c>
      <c r="QK56" s="2">
        <v>1</v>
      </c>
      <c r="QL56" s="2">
        <v>1</v>
      </c>
      <c r="QM56" s="2">
        <v>1</v>
      </c>
      <c r="QN56" s="2">
        <v>1</v>
      </c>
      <c r="QO56" s="2">
        <v>3</v>
      </c>
      <c r="QP56" s="2">
        <v>1</v>
      </c>
      <c r="QQ56" s="2">
        <v>2</v>
      </c>
      <c r="QR56" s="2">
        <v>1</v>
      </c>
      <c r="QS56" s="2" t="s">
        <v>1329</v>
      </c>
      <c r="QT56" s="2">
        <v>1</v>
      </c>
      <c r="QU56" s="2" t="s">
        <v>1329</v>
      </c>
      <c r="QV56" s="2">
        <v>1</v>
      </c>
      <c r="QW56" s="2">
        <v>2</v>
      </c>
      <c r="QX56" s="2">
        <v>0</v>
      </c>
      <c r="QY56" s="2">
        <v>1</v>
      </c>
      <c r="QZ56" s="2">
        <v>0</v>
      </c>
      <c r="RA56" s="2">
        <v>1</v>
      </c>
      <c r="RB56" s="2">
        <v>1</v>
      </c>
      <c r="RC56" s="2">
        <v>1</v>
      </c>
      <c r="RD56" s="2">
        <v>2</v>
      </c>
      <c r="RE56" s="2">
        <v>1</v>
      </c>
      <c r="RF56" s="2">
        <v>1</v>
      </c>
      <c r="RG56" s="2">
        <v>1</v>
      </c>
      <c r="RH56" s="2">
        <v>1</v>
      </c>
      <c r="RJ56" s="2">
        <v>1</v>
      </c>
      <c r="RK56" s="2">
        <v>1</v>
      </c>
      <c r="RL56" s="2">
        <v>1</v>
      </c>
      <c r="RM56" s="2">
        <v>0</v>
      </c>
      <c r="RN56" s="2">
        <v>0</v>
      </c>
      <c r="RO56" s="2">
        <v>0</v>
      </c>
      <c r="RP56" s="2">
        <v>1</v>
      </c>
      <c r="RQ56" s="2">
        <v>0</v>
      </c>
      <c r="RR56" s="2">
        <v>1</v>
      </c>
      <c r="RS56" s="2">
        <v>1</v>
      </c>
      <c r="RT56" s="2">
        <v>0</v>
      </c>
      <c r="RU56" s="2">
        <v>0</v>
      </c>
      <c r="RV56" s="2">
        <v>0</v>
      </c>
      <c r="RW56" s="2">
        <v>0</v>
      </c>
      <c r="RX56" s="2">
        <v>1</v>
      </c>
      <c r="RY56" s="2">
        <v>0</v>
      </c>
      <c r="RZ56" s="2">
        <v>0</v>
      </c>
      <c r="SA56" s="2">
        <v>1</v>
      </c>
      <c r="SB56" s="2">
        <v>1</v>
      </c>
      <c r="SC56" s="2">
        <v>1</v>
      </c>
      <c r="SD56" s="2">
        <v>0</v>
      </c>
      <c r="SE56" s="2">
        <v>1</v>
      </c>
      <c r="SF56" s="2">
        <v>1</v>
      </c>
      <c r="SG56" s="2">
        <v>1</v>
      </c>
      <c r="SH56" s="2">
        <v>0</v>
      </c>
      <c r="SI56" s="2">
        <v>0</v>
      </c>
      <c r="SK56" s="2">
        <v>0</v>
      </c>
      <c r="SL56" s="2">
        <v>1</v>
      </c>
      <c r="SM56" s="2">
        <v>1</v>
      </c>
      <c r="SN56" s="2">
        <v>0</v>
      </c>
      <c r="SO56" s="2">
        <v>0</v>
      </c>
      <c r="SP56" s="2">
        <v>1</v>
      </c>
      <c r="SQ56" s="2">
        <v>1</v>
      </c>
      <c r="SR56" s="2">
        <v>0</v>
      </c>
      <c r="SS56" s="2">
        <v>1</v>
      </c>
      <c r="ST56" s="2">
        <v>1</v>
      </c>
      <c r="SU56" s="2">
        <v>1</v>
      </c>
      <c r="SV56" s="2">
        <v>0</v>
      </c>
      <c r="SW56" s="2">
        <v>0</v>
      </c>
      <c r="SX56" s="2">
        <v>0</v>
      </c>
      <c r="SY56" s="2">
        <v>0</v>
      </c>
      <c r="SZ56" s="2">
        <v>0</v>
      </c>
      <c r="TA56" s="2">
        <v>0</v>
      </c>
      <c r="TB56" s="2">
        <v>0</v>
      </c>
      <c r="TC56" s="2">
        <v>0</v>
      </c>
      <c r="TE56" s="2">
        <v>0</v>
      </c>
      <c r="TF56" s="2">
        <v>0</v>
      </c>
      <c r="TG56" s="2">
        <v>1</v>
      </c>
      <c r="TH56" s="2">
        <v>1</v>
      </c>
      <c r="TI56" s="2">
        <v>1</v>
      </c>
      <c r="TJ56" s="2">
        <v>0</v>
      </c>
      <c r="TK56" s="2">
        <v>1</v>
      </c>
      <c r="TL56" s="2">
        <v>1</v>
      </c>
      <c r="TM56" s="2">
        <v>2</v>
      </c>
      <c r="TN56" s="2">
        <v>1</v>
      </c>
      <c r="TO56" s="2">
        <v>1</v>
      </c>
      <c r="TP56" s="2">
        <v>1</v>
      </c>
      <c r="TQ56" s="2">
        <v>1</v>
      </c>
      <c r="TR56" s="2">
        <v>0</v>
      </c>
      <c r="TS56" s="2">
        <v>1</v>
      </c>
      <c r="TT56" s="2">
        <v>1</v>
      </c>
      <c r="TU56" s="2">
        <v>0</v>
      </c>
      <c r="TV56" s="2">
        <v>0</v>
      </c>
      <c r="TW56" s="2">
        <v>0</v>
      </c>
      <c r="TX56" s="2">
        <v>0</v>
      </c>
      <c r="TY56" s="2">
        <v>0</v>
      </c>
      <c r="UA56" s="2">
        <v>2</v>
      </c>
      <c r="UB56" s="2">
        <v>3</v>
      </c>
      <c r="UC56" s="2">
        <v>1</v>
      </c>
      <c r="UD56" s="2">
        <v>0</v>
      </c>
      <c r="UE56" s="2">
        <v>1</v>
      </c>
      <c r="UF56" s="2">
        <v>0</v>
      </c>
      <c r="UG56" s="2">
        <v>1</v>
      </c>
      <c r="UH56" s="2">
        <v>0</v>
      </c>
      <c r="UI56" s="2">
        <v>1</v>
      </c>
      <c r="UJ56" s="2">
        <v>1</v>
      </c>
      <c r="UK56" s="2">
        <v>0</v>
      </c>
      <c r="UL56" s="2">
        <v>0</v>
      </c>
      <c r="UM56" s="2">
        <v>0</v>
      </c>
      <c r="UN56" s="2">
        <v>0</v>
      </c>
      <c r="UO56" s="2">
        <v>0</v>
      </c>
      <c r="UP56" s="2">
        <v>0</v>
      </c>
      <c r="UQ56" s="2">
        <v>1</v>
      </c>
      <c r="UR56" s="2">
        <v>1</v>
      </c>
      <c r="US56" s="2">
        <v>1</v>
      </c>
      <c r="UT56" s="2">
        <v>0</v>
      </c>
      <c r="UU56" s="2">
        <v>1</v>
      </c>
      <c r="UV56" s="2">
        <v>1</v>
      </c>
      <c r="UW56" s="2">
        <v>1</v>
      </c>
      <c r="UX56" s="2">
        <v>0</v>
      </c>
      <c r="UY56" s="2">
        <v>0</v>
      </c>
      <c r="UZ56" s="2">
        <v>2</v>
      </c>
    </row>
    <row r="57" spans="1:572" x14ac:dyDescent="0.25">
      <c r="A57" s="2">
        <v>105</v>
      </c>
      <c r="B57" s="2" t="s">
        <v>114</v>
      </c>
      <c r="C57" s="2" t="s">
        <v>1328</v>
      </c>
      <c r="D57" s="2">
        <v>1</v>
      </c>
      <c r="F57" s="31" t="s">
        <v>2596</v>
      </c>
      <c r="G57" s="2">
        <v>1</v>
      </c>
      <c r="H57" s="2">
        <v>0</v>
      </c>
      <c r="J57" s="2">
        <v>1</v>
      </c>
      <c r="K57" s="2">
        <v>0</v>
      </c>
      <c r="L57" s="2">
        <v>0</v>
      </c>
      <c r="M57" s="2">
        <v>0</v>
      </c>
      <c r="N57" s="2">
        <v>1</v>
      </c>
      <c r="O57" s="2">
        <v>1</v>
      </c>
      <c r="P57" s="2">
        <v>0</v>
      </c>
      <c r="Q57" s="2">
        <v>0</v>
      </c>
      <c r="R57" s="2">
        <v>0</v>
      </c>
      <c r="S57" s="2">
        <v>0</v>
      </c>
      <c r="T57" s="2">
        <v>0</v>
      </c>
      <c r="U57" s="2">
        <v>1</v>
      </c>
      <c r="V57" s="2">
        <v>1</v>
      </c>
      <c r="W57" s="2">
        <v>0</v>
      </c>
      <c r="X57" s="2">
        <v>1</v>
      </c>
      <c r="Y57" s="2">
        <v>0</v>
      </c>
      <c r="Z57" s="2">
        <v>0</v>
      </c>
      <c r="AA57" s="2">
        <v>0</v>
      </c>
      <c r="AB57" s="2">
        <v>1</v>
      </c>
      <c r="AC57" s="2">
        <v>0</v>
      </c>
      <c r="AD57" s="2">
        <v>0</v>
      </c>
      <c r="AE57" s="2">
        <v>0</v>
      </c>
      <c r="AF57" s="2">
        <v>1</v>
      </c>
      <c r="AG57" s="2">
        <v>2</v>
      </c>
      <c r="AH57" s="2">
        <v>1</v>
      </c>
      <c r="AI57" s="2">
        <v>4</v>
      </c>
      <c r="AJ57" s="46">
        <v>1</v>
      </c>
      <c r="AK57" s="2">
        <v>0</v>
      </c>
      <c r="AL57" s="2">
        <v>0</v>
      </c>
      <c r="AM57" s="2">
        <v>0</v>
      </c>
      <c r="AN57" s="2">
        <v>0</v>
      </c>
      <c r="AO57" s="2">
        <v>1</v>
      </c>
      <c r="AP57" s="2">
        <v>1</v>
      </c>
      <c r="AQ57" s="2">
        <v>0</v>
      </c>
      <c r="AR57" s="2">
        <v>1</v>
      </c>
      <c r="AS57" s="2">
        <v>0</v>
      </c>
      <c r="AT57" s="2">
        <v>0</v>
      </c>
      <c r="AU57" s="2">
        <v>0</v>
      </c>
      <c r="AV57" s="2">
        <v>0</v>
      </c>
      <c r="AW57" s="2">
        <v>1</v>
      </c>
      <c r="AX57" s="2">
        <v>1</v>
      </c>
      <c r="AY57" s="2">
        <v>0</v>
      </c>
      <c r="AZ57" s="2">
        <v>1</v>
      </c>
      <c r="BA57" s="2">
        <v>0</v>
      </c>
      <c r="BB57" s="2">
        <v>1</v>
      </c>
      <c r="BC57" s="2">
        <v>0</v>
      </c>
      <c r="BD57" s="2">
        <v>1</v>
      </c>
      <c r="BE57" s="2">
        <v>0</v>
      </c>
      <c r="BF57" s="2">
        <v>1</v>
      </c>
      <c r="BG57" s="2">
        <v>0</v>
      </c>
      <c r="BH57" s="2">
        <v>0</v>
      </c>
      <c r="BI57" s="2">
        <v>0</v>
      </c>
      <c r="BJ57" s="2">
        <v>0</v>
      </c>
      <c r="BK57" s="2">
        <v>6</v>
      </c>
      <c r="BL57" s="2">
        <v>10</v>
      </c>
      <c r="BM57" s="2">
        <v>0</v>
      </c>
      <c r="BN57" s="2">
        <v>11</v>
      </c>
      <c r="BO57" s="2">
        <v>0</v>
      </c>
      <c r="BP57" s="2">
        <v>0</v>
      </c>
      <c r="BQ57" s="2">
        <v>0</v>
      </c>
      <c r="BR57" s="2">
        <v>6</v>
      </c>
      <c r="BS57" s="2">
        <v>1</v>
      </c>
      <c r="BT57" s="2">
        <v>1</v>
      </c>
      <c r="BU57" s="2">
        <v>0</v>
      </c>
      <c r="BV57" s="2">
        <v>2</v>
      </c>
      <c r="BW57" s="2">
        <v>0</v>
      </c>
      <c r="BX57" s="2">
        <v>1</v>
      </c>
      <c r="BY57" s="2">
        <v>0</v>
      </c>
      <c r="BZ57" s="2">
        <v>1</v>
      </c>
      <c r="CA57" s="2">
        <v>0</v>
      </c>
      <c r="CB57" s="2">
        <v>1</v>
      </c>
      <c r="CC57" s="2">
        <v>1</v>
      </c>
      <c r="CD57" s="2" t="s">
        <v>1380</v>
      </c>
      <c r="CE57" s="2">
        <v>60000</v>
      </c>
      <c r="CF57" s="46">
        <v>19453</v>
      </c>
      <c r="CG57" s="2">
        <v>0</v>
      </c>
      <c r="CH57" s="46">
        <v>11</v>
      </c>
      <c r="CI57" s="2">
        <v>4</v>
      </c>
      <c r="CJ57" s="2">
        <v>0</v>
      </c>
      <c r="CK57" s="2">
        <v>0</v>
      </c>
      <c r="CL57" s="2">
        <v>1</v>
      </c>
      <c r="CM57" s="2">
        <v>1</v>
      </c>
      <c r="CN57" s="2">
        <v>1</v>
      </c>
      <c r="CO57" s="2">
        <v>1</v>
      </c>
      <c r="CP57" s="2">
        <v>1</v>
      </c>
      <c r="CQ57" s="2">
        <v>1</v>
      </c>
      <c r="CR57" s="2">
        <v>1</v>
      </c>
      <c r="CT57" s="46">
        <v>21</v>
      </c>
      <c r="CU57" s="46">
        <v>880</v>
      </c>
      <c r="CV57" s="2">
        <v>0</v>
      </c>
      <c r="CX57" s="2">
        <v>5</v>
      </c>
      <c r="CY57" s="2">
        <v>180</v>
      </c>
      <c r="CZ57" s="2">
        <v>0</v>
      </c>
      <c r="DB57" s="46">
        <v>6</v>
      </c>
      <c r="DC57" s="46">
        <v>200</v>
      </c>
      <c r="DD57" s="46">
        <v>16</v>
      </c>
      <c r="DE57" s="46">
        <v>640</v>
      </c>
      <c r="DF57" s="2">
        <v>1</v>
      </c>
      <c r="DG57" s="2">
        <v>40</v>
      </c>
      <c r="DH57" s="46">
        <v>12</v>
      </c>
      <c r="DI57" s="46">
        <v>480</v>
      </c>
      <c r="DJ57" s="46">
        <v>0</v>
      </c>
      <c r="DK57" s="46"/>
      <c r="DL57" s="2">
        <v>12</v>
      </c>
      <c r="DM57" s="2">
        <v>480</v>
      </c>
      <c r="DN57" s="46">
        <v>21</v>
      </c>
      <c r="DO57" s="46">
        <v>1100</v>
      </c>
      <c r="DP57" s="46">
        <v>6</v>
      </c>
      <c r="DQ57" s="46">
        <v>240</v>
      </c>
      <c r="DR57" s="2">
        <v>1</v>
      </c>
      <c r="DS57" s="46">
        <v>1</v>
      </c>
      <c r="DT57" s="46">
        <v>40</v>
      </c>
      <c r="DU57" s="46">
        <v>0</v>
      </c>
      <c r="DV57" s="46"/>
      <c r="DW57" s="46">
        <v>2</v>
      </c>
      <c r="DX57" s="46">
        <v>80</v>
      </c>
      <c r="DY57" s="46">
        <v>0</v>
      </c>
      <c r="DZ57" s="46"/>
      <c r="EA57" s="46">
        <v>2</v>
      </c>
      <c r="EB57" s="46">
        <v>60</v>
      </c>
      <c r="EC57" s="46">
        <v>0</v>
      </c>
      <c r="ED57" s="46"/>
      <c r="EE57" s="46">
        <v>1</v>
      </c>
      <c r="EF57" s="46">
        <v>20</v>
      </c>
      <c r="EG57" s="46">
        <v>0</v>
      </c>
      <c r="EH57" s="46"/>
      <c r="EI57" s="2">
        <v>6</v>
      </c>
      <c r="EJ57" s="2">
        <v>0</v>
      </c>
      <c r="EK57" s="2">
        <v>0</v>
      </c>
      <c r="EL57" s="2">
        <v>0</v>
      </c>
      <c r="EM57" s="2">
        <v>0</v>
      </c>
      <c r="EN57" s="2">
        <v>0</v>
      </c>
      <c r="EO57" s="2">
        <v>0</v>
      </c>
      <c r="EP57" s="2">
        <v>0</v>
      </c>
      <c r="EQ57" s="2">
        <v>0</v>
      </c>
      <c r="ER57" s="2">
        <v>0</v>
      </c>
      <c r="ES57" s="2">
        <v>0</v>
      </c>
      <c r="ET57" s="2">
        <v>0</v>
      </c>
      <c r="EU57" s="2">
        <v>0</v>
      </c>
      <c r="FD57" s="2">
        <v>0</v>
      </c>
      <c r="FZ57" s="2">
        <v>0</v>
      </c>
      <c r="GV57" s="2">
        <v>1</v>
      </c>
      <c r="GW57" s="2">
        <v>0</v>
      </c>
      <c r="GX57" s="2">
        <v>0</v>
      </c>
      <c r="GY57" s="2">
        <v>1</v>
      </c>
      <c r="GZ57" s="2">
        <v>0</v>
      </c>
      <c r="HA57" s="2">
        <v>0</v>
      </c>
      <c r="HB57" s="2">
        <v>2</v>
      </c>
      <c r="HC57" s="2">
        <v>0</v>
      </c>
      <c r="HD57" s="2">
        <v>1</v>
      </c>
      <c r="HE57" s="2">
        <v>0</v>
      </c>
      <c r="HF57" s="2">
        <v>0</v>
      </c>
      <c r="HG57" s="2">
        <v>2</v>
      </c>
      <c r="HH57" s="2">
        <v>0</v>
      </c>
      <c r="HI57" s="2">
        <v>1</v>
      </c>
      <c r="HJ57" s="2">
        <v>0</v>
      </c>
      <c r="HK57" s="2">
        <v>0</v>
      </c>
      <c r="HL57" s="2">
        <v>0</v>
      </c>
      <c r="HM57" s="2">
        <v>0</v>
      </c>
      <c r="HN57" s="2">
        <v>1</v>
      </c>
      <c r="HO57" s="2">
        <v>0</v>
      </c>
      <c r="HP57" s="2">
        <v>0</v>
      </c>
      <c r="HQ57" s="2">
        <v>0</v>
      </c>
      <c r="HR57" s="2">
        <v>1</v>
      </c>
      <c r="HS57" s="2">
        <v>1</v>
      </c>
      <c r="HT57" s="2">
        <v>1</v>
      </c>
      <c r="HU57" s="2">
        <v>2</v>
      </c>
      <c r="HV57" s="2">
        <v>0</v>
      </c>
      <c r="HW57" s="2">
        <v>0</v>
      </c>
      <c r="HX57" s="2">
        <v>0</v>
      </c>
      <c r="HY57" s="2">
        <v>1</v>
      </c>
      <c r="HZ57" s="2">
        <v>1</v>
      </c>
      <c r="IA57" s="2">
        <v>0</v>
      </c>
      <c r="IB57" s="2">
        <v>0</v>
      </c>
      <c r="IC57" s="2">
        <v>0</v>
      </c>
      <c r="ID57" s="2">
        <v>0</v>
      </c>
      <c r="IE57" s="2">
        <v>0</v>
      </c>
      <c r="IF57" s="2">
        <v>0</v>
      </c>
      <c r="IG57" s="2">
        <v>0</v>
      </c>
      <c r="IP57" s="2">
        <v>14</v>
      </c>
      <c r="IQ57" s="2">
        <v>0</v>
      </c>
      <c r="IR57" s="2">
        <v>5</v>
      </c>
      <c r="IS57" s="2">
        <v>0</v>
      </c>
      <c r="IT57" s="2">
        <v>6</v>
      </c>
      <c r="IU57" s="2">
        <v>11</v>
      </c>
      <c r="IV57" s="2">
        <v>0</v>
      </c>
      <c r="IW57" s="2">
        <v>8</v>
      </c>
      <c r="IX57" s="2">
        <v>7</v>
      </c>
      <c r="IY57" s="2">
        <v>7</v>
      </c>
      <c r="IZ57" s="2">
        <v>18</v>
      </c>
      <c r="JA57" s="2">
        <v>6</v>
      </c>
      <c r="JB57" s="2">
        <v>1</v>
      </c>
      <c r="JC57" s="2">
        <v>0</v>
      </c>
      <c r="JD57" s="2">
        <v>0</v>
      </c>
      <c r="JE57" s="2">
        <v>2</v>
      </c>
      <c r="JF57" s="2">
        <v>0</v>
      </c>
      <c r="JG57" s="2">
        <v>1</v>
      </c>
      <c r="JH57" s="2">
        <v>0</v>
      </c>
      <c r="JI57" s="2">
        <v>1</v>
      </c>
      <c r="JJ57" s="2">
        <v>5</v>
      </c>
      <c r="JK57" s="2">
        <v>14</v>
      </c>
      <c r="JL57" s="2">
        <v>0</v>
      </c>
      <c r="JM57" s="2">
        <v>4</v>
      </c>
      <c r="JN57" s="2">
        <v>0</v>
      </c>
      <c r="JO57" s="2">
        <v>5</v>
      </c>
      <c r="JP57" s="2">
        <v>9</v>
      </c>
      <c r="JQ57" s="2">
        <v>1</v>
      </c>
      <c r="JR57" s="2">
        <v>7</v>
      </c>
      <c r="JS57" s="2">
        <v>0</v>
      </c>
      <c r="JT57" s="2">
        <v>7</v>
      </c>
      <c r="JU57" s="2">
        <v>16</v>
      </c>
      <c r="JV57" s="2">
        <v>3</v>
      </c>
      <c r="JW57" s="2">
        <v>1</v>
      </c>
      <c r="JX57" s="2">
        <v>0</v>
      </c>
      <c r="JY57" s="2">
        <v>0</v>
      </c>
      <c r="JZ57" s="2">
        <v>1</v>
      </c>
      <c r="KA57" s="2">
        <v>0</v>
      </c>
      <c r="KB57" s="2">
        <v>1</v>
      </c>
      <c r="KC57" s="2">
        <v>0</v>
      </c>
      <c r="KD57" s="2">
        <v>0</v>
      </c>
      <c r="KE57" s="2">
        <v>4</v>
      </c>
      <c r="KF57" s="2">
        <v>1</v>
      </c>
      <c r="KG57" s="2">
        <v>7</v>
      </c>
      <c r="KH57" s="2">
        <v>1</v>
      </c>
      <c r="KJ57" s="2">
        <v>4</v>
      </c>
      <c r="KK57" s="2">
        <v>4</v>
      </c>
      <c r="KL57" s="2">
        <v>2</v>
      </c>
      <c r="KM57" s="2">
        <v>4</v>
      </c>
      <c r="KN57" s="2">
        <v>2</v>
      </c>
      <c r="KO57" s="2">
        <v>3</v>
      </c>
      <c r="KP57" s="2">
        <v>2</v>
      </c>
      <c r="KQ57" s="2">
        <v>3</v>
      </c>
      <c r="KR57" s="2">
        <v>4</v>
      </c>
      <c r="KS57" s="2">
        <v>4</v>
      </c>
      <c r="KT57" s="2">
        <v>2</v>
      </c>
      <c r="KU57" s="2">
        <v>2</v>
      </c>
      <c r="KV57" s="2">
        <v>1</v>
      </c>
      <c r="KW57" s="2">
        <v>4</v>
      </c>
      <c r="KX57" s="2">
        <v>4</v>
      </c>
      <c r="KY57" s="2">
        <v>2</v>
      </c>
      <c r="KZ57" s="2">
        <v>4</v>
      </c>
      <c r="LA57" s="2">
        <v>2</v>
      </c>
      <c r="LB57" s="2">
        <v>4</v>
      </c>
      <c r="LC57" s="2">
        <v>2</v>
      </c>
      <c r="LD57" s="2">
        <v>2</v>
      </c>
      <c r="LE57" s="2">
        <v>1</v>
      </c>
      <c r="LF57" s="2">
        <v>1</v>
      </c>
      <c r="LG57" s="2">
        <v>0</v>
      </c>
      <c r="LH57" s="2">
        <v>0</v>
      </c>
      <c r="LI57" s="2">
        <v>1</v>
      </c>
      <c r="LJ57" s="2">
        <v>1</v>
      </c>
      <c r="LK57" s="2">
        <v>1</v>
      </c>
      <c r="LL57" s="2">
        <v>1</v>
      </c>
      <c r="LM57" s="2">
        <v>1</v>
      </c>
      <c r="LN57" s="46">
        <v>2</v>
      </c>
      <c r="LO57" s="46">
        <v>2</v>
      </c>
      <c r="LP57" s="2">
        <v>1</v>
      </c>
      <c r="LQ57" s="2">
        <v>2</v>
      </c>
      <c r="LR57" s="2">
        <v>1</v>
      </c>
      <c r="LS57" s="2">
        <v>1</v>
      </c>
      <c r="LT57" s="46">
        <v>1</v>
      </c>
      <c r="LU57" s="46">
        <v>1</v>
      </c>
      <c r="LV57" s="2">
        <v>1</v>
      </c>
      <c r="LW57" s="2">
        <v>1</v>
      </c>
      <c r="LX57" s="2">
        <v>1</v>
      </c>
      <c r="LY57" s="46">
        <v>1</v>
      </c>
      <c r="LZ57" s="46">
        <v>1</v>
      </c>
      <c r="MA57" s="46">
        <v>1</v>
      </c>
      <c r="MB57" s="2">
        <v>0</v>
      </c>
      <c r="MC57" s="2">
        <v>1</v>
      </c>
      <c r="MD57" s="2">
        <v>1</v>
      </c>
      <c r="ME57" s="2">
        <v>0</v>
      </c>
      <c r="MF57" s="2">
        <v>1</v>
      </c>
      <c r="MG57" s="2">
        <v>0</v>
      </c>
      <c r="MH57" s="2">
        <v>0</v>
      </c>
      <c r="MI57" s="2">
        <v>1</v>
      </c>
      <c r="MJ57" s="2">
        <v>1</v>
      </c>
      <c r="MK57" s="2">
        <v>1</v>
      </c>
      <c r="ML57" s="2">
        <v>0</v>
      </c>
      <c r="MM57" s="2">
        <v>0</v>
      </c>
      <c r="MN57" s="46">
        <v>1</v>
      </c>
      <c r="MO57" s="46">
        <v>0</v>
      </c>
      <c r="MP57" s="2">
        <v>1</v>
      </c>
      <c r="MQ57" s="2">
        <v>1</v>
      </c>
      <c r="MR57" s="2">
        <v>0</v>
      </c>
      <c r="MS57" s="2">
        <v>1</v>
      </c>
      <c r="MT57" s="2">
        <v>1</v>
      </c>
      <c r="MU57" s="2">
        <v>3</v>
      </c>
      <c r="MV57" s="2">
        <v>3</v>
      </c>
      <c r="MW57" s="2">
        <v>1</v>
      </c>
      <c r="MX57" s="2">
        <v>1</v>
      </c>
      <c r="MY57" s="2">
        <v>1</v>
      </c>
      <c r="MZ57" s="2">
        <v>1</v>
      </c>
      <c r="NA57" s="2">
        <v>1</v>
      </c>
      <c r="NB57" s="2">
        <v>1</v>
      </c>
      <c r="NC57" s="2">
        <v>1</v>
      </c>
      <c r="ND57" s="2">
        <v>1</v>
      </c>
      <c r="NE57" s="2">
        <v>0</v>
      </c>
      <c r="NF57" s="46">
        <v>1</v>
      </c>
      <c r="NG57" s="46">
        <v>1</v>
      </c>
      <c r="NH57" s="2">
        <v>1</v>
      </c>
      <c r="NI57" s="2">
        <v>1</v>
      </c>
      <c r="NJ57" s="38">
        <v>44075</v>
      </c>
      <c r="NK57" s="2">
        <v>2</v>
      </c>
      <c r="NL57" s="2">
        <v>1</v>
      </c>
      <c r="NM57" s="2">
        <v>0</v>
      </c>
      <c r="NN57" s="2">
        <v>0</v>
      </c>
      <c r="NO57" s="2">
        <v>0</v>
      </c>
      <c r="NP57" s="2">
        <v>0</v>
      </c>
      <c r="NQ57" s="2">
        <v>0</v>
      </c>
      <c r="NR57" s="2">
        <v>1</v>
      </c>
      <c r="NS57" s="2">
        <v>0</v>
      </c>
      <c r="NT57" s="2">
        <v>1</v>
      </c>
      <c r="NU57" s="2">
        <v>0</v>
      </c>
      <c r="NV57" s="2">
        <v>0</v>
      </c>
      <c r="NW57" s="2">
        <v>1</v>
      </c>
      <c r="NX57" s="2">
        <v>0</v>
      </c>
      <c r="NY57" s="2">
        <v>0</v>
      </c>
      <c r="NZ57" s="2">
        <v>0</v>
      </c>
      <c r="OA57" s="2">
        <v>0</v>
      </c>
      <c r="OB57" s="2">
        <v>0</v>
      </c>
      <c r="OC57" s="2">
        <v>0</v>
      </c>
      <c r="OD57" s="2">
        <v>0</v>
      </c>
      <c r="OE57" s="2">
        <v>0</v>
      </c>
      <c r="OF57" s="2">
        <v>0</v>
      </c>
      <c r="OG57" s="2">
        <v>0</v>
      </c>
      <c r="OH57" s="2">
        <v>1</v>
      </c>
      <c r="OI57" s="2">
        <v>1</v>
      </c>
      <c r="OJ57" s="2">
        <v>1</v>
      </c>
      <c r="OK57" s="2">
        <v>2</v>
      </c>
      <c r="OL57" s="2">
        <v>1</v>
      </c>
      <c r="OM57" s="2">
        <v>1</v>
      </c>
      <c r="ON57" s="2">
        <v>1</v>
      </c>
      <c r="OO57" s="2">
        <v>1</v>
      </c>
      <c r="OP57" s="2">
        <v>1</v>
      </c>
      <c r="OQ57" s="2">
        <v>2</v>
      </c>
      <c r="OR57" s="2">
        <v>3</v>
      </c>
      <c r="OS57" s="2">
        <v>2</v>
      </c>
      <c r="OT57" s="46">
        <v>2</v>
      </c>
      <c r="OU57" s="2">
        <v>2</v>
      </c>
      <c r="OV57" s="2">
        <v>2</v>
      </c>
      <c r="OW57" s="2">
        <v>3</v>
      </c>
      <c r="OX57" s="2">
        <v>1</v>
      </c>
      <c r="OY57" s="2">
        <v>2</v>
      </c>
      <c r="OZ57" s="2">
        <v>1</v>
      </c>
      <c r="PA57" s="2">
        <v>1</v>
      </c>
      <c r="PB57" s="2">
        <v>2</v>
      </c>
      <c r="PC57" s="46">
        <v>2</v>
      </c>
      <c r="PD57" s="46">
        <v>2</v>
      </c>
      <c r="PE57" s="2">
        <v>2</v>
      </c>
      <c r="PF57" s="2">
        <v>1</v>
      </c>
      <c r="PG57" s="2">
        <v>3</v>
      </c>
      <c r="PH57" s="46">
        <v>1</v>
      </c>
      <c r="PI57" s="2">
        <v>1</v>
      </c>
      <c r="PJ57" s="2">
        <v>1</v>
      </c>
      <c r="PK57" s="2">
        <v>1</v>
      </c>
      <c r="PL57" s="2">
        <v>1</v>
      </c>
      <c r="PM57" s="2">
        <v>3</v>
      </c>
      <c r="PN57" s="2">
        <v>1</v>
      </c>
      <c r="PO57" s="2">
        <v>1</v>
      </c>
      <c r="PP57" s="2">
        <v>3</v>
      </c>
      <c r="PQ57" s="2">
        <v>1</v>
      </c>
      <c r="PR57" s="2">
        <v>1</v>
      </c>
      <c r="PS57" s="2">
        <v>1</v>
      </c>
      <c r="PT57" s="2">
        <v>1</v>
      </c>
      <c r="PU57" s="2">
        <v>1</v>
      </c>
      <c r="PV57" s="2">
        <v>2</v>
      </c>
      <c r="PW57" s="2">
        <v>1</v>
      </c>
      <c r="PX57" s="2">
        <v>1</v>
      </c>
      <c r="PY57" s="2">
        <v>3</v>
      </c>
      <c r="PZ57" s="2">
        <v>3</v>
      </c>
      <c r="QA57" s="2">
        <v>2</v>
      </c>
      <c r="QB57" s="2">
        <v>3</v>
      </c>
      <c r="QC57" s="2">
        <v>3</v>
      </c>
      <c r="QD57" s="2">
        <v>3</v>
      </c>
      <c r="QE57" s="2">
        <v>3</v>
      </c>
      <c r="QF57" s="2">
        <v>3</v>
      </c>
      <c r="QG57" s="2">
        <v>3</v>
      </c>
      <c r="QH57" s="2">
        <v>3</v>
      </c>
      <c r="QI57" s="2">
        <v>2</v>
      </c>
      <c r="QJ57" s="2">
        <v>2</v>
      </c>
      <c r="QK57" s="2">
        <v>1</v>
      </c>
      <c r="QL57" s="2">
        <v>1</v>
      </c>
      <c r="QM57" s="2">
        <v>1</v>
      </c>
      <c r="QN57" s="2">
        <v>0</v>
      </c>
      <c r="QO57" s="2">
        <v>2</v>
      </c>
      <c r="QP57" s="2">
        <v>1</v>
      </c>
      <c r="QQ57" s="2">
        <v>3</v>
      </c>
      <c r="QR57" s="2">
        <v>0</v>
      </c>
      <c r="QT57" s="2">
        <v>0</v>
      </c>
      <c r="QV57" s="2">
        <v>3</v>
      </c>
      <c r="QW57" s="2">
        <v>3</v>
      </c>
      <c r="QX57" s="2">
        <v>1</v>
      </c>
      <c r="QY57" s="2">
        <v>1</v>
      </c>
      <c r="QZ57" s="2">
        <v>1</v>
      </c>
      <c r="RA57" s="2">
        <v>1</v>
      </c>
      <c r="RB57" s="2">
        <v>1</v>
      </c>
      <c r="RC57" s="2">
        <v>1</v>
      </c>
      <c r="RD57" s="2">
        <v>4</v>
      </c>
      <c r="RE57" s="2">
        <v>1</v>
      </c>
      <c r="RF57" s="2">
        <v>1</v>
      </c>
      <c r="RG57" s="2">
        <v>1</v>
      </c>
      <c r="RH57" s="2">
        <v>1</v>
      </c>
      <c r="RJ57" s="2">
        <v>0</v>
      </c>
      <c r="RK57" s="2">
        <v>1</v>
      </c>
      <c r="RL57" s="2">
        <v>1</v>
      </c>
      <c r="RM57" s="2">
        <v>1</v>
      </c>
      <c r="RN57" s="2">
        <v>1</v>
      </c>
      <c r="RO57" s="2">
        <v>1</v>
      </c>
      <c r="RP57" s="2">
        <v>1</v>
      </c>
      <c r="RQ57" s="2">
        <v>1</v>
      </c>
      <c r="RR57" s="2">
        <v>1</v>
      </c>
      <c r="RS57" s="2">
        <v>1</v>
      </c>
      <c r="RT57" s="2">
        <v>0</v>
      </c>
      <c r="RU57" s="2">
        <v>0</v>
      </c>
      <c r="RV57" s="2">
        <v>1</v>
      </c>
      <c r="RW57" s="2">
        <v>1</v>
      </c>
      <c r="RX57" s="2">
        <v>1</v>
      </c>
      <c r="RY57" s="2">
        <v>1</v>
      </c>
      <c r="RZ57" s="2">
        <v>0</v>
      </c>
      <c r="SA57" s="2">
        <v>1</v>
      </c>
      <c r="SB57" s="2">
        <v>1</v>
      </c>
      <c r="SC57" s="2">
        <v>1</v>
      </c>
      <c r="SD57" s="2">
        <v>1</v>
      </c>
      <c r="SE57" s="2">
        <v>0</v>
      </c>
      <c r="SF57" s="2">
        <v>0</v>
      </c>
      <c r="SG57" s="2">
        <v>1</v>
      </c>
      <c r="SH57" s="2">
        <v>0</v>
      </c>
      <c r="SI57" s="2">
        <v>1</v>
      </c>
      <c r="SJ57" s="2" t="s">
        <v>1381</v>
      </c>
      <c r="SK57" s="2">
        <v>1</v>
      </c>
      <c r="SL57" s="2">
        <v>1</v>
      </c>
      <c r="SM57" s="2">
        <v>1</v>
      </c>
      <c r="SN57" s="2">
        <v>1</v>
      </c>
      <c r="SO57" s="2">
        <v>1</v>
      </c>
      <c r="SP57" s="2">
        <v>1</v>
      </c>
      <c r="SQ57" s="2">
        <v>1</v>
      </c>
      <c r="SR57" s="2">
        <v>1</v>
      </c>
      <c r="SS57" s="2">
        <v>1</v>
      </c>
      <c r="ST57" s="2">
        <v>1</v>
      </c>
      <c r="SU57" s="2">
        <v>1</v>
      </c>
      <c r="SV57" s="2">
        <v>1</v>
      </c>
      <c r="SW57" s="2">
        <v>1</v>
      </c>
      <c r="SX57" s="2">
        <v>1</v>
      </c>
      <c r="SY57" s="2">
        <v>0</v>
      </c>
      <c r="SZ57" s="2">
        <v>1</v>
      </c>
      <c r="TA57" s="2">
        <v>1</v>
      </c>
      <c r="TB57" s="2">
        <v>0</v>
      </c>
      <c r="TC57" s="2">
        <v>1</v>
      </c>
      <c r="TD57" s="2" t="s">
        <v>1382</v>
      </c>
      <c r="TE57" s="2">
        <v>0</v>
      </c>
      <c r="TF57" s="2">
        <v>0</v>
      </c>
      <c r="TG57" s="2">
        <v>1</v>
      </c>
      <c r="TH57" s="2">
        <v>1</v>
      </c>
      <c r="TI57" s="2">
        <v>1</v>
      </c>
      <c r="TJ57" s="2">
        <v>0</v>
      </c>
      <c r="TK57" s="2">
        <v>1</v>
      </c>
      <c r="TL57" s="2">
        <v>1</v>
      </c>
      <c r="TM57" s="2">
        <v>1</v>
      </c>
      <c r="TN57" s="2">
        <v>0</v>
      </c>
      <c r="TP57" s="2">
        <v>1</v>
      </c>
      <c r="TQ57" s="2">
        <v>1</v>
      </c>
      <c r="TR57" s="2">
        <v>0</v>
      </c>
      <c r="TS57" s="2">
        <v>0</v>
      </c>
      <c r="TT57" s="2">
        <v>0</v>
      </c>
      <c r="TU57" s="2">
        <v>0</v>
      </c>
      <c r="TV57" s="2">
        <v>0</v>
      </c>
      <c r="TW57" s="2">
        <v>0</v>
      </c>
      <c r="TX57" s="2">
        <v>0</v>
      </c>
      <c r="TY57" s="2">
        <v>0</v>
      </c>
      <c r="UA57" s="2">
        <v>3</v>
      </c>
      <c r="UB57" s="2">
        <v>3</v>
      </c>
      <c r="UC57" s="2">
        <v>1</v>
      </c>
      <c r="UD57" s="2">
        <v>1</v>
      </c>
      <c r="UE57" s="2">
        <v>1</v>
      </c>
      <c r="UF57" s="2">
        <v>1</v>
      </c>
      <c r="UG57" s="2">
        <v>1</v>
      </c>
      <c r="UH57" s="2">
        <v>0</v>
      </c>
      <c r="UI57" s="2">
        <v>1</v>
      </c>
      <c r="UJ57" s="2">
        <v>1</v>
      </c>
      <c r="UK57" s="2">
        <v>0</v>
      </c>
      <c r="UL57" s="2">
        <v>0</v>
      </c>
      <c r="UM57" s="2">
        <v>0</v>
      </c>
      <c r="UN57" s="2">
        <v>0</v>
      </c>
      <c r="UO57" s="2">
        <v>0</v>
      </c>
      <c r="UP57" s="2">
        <v>1</v>
      </c>
      <c r="UQ57" s="2">
        <v>0</v>
      </c>
      <c r="UR57" s="2">
        <v>0</v>
      </c>
      <c r="US57" s="2">
        <v>1</v>
      </c>
      <c r="UT57" s="2">
        <v>0</v>
      </c>
      <c r="UU57" s="2">
        <v>1</v>
      </c>
      <c r="UV57" s="2">
        <v>1</v>
      </c>
      <c r="UW57" s="2">
        <v>1</v>
      </c>
      <c r="UX57" s="2">
        <v>1</v>
      </c>
      <c r="UY57" s="2">
        <v>0</v>
      </c>
      <c r="UZ57" s="2">
        <v>2</v>
      </c>
    </row>
    <row r="58" spans="1:572" x14ac:dyDescent="0.25">
      <c r="A58" s="2">
        <v>106</v>
      </c>
      <c r="B58" s="2" t="s">
        <v>114</v>
      </c>
      <c r="C58" s="2" t="s">
        <v>1328</v>
      </c>
      <c r="D58" s="2">
        <v>1</v>
      </c>
      <c r="F58" s="31" t="s">
        <v>2597</v>
      </c>
      <c r="G58" s="2">
        <v>1</v>
      </c>
      <c r="H58" s="2">
        <v>0</v>
      </c>
      <c r="J58" s="2">
        <v>1</v>
      </c>
      <c r="K58" s="2">
        <v>0</v>
      </c>
      <c r="L58" s="2">
        <v>0</v>
      </c>
      <c r="M58" s="2">
        <v>1</v>
      </c>
      <c r="N58" s="2">
        <v>1</v>
      </c>
      <c r="O58" s="2">
        <v>1</v>
      </c>
      <c r="P58" s="2">
        <v>1</v>
      </c>
      <c r="Q58" s="2">
        <v>1</v>
      </c>
      <c r="R58" s="2">
        <v>1</v>
      </c>
      <c r="S58" s="2">
        <v>1</v>
      </c>
      <c r="T58" s="2">
        <v>1</v>
      </c>
      <c r="U58" s="2">
        <v>1</v>
      </c>
      <c r="V58" s="2">
        <v>1</v>
      </c>
      <c r="W58" s="2">
        <v>1</v>
      </c>
      <c r="X58" s="2">
        <v>1</v>
      </c>
      <c r="Y58" s="2">
        <v>1</v>
      </c>
      <c r="Z58" s="2">
        <v>1</v>
      </c>
      <c r="AA58" s="2">
        <v>0</v>
      </c>
      <c r="AB58" s="2">
        <v>1</v>
      </c>
      <c r="AC58" s="2">
        <v>0</v>
      </c>
      <c r="AD58" s="2">
        <v>0</v>
      </c>
      <c r="AE58" s="2">
        <v>0</v>
      </c>
      <c r="AF58" s="2">
        <v>1</v>
      </c>
      <c r="AG58" s="2">
        <v>3</v>
      </c>
      <c r="AH58" s="2">
        <v>1</v>
      </c>
      <c r="AI58" s="2">
        <v>3</v>
      </c>
      <c r="AJ58" s="46">
        <v>1</v>
      </c>
      <c r="AK58" s="2">
        <v>0</v>
      </c>
      <c r="AL58" s="2">
        <v>0</v>
      </c>
      <c r="AM58" s="2">
        <v>0</v>
      </c>
      <c r="AN58" s="2">
        <v>0</v>
      </c>
      <c r="AO58" s="2">
        <v>0</v>
      </c>
      <c r="AP58" s="2">
        <v>1</v>
      </c>
      <c r="AQ58" s="2">
        <v>0</v>
      </c>
      <c r="AR58" s="2">
        <v>1</v>
      </c>
      <c r="AS58" s="2">
        <v>0</v>
      </c>
      <c r="AT58" s="2">
        <v>0</v>
      </c>
      <c r="AU58" s="2">
        <v>0</v>
      </c>
      <c r="AV58" s="2">
        <v>0</v>
      </c>
      <c r="AW58" s="2">
        <v>0</v>
      </c>
      <c r="AX58" s="2">
        <v>0</v>
      </c>
      <c r="AY58" s="2">
        <v>0</v>
      </c>
      <c r="AZ58" s="2">
        <v>0</v>
      </c>
      <c r="BA58" s="2">
        <v>0</v>
      </c>
      <c r="BB58" s="2">
        <v>0</v>
      </c>
      <c r="BC58" s="2">
        <v>0</v>
      </c>
      <c r="BD58" s="2">
        <v>0</v>
      </c>
      <c r="BE58" s="2">
        <v>0</v>
      </c>
      <c r="BF58" s="2">
        <v>1</v>
      </c>
      <c r="BG58" s="2">
        <v>1</v>
      </c>
      <c r="BH58" s="2">
        <v>0</v>
      </c>
      <c r="BI58" s="2">
        <v>0</v>
      </c>
      <c r="BJ58" s="2">
        <v>0</v>
      </c>
      <c r="BK58" s="2">
        <v>0</v>
      </c>
      <c r="BL58" s="2">
        <v>1</v>
      </c>
      <c r="BM58" s="2">
        <v>0</v>
      </c>
      <c r="BN58" s="2">
        <v>1</v>
      </c>
      <c r="BO58" s="2">
        <v>0</v>
      </c>
      <c r="BP58" s="2">
        <v>0</v>
      </c>
      <c r="BQ58" s="2">
        <v>0</v>
      </c>
      <c r="BR58" s="2">
        <v>0</v>
      </c>
      <c r="BS58" s="2">
        <v>1</v>
      </c>
      <c r="BT58" s="2">
        <v>1</v>
      </c>
      <c r="BU58" s="2">
        <v>0</v>
      </c>
      <c r="BV58" s="2">
        <v>1</v>
      </c>
      <c r="BW58" s="2">
        <v>1</v>
      </c>
      <c r="BX58" s="2">
        <v>0</v>
      </c>
      <c r="BY58" s="2">
        <v>0</v>
      </c>
      <c r="BZ58" s="2">
        <v>0</v>
      </c>
      <c r="CA58" s="2">
        <v>3</v>
      </c>
      <c r="CB58" s="2">
        <v>1</v>
      </c>
      <c r="CC58" s="2">
        <v>1</v>
      </c>
      <c r="CD58" s="2" t="s">
        <v>1383</v>
      </c>
      <c r="CE58" s="2">
        <v>31000</v>
      </c>
      <c r="CF58" s="46">
        <v>8837</v>
      </c>
      <c r="CG58" s="2">
        <v>1</v>
      </c>
      <c r="CH58" s="46">
        <v>7</v>
      </c>
      <c r="CI58" s="2">
        <v>3</v>
      </c>
      <c r="CJ58" s="2">
        <v>0</v>
      </c>
      <c r="CK58" s="2">
        <v>0</v>
      </c>
      <c r="CL58" s="2">
        <v>1</v>
      </c>
      <c r="CM58" s="2">
        <v>0</v>
      </c>
      <c r="CN58" s="2">
        <v>1</v>
      </c>
      <c r="CO58" s="2">
        <v>1</v>
      </c>
      <c r="CP58" s="2">
        <v>1</v>
      </c>
      <c r="CQ58" s="2">
        <v>7</v>
      </c>
      <c r="CR58" s="2">
        <v>2</v>
      </c>
      <c r="CS58" s="2">
        <v>6</v>
      </c>
      <c r="CT58" s="46">
        <v>5</v>
      </c>
      <c r="CU58" s="46">
        <v>200</v>
      </c>
      <c r="CV58" s="2">
        <v>1</v>
      </c>
      <c r="CW58" s="2">
        <v>40</v>
      </c>
      <c r="CX58" s="2">
        <v>1</v>
      </c>
      <c r="CY58" s="2">
        <v>40</v>
      </c>
      <c r="CZ58" s="2">
        <v>2</v>
      </c>
      <c r="DA58" s="2">
        <v>44</v>
      </c>
      <c r="DB58" s="46">
        <v>4</v>
      </c>
      <c r="DC58" s="46">
        <v>140</v>
      </c>
      <c r="DD58" s="46">
        <v>9</v>
      </c>
      <c r="DE58" s="46">
        <v>360</v>
      </c>
      <c r="DF58" s="2">
        <v>1</v>
      </c>
      <c r="DG58" s="2">
        <v>40</v>
      </c>
      <c r="DH58" s="46">
        <v>3</v>
      </c>
      <c r="DI58" s="46">
        <v>120</v>
      </c>
      <c r="DJ58" s="46">
        <v>3</v>
      </c>
      <c r="DK58" s="46">
        <v>120</v>
      </c>
      <c r="DL58" s="2">
        <v>10</v>
      </c>
      <c r="DM58" s="2">
        <v>380</v>
      </c>
      <c r="DN58" s="46">
        <v>1</v>
      </c>
      <c r="DO58" s="46">
        <v>680</v>
      </c>
      <c r="DP58" s="46">
        <v>3</v>
      </c>
      <c r="DQ58" s="46">
        <v>120</v>
      </c>
      <c r="DR58" s="2">
        <v>1</v>
      </c>
      <c r="DS58" s="46">
        <v>1</v>
      </c>
      <c r="DT58" s="46">
        <v>40</v>
      </c>
      <c r="DU58" s="46">
        <v>1</v>
      </c>
      <c r="DV58" s="46">
        <v>40</v>
      </c>
      <c r="DW58" s="46">
        <v>1</v>
      </c>
      <c r="DX58" s="46">
        <v>40</v>
      </c>
      <c r="DY58" s="46">
        <v>1</v>
      </c>
      <c r="DZ58" s="46">
        <v>40</v>
      </c>
      <c r="EA58" s="46">
        <v>1</v>
      </c>
      <c r="EB58" s="46">
        <v>40</v>
      </c>
      <c r="EC58" s="46">
        <v>0</v>
      </c>
      <c r="ED58" s="46"/>
      <c r="EE58" s="46">
        <v>0</v>
      </c>
      <c r="EF58" s="46"/>
      <c r="EG58" s="46">
        <v>0</v>
      </c>
      <c r="EH58" s="46"/>
      <c r="EI58" s="2">
        <v>1</v>
      </c>
      <c r="EJ58" s="2">
        <v>0</v>
      </c>
      <c r="EK58" s="2">
        <v>0</v>
      </c>
      <c r="EL58" s="2">
        <v>0</v>
      </c>
      <c r="EM58" s="2">
        <v>1</v>
      </c>
      <c r="EN58" s="2">
        <v>2</v>
      </c>
      <c r="EO58" s="2">
        <v>0</v>
      </c>
      <c r="EP58" s="2">
        <v>1</v>
      </c>
      <c r="EQ58" s="2">
        <v>0</v>
      </c>
      <c r="ER58" s="2">
        <v>1</v>
      </c>
      <c r="ES58" s="2">
        <v>2</v>
      </c>
      <c r="ET58" s="2">
        <v>2</v>
      </c>
      <c r="EU58" s="2">
        <v>0</v>
      </c>
      <c r="FD58" s="2">
        <v>0</v>
      </c>
      <c r="FZ58" s="2">
        <v>0</v>
      </c>
      <c r="GV58" s="2">
        <v>1</v>
      </c>
      <c r="GW58" s="2">
        <v>0</v>
      </c>
      <c r="GX58" s="2">
        <v>0</v>
      </c>
      <c r="GY58" s="2">
        <v>0</v>
      </c>
      <c r="GZ58" s="2">
        <v>0</v>
      </c>
      <c r="HA58" s="2">
        <v>0</v>
      </c>
      <c r="HB58" s="2">
        <v>1</v>
      </c>
      <c r="HC58" s="2">
        <v>0</v>
      </c>
      <c r="HD58" s="2">
        <v>1</v>
      </c>
      <c r="HE58" s="2">
        <v>0</v>
      </c>
      <c r="HF58" s="2">
        <v>0</v>
      </c>
      <c r="HG58" s="2">
        <v>0</v>
      </c>
      <c r="HH58" s="2">
        <v>0</v>
      </c>
      <c r="HI58" s="2">
        <v>0</v>
      </c>
      <c r="HR58" s="2">
        <v>1</v>
      </c>
      <c r="HS58" s="2">
        <v>1</v>
      </c>
      <c r="HT58" s="2">
        <v>1</v>
      </c>
      <c r="HU58" s="2">
        <v>1</v>
      </c>
      <c r="HV58" s="2">
        <v>0</v>
      </c>
      <c r="HW58" s="2">
        <v>0</v>
      </c>
      <c r="HX58" s="2">
        <v>1</v>
      </c>
      <c r="HY58" s="2">
        <v>1</v>
      </c>
      <c r="HZ58" s="2">
        <v>2</v>
      </c>
      <c r="IA58" s="2">
        <v>0</v>
      </c>
      <c r="IB58" s="2">
        <v>2</v>
      </c>
      <c r="IC58" s="2">
        <v>0</v>
      </c>
      <c r="ID58" s="2">
        <v>1</v>
      </c>
      <c r="IE58" s="2">
        <v>4</v>
      </c>
      <c r="IF58" s="2">
        <v>2</v>
      </c>
      <c r="IG58" s="2">
        <v>0</v>
      </c>
      <c r="IP58" s="2">
        <v>1</v>
      </c>
      <c r="IQ58" s="2">
        <v>0</v>
      </c>
      <c r="IR58" s="2">
        <v>1</v>
      </c>
      <c r="IS58" s="2">
        <v>1</v>
      </c>
      <c r="IT58" s="2">
        <v>0</v>
      </c>
      <c r="IU58" s="2">
        <v>3</v>
      </c>
      <c r="IV58" s="2">
        <v>0</v>
      </c>
      <c r="IW58" s="2">
        <v>1</v>
      </c>
      <c r="IX58" s="2">
        <v>1</v>
      </c>
      <c r="IY58" s="2">
        <v>2</v>
      </c>
      <c r="IZ58" s="2">
        <v>8</v>
      </c>
      <c r="JA58" s="2">
        <v>0</v>
      </c>
      <c r="JB58" s="2">
        <v>0</v>
      </c>
      <c r="JK58" s="2">
        <v>0</v>
      </c>
      <c r="JL58" s="2">
        <v>0</v>
      </c>
      <c r="JM58" s="2">
        <v>1</v>
      </c>
      <c r="JN58" s="2">
        <v>1</v>
      </c>
      <c r="JO58" s="2">
        <v>0</v>
      </c>
      <c r="JP58" s="2">
        <v>1</v>
      </c>
      <c r="JQ58" s="2">
        <v>0</v>
      </c>
      <c r="JR58" s="2">
        <v>1</v>
      </c>
      <c r="JS58" s="2">
        <v>1</v>
      </c>
      <c r="JT58" s="2">
        <v>2</v>
      </c>
      <c r="JU58" s="2">
        <v>1</v>
      </c>
      <c r="JV58" s="2">
        <v>0</v>
      </c>
      <c r="JW58" s="2">
        <v>0</v>
      </c>
      <c r="KF58" s="2">
        <v>1</v>
      </c>
      <c r="KG58" s="2">
        <v>10</v>
      </c>
      <c r="KH58" s="2">
        <v>1</v>
      </c>
      <c r="KJ58" s="2">
        <v>4</v>
      </c>
      <c r="KK58" s="2">
        <v>4</v>
      </c>
      <c r="KL58" s="2">
        <v>4</v>
      </c>
      <c r="KM58" s="2">
        <v>4</v>
      </c>
      <c r="KN58" s="2">
        <v>2</v>
      </c>
      <c r="KO58" s="2">
        <v>3</v>
      </c>
      <c r="KP58" s="2">
        <v>2</v>
      </c>
      <c r="KQ58" s="2">
        <v>3</v>
      </c>
      <c r="KR58" s="2">
        <v>3</v>
      </c>
      <c r="KS58" s="2">
        <v>4</v>
      </c>
      <c r="KT58" s="2">
        <v>2</v>
      </c>
      <c r="KU58" s="2">
        <v>4</v>
      </c>
      <c r="KV58" s="2">
        <v>1</v>
      </c>
      <c r="KW58" s="2">
        <v>2</v>
      </c>
      <c r="KX58" s="2">
        <v>2</v>
      </c>
      <c r="KY58" s="2">
        <v>2</v>
      </c>
      <c r="KZ58" s="2">
        <v>4</v>
      </c>
      <c r="LA58" s="2">
        <v>4</v>
      </c>
      <c r="LB58" s="2">
        <v>4</v>
      </c>
      <c r="LC58" s="2">
        <v>4</v>
      </c>
      <c r="LD58" s="2">
        <v>4</v>
      </c>
      <c r="LE58" s="2">
        <v>1</v>
      </c>
      <c r="LF58" s="2">
        <v>1</v>
      </c>
      <c r="LG58" s="2">
        <v>0</v>
      </c>
      <c r="LH58" s="2">
        <v>0</v>
      </c>
      <c r="LI58" s="2">
        <v>1</v>
      </c>
      <c r="LJ58" s="2">
        <v>1</v>
      </c>
      <c r="LK58" s="2">
        <v>1</v>
      </c>
      <c r="LL58" s="2">
        <v>1</v>
      </c>
      <c r="LM58" s="2">
        <v>0</v>
      </c>
      <c r="LN58" s="46">
        <v>2</v>
      </c>
      <c r="LO58" s="46">
        <v>2</v>
      </c>
      <c r="LP58" s="2">
        <v>1</v>
      </c>
      <c r="LQ58" s="2">
        <v>2</v>
      </c>
      <c r="LR58" s="2">
        <v>0</v>
      </c>
      <c r="LS58" s="2">
        <v>0</v>
      </c>
      <c r="LT58" s="46">
        <v>0</v>
      </c>
      <c r="LU58" s="46">
        <v>1</v>
      </c>
      <c r="LV58" s="2">
        <v>1</v>
      </c>
      <c r="LW58" s="2">
        <v>0</v>
      </c>
      <c r="LX58" s="2">
        <v>1</v>
      </c>
      <c r="LY58" s="46">
        <v>1</v>
      </c>
      <c r="LZ58" s="46">
        <v>1</v>
      </c>
      <c r="MA58" s="46">
        <v>0</v>
      </c>
      <c r="MB58" s="2">
        <v>0</v>
      </c>
      <c r="MC58" s="2">
        <v>1</v>
      </c>
      <c r="MD58" s="2">
        <v>1</v>
      </c>
      <c r="ME58" s="2">
        <v>0</v>
      </c>
      <c r="MF58" s="2">
        <v>1</v>
      </c>
      <c r="MG58" s="2">
        <v>0</v>
      </c>
      <c r="MH58" s="2">
        <v>1</v>
      </c>
      <c r="MI58" s="2">
        <v>1</v>
      </c>
      <c r="MJ58" s="2">
        <v>1</v>
      </c>
      <c r="MK58" s="2">
        <v>1</v>
      </c>
      <c r="ML58" s="2">
        <v>1</v>
      </c>
      <c r="MM58" s="2">
        <v>1</v>
      </c>
      <c r="MN58" s="46">
        <v>1</v>
      </c>
      <c r="MO58" s="46">
        <v>1</v>
      </c>
      <c r="MP58" s="2">
        <v>1</v>
      </c>
      <c r="MQ58" s="2">
        <v>1</v>
      </c>
      <c r="MR58" s="2">
        <v>0</v>
      </c>
      <c r="MS58" s="2">
        <v>1</v>
      </c>
      <c r="MT58" s="2">
        <v>1</v>
      </c>
      <c r="MU58" s="2">
        <v>1</v>
      </c>
      <c r="MV58" s="2">
        <v>1</v>
      </c>
      <c r="MW58" s="2">
        <v>1</v>
      </c>
      <c r="MX58" s="2">
        <v>1</v>
      </c>
      <c r="MY58" s="2">
        <v>0</v>
      </c>
      <c r="MZ58" s="2">
        <v>1</v>
      </c>
      <c r="NA58" s="2">
        <v>1</v>
      </c>
      <c r="NB58" s="2">
        <v>1</v>
      </c>
      <c r="NC58" s="2">
        <v>1</v>
      </c>
      <c r="ND58" s="2">
        <v>0</v>
      </c>
      <c r="NE58" s="2">
        <v>0</v>
      </c>
      <c r="NF58" s="46">
        <v>1</v>
      </c>
      <c r="NG58" s="46">
        <v>1</v>
      </c>
      <c r="NH58" s="2">
        <v>1</v>
      </c>
      <c r="NI58" s="2">
        <v>1</v>
      </c>
      <c r="NJ58" s="38">
        <v>44074</v>
      </c>
      <c r="NK58" s="2">
        <v>6</v>
      </c>
      <c r="NL58" s="2">
        <v>1</v>
      </c>
      <c r="NM58" s="2">
        <v>0</v>
      </c>
      <c r="NN58" s="2">
        <v>0</v>
      </c>
      <c r="NO58" s="2">
        <v>0</v>
      </c>
      <c r="NP58" s="2">
        <v>0</v>
      </c>
      <c r="NQ58" s="2">
        <v>0</v>
      </c>
      <c r="NR58" s="2">
        <v>1</v>
      </c>
      <c r="NS58" s="2">
        <v>0</v>
      </c>
      <c r="NT58" s="2">
        <v>1</v>
      </c>
      <c r="NU58" s="2">
        <v>1</v>
      </c>
      <c r="NV58" s="2">
        <v>0</v>
      </c>
      <c r="NW58" s="2">
        <v>1</v>
      </c>
      <c r="NX58" s="2">
        <v>0</v>
      </c>
      <c r="NY58" s="2">
        <v>0</v>
      </c>
      <c r="NZ58" s="2">
        <v>0</v>
      </c>
      <c r="OA58" s="2">
        <v>0</v>
      </c>
      <c r="OB58" s="2">
        <v>0</v>
      </c>
      <c r="OC58" s="2">
        <v>0</v>
      </c>
      <c r="OD58" s="2">
        <v>0</v>
      </c>
      <c r="OE58" s="2">
        <v>0</v>
      </c>
      <c r="OF58" s="2">
        <v>0</v>
      </c>
      <c r="OG58" s="2">
        <v>0</v>
      </c>
      <c r="OH58" s="2">
        <v>1</v>
      </c>
      <c r="OI58" s="2">
        <v>1</v>
      </c>
      <c r="OJ58" s="2">
        <v>1</v>
      </c>
      <c r="OK58" s="2">
        <v>2</v>
      </c>
      <c r="OL58" s="2">
        <v>1</v>
      </c>
      <c r="OM58" s="2">
        <v>1</v>
      </c>
      <c r="ON58" s="2">
        <v>1</v>
      </c>
      <c r="OO58" s="2">
        <v>1</v>
      </c>
      <c r="OP58" s="2">
        <v>1</v>
      </c>
      <c r="OQ58" s="2">
        <v>1</v>
      </c>
      <c r="OR58" s="2">
        <v>1</v>
      </c>
      <c r="OS58" s="2">
        <v>1</v>
      </c>
      <c r="OT58" s="46">
        <v>1</v>
      </c>
      <c r="OU58" s="2">
        <v>1</v>
      </c>
      <c r="OV58" s="2">
        <v>1</v>
      </c>
      <c r="OW58" s="2">
        <v>1</v>
      </c>
      <c r="OX58" s="2">
        <v>1</v>
      </c>
      <c r="OY58" s="2">
        <v>1</v>
      </c>
      <c r="OZ58" s="2">
        <v>3</v>
      </c>
      <c r="PA58" s="2">
        <v>1</v>
      </c>
      <c r="PB58" s="2">
        <v>1</v>
      </c>
      <c r="PC58" s="46">
        <v>1</v>
      </c>
      <c r="PD58" s="46">
        <v>1</v>
      </c>
      <c r="PE58" s="2">
        <v>1</v>
      </c>
      <c r="PF58" s="2">
        <v>1</v>
      </c>
      <c r="PG58" s="2">
        <v>3</v>
      </c>
      <c r="PH58" s="46">
        <v>1</v>
      </c>
      <c r="PI58" s="2">
        <v>1</v>
      </c>
      <c r="PJ58" s="2">
        <v>1</v>
      </c>
      <c r="PK58" s="2">
        <v>1</v>
      </c>
      <c r="PL58" s="2">
        <v>1</v>
      </c>
      <c r="PM58" s="2">
        <v>1</v>
      </c>
      <c r="PN58" s="2">
        <v>1</v>
      </c>
      <c r="PO58" s="2">
        <v>1</v>
      </c>
      <c r="PP58" s="2">
        <v>3</v>
      </c>
      <c r="PQ58" s="2">
        <v>1</v>
      </c>
      <c r="PR58" s="2">
        <v>1</v>
      </c>
      <c r="PS58" s="2">
        <v>1</v>
      </c>
      <c r="PT58" s="2">
        <v>1</v>
      </c>
      <c r="PU58" s="2">
        <v>1</v>
      </c>
      <c r="PV58" s="2">
        <v>1</v>
      </c>
      <c r="PW58" s="2">
        <v>3</v>
      </c>
      <c r="PX58" s="2">
        <v>1</v>
      </c>
      <c r="PY58" s="2">
        <v>1</v>
      </c>
      <c r="PZ58" s="2">
        <v>1</v>
      </c>
      <c r="QA58" s="2">
        <v>1</v>
      </c>
      <c r="QB58" s="2">
        <v>1</v>
      </c>
      <c r="QC58" s="2">
        <v>1</v>
      </c>
      <c r="QD58" s="2">
        <v>1</v>
      </c>
      <c r="QE58" s="2">
        <v>1</v>
      </c>
      <c r="QF58" s="2">
        <v>1</v>
      </c>
      <c r="QG58" s="2">
        <v>1</v>
      </c>
      <c r="QH58" s="2">
        <v>1</v>
      </c>
      <c r="QI58" s="2">
        <v>3</v>
      </c>
      <c r="QJ58" s="2">
        <v>1</v>
      </c>
      <c r="QK58" s="2">
        <v>1</v>
      </c>
      <c r="QL58" s="2">
        <v>1</v>
      </c>
      <c r="QM58" s="2">
        <v>1</v>
      </c>
      <c r="QN58" s="2">
        <v>1</v>
      </c>
      <c r="QO58" s="2">
        <v>2</v>
      </c>
      <c r="QP58" s="2">
        <v>1</v>
      </c>
      <c r="QQ58" s="2">
        <v>1</v>
      </c>
      <c r="QR58" s="2">
        <v>1</v>
      </c>
      <c r="QS58" s="2" t="s">
        <v>1384</v>
      </c>
      <c r="QT58" s="2">
        <v>1</v>
      </c>
      <c r="QU58" s="2" t="s">
        <v>1385</v>
      </c>
      <c r="QV58" s="2">
        <v>3</v>
      </c>
      <c r="QW58" s="2">
        <v>2</v>
      </c>
      <c r="QX58" s="2">
        <v>1</v>
      </c>
      <c r="QY58" s="2">
        <v>1</v>
      </c>
      <c r="QZ58" s="2">
        <v>1</v>
      </c>
      <c r="RA58" s="2">
        <v>1</v>
      </c>
      <c r="RB58" s="2">
        <v>1</v>
      </c>
      <c r="RC58" s="2">
        <v>1</v>
      </c>
      <c r="RD58" s="2">
        <v>2</v>
      </c>
      <c r="RE58" s="2">
        <v>1</v>
      </c>
      <c r="RF58" s="2">
        <v>1</v>
      </c>
      <c r="RG58" s="2">
        <v>1</v>
      </c>
      <c r="RH58" s="2">
        <v>1</v>
      </c>
      <c r="RJ58" s="2">
        <v>1</v>
      </c>
      <c r="RK58" s="2">
        <v>1</v>
      </c>
      <c r="RL58" s="2">
        <v>1</v>
      </c>
      <c r="RM58" s="2">
        <v>1</v>
      </c>
      <c r="RN58" s="2">
        <v>1</v>
      </c>
      <c r="RO58" s="2">
        <v>1</v>
      </c>
      <c r="RP58" s="2">
        <v>1</v>
      </c>
      <c r="RQ58" s="2">
        <v>1</v>
      </c>
      <c r="RR58" s="2">
        <v>1</v>
      </c>
      <c r="RS58" s="2">
        <v>1</v>
      </c>
      <c r="RT58" s="2">
        <v>0</v>
      </c>
      <c r="RU58" s="2">
        <v>1</v>
      </c>
      <c r="RV58" s="2">
        <v>0</v>
      </c>
      <c r="RW58" s="2">
        <v>1</v>
      </c>
      <c r="RX58" s="2">
        <v>1</v>
      </c>
      <c r="RY58" s="2">
        <v>1</v>
      </c>
      <c r="RZ58" s="2">
        <v>1</v>
      </c>
      <c r="SA58" s="2">
        <v>1</v>
      </c>
      <c r="SB58" s="2">
        <v>1</v>
      </c>
      <c r="SC58" s="2">
        <v>0</v>
      </c>
      <c r="SD58" s="2">
        <v>0</v>
      </c>
      <c r="SE58" s="2">
        <v>0</v>
      </c>
      <c r="SF58" s="2">
        <v>0</v>
      </c>
      <c r="SG58" s="2">
        <v>0</v>
      </c>
      <c r="SH58" s="2">
        <v>0</v>
      </c>
      <c r="SI58" s="2">
        <v>0</v>
      </c>
      <c r="SK58" s="2">
        <v>1</v>
      </c>
      <c r="SL58" s="2">
        <v>1</v>
      </c>
      <c r="SM58" s="2">
        <v>1</v>
      </c>
      <c r="SN58" s="2">
        <v>1</v>
      </c>
      <c r="SO58" s="2">
        <v>1</v>
      </c>
      <c r="SP58" s="2">
        <v>1</v>
      </c>
      <c r="SQ58" s="2">
        <v>0</v>
      </c>
      <c r="SR58" s="2">
        <v>1</v>
      </c>
      <c r="SS58" s="2">
        <v>0</v>
      </c>
      <c r="ST58" s="2">
        <v>1</v>
      </c>
      <c r="SU58" s="2">
        <v>1</v>
      </c>
      <c r="SV58" s="2">
        <v>0</v>
      </c>
      <c r="SW58" s="2">
        <v>0</v>
      </c>
      <c r="SX58" s="2">
        <v>0</v>
      </c>
      <c r="SY58" s="2">
        <v>0</v>
      </c>
      <c r="SZ58" s="2">
        <v>0</v>
      </c>
      <c r="TA58" s="2">
        <v>0</v>
      </c>
      <c r="TB58" s="2">
        <v>0</v>
      </c>
      <c r="TC58" s="2">
        <v>0</v>
      </c>
      <c r="TE58" s="2">
        <v>0</v>
      </c>
      <c r="TF58" s="2">
        <v>0</v>
      </c>
      <c r="TG58" s="2">
        <v>1</v>
      </c>
      <c r="TH58" s="2">
        <v>1</v>
      </c>
      <c r="TI58" s="2">
        <v>1</v>
      </c>
      <c r="TJ58" s="2">
        <v>1</v>
      </c>
      <c r="TK58" s="2">
        <v>1</v>
      </c>
      <c r="TL58" s="2">
        <v>1</v>
      </c>
      <c r="TM58" s="2">
        <v>1</v>
      </c>
      <c r="TN58" s="2">
        <v>1</v>
      </c>
      <c r="TO58" s="2">
        <v>1</v>
      </c>
      <c r="TP58" s="2">
        <v>1</v>
      </c>
      <c r="TQ58" s="2">
        <v>1</v>
      </c>
      <c r="TR58" s="2">
        <v>1</v>
      </c>
      <c r="TS58" s="2">
        <v>1</v>
      </c>
      <c r="TT58" s="2">
        <v>1</v>
      </c>
      <c r="TU58" s="2">
        <v>0</v>
      </c>
      <c r="TV58" s="2">
        <v>1</v>
      </c>
      <c r="TW58" s="2">
        <v>1</v>
      </c>
      <c r="TX58" s="2">
        <v>0</v>
      </c>
      <c r="TY58" s="2">
        <v>0</v>
      </c>
      <c r="UA58" s="2">
        <v>1</v>
      </c>
      <c r="UB58" s="2">
        <v>1</v>
      </c>
      <c r="UC58" s="2">
        <v>1</v>
      </c>
      <c r="UD58" s="2">
        <v>1</v>
      </c>
      <c r="UE58" s="2">
        <v>1</v>
      </c>
      <c r="UF58" s="2">
        <v>1</v>
      </c>
      <c r="UG58" s="2">
        <v>1</v>
      </c>
      <c r="UH58" s="2">
        <v>0</v>
      </c>
      <c r="UI58" s="2">
        <v>1</v>
      </c>
      <c r="UJ58" s="2">
        <v>1</v>
      </c>
      <c r="UK58" s="2">
        <v>0</v>
      </c>
      <c r="UL58" s="2">
        <v>0</v>
      </c>
      <c r="UM58" s="2">
        <v>0</v>
      </c>
      <c r="UN58" s="2">
        <v>1</v>
      </c>
      <c r="UO58" s="2">
        <v>1</v>
      </c>
      <c r="UP58" s="2">
        <v>1</v>
      </c>
      <c r="UQ58" s="2">
        <v>1</v>
      </c>
      <c r="UR58" s="2">
        <v>1</v>
      </c>
      <c r="US58" s="2">
        <v>1</v>
      </c>
      <c r="UT58" s="2">
        <v>1</v>
      </c>
      <c r="UU58" s="2">
        <v>1</v>
      </c>
      <c r="UV58" s="2">
        <v>1</v>
      </c>
      <c r="UW58" s="2">
        <v>1</v>
      </c>
      <c r="UX58" s="2">
        <v>0</v>
      </c>
      <c r="UY58" s="2">
        <v>0</v>
      </c>
      <c r="UZ58" s="2">
        <v>2</v>
      </c>
    </row>
    <row r="59" spans="1:572" x14ac:dyDescent="0.25">
      <c r="A59" s="2">
        <v>107</v>
      </c>
      <c r="B59" s="2" t="s">
        <v>114</v>
      </c>
      <c r="C59" s="2" t="s">
        <v>1328</v>
      </c>
      <c r="D59" s="2">
        <v>1</v>
      </c>
      <c r="F59" s="31" t="s">
        <v>2598</v>
      </c>
      <c r="G59" s="2">
        <v>1</v>
      </c>
      <c r="H59" s="2">
        <v>0</v>
      </c>
      <c r="J59" s="2">
        <v>1</v>
      </c>
      <c r="K59" s="2">
        <v>1</v>
      </c>
      <c r="L59" s="2">
        <v>1</v>
      </c>
      <c r="M59" s="2">
        <v>1</v>
      </c>
      <c r="N59" s="2">
        <v>1</v>
      </c>
      <c r="O59" s="2">
        <v>1</v>
      </c>
      <c r="P59" s="2">
        <v>1</v>
      </c>
      <c r="Q59" s="2">
        <v>1</v>
      </c>
      <c r="R59" s="2">
        <v>1</v>
      </c>
      <c r="S59" s="2">
        <v>1</v>
      </c>
      <c r="T59" s="2">
        <v>1</v>
      </c>
      <c r="U59" s="2">
        <v>1</v>
      </c>
      <c r="V59" s="2">
        <v>1</v>
      </c>
      <c r="W59" s="2">
        <v>1</v>
      </c>
      <c r="X59" s="2">
        <v>1</v>
      </c>
      <c r="Y59" s="2">
        <v>1</v>
      </c>
      <c r="Z59" s="2">
        <v>1</v>
      </c>
      <c r="AA59" s="2">
        <v>1</v>
      </c>
      <c r="AB59" s="2">
        <v>1</v>
      </c>
      <c r="AC59" s="2">
        <v>1</v>
      </c>
      <c r="AD59" s="2">
        <v>0</v>
      </c>
      <c r="AE59" s="2">
        <v>0</v>
      </c>
      <c r="AF59" s="2">
        <v>1</v>
      </c>
      <c r="AG59" s="2">
        <v>2</v>
      </c>
      <c r="AH59" s="2">
        <v>1</v>
      </c>
      <c r="AI59" s="2">
        <v>3</v>
      </c>
      <c r="AJ59" s="46">
        <v>1</v>
      </c>
      <c r="AK59" s="2">
        <v>0</v>
      </c>
      <c r="AL59" s="2">
        <v>0</v>
      </c>
      <c r="AM59" s="2">
        <v>0</v>
      </c>
      <c r="AN59" s="2">
        <v>0</v>
      </c>
      <c r="AO59" s="2">
        <v>0</v>
      </c>
      <c r="AP59" s="2">
        <v>0</v>
      </c>
      <c r="AQ59" s="2">
        <v>0</v>
      </c>
      <c r="AR59" s="2">
        <v>1</v>
      </c>
      <c r="AS59" s="2">
        <v>0</v>
      </c>
      <c r="AT59" s="2">
        <v>0</v>
      </c>
      <c r="AU59" s="2">
        <v>0</v>
      </c>
      <c r="AV59" s="2">
        <v>0</v>
      </c>
      <c r="AW59" s="2">
        <v>0</v>
      </c>
      <c r="AX59" s="2">
        <v>0</v>
      </c>
      <c r="AY59" s="2">
        <v>0</v>
      </c>
      <c r="AZ59" s="2">
        <v>0</v>
      </c>
      <c r="BA59" s="2">
        <v>0</v>
      </c>
      <c r="BB59" s="2">
        <v>0</v>
      </c>
      <c r="BC59" s="2">
        <v>0</v>
      </c>
      <c r="BD59" s="2">
        <v>0</v>
      </c>
      <c r="BE59" s="2">
        <v>0</v>
      </c>
      <c r="BF59" s="2">
        <v>1</v>
      </c>
      <c r="BG59" s="2">
        <v>0</v>
      </c>
      <c r="BH59" s="2">
        <v>0</v>
      </c>
      <c r="BI59" s="2">
        <v>0</v>
      </c>
      <c r="BJ59" s="2">
        <v>0</v>
      </c>
      <c r="BK59" s="2">
        <v>0</v>
      </c>
      <c r="BL59" s="2">
        <v>0</v>
      </c>
      <c r="BM59" s="2">
        <v>0</v>
      </c>
      <c r="BN59" s="2">
        <v>0</v>
      </c>
      <c r="BO59" s="2">
        <v>0</v>
      </c>
      <c r="BP59" s="2">
        <v>0</v>
      </c>
      <c r="BQ59" s="2">
        <v>0</v>
      </c>
      <c r="BR59" s="2">
        <v>0</v>
      </c>
      <c r="BS59" s="2">
        <v>1</v>
      </c>
      <c r="BT59" s="2">
        <v>0</v>
      </c>
      <c r="BU59" s="2">
        <v>0</v>
      </c>
      <c r="BV59" s="2">
        <v>1</v>
      </c>
      <c r="BW59" s="2">
        <v>0</v>
      </c>
      <c r="BX59" s="2">
        <v>0</v>
      </c>
      <c r="BY59" s="2">
        <v>1</v>
      </c>
      <c r="BZ59" s="2">
        <v>1</v>
      </c>
      <c r="CA59" s="2">
        <v>0</v>
      </c>
      <c r="CB59" s="2">
        <v>1</v>
      </c>
      <c r="CC59" s="2">
        <v>0</v>
      </c>
      <c r="CE59" s="2">
        <v>30000</v>
      </c>
      <c r="CF59" s="46">
        <v>1000</v>
      </c>
      <c r="CG59" s="2">
        <v>0</v>
      </c>
      <c r="CH59" s="46">
        <v>5</v>
      </c>
      <c r="CI59" s="2">
        <v>2</v>
      </c>
      <c r="CJ59" s="2">
        <v>0</v>
      </c>
      <c r="CK59" s="2">
        <v>0</v>
      </c>
      <c r="CL59" s="2">
        <v>1</v>
      </c>
      <c r="CM59" s="2">
        <v>0</v>
      </c>
      <c r="CN59" s="2">
        <v>1</v>
      </c>
      <c r="CO59" s="2">
        <v>1</v>
      </c>
      <c r="CP59" s="2">
        <v>1</v>
      </c>
      <c r="CQ59" s="2">
        <v>1</v>
      </c>
      <c r="CR59" s="2">
        <v>1</v>
      </c>
      <c r="CT59" s="46">
        <v>5</v>
      </c>
      <c r="CU59" s="46">
        <v>200</v>
      </c>
      <c r="CV59" s="2">
        <v>0</v>
      </c>
      <c r="CX59" s="2">
        <v>1</v>
      </c>
      <c r="CY59" s="2">
        <v>40</v>
      </c>
      <c r="CZ59" s="2">
        <v>1</v>
      </c>
      <c r="DA59" s="2">
        <v>40</v>
      </c>
      <c r="DB59" s="46">
        <v>3</v>
      </c>
      <c r="DC59" s="46">
        <v>120</v>
      </c>
      <c r="DD59" s="46">
        <v>7</v>
      </c>
      <c r="DE59" s="46">
        <v>280</v>
      </c>
      <c r="DF59" s="2">
        <v>1</v>
      </c>
      <c r="DG59" s="2">
        <v>40</v>
      </c>
      <c r="DH59" s="46">
        <v>6</v>
      </c>
      <c r="DI59" s="46">
        <v>240</v>
      </c>
      <c r="DJ59" s="46">
        <v>0</v>
      </c>
      <c r="DK59" s="46"/>
      <c r="DL59" s="2">
        <v>6</v>
      </c>
      <c r="DM59" s="2">
        <v>220</v>
      </c>
      <c r="DN59" s="46">
        <v>16</v>
      </c>
      <c r="DO59" s="46">
        <v>480</v>
      </c>
      <c r="DP59" s="46">
        <v>3</v>
      </c>
      <c r="DQ59" s="46">
        <v>80</v>
      </c>
      <c r="DR59" s="2">
        <v>1</v>
      </c>
      <c r="DS59" s="46">
        <v>1</v>
      </c>
      <c r="DT59" s="46">
        <v>40</v>
      </c>
      <c r="DU59" s="46">
        <v>1</v>
      </c>
      <c r="DV59" s="46">
        <v>40</v>
      </c>
      <c r="DW59" s="46">
        <v>1</v>
      </c>
      <c r="DX59" s="46">
        <v>40</v>
      </c>
      <c r="DY59" s="46">
        <v>0</v>
      </c>
      <c r="DZ59" s="46"/>
      <c r="EA59" s="46">
        <v>1</v>
      </c>
      <c r="EB59" s="46">
        <v>40</v>
      </c>
      <c r="EC59" s="46">
        <v>1</v>
      </c>
      <c r="ED59" s="46">
        <v>40</v>
      </c>
      <c r="EE59" s="46">
        <v>1</v>
      </c>
      <c r="EF59" s="46">
        <v>20</v>
      </c>
      <c r="EG59" s="46">
        <v>0</v>
      </c>
      <c r="EH59" s="46"/>
      <c r="EI59" s="2">
        <v>0</v>
      </c>
      <c r="EJ59" s="2">
        <v>0</v>
      </c>
      <c r="EK59" s="2">
        <v>0</v>
      </c>
      <c r="EL59" s="2">
        <v>0</v>
      </c>
      <c r="EM59" s="2">
        <v>0</v>
      </c>
      <c r="EN59" s="2">
        <v>0</v>
      </c>
      <c r="EO59" s="2">
        <v>0</v>
      </c>
      <c r="EP59" s="2">
        <v>0</v>
      </c>
      <c r="EQ59" s="2">
        <v>0</v>
      </c>
      <c r="ER59" s="2">
        <v>0</v>
      </c>
      <c r="ES59" s="2">
        <v>0</v>
      </c>
      <c r="ET59" s="2">
        <v>0</v>
      </c>
      <c r="EU59" s="2">
        <v>0</v>
      </c>
      <c r="FD59" s="2">
        <v>0</v>
      </c>
      <c r="FZ59" s="2">
        <v>1</v>
      </c>
      <c r="GA59" s="2">
        <v>0</v>
      </c>
      <c r="GB59" s="2">
        <v>0</v>
      </c>
      <c r="GC59" s="2">
        <v>0</v>
      </c>
      <c r="GD59" s="2">
        <v>0</v>
      </c>
      <c r="GE59" s="2">
        <v>0</v>
      </c>
      <c r="GF59" s="2">
        <v>0</v>
      </c>
      <c r="GG59" s="2">
        <v>0</v>
      </c>
      <c r="GH59" s="2">
        <v>2</v>
      </c>
      <c r="GI59" s="2">
        <v>0</v>
      </c>
      <c r="GJ59" s="2">
        <v>0</v>
      </c>
      <c r="GK59" s="2">
        <v>0</v>
      </c>
      <c r="GL59" s="2">
        <v>0</v>
      </c>
      <c r="GM59" s="2">
        <v>0</v>
      </c>
      <c r="GV59" s="2">
        <v>1</v>
      </c>
      <c r="GW59" s="2">
        <v>0</v>
      </c>
      <c r="GX59" s="2">
        <v>0</v>
      </c>
      <c r="GY59" s="2">
        <v>0</v>
      </c>
      <c r="GZ59" s="2">
        <v>0</v>
      </c>
      <c r="HA59" s="2">
        <v>0</v>
      </c>
      <c r="HB59" s="2">
        <v>1</v>
      </c>
      <c r="HC59" s="2">
        <v>0</v>
      </c>
      <c r="HD59" s="2">
        <v>1</v>
      </c>
      <c r="HE59" s="2">
        <v>0</v>
      </c>
      <c r="HF59" s="2">
        <v>2</v>
      </c>
      <c r="HG59" s="2">
        <v>1</v>
      </c>
      <c r="HH59" s="2">
        <v>0</v>
      </c>
      <c r="HI59" s="2">
        <v>0</v>
      </c>
      <c r="HR59" s="2">
        <v>1</v>
      </c>
      <c r="HS59" s="2">
        <v>1</v>
      </c>
      <c r="HT59" s="2">
        <v>1</v>
      </c>
      <c r="HU59" s="2">
        <v>0</v>
      </c>
      <c r="HV59" s="2">
        <v>0</v>
      </c>
      <c r="HW59" s="2">
        <v>0</v>
      </c>
      <c r="HX59" s="2">
        <v>2</v>
      </c>
      <c r="HY59" s="2">
        <v>1</v>
      </c>
      <c r="HZ59" s="2">
        <v>1</v>
      </c>
      <c r="IA59" s="2">
        <v>0</v>
      </c>
      <c r="IB59" s="2">
        <v>2</v>
      </c>
      <c r="IC59" s="2">
        <v>0</v>
      </c>
      <c r="ID59" s="2">
        <v>2</v>
      </c>
      <c r="IE59" s="2">
        <v>3</v>
      </c>
      <c r="IF59" s="2">
        <v>0</v>
      </c>
      <c r="IG59" s="2">
        <v>0</v>
      </c>
      <c r="IP59" s="2">
        <v>0</v>
      </c>
      <c r="IQ59" s="2">
        <v>0</v>
      </c>
      <c r="IR59" s="2">
        <v>0</v>
      </c>
      <c r="IS59" s="2">
        <v>0</v>
      </c>
      <c r="IT59" s="2">
        <v>1</v>
      </c>
      <c r="IU59" s="2">
        <v>4</v>
      </c>
      <c r="IV59" s="2">
        <v>0</v>
      </c>
      <c r="IW59" s="2">
        <v>3</v>
      </c>
      <c r="IX59" s="2">
        <v>0</v>
      </c>
      <c r="IY59" s="2">
        <v>1</v>
      </c>
      <c r="IZ59" s="2">
        <v>7</v>
      </c>
      <c r="JA59" s="2">
        <v>0</v>
      </c>
      <c r="JB59" s="2">
        <v>1</v>
      </c>
      <c r="JC59" s="2">
        <v>0</v>
      </c>
      <c r="JD59" s="2">
        <v>0</v>
      </c>
      <c r="JE59" s="2">
        <v>0</v>
      </c>
      <c r="JF59" s="2">
        <v>0</v>
      </c>
      <c r="JG59" s="2">
        <v>0</v>
      </c>
      <c r="JH59" s="2">
        <v>0</v>
      </c>
      <c r="JI59" s="2">
        <v>1</v>
      </c>
      <c r="JJ59" s="2">
        <v>0</v>
      </c>
      <c r="JK59" s="2">
        <v>0</v>
      </c>
      <c r="JL59" s="2">
        <v>0</v>
      </c>
      <c r="JM59" s="2">
        <v>0</v>
      </c>
      <c r="JN59" s="2">
        <v>2</v>
      </c>
      <c r="JO59" s="2">
        <v>1</v>
      </c>
      <c r="JP59" s="2">
        <v>4</v>
      </c>
      <c r="JQ59" s="2">
        <v>0</v>
      </c>
      <c r="JR59" s="2">
        <v>3</v>
      </c>
      <c r="JS59" s="2">
        <v>0</v>
      </c>
      <c r="JT59" s="2">
        <v>0</v>
      </c>
      <c r="JU59" s="2">
        <v>7</v>
      </c>
      <c r="JV59" s="2">
        <v>0</v>
      </c>
      <c r="JW59" s="2">
        <v>0</v>
      </c>
      <c r="KF59" s="2">
        <v>1</v>
      </c>
      <c r="KG59" s="2">
        <v>10</v>
      </c>
      <c r="KH59" s="2">
        <v>1</v>
      </c>
      <c r="KJ59" s="2">
        <v>4</v>
      </c>
      <c r="KK59" s="2">
        <v>4</v>
      </c>
      <c r="KL59" s="2">
        <v>3</v>
      </c>
      <c r="KM59" s="2">
        <v>4</v>
      </c>
      <c r="KN59" s="2">
        <v>3</v>
      </c>
      <c r="KO59" s="2">
        <v>3</v>
      </c>
      <c r="KP59" s="2">
        <v>4</v>
      </c>
      <c r="KQ59" s="2">
        <v>4</v>
      </c>
      <c r="KR59" s="2">
        <v>4</v>
      </c>
      <c r="KS59" s="2">
        <v>4</v>
      </c>
      <c r="KT59" s="2">
        <v>3</v>
      </c>
      <c r="KU59" s="2">
        <v>4</v>
      </c>
      <c r="KV59" s="2">
        <v>0</v>
      </c>
      <c r="LE59" s="2">
        <v>1</v>
      </c>
      <c r="LF59" s="2">
        <v>1</v>
      </c>
      <c r="LG59" s="2">
        <v>0</v>
      </c>
      <c r="LH59" s="2">
        <v>0</v>
      </c>
      <c r="LI59" s="2">
        <v>0</v>
      </c>
      <c r="LJ59" s="2">
        <v>0</v>
      </c>
      <c r="LK59" s="2">
        <v>1</v>
      </c>
      <c r="LL59" s="2">
        <v>1</v>
      </c>
      <c r="LM59" s="2">
        <v>0</v>
      </c>
      <c r="LN59" s="46">
        <v>2</v>
      </c>
      <c r="LO59" s="46">
        <v>2</v>
      </c>
      <c r="LP59" s="2">
        <v>1</v>
      </c>
      <c r="LQ59" s="2">
        <v>1</v>
      </c>
      <c r="LR59" s="2">
        <v>1</v>
      </c>
      <c r="LS59" s="2">
        <v>0</v>
      </c>
      <c r="LT59" s="46">
        <v>1</v>
      </c>
      <c r="LU59" s="46">
        <v>0</v>
      </c>
      <c r="LV59" s="2">
        <v>1</v>
      </c>
      <c r="LW59" s="2">
        <v>0</v>
      </c>
      <c r="LX59" s="2">
        <v>0</v>
      </c>
      <c r="LY59" s="46">
        <v>1</v>
      </c>
      <c r="LZ59" s="46">
        <v>1</v>
      </c>
      <c r="MA59" s="46">
        <v>0</v>
      </c>
      <c r="MB59" s="2">
        <v>0</v>
      </c>
      <c r="MC59" s="2">
        <v>1</v>
      </c>
      <c r="MD59" s="2">
        <v>0</v>
      </c>
      <c r="ME59" s="2">
        <v>0</v>
      </c>
      <c r="MF59" s="2">
        <v>1</v>
      </c>
      <c r="MG59" s="2">
        <v>0</v>
      </c>
      <c r="MH59" s="2">
        <v>1</v>
      </c>
      <c r="MI59" s="2">
        <v>1</v>
      </c>
      <c r="MJ59" s="2">
        <v>1</v>
      </c>
      <c r="MK59" s="2">
        <v>1</v>
      </c>
      <c r="ML59" s="2">
        <v>1</v>
      </c>
      <c r="MM59" s="2">
        <v>1</v>
      </c>
      <c r="MN59" s="46">
        <v>1</v>
      </c>
      <c r="MO59" s="46">
        <v>1</v>
      </c>
      <c r="MP59" s="2">
        <v>1</v>
      </c>
      <c r="MQ59" s="2">
        <v>0</v>
      </c>
      <c r="MR59" s="2">
        <v>0</v>
      </c>
      <c r="MS59" s="2">
        <v>2</v>
      </c>
      <c r="MT59" s="2">
        <v>2</v>
      </c>
      <c r="MU59" s="2">
        <v>3</v>
      </c>
      <c r="MV59" s="2">
        <v>3</v>
      </c>
      <c r="MW59" s="2">
        <v>1</v>
      </c>
      <c r="MX59" s="2">
        <v>1</v>
      </c>
      <c r="MY59" s="2">
        <v>1</v>
      </c>
      <c r="MZ59" s="2">
        <v>1</v>
      </c>
      <c r="NA59" s="2">
        <v>1</v>
      </c>
      <c r="NB59" s="2">
        <v>1</v>
      </c>
      <c r="NC59" s="2">
        <v>1</v>
      </c>
      <c r="ND59" s="2">
        <v>1</v>
      </c>
      <c r="NE59" s="2">
        <v>0</v>
      </c>
      <c r="NF59" s="46">
        <v>1</v>
      </c>
      <c r="NG59" s="46">
        <v>0</v>
      </c>
      <c r="NH59" s="2">
        <v>1</v>
      </c>
      <c r="NI59" s="2">
        <v>1</v>
      </c>
      <c r="NJ59" s="38">
        <v>43991</v>
      </c>
      <c r="NK59" s="2">
        <v>3</v>
      </c>
      <c r="NL59" s="2">
        <v>0</v>
      </c>
      <c r="NM59" s="2">
        <v>0</v>
      </c>
      <c r="NN59" s="2">
        <v>0</v>
      </c>
      <c r="NO59" s="2">
        <v>0</v>
      </c>
      <c r="NP59" s="2">
        <v>0</v>
      </c>
      <c r="NQ59" s="2">
        <v>0</v>
      </c>
      <c r="NR59" s="2">
        <v>0</v>
      </c>
      <c r="NS59" s="2">
        <v>0</v>
      </c>
      <c r="NT59" s="2">
        <v>0</v>
      </c>
      <c r="NU59" s="2">
        <v>0</v>
      </c>
      <c r="NV59" s="2">
        <v>0</v>
      </c>
      <c r="NW59" s="2">
        <v>0</v>
      </c>
      <c r="NX59" s="2">
        <v>0</v>
      </c>
      <c r="NY59" s="2">
        <v>0</v>
      </c>
      <c r="NZ59" s="2">
        <v>0</v>
      </c>
      <c r="OA59" s="2">
        <v>0</v>
      </c>
      <c r="OB59" s="2">
        <v>0</v>
      </c>
      <c r="OC59" s="2">
        <v>0</v>
      </c>
      <c r="OD59" s="2">
        <v>0</v>
      </c>
      <c r="OE59" s="2">
        <v>0</v>
      </c>
      <c r="OF59" s="2">
        <v>0</v>
      </c>
      <c r="OG59" s="2">
        <v>0</v>
      </c>
      <c r="OH59" s="2">
        <v>1</v>
      </c>
      <c r="OI59" s="2">
        <v>2</v>
      </c>
      <c r="OJ59" s="2">
        <v>1</v>
      </c>
      <c r="OK59" s="2">
        <v>2</v>
      </c>
      <c r="OL59" s="2">
        <v>1</v>
      </c>
      <c r="OM59" s="2">
        <v>1</v>
      </c>
      <c r="ON59" s="2">
        <v>1</v>
      </c>
      <c r="OO59" s="2">
        <v>1</v>
      </c>
      <c r="OP59" s="2">
        <v>1</v>
      </c>
      <c r="OQ59" s="2">
        <v>1</v>
      </c>
      <c r="OR59" s="2">
        <v>1</v>
      </c>
      <c r="OS59" s="2">
        <v>1</v>
      </c>
      <c r="OT59" s="46">
        <v>1</v>
      </c>
      <c r="OU59" s="2">
        <v>1</v>
      </c>
      <c r="OV59" s="2">
        <v>3</v>
      </c>
      <c r="OW59" s="2">
        <v>1</v>
      </c>
      <c r="OX59" s="2">
        <v>1</v>
      </c>
      <c r="OY59" s="2">
        <v>1</v>
      </c>
      <c r="OZ59" s="2">
        <v>3</v>
      </c>
      <c r="PA59" s="2">
        <v>1</v>
      </c>
      <c r="PB59" s="2">
        <v>2</v>
      </c>
      <c r="PC59" s="46">
        <v>1</v>
      </c>
      <c r="PD59" s="46">
        <v>1</v>
      </c>
      <c r="PE59" s="2">
        <v>1</v>
      </c>
      <c r="PF59" s="2">
        <v>1</v>
      </c>
      <c r="PG59" s="2">
        <v>2</v>
      </c>
      <c r="PH59" s="46">
        <v>1</v>
      </c>
      <c r="PI59" s="2">
        <v>1</v>
      </c>
      <c r="PJ59" s="2">
        <v>2</v>
      </c>
      <c r="PK59" s="2">
        <v>1</v>
      </c>
      <c r="PL59" s="2">
        <v>1</v>
      </c>
      <c r="PM59" s="2">
        <v>3</v>
      </c>
      <c r="PN59" s="2">
        <v>1</v>
      </c>
      <c r="PO59" s="2">
        <v>1</v>
      </c>
      <c r="PP59" s="2">
        <v>3</v>
      </c>
      <c r="PQ59" s="2">
        <v>1</v>
      </c>
      <c r="PR59" s="2">
        <v>1</v>
      </c>
      <c r="PS59" s="2">
        <v>1</v>
      </c>
      <c r="PT59" s="2">
        <v>1</v>
      </c>
      <c r="PU59" s="2">
        <v>3</v>
      </c>
      <c r="PV59" s="2">
        <v>2</v>
      </c>
      <c r="PW59" s="2">
        <v>1</v>
      </c>
      <c r="PX59" s="2">
        <v>1</v>
      </c>
      <c r="PY59" s="2">
        <v>1</v>
      </c>
      <c r="PZ59" s="2">
        <v>1</v>
      </c>
      <c r="QA59" s="2">
        <v>1</v>
      </c>
      <c r="QB59" s="2">
        <v>1</v>
      </c>
      <c r="QC59" s="2">
        <v>1</v>
      </c>
      <c r="QD59" s="2">
        <v>1</v>
      </c>
      <c r="QE59" s="2">
        <v>1</v>
      </c>
      <c r="QF59" s="2">
        <v>1</v>
      </c>
      <c r="QG59" s="2">
        <v>1</v>
      </c>
      <c r="QH59" s="2">
        <v>2</v>
      </c>
      <c r="QI59" s="2">
        <v>3</v>
      </c>
      <c r="QJ59" s="2">
        <v>2</v>
      </c>
      <c r="QK59" s="2">
        <v>0</v>
      </c>
      <c r="QL59" s="2">
        <v>1</v>
      </c>
      <c r="QM59" s="2">
        <v>0</v>
      </c>
      <c r="QN59" s="2">
        <v>1</v>
      </c>
      <c r="QO59" s="2">
        <v>3</v>
      </c>
      <c r="QP59" s="2">
        <v>2</v>
      </c>
      <c r="QQ59" s="2">
        <v>3</v>
      </c>
      <c r="QR59" s="2">
        <v>0</v>
      </c>
      <c r="QT59" s="2">
        <v>0</v>
      </c>
      <c r="QV59" s="2">
        <v>1</v>
      </c>
      <c r="QW59" s="2">
        <v>2</v>
      </c>
      <c r="QX59" s="2">
        <v>1</v>
      </c>
      <c r="QY59" s="2">
        <v>1</v>
      </c>
      <c r="QZ59" s="2">
        <v>0</v>
      </c>
      <c r="RA59" s="2">
        <v>0</v>
      </c>
      <c r="RB59" s="2">
        <v>1</v>
      </c>
      <c r="RC59" s="2">
        <v>1</v>
      </c>
      <c r="RD59" s="2">
        <v>2</v>
      </c>
      <c r="RE59" s="2">
        <v>1</v>
      </c>
      <c r="RF59" s="2">
        <v>1</v>
      </c>
      <c r="RG59" s="2">
        <v>1</v>
      </c>
      <c r="RH59" s="2">
        <v>1</v>
      </c>
      <c r="RJ59" s="2">
        <v>0</v>
      </c>
      <c r="RK59" s="2">
        <v>1</v>
      </c>
      <c r="RL59" s="2">
        <v>0</v>
      </c>
      <c r="RM59" s="2">
        <v>0</v>
      </c>
      <c r="RN59" s="2">
        <v>0</v>
      </c>
      <c r="RO59" s="2">
        <v>0</v>
      </c>
      <c r="RP59" s="2">
        <v>0</v>
      </c>
      <c r="RQ59" s="2">
        <v>0</v>
      </c>
      <c r="RR59" s="2">
        <v>1</v>
      </c>
      <c r="RS59" s="2">
        <v>1</v>
      </c>
      <c r="RT59" s="2">
        <v>0</v>
      </c>
      <c r="RU59" s="2">
        <v>1</v>
      </c>
      <c r="RV59" s="2">
        <v>0</v>
      </c>
      <c r="RW59" s="2">
        <v>1</v>
      </c>
      <c r="RX59" s="2">
        <v>0</v>
      </c>
      <c r="RY59" s="2">
        <v>1</v>
      </c>
      <c r="RZ59" s="2">
        <v>1</v>
      </c>
      <c r="SA59" s="2">
        <v>1</v>
      </c>
      <c r="SB59" s="2">
        <v>0</v>
      </c>
      <c r="SC59" s="2">
        <v>1</v>
      </c>
      <c r="SD59" s="2">
        <v>1</v>
      </c>
      <c r="SE59" s="2">
        <v>0</v>
      </c>
      <c r="SF59" s="2">
        <v>1</v>
      </c>
      <c r="SG59" s="2">
        <v>1</v>
      </c>
      <c r="SH59" s="2">
        <v>0</v>
      </c>
      <c r="SI59" s="2">
        <v>0</v>
      </c>
      <c r="SK59" s="2">
        <v>1</v>
      </c>
      <c r="SL59" s="2">
        <v>1</v>
      </c>
      <c r="SM59" s="2">
        <v>1</v>
      </c>
      <c r="SN59" s="2">
        <v>1</v>
      </c>
      <c r="SO59" s="2">
        <v>1</v>
      </c>
      <c r="SP59" s="2">
        <v>1</v>
      </c>
      <c r="SQ59" s="2">
        <v>0</v>
      </c>
      <c r="SR59" s="2">
        <v>0</v>
      </c>
      <c r="SS59" s="2">
        <v>0</v>
      </c>
      <c r="ST59" s="2">
        <v>0</v>
      </c>
      <c r="SU59" s="2">
        <v>1</v>
      </c>
      <c r="SV59" s="2">
        <v>0</v>
      </c>
      <c r="SW59" s="2">
        <v>0</v>
      </c>
      <c r="SX59" s="2">
        <v>0</v>
      </c>
      <c r="SY59" s="2">
        <v>0</v>
      </c>
      <c r="SZ59" s="2">
        <v>0</v>
      </c>
      <c r="TA59" s="2">
        <v>0</v>
      </c>
      <c r="TB59" s="2">
        <v>0</v>
      </c>
      <c r="TC59" s="2">
        <v>0</v>
      </c>
      <c r="TE59" s="2">
        <v>0</v>
      </c>
      <c r="TF59" s="2">
        <v>0</v>
      </c>
      <c r="TG59" s="2">
        <v>0</v>
      </c>
      <c r="TH59" s="2">
        <v>1</v>
      </c>
      <c r="TI59" s="2">
        <v>1</v>
      </c>
      <c r="TJ59" s="2">
        <v>0</v>
      </c>
      <c r="TK59" s="2">
        <v>0</v>
      </c>
      <c r="TL59" s="2">
        <v>1</v>
      </c>
      <c r="TM59" s="2">
        <v>1</v>
      </c>
      <c r="TN59" s="2">
        <v>1</v>
      </c>
      <c r="TO59" s="2">
        <v>1</v>
      </c>
      <c r="TP59" s="2">
        <v>1</v>
      </c>
      <c r="TQ59" s="2">
        <v>1</v>
      </c>
      <c r="TR59" s="2">
        <v>1</v>
      </c>
      <c r="TS59" s="2">
        <v>1</v>
      </c>
      <c r="TT59" s="2">
        <v>1</v>
      </c>
      <c r="TU59" s="2">
        <v>0</v>
      </c>
      <c r="TV59" s="2">
        <v>0</v>
      </c>
      <c r="TW59" s="2">
        <v>1</v>
      </c>
      <c r="TX59" s="2">
        <v>1</v>
      </c>
      <c r="TY59" s="2">
        <v>0</v>
      </c>
      <c r="UA59" s="2">
        <v>1</v>
      </c>
      <c r="UB59" s="2">
        <v>3</v>
      </c>
      <c r="UC59" s="2">
        <v>1</v>
      </c>
      <c r="UD59" s="2">
        <v>0</v>
      </c>
      <c r="UE59" s="2">
        <v>1</v>
      </c>
      <c r="UF59" s="2">
        <v>0</v>
      </c>
      <c r="UG59" s="2">
        <v>1</v>
      </c>
      <c r="UH59" s="2">
        <v>0</v>
      </c>
      <c r="UI59" s="2">
        <v>1</v>
      </c>
      <c r="UJ59" s="2">
        <v>1</v>
      </c>
      <c r="UK59" s="2">
        <v>0</v>
      </c>
      <c r="UL59" s="2">
        <v>0</v>
      </c>
      <c r="UM59" s="2">
        <v>0</v>
      </c>
      <c r="UN59" s="2">
        <v>1</v>
      </c>
      <c r="UO59" s="2">
        <v>0</v>
      </c>
      <c r="UP59" s="2">
        <v>0</v>
      </c>
      <c r="UQ59" s="2">
        <v>1</v>
      </c>
      <c r="UR59" s="2">
        <v>1</v>
      </c>
      <c r="US59" s="2">
        <v>1</v>
      </c>
      <c r="UT59" s="2">
        <v>0</v>
      </c>
      <c r="UU59" s="2">
        <v>1</v>
      </c>
      <c r="UV59" s="2">
        <v>1</v>
      </c>
      <c r="UW59" s="2">
        <v>1</v>
      </c>
      <c r="UX59" s="2">
        <v>0</v>
      </c>
      <c r="UY59" s="2">
        <v>0</v>
      </c>
      <c r="UZ59" s="2">
        <v>2</v>
      </c>
    </row>
    <row r="60" spans="1:572" x14ac:dyDescent="0.25">
      <c r="A60" s="2">
        <v>108</v>
      </c>
      <c r="B60" s="2" t="s">
        <v>114</v>
      </c>
      <c r="C60" s="2" t="s">
        <v>1328</v>
      </c>
      <c r="D60" s="2">
        <v>1</v>
      </c>
      <c r="F60" s="31" t="s">
        <v>2599</v>
      </c>
      <c r="G60" s="2">
        <v>1</v>
      </c>
      <c r="H60" s="2">
        <v>0</v>
      </c>
      <c r="J60" s="2">
        <v>0</v>
      </c>
      <c r="K60" s="2">
        <v>0</v>
      </c>
      <c r="L60" s="2">
        <v>0</v>
      </c>
      <c r="M60" s="2">
        <v>0</v>
      </c>
      <c r="N60" s="2">
        <v>0</v>
      </c>
      <c r="O60" s="2">
        <v>0</v>
      </c>
      <c r="P60" s="2">
        <v>0</v>
      </c>
      <c r="Q60" s="2">
        <v>0</v>
      </c>
      <c r="R60" s="2">
        <v>0</v>
      </c>
      <c r="S60" s="2">
        <v>0</v>
      </c>
      <c r="T60" s="2">
        <v>0</v>
      </c>
      <c r="U60" s="2">
        <v>0</v>
      </c>
      <c r="V60" s="2">
        <v>0</v>
      </c>
      <c r="W60" s="2">
        <v>0</v>
      </c>
      <c r="X60" s="2">
        <v>0</v>
      </c>
      <c r="Y60" s="2">
        <v>0</v>
      </c>
      <c r="Z60" s="2">
        <v>0</v>
      </c>
      <c r="AA60" s="2">
        <v>0</v>
      </c>
      <c r="AB60" s="2">
        <v>0</v>
      </c>
      <c r="AC60" s="2">
        <v>0</v>
      </c>
      <c r="AD60" s="2">
        <v>0</v>
      </c>
      <c r="AE60" s="2">
        <v>1</v>
      </c>
      <c r="AF60" s="2">
        <v>1</v>
      </c>
      <c r="AG60" s="2">
        <v>4</v>
      </c>
      <c r="AH60" s="2">
        <v>1</v>
      </c>
      <c r="AI60" s="2">
        <v>4</v>
      </c>
      <c r="AJ60" s="46">
        <v>0</v>
      </c>
      <c r="AK60" s="2">
        <v>0</v>
      </c>
      <c r="AL60" s="2">
        <v>0</v>
      </c>
      <c r="AM60" s="2">
        <v>0</v>
      </c>
      <c r="AN60" s="2">
        <v>0</v>
      </c>
      <c r="AO60" s="2">
        <v>0</v>
      </c>
      <c r="AP60" s="2">
        <v>0</v>
      </c>
      <c r="AQ60" s="2">
        <v>0</v>
      </c>
      <c r="AR60" s="2">
        <v>0</v>
      </c>
      <c r="AS60" s="2">
        <v>0</v>
      </c>
      <c r="AT60" s="2">
        <v>0</v>
      </c>
      <c r="AU60" s="2">
        <v>0</v>
      </c>
      <c r="AV60" s="2">
        <v>0</v>
      </c>
      <c r="AW60" s="2">
        <v>0</v>
      </c>
      <c r="AX60" s="2">
        <v>0</v>
      </c>
      <c r="AY60" s="2">
        <v>0</v>
      </c>
      <c r="AZ60" s="2">
        <v>0</v>
      </c>
      <c r="BA60" s="2">
        <v>0</v>
      </c>
      <c r="BB60" s="2">
        <v>0</v>
      </c>
      <c r="BC60" s="2">
        <v>0</v>
      </c>
      <c r="BD60" s="2">
        <v>0</v>
      </c>
      <c r="BE60" s="2">
        <v>0</v>
      </c>
      <c r="BF60" s="2">
        <v>1</v>
      </c>
      <c r="BG60" s="2">
        <v>1</v>
      </c>
      <c r="BH60" s="2">
        <v>0</v>
      </c>
      <c r="BI60" s="2">
        <v>0</v>
      </c>
      <c r="BJ60" s="2">
        <v>1</v>
      </c>
      <c r="BK60" s="2">
        <v>1</v>
      </c>
      <c r="BL60" s="2">
        <v>1</v>
      </c>
      <c r="BM60" s="2">
        <v>0</v>
      </c>
      <c r="BN60" s="2">
        <v>0</v>
      </c>
      <c r="BO60" s="2">
        <v>0</v>
      </c>
      <c r="BP60" s="2">
        <v>0</v>
      </c>
      <c r="BQ60" s="2">
        <v>0</v>
      </c>
      <c r="BR60" s="2">
        <v>0</v>
      </c>
      <c r="BS60" s="2">
        <v>1</v>
      </c>
      <c r="BT60" s="2">
        <v>0</v>
      </c>
      <c r="BU60" s="2">
        <v>0</v>
      </c>
      <c r="BV60" s="2">
        <v>0</v>
      </c>
      <c r="BW60" s="2">
        <v>0</v>
      </c>
      <c r="BX60" s="2">
        <v>0</v>
      </c>
      <c r="BY60" s="2">
        <v>0</v>
      </c>
      <c r="BZ60" s="2">
        <v>1</v>
      </c>
      <c r="CA60" s="2">
        <v>1</v>
      </c>
      <c r="CB60" s="2">
        <v>0</v>
      </c>
      <c r="CC60" s="2">
        <v>0</v>
      </c>
      <c r="CE60" s="2">
        <v>3366</v>
      </c>
      <c r="CF60" s="46">
        <v>2303</v>
      </c>
      <c r="CG60" s="2">
        <v>0</v>
      </c>
      <c r="CH60" s="46">
        <v>1</v>
      </c>
      <c r="CI60" s="2">
        <v>1</v>
      </c>
      <c r="CJ60" s="2">
        <v>0</v>
      </c>
      <c r="CK60" s="2">
        <v>0</v>
      </c>
      <c r="CL60" s="2">
        <v>0</v>
      </c>
      <c r="CM60" s="2">
        <v>0</v>
      </c>
      <c r="CN60" s="2">
        <v>0</v>
      </c>
      <c r="CO60" s="2">
        <v>0</v>
      </c>
      <c r="CP60" s="2">
        <v>1</v>
      </c>
      <c r="CQ60" s="2">
        <v>1</v>
      </c>
      <c r="CR60" s="2">
        <v>1</v>
      </c>
      <c r="CT60" s="46">
        <v>1</v>
      </c>
      <c r="CU60" s="46">
        <v>40</v>
      </c>
      <c r="CV60" s="2">
        <v>0</v>
      </c>
      <c r="CX60" s="2">
        <v>0</v>
      </c>
      <c r="CZ60" s="2">
        <v>1</v>
      </c>
      <c r="DA60" s="2">
        <v>40</v>
      </c>
      <c r="DB60" s="46">
        <v>1</v>
      </c>
      <c r="DC60" s="46">
        <v>40</v>
      </c>
      <c r="DD60" s="46">
        <v>1</v>
      </c>
      <c r="DE60" s="46">
        <v>40</v>
      </c>
      <c r="DF60" s="2">
        <v>0</v>
      </c>
      <c r="DH60" s="46">
        <v>1</v>
      </c>
      <c r="DI60" s="46">
        <v>40</v>
      </c>
      <c r="DJ60" s="46">
        <v>0</v>
      </c>
      <c r="DK60" s="46"/>
      <c r="DL60" s="2">
        <v>0</v>
      </c>
      <c r="DN60" s="46">
        <v>1</v>
      </c>
      <c r="DO60" s="46">
        <v>80</v>
      </c>
      <c r="DP60" s="46">
        <v>1</v>
      </c>
      <c r="DQ60" s="46">
        <v>40</v>
      </c>
      <c r="DR60" s="2">
        <v>0</v>
      </c>
      <c r="DS60" s="46"/>
      <c r="DT60" s="46"/>
      <c r="DU60" s="46"/>
      <c r="DV60" s="46"/>
      <c r="DW60" s="46"/>
      <c r="DX60" s="46"/>
      <c r="DY60" s="46"/>
      <c r="DZ60" s="46"/>
      <c r="EA60" s="46"/>
      <c r="EB60" s="46"/>
      <c r="EC60" s="46"/>
      <c r="ED60" s="46"/>
      <c r="EE60" s="46"/>
      <c r="EF60" s="46"/>
      <c r="EG60" s="46"/>
      <c r="EH60" s="46"/>
      <c r="EI60" s="2">
        <v>0</v>
      </c>
      <c r="EJ60" s="2">
        <v>0</v>
      </c>
      <c r="EK60" s="2">
        <v>0</v>
      </c>
      <c r="EL60" s="2">
        <v>0</v>
      </c>
      <c r="EM60" s="2">
        <v>0</v>
      </c>
      <c r="EN60" s="2">
        <v>0</v>
      </c>
      <c r="EO60" s="2">
        <v>0</v>
      </c>
      <c r="EP60" s="2">
        <v>0</v>
      </c>
      <c r="EQ60" s="2">
        <v>0</v>
      </c>
      <c r="ER60" s="2">
        <v>0</v>
      </c>
      <c r="ES60" s="2">
        <v>0</v>
      </c>
      <c r="ET60" s="2">
        <v>0</v>
      </c>
      <c r="EU60" s="2">
        <v>0</v>
      </c>
      <c r="FD60" s="2">
        <v>0</v>
      </c>
      <c r="FZ60" s="2">
        <v>0</v>
      </c>
      <c r="GV60" s="2">
        <v>0</v>
      </c>
      <c r="HR60" s="2">
        <v>0</v>
      </c>
      <c r="HS60" s="2">
        <v>0</v>
      </c>
      <c r="HT60" s="2">
        <v>0</v>
      </c>
      <c r="HU60" s="2">
        <v>0</v>
      </c>
      <c r="HV60" s="2">
        <v>0</v>
      </c>
      <c r="HW60" s="2">
        <v>0</v>
      </c>
      <c r="HX60" s="2">
        <v>0</v>
      </c>
      <c r="HY60" s="2">
        <v>0</v>
      </c>
      <c r="HZ60" s="2">
        <v>0</v>
      </c>
      <c r="IA60" s="2">
        <v>0</v>
      </c>
      <c r="IB60" s="2">
        <v>0</v>
      </c>
      <c r="IC60" s="2">
        <v>0</v>
      </c>
      <c r="ID60" s="2">
        <v>0</v>
      </c>
      <c r="IE60" s="2">
        <v>0</v>
      </c>
      <c r="IF60" s="2">
        <v>0</v>
      </c>
      <c r="IG60" s="2">
        <v>0</v>
      </c>
      <c r="IP60" s="2">
        <v>1</v>
      </c>
      <c r="IQ60" s="2">
        <v>0</v>
      </c>
      <c r="IR60" s="2">
        <v>0</v>
      </c>
      <c r="IS60" s="2">
        <v>1</v>
      </c>
      <c r="IT60" s="2">
        <v>1</v>
      </c>
      <c r="IU60" s="2">
        <v>1</v>
      </c>
      <c r="IV60" s="2">
        <v>0</v>
      </c>
      <c r="IW60" s="2">
        <v>1</v>
      </c>
      <c r="IX60" s="2">
        <v>0</v>
      </c>
      <c r="IY60" s="2">
        <v>0</v>
      </c>
      <c r="IZ60" s="2">
        <v>1</v>
      </c>
      <c r="JA60" s="2">
        <v>1</v>
      </c>
      <c r="JB60" s="2">
        <v>0</v>
      </c>
      <c r="JK60" s="2">
        <v>0</v>
      </c>
      <c r="JL60" s="2">
        <v>0</v>
      </c>
      <c r="JM60" s="2">
        <v>0</v>
      </c>
      <c r="JN60" s="2">
        <v>0</v>
      </c>
      <c r="JO60" s="2">
        <v>0</v>
      </c>
      <c r="JP60" s="2">
        <v>0</v>
      </c>
      <c r="JQ60" s="2">
        <v>0</v>
      </c>
      <c r="JR60" s="2">
        <v>1</v>
      </c>
      <c r="JS60" s="2">
        <v>0</v>
      </c>
      <c r="JT60" s="2">
        <v>0</v>
      </c>
      <c r="JU60" s="2">
        <v>1</v>
      </c>
      <c r="JV60" s="2">
        <v>0</v>
      </c>
      <c r="JW60" s="2">
        <v>0</v>
      </c>
      <c r="KF60" s="2">
        <v>3</v>
      </c>
      <c r="KH60" s="2">
        <v>0</v>
      </c>
      <c r="KI60" s="2">
        <v>1</v>
      </c>
      <c r="KJ60" s="2">
        <v>4</v>
      </c>
      <c r="KK60" s="2">
        <v>4</v>
      </c>
      <c r="KL60" s="2">
        <v>4</v>
      </c>
      <c r="KM60" s="2">
        <v>4</v>
      </c>
      <c r="KN60" s="2">
        <v>4</v>
      </c>
      <c r="KO60" s="2">
        <v>3</v>
      </c>
      <c r="KP60" s="2">
        <v>4</v>
      </c>
      <c r="KQ60" s="2">
        <v>3</v>
      </c>
      <c r="KR60" s="2">
        <v>4</v>
      </c>
      <c r="KS60" s="2">
        <v>4</v>
      </c>
      <c r="KT60" s="2">
        <v>2</v>
      </c>
      <c r="KU60" s="2">
        <v>4</v>
      </c>
      <c r="KV60" s="2">
        <v>0</v>
      </c>
      <c r="LE60" s="2">
        <v>1</v>
      </c>
      <c r="LF60" s="2">
        <v>1</v>
      </c>
      <c r="LG60" s="2">
        <v>0</v>
      </c>
      <c r="LH60" s="2">
        <v>1</v>
      </c>
      <c r="LI60" s="2">
        <v>0</v>
      </c>
      <c r="LJ60" s="2">
        <v>0</v>
      </c>
      <c r="LK60" s="2">
        <v>1</v>
      </c>
      <c r="LL60" s="2">
        <v>1</v>
      </c>
      <c r="LM60" s="2">
        <v>1</v>
      </c>
      <c r="LN60" s="46">
        <v>3</v>
      </c>
      <c r="LO60" s="46">
        <v>1</v>
      </c>
      <c r="LP60" s="2">
        <v>0</v>
      </c>
      <c r="LQ60" s="2">
        <v>1</v>
      </c>
      <c r="LR60" s="2">
        <v>0</v>
      </c>
      <c r="LS60" s="2">
        <v>1</v>
      </c>
      <c r="LT60" s="46">
        <v>1</v>
      </c>
      <c r="LU60" s="46">
        <v>1</v>
      </c>
      <c r="LV60" s="2">
        <v>1</v>
      </c>
      <c r="LW60" s="2">
        <v>1</v>
      </c>
      <c r="LX60" s="2">
        <v>0</v>
      </c>
      <c r="LY60" s="46">
        <v>1</v>
      </c>
      <c r="LZ60" s="46">
        <v>1</v>
      </c>
      <c r="MA60" s="46">
        <v>1</v>
      </c>
      <c r="MB60" s="2">
        <v>0</v>
      </c>
      <c r="MC60" s="2">
        <v>1</v>
      </c>
      <c r="MD60" s="2">
        <v>0</v>
      </c>
      <c r="ME60" s="2">
        <v>0</v>
      </c>
      <c r="MF60" s="2">
        <v>0</v>
      </c>
      <c r="MG60" s="2">
        <v>0</v>
      </c>
      <c r="MH60" s="2">
        <v>0</v>
      </c>
      <c r="MI60" s="2">
        <v>1</v>
      </c>
      <c r="MJ60" s="2">
        <v>1</v>
      </c>
      <c r="MK60" s="2">
        <v>1</v>
      </c>
      <c r="ML60" s="2">
        <v>0</v>
      </c>
      <c r="MM60" s="2">
        <v>0</v>
      </c>
      <c r="MN60" s="46">
        <v>1</v>
      </c>
      <c r="MO60" s="46">
        <v>1</v>
      </c>
      <c r="MP60" s="2">
        <v>0</v>
      </c>
      <c r="MQ60" s="2">
        <v>1</v>
      </c>
      <c r="MR60" s="2">
        <v>0</v>
      </c>
      <c r="MS60" s="2">
        <v>1</v>
      </c>
      <c r="MT60" s="2">
        <v>1</v>
      </c>
      <c r="MU60" s="2">
        <v>3</v>
      </c>
      <c r="MV60" s="2">
        <v>3</v>
      </c>
      <c r="MW60" s="2">
        <v>1</v>
      </c>
      <c r="MX60" s="2">
        <v>1</v>
      </c>
      <c r="MY60" s="2">
        <v>0</v>
      </c>
      <c r="MZ60" s="2">
        <v>0</v>
      </c>
      <c r="NA60" s="2">
        <v>1</v>
      </c>
      <c r="NB60" s="2">
        <v>1</v>
      </c>
      <c r="NC60" s="2">
        <v>1</v>
      </c>
      <c r="ND60" s="2">
        <v>1</v>
      </c>
      <c r="NE60" s="2">
        <v>0</v>
      </c>
      <c r="NF60" s="46">
        <v>0</v>
      </c>
      <c r="NG60" s="46"/>
      <c r="NJ60" s="2" t="s">
        <v>2539</v>
      </c>
      <c r="NM60" s="2">
        <v>0</v>
      </c>
      <c r="NN60" s="2">
        <v>0</v>
      </c>
      <c r="NO60" s="2">
        <v>0</v>
      </c>
      <c r="NP60" s="2">
        <v>0</v>
      </c>
      <c r="NQ60" s="2">
        <v>0</v>
      </c>
      <c r="NR60" s="2">
        <v>0</v>
      </c>
      <c r="NS60" s="2">
        <v>0</v>
      </c>
      <c r="NT60" s="2">
        <v>0</v>
      </c>
      <c r="NU60" s="2">
        <v>0</v>
      </c>
      <c r="NV60" s="2">
        <v>0</v>
      </c>
      <c r="NW60" s="2">
        <v>0</v>
      </c>
      <c r="NX60" s="2">
        <v>0</v>
      </c>
      <c r="NY60" s="2">
        <v>0</v>
      </c>
      <c r="NZ60" s="2">
        <v>0</v>
      </c>
      <c r="OA60" s="2">
        <v>0</v>
      </c>
      <c r="OB60" s="2">
        <v>0</v>
      </c>
      <c r="OC60" s="2">
        <v>0</v>
      </c>
      <c r="OD60" s="2">
        <v>0</v>
      </c>
      <c r="OE60" s="2">
        <v>0</v>
      </c>
      <c r="OF60" s="2">
        <v>0</v>
      </c>
      <c r="OG60" s="2">
        <v>0</v>
      </c>
      <c r="OH60" s="2">
        <v>1</v>
      </c>
      <c r="OI60" s="2">
        <v>1</v>
      </c>
      <c r="OJ60" s="2">
        <v>1</v>
      </c>
      <c r="OK60" s="2">
        <v>1</v>
      </c>
      <c r="OL60" s="2">
        <v>1</v>
      </c>
      <c r="OM60" s="2">
        <v>1</v>
      </c>
      <c r="ON60" s="2">
        <v>3</v>
      </c>
      <c r="OO60" s="2">
        <v>1</v>
      </c>
      <c r="OP60" s="2">
        <v>1</v>
      </c>
      <c r="OQ60" s="2">
        <v>1</v>
      </c>
      <c r="OR60" s="2">
        <v>1</v>
      </c>
      <c r="OS60" s="2">
        <v>1</v>
      </c>
      <c r="OT60" s="46">
        <v>1</v>
      </c>
      <c r="OU60" s="2">
        <v>3</v>
      </c>
      <c r="OV60" s="2">
        <v>3</v>
      </c>
      <c r="OW60" s="2">
        <v>3</v>
      </c>
      <c r="OX60" s="2">
        <v>1</v>
      </c>
      <c r="OY60" s="2">
        <v>1</v>
      </c>
      <c r="OZ60" s="2">
        <v>1</v>
      </c>
      <c r="PA60" s="2">
        <v>1</v>
      </c>
      <c r="PB60" s="2">
        <v>1</v>
      </c>
      <c r="PC60" s="46">
        <v>1</v>
      </c>
      <c r="PD60" s="46">
        <v>1</v>
      </c>
      <c r="PE60" s="2">
        <v>1</v>
      </c>
      <c r="PF60" s="2">
        <v>1</v>
      </c>
      <c r="PG60" s="2">
        <v>3</v>
      </c>
      <c r="PH60" s="46">
        <v>1</v>
      </c>
      <c r="PI60" s="2">
        <v>1</v>
      </c>
      <c r="PJ60" s="2">
        <v>1</v>
      </c>
      <c r="PK60" s="2">
        <v>1</v>
      </c>
      <c r="PL60" s="2">
        <v>3</v>
      </c>
      <c r="PM60" s="2">
        <v>3</v>
      </c>
      <c r="PN60" s="2">
        <v>3</v>
      </c>
      <c r="PO60" s="2">
        <v>3</v>
      </c>
      <c r="PP60" s="2">
        <v>3</v>
      </c>
      <c r="PQ60" s="2">
        <v>3</v>
      </c>
      <c r="PR60" s="2">
        <v>1</v>
      </c>
      <c r="PS60" s="2">
        <v>3</v>
      </c>
      <c r="PT60" s="2">
        <v>3</v>
      </c>
      <c r="PU60" s="2">
        <v>3</v>
      </c>
      <c r="PV60" s="2">
        <v>3</v>
      </c>
      <c r="PW60" s="2">
        <v>1</v>
      </c>
      <c r="PX60" s="2">
        <v>3</v>
      </c>
      <c r="PY60" s="2">
        <v>1</v>
      </c>
      <c r="PZ60" s="2">
        <v>3</v>
      </c>
      <c r="QA60" s="2">
        <v>1</v>
      </c>
      <c r="QB60" s="2">
        <v>1</v>
      </c>
      <c r="QC60" s="2">
        <v>1</v>
      </c>
      <c r="QD60" s="2">
        <v>3</v>
      </c>
      <c r="QE60" s="2">
        <v>1</v>
      </c>
      <c r="QF60" s="2">
        <v>3</v>
      </c>
      <c r="QG60" s="2">
        <v>1</v>
      </c>
      <c r="QH60" s="2">
        <v>1</v>
      </c>
      <c r="QI60" s="2">
        <v>3</v>
      </c>
      <c r="QJ60" s="2">
        <v>3</v>
      </c>
      <c r="QK60" s="2">
        <v>0</v>
      </c>
      <c r="QL60" s="2">
        <v>1</v>
      </c>
      <c r="QM60" s="2">
        <v>1</v>
      </c>
      <c r="QN60" s="2">
        <v>0</v>
      </c>
      <c r="QO60" s="2">
        <v>1</v>
      </c>
      <c r="QP60" s="2">
        <v>1</v>
      </c>
      <c r="QQ60" s="2">
        <v>3</v>
      </c>
      <c r="QR60" s="2">
        <v>0</v>
      </c>
      <c r="QT60" s="2">
        <v>0</v>
      </c>
      <c r="QV60" s="2">
        <v>3</v>
      </c>
      <c r="QW60" s="2">
        <v>3</v>
      </c>
      <c r="QX60" s="2">
        <v>0</v>
      </c>
      <c r="QY60" s="2">
        <v>0</v>
      </c>
      <c r="RA60" s="2">
        <v>0</v>
      </c>
      <c r="RB60" s="2">
        <v>1</v>
      </c>
      <c r="RC60" s="2">
        <v>1</v>
      </c>
      <c r="RD60" s="2">
        <v>3</v>
      </c>
      <c r="RE60" s="2">
        <v>1</v>
      </c>
      <c r="RF60" s="2">
        <v>1</v>
      </c>
      <c r="RG60" s="2">
        <v>1</v>
      </c>
      <c r="RH60" s="2">
        <v>1</v>
      </c>
      <c r="RJ60" s="2">
        <v>1</v>
      </c>
      <c r="RK60" s="2">
        <v>1</v>
      </c>
      <c r="RL60" s="2">
        <v>0</v>
      </c>
      <c r="RM60" s="2">
        <v>0</v>
      </c>
      <c r="RN60" s="2">
        <v>0</v>
      </c>
      <c r="RO60" s="2">
        <v>0</v>
      </c>
      <c r="RP60" s="2">
        <v>0</v>
      </c>
      <c r="RQ60" s="2">
        <v>0</v>
      </c>
      <c r="RR60" s="2">
        <v>0</v>
      </c>
      <c r="RS60" s="2">
        <v>0</v>
      </c>
      <c r="RT60" s="2">
        <v>0</v>
      </c>
      <c r="RU60" s="2">
        <v>0</v>
      </c>
      <c r="RV60" s="2">
        <v>0</v>
      </c>
      <c r="RW60" s="2">
        <v>0</v>
      </c>
      <c r="RX60" s="2">
        <v>0</v>
      </c>
      <c r="RY60" s="2">
        <v>0</v>
      </c>
      <c r="RZ60" s="2">
        <v>0</v>
      </c>
      <c r="SA60" s="2">
        <v>0</v>
      </c>
      <c r="SB60" s="2">
        <v>0</v>
      </c>
      <c r="SC60" s="2">
        <v>1</v>
      </c>
      <c r="SD60" s="2">
        <v>0</v>
      </c>
      <c r="SE60" s="2">
        <v>0</v>
      </c>
      <c r="SF60" s="2">
        <v>0</v>
      </c>
      <c r="SG60" s="2">
        <v>0</v>
      </c>
      <c r="SH60" s="2">
        <v>0</v>
      </c>
      <c r="SI60" s="2">
        <v>1</v>
      </c>
      <c r="SJ60" s="2" t="s">
        <v>1386</v>
      </c>
      <c r="SK60" s="2">
        <v>1</v>
      </c>
      <c r="SL60" s="2">
        <v>1</v>
      </c>
      <c r="SM60" s="2">
        <v>1</v>
      </c>
      <c r="SN60" s="2">
        <v>1</v>
      </c>
      <c r="SO60" s="2">
        <v>1</v>
      </c>
      <c r="SP60" s="2">
        <v>1</v>
      </c>
      <c r="SQ60" s="2">
        <v>0</v>
      </c>
      <c r="SR60" s="2">
        <v>1</v>
      </c>
      <c r="SS60" s="2">
        <v>0</v>
      </c>
      <c r="ST60" s="2">
        <v>0</v>
      </c>
      <c r="SU60" s="2">
        <v>0</v>
      </c>
      <c r="SV60" s="2">
        <v>0</v>
      </c>
      <c r="SW60" s="2">
        <v>0</v>
      </c>
      <c r="SX60" s="2">
        <v>0</v>
      </c>
      <c r="SY60" s="2">
        <v>0</v>
      </c>
      <c r="SZ60" s="2">
        <v>0</v>
      </c>
      <c r="TA60" s="2">
        <v>0</v>
      </c>
      <c r="TB60" s="2">
        <v>0</v>
      </c>
      <c r="TC60" s="2">
        <v>0</v>
      </c>
      <c r="TE60" s="2">
        <v>0</v>
      </c>
      <c r="TF60" s="2">
        <v>0</v>
      </c>
      <c r="TG60" s="2">
        <v>1</v>
      </c>
      <c r="TH60" s="2">
        <v>1</v>
      </c>
      <c r="TI60" s="2">
        <v>1</v>
      </c>
      <c r="TJ60" s="2">
        <v>1</v>
      </c>
      <c r="TK60" s="2">
        <v>0</v>
      </c>
      <c r="TL60" s="2">
        <v>0</v>
      </c>
      <c r="TN60" s="2">
        <v>1</v>
      </c>
      <c r="TO60" s="2">
        <v>1</v>
      </c>
      <c r="TP60" s="2">
        <v>1</v>
      </c>
      <c r="TQ60" s="2">
        <v>1</v>
      </c>
      <c r="TR60" s="2">
        <v>0</v>
      </c>
      <c r="TS60" s="2">
        <v>1</v>
      </c>
      <c r="TT60" s="2">
        <v>1</v>
      </c>
      <c r="TU60" s="2">
        <v>0</v>
      </c>
      <c r="TV60" s="2">
        <v>1</v>
      </c>
      <c r="TW60" s="2">
        <v>1</v>
      </c>
      <c r="TX60" s="2">
        <v>0</v>
      </c>
      <c r="TY60" s="2">
        <v>0</v>
      </c>
      <c r="UA60" s="2">
        <v>1</v>
      </c>
      <c r="UB60" s="2">
        <v>1</v>
      </c>
      <c r="UC60" s="2">
        <v>1</v>
      </c>
      <c r="UD60" s="2">
        <v>0</v>
      </c>
      <c r="UE60" s="2">
        <v>1</v>
      </c>
      <c r="UF60" s="2">
        <v>0</v>
      </c>
      <c r="UG60" s="2">
        <v>1</v>
      </c>
      <c r="UH60" s="2">
        <v>0</v>
      </c>
      <c r="UI60" s="2">
        <v>1</v>
      </c>
      <c r="UJ60" s="2">
        <v>1</v>
      </c>
      <c r="UK60" s="2">
        <v>1</v>
      </c>
      <c r="UL60" s="2">
        <v>0</v>
      </c>
      <c r="UM60" s="2">
        <v>0</v>
      </c>
      <c r="UN60" s="2">
        <v>1</v>
      </c>
      <c r="UO60" s="2">
        <v>1</v>
      </c>
      <c r="UP60" s="2">
        <v>1</v>
      </c>
      <c r="UQ60" s="2">
        <v>1</v>
      </c>
      <c r="UR60" s="2">
        <v>1</v>
      </c>
      <c r="US60" s="2">
        <v>1</v>
      </c>
      <c r="UT60" s="2">
        <v>0</v>
      </c>
      <c r="UU60" s="2">
        <v>1</v>
      </c>
      <c r="UV60" s="2">
        <v>1</v>
      </c>
      <c r="UW60" s="2">
        <v>1</v>
      </c>
      <c r="UX60" s="2">
        <v>0</v>
      </c>
      <c r="UY60" s="2">
        <v>0</v>
      </c>
      <c r="UZ60" s="2">
        <v>2</v>
      </c>
    </row>
    <row r="61" spans="1:572" x14ac:dyDescent="0.25">
      <c r="A61" s="2">
        <v>109</v>
      </c>
      <c r="B61" s="2" t="s">
        <v>114</v>
      </c>
      <c r="C61" s="2" t="s">
        <v>1328</v>
      </c>
      <c r="D61" s="2">
        <v>1</v>
      </c>
      <c r="F61" s="31" t="s">
        <v>2600</v>
      </c>
      <c r="G61" s="2">
        <v>1</v>
      </c>
      <c r="H61" s="2">
        <v>0</v>
      </c>
      <c r="J61" s="2">
        <v>1</v>
      </c>
      <c r="K61" s="2">
        <v>1</v>
      </c>
      <c r="L61" s="2">
        <v>1</v>
      </c>
      <c r="M61" s="2">
        <v>1</v>
      </c>
      <c r="N61" s="2">
        <v>1</v>
      </c>
      <c r="O61" s="2">
        <v>0</v>
      </c>
      <c r="P61" s="2">
        <v>0</v>
      </c>
      <c r="Q61" s="2">
        <v>0</v>
      </c>
      <c r="R61" s="2">
        <v>0</v>
      </c>
      <c r="S61" s="2">
        <v>0</v>
      </c>
      <c r="T61" s="2">
        <v>0</v>
      </c>
      <c r="U61" s="2">
        <v>0</v>
      </c>
      <c r="V61" s="2">
        <v>1</v>
      </c>
      <c r="W61" s="2">
        <v>0</v>
      </c>
      <c r="X61" s="2">
        <v>1</v>
      </c>
      <c r="Y61" s="2">
        <v>1</v>
      </c>
      <c r="Z61" s="2">
        <v>0</v>
      </c>
      <c r="AA61" s="2">
        <v>0</v>
      </c>
      <c r="AB61" s="2">
        <v>0</v>
      </c>
      <c r="AC61" s="2">
        <v>0</v>
      </c>
      <c r="AD61" s="2">
        <v>0</v>
      </c>
      <c r="AE61" s="2">
        <v>0</v>
      </c>
      <c r="AF61" s="2">
        <v>1</v>
      </c>
      <c r="AG61" s="2">
        <v>3</v>
      </c>
      <c r="AH61" s="2">
        <v>1</v>
      </c>
      <c r="AI61" s="2">
        <v>4</v>
      </c>
      <c r="AJ61" s="46">
        <v>1</v>
      </c>
      <c r="AK61" s="2">
        <v>1</v>
      </c>
      <c r="AL61" s="2">
        <v>0</v>
      </c>
      <c r="AM61" s="2">
        <v>0</v>
      </c>
      <c r="AN61" s="2">
        <v>0</v>
      </c>
      <c r="AO61" s="2">
        <v>0</v>
      </c>
      <c r="AP61" s="2">
        <v>0</v>
      </c>
      <c r="AQ61" s="2">
        <v>0</v>
      </c>
      <c r="AR61" s="2">
        <v>1</v>
      </c>
      <c r="AS61" s="2">
        <v>0</v>
      </c>
      <c r="AT61" s="2">
        <v>0</v>
      </c>
      <c r="AU61" s="2">
        <v>0</v>
      </c>
      <c r="AV61" s="2">
        <v>0</v>
      </c>
      <c r="AW61" s="2">
        <v>1</v>
      </c>
      <c r="AX61" s="2">
        <v>0</v>
      </c>
      <c r="AY61" s="2">
        <v>0</v>
      </c>
      <c r="AZ61" s="2">
        <v>1</v>
      </c>
      <c r="BA61" s="2">
        <v>0</v>
      </c>
      <c r="BB61" s="2">
        <v>0</v>
      </c>
      <c r="BC61" s="2">
        <v>0</v>
      </c>
      <c r="BD61" s="2">
        <v>0</v>
      </c>
      <c r="BE61" s="2">
        <v>0</v>
      </c>
      <c r="BF61" s="2">
        <v>1</v>
      </c>
      <c r="BG61" s="2">
        <v>6</v>
      </c>
      <c r="BH61" s="2">
        <v>0</v>
      </c>
      <c r="BI61" s="2">
        <v>0</v>
      </c>
      <c r="BJ61" s="2">
        <v>0</v>
      </c>
      <c r="BK61" s="2">
        <v>0</v>
      </c>
      <c r="BL61" s="2">
        <v>0</v>
      </c>
      <c r="BM61" s="2">
        <v>0</v>
      </c>
      <c r="BN61" s="2">
        <v>1</v>
      </c>
      <c r="BO61" s="2">
        <v>0</v>
      </c>
      <c r="BP61" s="2">
        <v>0</v>
      </c>
      <c r="BQ61" s="2">
        <v>0</v>
      </c>
      <c r="BR61" s="2">
        <v>0</v>
      </c>
      <c r="BS61" s="2">
        <v>1</v>
      </c>
      <c r="BT61" s="2">
        <v>1</v>
      </c>
      <c r="BU61" s="2">
        <v>0</v>
      </c>
      <c r="BV61" s="2">
        <v>1</v>
      </c>
      <c r="BW61" s="2">
        <v>0</v>
      </c>
      <c r="BX61" s="2">
        <v>0</v>
      </c>
      <c r="BY61" s="2">
        <v>0</v>
      </c>
      <c r="BZ61" s="2">
        <v>0</v>
      </c>
      <c r="CA61" s="2">
        <v>0</v>
      </c>
      <c r="CB61" s="2">
        <v>1</v>
      </c>
      <c r="CC61" s="2">
        <v>1</v>
      </c>
      <c r="CD61" s="2" t="s">
        <v>1387</v>
      </c>
      <c r="CE61" s="2">
        <v>8286</v>
      </c>
      <c r="CF61" s="46">
        <v>5747</v>
      </c>
      <c r="CG61" s="2">
        <v>0</v>
      </c>
      <c r="CH61" s="46">
        <v>2</v>
      </c>
      <c r="CI61" s="2">
        <v>0</v>
      </c>
      <c r="CJ61" s="2">
        <v>0</v>
      </c>
      <c r="CK61" s="2">
        <v>0</v>
      </c>
      <c r="CL61" s="2">
        <v>1</v>
      </c>
      <c r="CM61" s="2">
        <v>0</v>
      </c>
      <c r="CN61" s="2">
        <v>1</v>
      </c>
      <c r="CO61" s="2">
        <v>0</v>
      </c>
      <c r="CP61" s="2">
        <v>1</v>
      </c>
      <c r="CQ61" s="2">
        <v>1</v>
      </c>
      <c r="CR61" s="2">
        <v>1</v>
      </c>
      <c r="CT61" s="46">
        <v>6</v>
      </c>
      <c r="CU61" s="46">
        <v>240</v>
      </c>
      <c r="CV61" s="2">
        <v>0</v>
      </c>
      <c r="CX61" s="2">
        <v>0</v>
      </c>
      <c r="CZ61" s="2">
        <v>0</v>
      </c>
      <c r="DB61" s="46">
        <v>0</v>
      </c>
      <c r="DC61" s="46"/>
      <c r="DD61" s="46">
        <v>2</v>
      </c>
      <c r="DE61" s="46">
        <v>40</v>
      </c>
      <c r="DF61" s="2">
        <v>0</v>
      </c>
      <c r="DH61" s="46">
        <v>2</v>
      </c>
      <c r="DI61" s="46">
        <v>40</v>
      </c>
      <c r="DJ61" s="46">
        <v>0</v>
      </c>
      <c r="DK61" s="46"/>
      <c r="DL61" s="2">
        <v>1</v>
      </c>
      <c r="DM61" s="2">
        <v>40</v>
      </c>
      <c r="DN61" s="46">
        <v>4</v>
      </c>
      <c r="DO61" s="46">
        <v>140</v>
      </c>
      <c r="DP61" s="46">
        <v>0</v>
      </c>
      <c r="DQ61" s="46"/>
      <c r="DR61" s="2">
        <v>1</v>
      </c>
      <c r="DS61" s="46">
        <v>1</v>
      </c>
      <c r="DT61" s="46">
        <v>40</v>
      </c>
      <c r="DU61" s="46">
        <v>0</v>
      </c>
      <c r="DV61" s="46"/>
      <c r="DW61" s="46">
        <v>1</v>
      </c>
      <c r="DX61" s="46">
        <v>40</v>
      </c>
      <c r="DY61" s="46">
        <v>0</v>
      </c>
      <c r="DZ61" s="46"/>
      <c r="EA61" s="46">
        <v>0</v>
      </c>
      <c r="EB61" s="46"/>
      <c r="EC61" s="46">
        <v>0</v>
      </c>
      <c r="ED61" s="46"/>
      <c r="EE61" s="46">
        <v>0</v>
      </c>
      <c r="EF61" s="46"/>
      <c r="EG61" s="46">
        <v>0</v>
      </c>
      <c r="EH61" s="46"/>
      <c r="EI61" s="2">
        <v>0</v>
      </c>
      <c r="EJ61" s="2">
        <v>0</v>
      </c>
      <c r="EK61" s="2">
        <v>0</v>
      </c>
      <c r="EL61" s="2">
        <v>0</v>
      </c>
      <c r="EM61" s="2">
        <v>0</v>
      </c>
      <c r="EN61" s="2">
        <v>0</v>
      </c>
      <c r="EO61" s="2">
        <v>0</v>
      </c>
      <c r="EP61" s="2">
        <v>0</v>
      </c>
      <c r="EQ61" s="2">
        <v>0</v>
      </c>
      <c r="ER61" s="2">
        <v>0</v>
      </c>
      <c r="ES61" s="2">
        <v>0</v>
      </c>
      <c r="ET61" s="2">
        <v>0</v>
      </c>
      <c r="EU61" s="2">
        <v>0</v>
      </c>
      <c r="FD61" s="2">
        <v>0</v>
      </c>
      <c r="FZ61" s="2">
        <v>1</v>
      </c>
      <c r="GA61" s="2">
        <v>0</v>
      </c>
      <c r="GB61" s="2">
        <v>0</v>
      </c>
      <c r="GC61" s="2">
        <v>0</v>
      </c>
      <c r="GD61" s="2">
        <v>0</v>
      </c>
      <c r="GE61" s="2">
        <v>0</v>
      </c>
      <c r="GF61" s="2">
        <v>0</v>
      </c>
      <c r="GG61" s="2">
        <v>0</v>
      </c>
      <c r="GH61" s="2">
        <v>0</v>
      </c>
      <c r="GI61" s="2">
        <v>0</v>
      </c>
      <c r="GJ61" s="2">
        <v>0</v>
      </c>
      <c r="GK61" s="2">
        <v>1</v>
      </c>
      <c r="GL61" s="2">
        <v>0</v>
      </c>
      <c r="GM61" s="2">
        <v>0</v>
      </c>
      <c r="GV61" s="2">
        <v>1</v>
      </c>
      <c r="GW61" s="2">
        <v>1</v>
      </c>
      <c r="GX61" s="2">
        <v>0</v>
      </c>
      <c r="GY61" s="2">
        <v>0</v>
      </c>
      <c r="GZ61" s="2">
        <v>0</v>
      </c>
      <c r="HA61" s="2">
        <v>0</v>
      </c>
      <c r="HB61" s="2">
        <v>0</v>
      </c>
      <c r="HC61" s="2">
        <v>0</v>
      </c>
      <c r="HD61" s="2">
        <v>0</v>
      </c>
      <c r="HE61" s="2">
        <v>0</v>
      </c>
      <c r="HF61" s="2">
        <v>0</v>
      </c>
      <c r="HG61" s="2">
        <v>0</v>
      </c>
      <c r="HH61" s="2">
        <v>0</v>
      </c>
      <c r="HI61" s="2">
        <v>1</v>
      </c>
      <c r="HJ61" s="2">
        <v>0</v>
      </c>
      <c r="HK61" s="2">
        <v>0</v>
      </c>
      <c r="HL61" s="2">
        <v>1</v>
      </c>
      <c r="HM61" s="2">
        <v>0</v>
      </c>
      <c r="HN61" s="2">
        <v>0</v>
      </c>
      <c r="HO61" s="2">
        <v>0</v>
      </c>
      <c r="HP61" s="2">
        <v>0</v>
      </c>
      <c r="HQ61" s="2">
        <v>0</v>
      </c>
      <c r="HR61" s="2">
        <v>1</v>
      </c>
      <c r="HS61" s="2">
        <v>1</v>
      </c>
      <c r="HT61" s="2">
        <v>0</v>
      </c>
      <c r="HU61" s="2">
        <v>0</v>
      </c>
      <c r="HV61" s="2">
        <v>0</v>
      </c>
      <c r="HW61" s="2">
        <v>0</v>
      </c>
      <c r="HX61" s="2">
        <v>0</v>
      </c>
      <c r="HY61" s="2">
        <v>0</v>
      </c>
      <c r="HZ61" s="2">
        <v>0</v>
      </c>
      <c r="IA61" s="2">
        <v>0</v>
      </c>
      <c r="IB61" s="2">
        <v>0</v>
      </c>
      <c r="IC61" s="2">
        <v>0</v>
      </c>
      <c r="ID61" s="2">
        <v>0</v>
      </c>
      <c r="IE61" s="2">
        <v>0</v>
      </c>
      <c r="IF61" s="2">
        <v>0</v>
      </c>
      <c r="IG61" s="2">
        <v>0</v>
      </c>
      <c r="IP61" s="2">
        <v>1</v>
      </c>
      <c r="IQ61" s="2">
        <v>0</v>
      </c>
      <c r="IR61" s="2">
        <v>0</v>
      </c>
      <c r="IS61" s="2">
        <v>0</v>
      </c>
      <c r="IT61" s="2">
        <v>0</v>
      </c>
      <c r="IU61" s="2">
        <v>1</v>
      </c>
      <c r="IV61" s="2">
        <v>0</v>
      </c>
      <c r="IW61" s="2">
        <v>0</v>
      </c>
      <c r="IX61" s="2">
        <v>0</v>
      </c>
      <c r="IY61" s="2">
        <v>1</v>
      </c>
      <c r="IZ61" s="2">
        <v>3</v>
      </c>
      <c r="JA61" s="2">
        <v>0</v>
      </c>
      <c r="JB61" s="2">
        <v>0</v>
      </c>
      <c r="JK61" s="2">
        <v>1</v>
      </c>
      <c r="JL61" s="2">
        <v>0</v>
      </c>
      <c r="JM61" s="2">
        <v>0</v>
      </c>
      <c r="JN61" s="2">
        <v>0</v>
      </c>
      <c r="JO61" s="2">
        <v>0</v>
      </c>
      <c r="JP61" s="2">
        <v>1</v>
      </c>
      <c r="JQ61" s="2">
        <v>0</v>
      </c>
      <c r="JR61" s="2">
        <v>0</v>
      </c>
      <c r="JS61" s="2">
        <v>0</v>
      </c>
      <c r="JT61" s="2">
        <v>1</v>
      </c>
      <c r="JU61" s="2">
        <v>3</v>
      </c>
      <c r="JV61" s="2">
        <v>0</v>
      </c>
      <c r="JW61" s="2">
        <v>0</v>
      </c>
      <c r="KF61" s="2">
        <v>1</v>
      </c>
      <c r="KG61" s="2">
        <v>14</v>
      </c>
      <c r="KH61" s="2">
        <v>1</v>
      </c>
      <c r="KJ61" s="2">
        <v>4</v>
      </c>
      <c r="KK61" s="2">
        <v>4</v>
      </c>
      <c r="KL61" s="2">
        <v>4</v>
      </c>
      <c r="KM61" s="2">
        <v>4</v>
      </c>
      <c r="KN61" s="2">
        <v>4</v>
      </c>
      <c r="KO61" s="2">
        <v>3</v>
      </c>
      <c r="KP61" s="2">
        <v>4</v>
      </c>
      <c r="KQ61" s="2">
        <v>3</v>
      </c>
      <c r="KR61" s="2">
        <v>4</v>
      </c>
      <c r="KS61" s="2">
        <v>4</v>
      </c>
      <c r="KT61" s="2">
        <v>4</v>
      </c>
      <c r="KU61" s="2">
        <v>4</v>
      </c>
      <c r="KV61" s="2">
        <v>0</v>
      </c>
      <c r="LE61" s="2">
        <v>1</v>
      </c>
      <c r="LF61" s="2">
        <v>1</v>
      </c>
      <c r="LG61" s="2">
        <v>1</v>
      </c>
      <c r="LH61" s="2">
        <v>0</v>
      </c>
      <c r="LI61" s="2">
        <v>0</v>
      </c>
      <c r="LJ61" s="2">
        <v>1</v>
      </c>
      <c r="LK61" s="2">
        <v>1</v>
      </c>
      <c r="LL61" s="2">
        <v>1</v>
      </c>
      <c r="LM61" s="2">
        <v>0</v>
      </c>
      <c r="LN61" s="46">
        <v>2</v>
      </c>
      <c r="LO61" s="46">
        <v>2</v>
      </c>
      <c r="LP61" s="2">
        <v>0</v>
      </c>
      <c r="LQ61" s="2">
        <v>1</v>
      </c>
      <c r="LR61" s="2">
        <v>1</v>
      </c>
      <c r="LS61" s="2">
        <v>1</v>
      </c>
      <c r="LT61" s="46">
        <v>1</v>
      </c>
      <c r="LU61" s="46">
        <v>1</v>
      </c>
      <c r="LV61" s="2">
        <v>1</v>
      </c>
      <c r="LW61" s="2">
        <v>0</v>
      </c>
      <c r="LX61" s="2">
        <v>1</v>
      </c>
      <c r="LY61" s="46">
        <v>1</v>
      </c>
      <c r="LZ61" s="46">
        <v>1</v>
      </c>
      <c r="MA61" s="46">
        <v>1</v>
      </c>
      <c r="MB61" s="2">
        <v>0</v>
      </c>
      <c r="MC61" s="2">
        <v>1</v>
      </c>
      <c r="MD61" s="2">
        <v>0</v>
      </c>
      <c r="ME61" s="2">
        <v>1</v>
      </c>
      <c r="MF61" s="2">
        <v>1</v>
      </c>
      <c r="MG61" s="2">
        <v>0</v>
      </c>
      <c r="MH61" s="2">
        <v>1</v>
      </c>
      <c r="MI61" s="2">
        <v>1</v>
      </c>
      <c r="MJ61" s="2">
        <v>1</v>
      </c>
      <c r="MK61" s="2">
        <v>1</v>
      </c>
      <c r="ML61" s="2">
        <v>0</v>
      </c>
      <c r="MM61" s="2">
        <v>0</v>
      </c>
      <c r="MN61" s="46">
        <v>1</v>
      </c>
      <c r="MO61" s="46">
        <v>1</v>
      </c>
      <c r="MP61" s="2">
        <v>0</v>
      </c>
      <c r="MQ61" s="2">
        <v>1</v>
      </c>
      <c r="MR61" s="2">
        <v>0</v>
      </c>
      <c r="MS61" s="2">
        <v>1</v>
      </c>
      <c r="MT61" s="2">
        <v>1</v>
      </c>
      <c r="MU61" s="2">
        <v>1</v>
      </c>
      <c r="MV61" s="2">
        <v>1</v>
      </c>
      <c r="MW61" s="2">
        <v>1</v>
      </c>
      <c r="MX61" s="2">
        <v>1</v>
      </c>
      <c r="MY61" s="2">
        <v>1</v>
      </c>
      <c r="MZ61" s="2">
        <v>0</v>
      </c>
      <c r="NA61" s="2">
        <v>1</v>
      </c>
      <c r="NB61" s="2">
        <v>1</v>
      </c>
      <c r="NC61" s="2">
        <v>0</v>
      </c>
      <c r="ND61" s="2">
        <v>1</v>
      </c>
      <c r="NE61" s="2">
        <v>0</v>
      </c>
      <c r="NF61" s="46">
        <v>1</v>
      </c>
      <c r="NG61" s="46">
        <v>1</v>
      </c>
      <c r="NH61" s="2">
        <v>0</v>
      </c>
      <c r="NI61" s="2">
        <v>1</v>
      </c>
      <c r="NJ61" s="38">
        <v>44088</v>
      </c>
      <c r="NK61" s="2">
        <v>3</v>
      </c>
      <c r="NL61" s="2">
        <v>1</v>
      </c>
      <c r="NM61" s="2">
        <v>0</v>
      </c>
      <c r="NN61" s="2">
        <v>0</v>
      </c>
      <c r="NO61" s="2">
        <v>0</v>
      </c>
      <c r="NP61" s="2">
        <v>0</v>
      </c>
      <c r="NQ61" s="2">
        <v>0</v>
      </c>
      <c r="NR61" s="2">
        <v>1</v>
      </c>
      <c r="NS61" s="2">
        <v>0</v>
      </c>
      <c r="NT61" s="2">
        <v>1</v>
      </c>
      <c r="NU61" s="2">
        <v>0</v>
      </c>
      <c r="NV61" s="2">
        <v>0</v>
      </c>
      <c r="NW61" s="2">
        <v>1</v>
      </c>
      <c r="NX61" s="2">
        <v>0</v>
      </c>
      <c r="NY61" s="2">
        <v>0</v>
      </c>
      <c r="NZ61" s="2">
        <v>0</v>
      </c>
      <c r="OA61" s="2">
        <v>0</v>
      </c>
      <c r="OB61" s="2">
        <v>0</v>
      </c>
      <c r="OC61" s="2">
        <v>0</v>
      </c>
      <c r="OD61" s="2">
        <v>0</v>
      </c>
      <c r="OE61" s="2">
        <v>0</v>
      </c>
      <c r="OF61" s="2">
        <v>0</v>
      </c>
      <c r="OG61" s="2">
        <v>0</v>
      </c>
      <c r="OH61" s="2">
        <v>1</v>
      </c>
      <c r="OI61" s="2">
        <v>2</v>
      </c>
      <c r="OJ61" s="2">
        <v>1</v>
      </c>
      <c r="OK61" s="2">
        <v>1</v>
      </c>
      <c r="OL61" s="2">
        <v>1</v>
      </c>
      <c r="OM61" s="2">
        <v>1</v>
      </c>
      <c r="ON61" s="2">
        <v>1</v>
      </c>
      <c r="OO61" s="2">
        <v>1</v>
      </c>
      <c r="OP61" s="2">
        <v>1</v>
      </c>
      <c r="OQ61" s="2">
        <v>1</v>
      </c>
      <c r="OR61" s="2">
        <v>1</v>
      </c>
      <c r="OS61" s="2">
        <v>1</v>
      </c>
      <c r="OT61" s="46">
        <v>1</v>
      </c>
      <c r="OU61" s="2">
        <v>1</v>
      </c>
      <c r="OV61" s="2">
        <v>1</v>
      </c>
      <c r="OW61" s="2">
        <v>1</v>
      </c>
      <c r="OX61" s="2">
        <v>1</v>
      </c>
      <c r="OY61" s="2">
        <v>3</v>
      </c>
      <c r="OZ61" s="2">
        <v>3</v>
      </c>
      <c r="PA61" s="2">
        <v>1</v>
      </c>
      <c r="PB61" s="2">
        <v>1</v>
      </c>
      <c r="PC61" s="46">
        <v>1</v>
      </c>
      <c r="PD61" s="46">
        <v>1</v>
      </c>
      <c r="PE61" s="2">
        <v>1</v>
      </c>
      <c r="PF61" s="2">
        <v>1</v>
      </c>
      <c r="PG61" s="2">
        <v>1</v>
      </c>
      <c r="PH61" s="46">
        <v>1</v>
      </c>
      <c r="PI61" s="2">
        <v>1</v>
      </c>
      <c r="PJ61" s="2">
        <v>3</v>
      </c>
      <c r="PK61" s="2">
        <v>1</v>
      </c>
      <c r="PL61" s="2">
        <v>1</v>
      </c>
      <c r="PM61" s="2">
        <v>1</v>
      </c>
      <c r="PN61" s="2">
        <v>1</v>
      </c>
      <c r="PO61" s="2">
        <v>1</v>
      </c>
      <c r="PP61" s="2">
        <v>1</v>
      </c>
      <c r="PQ61" s="2">
        <v>1</v>
      </c>
      <c r="PR61" s="2">
        <v>2</v>
      </c>
      <c r="PS61" s="2">
        <v>2</v>
      </c>
      <c r="PT61" s="2">
        <v>1</v>
      </c>
      <c r="PU61" s="2">
        <v>1</v>
      </c>
      <c r="PV61" s="2">
        <v>1</v>
      </c>
      <c r="PW61" s="2">
        <v>1</v>
      </c>
      <c r="PX61" s="2">
        <v>1</v>
      </c>
      <c r="PY61" s="2">
        <v>1</v>
      </c>
      <c r="PZ61" s="2">
        <v>1</v>
      </c>
      <c r="QA61" s="2">
        <v>1</v>
      </c>
      <c r="QB61" s="2">
        <v>2</v>
      </c>
      <c r="QC61" s="2">
        <v>1</v>
      </c>
      <c r="QD61" s="2">
        <v>1</v>
      </c>
      <c r="QE61" s="2">
        <v>1</v>
      </c>
      <c r="QF61" s="2">
        <v>1</v>
      </c>
      <c r="QG61" s="2">
        <v>1</v>
      </c>
      <c r="QH61" s="2">
        <v>1</v>
      </c>
      <c r="QI61" s="2">
        <v>1</v>
      </c>
      <c r="QJ61" s="2">
        <v>1</v>
      </c>
      <c r="QK61" s="2">
        <v>1</v>
      </c>
      <c r="QL61" s="2">
        <v>1</v>
      </c>
      <c r="QM61" s="2">
        <v>1</v>
      </c>
      <c r="QN61" s="2">
        <v>1</v>
      </c>
      <c r="QO61" s="2">
        <v>1</v>
      </c>
      <c r="QP61" s="2">
        <v>1</v>
      </c>
      <c r="QQ61" s="2">
        <v>1</v>
      </c>
      <c r="QR61" s="2">
        <v>1</v>
      </c>
      <c r="QS61" s="2" t="s">
        <v>1388</v>
      </c>
      <c r="QT61" s="2">
        <v>1</v>
      </c>
      <c r="QU61" s="2" t="s">
        <v>1388</v>
      </c>
      <c r="QV61" s="2">
        <v>1</v>
      </c>
      <c r="QW61" s="2">
        <v>1</v>
      </c>
      <c r="QX61" s="2">
        <v>1</v>
      </c>
      <c r="QY61" s="2">
        <v>0</v>
      </c>
      <c r="RA61" s="2">
        <v>0</v>
      </c>
      <c r="RB61" s="2">
        <v>1</v>
      </c>
      <c r="RC61" s="2">
        <v>1</v>
      </c>
      <c r="RD61" s="2">
        <v>4</v>
      </c>
      <c r="RE61" s="2">
        <v>1</v>
      </c>
      <c r="RF61" s="2">
        <v>1</v>
      </c>
      <c r="RG61" s="2">
        <v>1</v>
      </c>
      <c r="RH61" s="2">
        <v>1</v>
      </c>
      <c r="RJ61" s="2">
        <v>1</v>
      </c>
      <c r="RK61" s="2">
        <v>1</v>
      </c>
      <c r="RL61" s="2">
        <v>0</v>
      </c>
      <c r="RM61" s="2">
        <v>0</v>
      </c>
      <c r="RN61" s="2">
        <v>0</v>
      </c>
      <c r="RO61" s="2">
        <v>0</v>
      </c>
      <c r="RP61" s="2">
        <v>0</v>
      </c>
      <c r="RQ61" s="2">
        <v>0</v>
      </c>
      <c r="RR61" s="2">
        <v>1</v>
      </c>
      <c r="RS61" s="2">
        <v>0</v>
      </c>
      <c r="RT61" s="2">
        <v>1</v>
      </c>
      <c r="RU61" s="2">
        <v>1</v>
      </c>
      <c r="RV61" s="2">
        <v>0</v>
      </c>
      <c r="RW61" s="2">
        <v>1</v>
      </c>
      <c r="RX61" s="2">
        <v>1</v>
      </c>
      <c r="RY61" s="2">
        <v>1</v>
      </c>
      <c r="RZ61" s="2">
        <v>0</v>
      </c>
      <c r="SA61" s="2">
        <v>1</v>
      </c>
      <c r="SB61" s="2">
        <v>1</v>
      </c>
      <c r="SC61" s="2">
        <v>1</v>
      </c>
      <c r="SD61" s="2">
        <v>1</v>
      </c>
      <c r="SE61" s="2">
        <v>1</v>
      </c>
      <c r="SF61" s="2">
        <v>1</v>
      </c>
      <c r="SG61" s="2">
        <v>1</v>
      </c>
      <c r="SH61" s="2">
        <v>0</v>
      </c>
      <c r="SI61" s="2">
        <v>0</v>
      </c>
      <c r="SK61" s="2">
        <v>1</v>
      </c>
      <c r="SL61" s="2">
        <v>1</v>
      </c>
      <c r="SM61" s="2">
        <v>1</v>
      </c>
      <c r="SN61" s="2">
        <v>1</v>
      </c>
      <c r="SO61" s="2">
        <v>1</v>
      </c>
      <c r="SP61" s="2">
        <v>1</v>
      </c>
      <c r="SQ61" s="2">
        <v>1</v>
      </c>
      <c r="SR61" s="2">
        <v>1</v>
      </c>
      <c r="SS61" s="2">
        <v>1</v>
      </c>
      <c r="ST61" s="2">
        <v>1</v>
      </c>
      <c r="SU61" s="2">
        <v>1</v>
      </c>
      <c r="SV61" s="2">
        <v>0</v>
      </c>
      <c r="SW61" s="2">
        <v>0</v>
      </c>
      <c r="SX61" s="2">
        <v>0</v>
      </c>
      <c r="SY61" s="2">
        <v>0</v>
      </c>
      <c r="SZ61" s="2">
        <v>0</v>
      </c>
      <c r="TA61" s="2">
        <v>0</v>
      </c>
      <c r="TB61" s="2">
        <v>0</v>
      </c>
      <c r="TC61" s="2">
        <v>0</v>
      </c>
      <c r="TE61" s="2">
        <v>0</v>
      </c>
      <c r="TF61" s="2">
        <v>0</v>
      </c>
      <c r="TG61" s="2">
        <v>1</v>
      </c>
      <c r="TH61" s="2">
        <v>1</v>
      </c>
      <c r="TI61" s="2">
        <v>1</v>
      </c>
      <c r="TJ61" s="2">
        <v>1</v>
      </c>
      <c r="TK61" s="2">
        <v>0</v>
      </c>
      <c r="TL61" s="2">
        <v>1</v>
      </c>
      <c r="TM61" s="2">
        <v>1</v>
      </c>
      <c r="TN61" s="2">
        <v>1</v>
      </c>
      <c r="TO61" s="2">
        <v>1</v>
      </c>
      <c r="TP61" s="2">
        <v>1</v>
      </c>
      <c r="TQ61" s="2">
        <v>1</v>
      </c>
      <c r="TR61" s="2">
        <v>1</v>
      </c>
      <c r="TS61" s="2">
        <v>1</v>
      </c>
      <c r="TT61" s="2">
        <v>1</v>
      </c>
      <c r="TU61" s="2">
        <v>0</v>
      </c>
      <c r="TV61" s="2">
        <v>1</v>
      </c>
      <c r="TW61" s="2">
        <v>1</v>
      </c>
      <c r="TX61" s="2">
        <v>0</v>
      </c>
      <c r="TY61" s="2">
        <v>0</v>
      </c>
      <c r="UA61" s="2">
        <v>1</v>
      </c>
      <c r="UB61" s="2">
        <v>1</v>
      </c>
      <c r="UC61" s="2">
        <v>1</v>
      </c>
      <c r="UD61" s="2">
        <v>1</v>
      </c>
      <c r="UE61" s="2">
        <v>0</v>
      </c>
      <c r="UF61" s="2">
        <v>1</v>
      </c>
      <c r="UG61" s="2">
        <v>1</v>
      </c>
      <c r="UH61" s="2">
        <v>0</v>
      </c>
      <c r="UI61" s="2">
        <v>1</v>
      </c>
      <c r="UJ61" s="2">
        <v>1</v>
      </c>
      <c r="UK61" s="2">
        <v>0</v>
      </c>
      <c r="UL61" s="2">
        <v>0</v>
      </c>
      <c r="UM61" s="2">
        <v>0</v>
      </c>
      <c r="UN61" s="2">
        <v>0</v>
      </c>
      <c r="UO61" s="2">
        <v>0</v>
      </c>
      <c r="UP61" s="2">
        <v>1</v>
      </c>
      <c r="UQ61" s="2">
        <v>1</v>
      </c>
      <c r="UR61" s="2">
        <v>1</v>
      </c>
      <c r="US61" s="2">
        <v>1</v>
      </c>
      <c r="UT61" s="2">
        <v>1</v>
      </c>
      <c r="UU61" s="2">
        <v>1</v>
      </c>
      <c r="UV61" s="2">
        <v>1</v>
      </c>
      <c r="UW61" s="2">
        <v>1</v>
      </c>
      <c r="UX61" s="2">
        <v>0</v>
      </c>
      <c r="UY61" s="2">
        <v>0</v>
      </c>
      <c r="UZ61" s="2">
        <v>2</v>
      </c>
    </row>
    <row r="62" spans="1:572" x14ac:dyDescent="0.25">
      <c r="A62" s="2">
        <v>110</v>
      </c>
      <c r="B62" s="2" t="s">
        <v>114</v>
      </c>
      <c r="C62" s="2" t="s">
        <v>1328</v>
      </c>
      <c r="D62" s="2">
        <v>1</v>
      </c>
      <c r="F62" s="31" t="s">
        <v>2601</v>
      </c>
      <c r="G62" s="2">
        <v>1</v>
      </c>
      <c r="H62" s="2">
        <v>0</v>
      </c>
      <c r="J62" s="2">
        <v>1</v>
      </c>
      <c r="K62" s="2">
        <v>0</v>
      </c>
      <c r="L62" s="2">
        <v>1</v>
      </c>
      <c r="M62" s="2">
        <v>1</v>
      </c>
      <c r="N62" s="2">
        <v>1</v>
      </c>
      <c r="O62" s="2">
        <v>1</v>
      </c>
      <c r="P62" s="2">
        <v>1</v>
      </c>
      <c r="Q62" s="2">
        <v>0</v>
      </c>
      <c r="R62" s="2">
        <v>1</v>
      </c>
      <c r="S62" s="2">
        <v>1</v>
      </c>
      <c r="T62" s="2">
        <v>1</v>
      </c>
      <c r="U62" s="2">
        <v>1</v>
      </c>
      <c r="V62" s="2">
        <v>1</v>
      </c>
      <c r="W62" s="2">
        <v>0</v>
      </c>
      <c r="X62" s="2">
        <v>1</v>
      </c>
      <c r="Y62" s="2">
        <v>1</v>
      </c>
      <c r="Z62" s="2">
        <v>1</v>
      </c>
      <c r="AA62" s="2">
        <v>1</v>
      </c>
      <c r="AB62" s="2">
        <v>1</v>
      </c>
      <c r="AC62" s="2">
        <v>0</v>
      </c>
      <c r="AD62" s="2">
        <v>0</v>
      </c>
      <c r="AE62" s="2">
        <v>0</v>
      </c>
      <c r="AF62" s="2">
        <v>1</v>
      </c>
      <c r="AG62" s="2">
        <v>3</v>
      </c>
      <c r="AH62" s="2">
        <v>1</v>
      </c>
      <c r="AI62" s="2">
        <v>3</v>
      </c>
      <c r="AJ62" s="46">
        <v>1</v>
      </c>
      <c r="AK62" s="2">
        <v>1</v>
      </c>
      <c r="AL62" s="2">
        <v>0</v>
      </c>
      <c r="AM62" s="2">
        <v>0</v>
      </c>
      <c r="AN62" s="2">
        <v>0</v>
      </c>
      <c r="AO62" s="2">
        <v>0</v>
      </c>
      <c r="AP62" s="2">
        <v>1</v>
      </c>
      <c r="AQ62" s="2">
        <v>0</v>
      </c>
      <c r="AR62" s="2">
        <v>1</v>
      </c>
      <c r="AS62" s="2">
        <v>0</v>
      </c>
      <c r="AT62" s="2">
        <v>0</v>
      </c>
      <c r="AU62" s="2">
        <v>1</v>
      </c>
      <c r="AV62" s="2">
        <v>0</v>
      </c>
      <c r="AW62" s="2">
        <v>0</v>
      </c>
      <c r="AX62" s="2">
        <v>0</v>
      </c>
      <c r="AY62" s="2">
        <v>0</v>
      </c>
      <c r="AZ62" s="2">
        <v>0</v>
      </c>
      <c r="BA62" s="2">
        <v>0</v>
      </c>
      <c r="BB62" s="2">
        <v>0</v>
      </c>
      <c r="BC62" s="2">
        <v>0</v>
      </c>
      <c r="BD62" s="2">
        <v>0</v>
      </c>
      <c r="BE62" s="2">
        <v>0</v>
      </c>
      <c r="BF62" s="2">
        <v>1</v>
      </c>
      <c r="BG62" s="2">
        <v>1</v>
      </c>
      <c r="BH62" s="2">
        <v>0</v>
      </c>
      <c r="BI62" s="2">
        <v>0</v>
      </c>
      <c r="BJ62" s="2">
        <v>0</v>
      </c>
      <c r="BK62" s="2">
        <v>0</v>
      </c>
      <c r="BL62" s="2">
        <v>0</v>
      </c>
      <c r="BM62" s="2">
        <v>0</v>
      </c>
      <c r="BN62" s="2">
        <v>1</v>
      </c>
      <c r="BO62" s="2">
        <v>0</v>
      </c>
      <c r="BP62" s="2">
        <v>0</v>
      </c>
      <c r="BQ62" s="2">
        <v>1</v>
      </c>
      <c r="BR62" s="2">
        <v>0</v>
      </c>
      <c r="BS62" s="2">
        <v>0</v>
      </c>
      <c r="CB62" s="2">
        <v>1</v>
      </c>
      <c r="CC62" s="2">
        <v>0</v>
      </c>
      <c r="CE62" s="2">
        <v>1843</v>
      </c>
      <c r="CF62" s="46">
        <v>6599</v>
      </c>
      <c r="CG62" s="2">
        <v>1</v>
      </c>
      <c r="CH62" s="46">
        <v>1</v>
      </c>
      <c r="CI62" s="2">
        <v>0</v>
      </c>
      <c r="CJ62" s="2">
        <v>0</v>
      </c>
      <c r="CK62" s="2">
        <v>0</v>
      </c>
      <c r="CL62" s="2">
        <v>0</v>
      </c>
      <c r="CM62" s="2">
        <v>0</v>
      </c>
      <c r="CN62" s="2">
        <v>0</v>
      </c>
      <c r="CO62" s="2">
        <v>0</v>
      </c>
      <c r="CP62" s="2">
        <v>1</v>
      </c>
      <c r="CQ62" s="2">
        <v>1</v>
      </c>
      <c r="CR62" s="2">
        <v>1</v>
      </c>
      <c r="CT62" s="46">
        <v>2</v>
      </c>
      <c r="CU62" s="46">
        <v>40</v>
      </c>
      <c r="CV62" s="2">
        <v>0</v>
      </c>
      <c r="CX62" s="2">
        <v>0</v>
      </c>
      <c r="CZ62" s="2">
        <v>0</v>
      </c>
      <c r="DB62" s="46">
        <v>1</v>
      </c>
      <c r="DC62" s="46">
        <v>40</v>
      </c>
      <c r="DD62" s="46">
        <v>1</v>
      </c>
      <c r="DE62" s="46">
        <v>40</v>
      </c>
      <c r="DF62" s="2">
        <v>0</v>
      </c>
      <c r="DH62" s="46">
        <v>1</v>
      </c>
      <c r="DI62" s="46">
        <v>40</v>
      </c>
      <c r="DJ62" s="46">
        <v>0</v>
      </c>
      <c r="DK62" s="46"/>
      <c r="DL62" s="2">
        <v>1</v>
      </c>
      <c r="DM62" s="2">
        <v>40</v>
      </c>
      <c r="DN62" s="46">
        <v>2</v>
      </c>
      <c r="DO62" s="46">
        <v>40</v>
      </c>
      <c r="DP62" s="46">
        <v>1</v>
      </c>
      <c r="DQ62" s="46">
        <v>40</v>
      </c>
      <c r="DR62" s="2">
        <v>0</v>
      </c>
      <c r="DS62" s="46"/>
      <c r="DT62" s="46"/>
      <c r="DU62" s="46"/>
      <c r="DV62" s="46"/>
      <c r="DW62" s="46"/>
      <c r="DX62" s="46"/>
      <c r="DY62" s="46"/>
      <c r="DZ62" s="46"/>
      <c r="EA62" s="46"/>
      <c r="EB62" s="46"/>
      <c r="EC62" s="46"/>
      <c r="ED62" s="46"/>
      <c r="EE62" s="46"/>
      <c r="EF62" s="46"/>
      <c r="EG62" s="46"/>
      <c r="EH62" s="46"/>
      <c r="EI62" s="2">
        <v>0</v>
      </c>
      <c r="EJ62" s="2">
        <v>0</v>
      </c>
      <c r="EK62" s="2">
        <v>0</v>
      </c>
      <c r="EL62" s="2">
        <v>0</v>
      </c>
      <c r="EM62" s="2">
        <v>0</v>
      </c>
      <c r="EN62" s="2">
        <v>0</v>
      </c>
      <c r="EO62" s="2">
        <v>0</v>
      </c>
      <c r="EP62" s="2">
        <v>0</v>
      </c>
      <c r="EQ62" s="2">
        <v>0</v>
      </c>
      <c r="ER62" s="2">
        <v>0</v>
      </c>
      <c r="ES62" s="2">
        <v>0</v>
      </c>
      <c r="ET62" s="2">
        <v>0</v>
      </c>
      <c r="EU62" s="2">
        <v>0</v>
      </c>
      <c r="FD62" s="2">
        <v>0</v>
      </c>
      <c r="FZ62" s="2">
        <v>0</v>
      </c>
      <c r="GV62" s="2">
        <v>1</v>
      </c>
      <c r="GW62" s="2">
        <v>0</v>
      </c>
      <c r="GX62" s="2">
        <v>0</v>
      </c>
      <c r="GY62" s="2">
        <v>0</v>
      </c>
      <c r="GZ62" s="2">
        <v>0</v>
      </c>
      <c r="HA62" s="2">
        <v>0</v>
      </c>
      <c r="HB62" s="2">
        <v>1</v>
      </c>
      <c r="HC62" s="2">
        <v>0</v>
      </c>
      <c r="HD62" s="2">
        <v>0</v>
      </c>
      <c r="HE62" s="2">
        <v>0</v>
      </c>
      <c r="HF62" s="2">
        <v>0</v>
      </c>
      <c r="HG62" s="2">
        <v>0</v>
      </c>
      <c r="HH62" s="2">
        <v>0</v>
      </c>
      <c r="HI62" s="2">
        <v>0</v>
      </c>
      <c r="HR62" s="2">
        <v>0</v>
      </c>
      <c r="HS62" s="2">
        <v>0</v>
      </c>
      <c r="HT62" s="2">
        <v>0</v>
      </c>
      <c r="HU62" s="2">
        <v>1</v>
      </c>
      <c r="HV62" s="2">
        <v>0</v>
      </c>
      <c r="HW62" s="2">
        <v>0</v>
      </c>
      <c r="HX62" s="2">
        <v>0</v>
      </c>
      <c r="HY62" s="2">
        <v>0</v>
      </c>
      <c r="HZ62" s="2">
        <v>1</v>
      </c>
      <c r="IA62" s="2">
        <v>0</v>
      </c>
      <c r="IB62" s="2">
        <v>0</v>
      </c>
      <c r="IC62" s="2">
        <v>0</v>
      </c>
      <c r="ID62" s="2">
        <v>0</v>
      </c>
      <c r="IE62" s="2">
        <v>0</v>
      </c>
      <c r="IF62" s="2">
        <v>0</v>
      </c>
      <c r="IG62" s="2">
        <v>0</v>
      </c>
      <c r="IP62" s="2">
        <v>0</v>
      </c>
      <c r="IQ62" s="2">
        <v>0</v>
      </c>
      <c r="IR62" s="2">
        <v>0</v>
      </c>
      <c r="IS62" s="2">
        <v>0</v>
      </c>
      <c r="IT62" s="2">
        <v>0</v>
      </c>
      <c r="IU62" s="2">
        <v>1</v>
      </c>
      <c r="IV62" s="2">
        <v>0</v>
      </c>
      <c r="IW62" s="2">
        <v>0</v>
      </c>
      <c r="IX62" s="2">
        <v>0</v>
      </c>
      <c r="IY62" s="2">
        <v>0</v>
      </c>
      <c r="IZ62" s="2">
        <v>0</v>
      </c>
      <c r="JA62" s="2">
        <v>0</v>
      </c>
      <c r="JB62" s="2">
        <v>0</v>
      </c>
      <c r="JK62" s="2">
        <v>0</v>
      </c>
      <c r="JL62" s="2">
        <v>0</v>
      </c>
      <c r="JM62" s="2">
        <v>0</v>
      </c>
      <c r="JN62" s="2">
        <v>0</v>
      </c>
      <c r="JO62" s="2">
        <v>0</v>
      </c>
      <c r="JP62" s="2">
        <v>0</v>
      </c>
      <c r="JQ62" s="2">
        <v>0</v>
      </c>
      <c r="JR62" s="2">
        <v>0</v>
      </c>
      <c r="JS62" s="2">
        <v>0</v>
      </c>
      <c r="JT62" s="2">
        <v>0</v>
      </c>
      <c r="JU62" s="2">
        <v>0</v>
      </c>
      <c r="JV62" s="2">
        <v>0</v>
      </c>
      <c r="JW62" s="2">
        <v>0</v>
      </c>
      <c r="KF62" s="2">
        <v>1</v>
      </c>
      <c r="KG62" s="2">
        <v>14</v>
      </c>
      <c r="KH62" s="2">
        <v>1</v>
      </c>
      <c r="KJ62" s="2">
        <v>4</v>
      </c>
      <c r="KK62" s="2">
        <v>4</v>
      </c>
      <c r="KL62" s="2">
        <v>4</v>
      </c>
      <c r="KM62" s="2">
        <v>4</v>
      </c>
      <c r="KN62" s="2">
        <v>4</v>
      </c>
      <c r="KO62" s="2">
        <v>2</v>
      </c>
      <c r="KP62" s="2">
        <v>4</v>
      </c>
      <c r="KQ62" s="2">
        <v>2</v>
      </c>
      <c r="KR62" s="2">
        <v>4</v>
      </c>
      <c r="KS62" s="2">
        <v>4</v>
      </c>
      <c r="KT62" s="2">
        <v>4</v>
      </c>
      <c r="KU62" s="2">
        <v>4</v>
      </c>
      <c r="KV62" s="2">
        <v>0</v>
      </c>
      <c r="LE62" s="2">
        <v>1</v>
      </c>
      <c r="LF62" s="2">
        <v>1</v>
      </c>
      <c r="LG62" s="2">
        <v>1</v>
      </c>
      <c r="LH62" s="2">
        <v>1</v>
      </c>
      <c r="LI62" s="2">
        <v>1</v>
      </c>
      <c r="LJ62" s="2">
        <v>1</v>
      </c>
      <c r="LK62" s="2">
        <v>1</v>
      </c>
      <c r="LL62" s="2">
        <v>1</v>
      </c>
      <c r="LM62" s="2">
        <v>0</v>
      </c>
      <c r="LN62" s="46">
        <v>1</v>
      </c>
      <c r="LO62" s="46">
        <v>1</v>
      </c>
      <c r="LP62" s="2">
        <v>1</v>
      </c>
      <c r="LQ62" s="2">
        <v>1</v>
      </c>
      <c r="LR62" s="2">
        <v>1</v>
      </c>
      <c r="LS62" s="2">
        <v>1</v>
      </c>
      <c r="LT62" s="46">
        <v>1</v>
      </c>
      <c r="LU62" s="46">
        <v>1</v>
      </c>
      <c r="LV62" s="2">
        <v>0</v>
      </c>
      <c r="LW62" s="2">
        <v>1</v>
      </c>
      <c r="LX62" s="2">
        <v>1</v>
      </c>
      <c r="LY62" s="46">
        <v>1</v>
      </c>
      <c r="LZ62" s="46">
        <v>1</v>
      </c>
      <c r="MA62" s="46">
        <v>1</v>
      </c>
      <c r="MB62" s="2">
        <v>1</v>
      </c>
      <c r="MC62" s="2">
        <v>1</v>
      </c>
      <c r="MD62" s="2">
        <v>1</v>
      </c>
      <c r="ME62" s="2">
        <v>1</v>
      </c>
      <c r="MF62" s="2">
        <v>1</v>
      </c>
      <c r="MG62" s="2">
        <v>1</v>
      </c>
      <c r="MH62" s="2">
        <v>1</v>
      </c>
      <c r="MI62" s="2">
        <v>1</v>
      </c>
      <c r="MJ62" s="2">
        <v>1</v>
      </c>
      <c r="MK62" s="2">
        <v>1</v>
      </c>
      <c r="ML62" s="2">
        <v>1</v>
      </c>
      <c r="MM62" s="2">
        <v>1</v>
      </c>
      <c r="MN62" s="46">
        <v>1</v>
      </c>
      <c r="MO62" s="46">
        <v>1</v>
      </c>
      <c r="MP62" s="2">
        <v>1</v>
      </c>
      <c r="MQ62" s="2">
        <v>0</v>
      </c>
      <c r="MR62" s="2">
        <v>0</v>
      </c>
      <c r="MS62" s="2">
        <v>1</v>
      </c>
      <c r="MT62" s="2">
        <v>1</v>
      </c>
      <c r="MU62" s="2">
        <v>3</v>
      </c>
      <c r="MV62" s="2">
        <v>3</v>
      </c>
      <c r="MW62" s="2">
        <v>1</v>
      </c>
      <c r="MX62" s="2">
        <v>1</v>
      </c>
      <c r="MY62" s="2">
        <v>0</v>
      </c>
      <c r="MZ62" s="2">
        <v>1</v>
      </c>
      <c r="NA62" s="2">
        <v>1</v>
      </c>
      <c r="NB62" s="2">
        <v>1</v>
      </c>
      <c r="NC62" s="2">
        <v>1</v>
      </c>
      <c r="ND62" s="2">
        <v>1</v>
      </c>
      <c r="NE62" s="2">
        <v>0</v>
      </c>
      <c r="NF62" s="46">
        <v>1</v>
      </c>
      <c r="NG62" s="46">
        <v>0</v>
      </c>
      <c r="NH62" s="2">
        <v>1</v>
      </c>
      <c r="NI62" s="2">
        <v>1</v>
      </c>
      <c r="NJ62" s="38">
        <v>44104</v>
      </c>
      <c r="NK62" s="2">
        <v>2</v>
      </c>
      <c r="NL62" s="2">
        <v>1</v>
      </c>
      <c r="NM62" s="2">
        <v>0</v>
      </c>
      <c r="NN62" s="2">
        <v>0</v>
      </c>
      <c r="NO62" s="2">
        <v>0</v>
      </c>
      <c r="NP62" s="2">
        <v>0</v>
      </c>
      <c r="NQ62" s="2">
        <v>0</v>
      </c>
      <c r="NR62" s="2">
        <v>1</v>
      </c>
      <c r="NS62" s="2">
        <v>0</v>
      </c>
      <c r="NT62" s="2">
        <v>1</v>
      </c>
      <c r="NU62" s="2">
        <v>0</v>
      </c>
      <c r="NV62" s="2">
        <v>0</v>
      </c>
      <c r="NW62" s="2">
        <v>1</v>
      </c>
      <c r="NX62" s="2">
        <v>0</v>
      </c>
      <c r="NY62" s="2">
        <v>0</v>
      </c>
      <c r="NZ62" s="2">
        <v>0</v>
      </c>
      <c r="OA62" s="2">
        <v>0</v>
      </c>
      <c r="OB62" s="2">
        <v>0</v>
      </c>
      <c r="OC62" s="2">
        <v>0</v>
      </c>
      <c r="OD62" s="2">
        <v>0</v>
      </c>
      <c r="OE62" s="2">
        <v>0</v>
      </c>
      <c r="OF62" s="2">
        <v>0</v>
      </c>
      <c r="OG62" s="2">
        <v>0</v>
      </c>
      <c r="OH62" s="2">
        <v>0</v>
      </c>
      <c r="OI62" s="2">
        <v>1</v>
      </c>
      <c r="OJ62" s="2">
        <v>1</v>
      </c>
      <c r="OK62" s="2">
        <v>1</v>
      </c>
      <c r="OL62" s="2">
        <v>1</v>
      </c>
      <c r="OM62" s="2">
        <v>1</v>
      </c>
      <c r="ON62" s="2">
        <v>1</v>
      </c>
      <c r="OO62" s="2">
        <v>1</v>
      </c>
      <c r="OP62" s="2">
        <v>1</v>
      </c>
      <c r="OQ62" s="2">
        <v>1</v>
      </c>
      <c r="OR62" s="2">
        <v>1</v>
      </c>
      <c r="OS62" s="2">
        <v>1</v>
      </c>
      <c r="OT62" s="46">
        <v>1</v>
      </c>
      <c r="OU62" s="2">
        <v>1</v>
      </c>
      <c r="OV62" s="2">
        <v>1</v>
      </c>
      <c r="OW62" s="2">
        <v>1</v>
      </c>
      <c r="OX62" s="2">
        <v>1</v>
      </c>
      <c r="OY62" s="2">
        <v>1</v>
      </c>
      <c r="OZ62" s="2">
        <v>1</v>
      </c>
      <c r="PA62" s="2">
        <v>1</v>
      </c>
      <c r="PB62" s="2">
        <v>1</v>
      </c>
      <c r="PC62" s="46">
        <v>1</v>
      </c>
      <c r="PD62" s="46">
        <v>1</v>
      </c>
      <c r="PE62" s="2">
        <v>1</v>
      </c>
      <c r="PF62" s="2">
        <v>1</v>
      </c>
      <c r="PG62" s="2">
        <v>2</v>
      </c>
      <c r="PH62" s="46">
        <v>1</v>
      </c>
      <c r="PI62" s="2">
        <v>3</v>
      </c>
      <c r="PJ62" s="2">
        <v>2</v>
      </c>
      <c r="PK62" s="2">
        <v>1</v>
      </c>
      <c r="PL62" s="2">
        <v>1</v>
      </c>
      <c r="PM62" s="2">
        <v>1</v>
      </c>
      <c r="PN62" s="2">
        <v>1</v>
      </c>
      <c r="PO62" s="2">
        <v>1</v>
      </c>
      <c r="PP62" s="2">
        <v>1</v>
      </c>
      <c r="PQ62" s="2">
        <v>1</v>
      </c>
      <c r="PR62" s="2">
        <v>1</v>
      </c>
      <c r="PS62" s="2">
        <v>1</v>
      </c>
      <c r="PT62" s="2">
        <v>1</v>
      </c>
      <c r="PU62" s="2">
        <v>1</v>
      </c>
      <c r="PV62" s="2">
        <v>1</v>
      </c>
      <c r="PW62" s="2">
        <v>1</v>
      </c>
      <c r="PX62" s="2">
        <v>1</v>
      </c>
      <c r="PY62" s="2">
        <v>1</v>
      </c>
      <c r="PZ62" s="2">
        <v>1</v>
      </c>
      <c r="QA62" s="2">
        <v>1</v>
      </c>
      <c r="QB62" s="2">
        <v>1</v>
      </c>
      <c r="QC62" s="2">
        <v>1</v>
      </c>
      <c r="QD62" s="2">
        <v>1</v>
      </c>
      <c r="QE62" s="2">
        <v>1</v>
      </c>
      <c r="QF62" s="2">
        <v>1</v>
      </c>
      <c r="QG62" s="2">
        <v>1</v>
      </c>
      <c r="QH62" s="2">
        <v>1</v>
      </c>
      <c r="QI62" s="2">
        <v>3</v>
      </c>
      <c r="QJ62" s="2">
        <v>3</v>
      </c>
      <c r="QK62" s="2">
        <v>1</v>
      </c>
      <c r="QL62" s="2">
        <v>1</v>
      </c>
      <c r="QM62" s="2">
        <v>1</v>
      </c>
      <c r="QN62" s="2">
        <v>1</v>
      </c>
      <c r="QO62" s="2">
        <v>2</v>
      </c>
      <c r="QP62" s="2">
        <v>1</v>
      </c>
      <c r="QQ62" s="2">
        <v>1</v>
      </c>
      <c r="QR62" s="2">
        <v>1</v>
      </c>
      <c r="QS62" s="2" t="s">
        <v>2602</v>
      </c>
      <c r="QT62" s="2">
        <v>1</v>
      </c>
      <c r="QU62" s="2" t="s">
        <v>2602</v>
      </c>
      <c r="QV62" s="2">
        <v>3</v>
      </c>
      <c r="QW62" s="2">
        <v>3</v>
      </c>
      <c r="QX62" s="2">
        <v>1</v>
      </c>
      <c r="QY62" s="2">
        <v>1</v>
      </c>
      <c r="QZ62" s="2">
        <v>1</v>
      </c>
      <c r="RA62" s="2">
        <v>1</v>
      </c>
      <c r="RB62" s="2">
        <v>0</v>
      </c>
      <c r="RD62" s="2">
        <v>3</v>
      </c>
      <c r="RE62" s="2">
        <v>0</v>
      </c>
      <c r="RL62" s="2">
        <v>1</v>
      </c>
      <c r="RM62" s="2">
        <v>0</v>
      </c>
      <c r="RN62" s="2">
        <v>1</v>
      </c>
      <c r="RO62" s="2">
        <v>1</v>
      </c>
      <c r="RP62" s="2">
        <v>1</v>
      </c>
      <c r="RQ62" s="2">
        <v>0</v>
      </c>
      <c r="RR62" s="2">
        <v>1</v>
      </c>
      <c r="RS62" s="2">
        <v>0</v>
      </c>
      <c r="RT62" s="2">
        <v>0</v>
      </c>
      <c r="RU62" s="2">
        <v>1</v>
      </c>
      <c r="RV62" s="2">
        <v>0</v>
      </c>
      <c r="RW62" s="2">
        <v>0</v>
      </c>
      <c r="RX62" s="2">
        <v>0</v>
      </c>
      <c r="RY62" s="2">
        <v>0</v>
      </c>
      <c r="RZ62" s="2">
        <v>0</v>
      </c>
      <c r="SA62" s="2">
        <v>0</v>
      </c>
      <c r="SB62" s="2">
        <v>1</v>
      </c>
      <c r="SC62" s="2">
        <v>1</v>
      </c>
      <c r="SD62" s="2">
        <v>0</v>
      </c>
      <c r="SE62" s="2">
        <v>0</v>
      </c>
      <c r="SF62" s="2">
        <v>0</v>
      </c>
      <c r="SG62" s="2">
        <v>0</v>
      </c>
      <c r="SH62" s="2">
        <v>0</v>
      </c>
      <c r="SI62" s="2">
        <v>1</v>
      </c>
      <c r="SJ62" s="2" t="s">
        <v>1389</v>
      </c>
      <c r="SK62" s="2">
        <v>1</v>
      </c>
      <c r="SL62" s="2">
        <v>1</v>
      </c>
      <c r="SM62" s="2">
        <v>1</v>
      </c>
      <c r="SN62" s="2">
        <v>1</v>
      </c>
      <c r="SO62" s="2">
        <v>1</v>
      </c>
      <c r="SP62" s="2">
        <v>1</v>
      </c>
      <c r="SQ62" s="2">
        <v>1</v>
      </c>
      <c r="SR62" s="2">
        <v>1</v>
      </c>
      <c r="SS62" s="2">
        <v>1</v>
      </c>
      <c r="ST62" s="2">
        <v>1</v>
      </c>
      <c r="SU62" s="2">
        <v>1</v>
      </c>
      <c r="SV62" s="2">
        <v>0</v>
      </c>
      <c r="SW62" s="2">
        <v>0</v>
      </c>
      <c r="SX62" s="2">
        <v>0</v>
      </c>
      <c r="SY62" s="2">
        <v>0</v>
      </c>
      <c r="SZ62" s="2">
        <v>0</v>
      </c>
      <c r="TA62" s="2">
        <v>0</v>
      </c>
      <c r="TB62" s="2">
        <v>0</v>
      </c>
      <c r="TC62" s="2">
        <v>0</v>
      </c>
      <c r="TE62" s="2">
        <v>1</v>
      </c>
      <c r="TF62" s="2">
        <v>1</v>
      </c>
      <c r="TG62" s="2">
        <v>1</v>
      </c>
      <c r="TH62" s="2">
        <v>1</v>
      </c>
      <c r="TI62" s="2">
        <v>1</v>
      </c>
      <c r="TJ62" s="2">
        <v>1</v>
      </c>
      <c r="TK62" s="2">
        <v>1</v>
      </c>
      <c r="TL62" s="2">
        <v>1</v>
      </c>
      <c r="TM62" s="2">
        <v>1</v>
      </c>
      <c r="TN62" s="2">
        <v>1</v>
      </c>
      <c r="TO62" s="2">
        <v>1</v>
      </c>
      <c r="TP62" s="2">
        <v>1</v>
      </c>
      <c r="TQ62" s="2">
        <v>1</v>
      </c>
      <c r="TR62" s="2">
        <v>1</v>
      </c>
      <c r="TS62" s="2">
        <v>1</v>
      </c>
      <c r="TT62" s="2">
        <v>1</v>
      </c>
      <c r="TU62" s="2">
        <v>1</v>
      </c>
      <c r="TV62" s="2">
        <v>1</v>
      </c>
      <c r="TW62" s="2">
        <v>1</v>
      </c>
      <c r="TX62" s="2">
        <v>1</v>
      </c>
      <c r="TY62" s="2">
        <v>0</v>
      </c>
      <c r="UA62" s="2">
        <v>1</v>
      </c>
      <c r="UB62" s="2">
        <v>1</v>
      </c>
      <c r="UC62" s="2">
        <v>1</v>
      </c>
      <c r="UD62" s="2">
        <v>1</v>
      </c>
      <c r="UE62" s="2">
        <v>1</v>
      </c>
      <c r="UF62" s="2">
        <v>1</v>
      </c>
      <c r="UG62" s="2">
        <v>1</v>
      </c>
      <c r="UH62" s="2">
        <v>1</v>
      </c>
      <c r="UI62" s="2">
        <v>1</v>
      </c>
      <c r="UJ62" s="2">
        <v>1</v>
      </c>
      <c r="UK62" s="2">
        <v>1</v>
      </c>
      <c r="UL62" s="2">
        <v>0</v>
      </c>
      <c r="UM62" s="2">
        <v>0</v>
      </c>
      <c r="UN62" s="2">
        <v>1</v>
      </c>
      <c r="UO62" s="2">
        <v>1</v>
      </c>
      <c r="UP62" s="2">
        <v>1</v>
      </c>
      <c r="UQ62" s="2">
        <v>1</v>
      </c>
      <c r="UR62" s="2">
        <v>1</v>
      </c>
      <c r="US62" s="2">
        <v>1</v>
      </c>
      <c r="UT62" s="2">
        <v>1</v>
      </c>
      <c r="UU62" s="2">
        <v>1</v>
      </c>
      <c r="UV62" s="2">
        <v>1</v>
      </c>
      <c r="UW62" s="2">
        <v>1</v>
      </c>
      <c r="UX62" s="2">
        <v>0</v>
      </c>
      <c r="UY62" s="2">
        <v>0</v>
      </c>
      <c r="UZ62" s="2">
        <v>2</v>
      </c>
    </row>
    <row r="63" spans="1:572" x14ac:dyDescent="0.25">
      <c r="A63" s="2">
        <v>112</v>
      </c>
      <c r="B63" s="2" t="s">
        <v>114</v>
      </c>
      <c r="C63" s="2" t="s">
        <v>1328</v>
      </c>
      <c r="D63" s="2">
        <v>1</v>
      </c>
      <c r="F63" s="31" t="s">
        <v>2603</v>
      </c>
      <c r="G63" s="2">
        <v>1</v>
      </c>
      <c r="H63" s="2">
        <v>0</v>
      </c>
      <c r="J63" s="2">
        <v>1</v>
      </c>
      <c r="K63" s="2">
        <v>0</v>
      </c>
      <c r="L63" s="2">
        <v>0</v>
      </c>
      <c r="M63" s="2">
        <v>1</v>
      </c>
      <c r="N63" s="2">
        <v>1</v>
      </c>
      <c r="O63" s="2">
        <v>1</v>
      </c>
      <c r="P63" s="2">
        <v>1</v>
      </c>
      <c r="Q63" s="2">
        <v>1</v>
      </c>
      <c r="R63" s="2">
        <v>1</v>
      </c>
      <c r="S63" s="2">
        <v>1</v>
      </c>
      <c r="T63" s="2">
        <v>0</v>
      </c>
      <c r="U63" s="2">
        <v>1</v>
      </c>
      <c r="V63" s="2">
        <v>1</v>
      </c>
      <c r="W63" s="2">
        <v>1</v>
      </c>
      <c r="X63" s="2">
        <v>1</v>
      </c>
      <c r="Y63" s="2">
        <v>1</v>
      </c>
      <c r="Z63" s="2">
        <v>1</v>
      </c>
      <c r="AA63" s="2">
        <v>0</v>
      </c>
      <c r="AB63" s="2">
        <v>0</v>
      </c>
      <c r="AC63" s="2">
        <v>0</v>
      </c>
      <c r="AD63" s="2">
        <v>0</v>
      </c>
      <c r="AE63" s="2">
        <v>0</v>
      </c>
      <c r="AF63" s="2">
        <v>1</v>
      </c>
      <c r="AG63" s="2">
        <v>1</v>
      </c>
      <c r="AH63" s="2">
        <v>1</v>
      </c>
      <c r="AI63" s="2">
        <v>5</v>
      </c>
      <c r="AJ63" s="46">
        <v>1</v>
      </c>
      <c r="AK63" s="2">
        <v>1</v>
      </c>
      <c r="AL63" s="2">
        <v>1</v>
      </c>
      <c r="AM63" s="2">
        <v>0</v>
      </c>
      <c r="AN63" s="2">
        <v>0</v>
      </c>
      <c r="AO63" s="2">
        <v>1</v>
      </c>
      <c r="AP63" s="2">
        <v>1</v>
      </c>
      <c r="AQ63" s="2">
        <v>0</v>
      </c>
      <c r="AR63" s="2">
        <v>0</v>
      </c>
      <c r="AS63" s="2">
        <v>0</v>
      </c>
      <c r="AT63" s="2">
        <v>0</v>
      </c>
      <c r="AU63" s="2">
        <v>1</v>
      </c>
      <c r="AV63" s="2">
        <v>1</v>
      </c>
      <c r="AW63" s="2">
        <v>0</v>
      </c>
      <c r="AX63" s="2">
        <v>0</v>
      </c>
      <c r="AY63" s="2">
        <v>0</v>
      </c>
      <c r="AZ63" s="2">
        <v>0</v>
      </c>
      <c r="BA63" s="2">
        <v>0</v>
      </c>
      <c r="BB63" s="2">
        <v>0</v>
      </c>
      <c r="BC63" s="2">
        <v>0</v>
      </c>
      <c r="BD63" s="2">
        <v>0</v>
      </c>
      <c r="BE63" s="2">
        <v>0</v>
      </c>
      <c r="BF63" s="2">
        <v>1</v>
      </c>
      <c r="BG63" s="2">
        <v>5</v>
      </c>
      <c r="BH63" s="2">
        <v>3</v>
      </c>
      <c r="BI63" s="2">
        <v>0</v>
      </c>
      <c r="BJ63" s="2">
        <v>0</v>
      </c>
      <c r="BK63" s="2">
        <v>2</v>
      </c>
      <c r="BL63" s="2">
        <v>0</v>
      </c>
      <c r="BM63" s="2">
        <v>0</v>
      </c>
      <c r="BN63" s="2">
        <v>0</v>
      </c>
      <c r="BO63" s="2">
        <v>0</v>
      </c>
      <c r="BP63" s="2">
        <v>2</v>
      </c>
      <c r="BQ63" s="2">
        <v>2</v>
      </c>
      <c r="BR63" s="2">
        <v>0</v>
      </c>
      <c r="BS63" s="2">
        <v>0</v>
      </c>
      <c r="CB63" s="2">
        <v>1</v>
      </c>
      <c r="CC63" s="2">
        <v>1</v>
      </c>
      <c r="CD63" s="2" t="s">
        <v>1390</v>
      </c>
      <c r="CE63" s="2">
        <v>440000</v>
      </c>
      <c r="CF63" s="46">
        <v>15000</v>
      </c>
      <c r="CG63" s="2">
        <v>0</v>
      </c>
      <c r="CH63" s="46">
        <v>0</v>
      </c>
      <c r="CI63" s="2">
        <v>0</v>
      </c>
      <c r="CJ63" s="2">
        <v>0</v>
      </c>
      <c r="CK63" s="2">
        <v>0</v>
      </c>
      <c r="CL63" s="2">
        <v>0</v>
      </c>
      <c r="CM63" s="2">
        <v>0</v>
      </c>
      <c r="CN63" s="2">
        <v>0</v>
      </c>
      <c r="CO63" s="2">
        <v>0</v>
      </c>
      <c r="CP63" s="2">
        <v>0</v>
      </c>
      <c r="CR63" s="2">
        <v>3</v>
      </c>
      <c r="CT63" s="46">
        <v>0</v>
      </c>
      <c r="CU63" s="46"/>
      <c r="CV63" s="2">
        <v>0</v>
      </c>
      <c r="CX63" s="2">
        <v>0</v>
      </c>
      <c r="CZ63" s="2">
        <v>0</v>
      </c>
      <c r="DB63" s="46">
        <v>0</v>
      </c>
      <c r="DC63" s="46"/>
      <c r="DD63" s="46">
        <v>0</v>
      </c>
      <c r="DE63" s="46"/>
      <c r="DF63" s="2">
        <v>0</v>
      </c>
      <c r="DH63" s="46">
        <v>0</v>
      </c>
      <c r="DI63" s="46"/>
      <c r="DJ63" s="46">
        <v>0</v>
      </c>
      <c r="DK63" s="46"/>
      <c r="DL63" s="2">
        <v>0</v>
      </c>
      <c r="DN63" s="46">
        <v>0</v>
      </c>
      <c r="DO63" s="46"/>
      <c r="DP63" s="46">
        <v>0</v>
      </c>
      <c r="DQ63" s="46"/>
      <c r="DR63" s="2">
        <v>0</v>
      </c>
      <c r="DS63" s="46"/>
      <c r="DT63" s="46"/>
      <c r="DU63" s="46"/>
      <c r="DV63" s="46"/>
      <c r="DW63" s="46"/>
      <c r="DX63" s="46"/>
      <c r="DY63" s="46"/>
      <c r="DZ63" s="46"/>
      <c r="EA63" s="46"/>
      <c r="EB63" s="46"/>
      <c r="EC63" s="46"/>
      <c r="ED63" s="46"/>
      <c r="EE63" s="46"/>
      <c r="EF63" s="46"/>
      <c r="EG63" s="46"/>
      <c r="EH63" s="46"/>
      <c r="EI63" s="2">
        <v>0</v>
      </c>
      <c r="EJ63" s="2">
        <v>0</v>
      </c>
      <c r="EK63" s="2">
        <v>0</v>
      </c>
      <c r="EL63" s="2">
        <v>0</v>
      </c>
      <c r="EM63" s="2">
        <v>0</v>
      </c>
      <c r="EN63" s="2">
        <v>0</v>
      </c>
      <c r="EO63" s="2">
        <v>0</v>
      </c>
      <c r="EP63" s="2">
        <v>0</v>
      </c>
      <c r="EQ63" s="2">
        <v>0</v>
      </c>
      <c r="ER63" s="2">
        <v>0</v>
      </c>
      <c r="ES63" s="2">
        <v>0</v>
      </c>
      <c r="ET63" s="2">
        <v>0</v>
      </c>
      <c r="EU63" s="2">
        <v>0</v>
      </c>
      <c r="FD63" s="2">
        <v>1</v>
      </c>
      <c r="FE63" s="2">
        <v>5</v>
      </c>
      <c r="FF63" s="2">
        <v>2</v>
      </c>
      <c r="FG63" s="2">
        <v>0</v>
      </c>
      <c r="FH63" s="2">
        <v>0</v>
      </c>
      <c r="FI63" s="2">
        <v>0</v>
      </c>
      <c r="FJ63" s="2">
        <v>0</v>
      </c>
      <c r="FK63" s="2">
        <v>0</v>
      </c>
      <c r="FL63" s="2">
        <v>0</v>
      </c>
      <c r="FM63" s="2">
        <v>0</v>
      </c>
      <c r="FN63" s="2">
        <v>2</v>
      </c>
      <c r="FO63" s="2">
        <v>2</v>
      </c>
      <c r="FP63" s="2">
        <v>0</v>
      </c>
      <c r="FQ63" s="2">
        <v>0</v>
      </c>
      <c r="FZ63" s="2">
        <v>0</v>
      </c>
      <c r="GV63" s="2">
        <v>1</v>
      </c>
      <c r="GW63" s="2">
        <v>0</v>
      </c>
      <c r="GX63" s="2">
        <v>0</v>
      </c>
      <c r="GY63" s="2">
        <v>0</v>
      </c>
      <c r="GZ63" s="2">
        <v>0</v>
      </c>
      <c r="HA63" s="2">
        <v>0</v>
      </c>
      <c r="HB63" s="2">
        <v>0</v>
      </c>
      <c r="HC63" s="2">
        <v>0</v>
      </c>
      <c r="HD63" s="2">
        <v>0</v>
      </c>
      <c r="HE63" s="2">
        <v>0</v>
      </c>
      <c r="HF63" s="2">
        <v>2</v>
      </c>
      <c r="HG63" s="2">
        <v>2</v>
      </c>
      <c r="HH63" s="2">
        <v>0</v>
      </c>
      <c r="HI63" s="2">
        <v>0</v>
      </c>
      <c r="HR63" s="2">
        <v>1</v>
      </c>
      <c r="HS63" s="2">
        <v>1</v>
      </c>
      <c r="HT63" s="2">
        <v>0</v>
      </c>
      <c r="HU63" s="2">
        <v>1</v>
      </c>
      <c r="HV63" s="2">
        <v>0</v>
      </c>
      <c r="HW63" s="2">
        <v>0</v>
      </c>
      <c r="HX63" s="2">
        <v>0</v>
      </c>
      <c r="HY63" s="2">
        <v>0</v>
      </c>
      <c r="HZ63" s="2">
        <v>2</v>
      </c>
      <c r="IA63" s="2">
        <v>0</v>
      </c>
      <c r="IB63" s="2">
        <v>1</v>
      </c>
      <c r="IC63" s="2">
        <v>0</v>
      </c>
      <c r="ID63" s="2">
        <v>1</v>
      </c>
      <c r="IE63" s="2">
        <v>0</v>
      </c>
      <c r="IF63" s="2">
        <v>1</v>
      </c>
      <c r="IG63" s="2">
        <v>1</v>
      </c>
      <c r="IH63" s="2">
        <v>0</v>
      </c>
      <c r="II63" s="2">
        <v>1</v>
      </c>
      <c r="IJ63" s="2">
        <v>0</v>
      </c>
      <c r="IK63" s="2">
        <v>0</v>
      </c>
      <c r="IL63" s="2">
        <v>0</v>
      </c>
      <c r="IM63" s="2">
        <v>0</v>
      </c>
      <c r="IN63" s="2">
        <v>0</v>
      </c>
      <c r="IO63" s="2">
        <v>0</v>
      </c>
      <c r="IP63" s="2">
        <v>3</v>
      </c>
      <c r="IQ63" s="2">
        <v>0</v>
      </c>
      <c r="IR63" s="2">
        <v>1</v>
      </c>
      <c r="IS63" s="2">
        <v>1</v>
      </c>
      <c r="IT63" s="2">
        <v>0</v>
      </c>
      <c r="IU63" s="2">
        <v>2</v>
      </c>
      <c r="IV63" s="2">
        <v>0</v>
      </c>
      <c r="IW63" s="2">
        <v>4</v>
      </c>
      <c r="IX63" s="2">
        <v>0</v>
      </c>
      <c r="IY63" s="2">
        <v>4</v>
      </c>
      <c r="IZ63" s="2">
        <v>9</v>
      </c>
      <c r="JA63" s="2">
        <v>0</v>
      </c>
      <c r="JB63" s="2">
        <v>1</v>
      </c>
      <c r="JC63" s="2">
        <v>0</v>
      </c>
      <c r="JD63" s="2">
        <v>1</v>
      </c>
      <c r="JE63" s="2">
        <v>0</v>
      </c>
      <c r="JF63" s="2">
        <v>0</v>
      </c>
      <c r="JG63" s="2">
        <v>0</v>
      </c>
      <c r="JH63" s="2">
        <v>0</v>
      </c>
      <c r="JI63" s="2">
        <v>0</v>
      </c>
      <c r="JJ63" s="2">
        <v>0</v>
      </c>
      <c r="JK63" s="2">
        <v>4</v>
      </c>
      <c r="JL63" s="2">
        <v>0</v>
      </c>
      <c r="JM63" s="2">
        <v>1</v>
      </c>
      <c r="JN63" s="2">
        <v>1</v>
      </c>
      <c r="JO63" s="2">
        <v>0</v>
      </c>
      <c r="JP63" s="2">
        <v>2</v>
      </c>
      <c r="JQ63" s="2">
        <v>0</v>
      </c>
      <c r="JR63" s="2">
        <v>0</v>
      </c>
      <c r="JS63" s="2">
        <v>0</v>
      </c>
      <c r="JT63" s="2">
        <v>4</v>
      </c>
      <c r="JU63" s="2">
        <v>9</v>
      </c>
      <c r="JV63" s="2">
        <v>0</v>
      </c>
      <c r="JW63" s="2">
        <v>0</v>
      </c>
      <c r="KF63" s="2">
        <v>1</v>
      </c>
      <c r="KG63" s="2">
        <v>10</v>
      </c>
      <c r="KH63" s="2">
        <v>1</v>
      </c>
      <c r="KJ63" s="2">
        <v>4</v>
      </c>
      <c r="KK63" s="2">
        <v>4</v>
      </c>
      <c r="KL63" s="2">
        <v>2</v>
      </c>
      <c r="KM63" s="2">
        <v>4</v>
      </c>
      <c r="KN63" s="2">
        <v>2</v>
      </c>
      <c r="KO63" s="2">
        <v>1</v>
      </c>
      <c r="KP63" s="2">
        <v>4</v>
      </c>
      <c r="KQ63" s="2">
        <v>4</v>
      </c>
      <c r="KR63" s="2">
        <v>4</v>
      </c>
      <c r="KS63" s="2">
        <v>4</v>
      </c>
      <c r="KT63" s="2">
        <v>2</v>
      </c>
      <c r="KU63" s="2">
        <v>4</v>
      </c>
      <c r="KV63" s="2">
        <v>0</v>
      </c>
      <c r="LE63" s="2">
        <v>1</v>
      </c>
      <c r="LF63" s="2">
        <v>1</v>
      </c>
      <c r="LG63" s="2">
        <v>0</v>
      </c>
      <c r="LH63" s="2">
        <v>0</v>
      </c>
      <c r="LI63" s="2">
        <v>0</v>
      </c>
      <c r="LJ63" s="2">
        <v>0</v>
      </c>
      <c r="LK63" s="2">
        <v>1</v>
      </c>
      <c r="LL63" s="2">
        <v>0</v>
      </c>
      <c r="LM63" s="2">
        <v>0</v>
      </c>
      <c r="LN63" s="46">
        <v>1</v>
      </c>
      <c r="LO63" s="46">
        <v>1</v>
      </c>
      <c r="LP63" s="2">
        <v>1</v>
      </c>
      <c r="LQ63" s="2">
        <v>1</v>
      </c>
      <c r="LR63" s="2">
        <v>1</v>
      </c>
      <c r="LS63" s="2">
        <v>1</v>
      </c>
      <c r="LT63" s="46">
        <v>1</v>
      </c>
      <c r="LU63" s="46">
        <v>1</v>
      </c>
      <c r="LV63" s="2">
        <v>1</v>
      </c>
      <c r="LW63" s="2">
        <v>0</v>
      </c>
      <c r="LX63" s="2">
        <v>1</v>
      </c>
      <c r="LY63" s="46">
        <v>1</v>
      </c>
      <c r="LZ63" s="46">
        <v>1</v>
      </c>
      <c r="MA63" s="46">
        <v>1</v>
      </c>
      <c r="MB63" s="2">
        <v>0</v>
      </c>
      <c r="MC63" s="2">
        <v>1</v>
      </c>
      <c r="MD63" s="2">
        <v>0</v>
      </c>
      <c r="ME63" s="2">
        <v>1</v>
      </c>
      <c r="MF63" s="2">
        <v>1</v>
      </c>
      <c r="MG63" s="2">
        <v>0</v>
      </c>
      <c r="MH63" s="2">
        <v>1</v>
      </c>
      <c r="MI63" s="2">
        <v>0</v>
      </c>
      <c r="MJ63" s="2">
        <v>1</v>
      </c>
      <c r="MK63" s="2">
        <v>1</v>
      </c>
      <c r="ML63" s="2">
        <v>1</v>
      </c>
      <c r="MM63" s="2">
        <v>0</v>
      </c>
      <c r="MN63" s="46">
        <v>1</v>
      </c>
      <c r="MO63" s="46">
        <v>1</v>
      </c>
      <c r="MP63" s="2">
        <v>0</v>
      </c>
      <c r="MQ63" s="2">
        <v>1</v>
      </c>
      <c r="MR63" s="2">
        <v>0</v>
      </c>
      <c r="MS63" s="2">
        <v>1</v>
      </c>
      <c r="MT63" s="2">
        <v>1</v>
      </c>
      <c r="MU63" s="2">
        <v>1</v>
      </c>
      <c r="MV63" s="2">
        <v>1</v>
      </c>
      <c r="MW63" s="2">
        <v>1</v>
      </c>
      <c r="MX63" s="2">
        <v>1</v>
      </c>
      <c r="MY63" s="2">
        <v>0</v>
      </c>
      <c r="MZ63" s="2">
        <v>1</v>
      </c>
      <c r="NA63" s="2">
        <v>1</v>
      </c>
      <c r="NB63" s="2">
        <v>1</v>
      </c>
      <c r="NC63" s="2">
        <v>1</v>
      </c>
      <c r="ND63" s="2">
        <v>1</v>
      </c>
      <c r="NE63" s="2">
        <v>0</v>
      </c>
      <c r="NF63" s="46">
        <v>1</v>
      </c>
      <c r="NG63" s="46">
        <v>1</v>
      </c>
      <c r="NH63" s="2">
        <v>1</v>
      </c>
      <c r="NI63" s="2">
        <v>1</v>
      </c>
      <c r="NJ63" s="38">
        <v>44084</v>
      </c>
      <c r="NK63" s="2">
        <v>2</v>
      </c>
      <c r="NL63" s="2">
        <v>1</v>
      </c>
      <c r="NM63" s="2">
        <v>0</v>
      </c>
      <c r="NN63" s="2">
        <v>0</v>
      </c>
      <c r="NO63" s="2">
        <v>0</v>
      </c>
      <c r="NP63" s="2">
        <v>0</v>
      </c>
      <c r="NQ63" s="2">
        <v>0</v>
      </c>
      <c r="NR63" s="2">
        <v>1</v>
      </c>
      <c r="NS63" s="2">
        <v>0</v>
      </c>
      <c r="NT63" s="2">
        <v>1</v>
      </c>
      <c r="NU63" s="2">
        <v>0</v>
      </c>
      <c r="NV63" s="2">
        <v>0</v>
      </c>
      <c r="NW63" s="2">
        <v>1</v>
      </c>
      <c r="NX63" s="2">
        <v>0</v>
      </c>
      <c r="NY63" s="2">
        <v>0</v>
      </c>
      <c r="NZ63" s="2">
        <v>0</v>
      </c>
      <c r="OA63" s="2">
        <v>0</v>
      </c>
      <c r="OB63" s="2">
        <v>0</v>
      </c>
      <c r="OC63" s="2">
        <v>0</v>
      </c>
      <c r="OD63" s="2">
        <v>0</v>
      </c>
      <c r="OE63" s="2">
        <v>0</v>
      </c>
      <c r="OF63" s="2">
        <v>0</v>
      </c>
      <c r="OG63" s="2">
        <v>0</v>
      </c>
      <c r="OH63" s="2">
        <v>1</v>
      </c>
      <c r="OI63" s="2">
        <v>1</v>
      </c>
      <c r="OJ63" s="2">
        <v>1</v>
      </c>
      <c r="OK63" s="2">
        <v>3</v>
      </c>
      <c r="OL63" s="2">
        <v>3</v>
      </c>
      <c r="OM63" s="2">
        <v>2</v>
      </c>
      <c r="ON63" s="2">
        <v>3</v>
      </c>
      <c r="OO63" s="2">
        <v>2</v>
      </c>
      <c r="OP63" s="2">
        <v>2</v>
      </c>
      <c r="OQ63" s="2">
        <v>2</v>
      </c>
      <c r="OR63" s="2">
        <v>2</v>
      </c>
      <c r="OS63" s="2">
        <v>2</v>
      </c>
      <c r="OT63" s="46">
        <v>2</v>
      </c>
      <c r="OU63" s="2">
        <v>2</v>
      </c>
      <c r="OV63" s="2">
        <v>2</v>
      </c>
      <c r="OW63" s="2">
        <v>2</v>
      </c>
      <c r="OX63" s="2">
        <v>2</v>
      </c>
      <c r="OY63" s="2">
        <v>2</v>
      </c>
      <c r="OZ63" s="2">
        <v>2</v>
      </c>
      <c r="PA63" s="2">
        <v>2</v>
      </c>
      <c r="PB63" s="2">
        <v>2</v>
      </c>
      <c r="PC63" s="46">
        <v>2</v>
      </c>
      <c r="PD63" s="46">
        <v>2</v>
      </c>
      <c r="PE63" s="2">
        <v>2</v>
      </c>
      <c r="PF63" s="2">
        <v>2</v>
      </c>
      <c r="PG63" s="2">
        <v>3</v>
      </c>
      <c r="PH63" s="46">
        <v>2</v>
      </c>
      <c r="PI63" s="2">
        <v>2</v>
      </c>
      <c r="PJ63" s="2">
        <v>3</v>
      </c>
      <c r="PK63" s="2">
        <v>2</v>
      </c>
      <c r="PL63" s="2">
        <v>2</v>
      </c>
      <c r="PM63" s="2">
        <v>2</v>
      </c>
      <c r="PN63" s="2">
        <v>2</v>
      </c>
      <c r="PO63" s="2">
        <v>2</v>
      </c>
      <c r="PP63" s="2">
        <v>3</v>
      </c>
      <c r="PQ63" s="2">
        <v>3</v>
      </c>
      <c r="PR63" s="2">
        <v>2</v>
      </c>
      <c r="PS63" s="2">
        <v>2</v>
      </c>
      <c r="PT63" s="2">
        <v>2</v>
      </c>
      <c r="PU63" s="2">
        <v>2</v>
      </c>
      <c r="PV63" s="2">
        <v>3</v>
      </c>
      <c r="PW63" s="2">
        <v>3</v>
      </c>
      <c r="PX63" s="2">
        <v>2</v>
      </c>
      <c r="PY63" s="2">
        <v>1</v>
      </c>
      <c r="PZ63" s="2">
        <v>1</v>
      </c>
      <c r="QA63" s="2">
        <v>1</v>
      </c>
      <c r="QB63" s="2">
        <v>1</v>
      </c>
      <c r="QC63" s="2">
        <v>1</v>
      </c>
      <c r="QD63" s="2">
        <v>3</v>
      </c>
      <c r="QE63" s="2">
        <v>1</v>
      </c>
      <c r="QF63" s="2">
        <v>3</v>
      </c>
      <c r="QG63" s="2">
        <v>1</v>
      </c>
      <c r="QH63" s="2">
        <v>2</v>
      </c>
      <c r="QI63" s="2">
        <v>3</v>
      </c>
      <c r="QJ63" s="2">
        <v>1</v>
      </c>
      <c r="QK63" s="2">
        <v>1</v>
      </c>
      <c r="QL63" s="2">
        <v>1</v>
      </c>
      <c r="QM63" s="2">
        <v>1</v>
      </c>
      <c r="QN63" s="2">
        <v>0</v>
      </c>
      <c r="QO63" s="2">
        <v>2</v>
      </c>
      <c r="QP63" s="2">
        <v>2</v>
      </c>
      <c r="QQ63" s="2">
        <v>2</v>
      </c>
      <c r="QR63" s="2">
        <v>1</v>
      </c>
      <c r="QS63" s="2" t="s">
        <v>1391</v>
      </c>
      <c r="QT63" s="2">
        <v>0</v>
      </c>
      <c r="QV63" s="2">
        <v>3</v>
      </c>
      <c r="QW63" s="2">
        <v>2</v>
      </c>
      <c r="QX63" s="2">
        <v>1</v>
      </c>
      <c r="QY63" s="2">
        <v>1</v>
      </c>
      <c r="QZ63" s="2">
        <v>1</v>
      </c>
      <c r="RA63" s="2">
        <v>1</v>
      </c>
      <c r="RB63" s="2">
        <v>1</v>
      </c>
      <c r="RC63" s="2">
        <v>1</v>
      </c>
      <c r="RD63" s="2">
        <v>2</v>
      </c>
      <c r="RE63" s="2">
        <v>1</v>
      </c>
      <c r="RF63" s="2">
        <v>1</v>
      </c>
      <c r="RG63" s="2">
        <v>1</v>
      </c>
      <c r="RH63" s="2">
        <v>1</v>
      </c>
      <c r="RJ63" s="2">
        <v>1</v>
      </c>
      <c r="RK63" s="2">
        <v>1</v>
      </c>
      <c r="RL63" s="2">
        <v>0</v>
      </c>
      <c r="RM63" s="2">
        <v>0</v>
      </c>
      <c r="RN63" s="2">
        <v>0</v>
      </c>
      <c r="RO63" s="2">
        <v>0</v>
      </c>
      <c r="RP63" s="2">
        <v>0</v>
      </c>
      <c r="RQ63" s="2">
        <v>0</v>
      </c>
      <c r="RR63" s="2">
        <v>1</v>
      </c>
      <c r="RS63" s="2">
        <v>0</v>
      </c>
      <c r="RT63" s="2">
        <v>1</v>
      </c>
      <c r="RU63" s="2">
        <v>0</v>
      </c>
      <c r="RV63" s="2">
        <v>0</v>
      </c>
      <c r="RW63" s="2">
        <v>0</v>
      </c>
      <c r="RX63" s="2">
        <v>0</v>
      </c>
      <c r="RY63" s="2">
        <v>0</v>
      </c>
      <c r="RZ63" s="2">
        <v>0</v>
      </c>
      <c r="SA63" s="2">
        <v>0</v>
      </c>
      <c r="SB63" s="2">
        <v>1</v>
      </c>
      <c r="SC63" s="2">
        <v>0</v>
      </c>
      <c r="SD63" s="2">
        <v>0</v>
      </c>
      <c r="SE63" s="2">
        <v>0</v>
      </c>
      <c r="SF63" s="2">
        <v>0</v>
      </c>
      <c r="SG63" s="2">
        <v>0</v>
      </c>
      <c r="SH63" s="2">
        <v>0</v>
      </c>
      <c r="SI63" s="2">
        <v>0</v>
      </c>
      <c r="SK63" s="2">
        <v>1</v>
      </c>
      <c r="SL63" s="2">
        <v>1</v>
      </c>
      <c r="SM63" s="2">
        <v>1</v>
      </c>
      <c r="SN63" s="2">
        <v>1</v>
      </c>
      <c r="SO63" s="2">
        <v>1</v>
      </c>
      <c r="SP63" s="2">
        <v>1</v>
      </c>
      <c r="SQ63" s="2">
        <v>1</v>
      </c>
      <c r="SR63" s="2">
        <v>1</v>
      </c>
      <c r="SS63" s="2">
        <v>1</v>
      </c>
      <c r="ST63" s="2">
        <v>1</v>
      </c>
      <c r="SU63" s="2">
        <v>1</v>
      </c>
      <c r="SV63" s="2">
        <v>0</v>
      </c>
      <c r="SW63" s="2">
        <v>0</v>
      </c>
      <c r="SX63" s="2">
        <v>0</v>
      </c>
      <c r="SY63" s="2">
        <v>0</v>
      </c>
      <c r="SZ63" s="2">
        <v>0</v>
      </c>
      <c r="TA63" s="2">
        <v>0</v>
      </c>
      <c r="TB63" s="2">
        <v>0</v>
      </c>
      <c r="TC63" s="2">
        <v>0</v>
      </c>
      <c r="TE63" s="2">
        <v>1</v>
      </c>
      <c r="TF63" s="2">
        <v>1</v>
      </c>
      <c r="TG63" s="2">
        <v>0</v>
      </c>
      <c r="TH63" s="2">
        <v>1</v>
      </c>
      <c r="TI63" s="2">
        <v>1</v>
      </c>
      <c r="TJ63" s="2">
        <v>1</v>
      </c>
      <c r="TK63" s="2">
        <v>0</v>
      </c>
      <c r="TL63" s="2">
        <v>1</v>
      </c>
      <c r="TM63" s="2">
        <v>1</v>
      </c>
      <c r="TN63" s="2">
        <v>1</v>
      </c>
      <c r="TO63" s="2">
        <v>1</v>
      </c>
      <c r="TP63" s="2">
        <v>1</v>
      </c>
      <c r="TQ63" s="2">
        <v>1</v>
      </c>
      <c r="TR63" s="2">
        <v>1</v>
      </c>
      <c r="TS63" s="2">
        <v>0</v>
      </c>
      <c r="TT63" s="2">
        <v>0</v>
      </c>
      <c r="TU63" s="2">
        <v>0</v>
      </c>
      <c r="TV63" s="2">
        <v>0</v>
      </c>
      <c r="TW63" s="2">
        <v>0</v>
      </c>
      <c r="TX63" s="2">
        <v>0</v>
      </c>
      <c r="TY63" s="2">
        <v>0</v>
      </c>
      <c r="UA63" s="2">
        <v>3</v>
      </c>
      <c r="UB63" s="2">
        <v>3</v>
      </c>
      <c r="UC63" s="2">
        <v>1</v>
      </c>
      <c r="UD63" s="2">
        <v>0</v>
      </c>
      <c r="UE63" s="2">
        <v>0</v>
      </c>
      <c r="UF63" s="2">
        <v>1</v>
      </c>
      <c r="UG63" s="2">
        <v>1</v>
      </c>
      <c r="UH63" s="2">
        <v>0</v>
      </c>
      <c r="UI63" s="2">
        <v>1</v>
      </c>
      <c r="UJ63" s="2">
        <v>0</v>
      </c>
      <c r="UK63" s="2">
        <v>0</v>
      </c>
      <c r="UL63" s="2">
        <v>0</v>
      </c>
      <c r="UM63" s="2">
        <v>0</v>
      </c>
      <c r="UN63" s="2">
        <v>1</v>
      </c>
      <c r="UO63" s="2">
        <v>1</v>
      </c>
      <c r="UP63" s="2">
        <v>1</v>
      </c>
      <c r="UQ63" s="2">
        <v>0</v>
      </c>
      <c r="UR63" s="2">
        <v>0</v>
      </c>
      <c r="US63" s="2">
        <v>0</v>
      </c>
      <c r="UT63" s="2">
        <v>0</v>
      </c>
      <c r="UU63" s="2">
        <v>1</v>
      </c>
      <c r="UV63" s="2">
        <v>1</v>
      </c>
      <c r="UW63" s="2">
        <v>1</v>
      </c>
      <c r="UX63" s="2">
        <v>1</v>
      </c>
      <c r="UY63" s="2">
        <v>0</v>
      </c>
      <c r="UZ63" s="2">
        <v>2</v>
      </c>
    </row>
    <row r="64" spans="1:572" x14ac:dyDescent="0.25">
      <c r="A64" s="2">
        <v>113</v>
      </c>
      <c r="B64" s="2" t="s">
        <v>114</v>
      </c>
      <c r="C64" s="2" t="s">
        <v>1328</v>
      </c>
      <c r="D64" s="2">
        <v>1</v>
      </c>
      <c r="F64" s="31" t="s">
        <v>2604</v>
      </c>
      <c r="G64" s="2">
        <v>1</v>
      </c>
      <c r="H64" s="2">
        <v>0</v>
      </c>
      <c r="J64" s="2">
        <v>1</v>
      </c>
      <c r="K64" s="2">
        <v>0</v>
      </c>
      <c r="L64" s="2">
        <v>0</v>
      </c>
      <c r="M64" s="2">
        <v>1</v>
      </c>
      <c r="N64" s="2">
        <v>1</v>
      </c>
      <c r="O64" s="2">
        <v>1</v>
      </c>
      <c r="P64" s="2">
        <v>0</v>
      </c>
      <c r="Q64" s="2">
        <v>0</v>
      </c>
      <c r="R64" s="2">
        <v>1</v>
      </c>
      <c r="S64" s="2">
        <v>1</v>
      </c>
      <c r="T64" s="2">
        <v>0</v>
      </c>
      <c r="U64" s="2">
        <v>0</v>
      </c>
      <c r="V64" s="2">
        <v>1</v>
      </c>
      <c r="W64" s="2">
        <v>0</v>
      </c>
      <c r="X64" s="2">
        <v>1</v>
      </c>
      <c r="Y64" s="2">
        <v>1</v>
      </c>
      <c r="Z64" s="2">
        <v>0</v>
      </c>
      <c r="AA64" s="2">
        <v>0</v>
      </c>
      <c r="AB64" s="2">
        <v>0</v>
      </c>
      <c r="AC64" s="2">
        <v>0</v>
      </c>
      <c r="AD64" s="2">
        <v>1</v>
      </c>
      <c r="AE64" s="2">
        <v>0</v>
      </c>
      <c r="AF64" s="2">
        <v>1</v>
      </c>
      <c r="AG64" s="2">
        <v>3</v>
      </c>
      <c r="AH64" s="2">
        <v>1</v>
      </c>
      <c r="AI64" s="2">
        <v>3</v>
      </c>
      <c r="AJ64" s="46">
        <v>0</v>
      </c>
      <c r="AK64" s="2">
        <v>0</v>
      </c>
      <c r="AL64" s="2">
        <v>0</v>
      </c>
      <c r="AM64" s="2">
        <v>0</v>
      </c>
      <c r="AN64" s="2">
        <v>0</v>
      </c>
      <c r="AO64" s="2">
        <v>0</v>
      </c>
      <c r="AP64" s="2">
        <v>0</v>
      </c>
      <c r="AQ64" s="2">
        <v>0</v>
      </c>
      <c r="AR64" s="2">
        <v>0</v>
      </c>
      <c r="AS64" s="2">
        <v>0</v>
      </c>
      <c r="AT64" s="2">
        <v>0</v>
      </c>
      <c r="AU64" s="2">
        <v>0</v>
      </c>
      <c r="AV64" s="2">
        <v>0</v>
      </c>
      <c r="AW64" s="2">
        <v>0</v>
      </c>
      <c r="AX64" s="2">
        <v>0</v>
      </c>
      <c r="AY64" s="2">
        <v>0</v>
      </c>
      <c r="AZ64" s="2">
        <v>0</v>
      </c>
      <c r="BA64" s="2">
        <v>0</v>
      </c>
      <c r="BB64" s="2">
        <v>0</v>
      </c>
      <c r="BC64" s="2">
        <v>0</v>
      </c>
      <c r="BD64" s="2">
        <v>0</v>
      </c>
      <c r="BE64" s="2">
        <v>0</v>
      </c>
      <c r="BF64" s="2">
        <v>1</v>
      </c>
      <c r="BG64" s="2">
        <v>4</v>
      </c>
      <c r="BH64" s="2">
        <v>0</v>
      </c>
      <c r="BI64" s="2">
        <v>0</v>
      </c>
      <c r="BJ64" s="2">
        <v>0</v>
      </c>
      <c r="BK64" s="2">
        <v>0</v>
      </c>
      <c r="BL64" s="2">
        <v>2</v>
      </c>
      <c r="BM64" s="2">
        <v>0</v>
      </c>
      <c r="BN64" s="2">
        <v>0</v>
      </c>
      <c r="BO64" s="2">
        <v>0</v>
      </c>
      <c r="BP64" s="2">
        <v>1</v>
      </c>
      <c r="BQ64" s="2">
        <v>4</v>
      </c>
      <c r="BR64" s="2">
        <v>0</v>
      </c>
      <c r="BS64" s="2">
        <v>0</v>
      </c>
      <c r="CB64" s="2">
        <v>1</v>
      </c>
      <c r="CC64" s="2">
        <v>1</v>
      </c>
      <c r="CD64" s="2" t="s">
        <v>1392</v>
      </c>
      <c r="CE64" s="2">
        <v>9580</v>
      </c>
      <c r="CF64" s="46">
        <v>7956</v>
      </c>
      <c r="CG64" s="2">
        <v>0</v>
      </c>
      <c r="CH64" s="46">
        <v>2</v>
      </c>
      <c r="CI64" s="2">
        <v>1</v>
      </c>
      <c r="CJ64" s="2">
        <v>0</v>
      </c>
      <c r="CK64" s="2">
        <v>0</v>
      </c>
      <c r="CL64" s="2">
        <v>0</v>
      </c>
      <c r="CM64" s="2">
        <v>0</v>
      </c>
      <c r="CN64" s="2">
        <v>0</v>
      </c>
      <c r="CO64" s="2">
        <v>0</v>
      </c>
      <c r="CP64" s="2">
        <v>0</v>
      </c>
      <c r="CR64" s="2">
        <v>2</v>
      </c>
      <c r="CS64" s="2">
        <v>1</v>
      </c>
      <c r="CT64" s="46">
        <v>4</v>
      </c>
      <c r="CU64" s="46">
        <v>160</v>
      </c>
      <c r="CV64" s="2">
        <v>0</v>
      </c>
      <c r="CX64" s="2">
        <v>0</v>
      </c>
      <c r="CZ64" s="2">
        <v>0</v>
      </c>
      <c r="DB64" s="46">
        <v>1</v>
      </c>
      <c r="DC64" s="46">
        <v>40</v>
      </c>
      <c r="DD64" s="46">
        <v>2</v>
      </c>
      <c r="DE64" s="46">
        <v>80</v>
      </c>
      <c r="DF64" s="2">
        <v>0</v>
      </c>
      <c r="DH64" s="46">
        <v>1</v>
      </c>
      <c r="DI64" s="46">
        <v>40</v>
      </c>
      <c r="DJ64" s="46">
        <v>0</v>
      </c>
      <c r="DK64" s="46"/>
      <c r="DL64" s="2">
        <v>2</v>
      </c>
      <c r="DM64" s="2">
        <v>80</v>
      </c>
      <c r="DN64" s="46">
        <v>4</v>
      </c>
      <c r="DO64" s="46">
        <v>160</v>
      </c>
      <c r="DP64" s="46">
        <v>1</v>
      </c>
      <c r="DQ64" s="46">
        <v>40</v>
      </c>
      <c r="DR64" s="2">
        <v>0</v>
      </c>
      <c r="DS64" s="46"/>
      <c r="DT64" s="46"/>
      <c r="DU64" s="46"/>
      <c r="DV64" s="46"/>
      <c r="DW64" s="46"/>
      <c r="DX64" s="46"/>
      <c r="DY64" s="46"/>
      <c r="DZ64" s="46"/>
      <c r="EA64" s="46"/>
      <c r="EB64" s="46"/>
      <c r="EC64" s="46"/>
      <c r="ED64" s="46"/>
      <c r="EE64" s="46"/>
      <c r="EF64" s="46"/>
      <c r="EG64" s="46"/>
      <c r="EH64" s="46"/>
      <c r="EI64" s="2">
        <v>4</v>
      </c>
      <c r="EJ64" s="2">
        <v>0</v>
      </c>
      <c r="EK64" s="2">
        <v>0</v>
      </c>
      <c r="EL64" s="2">
        <v>0</v>
      </c>
      <c r="EM64" s="2">
        <v>0</v>
      </c>
      <c r="EN64" s="2">
        <v>30</v>
      </c>
      <c r="EO64" s="2">
        <v>0</v>
      </c>
      <c r="EP64" s="2">
        <v>0</v>
      </c>
      <c r="EQ64" s="2">
        <v>0</v>
      </c>
      <c r="ER64" s="2">
        <v>15</v>
      </c>
      <c r="ES64" s="2">
        <v>45</v>
      </c>
      <c r="ET64" s="2">
        <v>0</v>
      </c>
      <c r="EU64" s="2">
        <v>0</v>
      </c>
      <c r="FD64" s="2">
        <v>0</v>
      </c>
      <c r="FZ64" s="2">
        <v>0</v>
      </c>
      <c r="GV64" s="2">
        <v>0</v>
      </c>
      <c r="HR64" s="2">
        <v>0</v>
      </c>
      <c r="HS64" s="2">
        <v>0</v>
      </c>
      <c r="HT64" s="2">
        <v>0</v>
      </c>
      <c r="HU64" s="2">
        <v>1</v>
      </c>
      <c r="HV64" s="2">
        <v>0</v>
      </c>
      <c r="HW64" s="2">
        <v>0</v>
      </c>
      <c r="HX64" s="2">
        <v>0</v>
      </c>
      <c r="HY64" s="2">
        <v>0</v>
      </c>
      <c r="HZ64" s="2">
        <v>0</v>
      </c>
      <c r="IA64" s="2">
        <v>0</v>
      </c>
      <c r="IB64" s="2">
        <v>0</v>
      </c>
      <c r="IC64" s="2">
        <v>0</v>
      </c>
      <c r="ID64" s="2">
        <v>0</v>
      </c>
      <c r="IE64" s="2">
        <v>0</v>
      </c>
      <c r="IF64" s="2">
        <v>0</v>
      </c>
      <c r="IG64" s="2">
        <v>0</v>
      </c>
      <c r="IP64" s="2">
        <v>3</v>
      </c>
      <c r="IQ64" s="2">
        <v>0</v>
      </c>
      <c r="IR64" s="2">
        <v>0</v>
      </c>
      <c r="IS64" s="2">
        <v>0</v>
      </c>
      <c r="IT64" s="2">
        <v>0</v>
      </c>
      <c r="IU64" s="2">
        <v>1</v>
      </c>
      <c r="IV64" s="2">
        <v>0</v>
      </c>
      <c r="IW64" s="2">
        <v>0</v>
      </c>
      <c r="IX64" s="2">
        <v>0</v>
      </c>
      <c r="IY64" s="2">
        <v>1</v>
      </c>
      <c r="IZ64" s="2">
        <v>3</v>
      </c>
      <c r="JA64" s="2">
        <v>1</v>
      </c>
      <c r="JB64" s="2">
        <v>0</v>
      </c>
      <c r="JK64" s="2">
        <v>0</v>
      </c>
      <c r="JL64" s="2">
        <v>0</v>
      </c>
      <c r="JM64" s="2">
        <v>0</v>
      </c>
      <c r="JN64" s="2">
        <v>0</v>
      </c>
      <c r="JO64" s="2">
        <v>0</v>
      </c>
      <c r="JP64" s="2">
        <v>0</v>
      </c>
      <c r="JQ64" s="2">
        <v>0</v>
      </c>
      <c r="JR64" s="2">
        <v>0</v>
      </c>
      <c r="JS64" s="2">
        <v>0</v>
      </c>
      <c r="JT64" s="2">
        <v>1</v>
      </c>
      <c r="JU64" s="2">
        <v>1</v>
      </c>
      <c r="JV64" s="2">
        <v>0</v>
      </c>
      <c r="JW64" s="2">
        <v>0</v>
      </c>
      <c r="KF64" s="2">
        <v>1</v>
      </c>
      <c r="KG64" s="2">
        <v>14</v>
      </c>
      <c r="KH64" s="2">
        <v>1</v>
      </c>
      <c r="KJ64" s="2">
        <v>4</v>
      </c>
      <c r="KK64" s="2">
        <v>4</v>
      </c>
      <c r="KL64" s="2">
        <v>4</v>
      </c>
      <c r="KM64" s="2">
        <v>4</v>
      </c>
      <c r="KN64" s="2">
        <v>2</v>
      </c>
      <c r="KO64" s="2">
        <v>3</v>
      </c>
      <c r="KP64" s="2">
        <v>4</v>
      </c>
      <c r="KQ64" s="2">
        <v>4</v>
      </c>
      <c r="KR64" s="2">
        <v>4</v>
      </c>
      <c r="KS64" s="2">
        <v>4</v>
      </c>
      <c r="KT64" s="2">
        <v>2</v>
      </c>
      <c r="KU64" s="2">
        <v>2</v>
      </c>
      <c r="KV64" s="2">
        <v>0</v>
      </c>
      <c r="LE64" s="2">
        <v>1</v>
      </c>
      <c r="LF64" s="2">
        <v>1</v>
      </c>
      <c r="LG64" s="2">
        <v>1</v>
      </c>
      <c r="LH64" s="2">
        <v>0</v>
      </c>
      <c r="LI64" s="2">
        <v>0</v>
      </c>
      <c r="LJ64" s="2">
        <v>0</v>
      </c>
      <c r="LK64" s="2">
        <v>1</v>
      </c>
      <c r="LL64" s="2">
        <v>0</v>
      </c>
      <c r="LM64" s="2">
        <v>0</v>
      </c>
      <c r="LN64" s="46">
        <v>2</v>
      </c>
      <c r="LO64" s="46">
        <v>1</v>
      </c>
      <c r="LP64" s="2">
        <v>1</v>
      </c>
      <c r="LQ64" s="2">
        <v>2</v>
      </c>
      <c r="LR64" s="2">
        <v>0</v>
      </c>
      <c r="LS64" s="2">
        <v>1</v>
      </c>
      <c r="LT64" s="46">
        <v>1</v>
      </c>
      <c r="LU64" s="46">
        <v>1</v>
      </c>
      <c r="LV64" s="2">
        <v>0</v>
      </c>
      <c r="LW64" s="2">
        <v>0</v>
      </c>
      <c r="LX64" s="2">
        <v>1</v>
      </c>
      <c r="LY64" s="46">
        <v>1</v>
      </c>
      <c r="LZ64" s="46">
        <v>1</v>
      </c>
      <c r="MA64" s="46">
        <v>0</v>
      </c>
      <c r="MB64" s="2">
        <v>1</v>
      </c>
      <c r="MC64" s="2">
        <v>1</v>
      </c>
      <c r="MD64" s="2">
        <v>1</v>
      </c>
      <c r="ME64" s="2">
        <v>1</v>
      </c>
      <c r="MF64" s="2">
        <v>1</v>
      </c>
      <c r="MG64" s="2">
        <v>0</v>
      </c>
      <c r="MH64" s="2">
        <v>1</v>
      </c>
      <c r="MI64" s="2">
        <v>1</v>
      </c>
      <c r="MJ64" s="2">
        <v>1</v>
      </c>
      <c r="MK64" s="2">
        <v>1</v>
      </c>
      <c r="ML64" s="2">
        <v>0</v>
      </c>
      <c r="MM64" s="2">
        <v>0</v>
      </c>
      <c r="MN64" s="46">
        <v>1</v>
      </c>
      <c r="MO64" s="46">
        <v>0</v>
      </c>
      <c r="MP64" s="2">
        <v>0</v>
      </c>
      <c r="MQ64" s="2">
        <v>0</v>
      </c>
      <c r="MR64" s="2">
        <v>0</v>
      </c>
      <c r="MS64" s="2">
        <v>1</v>
      </c>
      <c r="MT64" s="2">
        <v>1</v>
      </c>
      <c r="MU64" s="2">
        <v>3</v>
      </c>
      <c r="MV64" s="2">
        <v>2</v>
      </c>
      <c r="MW64" s="2">
        <v>3</v>
      </c>
      <c r="MX64" s="2">
        <v>3</v>
      </c>
      <c r="MY64" s="2">
        <v>0</v>
      </c>
      <c r="MZ64" s="2">
        <v>0</v>
      </c>
      <c r="NA64" s="2">
        <v>1</v>
      </c>
      <c r="NB64" s="2">
        <v>1</v>
      </c>
      <c r="NC64" s="2">
        <v>0</v>
      </c>
      <c r="ND64" s="2">
        <v>0</v>
      </c>
      <c r="NE64" s="2">
        <v>0</v>
      </c>
      <c r="NF64" s="46">
        <v>1</v>
      </c>
      <c r="NG64" s="46">
        <v>1</v>
      </c>
      <c r="NH64" s="2">
        <v>1</v>
      </c>
      <c r="NI64" s="2">
        <v>1</v>
      </c>
      <c r="NJ64" s="38">
        <v>44078</v>
      </c>
      <c r="NK64" s="2">
        <v>2</v>
      </c>
      <c r="NL64" s="2">
        <v>1</v>
      </c>
      <c r="NM64" s="2">
        <v>0</v>
      </c>
      <c r="NN64" s="2">
        <v>0</v>
      </c>
      <c r="NO64" s="2">
        <v>0</v>
      </c>
      <c r="NP64" s="2">
        <v>0</v>
      </c>
      <c r="NQ64" s="2">
        <v>0</v>
      </c>
      <c r="NR64" s="2">
        <v>1</v>
      </c>
      <c r="NS64" s="2">
        <v>0</v>
      </c>
      <c r="NT64" s="2">
        <v>0</v>
      </c>
      <c r="NU64" s="2">
        <v>0</v>
      </c>
      <c r="NV64" s="2">
        <v>0</v>
      </c>
      <c r="NW64" s="2">
        <v>1</v>
      </c>
      <c r="NX64" s="2">
        <v>0</v>
      </c>
      <c r="NY64" s="2">
        <v>0</v>
      </c>
      <c r="NZ64" s="2">
        <v>0</v>
      </c>
      <c r="OA64" s="2">
        <v>0</v>
      </c>
      <c r="OB64" s="2">
        <v>0</v>
      </c>
      <c r="OC64" s="2">
        <v>0</v>
      </c>
      <c r="OD64" s="2">
        <v>0</v>
      </c>
      <c r="OE64" s="2">
        <v>0</v>
      </c>
      <c r="OF64" s="2">
        <v>0</v>
      </c>
      <c r="OG64" s="2">
        <v>0</v>
      </c>
      <c r="OH64" s="2">
        <v>0</v>
      </c>
      <c r="OI64" s="2">
        <v>2</v>
      </c>
      <c r="OJ64" s="2">
        <v>1</v>
      </c>
      <c r="OK64" s="2">
        <v>2</v>
      </c>
      <c r="OL64" s="2">
        <v>1</v>
      </c>
      <c r="OM64" s="2">
        <v>1</v>
      </c>
      <c r="ON64" s="2">
        <v>1</v>
      </c>
      <c r="OO64" s="2">
        <v>1</v>
      </c>
      <c r="OP64" s="2">
        <v>1</v>
      </c>
      <c r="OQ64" s="2">
        <v>3</v>
      </c>
      <c r="OR64" s="2">
        <v>2</v>
      </c>
      <c r="OS64" s="2">
        <v>1</v>
      </c>
      <c r="OT64" s="46">
        <v>1</v>
      </c>
      <c r="OU64" s="2">
        <v>2</v>
      </c>
      <c r="OV64" s="2">
        <v>2</v>
      </c>
      <c r="OW64" s="2">
        <v>1</v>
      </c>
      <c r="OX64" s="2">
        <v>1</v>
      </c>
      <c r="OY64" s="2">
        <v>1</v>
      </c>
      <c r="OZ64" s="2">
        <v>3</v>
      </c>
      <c r="PA64" s="2">
        <v>1</v>
      </c>
      <c r="PB64" s="2">
        <v>1</v>
      </c>
      <c r="PC64" s="46">
        <v>1</v>
      </c>
      <c r="PD64" s="46">
        <v>1</v>
      </c>
      <c r="PE64" s="2">
        <v>1</v>
      </c>
      <c r="PF64" s="2">
        <v>1</v>
      </c>
      <c r="PG64" s="2">
        <v>3</v>
      </c>
      <c r="PH64" s="46">
        <v>1</v>
      </c>
      <c r="PI64" s="2">
        <v>1</v>
      </c>
      <c r="PJ64" s="2">
        <v>1</v>
      </c>
      <c r="PK64" s="2">
        <v>1</v>
      </c>
      <c r="PL64" s="2">
        <v>1</v>
      </c>
      <c r="PM64" s="2">
        <v>3</v>
      </c>
      <c r="PN64" s="2">
        <v>1</v>
      </c>
      <c r="PO64" s="2">
        <v>1</v>
      </c>
      <c r="PP64" s="2">
        <v>3</v>
      </c>
      <c r="PQ64" s="2">
        <v>1</v>
      </c>
      <c r="PR64" s="2">
        <v>1</v>
      </c>
      <c r="PS64" s="2">
        <v>1</v>
      </c>
      <c r="PT64" s="2">
        <v>1</v>
      </c>
      <c r="PU64" s="2">
        <v>1</v>
      </c>
      <c r="PV64" s="2">
        <v>1</v>
      </c>
      <c r="PW64" s="2">
        <v>1</v>
      </c>
      <c r="PX64" s="2">
        <v>1</v>
      </c>
      <c r="PY64" s="2">
        <v>2</v>
      </c>
      <c r="PZ64" s="2">
        <v>3</v>
      </c>
      <c r="QA64" s="2">
        <v>1</v>
      </c>
      <c r="QB64" s="2">
        <v>3</v>
      </c>
      <c r="QC64" s="2">
        <v>2</v>
      </c>
      <c r="QD64" s="2">
        <v>1</v>
      </c>
      <c r="QE64" s="2">
        <v>2</v>
      </c>
      <c r="QF64" s="2">
        <v>3</v>
      </c>
      <c r="QG64" s="2">
        <v>2</v>
      </c>
      <c r="QH64" s="2">
        <v>1</v>
      </c>
      <c r="QI64" s="2">
        <v>3</v>
      </c>
      <c r="QJ64" s="2">
        <v>1</v>
      </c>
      <c r="QK64" s="2">
        <v>1</v>
      </c>
      <c r="QL64" s="2">
        <v>1</v>
      </c>
      <c r="QM64" s="2">
        <v>1</v>
      </c>
      <c r="QN64" s="2">
        <v>1</v>
      </c>
      <c r="QO64" s="2">
        <v>3</v>
      </c>
      <c r="QP64" s="2">
        <v>1</v>
      </c>
      <c r="QQ64" s="2">
        <v>3</v>
      </c>
      <c r="QR64" s="2">
        <v>0</v>
      </c>
      <c r="QT64" s="2">
        <v>0</v>
      </c>
      <c r="QV64" s="2">
        <v>3</v>
      </c>
      <c r="QW64" s="2">
        <v>1</v>
      </c>
      <c r="QX64" s="2">
        <v>0</v>
      </c>
      <c r="QY64" s="2">
        <v>0</v>
      </c>
      <c r="RA64" s="2">
        <v>0</v>
      </c>
      <c r="RB64" s="2">
        <v>1</v>
      </c>
      <c r="RC64" s="2">
        <v>1</v>
      </c>
      <c r="RD64" s="2">
        <v>3</v>
      </c>
      <c r="RE64" s="2">
        <v>1</v>
      </c>
      <c r="RF64" s="2">
        <v>1</v>
      </c>
      <c r="RG64" s="2">
        <v>1</v>
      </c>
      <c r="RH64" s="2">
        <v>1</v>
      </c>
      <c r="RJ64" s="2">
        <v>1</v>
      </c>
      <c r="RK64" s="2">
        <v>1</v>
      </c>
      <c r="RL64" s="2">
        <v>0</v>
      </c>
      <c r="RM64" s="2">
        <v>0</v>
      </c>
      <c r="RN64" s="2">
        <v>0</v>
      </c>
      <c r="RO64" s="2">
        <v>0</v>
      </c>
      <c r="RP64" s="2">
        <v>0</v>
      </c>
      <c r="RQ64" s="2">
        <v>0</v>
      </c>
      <c r="RR64" s="2">
        <v>1</v>
      </c>
      <c r="RS64" s="2">
        <v>1</v>
      </c>
      <c r="RT64" s="2">
        <v>0</v>
      </c>
      <c r="RU64" s="2">
        <v>0</v>
      </c>
      <c r="RV64" s="2">
        <v>0</v>
      </c>
      <c r="RW64" s="2">
        <v>0</v>
      </c>
      <c r="RX64" s="2">
        <v>1</v>
      </c>
      <c r="RY64" s="2">
        <v>1</v>
      </c>
      <c r="RZ64" s="2">
        <v>0</v>
      </c>
      <c r="SA64" s="2">
        <v>0</v>
      </c>
      <c r="SB64" s="2">
        <v>1</v>
      </c>
      <c r="SC64" s="2">
        <v>1</v>
      </c>
      <c r="SD64" s="2">
        <v>0</v>
      </c>
      <c r="SE64" s="2">
        <v>0</v>
      </c>
      <c r="SF64" s="2">
        <v>1</v>
      </c>
      <c r="SG64" s="2">
        <v>0</v>
      </c>
      <c r="SH64" s="2">
        <v>0</v>
      </c>
      <c r="SI64" s="2">
        <v>0</v>
      </c>
      <c r="SK64" s="2">
        <v>1</v>
      </c>
      <c r="SL64" s="2">
        <v>1</v>
      </c>
      <c r="SM64" s="2">
        <v>1</v>
      </c>
      <c r="SN64" s="2">
        <v>1</v>
      </c>
      <c r="SO64" s="2">
        <v>1</v>
      </c>
      <c r="SP64" s="2">
        <v>0</v>
      </c>
      <c r="SQ64" s="2">
        <v>0</v>
      </c>
      <c r="SR64" s="2">
        <v>1</v>
      </c>
      <c r="SS64" s="2">
        <v>1</v>
      </c>
      <c r="ST64" s="2">
        <v>0</v>
      </c>
      <c r="SU64" s="2">
        <v>0</v>
      </c>
      <c r="SV64" s="2">
        <v>0</v>
      </c>
      <c r="SW64" s="2">
        <v>0</v>
      </c>
      <c r="SX64" s="2">
        <v>0</v>
      </c>
      <c r="SY64" s="2">
        <v>0</v>
      </c>
      <c r="SZ64" s="2">
        <v>0</v>
      </c>
      <c r="TA64" s="2">
        <v>0</v>
      </c>
      <c r="TB64" s="2">
        <v>0</v>
      </c>
      <c r="TC64" s="2">
        <v>0</v>
      </c>
      <c r="TE64" s="2">
        <v>0</v>
      </c>
      <c r="TF64" s="2">
        <v>0</v>
      </c>
      <c r="TG64" s="2">
        <v>1</v>
      </c>
      <c r="TH64" s="2">
        <v>1</v>
      </c>
      <c r="TI64" s="2">
        <v>1</v>
      </c>
      <c r="TJ64" s="2">
        <v>0</v>
      </c>
      <c r="TK64" s="2">
        <v>0</v>
      </c>
      <c r="TL64" s="2">
        <v>1</v>
      </c>
      <c r="TM64" s="2">
        <v>1</v>
      </c>
      <c r="TN64" s="2">
        <v>1</v>
      </c>
      <c r="TO64" s="2">
        <v>1</v>
      </c>
      <c r="TP64" s="2">
        <v>1</v>
      </c>
      <c r="TQ64" s="2">
        <v>1</v>
      </c>
      <c r="TR64" s="2">
        <v>0</v>
      </c>
      <c r="TS64" s="2">
        <v>0</v>
      </c>
      <c r="TT64" s="2">
        <v>0</v>
      </c>
      <c r="TU64" s="2">
        <v>0</v>
      </c>
      <c r="TV64" s="2">
        <v>0</v>
      </c>
      <c r="TW64" s="2">
        <v>0</v>
      </c>
      <c r="TX64" s="2">
        <v>0</v>
      </c>
      <c r="TY64" s="2">
        <v>0</v>
      </c>
      <c r="UA64" s="2">
        <v>3</v>
      </c>
      <c r="UB64" s="2">
        <v>3</v>
      </c>
      <c r="UC64" s="2">
        <v>1</v>
      </c>
      <c r="UD64" s="2">
        <v>0</v>
      </c>
      <c r="UE64" s="2">
        <v>1</v>
      </c>
      <c r="UF64" s="2">
        <v>0</v>
      </c>
      <c r="UG64" s="2">
        <v>0</v>
      </c>
      <c r="UH64" s="2">
        <v>0</v>
      </c>
      <c r="UI64" s="2">
        <v>1</v>
      </c>
      <c r="UJ64" s="2">
        <v>1</v>
      </c>
      <c r="UK64" s="2">
        <v>0</v>
      </c>
      <c r="UL64" s="2">
        <v>0</v>
      </c>
      <c r="UM64" s="2">
        <v>0</v>
      </c>
      <c r="UN64" s="2">
        <v>1</v>
      </c>
      <c r="UO64" s="2">
        <v>0</v>
      </c>
      <c r="UP64" s="2">
        <v>1</v>
      </c>
      <c r="UQ64" s="2">
        <v>0</v>
      </c>
      <c r="UR64" s="2">
        <v>0</v>
      </c>
      <c r="US64" s="2">
        <v>0</v>
      </c>
      <c r="UT64" s="2">
        <v>0</v>
      </c>
      <c r="UU64" s="2">
        <v>0</v>
      </c>
      <c r="UV64" s="2">
        <v>0</v>
      </c>
      <c r="UW64" s="2">
        <v>1</v>
      </c>
      <c r="UX64" s="2">
        <v>0</v>
      </c>
      <c r="UY64" s="2">
        <v>0</v>
      </c>
      <c r="UZ64" s="2">
        <v>2</v>
      </c>
    </row>
    <row r="65" spans="1:572" x14ac:dyDescent="0.25">
      <c r="A65" s="2">
        <v>114</v>
      </c>
      <c r="B65" s="2" t="s">
        <v>114</v>
      </c>
      <c r="C65" s="2" t="s">
        <v>1328</v>
      </c>
      <c r="D65" s="2">
        <v>1</v>
      </c>
      <c r="F65" s="31" t="s">
        <v>2605</v>
      </c>
      <c r="G65" s="2">
        <v>1</v>
      </c>
      <c r="H65" s="2">
        <v>0</v>
      </c>
      <c r="J65" s="2">
        <v>1</v>
      </c>
      <c r="K65" s="2">
        <v>0</v>
      </c>
      <c r="L65" s="2">
        <v>0</v>
      </c>
      <c r="M65" s="2">
        <v>0</v>
      </c>
      <c r="N65" s="2">
        <v>1</v>
      </c>
      <c r="O65" s="2">
        <v>0</v>
      </c>
      <c r="P65" s="2">
        <v>0</v>
      </c>
      <c r="Q65" s="2">
        <v>0</v>
      </c>
      <c r="R65" s="2">
        <v>0</v>
      </c>
      <c r="S65" s="2">
        <v>0</v>
      </c>
      <c r="T65" s="2">
        <v>0</v>
      </c>
      <c r="U65" s="2">
        <v>1</v>
      </c>
      <c r="V65" s="2">
        <v>1</v>
      </c>
      <c r="W65" s="2">
        <v>0</v>
      </c>
      <c r="X65" s="2">
        <v>1</v>
      </c>
      <c r="Y65" s="2">
        <v>0</v>
      </c>
      <c r="Z65" s="2">
        <v>0</v>
      </c>
      <c r="AA65" s="2">
        <v>0</v>
      </c>
      <c r="AB65" s="2">
        <v>0</v>
      </c>
      <c r="AC65" s="2">
        <v>0</v>
      </c>
      <c r="AD65" s="2">
        <v>0</v>
      </c>
      <c r="AE65" s="2">
        <v>0</v>
      </c>
      <c r="AF65" s="2">
        <v>1</v>
      </c>
      <c r="AG65" s="2">
        <v>4</v>
      </c>
      <c r="AH65" s="2">
        <v>1</v>
      </c>
      <c r="AI65" s="2">
        <v>3</v>
      </c>
      <c r="AJ65" s="46">
        <v>0</v>
      </c>
      <c r="AK65" s="2">
        <v>0</v>
      </c>
      <c r="AL65" s="2">
        <v>0</v>
      </c>
      <c r="AM65" s="2">
        <v>0</v>
      </c>
      <c r="AN65" s="2">
        <v>0</v>
      </c>
      <c r="AO65" s="2">
        <v>0</v>
      </c>
      <c r="AP65" s="2">
        <v>0</v>
      </c>
      <c r="AQ65" s="2">
        <v>0</v>
      </c>
      <c r="AR65" s="2">
        <v>0</v>
      </c>
      <c r="AS65" s="2">
        <v>0</v>
      </c>
      <c r="AT65" s="2">
        <v>0</v>
      </c>
      <c r="AU65" s="2">
        <v>0</v>
      </c>
      <c r="AV65" s="2">
        <v>0</v>
      </c>
      <c r="AW65" s="2">
        <v>0</v>
      </c>
      <c r="AX65" s="2">
        <v>0</v>
      </c>
      <c r="AY65" s="2">
        <v>0</v>
      </c>
      <c r="AZ65" s="2">
        <v>0</v>
      </c>
      <c r="BA65" s="2">
        <v>0</v>
      </c>
      <c r="BB65" s="2">
        <v>0</v>
      </c>
      <c r="BC65" s="2">
        <v>0</v>
      </c>
      <c r="BD65" s="2">
        <v>0</v>
      </c>
      <c r="BE65" s="2">
        <v>0</v>
      </c>
      <c r="BF65" s="2">
        <v>1</v>
      </c>
      <c r="BG65" s="2">
        <v>0</v>
      </c>
      <c r="BH65" s="2">
        <v>0</v>
      </c>
      <c r="BI65" s="2">
        <v>0</v>
      </c>
      <c r="BJ65" s="2">
        <v>0</v>
      </c>
      <c r="BK65" s="2">
        <v>0</v>
      </c>
      <c r="BL65" s="2">
        <v>1</v>
      </c>
      <c r="BM65" s="2">
        <v>0</v>
      </c>
      <c r="BN65" s="2">
        <v>0</v>
      </c>
      <c r="BO65" s="2">
        <v>0</v>
      </c>
      <c r="BP65" s="2">
        <v>0</v>
      </c>
      <c r="BQ65" s="2">
        <v>0</v>
      </c>
      <c r="BR65" s="2">
        <v>0</v>
      </c>
      <c r="BS65" s="2">
        <v>1</v>
      </c>
      <c r="BT65" s="2">
        <v>0</v>
      </c>
      <c r="BU65" s="2">
        <v>0</v>
      </c>
      <c r="BV65" s="2">
        <v>1</v>
      </c>
      <c r="BW65" s="2">
        <v>0</v>
      </c>
      <c r="BX65" s="2">
        <v>0</v>
      </c>
      <c r="BY65" s="2">
        <v>1</v>
      </c>
      <c r="BZ65" s="2">
        <v>0</v>
      </c>
      <c r="CA65" s="2">
        <v>0</v>
      </c>
      <c r="CB65" s="2">
        <v>1</v>
      </c>
      <c r="CC65" s="2">
        <v>0</v>
      </c>
      <c r="CE65" s="2">
        <v>36386</v>
      </c>
      <c r="CF65" s="46">
        <v>12522</v>
      </c>
      <c r="CG65" s="2">
        <v>0</v>
      </c>
      <c r="CH65" s="46">
        <v>6</v>
      </c>
      <c r="CI65" s="2">
        <v>5</v>
      </c>
      <c r="CJ65" s="2">
        <v>0</v>
      </c>
      <c r="CK65" s="2">
        <v>0</v>
      </c>
      <c r="CL65" s="2">
        <v>1</v>
      </c>
      <c r="CM65" s="2">
        <v>6</v>
      </c>
      <c r="CN65" s="2">
        <v>1</v>
      </c>
      <c r="CO65" s="2">
        <v>1</v>
      </c>
      <c r="CP65" s="2">
        <v>1</v>
      </c>
      <c r="CQ65" s="2">
        <v>1</v>
      </c>
      <c r="CR65" s="2">
        <v>2</v>
      </c>
      <c r="CS65" s="2">
        <v>4</v>
      </c>
      <c r="CT65" s="46">
        <v>13</v>
      </c>
      <c r="CU65" s="46">
        <v>520</v>
      </c>
      <c r="CV65" s="2">
        <v>1</v>
      </c>
      <c r="CW65" s="2">
        <v>20</v>
      </c>
      <c r="CX65" s="2">
        <v>0</v>
      </c>
      <c r="CZ65" s="2">
        <v>2</v>
      </c>
      <c r="DA65" s="2">
        <v>88</v>
      </c>
      <c r="DB65" s="46">
        <v>5</v>
      </c>
      <c r="DC65" s="46">
        <v>200</v>
      </c>
      <c r="DD65" s="46">
        <v>6</v>
      </c>
      <c r="DE65" s="46">
        <v>240</v>
      </c>
      <c r="DF65" s="2">
        <v>1</v>
      </c>
      <c r="DG65" s="2">
        <v>40</v>
      </c>
      <c r="DH65" s="46">
        <v>4</v>
      </c>
      <c r="DI65" s="46">
        <v>160</v>
      </c>
      <c r="DJ65" s="46">
        <v>0</v>
      </c>
      <c r="DK65" s="46"/>
      <c r="DL65" s="2">
        <v>6</v>
      </c>
      <c r="DM65" s="2">
        <v>240</v>
      </c>
      <c r="DN65" s="46">
        <v>14</v>
      </c>
      <c r="DO65" s="46">
        <v>540</v>
      </c>
      <c r="DP65" s="46">
        <v>5</v>
      </c>
      <c r="DQ65" s="46">
        <v>200</v>
      </c>
      <c r="DR65" s="2">
        <v>1</v>
      </c>
      <c r="DS65" s="46">
        <v>0</v>
      </c>
      <c r="DT65" s="46"/>
      <c r="DU65" s="46">
        <v>1</v>
      </c>
      <c r="DV65" s="46">
        <v>40</v>
      </c>
      <c r="DW65" s="46">
        <v>1</v>
      </c>
      <c r="DX65" s="46">
        <v>40</v>
      </c>
      <c r="DY65" s="46">
        <v>0</v>
      </c>
      <c r="DZ65" s="46"/>
      <c r="EA65" s="46">
        <v>1</v>
      </c>
      <c r="EB65" s="46">
        <v>40</v>
      </c>
      <c r="EC65" s="46">
        <v>1</v>
      </c>
      <c r="ED65" s="46">
        <v>40</v>
      </c>
      <c r="EE65" s="46">
        <v>0</v>
      </c>
      <c r="EF65" s="46"/>
      <c r="EG65" s="46">
        <v>0</v>
      </c>
      <c r="EH65" s="46"/>
      <c r="EI65" s="2">
        <v>72</v>
      </c>
      <c r="EJ65" s="2">
        <v>10</v>
      </c>
      <c r="EK65" s="2">
        <v>0</v>
      </c>
      <c r="EL65" s="2">
        <v>0</v>
      </c>
      <c r="EM65" s="2">
        <v>52</v>
      </c>
      <c r="EN65" s="2">
        <v>60</v>
      </c>
      <c r="EO65" s="2">
        <v>15</v>
      </c>
      <c r="EP65" s="2">
        <v>20</v>
      </c>
      <c r="EQ65" s="2">
        <v>0</v>
      </c>
      <c r="ER65" s="2">
        <v>45</v>
      </c>
      <c r="ES65" s="2">
        <v>80</v>
      </c>
      <c r="ET65" s="2">
        <v>55</v>
      </c>
      <c r="EU65" s="2">
        <v>0</v>
      </c>
      <c r="FD65" s="2">
        <v>1</v>
      </c>
      <c r="FE65" s="2">
        <v>0</v>
      </c>
      <c r="FF65" s="2">
        <v>0</v>
      </c>
      <c r="FG65" s="2">
        <v>0</v>
      </c>
      <c r="FH65" s="2">
        <v>0</v>
      </c>
      <c r="FI65" s="2">
        <v>0</v>
      </c>
      <c r="FJ65" s="2">
        <v>2</v>
      </c>
      <c r="FK65" s="2">
        <v>2</v>
      </c>
      <c r="FL65" s="2">
        <v>0</v>
      </c>
      <c r="FM65" s="2">
        <v>0</v>
      </c>
      <c r="FN65" s="2">
        <v>0</v>
      </c>
      <c r="FO65" s="2">
        <v>0</v>
      </c>
      <c r="FP65" s="2">
        <v>0</v>
      </c>
      <c r="FQ65" s="2">
        <v>1</v>
      </c>
      <c r="FR65" s="2">
        <v>0</v>
      </c>
      <c r="FS65" s="2">
        <v>0</v>
      </c>
      <c r="FT65" s="2">
        <v>1</v>
      </c>
      <c r="FU65" s="2">
        <v>0</v>
      </c>
      <c r="FV65" s="2">
        <v>0</v>
      </c>
      <c r="FW65" s="2">
        <v>0</v>
      </c>
      <c r="FX65" s="2">
        <v>0</v>
      </c>
      <c r="FY65" s="2">
        <v>0</v>
      </c>
      <c r="FZ65" s="2">
        <v>1</v>
      </c>
      <c r="GA65" s="2">
        <v>0</v>
      </c>
      <c r="GB65" s="2">
        <v>0</v>
      </c>
      <c r="GC65" s="2">
        <v>0</v>
      </c>
      <c r="GD65" s="2">
        <v>0</v>
      </c>
      <c r="GE65" s="2">
        <v>0</v>
      </c>
      <c r="GF65" s="2">
        <v>1</v>
      </c>
      <c r="GG65" s="2">
        <v>0</v>
      </c>
      <c r="GH65" s="2">
        <v>0</v>
      </c>
      <c r="GI65" s="2">
        <v>0</v>
      </c>
      <c r="GJ65" s="2">
        <v>0</v>
      </c>
      <c r="GK65" s="2">
        <v>0</v>
      </c>
      <c r="GL65" s="2">
        <v>0</v>
      </c>
      <c r="GM65" s="2">
        <v>0</v>
      </c>
      <c r="GV65" s="2">
        <v>1</v>
      </c>
      <c r="GW65" s="2">
        <v>0</v>
      </c>
      <c r="GX65" s="2">
        <v>0</v>
      </c>
      <c r="GY65" s="2">
        <v>0</v>
      </c>
      <c r="GZ65" s="2">
        <v>0</v>
      </c>
      <c r="HA65" s="2">
        <v>0</v>
      </c>
      <c r="HB65" s="2">
        <v>2</v>
      </c>
      <c r="HC65" s="2">
        <v>0</v>
      </c>
      <c r="HD65" s="2">
        <v>0</v>
      </c>
      <c r="HE65" s="2">
        <v>0</v>
      </c>
      <c r="HF65" s="2">
        <v>0</v>
      </c>
      <c r="HG65" s="2">
        <v>0</v>
      </c>
      <c r="HH65" s="2">
        <v>0</v>
      </c>
      <c r="HI65" s="2">
        <v>1</v>
      </c>
      <c r="HJ65" s="2">
        <v>0</v>
      </c>
      <c r="HK65" s="2">
        <v>0</v>
      </c>
      <c r="HL65" s="2">
        <v>1</v>
      </c>
      <c r="HM65" s="2">
        <v>0</v>
      </c>
      <c r="HN65" s="2">
        <v>0</v>
      </c>
      <c r="HO65" s="2">
        <v>0</v>
      </c>
      <c r="HP65" s="2">
        <v>0</v>
      </c>
      <c r="HQ65" s="2">
        <v>0</v>
      </c>
      <c r="HR65" s="2">
        <v>1</v>
      </c>
      <c r="HS65" s="2">
        <v>1</v>
      </c>
      <c r="HT65" s="2">
        <v>1</v>
      </c>
      <c r="HU65" s="2">
        <v>1</v>
      </c>
      <c r="HV65" s="2">
        <v>0</v>
      </c>
      <c r="HW65" s="2">
        <v>0</v>
      </c>
      <c r="HX65" s="2">
        <v>0</v>
      </c>
      <c r="HY65" s="2">
        <v>0</v>
      </c>
      <c r="HZ65" s="2">
        <v>2</v>
      </c>
      <c r="IA65" s="2">
        <v>1</v>
      </c>
      <c r="IB65" s="2">
        <v>0</v>
      </c>
      <c r="IC65" s="2">
        <v>0</v>
      </c>
      <c r="ID65" s="2">
        <v>1</v>
      </c>
      <c r="IE65" s="2">
        <v>2</v>
      </c>
      <c r="IF65" s="2">
        <v>2</v>
      </c>
      <c r="IG65" s="2">
        <v>0</v>
      </c>
      <c r="IP65" s="2">
        <v>5</v>
      </c>
      <c r="IQ65" s="2">
        <v>0</v>
      </c>
      <c r="IR65" s="2">
        <v>0</v>
      </c>
      <c r="IS65" s="2">
        <v>0</v>
      </c>
      <c r="IT65" s="2">
        <v>2</v>
      </c>
      <c r="IU65" s="2">
        <v>0</v>
      </c>
      <c r="IV65" s="2">
        <v>1</v>
      </c>
      <c r="IW65" s="2">
        <v>1</v>
      </c>
      <c r="IX65" s="2">
        <v>0</v>
      </c>
      <c r="IY65" s="2">
        <v>0</v>
      </c>
      <c r="IZ65" s="2">
        <v>5</v>
      </c>
      <c r="JA65" s="2">
        <v>1</v>
      </c>
      <c r="JB65" s="2">
        <v>0</v>
      </c>
      <c r="JK65" s="2">
        <v>0</v>
      </c>
      <c r="JL65" s="2">
        <v>0</v>
      </c>
      <c r="JM65" s="2">
        <v>0</v>
      </c>
      <c r="JN65" s="2">
        <v>0</v>
      </c>
      <c r="JO65" s="2">
        <v>0</v>
      </c>
      <c r="JP65" s="2">
        <v>0</v>
      </c>
      <c r="JQ65" s="2">
        <v>0</v>
      </c>
      <c r="JR65" s="2">
        <v>0</v>
      </c>
      <c r="JS65" s="2">
        <v>0</v>
      </c>
      <c r="JT65" s="2">
        <v>0</v>
      </c>
      <c r="JU65" s="2">
        <v>0</v>
      </c>
      <c r="JV65" s="2">
        <v>0</v>
      </c>
      <c r="JW65" s="2">
        <v>1</v>
      </c>
      <c r="JX65" s="2">
        <v>0</v>
      </c>
      <c r="JY65" s="2">
        <v>0</v>
      </c>
      <c r="JZ65" s="2">
        <v>0</v>
      </c>
      <c r="KA65" s="2">
        <v>0</v>
      </c>
      <c r="KB65" s="2">
        <v>0</v>
      </c>
      <c r="KC65" s="2">
        <v>0</v>
      </c>
      <c r="KD65" s="2">
        <v>0</v>
      </c>
      <c r="KE65" s="2">
        <v>0</v>
      </c>
      <c r="KF65" s="2">
        <v>1</v>
      </c>
      <c r="KG65" s="2">
        <v>10</v>
      </c>
      <c r="KH65" s="2">
        <v>1</v>
      </c>
      <c r="KJ65" s="2">
        <v>4</v>
      </c>
      <c r="KK65" s="2">
        <v>4</v>
      </c>
      <c r="KL65" s="2">
        <v>4</v>
      </c>
      <c r="KM65" s="2">
        <v>4</v>
      </c>
      <c r="KN65" s="2">
        <v>2</v>
      </c>
      <c r="KO65" s="2">
        <v>3</v>
      </c>
      <c r="KP65" s="2">
        <v>4</v>
      </c>
      <c r="KQ65" s="2">
        <v>3</v>
      </c>
      <c r="KR65" s="2">
        <v>4</v>
      </c>
      <c r="KS65" s="2">
        <v>4</v>
      </c>
      <c r="KT65" s="2">
        <v>2</v>
      </c>
      <c r="KU65" s="2">
        <v>2</v>
      </c>
      <c r="KV65" s="2">
        <v>1</v>
      </c>
      <c r="KW65" s="2">
        <v>4</v>
      </c>
      <c r="KX65" s="2">
        <v>4</v>
      </c>
      <c r="KY65" s="2">
        <v>4</v>
      </c>
      <c r="KZ65" s="2">
        <v>4</v>
      </c>
      <c r="LA65" s="2">
        <v>4</v>
      </c>
      <c r="LB65" s="2">
        <v>4</v>
      </c>
      <c r="LC65" s="2">
        <v>4</v>
      </c>
      <c r="LD65" s="2">
        <v>4</v>
      </c>
      <c r="LE65" s="2">
        <v>1</v>
      </c>
      <c r="LF65" s="2">
        <v>1</v>
      </c>
      <c r="LG65" s="2">
        <v>0</v>
      </c>
      <c r="LH65" s="2">
        <v>0</v>
      </c>
      <c r="LI65" s="2">
        <v>0</v>
      </c>
      <c r="LJ65" s="2">
        <v>1</v>
      </c>
      <c r="LK65" s="2">
        <v>1</v>
      </c>
      <c r="LL65" s="2">
        <v>1</v>
      </c>
      <c r="LM65" s="2">
        <v>0</v>
      </c>
      <c r="LN65" s="46">
        <v>2</v>
      </c>
      <c r="LO65" s="46">
        <v>2</v>
      </c>
      <c r="LP65" s="2">
        <v>1</v>
      </c>
      <c r="LQ65" s="2">
        <v>2</v>
      </c>
      <c r="LR65" s="2">
        <v>0</v>
      </c>
      <c r="LS65" s="2">
        <v>1</v>
      </c>
      <c r="LT65" s="46">
        <v>1</v>
      </c>
      <c r="LU65" s="46">
        <v>1</v>
      </c>
      <c r="LV65" s="2">
        <v>1</v>
      </c>
      <c r="LW65" s="2">
        <v>0</v>
      </c>
      <c r="LX65" s="2">
        <v>0</v>
      </c>
      <c r="LY65" s="46">
        <v>1</v>
      </c>
      <c r="LZ65" s="46">
        <v>1</v>
      </c>
      <c r="MA65" s="46">
        <v>1</v>
      </c>
      <c r="MB65" s="2">
        <v>0</v>
      </c>
      <c r="MC65" s="2">
        <v>1</v>
      </c>
      <c r="MD65" s="2">
        <v>0</v>
      </c>
      <c r="ME65" s="2">
        <v>0</v>
      </c>
      <c r="MF65" s="2">
        <v>0</v>
      </c>
      <c r="MG65" s="2">
        <v>0</v>
      </c>
      <c r="MH65" s="2">
        <v>1</v>
      </c>
      <c r="MI65" s="2">
        <v>1</v>
      </c>
      <c r="MJ65" s="2">
        <v>1</v>
      </c>
      <c r="MK65" s="2">
        <v>1</v>
      </c>
      <c r="ML65" s="2">
        <v>0</v>
      </c>
      <c r="MM65" s="2">
        <v>0</v>
      </c>
      <c r="MN65" s="46">
        <v>1</v>
      </c>
      <c r="MO65" s="46">
        <v>0</v>
      </c>
      <c r="MP65" s="2">
        <v>1</v>
      </c>
      <c r="MQ65" s="2">
        <v>0</v>
      </c>
      <c r="MR65" s="2">
        <v>0</v>
      </c>
      <c r="MS65" s="2">
        <v>2</v>
      </c>
      <c r="MT65" s="2">
        <v>2</v>
      </c>
      <c r="MU65" s="2">
        <v>3</v>
      </c>
      <c r="MV65" s="2">
        <v>3</v>
      </c>
      <c r="MW65" s="2">
        <v>2</v>
      </c>
      <c r="MX65" s="2">
        <v>1</v>
      </c>
      <c r="MY65" s="2">
        <v>0</v>
      </c>
      <c r="MZ65" s="2">
        <v>0</v>
      </c>
      <c r="NA65" s="2">
        <v>1</v>
      </c>
      <c r="NB65" s="2">
        <v>0</v>
      </c>
      <c r="NC65" s="2">
        <v>1</v>
      </c>
      <c r="ND65" s="2">
        <v>1</v>
      </c>
      <c r="NE65" s="2">
        <v>0</v>
      </c>
      <c r="NF65" s="46">
        <v>1</v>
      </c>
      <c r="NG65" s="46">
        <v>0</v>
      </c>
      <c r="NH65" s="2">
        <v>1</v>
      </c>
      <c r="NI65" s="2">
        <v>1</v>
      </c>
      <c r="NJ65" s="38">
        <v>44075</v>
      </c>
      <c r="NK65" s="2">
        <v>2</v>
      </c>
      <c r="NL65" s="2">
        <v>0</v>
      </c>
      <c r="NM65" s="2">
        <v>0</v>
      </c>
      <c r="NN65" s="2">
        <v>0</v>
      </c>
      <c r="NO65" s="2">
        <v>0</v>
      </c>
      <c r="NP65" s="2">
        <v>0</v>
      </c>
      <c r="NQ65" s="2">
        <v>0</v>
      </c>
      <c r="NR65" s="2">
        <v>0</v>
      </c>
      <c r="NS65" s="2">
        <v>0</v>
      </c>
      <c r="NT65" s="2">
        <v>0</v>
      </c>
      <c r="NU65" s="2">
        <v>0</v>
      </c>
      <c r="NV65" s="2">
        <v>0</v>
      </c>
      <c r="NW65" s="2">
        <v>0</v>
      </c>
      <c r="NX65" s="2">
        <v>0</v>
      </c>
      <c r="NY65" s="2">
        <v>0</v>
      </c>
      <c r="NZ65" s="2">
        <v>0</v>
      </c>
      <c r="OA65" s="2">
        <v>0</v>
      </c>
      <c r="OB65" s="2">
        <v>0</v>
      </c>
      <c r="OC65" s="2">
        <v>0</v>
      </c>
      <c r="OD65" s="2">
        <v>0</v>
      </c>
      <c r="OE65" s="2">
        <v>0</v>
      </c>
      <c r="OF65" s="2">
        <v>0</v>
      </c>
      <c r="OG65" s="2">
        <v>0</v>
      </c>
      <c r="OH65" s="2">
        <v>1</v>
      </c>
      <c r="OI65" s="2">
        <v>1</v>
      </c>
      <c r="OJ65" s="2">
        <v>1</v>
      </c>
      <c r="OK65" s="2">
        <v>2</v>
      </c>
      <c r="OL65" s="2">
        <v>2</v>
      </c>
      <c r="OM65" s="2">
        <v>1</v>
      </c>
      <c r="ON65" s="2">
        <v>3</v>
      </c>
      <c r="OO65" s="2">
        <v>1</v>
      </c>
      <c r="OP65" s="2">
        <v>1</v>
      </c>
      <c r="OQ65" s="2">
        <v>1</v>
      </c>
      <c r="OR65" s="2">
        <v>2</v>
      </c>
      <c r="OS65" s="2">
        <v>2</v>
      </c>
      <c r="OT65" s="46">
        <v>1</v>
      </c>
      <c r="OU65" s="2">
        <v>2</v>
      </c>
      <c r="OV65" s="2">
        <v>2</v>
      </c>
      <c r="OW65" s="2">
        <v>3</v>
      </c>
      <c r="OX65" s="2">
        <v>2</v>
      </c>
      <c r="OY65" s="2">
        <v>2</v>
      </c>
      <c r="OZ65" s="2">
        <v>2</v>
      </c>
      <c r="PA65" s="2">
        <v>1</v>
      </c>
      <c r="PB65" s="2">
        <v>2</v>
      </c>
      <c r="PC65" s="46">
        <v>2</v>
      </c>
      <c r="PD65" s="46">
        <v>2</v>
      </c>
      <c r="PE65" s="2">
        <v>1</v>
      </c>
      <c r="PF65" s="2">
        <v>1</v>
      </c>
      <c r="PG65" s="2">
        <v>3</v>
      </c>
      <c r="PH65" s="46">
        <v>2</v>
      </c>
      <c r="PI65" s="2">
        <v>1</v>
      </c>
      <c r="PJ65" s="2">
        <v>1</v>
      </c>
      <c r="PK65" s="2">
        <v>1</v>
      </c>
      <c r="PL65" s="2">
        <v>1</v>
      </c>
      <c r="PM65" s="2">
        <v>1</v>
      </c>
      <c r="PN65" s="2">
        <v>1</v>
      </c>
      <c r="PO65" s="2">
        <v>1</v>
      </c>
      <c r="PP65" s="2">
        <v>3</v>
      </c>
      <c r="PQ65" s="2">
        <v>3</v>
      </c>
      <c r="PR65" s="2">
        <v>1</v>
      </c>
      <c r="PS65" s="2">
        <v>2</v>
      </c>
      <c r="PT65" s="2">
        <v>2</v>
      </c>
      <c r="PU65" s="2">
        <v>2</v>
      </c>
      <c r="PV65" s="2">
        <v>3</v>
      </c>
      <c r="PW65" s="2">
        <v>1</v>
      </c>
      <c r="PX65" s="2">
        <v>1</v>
      </c>
      <c r="PY65" s="2">
        <v>3</v>
      </c>
      <c r="PZ65" s="2">
        <v>3</v>
      </c>
      <c r="QA65" s="2">
        <v>1</v>
      </c>
      <c r="QB65" s="2">
        <v>2</v>
      </c>
      <c r="QC65" s="2">
        <v>2</v>
      </c>
      <c r="QD65" s="2">
        <v>3</v>
      </c>
      <c r="QE65" s="2">
        <v>1</v>
      </c>
      <c r="QF65" s="2">
        <v>3</v>
      </c>
      <c r="QG65" s="2">
        <v>1</v>
      </c>
      <c r="QH65" s="2">
        <v>1</v>
      </c>
      <c r="QI65" s="2">
        <v>3</v>
      </c>
      <c r="QJ65" s="2">
        <v>2</v>
      </c>
      <c r="QK65" s="2">
        <v>0</v>
      </c>
      <c r="QL65" s="2">
        <v>1</v>
      </c>
      <c r="QM65" s="2">
        <v>1</v>
      </c>
      <c r="QN65" s="2">
        <v>1</v>
      </c>
      <c r="QO65" s="2">
        <v>3</v>
      </c>
      <c r="QP65" s="2">
        <v>1</v>
      </c>
      <c r="QQ65" s="2">
        <v>3</v>
      </c>
      <c r="QR65" s="2">
        <v>1</v>
      </c>
      <c r="QS65" s="2" t="s">
        <v>1329</v>
      </c>
      <c r="QT65" s="2">
        <v>0</v>
      </c>
      <c r="QV65" s="2">
        <v>2</v>
      </c>
      <c r="QW65" s="2">
        <v>3</v>
      </c>
      <c r="QX65" s="2">
        <v>0</v>
      </c>
      <c r="QY65" s="2">
        <v>0</v>
      </c>
      <c r="RA65" s="2">
        <v>0</v>
      </c>
      <c r="RB65" s="2">
        <v>1</v>
      </c>
      <c r="RC65" s="2">
        <v>1</v>
      </c>
      <c r="RD65" s="2">
        <v>2</v>
      </c>
      <c r="RE65" s="2">
        <v>1</v>
      </c>
      <c r="RF65" s="2">
        <v>1</v>
      </c>
      <c r="RG65" s="2">
        <v>1</v>
      </c>
      <c r="RH65" s="2">
        <v>1</v>
      </c>
      <c r="RJ65" s="2">
        <v>0</v>
      </c>
      <c r="RK65" s="2">
        <v>1</v>
      </c>
      <c r="RL65" s="2">
        <v>0</v>
      </c>
      <c r="RM65" s="2">
        <v>0</v>
      </c>
      <c r="RN65" s="2">
        <v>0</v>
      </c>
      <c r="RO65" s="2">
        <v>0</v>
      </c>
      <c r="RP65" s="2">
        <v>0</v>
      </c>
      <c r="RQ65" s="2">
        <v>0</v>
      </c>
      <c r="RR65" s="2">
        <v>0</v>
      </c>
      <c r="RS65" s="2">
        <v>0</v>
      </c>
      <c r="RT65" s="2">
        <v>0</v>
      </c>
      <c r="RU65" s="2">
        <v>0</v>
      </c>
      <c r="RV65" s="2">
        <v>0</v>
      </c>
      <c r="RW65" s="2">
        <v>0</v>
      </c>
      <c r="RX65" s="2">
        <v>0</v>
      </c>
      <c r="RY65" s="2">
        <v>0</v>
      </c>
      <c r="RZ65" s="2">
        <v>0</v>
      </c>
      <c r="SA65" s="2">
        <v>0</v>
      </c>
      <c r="SB65" s="2">
        <v>0</v>
      </c>
      <c r="SC65" s="2">
        <v>1</v>
      </c>
      <c r="SD65" s="2">
        <v>0</v>
      </c>
      <c r="SE65" s="2">
        <v>0</v>
      </c>
      <c r="SF65" s="2">
        <v>1</v>
      </c>
      <c r="SG65" s="2">
        <v>0</v>
      </c>
      <c r="SH65" s="2">
        <v>0</v>
      </c>
      <c r="SI65" s="2">
        <v>0</v>
      </c>
      <c r="SK65" s="2">
        <v>1</v>
      </c>
      <c r="SL65" s="2">
        <v>1</v>
      </c>
      <c r="SM65" s="2">
        <v>0</v>
      </c>
      <c r="SN65" s="2">
        <v>0</v>
      </c>
      <c r="SO65" s="2">
        <v>1</v>
      </c>
      <c r="SP65" s="2">
        <v>1</v>
      </c>
      <c r="SQ65" s="2">
        <v>1</v>
      </c>
      <c r="SR65" s="2">
        <v>0</v>
      </c>
      <c r="SS65" s="2">
        <v>1</v>
      </c>
      <c r="ST65" s="2">
        <v>1</v>
      </c>
      <c r="SU65" s="2">
        <v>0</v>
      </c>
      <c r="SV65" s="2">
        <v>0</v>
      </c>
      <c r="SW65" s="2">
        <v>0</v>
      </c>
      <c r="SX65" s="2">
        <v>0</v>
      </c>
      <c r="SY65" s="2">
        <v>0</v>
      </c>
      <c r="SZ65" s="2">
        <v>0</v>
      </c>
      <c r="TA65" s="2">
        <v>0</v>
      </c>
      <c r="TB65" s="2">
        <v>0</v>
      </c>
      <c r="TC65" s="2">
        <v>0</v>
      </c>
      <c r="TE65" s="2">
        <v>0</v>
      </c>
      <c r="TF65" s="2">
        <v>0</v>
      </c>
      <c r="TG65" s="2">
        <v>1</v>
      </c>
      <c r="TH65" s="2">
        <v>1</v>
      </c>
      <c r="TI65" s="2">
        <v>1</v>
      </c>
      <c r="TJ65" s="2">
        <v>0</v>
      </c>
      <c r="TK65" s="2">
        <v>0</v>
      </c>
      <c r="TL65" s="2">
        <v>0</v>
      </c>
      <c r="TN65" s="2">
        <v>1</v>
      </c>
      <c r="TO65" s="2">
        <v>1</v>
      </c>
      <c r="TP65" s="2">
        <v>1</v>
      </c>
      <c r="TQ65" s="2">
        <v>1</v>
      </c>
      <c r="TR65" s="2">
        <v>0</v>
      </c>
      <c r="TS65" s="2">
        <v>0</v>
      </c>
      <c r="TT65" s="2">
        <v>0</v>
      </c>
      <c r="TU65" s="2">
        <v>0</v>
      </c>
      <c r="TV65" s="2">
        <v>0</v>
      </c>
      <c r="TW65" s="2">
        <v>0</v>
      </c>
      <c r="TX65" s="2">
        <v>0</v>
      </c>
      <c r="TY65" s="2">
        <v>0</v>
      </c>
      <c r="UA65" s="2">
        <v>3</v>
      </c>
      <c r="UB65" s="2">
        <v>3</v>
      </c>
      <c r="UC65" s="2">
        <v>1</v>
      </c>
      <c r="UD65" s="2">
        <v>0</v>
      </c>
      <c r="UE65" s="2">
        <v>1</v>
      </c>
      <c r="UF65" s="2">
        <v>0</v>
      </c>
      <c r="UG65" s="2">
        <v>1</v>
      </c>
      <c r="UH65" s="2">
        <v>0</v>
      </c>
      <c r="UI65" s="2">
        <v>1</v>
      </c>
      <c r="UJ65" s="2">
        <v>1</v>
      </c>
      <c r="UK65" s="2">
        <v>0</v>
      </c>
      <c r="UL65" s="2">
        <v>0</v>
      </c>
      <c r="UM65" s="2">
        <v>0</v>
      </c>
      <c r="UN65" s="2">
        <v>0</v>
      </c>
      <c r="UO65" s="2">
        <v>0</v>
      </c>
      <c r="UP65" s="2">
        <v>1</v>
      </c>
      <c r="UQ65" s="2">
        <v>0</v>
      </c>
      <c r="UR65" s="2">
        <v>0</v>
      </c>
      <c r="US65" s="2">
        <v>1</v>
      </c>
      <c r="UT65" s="2">
        <v>0</v>
      </c>
      <c r="UU65" s="2">
        <v>1</v>
      </c>
      <c r="UV65" s="2">
        <v>1</v>
      </c>
      <c r="UW65" s="2">
        <v>1</v>
      </c>
      <c r="UX65" s="2">
        <v>0</v>
      </c>
      <c r="UY65" s="2">
        <v>0</v>
      </c>
      <c r="UZ65" s="2">
        <v>2</v>
      </c>
    </row>
    <row r="66" spans="1:572" x14ac:dyDescent="0.25">
      <c r="A66" s="2">
        <v>115</v>
      </c>
      <c r="B66" s="2" t="s">
        <v>114</v>
      </c>
      <c r="C66" s="2" t="s">
        <v>1328</v>
      </c>
      <c r="D66" s="2">
        <v>1</v>
      </c>
      <c r="F66" s="31" t="s">
        <v>2606</v>
      </c>
      <c r="G66" s="2">
        <v>1</v>
      </c>
      <c r="H66" s="2">
        <v>0</v>
      </c>
      <c r="J66" s="2">
        <v>1</v>
      </c>
      <c r="K66" s="2">
        <v>0</v>
      </c>
      <c r="L66" s="2">
        <v>0</v>
      </c>
      <c r="M66" s="2">
        <v>1</v>
      </c>
      <c r="N66" s="2">
        <v>1</v>
      </c>
      <c r="O66" s="2">
        <v>1</v>
      </c>
      <c r="P66" s="2">
        <v>0</v>
      </c>
      <c r="Q66" s="2">
        <v>0</v>
      </c>
      <c r="R66" s="2">
        <v>0</v>
      </c>
      <c r="S66" s="2">
        <v>0</v>
      </c>
      <c r="T66" s="2">
        <v>1</v>
      </c>
      <c r="U66" s="2">
        <v>1</v>
      </c>
      <c r="V66" s="2">
        <v>1</v>
      </c>
      <c r="W66" s="2">
        <v>0</v>
      </c>
      <c r="X66" s="2">
        <v>1</v>
      </c>
      <c r="Y66" s="2">
        <v>0</v>
      </c>
      <c r="Z66" s="2">
        <v>0</v>
      </c>
      <c r="AA66" s="2">
        <v>0</v>
      </c>
      <c r="AB66" s="2">
        <v>0</v>
      </c>
      <c r="AC66" s="2">
        <v>0</v>
      </c>
      <c r="AD66" s="2">
        <v>0</v>
      </c>
      <c r="AE66" s="2">
        <v>0</v>
      </c>
      <c r="AF66" s="2">
        <v>1</v>
      </c>
      <c r="AG66" s="2">
        <v>4</v>
      </c>
      <c r="AH66" s="2">
        <v>1</v>
      </c>
      <c r="AI66" s="2">
        <v>3</v>
      </c>
      <c r="AJ66" s="46">
        <v>0</v>
      </c>
      <c r="AK66" s="2">
        <v>0</v>
      </c>
      <c r="AL66" s="2">
        <v>0</v>
      </c>
      <c r="AM66" s="2">
        <v>0</v>
      </c>
      <c r="AN66" s="2">
        <v>0</v>
      </c>
      <c r="AO66" s="2">
        <v>0</v>
      </c>
      <c r="AP66" s="2">
        <v>0</v>
      </c>
      <c r="AQ66" s="2">
        <v>0</v>
      </c>
      <c r="AR66" s="2">
        <v>0</v>
      </c>
      <c r="AS66" s="2">
        <v>0</v>
      </c>
      <c r="AT66" s="2">
        <v>0</v>
      </c>
      <c r="AU66" s="2">
        <v>0</v>
      </c>
      <c r="AV66" s="2">
        <v>0</v>
      </c>
      <c r="AW66" s="2">
        <v>0</v>
      </c>
      <c r="AX66" s="2">
        <v>0</v>
      </c>
      <c r="AY66" s="2">
        <v>0</v>
      </c>
      <c r="AZ66" s="2">
        <v>0</v>
      </c>
      <c r="BA66" s="2">
        <v>0</v>
      </c>
      <c r="BB66" s="2">
        <v>0</v>
      </c>
      <c r="BC66" s="2">
        <v>0</v>
      </c>
      <c r="BD66" s="2">
        <v>0</v>
      </c>
      <c r="BE66" s="2">
        <v>0</v>
      </c>
      <c r="BF66" s="2">
        <v>1</v>
      </c>
      <c r="BG66" s="2">
        <v>4</v>
      </c>
      <c r="BH66" s="2">
        <v>0</v>
      </c>
      <c r="BI66" s="2">
        <v>0</v>
      </c>
      <c r="BJ66" s="2">
        <v>0</v>
      </c>
      <c r="BK66" s="2">
        <v>0</v>
      </c>
      <c r="BL66" s="2">
        <v>0</v>
      </c>
      <c r="BM66" s="2">
        <v>0</v>
      </c>
      <c r="BN66" s="2">
        <v>0</v>
      </c>
      <c r="BO66" s="2">
        <v>0</v>
      </c>
      <c r="BP66" s="2">
        <v>0</v>
      </c>
      <c r="BQ66" s="2">
        <v>0</v>
      </c>
      <c r="BR66" s="2">
        <v>0</v>
      </c>
      <c r="BS66" s="2">
        <v>1</v>
      </c>
      <c r="BT66" s="2">
        <v>1</v>
      </c>
      <c r="BU66" s="2">
        <v>0</v>
      </c>
      <c r="BV66" s="2">
        <v>0</v>
      </c>
      <c r="BW66" s="2">
        <v>0</v>
      </c>
      <c r="BX66" s="2">
        <v>0</v>
      </c>
      <c r="BY66" s="2">
        <v>0</v>
      </c>
      <c r="BZ66" s="2">
        <v>0</v>
      </c>
      <c r="CA66" s="2">
        <v>0</v>
      </c>
      <c r="CB66" s="2">
        <v>1</v>
      </c>
      <c r="CC66" s="2">
        <v>0</v>
      </c>
      <c r="CE66" s="2">
        <v>1857</v>
      </c>
      <c r="CF66" s="46">
        <v>1857</v>
      </c>
      <c r="CG66" s="2">
        <v>0</v>
      </c>
      <c r="CH66" s="46">
        <v>0</v>
      </c>
      <c r="CI66" s="2">
        <v>0</v>
      </c>
      <c r="CJ66" s="2">
        <v>0</v>
      </c>
      <c r="CK66" s="2">
        <v>1</v>
      </c>
      <c r="CL66" s="2">
        <v>1</v>
      </c>
      <c r="CM66" s="2">
        <v>0</v>
      </c>
      <c r="CN66" s="2">
        <v>0</v>
      </c>
      <c r="CO66" s="2">
        <v>0</v>
      </c>
      <c r="CP66" s="2">
        <v>1</v>
      </c>
      <c r="CQ66" s="2">
        <v>1</v>
      </c>
      <c r="CR66" s="2">
        <v>1</v>
      </c>
      <c r="CT66" s="46">
        <v>4</v>
      </c>
      <c r="CU66" s="46">
        <v>160</v>
      </c>
      <c r="CV66" s="2">
        <v>0</v>
      </c>
      <c r="CX66" s="2">
        <v>0</v>
      </c>
      <c r="CZ66" s="2">
        <v>0</v>
      </c>
      <c r="DB66" s="46">
        <v>0</v>
      </c>
      <c r="DC66" s="46"/>
      <c r="DD66" s="46">
        <v>1</v>
      </c>
      <c r="DE66" s="46">
        <v>40</v>
      </c>
      <c r="DF66" s="2">
        <v>0</v>
      </c>
      <c r="DH66" s="46">
        <v>1</v>
      </c>
      <c r="DI66" s="46">
        <v>40</v>
      </c>
      <c r="DJ66" s="46">
        <v>0</v>
      </c>
      <c r="DK66" s="46"/>
      <c r="DL66" s="2">
        <v>0</v>
      </c>
      <c r="DN66" s="46">
        <v>2</v>
      </c>
      <c r="DO66" s="46">
        <v>80</v>
      </c>
      <c r="DP66" s="46">
        <v>0</v>
      </c>
      <c r="DQ66" s="46"/>
      <c r="DR66" s="2">
        <v>1</v>
      </c>
      <c r="DS66" s="46">
        <v>2</v>
      </c>
      <c r="DT66" s="46">
        <v>60</v>
      </c>
      <c r="DU66" s="46">
        <v>0</v>
      </c>
      <c r="DV66" s="46"/>
      <c r="DW66" s="46">
        <v>1</v>
      </c>
      <c r="DX66" s="46">
        <v>40</v>
      </c>
      <c r="DY66" s="46">
        <v>0</v>
      </c>
      <c r="DZ66" s="46"/>
      <c r="EA66" s="46">
        <v>0</v>
      </c>
      <c r="EB66" s="46"/>
      <c r="EC66" s="46">
        <v>0</v>
      </c>
      <c r="ED66" s="46"/>
      <c r="EE66" s="46">
        <v>0</v>
      </c>
      <c r="EF66" s="46"/>
      <c r="EG66" s="46">
        <v>0</v>
      </c>
      <c r="EH66" s="46"/>
      <c r="EI66" s="2">
        <v>0</v>
      </c>
      <c r="EJ66" s="2">
        <v>0</v>
      </c>
      <c r="EK66" s="2">
        <v>0</v>
      </c>
      <c r="EL66" s="2">
        <v>0</v>
      </c>
      <c r="EM66" s="2">
        <v>0</v>
      </c>
      <c r="EN66" s="2">
        <v>0</v>
      </c>
      <c r="EO66" s="2">
        <v>0</v>
      </c>
      <c r="EP66" s="2">
        <v>0</v>
      </c>
      <c r="EQ66" s="2">
        <v>0</v>
      </c>
      <c r="ER66" s="2">
        <v>0</v>
      </c>
      <c r="ES66" s="2">
        <v>0</v>
      </c>
      <c r="ET66" s="2">
        <v>0</v>
      </c>
      <c r="EU66" s="2">
        <v>0</v>
      </c>
      <c r="FD66" s="2">
        <v>0</v>
      </c>
      <c r="FZ66" s="2">
        <v>0</v>
      </c>
      <c r="GV66" s="2">
        <v>0</v>
      </c>
      <c r="HR66" s="2">
        <v>0</v>
      </c>
      <c r="HS66" s="2">
        <v>0</v>
      </c>
      <c r="HT66" s="2">
        <v>0</v>
      </c>
      <c r="HU66" s="2">
        <v>0</v>
      </c>
      <c r="HV66" s="2">
        <v>0</v>
      </c>
      <c r="HW66" s="2">
        <v>0</v>
      </c>
      <c r="HX66" s="2">
        <v>0</v>
      </c>
      <c r="HY66" s="2">
        <v>0</v>
      </c>
      <c r="HZ66" s="2">
        <v>0</v>
      </c>
      <c r="IA66" s="2">
        <v>0</v>
      </c>
      <c r="IB66" s="2">
        <v>0</v>
      </c>
      <c r="IC66" s="2">
        <v>0</v>
      </c>
      <c r="ID66" s="2">
        <v>0</v>
      </c>
      <c r="IE66" s="2">
        <v>0</v>
      </c>
      <c r="IF66" s="2">
        <v>0</v>
      </c>
      <c r="IG66" s="2">
        <v>0</v>
      </c>
      <c r="IP66" s="2">
        <v>0</v>
      </c>
      <c r="IQ66" s="2">
        <v>0</v>
      </c>
      <c r="IR66" s="2">
        <v>0</v>
      </c>
      <c r="IS66" s="2">
        <v>0</v>
      </c>
      <c r="IT66" s="2">
        <v>0</v>
      </c>
      <c r="IU66" s="2">
        <v>0</v>
      </c>
      <c r="IV66" s="2">
        <v>0</v>
      </c>
      <c r="IW66" s="2">
        <v>0</v>
      </c>
      <c r="IX66" s="2">
        <v>0</v>
      </c>
      <c r="IY66" s="2">
        <v>0</v>
      </c>
      <c r="IZ66" s="2">
        <v>0</v>
      </c>
      <c r="JA66" s="2">
        <v>0</v>
      </c>
      <c r="JB66" s="2">
        <v>0</v>
      </c>
      <c r="JK66" s="2">
        <v>0</v>
      </c>
      <c r="JL66" s="2">
        <v>0</v>
      </c>
      <c r="JM66" s="2">
        <v>0</v>
      </c>
      <c r="JN66" s="2">
        <v>0</v>
      </c>
      <c r="JO66" s="2">
        <v>0</v>
      </c>
      <c r="JP66" s="2">
        <v>0</v>
      </c>
      <c r="JQ66" s="2">
        <v>0</v>
      </c>
      <c r="JR66" s="2">
        <v>0</v>
      </c>
      <c r="JS66" s="2">
        <v>0</v>
      </c>
      <c r="JT66" s="2">
        <v>0</v>
      </c>
      <c r="JU66" s="2">
        <v>0</v>
      </c>
      <c r="JV66" s="2">
        <v>0</v>
      </c>
      <c r="JW66" s="2">
        <v>0</v>
      </c>
      <c r="KF66" s="2">
        <v>1</v>
      </c>
      <c r="KG66" s="2">
        <v>14</v>
      </c>
      <c r="KH66" s="2">
        <v>1</v>
      </c>
      <c r="KJ66" s="2">
        <v>4</v>
      </c>
      <c r="KK66" s="2">
        <v>4</v>
      </c>
      <c r="KL66" s="2">
        <v>4</v>
      </c>
      <c r="KM66" s="2">
        <v>4</v>
      </c>
      <c r="KN66" s="2">
        <v>4</v>
      </c>
      <c r="KO66" s="2">
        <v>3</v>
      </c>
      <c r="KP66" s="2">
        <v>4</v>
      </c>
      <c r="KQ66" s="2">
        <v>1</v>
      </c>
      <c r="KR66" s="2">
        <v>4</v>
      </c>
      <c r="KS66" s="2">
        <v>4</v>
      </c>
      <c r="KT66" s="2">
        <v>2</v>
      </c>
      <c r="KU66" s="2">
        <v>4</v>
      </c>
      <c r="KV66" s="2">
        <v>0</v>
      </c>
      <c r="LE66" s="2">
        <v>1</v>
      </c>
      <c r="LF66" s="2">
        <v>1</v>
      </c>
      <c r="LG66" s="2">
        <v>0</v>
      </c>
      <c r="LH66" s="2">
        <v>0</v>
      </c>
      <c r="LI66" s="2">
        <v>0</v>
      </c>
      <c r="LJ66" s="2">
        <v>1</v>
      </c>
      <c r="LK66" s="2">
        <v>1</v>
      </c>
      <c r="LL66" s="2">
        <v>1</v>
      </c>
      <c r="LM66" s="2">
        <v>0</v>
      </c>
      <c r="LN66" s="46">
        <v>3</v>
      </c>
      <c r="LO66" s="46">
        <v>1</v>
      </c>
      <c r="LP66" s="2">
        <v>0</v>
      </c>
      <c r="LQ66" s="2">
        <v>1</v>
      </c>
      <c r="LR66" s="2">
        <v>0</v>
      </c>
      <c r="LS66" s="2">
        <v>0</v>
      </c>
      <c r="LT66" s="46">
        <v>1</v>
      </c>
      <c r="LU66" s="46">
        <v>1</v>
      </c>
      <c r="LV66" s="2">
        <v>0</v>
      </c>
      <c r="LW66" s="2">
        <v>0</v>
      </c>
      <c r="LX66" s="2">
        <v>0</v>
      </c>
      <c r="LY66" s="46">
        <v>1</v>
      </c>
      <c r="LZ66" s="46">
        <v>1</v>
      </c>
      <c r="MA66" s="46">
        <v>0</v>
      </c>
      <c r="MB66" s="2">
        <v>0</v>
      </c>
      <c r="MC66" s="2">
        <v>1</v>
      </c>
      <c r="MD66" s="2">
        <v>0</v>
      </c>
      <c r="ME66" s="2">
        <v>0</v>
      </c>
      <c r="MF66" s="2">
        <v>0</v>
      </c>
      <c r="MG66" s="2">
        <v>0</v>
      </c>
      <c r="MH66" s="2">
        <v>1</v>
      </c>
      <c r="MI66" s="2">
        <v>1</v>
      </c>
      <c r="MJ66" s="2">
        <v>1</v>
      </c>
      <c r="MK66" s="2">
        <v>1</v>
      </c>
      <c r="ML66" s="2">
        <v>0</v>
      </c>
      <c r="MM66" s="2">
        <v>0</v>
      </c>
      <c r="MN66" s="46">
        <v>1</v>
      </c>
      <c r="MO66" s="46">
        <v>1</v>
      </c>
      <c r="MP66" s="2">
        <v>0</v>
      </c>
      <c r="MQ66" s="2">
        <v>1</v>
      </c>
      <c r="MR66" s="2">
        <v>0</v>
      </c>
      <c r="MS66" s="2">
        <v>1</v>
      </c>
      <c r="MT66" s="2">
        <v>1</v>
      </c>
      <c r="MU66" s="2">
        <v>1</v>
      </c>
      <c r="MV66" s="2">
        <v>1</v>
      </c>
      <c r="MW66" s="2">
        <v>1</v>
      </c>
      <c r="MX66" s="2">
        <v>1</v>
      </c>
      <c r="MY66" s="2">
        <v>0</v>
      </c>
      <c r="MZ66" s="2">
        <v>0</v>
      </c>
      <c r="NA66" s="2">
        <v>1</v>
      </c>
      <c r="NB66" s="2">
        <v>1</v>
      </c>
      <c r="NC66" s="2">
        <v>1</v>
      </c>
      <c r="ND66" s="2">
        <v>1</v>
      </c>
      <c r="NE66" s="2">
        <v>0</v>
      </c>
      <c r="NF66" s="46">
        <v>1</v>
      </c>
      <c r="NG66" s="46">
        <v>1</v>
      </c>
      <c r="NH66" s="2">
        <v>1</v>
      </c>
      <c r="NI66" s="2">
        <v>1</v>
      </c>
      <c r="NJ66" s="38">
        <v>44092</v>
      </c>
      <c r="NK66" s="2">
        <v>3</v>
      </c>
      <c r="NL66" s="2">
        <v>1</v>
      </c>
      <c r="NM66" s="2">
        <v>0</v>
      </c>
      <c r="NN66" s="2">
        <v>0</v>
      </c>
      <c r="NO66" s="2">
        <v>0</v>
      </c>
      <c r="NP66" s="2">
        <v>0</v>
      </c>
      <c r="NQ66" s="2">
        <v>0</v>
      </c>
      <c r="NR66" s="2">
        <v>1</v>
      </c>
      <c r="NS66" s="2">
        <v>0</v>
      </c>
      <c r="NT66" s="2">
        <v>1</v>
      </c>
      <c r="NU66" s="2">
        <v>0</v>
      </c>
      <c r="NV66" s="2">
        <v>0</v>
      </c>
      <c r="NW66" s="2">
        <v>1</v>
      </c>
      <c r="NX66" s="2">
        <v>0</v>
      </c>
      <c r="NY66" s="2">
        <v>0</v>
      </c>
      <c r="NZ66" s="2">
        <v>0</v>
      </c>
      <c r="OA66" s="2">
        <v>0</v>
      </c>
      <c r="OB66" s="2">
        <v>0</v>
      </c>
      <c r="OC66" s="2">
        <v>0</v>
      </c>
      <c r="OD66" s="2">
        <v>0</v>
      </c>
      <c r="OE66" s="2">
        <v>0</v>
      </c>
      <c r="OF66" s="2">
        <v>0</v>
      </c>
      <c r="OG66" s="2">
        <v>0</v>
      </c>
      <c r="OH66" s="2">
        <v>0</v>
      </c>
      <c r="OI66" s="2">
        <v>1</v>
      </c>
      <c r="OJ66" s="2">
        <v>1</v>
      </c>
      <c r="OK66" s="2">
        <v>1</v>
      </c>
      <c r="OL66" s="2">
        <v>1</v>
      </c>
      <c r="OM66" s="2">
        <v>1</v>
      </c>
      <c r="ON66" s="2">
        <v>1</v>
      </c>
      <c r="OO66" s="2">
        <v>1</v>
      </c>
      <c r="OP66" s="2">
        <v>1</v>
      </c>
      <c r="OQ66" s="2">
        <v>1</v>
      </c>
      <c r="OR66" s="2">
        <v>1</v>
      </c>
      <c r="OS66" s="2">
        <v>1</v>
      </c>
      <c r="OT66" s="46">
        <v>3</v>
      </c>
      <c r="OU66" s="2">
        <v>1</v>
      </c>
      <c r="OV66" s="2">
        <v>1</v>
      </c>
      <c r="OW66" s="2">
        <v>1</v>
      </c>
      <c r="OX66" s="2">
        <v>1</v>
      </c>
      <c r="OY66" s="2">
        <v>1</v>
      </c>
      <c r="OZ66" s="2">
        <v>3</v>
      </c>
      <c r="PA66" s="2">
        <v>3</v>
      </c>
      <c r="PB66" s="2">
        <v>1</v>
      </c>
      <c r="PC66" s="46">
        <v>1</v>
      </c>
      <c r="PD66" s="46">
        <v>1</v>
      </c>
      <c r="PE66" s="2">
        <v>1</v>
      </c>
      <c r="PF66" s="2">
        <v>1</v>
      </c>
      <c r="PG66" s="2">
        <v>3</v>
      </c>
      <c r="PH66" s="46">
        <v>1</v>
      </c>
      <c r="PI66" s="2">
        <v>1</v>
      </c>
      <c r="PJ66" s="2">
        <v>1</v>
      </c>
      <c r="PK66" s="2">
        <v>1</v>
      </c>
      <c r="PL66" s="2">
        <v>1</v>
      </c>
      <c r="PM66" s="2">
        <v>1</v>
      </c>
      <c r="PN66" s="2">
        <v>1</v>
      </c>
      <c r="PO66" s="2">
        <v>1</v>
      </c>
      <c r="PP66" s="2">
        <v>3</v>
      </c>
      <c r="PQ66" s="2">
        <v>1</v>
      </c>
      <c r="PR66" s="2">
        <v>1</v>
      </c>
      <c r="PS66" s="2">
        <v>1</v>
      </c>
      <c r="PT66" s="2">
        <v>1</v>
      </c>
      <c r="PU66" s="2">
        <v>1</v>
      </c>
      <c r="PV66" s="2">
        <v>3</v>
      </c>
      <c r="PW66" s="2">
        <v>1</v>
      </c>
      <c r="PX66" s="2">
        <v>1</v>
      </c>
      <c r="PY66" s="2">
        <v>1</v>
      </c>
      <c r="PZ66" s="2">
        <v>1</v>
      </c>
      <c r="QA66" s="2">
        <v>1</v>
      </c>
      <c r="QB66" s="2">
        <v>1</v>
      </c>
      <c r="QC66" s="2">
        <v>1</v>
      </c>
      <c r="QD66" s="2">
        <v>1</v>
      </c>
      <c r="QE66" s="2">
        <v>1</v>
      </c>
      <c r="QF66" s="2">
        <v>3</v>
      </c>
      <c r="QG66" s="2">
        <v>1</v>
      </c>
      <c r="QH66" s="2">
        <v>1</v>
      </c>
      <c r="QI66" s="2">
        <v>3</v>
      </c>
      <c r="QJ66" s="2">
        <v>2</v>
      </c>
      <c r="QK66" s="2">
        <v>1</v>
      </c>
      <c r="QL66" s="2">
        <v>1</v>
      </c>
      <c r="QM66" s="2">
        <v>1</v>
      </c>
      <c r="QN66" s="2">
        <v>1</v>
      </c>
      <c r="QO66" s="2">
        <v>1</v>
      </c>
      <c r="QP66" s="2">
        <v>2</v>
      </c>
      <c r="QQ66" s="2">
        <v>3</v>
      </c>
      <c r="QR66" s="2">
        <v>0</v>
      </c>
      <c r="QT66" s="2">
        <v>0</v>
      </c>
      <c r="QV66" s="2">
        <v>3</v>
      </c>
      <c r="QW66" s="2">
        <v>1</v>
      </c>
      <c r="QX66" s="2">
        <v>1</v>
      </c>
      <c r="QY66" s="2">
        <v>0</v>
      </c>
      <c r="RA66" s="2">
        <v>1</v>
      </c>
      <c r="RB66" s="2">
        <v>1</v>
      </c>
      <c r="RC66" s="2">
        <v>1</v>
      </c>
      <c r="RD66" s="2">
        <v>2</v>
      </c>
      <c r="RE66" s="2">
        <v>1</v>
      </c>
      <c r="RF66" s="2">
        <v>1</v>
      </c>
      <c r="RG66" s="2">
        <v>1</v>
      </c>
      <c r="RH66" s="2">
        <v>1</v>
      </c>
      <c r="RJ66" s="2">
        <v>1</v>
      </c>
      <c r="RK66" s="2">
        <v>1</v>
      </c>
      <c r="RL66" s="2">
        <v>0</v>
      </c>
      <c r="RM66" s="2">
        <v>0</v>
      </c>
      <c r="RN66" s="2">
        <v>0</v>
      </c>
      <c r="RO66" s="2">
        <v>0</v>
      </c>
      <c r="RP66" s="2">
        <v>0</v>
      </c>
      <c r="RQ66" s="2">
        <v>0</v>
      </c>
      <c r="RR66" s="2">
        <v>1</v>
      </c>
      <c r="RS66" s="2">
        <v>0</v>
      </c>
      <c r="RT66" s="2">
        <v>1</v>
      </c>
      <c r="RU66" s="2">
        <v>1</v>
      </c>
      <c r="RV66" s="2">
        <v>1</v>
      </c>
      <c r="RW66" s="2">
        <v>1</v>
      </c>
      <c r="RX66" s="2">
        <v>1</v>
      </c>
      <c r="RY66" s="2">
        <v>1</v>
      </c>
      <c r="RZ66" s="2">
        <v>1</v>
      </c>
      <c r="SA66" s="2">
        <v>1</v>
      </c>
      <c r="SB66" s="2">
        <v>1</v>
      </c>
      <c r="SC66" s="2">
        <v>0</v>
      </c>
      <c r="SD66" s="2">
        <v>0</v>
      </c>
      <c r="SE66" s="2">
        <v>0</v>
      </c>
      <c r="SF66" s="2">
        <v>0</v>
      </c>
      <c r="SG66" s="2">
        <v>0</v>
      </c>
      <c r="SH66" s="2">
        <v>0</v>
      </c>
      <c r="SI66" s="2">
        <v>0</v>
      </c>
      <c r="SK66" s="2">
        <v>1</v>
      </c>
      <c r="SL66" s="2">
        <v>1</v>
      </c>
      <c r="SM66" s="2">
        <v>1</v>
      </c>
      <c r="SN66" s="2">
        <v>0</v>
      </c>
      <c r="SO66" s="2">
        <v>1</v>
      </c>
      <c r="SP66" s="2">
        <v>1</v>
      </c>
      <c r="SQ66" s="2">
        <v>1</v>
      </c>
      <c r="SR66" s="2">
        <v>1</v>
      </c>
      <c r="SS66" s="2">
        <v>1</v>
      </c>
      <c r="ST66" s="2">
        <v>1</v>
      </c>
      <c r="SU66" s="2">
        <v>1</v>
      </c>
      <c r="SV66" s="2">
        <v>1</v>
      </c>
      <c r="SW66" s="2">
        <v>0</v>
      </c>
      <c r="SX66" s="2">
        <v>0</v>
      </c>
      <c r="SY66" s="2">
        <v>0</v>
      </c>
      <c r="SZ66" s="2">
        <v>0</v>
      </c>
      <c r="TA66" s="2">
        <v>0</v>
      </c>
      <c r="TB66" s="2">
        <v>0</v>
      </c>
      <c r="TC66" s="2">
        <v>1</v>
      </c>
      <c r="TD66" s="2" t="s">
        <v>1393</v>
      </c>
      <c r="TE66" s="2">
        <v>0</v>
      </c>
      <c r="TF66" s="2">
        <v>0</v>
      </c>
      <c r="TG66" s="2">
        <v>1</v>
      </c>
      <c r="TH66" s="2">
        <v>1</v>
      </c>
      <c r="TI66" s="2">
        <v>1</v>
      </c>
      <c r="TJ66" s="2">
        <v>1</v>
      </c>
      <c r="TK66" s="2">
        <v>0</v>
      </c>
      <c r="TL66" s="2">
        <v>1</v>
      </c>
      <c r="TM66" s="2">
        <v>1</v>
      </c>
      <c r="TN66" s="2">
        <v>1</v>
      </c>
      <c r="TO66" s="2">
        <v>1</v>
      </c>
      <c r="TP66" s="2">
        <v>1</v>
      </c>
      <c r="TQ66" s="2">
        <v>1</v>
      </c>
      <c r="TR66" s="2">
        <v>1</v>
      </c>
      <c r="TS66" s="2">
        <v>1</v>
      </c>
      <c r="TT66" s="2">
        <v>1</v>
      </c>
      <c r="TU66" s="2">
        <v>0</v>
      </c>
      <c r="TV66" s="2">
        <v>1</v>
      </c>
      <c r="TW66" s="2">
        <v>0</v>
      </c>
      <c r="TX66" s="2">
        <v>0</v>
      </c>
      <c r="TY66" s="2">
        <v>0</v>
      </c>
      <c r="UA66" s="2">
        <v>1</v>
      </c>
      <c r="UB66" s="2">
        <v>3</v>
      </c>
      <c r="UC66" s="2">
        <v>1</v>
      </c>
      <c r="UD66" s="2">
        <v>1</v>
      </c>
      <c r="UE66" s="2">
        <v>1</v>
      </c>
      <c r="UF66" s="2">
        <v>0</v>
      </c>
      <c r="UG66" s="2">
        <v>1</v>
      </c>
      <c r="UH66" s="2">
        <v>0</v>
      </c>
      <c r="UI66" s="2">
        <v>1</v>
      </c>
      <c r="UJ66" s="2">
        <v>1</v>
      </c>
      <c r="UK66" s="2">
        <v>0</v>
      </c>
      <c r="UL66" s="2">
        <v>0</v>
      </c>
      <c r="UM66" s="2">
        <v>0</v>
      </c>
      <c r="UN66" s="2">
        <v>0</v>
      </c>
      <c r="UO66" s="2">
        <v>0</v>
      </c>
      <c r="UP66" s="2">
        <v>1</v>
      </c>
      <c r="UQ66" s="2">
        <v>1</v>
      </c>
      <c r="UR66" s="2">
        <v>0</v>
      </c>
      <c r="US66" s="2">
        <v>1</v>
      </c>
      <c r="UT66" s="2">
        <v>0</v>
      </c>
      <c r="UU66" s="2">
        <v>1</v>
      </c>
      <c r="UV66" s="2">
        <v>1</v>
      </c>
      <c r="UW66" s="2">
        <v>1</v>
      </c>
      <c r="UX66" s="2">
        <v>0</v>
      </c>
      <c r="UY66" s="2">
        <v>0</v>
      </c>
      <c r="UZ66" s="2">
        <v>2</v>
      </c>
    </row>
    <row r="67" spans="1:572" x14ac:dyDescent="0.25">
      <c r="A67" s="2">
        <v>116</v>
      </c>
      <c r="B67" s="2" t="s">
        <v>114</v>
      </c>
      <c r="C67" s="2" t="s">
        <v>1328</v>
      </c>
      <c r="D67" s="2">
        <v>1</v>
      </c>
      <c r="F67" s="31" t="s">
        <v>2607</v>
      </c>
      <c r="G67" s="2">
        <v>1</v>
      </c>
      <c r="H67" s="2">
        <v>0</v>
      </c>
      <c r="J67" s="2">
        <v>1</v>
      </c>
      <c r="K67" s="2">
        <v>0</v>
      </c>
      <c r="L67" s="2">
        <v>0</v>
      </c>
      <c r="M67" s="2">
        <v>1</v>
      </c>
      <c r="N67" s="2">
        <v>1</v>
      </c>
      <c r="O67" s="2">
        <v>1</v>
      </c>
      <c r="P67" s="2">
        <v>0</v>
      </c>
      <c r="Q67" s="2">
        <v>0</v>
      </c>
      <c r="R67" s="2">
        <v>0</v>
      </c>
      <c r="S67" s="2">
        <v>0</v>
      </c>
      <c r="T67" s="2">
        <v>0</v>
      </c>
      <c r="U67" s="2">
        <v>1</v>
      </c>
      <c r="V67" s="2">
        <v>1</v>
      </c>
      <c r="W67" s="2">
        <v>0</v>
      </c>
      <c r="X67" s="2">
        <v>1</v>
      </c>
      <c r="Y67" s="2">
        <v>0</v>
      </c>
      <c r="Z67" s="2">
        <v>0</v>
      </c>
      <c r="AA67" s="2">
        <v>0</v>
      </c>
      <c r="AB67" s="2">
        <v>0</v>
      </c>
      <c r="AC67" s="2">
        <v>0</v>
      </c>
      <c r="AD67" s="2">
        <v>0</v>
      </c>
      <c r="AE67" s="2">
        <v>0</v>
      </c>
      <c r="AF67" s="2">
        <v>1</v>
      </c>
      <c r="AG67" s="2">
        <v>4</v>
      </c>
      <c r="AH67" s="2">
        <v>1</v>
      </c>
      <c r="AI67" s="2">
        <v>3</v>
      </c>
      <c r="AJ67" s="46">
        <v>1</v>
      </c>
      <c r="AK67" s="2">
        <v>0</v>
      </c>
      <c r="AL67" s="2">
        <v>0</v>
      </c>
      <c r="AM67" s="2">
        <v>0</v>
      </c>
      <c r="AN67" s="2">
        <v>0</v>
      </c>
      <c r="AO67" s="2">
        <v>0</v>
      </c>
      <c r="AP67" s="2">
        <v>0</v>
      </c>
      <c r="AQ67" s="2">
        <v>0</v>
      </c>
      <c r="AR67" s="2">
        <v>1</v>
      </c>
      <c r="AS67" s="2">
        <v>0</v>
      </c>
      <c r="AT67" s="2">
        <v>0</v>
      </c>
      <c r="AU67" s="2">
        <v>0</v>
      </c>
      <c r="AV67" s="2">
        <v>0</v>
      </c>
      <c r="AW67" s="2">
        <v>0</v>
      </c>
      <c r="AX67" s="2">
        <v>0</v>
      </c>
      <c r="AY67" s="2">
        <v>0</v>
      </c>
      <c r="AZ67" s="2">
        <v>0</v>
      </c>
      <c r="BA67" s="2">
        <v>0</v>
      </c>
      <c r="BB67" s="2">
        <v>0</v>
      </c>
      <c r="BC67" s="2">
        <v>0</v>
      </c>
      <c r="BD67" s="2">
        <v>0</v>
      </c>
      <c r="BE67" s="2">
        <v>0</v>
      </c>
      <c r="BF67" s="2">
        <v>0</v>
      </c>
      <c r="CB67" s="2">
        <v>1</v>
      </c>
      <c r="CC67" s="2">
        <v>0</v>
      </c>
      <c r="CE67" s="2">
        <v>2562</v>
      </c>
      <c r="CF67" s="46">
        <v>2562</v>
      </c>
      <c r="CG67" s="2">
        <v>0</v>
      </c>
      <c r="CH67" s="46">
        <v>0</v>
      </c>
      <c r="CI67" s="2">
        <v>1</v>
      </c>
      <c r="CJ67" s="2">
        <v>0</v>
      </c>
      <c r="CK67" s="2">
        <v>1</v>
      </c>
      <c r="CL67" s="2">
        <v>1</v>
      </c>
      <c r="CM67" s="2">
        <v>0</v>
      </c>
      <c r="CN67" s="2">
        <v>1</v>
      </c>
      <c r="CO67" s="2">
        <v>0</v>
      </c>
      <c r="CP67" s="2">
        <v>1</v>
      </c>
      <c r="CQ67" s="2">
        <v>1</v>
      </c>
      <c r="CR67" s="2">
        <v>1</v>
      </c>
      <c r="CT67" s="46">
        <v>2</v>
      </c>
      <c r="CU67" s="46">
        <v>80</v>
      </c>
      <c r="CV67" s="2">
        <v>0</v>
      </c>
      <c r="CX67" s="2">
        <v>0</v>
      </c>
      <c r="CZ67" s="2">
        <v>0</v>
      </c>
      <c r="DB67" s="46">
        <v>1</v>
      </c>
      <c r="DC67" s="46">
        <v>40</v>
      </c>
      <c r="DD67" s="46">
        <v>1</v>
      </c>
      <c r="DE67" s="46">
        <v>40</v>
      </c>
      <c r="DF67" s="2">
        <v>0</v>
      </c>
      <c r="DH67" s="46">
        <v>1</v>
      </c>
      <c r="DI67" s="46">
        <v>40</v>
      </c>
      <c r="DJ67" s="46">
        <v>0</v>
      </c>
      <c r="DK67" s="46"/>
      <c r="DL67" s="2">
        <v>0</v>
      </c>
      <c r="DN67" s="46">
        <v>2</v>
      </c>
      <c r="DO67" s="46">
        <v>80</v>
      </c>
      <c r="DP67" s="46">
        <v>1</v>
      </c>
      <c r="DQ67" s="46">
        <v>40</v>
      </c>
      <c r="DR67" s="2">
        <v>1</v>
      </c>
      <c r="DS67" s="46">
        <v>2</v>
      </c>
      <c r="DT67" s="46">
        <v>60</v>
      </c>
      <c r="DU67" s="46">
        <v>0</v>
      </c>
      <c r="DV67" s="46"/>
      <c r="DW67" s="46">
        <v>1</v>
      </c>
      <c r="DX67" s="46">
        <v>40</v>
      </c>
      <c r="DY67" s="46">
        <v>0</v>
      </c>
      <c r="DZ67" s="46"/>
      <c r="EA67" s="46">
        <v>0</v>
      </c>
      <c r="EB67" s="46"/>
      <c r="EC67" s="46">
        <v>0</v>
      </c>
      <c r="ED67" s="46"/>
      <c r="EE67" s="46">
        <v>0</v>
      </c>
      <c r="EF67" s="46"/>
      <c r="EG67" s="46">
        <v>0</v>
      </c>
      <c r="EH67" s="46"/>
      <c r="EI67" s="2">
        <v>0</v>
      </c>
      <c r="EJ67" s="2">
        <v>0</v>
      </c>
      <c r="EK67" s="2">
        <v>0</v>
      </c>
      <c r="EL67" s="2">
        <v>0</v>
      </c>
      <c r="EM67" s="2">
        <v>0</v>
      </c>
      <c r="EN67" s="2">
        <v>0</v>
      </c>
      <c r="EO67" s="2">
        <v>0</v>
      </c>
      <c r="EP67" s="2">
        <v>0</v>
      </c>
      <c r="EQ67" s="2">
        <v>0</v>
      </c>
      <c r="ER67" s="2">
        <v>0</v>
      </c>
      <c r="ES67" s="2">
        <v>0</v>
      </c>
      <c r="ET67" s="2">
        <v>0</v>
      </c>
      <c r="EU67" s="2">
        <v>0</v>
      </c>
      <c r="FD67" s="2">
        <v>0</v>
      </c>
      <c r="FZ67" s="2">
        <v>0</v>
      </c>
      <c r="GV67" s="2">
        <v>1</v>
      </c>
      <c r="GW67" s="2">
        <v>0</v>
      </c>
      <c r="GX67" s="2">
        <v>0</v>
      </c>
      <c r="GY67" s="2">
        <v>0</v>
      </c>
      <c r="GZ67" s="2">
        <v>0</v>
      </c>
      <c r="HA67" s="2">
        <v>0</v>
      </c>
      <c r="HB67" s="2">
        <v>0</v>
      </c>
      <c r="HC67" s="2">
        <v>0</v>
      </c>
      <c r="HD67" s="2">
        <v>1</v>
      </c>
      <c r="HE67" s="2">
        <v>0</v>
      </c>
      <c r="HF67" s="2">
        <v>0</v>
      </c>
      <c r="HG67" s="2">
        <v>0</v>
      </c>
      <c r="HH67" s="2">
        <v>0</v>
      </c>
      <c r="HI67" s="2">
        <v>0</v>
      </c>
      <c r="HR67" s="2">
        <v>1</v>
      </c>
      <c r="HS67" s="2">
        <v>1</v>
      </c>
      <c r="HT67" s="2">
        <v>0</v>
      </c>
      <c r="HU67" s="2">
        <v>0</v>
      </c>
      <c r="HV67" s="2">
        <v>0</v>
      </c>
      <c r="HW67" s="2">
        <v>0</v>
      </c>
      <c r="HX67" s="2">
        <v>0</v>
      </c>
      <c r="HY67" s="2">
        <v>0</v>
      </c>
      <c r="HZ67" s="2">
        <v>0</v>
      </c>
      <c r="IA67" s="2">
        <v>0</v>
      </c>
      <c r="IB67" s="2">
        <v>0</v>
      </c>
      <c r="IC67" s="2">
        <v>0</v>
      </c>
      <c r="ID67" s="2">
        <v>0</v>
      </c>
      <c r="IE67" s="2">
        <v>0</v>
      </c>
      <c r="IF67" s="2">
        <v>0</v>
      </c>
      <c r="IG67" s="2">
        <v>0</v>
      </c>
      <c r="IP67" s="2">
        <v>1</v>
      </c>
      <c r="IQ67" s="2">
        <v>0</v>
      </c>
      <c r="IR67" s="2">
        <v>0</v>
      </c>
      <c r="IS67" s="2">
        <v>0</v>
      </c>
      <c r="IT67" s="2">
        <v>0</v>
      </c>
      <c r="IU67" s="2">
        <v>0</v>
      </c>
      <c r="IV67" s="2">
        <v>0</v>
      </c>
      <c r="IW67" s="2">
        <v>0</v>
      </c>
      <c r="IX67" s="2">
        <v>0</v>
      </c>
      <c r="IY67" s="2">
        <v>0</v>
      </c>
      <c r="IZ67" s="2">
        <v>0</v>
      </c>
      <c r="JA67" s="2">
        <v>0</v>
      </c>
      <c r="JB67" s="2">
        <v>0</v>
      </c>
      <c r="JK67" s="2">
        <v>1</v>
      </c>
      <c r="JL67" s="2">
        <v>0</v>
      </c>
      <c r="JM67" s="2">
        <v>0</v>
      </c>
      <c r="JN67" s="2">
        <v>0</v>
      </c>
      <c r="JO67" s="2">
        <v>0</v>
      </c>
      <c r="JP67" s="2">
        <v>0</v>
      </c>
      <c r="JQ67" s="2">
        <v>0</v>
      </c>
      <c r="JR67" s="2">
        <v>0</v>
      </c>
      <c r="JS67" s="2">
        <v>0</v>
      </c>
      <c r="JT67" s="2">
        <v>0</v>
      </c>
      <c r="JU67" s="2">
        <v>0</v>
      </c>
      <c r="JV67" s="2">
        <v>0</v>
      </c>
      <c r="JW67" s="2">
        <v>0</v>
      </c>
      <c r="KF67" s="2">
        <v>1</v>
      </c>
      <c r="KG67" s="2">
        <v>14</v>
      </c>
      <c r="KH67" s="2">
        <v>1</v>
      </c>
      <c r="KJ67" s="2">
        <v>4</v>
      </c>
      <c r="KK67" s="2">
        <v>4</v>
      </c>
      <c r="KL67" s="2">
        <v>4</v>
      </c>
      <c r="KM67" s="2">
        <v>4</v>
      </c>
      <c r="KN67" s="2">
        <v>3</v>
      </c>
      <c r="KO67" s="2">
        <v>3</v>
      </c>
      <c r="KP67" s="2">
        <v>4</v>
      </c>
      <c r="KQ67" s="2">
        <v>4</v>
      </c>
      <c r="KR67" s="2">
        <v>4</v>
      </c>
      <c r="KS67" s="2">
        <v>4</v>
      </c>
      <c r="KT67" s="2">
        <v>2</v>
      </c>
      <c r="KU67" s="2">
        <v>2</v>
      </c>
      <c r="KV67" s="2">
        <v>0</v>
      </c>
      <c r="LE67" s="2">
        <v>1</v>
      </c>
      <c r="LF67" s="2">
        <v>1</v>
      </c>
      <c r="LG67" s="2">
        <v>1</v>
      </c>
      <c r="LH67" s="2">
        <v>0</v>
      </c>
      <c r="LI67" s="2">
        <v>0</v>
      </c>
      <c r="LJ67" s="2">
        <v>1</v>
      </c>
      <c r="LK67" s="2">
        <v>1</v>
      </c>
      <c r="LL67" s="2">
        <v>1</v>
      </c>
      <c r="LM67" s="2">
        <v>0</v>
      </c>
      <c r="LN67" s="46">
        <v>2</v>
      </c>
      <c r="LO67" s="46">
        <v>1</v>
      </c>
      <c r="LP67" s="2">
        <v>0</v>
      </c>
      <c r="LQ67" s="2">
        <v>1</v>
      </c>
      <c r="LR67" s="2">
        <v>0</v>
      </c>
      <c r="LS67" s="2">
        <v>1</v>
      </c>
      <c r="LT67" s="46">
        <v>1</v>
      </c>
      <c r="LU67" s="46">
        <v>1</v>
      </c>
      <c r="LV67" s="2">
        <v>0</v>
      </c>
      <c r="LW67" s="2">
        <v>0</v>
      </c>
      <c r="LX67" s="2">
        <v>0</v>
      </c>
      <c r="LY67" s="46">
        <v>1</v>
      </c>
      <c r="LZ67" s="46">
        <v>1</v>
      </c>
      <c r="MA67" s="46">
        <v>0</v>
      </c>
      <c r="MB67" s="2">
        <v>0</v>
      </c>
      <c r="MC67" s="2">
        <v>1</v>
      </c>
      <c r="MD67" s="2">
        <v>0</v>
      </c>
      <c r="ME67" s="2">
        <v>0</v>
      </c>
      <c r="MF67" s="2">
        <v>0</v>
      </c>
      <c r="MG67" s="2">
        <v>0</v>
      </c>
      <c r="MH67" s="2">
        <v>1</v>
      </c>
      <c r="MI67" s="2">
        <v>1</v>
      </c>
      <c r="MJ67" s="2">
        <v>1</v>
      </c>
      <c r="MK67" s="2">
        <v>1</v>
      </c>
      <c r="ML67" s="2">
        <v>0</v>
      </c>
      <c r="MM67" s="2">
        <v>0</v>
      </c>
      <c r="MN67" s="46">
        <v>1</v>
      </c>
      <c r="MO67" s="46">
        <v>1</v>
      </c>
      <c r="MP67" s="2">
        <v>0</v>
      </c>
      <c r="MQ67" s="2">
        <v>1</v>
      </c>
      <c r="MR67" s="2">
        <v>0</v>
      </c>
      <c r="MS67" s="2">
        <v>1</v>
      </c>
      <c r="MT67" s="2">
        <v>1</v>
      </c>
      <c r="MU67" s="2">
        <v>1</v>
      </c>
      <c r="MV67" s="2">
        <v>1</v>
      </c>
      <c r="MW67" s="2">
        <v>1</v>
      </c>
      <c r="MX67" s="2">
        <v>1</v>
      </c>
      <c r="MY67" s="2">
        <v>0</v>
      </c>
      <c r="MZ67" s="2">
        <v>0</v>
      </c>
      <c r="NA67" s="2">
        <v>1</v>
      </c>
      <c r="NB67" s="2">
        <v>1</v>
      </c>
      <c r="NC67" s="2">
        <v>1</v>
      </c>
      <c r="ND67" s="2">
        <v>1</v>
      </c>
      <c r="NE67" s="2">
        <v>0</v>
      </c>
      <c r="NF67" s="46">
        <v>1</v>
      </c>
      <c r="NG67" s="46">
        <v>1</v>
      </c>
      <c r="NH67" s="2">
        <v>1</v>
      </c>
      <c r="NI67" s="2">
        <v>1</v>
      </c>
      <c r="NJ67" s="38">
        <v>44097</v>
      </c>
      <c r="NK67" s="2">
        <v>2</v>
      </c>
      <c r="NL67" s="2">
        <v>0</v>
      </c>
      <c r="NM67" s="2">
        <v>0</v>
      </c>
      <c r="NN67" s="2">
        <v>0</v>
      </c>
      <c r="NO67" s="2">
        <v>0</v>
      </c>
      <c r="NP67" s="2">
        <v>0</v>
      </c>
      <c r="NQ67" s="2">
        <v>0</v>
      </c>
      <c r="NR67" s="2">
        <v>0</v>
      </c>
      <c r="NS67" s="2">
        <v>0</v>
      </c>
      <c r="NT67" s="2">
        <v>0</v>
      </c>
      <c r="NU67" s="2">
        <v>0</v>
      </c>
      <c r="NV67" s="2">
        <v>0</v>
      </c>
      <c r="NW67" s="2">
        <v>0</v>
      </c>
      <c r="NX67" s="2">
        <v>0</v>
      </c>
      <c r="NY67" s="2">
        <v>0</v>
      </c>
      <c r="NZ67" s="2">
        <v>0</v>
      </c>
      <c r="OA67" s="2">
        <v>0</v>
      </c>
      <c r="OB67" s="2">
        <v>0</v>
      </c>
      <c r="OC67" s="2">
        <v>0</v>
      </c>
      <c r="OD67" s="2">
        <v>0</v>
      </c>
      <c r="OE67" s="2">
        <v>0</v>
      </c>
      <c r="OF67" s="2">
        <v>0</v>
      </c>
      <c r="OG67" s="2">
        <v>0</v>
      </c>
      <c r="OH67" s="2">
        <v>0</v>
      </c>
      <c r="OI67" s="2">
        <v>1</v>
      </c>
      <c r="OJ67" s="2">
        <v>1</v>
      </c>
      <c r="OK67" s="2">
        <v>1</v>
      </c>
      <c r="OL67" s="2">
        <v>1</v>
      </c>
      <c r="OM67" s="2">
        <v>1</v>
      </c>
      <c r="ON67" s="2">
        <v>1</v>
      </c>
      <c r="OO67" s="2">
        <v>1</v>
      </c>
      <c r="OP67" s="2">
        <v>1</v>
      </c>
      <c r="OQ67" s="2">
        <v>1</v>
      </c>
      <c r="OR67" s="2">
        <v>1</v>
      </c>
      <c r="OS67" s="2">
        <v>1</v>
      </c>
      <c r="OT67" s="46">
        <v>3</v>
      </c>
      <c r="OU67" s="2">
        <v>1</v>
      </c>
      <c r="OV67" s="2">
        <v>1</v>
      </c>
      <c r="OW67" s="2">
        <v>1</v>
      </c>
      <c r="OX67" s="2">
        <v>1</v>
      </c>
      <c r="OY67" s="2">
        <v>1</v>
      </c>
      <c r="OZ67" s="2">
        <v>3</v>
      </c>
      <c r="PA67" s="2">
        <v>1</v>
      </c>
      <c r="PB67" s="2">
        <v>1</v>
      </c>
      <c r="PC67" s="46">
        <v>1</v>
      </c>
      <c r="PD67" s="46">
        <v>1</v>
      </c>
      <c r="PE67" s="2">
        <v>1</v>
      </c>
      <c r="PF67" s="2">
        <v>1</v>
      </c>
      <c r="PG67" s="2">
        <v>3</v>
      </c>
      <c r="PH67" s="46">
        <v>1</v>
      </c>
      <c r="PI67" s="2">
        <v>1</v>
      </c>
      <c r="PJ67" s="2">
        <v>1</v>
      </c>
      <c r="PK67" s="2">
        <v>1</v>
      </c>
      <c r="PL67" s="2">
        <v>1</v>
      </c>
      <c r="PM67" s="2">
        <v>1</v>
      </c>
      <c r="PN67" s="2">
        <v>1</v>
      </c>
      <c r="PO67" s="2">
        <v>1</v>
      </c>
      <c r="PP67" s="2">
        <v>3</v>
      </c>
      <c r="PQ67" s="2">
        <v>3</v>
      </c>
      <c r="PR67" s="2">
        <v>1</v>
      </c>
      <c r="PS67" s="2">
        <v>1</v>
      </c>
      <c r="PT67" s="2">
        <v>1</v>
      </c>
      <c r="PU67" s="2">
        <v>1</v>
      </c>
      <c r="PV67" s="2">
        <v>3</v>
      </c>
      <c r="PW67" s="2">
        <v>1</v>
      </c>
      <c r="PX67" s="2">
        <v>1</v>
      </c>
      <c r="PY67" s="2">
        <v>1</v>
      </c>
      <c r="PZ67" s="2">
        <v>1</v>
      </c>
      <c r="QA67" s="2">
        <v>1</v>
      </c>
      <c r="QB67" s="2">
        <v>1</v>
      </c>
      <c r="QC67" s="2">
        <v>1</v>
      </c>
      <c r="QD67" s="2">
        <v>3</v>
      </c>
      <c r="QE67" s="2">
        <v>1</v>
      </c>
      <c r="QF67" s="2">
        <v>3</v>
      </c>
      <c r="QG67" s="2">
        <v>1</v>
      </c>
      <c r="QH67" s="2">
        <v>1</v>
      </c>
      <c r="QI67" s="2">
        <v>3</v>
      </c>
      <c r="QJ67" s="2">
        <v>1</v>
      </c>
      <c r="QK67" s="2">
        <v>1</v>
      </c>
      <c r="QL67" s="2">
        <v>1</v>
      </c>
      <c r="QM67" s="2">
        <v>1</v>
      </c>
      <c r="QN67" s="2">
        <v>1</v>
      </c>
      <c r="QO67" s="2">
        <v>1</v>
      </c>
      <c r="QP67" s="2">
        <v>1</v>
      </c>
      <c r="QQ67" s="2">
        <v>3</v>
      </c>
      <c r="QR67" s="2">
        <v>0</v>
      </c>
      <c r="QT67" s="2">
        <v>0</v>
      </c>
      <c r="QV67" s="2">
        <v>3</v>
      </c>
      <c r="QW67" s="2">
        <v>2</v>
      </c>
      <c r="QX67" s="2">
        <v>1</v>
      </c>
      <c r="QY67" s="2">
        <v>0</v>
      </c>
      <c r="RA67" s="2">
        <v>1</v>
      </c>
      <c r="RB67" s="2">
        <v>1</v>
      </c>
      <c r="RC67" s="2">
        <v>1</v>
      </c>
      <c r="RD67" s="2">
        <v>2</v>
      </c>
      <c r="RE67" s="2">
        <v>1</v>
      </c>
      <c r="RF67" s="2">
        <v>1</v>
      </c>
      <c r="RG67" s="2">
        <v>1</v>
      </c>
      <c r="RH67" s="2">
        <v>1</v>
      </c>
      <c r="RJ67" s="2">
        <v>1</v>
      </c>
      <c r="RK67" s="2">
        <v>1</v>
      </c>
      <c r="RL67" s="2">
        <v>0</v>
      </c>
      <c r="RM67" s="2">
        <v>0</v>
      </c>
      <c r="RN67" s="2">
        <v>0</v>
      </c>
      <c r="RO67" s="2">
        <v>0</v>
      </c>
      <c r="RP67" s="2">
        <v>0</v>
      </c>
      <c r="RQ67" s="2">
        <v>0</v>
      </c>
      <c r="RR67" s="2">
        <v>1</v>
      </c>
      <c r="RS67" s="2">
        <v>0</v>
      </c>
      <c r="RT67" s="2">
        <v>1</v>
      </c>
      <c r="RU67" s="2">
        <v>1</v>
      </c>
      <c r="RV67" s="2">
        <v>1</v>
      </c>
      <c r="RW67" s="2">
        <v>1</v>
      </c>
      <c r="RX67" s="2">
        <v>1</v>
      </c>
      <c r="RY67" s="2">
        <v>1</v>
      </c>
      <c r="RZ67" s="2">
        <v>1</v>
      </c>
      <c r="SA67" s="2">
        <v>1</v>
      </c>
      <c r="SB67" s="2">
        <v>1</v>
      </c>
      <c r="SC67" s="2">
        <v>0</v>
      </c>
      <c r="SD67" s="2">
        <v>0</v>
      </c>
      <c r="SE67" s="2">
        <v>0</v>
      </c>
      <c r="SF67" s="2">
        <v>0</v>
      </c>
      <c r="SG67" s="2">
        <v>0</v>
      </c>
      <c r="SH67" s="2">
        <v>0</v>
      </c>
      <c r="SI67" s="2">
        <v>0</v>
      </c>
      <c r="SK67" s="2">
        <v>1</v>
      </c>
      <c r="SL67" s="2">
        <v>1</v>
      </c>
      <c r="SM67" s="2">
        <v>1</v>
      </c>
      <c r="SN67" s="2">
        <v>1</v>
      </c>
      <c r="SO67" s="2">
        <v>1</v>
      </c>
      <c r="SP67" s="2">
        <v>1</v>
      </c>
      <c r="SQ67" s="2">
        <v>1</v>
      </c>
      <c r="SR67" s="2">
        <v>1</v>
      </c>
      <c r="SS67" s="2">
        <v>1</v>
      </c>
      <c r="ST67" s="2">
        <v>1</v>
      </c>
      <c r="SU67" s="2">
        <v>1</v>
      </c>
      <c r="SV67" s="2">
        <v>0</v>
      </c>
      <c r="SW67" s="2">
        <v>0</v>
      </c>
      <c r="SX67" s="2">
        <v>0</v>
      </c>
      <c r="SY67" s="2">
        <v>0</v>
      </c>
      <c r="SZ67" s="2">
        <v>0</v>
      </c>
      <c r="TA67" s="2">
        <v>0</v>
      </c>
      <c r="TB67" s="2">
        <v>0</v>
      </c>
      <c r="TC67" s="2">
        <v>0</v>
      </c>
      <c r="TE67" s="2">
        <v>0</v>
      </c>
      <c r="TF67" s="2">
        <v>0</v>
      </c>
      <c r="TG67" s="2">
        <v>1</v>
      </c>
      <c r="TH67" s="2">
        <v>1</v>
      </c>
      <c r="TI67" s="2">
        <v>1</v>
      </c>
      <c r="TJ67" s="2">
        <v>1</v>
      </c>
      <c r="TK67" s="2">
        <v>0</v>
      </c>
      <c r="TL67" s="2">
        <v>1</v>
      </c>
      <c r="TM67" s="2">
        <v>1</v>
      </c>
      <c r="TN67" s="2">
        <v>1</v>
      </c>
      <c r="TO67" s="2">
        <v>1</v>
      </c>
      <c r="TP67" s="2">
        <v>1</v>
      </c>
      <c r="TQ67" s="2">
        <v>1</v>
      </c>
      <c r="TR67" s="2">
        <v>1</v>
      </c>
      <c r="TS67" s="2">
        <v>1</v>
      </c>
      <c r="TT67" s="2">
        <v>0</v>
      </c>
      <c r="TU67" s="2">
        <v>0</v>
      </c>
      <c r="TV67" s="2">
        <v>1</v>
      </c>
      <c r="TW67" s="2">
        <v>0</v>
      </c>
      <c r="TX67" s="2">
        <v>0</v>
      </c>
      <c r="TY67" s="2">
        <v>0</v>
      </c>
      <c r="UA67" s="2">
        <v>1</v>
      </c>
      <c r="UB67" s="2">
        <v>3</v>
      </c>
      <c r="UC67" s="2">
        <v>1</v>
      </c>
      <c r="UD67" s="2">
        <v>0</v>
      </c>
      <c r="UE67" s="2">
        <v>1</v>
      </c>
      <c r="UF67" s="2">
        <v>0</v>
      </c>
      <c r="UG67" s="2">
        <v>1</v>
      </c>
      <c r="UH67" s="2">
        <v>0</v>
      </c>
      <c r="UI67" s="2">
        <v>1</v>
      </c>
      <c r="UJ67" s="2">
        <v>1</v>
      </c>
      <c r="UK67" s="2">
        <v>1</v>
      </c>
      <c r="UL67" s="2">
        <v>1</v>
      </c>
      <c r="UM67" s="2">
        <v>1</v>
      </c>
      <c r="UN67" s="2">
        <v>1</v>
      </c>
      <c r="UO67" s="2">
        <v>0</v>
      </c>
      <c r="UP67" s="2">
        <v>1</v>
      </c>
      <c r="UQ67" s="2">
        <v>1</v>
      </c>
      <c r="UR67" s="2">
        <v>0</v>
      </c>
      <c r="US67" s="2">
        <v>1</v>
      </c>
      <c r="UT67" s="2">
        <v>1</v>
      </c>
      <c r="UU67" s="2">
        <v>1</v>
      </c>
      <c r="UV67" s="2">
        <v>1</v>
      </c>
      <c r="UW67" s="2">
        <v>1</v>
      </c>
      <c r="UX67" s="2">
        <v>1</v>
      </c>
      <c r="UY67" s="2">
        <v>0</v>
      </c>
      <c r="UZ67" s="2">
        <v>2</v>
      </c>
    </row>
    <row r="68" spans="1:572" x14ac:dyDescent="0.25">
      <c r="A68" s="2">
        <v>117</v>
      </c>
      <c r="B68" s="2" t="s">
        <v>114</v>
      </c>
      <c r="C68" s="2" t="s">
        <v>1328</v>
      </c>
      <c r="D68" s="2">
        <v>1</v>
      </c>
      <c r="F68" s="31" t="s">
        <v>2608</v>
      </c>
      <c r="G68" s="2">
        <v>1</v>
      </c>
      <c r="H68" s="2">
        <v>1</v>
      </c>
      <c r="I68" s="2">
        <v>1</v>
      </c>
      <c r="J68" s="2">
        <v>1</v>
      </c>
      <c r="K68" s="2">
        <v>0</v>
      </c>
      <c r="L68" s="2">
        <v>0</v>
      </c>
      <c r="M68" s="2">
        <v>0</v>
      </c>
      <c r="N68" s="2">
        <v>1</v>
      </c>
      <c r="O68" s="2">
        <v>1</v>
      </c>
      <c r="P68" s="2">
        <v>0</v>
      </c>
      <c r="Q68" s="2">
        <v>0</v>
      </c>
      <c r="R68" s="2">
        <v>1</v>
      </c>
      <c r="S68" s="2">
        <v>0</v>
      </c>
      <c r="T68" s="2">
        <v>0</v>
      </c>
      <c r="U68" s="2">
        <v>1</v>
      </c>
      <c r="V68" s="2">
        <v>0</v>
      </c>
      <c r="W68" s="2">
        <v>0</v>
      </c>
      <c r="X68" s="2">
        <v>0</v>
      </c>
      <c r="Y68" s="2">
        <v>0</v>
      </c>
      <c r="Z68" s="2">
        <v>0</v>
      </c>
      <c r="AA68" s="2">
        <v>0</v>
      </c>
      <c r="AB68" s="2">
        <v>0</v>
      </c>
      <c r="AC68" s="2">
        <v>0</v>
      </c>
      <c r="AD68" s="2">
        <v>0</v>
      </c>
      <c r="AE68" s="2">
        <v>0</v>
      </c>
      <c r="AF68" s="2">
        <v>1</v>
      </c>
      <c r="AG68" s="2">
        <v>3</v>
      </c>
      <c r="AH68" s="2">
        <v>1</v>
      </c>
      <c r="AI68" s="2">
        <v>5</v>
      </c>
      <c r="AJ68" s="46">
        <v>1</v>
      </c>
      <c r="AK68" s="2">
        <v>1</v>
      </c>
      <c r="AL68" s="2">
        <v>0</v>
      </c>
      <c r="AM68" s="2">
        <v>0</v>
      </c>
      <c r="AN68" s="2">
        <v>0</v>
      </c>
      <c r="AO68" s="2">
        <v>1</v>
      </c>
      <c r="AP68" s="2">
        <v>0</v>
      </c>
      <c r="AQ68" s="2">
        <v>0</v>
      </c>
      <c r="AR68" s="2">
        <v>0</v>
      </c>
      <c r="AS68" s="2">
        <v>0</v>
      </c>
      <c r="AT68" s="2">
        <v>0</v>
      </c>
      <c r="AU68" s="2">
        <v>0</v>
      </c>
      <c r="AV68" s="2">
        <v>1</v>
      </c>
      <c r="AW68" s="2">
        <v>1</v>
      </c>
      <c r="AX68" s="2">
        <v>1</v>
      </c>
      <c r="AY68" s="2">
        <v>0</v>
      </c>
      <c r="AZ68" s="2">
        <v>1</v>
      </c>
      <c r="BA68" s="2">
        <v>0</v>
      </c>
      <c r="BB68" s="2">
        <v>0</v>
      </c>
      <c r="BC68" s="2">
        <v>0</v>
      </c>
      <c r="BD68" s="2">
        <v>0</v>
      </c>
      <c r="BE68" s="2">
        <v>0</v>
      </c>
      <c r="BF68" s="2">
        <v>1</v>
      </c>
      <c r="BG68" s="2">
        <v>2</v>
      </c>
      <c r="BH68" s="2">
        <v>0</v>
      </c>
      <c r="BI68" s="2">
        <v>0</v>
      </c>
      <c r="BJ68" s="2">
        <v>0</v>
      </c>
      <c r="BK68" s="2">
        <v>1</v>
      </c>
      <c r="BL68" s="2">
        <v>0</v>
      </c>
      <c r="BM68" s="2">
        <v>0</v>
      </c>
      <c r="BN68" s="2">
        <v>0</v>
      </c>
      <c r="BO68" s="2">
        <v>0</v>
      </c>
      <c r="BP68" s="2">
        <v>0</v>
      </c>
      <c r="BQ68" s="2">
        <v>1</v>
      </c>
      <c r="BR68" s="2">
        <v>6</v>
      </c>
      <c r="BS68" s="2">
        <v>1</v>
      </c>
      <c r="BT68" s="2">
        <v>1</v>
      </c>
      <c r="BU68" s="2">
        <v>0</v>
      </c>
      <c r="BV68" s="2">
        <v>1</v>
      </c>
      <c r="BW68" s="2">
        <v>0</v>
      </c>
      <c r="BX68" s="2">
        <v>1</v>
      </c>
      <c r="BY68" s="2">
        <v>1</v>
      </c>
      <c r="BZ68" s="2">
        <v>0</v>
      </c>
      <c r="CA68" s="2">
        <v>0</v>
      </c>
      <c r="CB68" s="2">
        <v>1</v>
      </c>
      <c r="CC68" s="2">
        <v>1</v>
      </c>
      <c r="CD68" s="2" t="s">
        <v>1394</v>
      </c>
      <c r="CE68" s="2">
        <v>80000</v>
      </c>
      <c r="CF68" s="46">
        <v>11000</v>
      </c>
      <c r="CG68" s="2">
        <v>0</v>
      </c>
      <c r="CH68" s="46">
        <v>8</v>
      </c>
      <c r="CI68" s="2">
        <v>6</v>
      </c>
      <c r="CJ68" s="2">
        <v>0</v>
      </c>
      <c r="CK68" s="2">
        <v>0</v>
      </c>
      <c r="CL68" s="2">
        <v>1</v>
      </c>
      <c r="CM68" s="2">
        <v>1</v>
      </c>
      <c r="CN68" s="2">
        <v>1</v>
      </c>
      <c r="CO68" s="2">
        <v>1</v>
      </c>
      <c r="CP68" s="2">
        <v>1</v>
      </c>
      <c r="CQ68" s="2">
        <v>8</v>
      </c>
      <c r="CR68" s="2">
        <v>1</v>
      </c>
      <c r="CT68" s="46">
        <v>12</v>
      </c>
      <c r="CU68" s="46">
        <v>480</v>
      </c>
      <c r="CV68" s="2">
        <v>1</v>
      </c>
      <c r="CW68" s="2">
        <v>40</v>
      </c>
      <c r="CX68" s="2">
        <v>2</v>
      </c>
      <c r="CY68" s="2">
        <v>80</v>
      </c>
      <c r="CZ68" s="2">
        <v>3</v>
      </c>
      <c r="DA68" s="2">
        <v>120</v>
      </c>
      <c r="DB68" s="46">
        <v>6</v>
      </c>
      <c r="DC68" s="46">
        <v>200</v>
      </c>
      <c r="DD68" s="46">
        <v>8</v>
      </c>
      <c r="DE68" s="46">
        <v>320</v>
      </c>
      <c r="DF68" s="2">
        <v>1</v>
      </c>
      <c r="DG68" s="2">
        <v>40</v>
      </c>
      <c r="DH68" s="46">
        <v>8</v>
      </c>
      <c r="DI68" s="46">
        <v>320</v>
      </c>
      <c r="DJ68" s="46">
        <v>0</v>
      </c>
      <c r="DK68" s="46"/>
      <c r="DL68" s="2">
        <v>10</v>
      </c>
      <c r="DM68" s="2">
        <v>400</v>
      </c>
      <c r="DN68" s="46">
        <v>21</v>
      </c>
      <c r="DO68" s="46">
        <v>880</v>
      </c>
      <c r="DP68" s="46">
        <v>6</v>
      </c>
      <c r="DQ68" s="46">
        <v>240</v>
      </c>
      <c r="DR68" s="2">
        <v>1</v>
      </c>
      <c r="DS68" s="46">
        <v>1</v>
      </c>
      <c r="DT68" s="46">
        <v>40</v>
      </c>
      <c r="DU68" s="46">
        <v>1</v>
      </c>
      <c r="DV68" s="46">
        <v>40</v>
      </c>
      <c r="DW68" s="46">
        <v>1</v>
      </c>
      <c r="DX68" s="46">
        <v>40</v>
      </c>
      <c r="DY68" s="46">
        <v>0</v>
      </c>
      <c r="DZ68" s="46"/>
      <c r="EA68" s="46">
        <v>1</v>
      </c>
      <c r="EB68" s="46">
        <v>40</v>
      </c>
      <c r="EC68" s="46">
        <v>1</v>
      </c>
      <c r="ED68" s="46">
        <v>20</v>
      </c>
      <c r="EE68" s="46">
        <v>0</v>
      </c>
      <c r="EF68" s="46"/>
      <c r="EG68" s="46">
        <v>0</v>
      </c>
      <c r="EH68" s="46"/>
      <c r="EI68" s="2">
        <v>4</v>
      </c>
      <c r="EJ68" s="2">
        <v>1</v>
      </c>
      <c r="EK68" s="2">
        <v>1</v>
      </c>
      <c r="EL68" s="2">
        <v>1</v>
      </c>
      <c r="EM68" s="2">
        <v>5</v>
      </c>
      <c r="EN68" s="2">
        <v>1</v>
      </c>
      <c r="EO68" s="2">
        <v>0</v>
      </c>
      <c r="EP68" s="2">
        <v>0</v>
      </c>
      <c r="EQ68" s="2">
        <v>0</v>
      </c>
      <c r="ER68" s="2">
        <v>2</v>
      </c>
      <c r="ES68" s="2">
        <v>4</v>
      </c>
      <c r="ET68" s="2">
        <v>2</v>
      </c>
      <c r="EU68" s="2">
        <v>1</v>
      </c>
      <c r="EV68" s="2">
        <v>1</v>
      </c>
      <c r="EW68" s="2">
        <v>0</v>
      </c>
      <c r="EX68" s="2">
        <v>1</v>
      </c>
      <c r="EY68" s="2">
        <v>0</v>
      </c>
      <c r="EZ68" s="2">
        <v>1</v>
      </c>
      <c r="FA68" s="2">
        <v>1</v>
      </c>
      <c r="FB68" s="2">
        <v>0</v>
      </c>
      <c r="FC68" s="2">
        <v>0</v>
      </c>
      <c r="FD68" s="2">
        <v>1</v>
      </c>
      <c r="FE68" s="2">
        <v>0</v>
      </c>
      <c r="FF68" s="2">
        <v>0</v>
      </c>
      <c r="FG68" s="2">
        <v>0</v>
      </c>
      <c r="FH68" s="2">
        <v>0</v>
      </c>
      <c r="FI68" s="2">
        <v>6</v>
      </c>
      <c r="FJ68" s="2">
        <v>0</v>
      </c>
      <c r="FK68" s="2">
        <v>0</v>
      </c>
      <c r="FL68" s="2">
        <v>0</v>
      </c>
      <c r="FM68" s="2">
        <v>0</v>
      </c>
      <c r="FN68" s="2">
        <v>0</v>
      </c>
      <c r="FO68" s="2">
        <v>6</v>
      </c>
      <c r="FP68" s="2">
        <v>6</v>
      </c>
      <c r="FQ68" s="2">
        <v>1</v>
      </c>
      <c r="FR68" s="2">
        <v>1</v>
      </c>
      <c r="FS68" s="2">
        <v>0</v>
      </c>
      <c r="FT68" s="2">
        <v>0</v>
      </c>
      <c r="FU68" s="2">
        <v>0</v>
      </c>
      <c r="FV68" s="2">
        <v>1</v>
      </c>
      <c r="FW68" s="2">
        <v>1</v>
      </c>
      <c r="FX68" s="2">
        <v>0</v>
      </c>
      <c r="FY68" s="2">
        <v>0</v>
      </c>
      <c r="FZ68" s="2">
        <v>0</v>
      </c>
      <c r="GV68" s="2">
        <v>1</v>
      </c>
      <c r="GW68" s="2">
        <v>2</v>
      </c>
      <c r="GX68" s="2">
        <v>0</v>
      </c>
      <c r="GY68" s="2">
        <v>2</v>
      </c>
      <c r="GZ68" s="2">
        <v>0</v>
      </c>
      <c r="HA68" s="2">
        <v>1</v>
      </c>
      <c r="HB68" s="2">
        <v>0</v>
      </c>
      <c r="HC68" s="2">
        <v>0</v>
      </c>
      <c r="HD68" s="2">
        <v>0</v>
      </c>
      <c r="HE68" s="2">
        <v>0</v>
      </c>
      <c r="HF68" s="2">
        <v>0</v>
      </c>
      <c r="HG68" s="2">
        <v>2</v>
      </c>
      <c r="HH68" s="2">
        <v>0</v>
      </c>
      <c r="HI68" s="2">
        <v>1</v>
      </c>
      <c r="HJ68" s="2">
        <v>1</v>
      </c>
      <c r="HK68" s="2">
        <v>0</v>
      </c>
      <c r="HL68" s="2">
        <v>1</v>
      </c>
      <c r="HM68" s="2">
        <v>0</v>
      </c>
      <c r="HN68" s="2">
        <v>1</v>
      </c>
      <c r="HO68" s="2">
        <v>1</v>
      </c>
      <c r="HP68" s="2">
        <v>0</v>
      </c>
      <c r="HQ68" s="2">
        <v>0</v>
      </c>
      <c r="HR68" s="2">
        <v>1</v>
      </c>
      <c r="HS68" s="2">
        <v>1</v>
      </c>
      <c r="HT68" s="2">
        <v>1</v>
      </c>
      <c r="HU68" s="2">
        <v>1</v>
      </c>
      <c r="HV68" s="2">
        <v>0</v>
      </c>
      <c r="HW68" s="2">
        <v>1</v>
      </c>
      <c r="HX68" s="2">
        <v>1</v>
      </c>
      <c r="HY68" s="2">
        <v>4</v>
      </c>
      <c r="HZ68" s="2">
        <v>3</v>
      </c>
      <c r="IA68" s="2">
        <v>0</v>
      </c>
      <c r="IB68" s="2">
        <v>3</v>
      </c>
      <c r="IC68" s="2">
        <v>0</v>
      </c>
      <c r="ID68" s="2">
        <v>5</v>
      </c>
      <c r="IE68" s="2">
        <v>7</v>
      </c>
      <c r="IF68" s="2">
        <v>0</v>
      </c>
      <c r="IG68" s="2">
        <v>1</v>
      </c>
      <c r="IH68" s="2">
        <v>0</v>
      </c>
      <c r="II68" s="2">
        <v>0</v>
      </c>
      <c r="IJ68" s="2">
        <v>1</v>
      </c>
      <c r="IK68" s="2">
        <v>0</v>
      </c>
      <c r="IL68" s="2">
        <v>0</v>
      </c>
      <c r="IM68" s="2">
        <v>0</v>
      </c>
      <c r="IN68" s="2">
        <v>0</v>
      </c>
      <c r="IO68" s="2">
        <v>0</v>
      </c>
      <c r="IP68" s="2">
        <v>6</v>
      </c>
      <c r="IQ68" s="2">
        <v>1</v>
      </c>
      <c r="IR68" s="2">
        <v>2</v>
      </c>
      <c r="IS68" s="2">
        <v>3</v>
      </c>
      <c r="IT68" s="2">
        <v>3</v>
      </c>
      <c r="IU68" s="2">
        <v>6</v>
      </c>
      <c r="IV68" s="2">
        <v>0</v>
      </c>
      <c r="IW68" s="2">
        <v>5</v>
      </c>
      <c r="IX68" s="2">
        <v>0</v>
      </c>
      <c r="IY68" s="2">
        <v>4</v>
      </c>
      <c r="IZ68" s="2">
        <v>12</v>
      </c>
      <c r="JA68" s="2">
        <v>5</v>
      </c>
      <c r="JB68" s="2">
        <v>1</v>
      </c>
      <c r="JC68" s="2">
        <v>1</v>
      </c>
      <c r="JD68" s="2">
        <v>0</v>
      </c>
      <c r="JE68" s="2">
        <v>0</v>
      </c>
      <c r="JF68" s="2">
        <v>0</v>
      </c>
      <c r="JG68" s="2">
        <v>1</v>
      </c>
      <c r="JH68" s="2">
        <v>0</v>
      </c>
      <c r="JI68" s="2">
        <v>0</v>
      </c>
      <c r="JJ68" s="2">
        <v>0</v>
      </c>
      <c r="JK68" s="2">
        <v>4</v>
      </c>
      <c r="JL68" s="2">
        <v>1</v>
      </c>
      <c r="JM68" s="2">
        <v>1</v>
      </c>
      <c r="JN68" s="2">
        <v>3</v>
      </c>
      <c r="JO68" s="2">
        <v>3</v>
      </c>
      <c r="JP68" s="2">
        <v>6</v>
      </c>
      <c r="JQ68" s="2">
        <v>0</v>
      </c>
      <c r="JR68" s="2">
        <v>4</v>
      </c>
      <c r="JS68" s="2">
        <v>0</v>
      </c>
      <c r="JT68" s="2">
        <v>5</v>
      </c>
      <c r="JU68" s="2">
        <v>12</v>
      </c>
      <c r="JV68" s="2">
        <v>5</v>
      </c>
      <c r="JW68" s="2">
        <v>1</v>
      </c>
      <c r="JX68" s="2">
        <v>1</v>
      </c>
      <c r="JY68" s="2">
        <v>0</v>
      </c>
      <c r="JZ68" s="2">
        <v>0</v>
      </c>
      <c r="KA68" s="2">
        <v>0</v>
      </c>
      <c r="KB68" s="2">
        <v>1</v>
      </c>
      <c r="KC68" s="2">
        <v>1</v>
      </c>
      <c r="KD68" s="2">
        <v>0</v>
      </c>
      <c r="KE68" s="2">
        <v>0</v>
      </c>
      <c r="KF68" s="2">
        <v>1</v>
      </c>
      <c r="KG68" s="2">
        <v>14</v>
      </c>
      <c r="KH68" s="2">
        <v>1</v>
      </c>
      <c r="KJ68" s="2">
        <v>4</v>
      </c>
      <c r="KK68" s="2">
        <v>4</v>
      </c>
      <c r="KL68" s="2">
        <v>2</v>
      </c>
      <c r="KM68" s="2">
        <v>4</v>
      </c>
      <c r="KN68" s="2">
        <v>4</v>
      </c>
      <c r="KO68" s="2">
        <v>3</v>
      </c>
      <c r="KP68" s="2">
        <v>3</v>
      </c>
      <c r="KQ68" s="2">
        <v>3</v>
      </c>
      <c r="KR68" s="2">
        <v>4</v>
      </c>
      <c r="KS68" s="2">
        <v>4</v>
      </c>
      <c r="KT68" s="2">
        <v>2</v>
      </c>
      <c r="KU68" s="2">
        <v>4</v>
      </c>
      <c r="KV68" s="2">
        <v>0</v>
      </c>
      <c r="LE68" s="2">
        <v>1</v>
      </c>
      <c r="LF68" s="2">
        <v>1</v>
      </c>
      <c r="LG68" s="2">
        <v>1</v>
      </c>
      <c r="LH68" s="2">
        <v>0</v>
      </c>
      <c r="LI68" s="2">
        <v>0</v>
      </c>
      <c r="LJ68" s="2">
        <v>1</v>
      </c>
      <c r="LK68" s="2">
        <v>1</v>
      </c>
      <c r="LL68" s="2">
        <v>1</v>
      </c>
      <c r="LM68" s="2">
        <v>0</v>
      </c>
      <c r="LN68" s="46">
        <v>2</v>
      </c>
      <c r="LO68" s="46">
        <v>1</v>
      </c>
      <c r="LP68" s="2">
        <v>1</v>
      </c>
      <c r="LQ68" s="2">
        <v>1</v>
      </c>
      <c r="LR68" s="2">
        <v>1</v>
      </c>
      <c r="LS68" s="2">
        <v>1</v>
      </c>
      <c r="LT68" s="46">
        <v>1</v>
      </c>
      <c r="LU68" s="46">
        <v>1</v>
      </c>
      <c r="LV68" s="2">
        <v>1</v>
      </c>
      <c r="LW68" s="2">
        <v>0</v>
      </c>
      <c r="LX68" s="2">
        <v>1</v>
      </c>
      <c r="LY68" s="46">
        <v>1</v>
      </c>
      <c r="LZ68" s="46">
        <v>1</v>
      </c>
      <c r="MA68" s="46">
        <v>1</v>
      </c>
      <c r="MB68" s="2">
        <v>1</v>
      </c>
      <c r="MC68" s="2">
        <v>1</v>
      </c>
      <c r="MD68" s="2">
        <v>1</v>
      </c>
      <c r="ME68" s="2">
        <v>1</v>
      </c>
      <c r="MF68" s="2">
        <v>1</v>
      </c>
      <c r="MG68" s="2">
        <v>0</v>
      </c>
      <c r="MH68" s="2">
        <v>1</v>
      </c>
      <c r="MI68" s="2">
        <v>1</v>
      </c>
      <c r="MJ68" s="2">
        <v>1</v>
      </c>
      <c r="MK68" s="2">
        <v>1</v>
      </c>
      <c r="ML68" s="2">
        <v>1</v>
      </c>
      <c r="MM68" s="2">
        <v>0</v>
      </c>
      <c r="MN68" s="46">
        <v>1</v>
      </c>
      <c r="MO68" s="46">
        <v>1</v>
      </c>
      <c r="MP68" s="2">
        <v>0</v>
      </c>
      <c r="MQ68" s="2">
        <v>1</v>
      </c>
      <c r="MR68" s="2">
        <v>0</v>
      </c>
      <c r="MS68" s="2">
        <v>2</v>
      </c>
      <c r="MT68" s="2">
        <v>1</v>
      </c>
      <c r="MU68" s="2">
        <v>1</v>
      </c>
      <c r="MV68" s="2">
        <v>1</v>
      </c>
      <c r="MW68" s="2">
        <v>1</v>
      </c>
      <c r="MX68" s="2">
        <v>1</v>
      </c>
      <c r="MY68" s="2">
        <v>0</v>
      </c>
      <c r="MZ68" s="2">
        <v>1</v>
      </c>
      <c r="NA68" s="2">
        <v>1</v>
      </c>
      <c r="NB68" s="2">
        <v>1</v>
      </c>
      <c r="NC68" s="2">
        <v>1</v>
      </c>
      <c r="ND68" s="2">
        <v>1</v>
      </c>
      <c r="NE68" s="2">
        <v>0</v>
      </c>
      <c r="NF68" s="46">
        <v>1</v>
      </c>
      <c r="NG68" s="46">
        <v>0</v>
      </c>
      <c r="NH68" s="2">
        <v>0</v>
      </c>
      <c r="NI68" s="2">
        <v>1</v>
      </c>
      <c r="NJ68" s="38">
        <v>44073</v>
      </c>
      <c r="NK68" s="2">
        <v>2</v>
      </c>
      <c r="NL68" s="2">
        <v>1</v>
      </c>
      <c r="NM68" s="2">
        <v>0</v>
      </c>
      <c r="NN68" s="2">
        <v>0</v>
      </c>
      <c r="NO68" s="2">
        <v>0</v>
      </c>
      <c r="NP68" s="2">
        <v>0</v>
      </c>
      <c r="NQ68" s="2">
        <v>0</v>
      </c>
      <c r="NR68" s="2">
        <v>1</v>
      </c>
      <c r="NS68" s="2">
        <v>0</v>
      </c>
      <c r="NT68" s="2">
        <v>1</v>
      </c>
      <c r="NU68" s="2">
        <v>0</v>
      </c>
      <c r="NV68" s="2">
        <v>0</v>
      </c>
      <c r="NW68" s="2">
        <v>1</v>
      </c>
      <c r="NX68" s="2">
        <v>0</v>
      </c>
      <c r="NY68" s="2">
        <v>0</v>
      </c>
      <c r="NZ68" s="2">
        <v>0</v>
      </c>
      <c r="OA68" s="2">
        <v>0</v>
      </c>
      <c r="OB68" s="2">
        <v>0</v>
      </c>
      <c r="OC68" s="2">
        <v>0</v>
      </c>
      <c r="OD68" s="2">
        <v>0</v>
      </c>
      <c r="OE68" s="2">
        <v>0</v>
      </c>
      <c r="OF68" s="2">
        <v>0</v>
      </c>
      <c r="OG68" s="2">
        <v>0</v>
      </c>
      <c r="OH68" s="2">
        <v>1</v>
      </c>
      <c r="OI68" s="2">
        <v>1</v>
      </c>
      <c r="OJ68" s="2">
        <v>1</v>
      </c>
      <c r="OK68" s="2">
        <v>1</v>
      </c>
      <c r="OL68" s="2">
        <v>1</v>
      </c>
      <c r="OM68" s="2">
        <v>1</v>
      </c>
      <c r="ON68" s="2">
        <v>3</v>
      </c>
      <c r="OO68" s="2">
        <v>2</v>
      </c>
      <c r="OP68" s="2">
        <v>1</v>
      </c>
      <c r="OQ68" s="2">
        <v>1</v>
      </c>
      <c r="OR68" s="2">
        <v>1</v>
      </c>
      <c r="OS68" s="2">
        <v>1</v>
      </c>
      <c r="OT68" s="46">
        <v>1</v>
      </c>
      <c r="OU68" s="2">
        <v>1</v>
      </c>
      <c r="OV68" s="2">
        <v>1</v>
      </c>
      <c r="OW68" s="2">
        <v>1</v>
      </c>
      <c r="OX68" s="2">
        <v>1</v>
      </c>
      <c r="OY68" s="2">
        <v>1</v>
      </c>
      <c r="OZ68" s="2">
        <v>1</v>
      </c>
      <c r="PA68" s="2">
        <v>1</v>
      </c>
      <c r="PB68" s="2">
        <v>1</v>
      </c>
      <c r="PC68" s="46">
        <v>1</v>
      </c>
      <c r="PD68" s="46">
        <v>1</v>
      </c>
      <c r="PE68" s="2">
        <v>1</v>
      </c>
      <c r="PF68" s="2">
        <v>1</v>
      </c>
      <c r="PG68" s="2">
        <v>3</v>
      </c>
      <c r="PH68" s="46">
        <v>1</v>
      </c>
      <c r="PI68" s="2">
        <v>2</v>
      </c>
      <c r="PJ68" s="2">
        <v>1</v>
      </c>
      <c r="PK68" s="2">
        <v>3</v>
      </c>
      <c r="PL68" s="2">
        <v>2</v>
      </c>
      <c r="PM68" s="2">
        <v>2</v>
      </c>
      <c r="PN68" s="2">
        <v>1</v>
      </c>
      <c r="PO68" s="2">
        <v>2</v>
      </c>
      <c r="PP68" s="2">
        <v>3</v>
      </c>
      <c r="PQ68" s="2">
        <v>3</v>
      </c>
      <c r="PR68" s="2">
        <v>1</v>
      </c>
      <c r="PS68" s="2">
        <v>2</v>
      </c>
      <c r="PT68" s="2">
        <v>2</v>
      </c>
      <c r="PU68" s="2">
        <v>1</v>
      </c>
      <c r="PV68" s="2">
        <v>3</v>
      </c>
      <c r="PW68" s="2">
        <v>2</v>
      </c>
      <c r="PX68" s="2">
        <v>1</v>
      </c>
      <c r="PY68" s="2">
        <v>2</v>
      </c>
      <c r="PZ68" s="2">
        <v>2</v>
      </c>
      <c r="QA68" s="2">
        <v>3</v>
      </c>
      <c r="QB68" s="2">
        <v>3</v>
      </c>
      <c r="QC68" s="2">
        <v>3</v>
      </c>
      <c r="QD68" s="2">
        <v>3</v>
      </c>
      <c r="QE68" s="2">
        <v>2</v>
      </c>
      <c r="QF68" s="2">
        <v>3</v>
      </c>
      <c r="QG68" s="2">
        <v>2</v>
      </c>
      <c r="QH68" s="2">
        <v>2</v>
      </c>
      <c r="QI68" s="2">
        <v>3</v>
      </c>
      <c r="QJ68" s="2">
        <v>1</v>
      </c>
      <c r="QK68" s="2">
        <v>0</v>
      </c>
      <c r="QL68" s="2">
        <v>0</v>
      </c>
      <c r="QM68" s="2">
        <v>1</v>
      </c>
      <c r="QN68" s="2">
        <v>0</v>
      </c>
      <c r="QO68" s="2">
        <v>3</v>
      </c>
      <c r="QP68" s="2">
        <v>2</v>
      </c>
      <c r="QQ68" s="2">
        <v>3</v>
      </c>
      <c r="QR68" s="2">
        <v>0</v>
      </c>
      <c r="QT68" s="2">
        <v>0</v>
      </c>
      <c r="QV68" s="2">
        <v>3</v>
      </c>
      <c r="QW68" s="2">
        <v>3</v>
      </c>
      <c r="QX68" s="2">
        <v>0</v>
      </c>
      <c r="QY68" s="2">
        <v>1</v>
      </c>
      <c r="QZ68" s="2">
        <v>0</v>
      </c>
      <c r="RA68" s="2">
        <v>0</v>
      </c>
      <c r="RB68" s="2">
        <v>1</v>
      </c>
      <c r="RC68" s="2">
        <v>1</v>
      </c>
      <c r="RD68" s="2">
        <v>3</v>
      </c>
      <c r="RE68" s="2">
        <v>1</v>
      </c>
      <c r="RF68" s="2">
        <v>1</v>
      </c>
      <c r="RG68" s="2">
        <v>1</v>
      </c>
      <c r="RH68" s="2">
        <v>1</v>
      </c>
      <c r="RJ68" s="2">
        <v>0</v>
      </c>
      <c r="RK68" s="2">
        <v>1</v>
      </c>
      <c r="RL68" s="2">
        <v>1</v>
      </c>
      <c r="RM68" s="2">
        <v>0</v>
      </c>
      <c r="RN68" s="2">
        <v>1</v>
      </c>
      <c r="RO68" s="2">
        <v>0</v>
      </c>
      <c r="RP68" s="2">
        <v>1</v>
      </c>
      <c r="RQ68" s="2">
        <v>1</v>
      </c>
      <c r="RR68" s="2">
        <v>1</v>
      </c>
      <c r="RS68" s="2">
        <v>1</v>
      </c>
      <c r="RT68" s="2">
        <v>0</v>
      </c>
      <c r="RU68" s="2">
        <v>1</v>
      </c>
      <c r="RV68" s="2">
        <v>1</v>
      </c>
      <c r="RW68" s="2">
        <v>1</v>
      </c>
      <c r="RX68" s="2">
        <v>1</v>
      </c>
      <c r="RY68" s="2">
        <v>1</v>
      </c>
      <c r="RZ68" s="2">
        <v>1</v>
      </c>
      <c r="SA68" s="2">
        <v>1</v>
      </c>
      <c r="SB68" s="2">
        <v>0</v>
      </c>
      <c r="SC68" s="2">
        <v>1</v>
      </c>
      <c r="SD68" s="2">
        <v>0</v>
      </c>
      <c r="SE68" s="2">
        <v>0</v>
      </c>
      <c r="SF68" s="2">
        <v>1</v>
      </c>
      <c r="SG68" s="2">
        <v>1</v>
      </c>
      <c r="SH68" s="2">
        <v>1</v>
      </c>
      <c r="SI68" s="2">
        <v>0</v>
      </c>
      <c r="SK68" s="2">
        <v>1</v>
      </c>
      <c r="SL68" s="2">
        <v>1</v>
      </c>
      <c r="SM68" s="2">
        <v>1</v>
      </c>
      <c r="SN68" s="2">
        <v>1</v>
      </c>
      <c r="SO68" s="2">
        <v>1</v>
      </c>
      <c r="SP68" s="2">
        <v>0</v>
      </c>
      <c r="SQ68" s="2">
        <v>0</v>
      </c>
      <c r="SR68" s="2">
        <v>0</v>
      </c>
      <c r="SS68" s="2">
        <v>1</v>
      </c>
      <c r="ST68" s="2">
        <v>1</v>
      </c>
      <c r="SU68" s="2">
        <v>1</v>
      </c>
      <c r="SV68" s="2">
        <v>0</v>
      </c>
      <c r="SW68" s="2">
        <v>0</v>
      </c>
      <c r="SX68" s="2">
        <v>0</v>
      </c>
      <c r="SY68" s="2">
        <v>0</v>
      </c>
      <c r="SZ68" s="2">
        <v>0</v>
      </c>
      <c r="TA68" s="2">
        <v>0</v>
      </c>
      <c r="TB68" s="2">
        <v>0</v>
      </c>
      <c r="TC68" s="2">
        <v>0</v>
      </c>
      <c r="TE68" s="2">
        <v>1</v>
      </c>
      <c r="TF68" s="2">
        <v>1</v>
      </c>
      <c r="TG68" s="2">
        <v>1</v>
      </c>
      <c r="TH68" s="2">
        <v>1</v>
      </c>
      <c r="TI68" s="2">
        <v>0</v>
      </c>
      <c r="TJ68" s="2">
        <v>0</v>
      </c>
      <c r="TK68" s="2">
        <v>1</v>
      </c>
      <c r="TL68" s="2">
        <v>1</v>
      </c>
      <c r="TM68" s="2">
        <v>2</v>
      </c>
      <c r="TN68" s="2">
        <v>1</v>
      </c>
      <c r="TO68" s="2">
        <v>1</v>
      </c>
      <c r="TP68" s="2">
        <v>1</v>
      </c>
      <c r="TQ68" s="2">
        <v>1</v>
      </c>
      <c r="TR68" s="2">
        <v>0</v>
      </c>
      <c r="TS68" s="2">
        <v>0</v>
      </c>
      <c r="TT68" s="2">
        <v>0</v>
      </c>
      <c r="TU68" s="2">
        <v>0</v>
      </c>
      <c r="TV68" s="2">
        <v>0</v>
      </c>
      <c r="TW68" s="2">
        <v>0</v>
      </c>
      <c r="TX68" s="2">
        <v>0</v>
      </c>
      <c r="TY68" s="2">
        <v>0</v>
      </c>
      <c r="UA68" s="2">
        <v>3</v>
      </c>
      <c r="UB68" s="2">
        <v>3</v>
      </c>
      <c r="UC68" s="2">
        <v>1</v>
      </c>
      <c r="UD68" s="2">
        <v>0</v>
      </c>
      <c r="UE68" s="2">
        <v>1</v>
      </c>
      <c r="UF68" s="2">
        <v>1</v>
      </c>
      <c r="UG68" s="2">
        <v>1</v>
      </c>
      <c r="UH68" s="2">
        <v>0</v>
      </c>
      <c r="UI68" s="2">
        <v>1</v>
      </c>
      <c r="UJ68" s="2">
        <v>1</v>
      </c>
      <c r="UK68" s="2">
        <v>1</v>
      </c>
      <c r="UL68" s="2">
        <v>0</v>
      </c>
      <c r="UM68" s="2">
        <v>0</v>
      </c>
      <c r="UN68" s="2">
        <v>1</v>
      </c>
      <c r="UO68" s="2">
        <v>0</v>
      </c>
      <c r="UP68" s="2">
        <v>1</v>
      </c>
      <c r="UQ68" s="2">
        <v>1</v>
      </c>
      <c r="UR68" s="2">
        <v>1</v>
      </c>
      <c r="US68" s="2">
        <v>1</v>
      </c>
      <c r="UT68" s="2">
        <v>1</v>
      </c>
      <c r="UU68" s="2">
        <v>1</v>
      </c>
      <c r="UV68" s="2">
        <v>1</v>
      </c>
      <c r="UW68" s="2">
        <v>1</v>
      </c>
      <c r="UX68" s="2">
        <v>0</v>
      </c>
      <c r="UY68" s="2">
        <v>0</v>
      </c>
      <c r="UZ68" s="2">
        <v>2</v>
      </c>
    </row>
    <row r="69" spans="1:572" x14ac:dyDescent="0.25">
      <c r="A69" s="2">
        <v>118</v>
      </c>
      <c r="B69" s="2" t="s">
        <v>114</v>
      </c>
      <c r="C69" s="2" t="s">
        <v>1328</v>
      </c>
      <c r="D69" s="2">
        <v>1</v>
      </c>
      <c r="F69" s="31" t="s">
        <v>2609</v>
      </c>
      <c r="G69" s="2">
        <v>1</v>
      </c>
      <c r="H69" s="2">
        <v>0</v>
      </c>
      <c r="J69" s="2">
        <v>1</v>
      </c>
      <c r="K69" s="2">
        <v>0</v>
      </c>
      <c r="L69" s="2">
        <v>0</v>
      </c>
      <c r="M69" s="2">
        <v>1</v>
      </c>
      <c r="N69" s="2">
        <v>1</v>
      </c>
      <c r="O69" s="2">
        <v>1</v>
      </c>
      <c r="P69" s="2">
        <v>1</v>
      </c>
      <c r="Q69" s="2">
        <v>0</v>
      </c>
      <c r="R69" s="2">
        <v>0</v>
      </c>
      <c r="S69" s="2">
        <v>0</v>
      </c>
      <c r="T69" s="2">
        <v>0</v>
      </c>
      <c r="U69" s="2">
        <v>1</v>
      </c>
      <c r="V69" s="2">
        <v>1</v>
      </c>
      <c r="W69" s="2">
        <v>0</v>
      </c>
      <c r="X69" s="2">
        <v>1</v>
      </c>
      <c r="Y69" s="2">
        <v>1</v>
      </c>
      <c r="Z69" s="2">
        <v>1</v>
      </c>
      <c r="AA69" s="2">
        <v>0</v>
      </c>
      <c r="AB69" s="2">
        <v>0</v>
      </c>
      <c r="AC69" s="2">
        <v>0</v>
      </c>
      <c r="AD69" s="2">
        <v>0</v>
      </c>
      <c r="AE69" s="2">
        <v>0</v>
      </c>
      <c r="AF69" s="2">
        <v>1</v>
      </c>
      <c r="AG69" s="2">
        <v>3</v>
      </c>
      <c r="AH69" s="2">
        <v>1</v>
      </c>
      <c r="AI69" s="2">
        <v>4</v>
      </c>
      <c r="AJ69" s="46">
        <v>0</v>
      </c>
      <c r="AK69" s="2">
        <v>0</v>
      </c>
      <c r="AL69" s="2">
        <v>0</v>
      </c>
      <c r="AM69" s="2">
        <v>0</v>
      </c>
      <c r="AN69" s="2">
        <v>0</v>
      </c>
      <c r="AO69" s="2">
        <v>0</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1</v>
      </c>
      <c r="BG69" s="2">
        <v>11</v>
      </c>
      <c r="BH69" s="2">
        <v>0</v>
      </c>
      <c r="BI69" s="2">
        <v>0</v>
      </c>
      <c r="BJ69" s="2">
        <v>0</v>
      </c>
      <c r="BK69" s="2">
        <v>0</v>
      </c>
      <c r="BL69" s="2">
        <v>0</v>
      </c>
      <c r="BM69" s="2">
        <v>0</v>
      </c>
      <c r="BN69" s="2">
        <v>0</v>
      </c>
      <c r="BO69" s="2">
        <v>0</v>
      </c>
      <c r="BP69" s="2">
        <v>1</v>
      </c>
      <c r="BQ69" s="2">
        <v>0</v>
      </c>
      <c r="BR69" s="2">
        <v>0</v>
      </c>
      <c r="BS69" s="2">
        <v>0</v>
      </c>
      <c r="CB69" s="2">
        <v>1</v>
      </c>
      <c r="CC69" s="2">
        <v>0</v>
      </c>
      <c r="CE69" s="2">
        <v>35000</v>
      </c>
      <c r="CF69" s="46">
        <v>15000</v>
      </c>
      <c r="CG69" s="2">
        <v>0</v>
      </c>
      <c r="CH69" s="46">
        <v>4</v>
      </c>
      <c r="CI69" s="2">
        <v>2</v>
      </c>
      <c r="CJ69" s="2">
        <v>0</v>
      </c>
      <c r="CK69" s="2">
        <v>0</v>
      </c>
      <c r="CL69" s="2">
        <v>1</v>
      </c>
      <c r="CM69" s="2">
        <v>0</v>
      </c>
      <c r="CN69" s="2">
        <v>1</v>
      </c>
      <c r="CO69" s="2">
        <v>0</v>
      </c>
      <c r="CP69" s="2">
        <v>1</v>
      </c>
      <c r="CQ69" s="2">
        <v>4</v>
      </c>
      <c r="CR69" s="2">
        <v>1</v>
      </c>
      <c r="CT69" s="46">
        <v>11</v>
      </c>
      <c r="CU69" s="46">
        <v>440</v>
      </c>
      <c r="CV69" s="2">
        <v>0</v>
      </c>
      <c r="CX69" s="2">
        <v>0</v>
      </c>
      <c r="CZ69" s="2">
        <v>3</v>
      </c>
      <c r="DA69" s="2">
        <v>120</v>
      </c>
      <c r="DB69" s="46">
        <v>2</v>
      </c>
      <c r="DC69" s="46">
        <v>80</v>
      </c>
      <c r="DD69" s="46">
        <v>4</v>
      </c>
      <c r="DE69" s="46">
        <v>160</v>
      </c>
      <c r="DF69" s="2">
        <v>0</v>
      </c>
      <c r="DH69" s="46">
        <v>4</v>
      </c>
      <c r="DI69" s="46">
        <v>160</v>
      </c>
      <c r="DJ69" s="46">
        <v>0</v>
      </c>
      <c r="DK69" s="46"/>
      <c r="DL69" s="2">
        <v>1</v>
      </c>
      <c r="DM69" s="2">
        <v>40</v>
      </c>
      <c r="DN69" s="46">
        <v>9</v>
      </c>
      <c r="DO69" s="46">
        <v>360</v>
      </c>
      <c r="DP69" s="46">
        <v>2</v>
      </c>
      <c r="DQ69" s="46">
        <v>40</v>
      </c>
      <c r="DR69" s="2">
        <v>0</v>
      </c>
      <c r="DS69" s="46"/>
      <c r="DT69" s="46"/>
      <c r="DU69" s="46"/>
      <c r="DV69" s="46"/>
      <c r="DW69" s="46"/>
      <c r="DX69" s="46"/>
      <c r="DY69" s="46"/>
      <c r="DZ69" s="46"/>
      <c r="EA69" s="46"/>
      <c r="EB69" s="46"/>
      <c r="EC69" s="46"/>
      <c r="ED69" s="46"/>
      <c r="EE69" s="46"/>
      <c r="EF69" s="46"/>
      <c r="EG69" s="46"/>
      <c r="EH69" s="46"/>
      <c r="EI69" s="2">
        <v>1</v>
      </c>
      <c r="EJ69" s="2">
        <v>0</v>
      </c>
      <c r="EK69" s="2">
        <v>0</v>
      </c>
      <c r="EL69" s="2">
        <v>0</v>
      </c>
      <c r="EM69" s="2">
        <v>1</v>
      </c>
      <c r="EN69" s="2">
        <v>2</v>
      </c>
      <c r="EO69" s="2">
        <v>0</v>
      </c>
      <c r="EP69" s="2">
        <v>1</v>
      </c>
      <c r="EQ69" s="2">
        <v>0</v>
      </c>
      <c r="ER69" s="2">
        <v>1</v>
      </c>
      <c r="ES69" s="2">
        <v>5</v>
      </c>
      <c r="ET69" s="2">
        <v>1</v>
      </c>
      <c r="EU69" s="2">
        <v>0</v>
      </c>
      <c r="FD69" s="2">
        <v>1</v>
      </c>
      <c r="FE69" s="2">
        <v>6</v>
      </c>
      <c r="FF69" s="2">
        <v>0</v>
      </c>
      <c r="FG69" s="2">
        <v>0</v>
      </c>
      <c r="FH69" s="2">
        <v>0</v>
      </c>
      <c r="FI69" s="2">
        <v>1</v>
      </c>
      <c r="FJ69" s="2">
        <v>0</v>
      </c>
      <c r="FK69" s="2">
        <v>0</v>
      </c>
      <c r="FL69" s="2">
        <v>0</v>
      </c>
      <c r="FM69" s="2">
        <v>0</v>
      </c>
      <c r="FN69" s="2">
        <v>1</v>
      </c>
      <c r="FO69" s="2">
        <v>0</v>
      </c>
      <c r="FP69" s="2">
        <v>0</v>
      </c>
      <c r="FQ69" s="2">
        <v>0</v>
      </c>
      <c r="FZ69" s="2">
        <v>0</v>
      </c>
      <c r="GV69" s="2">
        <v>1</v>
      </c>
      <c r="GW69" s="2">
        <v>0</v>
      </c>
      <c r="GX69" s="2">
        <v>0</v>
      </c>
      <c r="GY69" s="2">
        <v>0</v>
      </c>
      <c r="GZ69" s="2">
        <v>0</v>
      </c>
      <c r="HA69" s="2">
        <v>1</v>
      </c>
      <c r="HB69" s="2">
        <v>0</v>
      </c>
      <c r="HC69" s="2">
        <v>0</v>
      </c>
      <c r="HD69" s="2">
        <v>0</v>
      </c>
      <c r="HE69" s="2">
        <v>0</v>
      </c>
      <c r="HF69" s="2">
        <v>0</v>
      </c>
      <c r="HG69" s="2">
        <v>0</v>
      </c>
      <c r="HH69" s="2">
        <v>0</v>
      </c>
      <c r="HI69" s="2">
        <v>0</v>
      </c>
      <c r="HR69" s="2">
        <v>1</v>
      </c>
      <c r="HS69" s="2">
        <v>1</v>
      </c>
      <c r="HT69" s="2">
        <v>0</v>
      </c>
      <c r="HU69" s="2">
        <v>0</v>
      </c>
      <c r="HV69" s="2">
        <v>0</v>
      </c>
      <c r="HW69" s="2">
        <v>0</v>
      </c>
      <c r="HX69" s="2">
        <v>0</v>
      </c>
      <c r="HY69" s="2">
        <v>1</v>
      </c>
      <c r="HZ69" s="2">
        <v>0</v>
      </c>
      <c r="IA69" s="2">
        <v>0</v>
      </c>
      <c r="IB69" s="2">
        <v>0</v>
      </c>
      <c r="IC69" s="2">
        <v>0</v>
      </c>
      <c r="ID69" s="2">
        <v>0</v>
      </c>
      <c r="IE69" s="2">
        <v>0</v>
      </c>
      <c r="IF69" s="2">
        <v>0</v>
      </c>
      <c r="IG69" s="2">
        <v>0</v>
      </c>
      <c r="IP69" s="2">
        <v>1</v>
      </c>
      <c r="IQ69" s="2">
        <v>0</v>
      </c>
      <c r="IR69" s="2">
        <v>0</v>
      </c>
      <c r="IS69" s="2">
        <v>1</v>
      </c>
      <c r="IT69" s="2">
        <v>0</v>
      </c>
      <c r="IU69" s="2">
        <v>2</v>
      </c>
      <c r="IV69" s="2">
        <v>0</v>
      </c>
      <c r="IW69" s="2">
        <v>1</v>
      </c>
      <c r="IX69" s="2">
        <v>0</v>
      </c>
      <c r="IY69" s="2">
        <v>1</v>
      </c>
      <c r="IZ69" s="2">
        <v>6</v>
      </c>
      <c r="JA69" s="2">
        <v>0</v>
      </c>
      <c r="JB69" s="2">
        <v>0</v>
      </c>
      <c r="JK69" s="2">
        <v>2</v>
      </c>
      <c r="JL69" s="2">
        <v>0</v>
      </c>
      <c r="JM69" s="2">
        <v>0</v>
      </c>
      <c r="JN69" s="2">
        <v>1</v>
      </c>
      <c r="JO69" s="2">
        <v>0</v>
      </c>
      <c r="JP69" s="2">
        <v>2</v>
      </c>
      <c r="JQ69" s="2">
        <v>0</v>
      </c>
      <c r="JR69" s="2">
        <v>1</v>
      </c>
      <c r="JS69" s="2">
        <v>1</v>
      </c>
      <c r="JT69" s="2">
        <v>1</v>
      </c>
      <c r="JU69" s="2">
        <v>6</v>
      </c>
      <c r="JV69" s="2">
        <v>0</v>
      </c>
      <c r="JW69" s="2">
        <v>0</v>
      </c>
      <c r="KF69" s="2">
        <v>1</v>
      </c>
      <c r="KG69" s="2">
        <v>14</v>
      </c>
      <c r="KH69" s="2">
        <v>0</v>
      </c>
      <c r="KI69" s="2">
        <v>1</v>
      </c>
      <c r="KJ69" s="2">
        <v>4</v>
      </c>
      <c r="KK69" s="2">
        <v>4</v>
      </c>
      <c r="KL69" s="2">
        <v>4</v>
      </c>
      <c r="KM69" s="2">
        <v>4</v>
      </c>
      <c r="KN69" s="2">
        <v>2</v>
      </c>
      <c r="KO69" s="2">
        <v>3</v>
      </c>
      <c r="KP69" s="2">
        <v>4</v>
      </c>
      <c r="KQ69" s="2">
        <v>3</v>
      </c>
      <c r="KR69" s="2">
        <v>4</v>
      </c>
      <c r="KS69" s="2">
        <v>4</v>
      </c>
      <c r="KT69" s="2">
        <v>4</v>
      </c>
      <c r="KU69" s="2">
        <v>2</v>
      </c>
      <c r="KV69" s="2">
        <v>0</v>
      </c>
      <c r="LE69" s="2">
        <v>3</v>
      </c>
      <c r="LF69" s="2">
        <v>3</v>
      </c>
      <c r="LG69" s="2">
        <v>0</v>
      </c>
      <c r="LH69" s="2">
        <v>0</v>
      </c>
      <c r="LI69" s="2">
        <v>0</v>
      </c>
      <c r="LJ69" s="2">
        <v>0</v>
      </c>
      <c r="LK69" s="2">
        <v>0</v>
      </c>
      <c r="LL69" s="2">
        <v>0</v>
      </c>
      <c r="LM69" s="2">
        <v>0</v>
      </c>
      <c r="LN69" s="46">
        <v>2</v>
      </c>
      <c r="LO69" s="46">
        <v>1</v>
      </c>
      <c r="LP69" s="2">
        <v>0</v>
      </c>
      <c r="LQ69" s="2">
        <v>1</v>
      </c>
      <c r="LR69" s="2">
        <v>1</v>
      </c>
      <c r="LS69" s="2">
        <v>1</v>
      </c>
      <c r="LT69" s="46">
        <v>1</v>
      </c>
      <c r="LU69" s="46">
        <v>1</v>
      </c>
      <c r="LV69" s="2">
        <v>1</v>
      </c>
      <c r="LW69" s="2">
        <v>0</v>
      </c>
      <c r="LX69" s="2">
        <v>1</v>
      </c>
      <c r="LY69" s="46">
        <v>1</v>
      </c>
      <c r="LZ69" s="46">
        <v>0</v>
      </c>
      <c r="MA69" s="46">
        <v>0</v>
      </c>
      <c r="MB69" s="2">
        <v>0</v>
      </c>
      <c r="MC69" s="2">
        <v>1</v>
      </c>
      <c r="MD69" s="2">
        <v>1</v>
      </c>
      <c r="ME69" s="2">
        <v>0</v>
      </c>
      <c r="MF69" s="2">
        <v>0</v>
      </c>
      <c r="MG69" s="2">
        <v>0</v>
      </c>
      <c r="MH69" s="2">
        <v>0</v>
      </c>
      <c r="MI69" s="2">
        <v>0</v>
      </c>
      <c r="MJ69" s="2">
        <v>1</v>
      </c>
      <c r="MK69" s="2">
        <v>1</v>
      </c>
      <c r="ML69" s="2">
        <v>0</v>
      </c>
      <c r="MM69" s="2">
        <v>0</v>
      </c>
      <c r="MN69" s="46">
        <v>1</v>
      </c>
      <c r="MO69" s="46">
        <v>0</v>
      </c>
      <c r="MP69" s="2">
        <v>0</v>
      </c>
      <c r="MQ69" s="2">
        <v>0</v>
      </c>
      <c r="MR69" s="2">
        <v>0</v>
      </c>
      <c r="MS69" s="2">
        <v>1</v>
      </c>
      <c r="MT69" s="2">
        <v>1</v>
      </c>
      <c r="MU69" s="2">
        <v>1</v>
      </c>
      <c r="MV69" s="2">
        <v>1</v>
      </c>
      <c r="MW69" s="2">
        <v>2</v>
      </c>
      <c r="MX69" s="2">
        <v>2</v>
      </c>
      <c r="MY69" s="2">
        <v>0</v>
      </c>
      <c r="MZ69" s="2">
        <v>1</v>
      </c>
      <c r="NA69" s="2">
        <v>1</v>
      </c>
      <c r="NB69" s="2">
        <v>1</v>
      </c>
      <c r="NC69" s="2">
        <v>1</v>
      </c>
      <c r="ND69" s="2">
        <v>0</v>
      </c>
      <c r="NE69" s="2">
        <v>0</v>
      </c>
      <c r="NF69" s="46">
        <v>1</v>
      </c>
      <c r="NG69" s="46">
        <v>0</v>
      </c>
      <c r="NH69" s="2">
        <v>1</v>
      </c>
      <c r="NI69" s="2">
        <v>1</v>
      </c>
      <c r="NJ69" s="38">
        <v>44071</v>
      </c>
      <c r="NK69" s="2">
        <v>2</v>
      </c>
      <c r="NL69" s="2">
        <v>0</v>
      </c>
      <c r="NM69" s="2">
        <v>0</v>
      </c>
      <c r="NN69" s="2">
        <v>0</v>
      </c>
      <c r="NO69" s="2">
        <v>0</v>
      </c>
      <c r="NP69" s="2">
        <v>0</v>
      </c>
      <c r="NQ69" s="2">
        <v>0</v>
      </c>
      <c r="NR69" s="2">
        <v>0</v>
      </c>
      <c r="NS69" s="2">
        <v>0</v>
      </c>
      <c r="NT69" s="2">
        <v>0</v>
      </c>
      <c r="NU69" s="2">
        <v>0</v>
      </c>
      <c r="NV69" s="2">
        <v>0</v>
      </c>
      <c r="NW69" s="2">
        <v>0</v>
      </c>
      <c r="NX69" s="2">
        <v>0</v>
      </c>
      <c r="NY69" s="2">
        <v>0</v>
      </c>
      <c r="NZ69" s="2">
        <v>0</v>
      </c>
      <c r="OA69" s="2">
        <v>0</v>
      </c>
      <c r="OB69" s="2">
        <v>0</v>
      </c>
      <c r="OC69" s="2">
        <v>0</v>
      </c>
      <c r="OD69" s="2">
        <v>0</v>
      </c>
      <c r="OE69" s="2">
        <v>0</v>
      </c>
      <c r="OF69" s="2">
        <v>0</v>
      </c>
      <c r="OG69" s="2">
        <v>0</v>
      </c>
      <c r="OH69" s="2">
        <v>1</v>
      </c>
      <c r="OI69" s="2">
        <v>2</v>
      </c>
      <c r="OJ69" s="2">
        <v>0</v>
      </c>
      <c r="OK69" s="2">
        <v>2</v>
      </c>
      <c r="OL69" s="2">
        <v>1</v>
      </c>
      <c r="OM69" s="2">
        <v>1</v>
      </c>
      <c r="ON69" s="2">
        <v>3</v>
      </c>
      <c r="OO69" s="2">
        <v>1</v>
      </c>
      <c r="OP69" s="2">
        <v>1</v>
      </c>
      <c r="OQ69" s="2">
        <v>1</v>
      </c>
      <c r="OR69" s="2">
        <v>1</v>
      </c>
      <c r="OS69" s="2">
        <v>1</v>
      </c>
      <c r="OT69" s="46">
        <v>3</v>
      </c>
      <c r="OU69" s="2">
        <v>3</v>
      </c>
      <c r="OV69" s="2">
        <v>3</v>
      </c>
      <c r="OW69" s="2">
        <v>1</v>
      </c>
      <c r="OX69" s="2">
        <v>1</v>
      </c>
      <c r="OY69" s="2">
        <v>1</v>
      </c>
      <c r="OZ69" s="2">
        <v>1</v>
      </c>
      <c r="PA69" s="2">
        <v>1</v>
      </c>
      <c r="PB69" s="2">
        <v>2</v>
      </c>
      <c r="PC69" s="46">
        <v>2</v>
      </c>
      <c r="PD69" s="46">
        <v>2</v>
      </c>
      <c r="PE69" s="2">
        <v>2</v>
      </c>
      <c r="PF69" s="2">
        <v>1</v>
      </c>
      <c r="PG69" s="2">
        <v>3</v>
      </c>
      <c r="PH69" s="46">
        <v>1</v>
      </c>
      <c r="PI69" s="2">
        <v>1</v>
      </c>
      <c r="PJ69" s="2">
        <v>1</v>
      </c>
      <c r="PK69" s="2">
        <v>1</v>
      </c>
      <c r="PL69" s="2">
        <v>3</v>
      </c>
      <c r="PM69" s="2">
        <v>3</v>
      </c>
      <c r="PN69" s="2">
        <v>3</v>
      </c>
      <c r="PO69" s="2">
        <v>3</v>
      </c>
      <c r="PP69" s="2">
        <v>3</v>
      </c>
      <c r="PQ69" s="2">
        <v>3</v>
      </c>
      <c r="PR69" s="2">
        <v>1</v>
      </c>
      <c r="PS69" s="2">
        <v>3</v>
      </c>
      <c r="PT69" s="2">
        <v>3</v>
      </c>
      <c r="PU69" s="2">
        <v>3</v>
      </c>
      <c r="PV69" s="2">
        <v>3</v>
      </c>
      <c r="PW69" s="2">
        <v>1</v>
      </c>
      <c r="PX69" s="2">
        <v>3</v>
      </c>
      <c r="PY69" s="2">
        <v>1</v>
      </c>
      <c r="PZ69" s="2">
        <v>1</v>
      </c>
      <c r="QA69" s="2">
        <v>1</v>
      </c>
      <c r="QB69" s="2">
        <v>1</v>
      </c>
      <c r="QC69" s="2">
        <v>1</v>
      </c>
      <c r="QD69" s="2">
        <v>3</v>
      </c>
      <c r="QE69" s="2">
        <v>1</v>
      </c>
      <c r="QF69" s="2">
        <v>3</v>
      </c>
      <c r="QG69" s="2">
        <v>1</v>
      </c>
      <c r="QH69" s="2">
        <v>1</v>
      </c>
      <c r="QI69" s="2">
        <v>3</v>
      </c>
      <c r="QJ69" s="2">
        <v>2</v>
      </c>
      <c r="QK69" s="2">
        <v>1</v>
      </c>
      <c r="QL69" s="2">
        <v>1</v>
      </c>
      <c r="QM69" s="2">
        <v>1</v>
      </c>
      <c r="QN69" s="2">
        <v>1</v>
      </c>
      <c r="QO69" s="2">
        <v>3</v>
      </c>
      <c r="QP69" s="2">
        <v>1</v>
      </c>
      <c r="QQ69" s="2">
        <v>2</v>
      </c>
      <c r="QR69" s="2">
        <v>1</v>
      </c>
      <c r="QS69" s="2" t="s">
        <v>1331</v>
      </c>
      <c r="QT69" s="2">
        <v>0</v>
      </c>
      <c r="QV69" s="2">
        <v>2</v>
      </c>
      <c r="QW69" s="2">
        <v>2</v>
      </c>
      <c r="QX69" s="2">
        <v>0</v>
      </c>
      <c r="QY69" s="2">
        <v>0</v>
      </c>
      <c r="RA69" s="2">
        <v>1</v>
      </c>
      <c r="RB69" s="2">
        <v>1</v>
      </c>
      <c r="RC69" s="2">
        <v>1</v>
      </c>
      <c r="RD69" s="2">
        <v>1</v>
      </c>
      <c r="RE69" s="2">
        <v>1</v>
      </c>
      <c r="RF69" s="2">
        <v>1</v>
      </c>
      <c r="RG69" s="2">
        <v>1</v>
      </c>
      <c r="RH69" s="2">
        <v>1</v>
      </c>
      <c r="RJ69" s="2">
        <v>1</v>
      </c>
      <c r="RK69" s="2">
        <v>1</v>
      </c>
      <c r="RL69" s="2">
        <v>0</v>
      </c>
      <c r="RM69" s="2">
        <v>0</v>
      </c>
      <c r="RN69" s="2">
        <v>0</v>
      </c>
      <c r="RO69" s="2">
        <v>0</v>
      </c>
      <c r="RP69" s="2">
        <v>0</v>
      </c>
      <c r="RQ69" s="2">
        <v>0</v>
      </c>
      <c r="RR69" s="2">
        <v>1</v>
      </c>
      <c r="RS69" s="2">
        <v>1</v>
      </c>
      <c r="RT69" s="2">
        <v>0</v>
      </c>
      <c r="RU69" s="2">
        <v>1</v>
      </c>
      <c r="RV69" s="2">
        <v>0</v>
      </c>
      <c r="RW69" s="2">
        <v>1</v>
      </c>
      <c r="RX69" s="2">
        <v>1</v>
      </c>
      <c r="RY69" s="2">
        <v>1</v>
      </c>
      <c r="RZ69" s="2">
        <v>1</v>
      </c>
      <c r="SA69" s="2">
        <v>1</v>
      </c>
      <c r="SB69" s="2">
        <v>1</v>
      </c>
      <c r="SC69" s="2">
        <v>1</v>
      </c>
      <c r="SD69" s="2">
        <v>0</v>
      </c>
      <c r="SE69" s="2">
        <v>0</v>
      </c>
      <c r="SF69" s="2">
        <v>1</v>
      </c>
      <c r="SG69" s="2">
        <v>1</v>
      </c>
      <c r="SH69" s="2">
        <v>1</v>
      </c>
      <c r="SI69" s="2">
        <v>0</v>
      </c>
      <c r="SK69" s="2">
        <v>0</v>
      </c>
      <c r="SL69" s="2">
        <v>1</v>
      </c>
      <c r="SM69" s="2">
        <v>1</v>
      </c>
      <c r="SN69" s="2">
        <v>0</v>
      </c>
      <c r="SO69" s="2">
        <v>1</v>
      </c>
      <c r="SP69" s="2">
        <v>0</v>
      </c>
      <c r="SQ69" s="2">
        <v>0</v>
      </c>
      <c r="SR69" s="2">
        <v>1</v>
      </c>
      <c r="SS69" s="2">
        <v>1</v>
      </c>
      <c r="ST69" s="2">
        <v>0</v>
      </c>
      <c r="SU69" s="2">
        <v>1</v>
      </c>
      <c r="SV69" s="2">
        <v>0</v>
      </c>
      <c r="SW69" s="2">
        <v>0</v>
      </c>
      <c r="SX69" s="2">
        <v>0</v>
      </c>
      <c r="SY69" s="2">
        <v>0</v>
      </c>
      <c r="SZ69" s="2">
        <v>0</v>
      </c>
      <c r="TA69" s="2">
        <v>0</v>
      </c>
      <c r="TB69" s="2">
        <v>0</v>
      </c>
      <c r="TC69" s="2">
        <v>0</v>
      </c>
      <c r="TE69" s="2">
        <v>0</v>
      </c>
      <c r="TF69" s="2">
        <v>0</v>
      </c>
      <c r="TG69" s="2">
        <v>1</v>
      </c>
      <c r="TH69" s="2">
        <v>1</v>
      </c>
      <c r="TI69" s="2">
        <v>1</v>
      </c>
      <c r="TJ69" s="2">
        <v>0</v>
      </c>
      <c r="TK69" s="2">
        <v>1</v>
      </c>
      <c r="TL69" s="2">
        <v>1</v>
      </c>
      <c r="TM69" s="2">
        <v>1</v>
      </c>
      <c r="TN69" s="2">
        <v>1</v>
      </c>
      <c r="TO69" s="2">
        <v>1</v>
      </c>
      <c r="TP69" s="2">
        <v>1</v>
      </c>
      <c r="TQ69" s="2">
        <v>1</v>
      </c>
      <c r="TR69" s="2">
        <v>1</v>
      </c>
      <c r="TS69" s="2">
        <v>0</v>
      </c>
      <c r="TT69" s="2">
        <v>0</v>
      </c>
      <c r="TU69" s="2">
        <v>0</v>
      </c>
      <c r="TV69" s="2">
        <v>0</v>
      </c>
      <c r="TW69" s="2">
        <v>0</v>
      </c>
      <c r="TX69" s="2">
        <v>0</v>
      </c>
      <c r="TY69" s="2">
        <v>0</v>
      </c>
      <c r="UA69" s="2">
        <v>3</v>
      </c>
      <c r="UB69" s="2">
        <v>3</v>
      </c>
      <c r="UC69" s="2">
        <v>1</v>
      </c>
      <c r="UD69" s="2">
        <v>1</v>
      </c>
      <c r="UE69" s="2">
        <v>0</v>
      </c>
      <c r="UF69" s="2">
        <v>0</v>
      </c>
      <c r="UG69" s="2">
        <v>1</v>
      </c>
      <c r="UH69" s="2">
        <v>1</v>
      </c>
      <c r="UI69" s="2">
        <v>1</v>
      </c>
      <c r="UJ69" s="2">
        <v>1</v>
      </c>
      <c r="UK69" s="2">
        <v>0</v>
      </c>
      <c r="UL69" s="2">
        <v>0</v>
      </c>
      <c r="UM69" s="2">
        <v>0</v>
      </c>
      <c r="UN69" s="2">
        <v>0</v>
      </c>
      <c r="UO69" s="2">
        <v>0</v>
      </c>
      <c r="UP69" s="2">
        <v>1</v>
      </c>
      <c r="UQ69" s="2">
        <v>1</v>
      </c>
      <c r="UR69" s="2">
        <v>1</v>
      </c>
      <c r="US69" s="2">
        <v>1</v>
      </c>
      <c r="UT69" s="2">
        <v>1</v>
      </c>
      <c r="UU69" s="2">
        <v>1</v>
      </c>
      <c r="UV69" s="2">
        <v>1</v>
      </c>
      <c r="UW69" s="2">
        <v>1</v>
      </c>
      <c r="UX69" s="2">
        <v>0</v>
      </c>
      <c r="UY69" s="2">
        <v>0</v>
      </c>
      <c r="UZ69" s="2">
        <v>2</v>
      </c>
    </row>
    <row r="70" spans="1:572" x14ac:dyDescent="0.25">
      <c r="A70" s="2">
        <v>119</v>
      </c>
      <c r="B70" s="2" t="s">
        <v>114</v>
      </c>
      <c r="C70" s="2" t="s">
        <v>1328</v>
      </c>
      <c r="D70" s="2">
        <v>1</v>
      </c>
      <c r="F70" s="31" t="s">
        <v>2610</v>
      </c>
      <c r="G70" s="2">
        <v>1</v>
      </c>
      <c r="H70" s="2">
        <v>0</v>
      </c>
      <c r="J70" s="2">
        <v>1</v>
      </c>
      <c r="K70" s="2">
        <v>0</v>
      </c>
      <c r="L70" s="2">
        <v>0</v>
      </c>
      <c r="M70" s="2">
        <v>1</v>
      </c>
      <c r="N70" s="2">
        <v>1</v>
      </c>
      <c r="O70" s="2">
        <v>1</v>
      </c>
      <c r="P70" s="2">
        <v>0</v>
      </c>
      <c r="Q70" s="2">
        <v>0</v>
      </c>
      <c r="R70" s="2">
        <v>1</v>
      </c>
      <c r="S70" s="2">
        <v>1</v>
      </c>
      <c r="T70" s="2">
        <v>0</v>
      </c>
      <c r="U70" s="2">
        <v>1</v>
      </c>
      <c r="V70" s="2">
        <v>1</v>
      </c>
      <c r="W70" s="2">
        <v>1</v>
      </c>
      <c r="X70" s="2">
        <v>1</v>
      </c>
      <c r="Y70" s="2">
        <v>1</v>
      </c>
      <c r="Z70" s="2">
        <v>0</v>
      </c>
      <c r="AA70" s="2">
        <v>0</v>
      </c>
      <c r="AB70" s="2">
        <v>0</v>
      </c>
      <c r="AC70" s="2">
        <v>0</v>
      </c>
      <c r="AD70" s="2">
        <v>0</v>
      </c>
      <c r="AE70" s="2">
        <v>0</v>
      </c>
      <c r="AF70" s="2">
        <v>1</v>
      </c>
      <c r="AG70" s="2">
        <v>3</v>
      </c>
      <c r="AH70" s="2">
        <v>1</v>
      </c>
      <c r="AI70" s="2">
        <v>4</v>
      </c>
      <c r="AJ70" s="46">
        <v>0</v>
      </c>
      <c r="AK70" s="2">
        <v>0</v>
      </c>
      <c r="AL70" s="2">
        <v>0</v>
      </c>
      <c r="AM70" s="2">
        <v>0</v>
      </c>
      <c r="AN70" s="2">
        <v>0</v>
      </c>
      <c r="AO70" s="2">
        <v>0</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1</v>
      </c>
      <c r="BG70" s="2">
        <v>0</v>
      </c>
      <c r="BH70" s="2">
        <v>0</v>
      </c>
      <c r="BI70" s="2">
        <v>0</v>
      </c>
      <c r="BJ70" s="2">
        <v>0</v>
      </c>
      <c r="BK70" s="2">
        <v>2</v>
      </c>
      <c r="BL70" s="2">
        <v>0</v>
      </c>
      <c r="BM70" s="2">
        <v>0</v>
      </c>
      <c r="BN70" s="2">
        <v>0</v>
      </c>
      <c r="BO70" s="2">
        <v>0</v>
      </c>
      <c r="BP70" s="2">
        <v>0</v>
      </c>
      <c r="BQ70" s="2">
        <v>0</v>
      </c>
      <c r="BR70" s="2">
        <v>0</v>
      </c>
      <c r="BS70" s="2">
        <v>0</v>
      </c>
      <c r="CB70" s="2">
        <v>1</v>
      </c>
      <c r="CC70" s="2">
        <v>0</v>
      </c>
      <c r="CE70" s="2">
        <v>16000</v>
      </c>
      <c r="CF70" s="46">
        <v>4940</v>
      </c>
      <c r="CG70" s="2">
        <v>0</v>
      </c>
      <c r="CH70" s="46">
        <v>4</v>
      </c>
      <c r="CI70" s="2">
        <v>3</v>
      </c>
      <c r="CJ70" s="2">
        <v>0</v>
      </c>
      <c r="CK70" s="2">
        <v>0</v>
      </c>
      <c r="CL70" s="2">
        <v>0</v>
      </c>
      <c r="CM70" s="2">
        <v>1</v>
      </c>
      <c r="CN70" s="2">
        <v>0</v>
      </c>
      <c r="CO70" s="2">
        <v>1</v>
      </c>
      <c r="CP70" s="2">
        <v>0</v>
      </c>
      <c r="CR70" s="2">
        <v>1</v>
      </c>
      <c r="CT70" s="46">
        <v>7</v>
      </c>
      <c r="CU70" s="46">
        <v>280</v>
      </c>
      <c r="CV70" s="2">
        <v>0</v>
      </c>
      <c r="CX70" s="2">
        <v>0</v>
      </c>
      <c r="CZ70" s="2">
        <v>0</v>
      </c>
      <c r="DB70" s="46">
        <v>3</v>
      </c>
      <c r="DC70" s="46">
        <v>120</v>
      </c>
      <c r="DD70" s="46">
        <v>5</v>
      </c>
      <c r="DE70" s="46">
        <v>200</v>
      </c>
      <c r="DF70" s="2">
        <v>1</v>
      </c>
      <c r="DG70" s="2">
        <v>40</v>
      </c>
      <c r="DH70" s="46">
        <v>4</v>
      </c>
      <c r="DI70" s="46">
        <v>160</v>
      </c>
      <c r="DJ70" s="46">
        <v>0</v>
      </c>
      <c r="DK70" s="46"/>
      <c r="DL70" s="2">
        <v>5</v>
      </c>
      <c r="DM70" s="2">
        <v>200</v>
      </c>
      <c r="DN70" s="46">
        <v>10</v>
      </c>
      <c r="DO70" s="46">
        <v>380</v>
      </c>
      <c r="DP70" s="46">
        <v>4</v>
      </c>
      <c r="DQ70" s="46">
        <v>120</v>
      </c>
      <c r="DR70" s="2">
        <v>0</v>
      </c>
      <c r="DS70" s="46"/>
      <c r="DT70" s="46"/>
      <c r="DU70" s="46"/>
      <c r="DV70" s="46"/>
      <c r="DW70" s="46"/>
      <c r="DX70" s="46"/>
      <c r="DY70" s="46"/>
      <c r="DZ70" s="46"/>
      <c r="EA70" s="46"/>
      <c r="EB70" s="46"/>
      <c r="EC70" s="46"/>
      <c r="ED70" s="46"/>
      <c r="EE70" s="46"/>
      <c r="EF70" s="46"/>
      <c r="EG70" s="46"/>
      <c r="EH70" s="46"/>
      <c r="EI70" s="2">
        <v>0</v>
      </c>
      <c r="EJ70" s="2">
        <v>0</v>
      </c>
      <c r="EK70" s="2">
        <v>0</v>
      </c>
      <c r="EL70" s="2">
        <v>0</v>
      </c>
      <c r="EM70" s="2">
        <v>0</v>
      </c>
      <c r="EN70" s="2">
        <v>0</v>
      </c>
      <c r="EO70" s="2">
        <v>0</v>
      </c>
      <c r="EP70" s="2">
        <v>0</v>
      </c>
      <c r="EQ70" s="2">
        <v>0</v>
      </c>
      <c r="ER70" s="2">
        <v>0</v>
      </c>
      <c r="ES70" s="2">
        <v>0</v>
      </c>
      <c r="ET70" s="2">
        <v>0</v>
      </c>
      <c r="EU70" s="2">
        <v>0</v>
      </c>
      <c r="FD70" s="2">
        <v>1</v>
      </c>
      <c r="FE70" s="2">
        <v>6</v>
      </c>
      <c r="FF70" s="2">
        <v>0</v>
      </c>
      <c r="FG70" s="2">
        <v>0</v>
      </c>
      <c r="FH70" s="2">
        <v>0</v>
      </c>
      <c r="FI70" s="2">
        <v>2</v>
      </c>
      <c r="FJ70" s="2">
        <v>4</v>
      </c>
      <c r="FK70" s="2">
        <v>4</v>
      </c>
      <c r="FL70" s="2">
        <v>4</v>
      </c>
      <c r="FM70" s="2">
        <v>0</v>
      </c>
      <c r="FN70" s="2">
        <v>0</v>
      </c>
      <c r="FO70" s="2">
        <v>6</v>
      </c>
      <c r="FP70" s="2">
        <v>2</v>
      </c>
      <c r="FQ70" s="2">
        <v>0</v>
      </c>
      <c r="FZ70" s="2">
        <v>0</v>
      </c>
      <c r="GV70" s="2">
        <v>0</v>
      </c>
      <c r="HR70" s="2">
        <v>1</v>
      </c>
      <c r="HS70" s="2">
        <v>0</v>
      </c>
      <c r="HT70" s="2">
        <v>1</v>
      </c>
      <c r="HU70" s="2">
        <v>1</v>
      </c>
      <c r="HV70" s="2">
        <v>0</v>
      </c>
      <c r="HW70" s="2">
        <v>0</v>
      </c>
      <c r="HX70" s="2">
        <v>0</v>
      </c>
      <c r="HY70" s="2">
        <v>1</v>
      </c>
      <c r="HZ70" s="2">
        <v>0</v>
      </c>
      <c r="IA70" s="2">
        <v>0</v>
      </c>
      <c r="IB70" s="2">
        <v>0</v>
      </c>
      <c r="IC70" s="2">
        <v>0</v>
      </c>
      <c r="ID70" s="2">
        <v>0</v>
      </c>
      <c r="IE70" s="2">
        <v>2</v>
      </c>
      <c r="IF70" s="2">
        <v>1</v>
      </c>
      <c r="IG70" s="2">
        <v>0</v>
      </c>
      <c r="IP70" s="2">
        <v>1</v>
      </c>
      <c r="IQ70" s="2">
        <v>0</v>
      </c>
      <c r="IR70" s="2">
        <v>0</v>
      </c>
      <c r="IS70" s="2">
        <v>0</v>
      </c>
      <c r="IT70" s="2">
        <v>0</v>
      </c>
      <c r="IU70" s="2">
        <v>2</v>
      </c>
      <c r="IV70" s="2">
        <v>0</v>
      </c>
      <c r="IW70" s="2">
        <v>3</v>
      </c>
      <c r="IX70" s="2">
        <v>0</v>
      </c>
      <c r="IY70" s="2">
        <v>3</v>
      </c>
      <c r="IZ70" s="2">
        <v>5</v>
      </c>
      <c r="JA70" s="2">
        <v>1</v>
      </c>
      <c r="JB70" s="2">
        <v>0</v>
      </c>
      <c r="JK70" s="2">
        <v>0</v>
      </c>
      <c r="JL70" s="2">
        <v>0</v>
      </c>
      <c r="JM70" s="2">
        <v>0</v>
      </c>
      <c r="JN70" s="2">
        <v>0</v>
      </c>
      <c r="JO70" s="2">
        <v>0</v>
      </c>
      <c r="JP70" s="2">
        <v>0</v>
      </c>
      <c r="JQ70" s="2">
        <v>0</v>
      </c>
      <c r="JR70" s="2">
        <v>1</v>
      </c>
      <c r="JS70" s="2">
        <v>0</v>
      </c>
      <c r="JT70" s="2">
        <v>1</v>
      </c>
      <c r="JU70" s="2">
        <v>2</v>
      </c>
      <c r="JV70" s="2">
        <v>0</v>
      </c>
      <c r="JW70" s="2">
        <v>0</v>
      </c>
      <c r="KF70" s="2">
        <v>1</v>
      </c>
      <c r="KG70" s="2">
        <v>7</v>
      </c>
      <c r="KH70" s="2">
        <v>1</v>
      </c>
      <c r="KJ70" s="2">
        <v>4</v>
      </c>
      <c r="KK70" s="2">
        <v>4</v>
      </c>
      <c r="KL70" s="2">
        <v>4</v>
      </c>
      <c r="KM70" s="2">
        <v>4</v>
      </c>
      <c r="KN70" s="2">
        <v>4</v>
      </c>
      <c r="KO70" s="2">
        <v>3</v>
      </c>
      <c r="KP70" s="2">
        <v>2</v>
      </c>
      <c r="KQ70" s="2">
        <v>3</v>
      </c>
      <c r="KR70" s="2">
        <v>4</v>
      </c>
      <c r="KS70" s="2">
        <v>4</v>
      </c>
      <c r="KT70" s="2">
        <v>2</v>
      </c>
      <c r="KU70" s="2">
        <v>4</v>
      </c>
      <c r="KV70" s="2">
        <v>0</v>
      </c>
      <c r="LE70" s="2">
        <v>1</v>
      </c>
      <c r="LF70" s="2">
        <v>1</v>
      </c>
      <c r="LG70" s="2">
        <v>1</v>
      </c>
      <c r="LH70" s="2">
        <v>0</v>
      </c>
      <c r="LI70" s="2">
        <v>0</v>
      </c>
      <c r="LJ70" s="2">
        <v>0</v>
      </c>
      <c r="LK70" s="2">
        <v>1</v>
      </c>
      <c r="LL70" s="2">
        <v>1</v>
      </c>
      <c r="LM70" s="2">
        <v>1</v>
      </c>
      <c r="LN70" s="46">
        <v>2</v>
      </c>
      <c r="LO70" s="46">
        <v>2</v>
      </c>
      <c r="LP70" s="2">
        <v>1</v>
      </c>
      <c r="LQ70" s="2">
        <v>2</v>
      </c>
      <c r="LR70" s="2">
        <v>0</v>
      </c>
      <c r="LS70" s="2">
        <v>1</v>
      </c>
      <c r="LT70" s="46">
        <v>1</v>
      </c>
      <c r="LU70" s="46">
        <v>1</v>
      </c>
      <c r="LV70" s="2">
        <v>1</v>
      </c>
      <c r="LW70" s="2">
        <v>0</v>
      </c>
      <c r="LX70" s="2">
        <v>0</v>
      </c>
      <c r="LY70" s="46">
        <v>1</v>
      </c>
      <c r="LZ70" s="46">
        <v>1</v>
      </c>
      <c r="MA70" s="46">
        <v>1</v>
      </c>
      <c r="MB70" s="2">
        <v>0</v>
      </c>
      <c r="MC70" s="2">
        <v>1</v>
      </c>
      <c r="MD70" s="2">
        <v>1</v>
      </c>
      <c r="ME70" s="2">
        <v>0</v>
      </c>
      <c r="MF70" s="2">
        <v>0</v>
      </c>
      <c r="MG70" s="2">
        <v>0</v>
      </c>
      <c r="MH70" s="2">
        <v>1</v>
      </c>
      <c r="MI70" s="2">
        <v>1</v>
      </c>
      <c r="MJ70" s="2">
        <v>1</v>
      </c>
      <c r="MK70" s="2">
        <v>1</v>
      </c>
      <c r="ML70" s="2">
        <v>0</v>
      </c>
      <c r="MM70" s="2">
        <v>0</v>
      </c>
      <c r="MN70" s="46">
        <v>1</v>
      </c>
      <c r="MO70" s="46">
        <v>1</v>
      </c>
      <c r="MP70" s="2">
        <v>0</v>
      </c>
      <c r="MQ70" s="2">
        <v>0</v>
      </c>
      <c r="MR70" s="2">
        <v>0</v>
      </c>
      <c r="MS70" s="2">
        <v>1</v>
      </c>
      <c r="MT70" s="2">
        <v>1</v>
      </c>
      <c r="MU70" s="2">
        <v>3</v>
      </c>
      <c r="MV70" s="2">
        <v>3</v>
      </c>
      <c r="MW70" s="2">
        <v>1</v>
      </c>
      <c r="MX70" s="2">
        <v>1</v>
      </c>
      <c r="MY70" s="2">
        <v>1</v>
      </c>
      <c r="MZ70" s="2">
        <v>1</v>
      </c>
      <c r="NA70" s="2">
        <v>1</v>
      </c>
      <c r="NB70" s="2">
        <v>1</v>
      </c>
      <c r="NC70" s="2">
        <v>1</v>
      </c>
      <c r="ND70" s="2">
        <v>0</v>
      </c>
      <c r="NE70" s="2">
        <v>0</v>
      </c>
      <c r="NF70" s="46">
        <v>1</v>
      </c>
      <c r="NG70" s="46">
        <v>1</v>
      </c>
      <c r="NH70" s="2">
        <v>1</v>
      </c>
      <c r="NI70" s="2">
        <v>0</v>
      </c>
      <c r="NJ70" s="38">
        <v>44075</v>
      </c>
      <c r="NK70" s="2">
        <v>4</v>
      </c>
      <c r="NL70" s="2">
        <v>1</v>
      </c>
      <c r="NM70" s="2">
        <v>0</v>
      </c>
      <c r="NN70" s="2">
        <v>0</v>
      </c>
      <c r="NO70" s="2">
        <v>0</v>
      </c>
      <c r="NP70" s="2">
        <v>0</v>
      </c>
      <c r="NQ70" s="2">
        <v>0</v>
      </c>
      <c r="NR70" s="2">
        <v>0</v>
      </c>
      <c r="NS70" s="2">
        <v>0</v>
      </c>
      <c r="NT70" s="2">
        <v>1</v>
      </c>
      <c r="NU70" s="2">
        <v>0</v>
      </c>
      <c r="NV70" s="2">
        <v>0</v>
      </c>
      <c r="NW70" s="2">
        <v>0</v>
      </c>
      <c r="NX70" s="2">
        <v>0</v>
      </c>
      <c r="NY70" s="2">
        <v>0</v>
      </c>
      <c r="NZ70" s="2">
        <v>0</v>
      </c>
      <c r="OA70" s="2">
        <v>0</v>
      </c>
      <c r="OB70" s="2">
        <v>0</v>
      </c>
      <c r="OC70" s="2">
        <v>0</v>
      </c>
      <c r="OD70" s="2">
        <v>0</v>
      </c>
      <c r="OE70" s="2">
        <v>0</v>
      </c>
      <c r="OF70" s="2">
        <v>0</v>
      </c>
      <c r="OG70" s="2">
        <v>0</v>
      </c>
      <c r="OH70" s="2">
        <v>0</v>
      </c>
      <c r="OI70" s="2">
        <v>1</v>
      </c>
      <c r="OJ70" s="2">
        <v>1</v>
      </c>
      <c r="OK70" s="2">
        <v>2</v>
      </c>
      <c r="OL70" s="2">
        <v>2</v>
      </c>
      <c r="OM70" s="2">
        <v>1</v>
      </c>
      <c r="ON70" s="2">
        <v>3</v>
      </c>
      <c r="OO70" s="2">
        <v>2</v>
      </c>
      <c r="OP70" s="2">
        <v>2</v>
      </c>
      <c r="OQ70" s="2">
        <v>2</v>
      </c>
      <c r="OR70" s="2">
        <v>1</v>
      </c>
      <c r="OS70" s="2">
        <v>1</v>
      </c>
      <c r="OT70" s="46">
        <v>1</v>
      </c>
      <c r="OU70" s="2">
        <v>3</v>
      </c>
      <c r="OV70" s="2">
        <v>1</v>
      </c>
      <c r="OW70" s="2">
        <v>1</v>
      </c>
      <c r="OX70" s="2">
        <v>2</v>
      </c>
      <c r="OY70" s="2">
        <v>1</v>
      </c>
      <c r="OZ70" s="2">
        <v>1</v>
      </c>
      <c r="PA70" s="2">
        <v>1</v>
      </c>
      <c r="PB70" s="2">
        <v>1</v>
      </c>
      <c r="PC70" s="46">
        <v>1</v>
      </c>
      <c r="PD70" s="46">
        <v>1</v>
      </c>
      <c r="PE70" s="2">
        <v>1</v>
      </c>
      <c r="PF70" s="2">
        <v>1</v>
      </c>
      <c r="PG70" s="2">
        <v>3</v>
      </c>
      <c r="PH70" s="46">
        <v>1</v>
      </c>
      <c r="PI70" s="2">
        <v>1</v>
      </c>
      <c r="PJ70" s="2">
        <v>1</v>
      </c>
      <c r="PK70" s="2">
        <v>3</v>
      </c>
      <c r="PL70" s="2">
        <v>2</v>
      </c>
      <c r="PM70" s="2">
        <v>1</v>
      </c>
      <c r="PN70" s="2">
        <v>1</v>
      </c>
      <c r="PO70" s="2">
        <v>1</v>
      </c>
      <c r="PP70" s="2">
        <v>3</v>
      </c>
      <c r="PQ70" s="2">
        <v>3</v>
      </c>
      <c r="PR70" s="2">
        <v>1</v>
      </c>
      <c r="PS70" s="2">
        <v>1</v>
      </c>
      <c r="PT70" s="2">
        <v>1</v>
      </c>
      <c r="PU70" s="2">
        <v>1</v>
      </c>
      <c r="PV70" s="2">
        <v>1</v>
      </c>
      <c r="PW70" s="2">
        <v>1</v>
      </c>
      <c r="PX70" s="2">
        <v>1</v>
      </c>
      <c r="PY70" s="2">
        <v>1</v>
      </c>
      <c r="PZ70" s="2">
        <v>1</v>
      </c>
      <c r="QA70" s="2">
        <v>1</v>
      </c>
      <c r="QB70" s="2">
        <v>3</v>
      </c>
      <c r="QC70" s="2">
        <v>2</v>
      </c>
      <c r="QD70" s="2">
        <v>3</v>
      </c>
      <c r="QE70" s="2">
        <v>1</v>
      </c>
      <c r="QF70" s="2">
        <v>3</v>
      </c>
      <c r="QG70" s="2">
        <v>1</v>
      </c>
      <c r="QH70" s="2">
        <v>1</v>
      </c>
      <c r="QI70" s="2">
        <v>3</v>
      </c>
      <c r="QJ70" s="2">
        <v>1</v>
      </c>
      <c r="QK70" s="2">
        <v>1</v>
      </c>
      <c r="QL70" s="2">
        <v>1</v>
      </c>
      <c r="QM70" s="2">
        <v>1</v>
      </c>
      <c r="QN70" s="2">
        <v>0</v>
      </c>
      <c r="QO70" s="2">
        <v>3</v>
      </c>
      <c r="QP70" s="2">
        <v>1</v>
      </c>
      <c r="QQ70" s="2">
        <v>3</v>
      </c>
      <c r="QR70" s="2">
        <v>1</v>
      </c>
      <c r="QS70" s="2" t="s">
        <v>1395</v>
      </c>
      <c r="QT70" s="2">
        <v>0</v>
      </c>
      <c r="QV70" s="2">
        <v>3</v>
      </c>
      <c r="QW70" s="2">
        <v>2</v>
      </c>
      <c r="QX70" s="2">
        <v>1</v>
      </c>
      <c r="QY70" s="2">
        <v>0</v>
      </c>
      <c r="RA70" s="2">
        <v>0</v>
      </c>
      <c r="RB70" s="2">
        <v>1</v>
      </c>
      <c r="RC70" s="2">
        <v>1</v>
      </c>
      <c r="RD70" s="2">
        <v>1</v>
      </c>
      <c r="RE70" s="2">
        <v>1</v>
      </c>
      <c r="RF70" s="2">
        <v>1</v>
      </c>
      <c r="RG70" s="2">
        <v>1</v>
      </c>
      <c r="RH70" s="2">
        <v>1</v>
      </c>
      <c r="RJ70" s="2">
        <v>0</v>
      </c>
      <c r="RK70" s="2">
        <v>0</v>
      </c>
      <c r="RL70" s="2">
        <v>1</v>
      </c>
      <c r="RM70" s="2">
        <v>0</v>
      </c>
      <c r="RN70" s="2">
        <v>0</v>
      </c>
      <c r="RO70" s="2">
        <v>0</v>
      </c>
      <c r="RP70" s="2">
        <v>1</v>
      </c>
      <c r="RQ70" s="2">
        <v>1</v>
      </c>
      <c r="RR70" s="2">
        <v>1</v>
      </c>
      <c r="RS70" s="2">
        <v>0</v>
      </c>
      <c r="RT70" s="2">
        <v>1</v>
      </c>
      <c r="RU70" s="2">
        <v>1</v>
      </c>
      <c r="RV70" s="2">
        <v>0</v>
      </c>
      <c r="RW70" s="2">
        <v>1</v>
      </c>
      <c r="RX70" s="2">
        <v>1</v>
      </c>
      <c r="RY70" s="2">
        <v>0</v>
      </c>
      <c r="RZ70" s="2">
        <v>0</v>
      </c>
      <c r="SA70" s="2">
        <v>1</v>
      </c>
      <c r="SB70" s="2">
        <v>1</v>
      </c>
      <c r="SC70" s="2">
        <v>1</v>
      </c>
      <c r="SD70" s="2">
        <v>0</v>
      </c>
      <c r="SE70" s="2">
        <v>0</v>
      </c>
      <c r="SF70" s="2">
        <v>0</v>
      </c>
      <c r="SG70" s="2">
        <v>0</v>
      </c>
      <c r="SH70" s="2">
        <v>0</v>
      </c>
      <c r="SI70" s="2">
        <v>1</v>
      </c>
      <c r="SJ70" s="2" t="s">
        <v>1396</v>
      </c>
      <c r="SK70" s="2">
        <v>1</v>
      </c>
      <c r="SL70" s="2">
        <v>1</v>
      </c>
      <c r="SM70" s="2">
        <v>0</v>
      </c>
      <c r="SN70" s="2">
        <v>0</v>
      </c>
      <c r="SO70" s="2">
        <v>1</v>
      </c>
      <c r="SP70" s="2">
        <v>1</v>
      </c>
      <c r="SQ70" s="2">
        <v>0</v>
      </c>
      <c r="SR70" s="2">
        <v>1</v>
      </c>
      <c r="SS70" s="2">
        <v>0</v>
      </c>
      <c r="ST70" s="2">
        <v>0</v>
      </c>
      <c r="SU70" s="2">
        <v>1</v>
      </c>
      <c r="SV70" s="2">
        <v>0</v>
      </c>
      <c r="SW70" s="2">
        <v>0</v>
      </c>
      <c r="SX70" s="2">
        <v>0</v>
      </c>
      <c r="SY70" s="2">
        <v>0</v>
      </c>
      <c r="SZ70" s="2">
        <v>0</v>
      </c>
      <c r="TA70" s="2">
        <v>0</v>
      </c>
      <c r="TB70" s="2">
        <v>0</v>
      </c>
      <c r="TC70" s="2">
        <v>0</v>
      </c>
      <c r="TE70" s="2">
        <v>0</v>
      </c>
      <c r="TF70" s="2">
        <v>0</v>
      </c>
      <c r="TG70" s="2">
        <v>1</v>
      </c>
      <c r="TH70" s="2">
        <v>1</v>
      </c>
      <c r="TI70" s="2">
        <v>1</v>
      </c>
      <c r="TJ70" s="2">
        <v>1</v>
      </c>
      <c r="TK70" s="2">
        <v>0</v>
      </c>
      <c r="TL70" s="2">
        <v>1</v>
      </c>
      <c r="TM70" s="2">
        <v>1</v>
      </c>
      <c r="TN70" s="2">
        <v>1</v>
      </c>
      <c r="TO70" s="2">
        <v>1</v>
      </c>
      <c r="TP70" s="2">
        <v>1</v>
      </c>
      <c r="TQ70" s="2">
        <v>1</v>
      </c>
      <c r="TR70" s="2">
        <v>1</v>
      </c>
      <c r="TS70" s="2">
        <v>0</v>
      </c>
      <c r="TT70" s="2">
        <v>0</v>
      </c>
      <c r="TU70" s="2">
        <v>0</v>
      </c>
      <c r="TV70" s="2">
        <v>0</v>
      </c>
      <c r="TW70" s="2">
        <v>0</v>
      </c>
      <c r="TX70" s="2">
        <v>0</v>
      </c>
      <c r="TY70" s="2">
        <v>0</v>
      </c>
      <c r="UA70" s="2">
        <v>2</v>
      </c>
      <c r="UB70" s="2">
        <v>3</v>
      </c>
      <c r="UC70" s="2">
        <v>1</v>
      </c>
      <c r="UD70" s="2">
        <v>0</v>
      </c>
      <c r="UE70" s="2">
        <v>0</v>
      </c>
      <c r="UF70" s="2">
        <v>0</v>
      </c>
      <c r="UG70" s="2">
        <v>1</v>
      </c>
      <c r="UH70" s="2">
        <v>1</v>
      </c>
      <c r="UI70" s="2">
        <v>1</v>
      </c>
      <c r="UJ70" s="2">
        <v>1</v>
      </c>
      <c r="UK70" s="2">
        <v>1</v>
      </c>
      <c r="UL70" s="2">
        <v>0</v>
      </c>
      <c r="UM70" s="2">
        <v>0</v>
      </c>
      <c r="UN70" s="2">
        <v>0</v>
      </c>
      <c r="UO70" s="2">
        <v>0</v>
      </c>
      <c r="UP70" s="2">
        <v>1</v>
      </c>
      <c r="UQ70" s="2">
        <v>1</v>
      </c>
      <c r="UR70" s="2">
        <v>0</v>
      </c>
      <c r="US70" s="2">
        <v>1</v>
      </c>
      <c r="UT70" s="2">
        <v>1</v>
      </c>
      <c r="UU70" s="2">
        <v>1</v>
      </c>
      <c r="UV70" s="2">
        <v>0</v>
      </c>
      <c r="UW70" s="2">
        <v>1</v>
      </c>
      <c r="UX70" s="2">
        <v>1</v>
      </c>
      <c r="UY70" s="2">
        <v>0</v>
      </c>
      <c r="UZ70" s="2">
        <v>2</v>
      </c>
    </row>
    <row r="71" spans="1:572" x14ac:dyDescent="0.25">
      <c r="A71" s="2">
        <v>120</v>
      </c>
      <c r="B71" s="2" t="s">
        <v>114</v>
      </c>
      <c r="C71" s="2" t="s">
        <v>1328</v>
      </c>
      <c r="D71" s="2">
        <v>1</v>
      </c>
      <c r="F71" s="31" t="s">
        <v>2611</v>
      </c>
      <c r="G71" s="2">
        <v>1</v>
      </c>
      <c r="H71" s="2">
        <v>0</v>
      </c>
      <c r="J71" s="2">
        <v>1</v>
      </c>
      <c r="K71" s="2">
        <v>1</v>
      </c>
      <c r="L71" s="2">
        <v>1</v>
      </c>
      <c r="M71" s="2">
        <v>1</v>
      </c>
      <c r="N71" s="2">
        <v>1</v>
      </c>
      <c r="O71" s="2">
        <v>1</v>
      </c>
      <c r="P71" s="2">
        <v>1</v>
      </c>
      <c r="Q71" s="2">
        <v>1</v>
      </c>
      <c r="R71" s="2">
        <v>1</v>
      </c>
      <c r="S71" s="2">
        <v>1</v>
      </c>
      <c r="T71" s="2">
        <v>1</v>
      </c>
      <c r="U71" s="2">
        <v>1</v>
      </c>
      <c r="V71" s="2">
        <v>1</v>
      </c>
      <c r="W71" s="2">
        <v>1</v>
      </c>
      <c r="X71" s="2">
        <v>1</v>
      </c>
      <c r="Y71" s="2">
        <v>1</v>
      </c>
      <c r="Z71" s="2">
        <v>1</v>
      </c>
      <c r="AA71" s="2">
        <v>1</v>
      </c>
      <c r="AB71" s="2">
        <v>1</v>
      </c>
      <c r="AC71" s="2">
        <v>1</v>
      </c>
      <c r="AD71" s="2">
        <v>0</v>
      </c>
      <c r="AE71" s="2">
        <v>0</v>
      </c>
      <c r="AF71" s="2">
        <v>1</v>
      </c>
      <c r="AG71" s="2">
        <v>2</v>
      </c>
      <c r="AH71" s="2">
        <v>1</v>
      </c>
      <c r="AI71" s="2">
        <v>5</v>
      </c>
      <c r="AJ71" s="46">
        <v>1</v>
      </c>
      <c r="AK71" s="2">
        <v>0</v>
      </c>
      <c r="AL71" s="2">
        <v>0</v>
      </c>
      <c r="AM71" s="2">
        <v>0</v>
      </c>
      <c r="AN71" s="2">
        <v>0</v>
      </c>
      <c r="AO71" s="2">
        <v>0</v>
      </c>
      <c r="AP71" s="2">
        <v>0</v>
      </c>
      <c r="AQ71" s="2">
        <v>0</v>
      </c>
      <c r="AR71" s="2">
        <v>1</v>
      </c>
      <c r="AS71" s="2">
        <v>0</v>
      </c>
      <c r="AT71" s="2">
        <v>0</v>
      </c>
      <c r="AU71" s="2">
        <v>1</v>
      </c>
      <c r="AV71" s="2">
        <v>0</v>
      </c>
      <c r="AW71" s="2">
        <v>0</v>
      </c>
      <c r="AX71" s="2">
        <v>0</v>
      </c>
      <c r="AY71" s="2">
        <v>0</v>
      </c>
      <c r="AZ71" s="2">
        <v>0</v>
      </c>
      <c r="BA71" s="2">
        <v>0</v>
      </c>
      <c r="BB71" s="2">
        <v>0</v>
      </c>
      <c r="BC71" s="2">
        <v>0</v>
      </c>
      <c r="BD71" s="2">
        <v>0</v>
      </c>
      <c r="BE71" s="2">
        <v>0</v>
      </c>
      <c r="BF71" s="2">
        <v>1</v>
      </c>
      <c r="BG71" s="2">
        <v>0</v>
      </c>
      <c r="BH71" s="2">
        <v>0</v>
      </c>
      <c r="BI71" s="2">
        <v>0</v>
      </c>
      <c r="BJ71" s="2">
        <v>0</v>
      </c>
      <c r="BK71" s="2">
        <v>1</v>
      </c>
      <c r="BL71" s="2">
        <v>1</v>
      </c>
      <c r="BM71" s="2">
        <v>0</v>
      </c>
      <c r="BN71" s="2">
        <v>0</v>
      </c>
      <c r="BO71" s="2">
        <v>0</v>
      </c>
      <c r="BP71" s="2">
        <v>0</v>
      </c>
      <c r="BQ71" s="2">
        <v>1</v>
      </c>
      <c r="BR71" s="2">
        <v>0</v>
      </c>
      <c r="BS71" s="2">
        <v>0</v>
      </c>
      <c r="CB71" s="2">
        <v>1</v>
      </c>
      <c r="CC71" s="2">
        <v>1</v>
      </c>
      <c r="CD71" s="2" t="s">
        <v>1397</v>
      </c>
      <c r="CE71" s="2">
        <v>28000</v>
      </c>
      <c r="CF71" s="46">
        <v>8200</v>
      </c>
      <c r="CG71" s="2">
        <v>0</v>
      </c>
      <c r="CH71" s="46">
        <v>0</v>
      </c>
      <c r="CI71" s="2">
        <v>0</v>
      </c>
      <c r="CJ71" s="2">
        <v>0</v>
      </c>
      <c r="CK71" s="2">
        <v>0</v>
      </c>
      <c r="CL71" s="2">
        <v>0</v>
      </c>
      <c r="CM71" s="2">
        <v>0</v>
      </c>
      <c r="CN71" s="2">
        <v>0</v>
      </c>
      <c r="CO71" s="2">
        <v>0</v>
      </c>
      <c r="CP71" s="2">
        <v>0</v>
      </c>
      <c r="CR71" s="2">
        <v>1</v>
      </c>
      <c r="CT71" s="46">
        <v>7</v>
      </c>
      <c r="CU71" s="46">
        <v>280</v>
      </c>
      <c r="CV71" s="2">
        <v>4</v>
      </c>
      <c r="CW71" s="2">
        <v>150</v>
      </c>
      <c r="CX71" s="2">
        <v>1</v>
      </c>
      <c r="CY71" s="2">
        <v>40</v>
      </c>
      <c r="CZ71" s="2">
        <v>5</v>
      </c>
      <c r="DA71" s="2">
        <v>220</v>
      </c>
      <c r="DB71" s="46">
        <v>4</v>
      </c>
      <c r="DC71" s="46">
        <v>160</v>
      </c>
      <c r="DD71" s="46">
        <v>3</v>
      </c>
      <c r="DE71" s="46">
        <v>320</v>
      </c>
      <c r="DF71" s="2">
        <v>1</v>
      </c>
      <c r="DG71" s="2">
        <v>40</v>
      </c>
      <c r="DH71" s="46">
        <v>7</v>
      </c>
      <c r="DI71" s="46">
        <v>280</v>
      </c>
      <c r="DJ71" s="46">
        <v>0</v>
      </c>
      <c r="DK71" s="46"/>
      <c r="DL71" s="2">
        <v>3</v>
      </c>
      <c r="DM71" s="2">
        <v>120</v>
      </c>
      <c r="DN71" s="46">
        <v>15</v>
      </c>
      <c r="DO71" s="46">
        <v>560</v>
      </c>
      <c r="DP71" s="46">
        <v>4</v>
      </c>
      <c r="DQ71" s="46">
        <v>160</v>
      </c>
      <c r="DR71" s="2">
        <v>0</v>
      </c>
      <c r="DS71" s="46"/>
      <c r="DT71" s="46"/>
      <c r="DU71" s="46"/>
      <c r="DV71" s="46"/>
      <c r="DW71" s="46"/>
      <c r="DX71" s="46"/>
      <c r="DY71" s="46"/>
      <c r="DZ71" s="46"/>
      <c r="EA71" s="46"/>
      <c r="EB71" s="46"/>
      <c r="EC71" s="46"/>
      <c r="ED71" s="46"/>
      <c r="EE71" s="46"/>
      <c r="EF71" s="46"/>
      <c r="EG71" s="46"/>
      <c r="EH71" s="46"/>
      <c r="EI71" s="2">
        <v>0</v>
      </c>
      <c r="EJ71" s="2">
        <v>0</v>
      </c>
      <c r="EK71" s="2">
        <v>0</v>
      </c>
      <c r="EL71" s="2">
        <v>0</v>
      </c>
      <c r="EM71" s="2">
        <v>0</v>
      </c>
      <c r="EN71" s="2">
        <v>0</v>
      </c>
      <c r="EO71" s="2">
        <v>0</v>
      </c>
      <c r="EP71" s="2">
        <v>0</v>
      </c>
      <c r="EQ71" s="2">
        <v>0</v>
      </c>
      <c r="ER71" s="2">
        <v>0</v>
      </c>
      <c r="ES71" s="2">
        <v>0</v>
      </c>
      <c r="ET71" s="2">
        <v>0</v>
      </c>
      <c r="EU71" s="2">
        <v>0</v>
      </c>
      <c r="FD71" s="2">
        <v>0</v>
      </c>
      <c r="FZ71" s="2">
        <v>0</v>
      </c>
      <c r="GV71" s="2">
        <v>1</v>
      </c>
      <c r="GW71" s="2">
        <v>0</v>
      </c>
      <c r="GX71" s="2">
        <v>0</v>
      </c>
      <c r="GY71" s="2">
        <v>0</v>
      </c>
      <c r="GZ71" s="2">
        <v>0</v>
      </c>
      <c r="HA71" s="2">
        <v>1</v>
      </c>
      <c r="HB71" s="2">
        <v>1</v>
      </c>
      <c r="HC71" s="2">
        <v>0</v>
      </c>
      <c r="HD71" s="2">
        <v>0</v>
      </c>
      <c r="HE71" s="2">
        <v>0</v>
      </c>
      <c r="HF71" s="2">
        <v>0</v>
      </c>
      <c r="HG71" s="2">
        <v>2</v>
      </c>
      <c r="HH71" s="2">
        <v>0</v>
      </c>
      <c r="HI71" s="2">
        <v>0</v>
      </c>
      <c r="HR71" s="2">
        <v>1</v>
      </c>
      <c r="HS71" s="2">
        <v>1</v>
      </c>
      <c r="HT71" s="2">
        <v>0</v>
      </c>
      <c r="HU71" s="2">
        <v>0</v>
      </c>
      <c r="HV71" s="2">
        <v>0</v>
      </c>
      <c r="HW71" s="2">
        <v>0</v>
      </c>
      <c r="HX71" s="2">
        <v>0</v>
      </c>
      <c r="HY71" s="2">
        <v>1</v>
      </c>
      <c r="HZ71" s="2">
        <v>1</v>
      </c>
      <c r="IA71" s="2">
        <v>0</v>
      </c>
      <c r="IB71" s="2">
        <v>0</v>
      </c>
      <c r="IC71" s="2">
        <v>0</v>
      </c>
      <c r="ID71" s="2">
        <v>2</v>
      </c>
      <c r="IE71" s="2">
        <v>6</v>
      </c>
      <c r="IF71" s="2">
        <v>0</v>
      </c>
      <c r="IG71" s="2">
        <v>0</v>
      </c>
      <c r="IP71" s="2">
        <v>7</v>
      </c>
      <c r="IQ71" s="2">
        <v>0</v>
      </c>
      <c r="IR71" s="2">
        <v>0</v>
      </c>
      <c r="IS71" s="2">
        <v>0</v>
      </c>
      <c r="IT71" s="2">
        <v>4</v>
      </c>
      <c r="IU71" s="2">
        <v>7</v>
      </c>
      <c r="IV71" s="2">
        <v>0</v>
      </c>
      <c r="IW71" s="2">
        <v>7</v>
      </c>
      <c r="IX71" s="2">
        <v>0</v>
      </c>
      <c r="IY71" s="2">
        <v>2</v>
      </c>
      <c r="IZ71" s="2">
        <v>13</v>
      </c>
      <c r="JA71" s="2">
        <v>3</v>
      </c>
      <c r="JB71" s="2">
        <v>0</v>
      </c>
      <c r="JK71" s="2">
        <v>2</v>
      </c>
      <c r="JL71" s="2">
        <v>0</v>
      </c>
      <c r="JM71" s="2">
        <v>0</v>
      </c>
      <c r="JN71" s="2">
        <v>0</v>
      </c>
      <c r="JO71" s="2">
        <v>2</v>
      </c>
      <c r="JP71" s="2">
        <v>5</v>
      </c>
      <c r="JQ71" s="2">
        <v>0</v>
      </c>
      <c r="JR71" s="2">
        <v>5</v>
      </c>
      <c r="JS71" s="2">
        <v>1</v>
      </c>
      <c r="JT71" s="2">
        <v>1</v>
      </c>
      <c r="JU71" s="2">
        <v>7</v>
      </c>
      <c r="JV71" s="2">
        <v>3</v>
      </c>
      <c r="JW71" s="2">
        <v>0</v>
      </c>
      <c r="KF71" s="2">
        <v>1</v>
      </c>
      <c r="KG71" s="2">
        <v>7</v>
      </c>
      <c r="KH71" s="2">
        <v>1</v>
      </c>
      <c r="KJ71" s="2">
        <v>4</v>
      </c>
      <c r="KK71" s="2">
        <v>4</v>
      </c>
      <c r="KL71" s="2">
        <v>4</v>
      </c>
      <c r="KM71" s="2">
        <v>4</v>
      </c>
      <c r="KN71" s="2">
        <v>4</v>
      </c>
      <c r="KO71" s="2">
        <v>3</v>
      </c>
      <c r="KP71" s="2">
        <v>4</v>
      </c>
      <c r="KQ71" s="2">
        <v>3</v>
      </c>
      <c r="KR71" s="2">
        <v>4</v>
      </c>
      <c r="KS71" s="2">
        <v>4</v>
      </c>
      <c r="KT71" s="2">
        <v>4</v>
      </c>
      <c r="KU71" s="2">
        <v>4</v>
      </c>
      <c r="KV71" s="2">
        <v>0</v>
      </c>
      <c r="LE71" s="2">
        <v>1</v>
      </c>
      <c r="LF71" s="2">
        <v>1</v>
      </c>
      <c r="LG71" s="2">
        <v>0</v>
      </c>
      <c r="LH71" s="2">
        <v>0</v>
      </c>
      <c r="LI71" s="2">
        <v>0</v>
      </c>
      <c r="LJ71" s="2">
        <v>1</v>
      </c>
      <c r="LK71" s="2">
        <v>1</v>
      </c>
      <c r="LL71" s="2">
        <v>1</v>
      </c>
      <c r="LM71" s="2">
        <v>0</v>
      </c>
      <c r="LN71" s="46">
        <v>3</v>
      </c>
      <c r="LO71" s="46">
        <v>2</v>
      </c>
      <c r="LP71" s="2">
        <v>1</v>
      </c>
      <c r="LQ71" s="2">
        <v>2</v>
      </c>
      <c r="LR71" s="2">
        <v>1</v>
      </c>
      <c r="LS71" s="2">
        <v>1</v>
      </c>
      <c r="LT71" s="46">
        <v>1</v>
      </c>
      <c r="LU71" s="46">
        <v>1</v>
      </c>
      <c r="LV71" s="2">
        <v>1</v>
      </c>
      <c r="LW71" s="2">
        <v>1</v>
      </c>
      <c r="LX71" s="2">
        <v>1</v>
      </c>
      <c r="LY71" s="46">
        <v>1</v>
      </c>
      <c r="LZ71" s="46">
        <v>1</v>
      </c>
      <c r="MA71" s="46">
        <v>1</v>
      </c>
      <c r="MB71" s="2">
        <v>1</v>
      </c>
      <c r="MC71" s="2">
        <v>1</v>
      </c>
      <c r="MD71" s="2">
        <v>1</v>
      </c>
      <c r="ME71" s="2">
        <v>1</v>
      </c>
      <c r="MF71" s="2">
        <v>1</v>
      </c>
      <c r="MG71" s="2">
        <v>0</v>
      </c>
      <c r="MH71" s="2">
        <v>1</v>
      </c>
      <c r="MI71" s="2">
        <v>1</v>
      </c>
      <c r="MJ71" s="2">
        <v>1</v>
      </c>
      <c r="MK71" s="2">
        <v>1</v>
      </c>
      <c r="ML71" s="2">
        <v>0</v>
      </c>
      <c r="MM71" s="2">
        <v>0</v>
      </c>
      <c r="MN71" s="46">
        <v>1</v>
      </c>
      <c r="MO71" s="46">
        <v>1</v>
      </c>
      <c r="MP71" s="2">
        <v>1</v>
      </c>
      <c r="MQ71" s="2">
        <v>0</v>
      </c>
      <c r="MR71" s="2">
        <v>0</v>
      </c>
      <c r="MS71" s="2">
        <v>1</v>
      </c>
      <c r="MT71" s="2">
        <v>1</v>
      </c>
      <c r="MU71" s="2">
        <v>1</v>
      </c>
      <c r="MV71" s="2">
        <v>1</v>
      </c>
      <c r="MW71" s="2">
        <v>1</v>
      </c>
      <c r="MX71" s="2">
        <v>1</v>
      </c>
      <c r="MY71" s="2">
        <v>0</v>
      </c>
      <c r="MZ71" s="2">
        <v>0</v>
      </c>
      <c r="NA71" s="2">
        <v>1</v>
      </c>
      <c r="NB71" s="2">
        <v>1</v>
      </c>
      <c r="NC71" s="2">
        <v>1</v>
      </c>
      <c r="ND71" s="2">
        <v>0</v>
      </c>
      <c r="NE71" s="2">
        <v>0</v>
      </c>
      <c r="NF71" s="46">
        <v>1</v>
      </c>
      <c r="NG71" s="46">
        <v>1</v>
      </c>
      <c r="NH71" s="2">
        <v>1</v>
      </c>
      <c r="NI71" s="2">
        <v>1</v>
      </c>
      <c r="NJ71" s="38">
        <v>44053</v>
      </c>
      <c r="NK71" s="2">
        <v>2</v>
      </c>
      <c r="NL71" s="2">
        <v>1</v>
      </c>
      <c r="NM71" s="2">
        <v>0</v>
      </c>
      <c r="NN71" s="2">
        <v>0</v>
      </c>
      <c r="NO71" s="2">
        <v>0</v>
      </c>
      <c r="NP71" s="2">
        <v>0</v>
      </c>
      <c r="NQ71" s="2">
        <v>0</v>
      </c>
      <c r="NR71" s="2">
        <v>1</v>
      </c>
      <c r="NS71" s="2">
        <v>0</v>
      </c>
      <c r="NT71" s="2">
        <v>1</v>
      </c>
      <c r="NU71" s="2">
        <v>0</v>
      </c>
      <c r="NV71" s="2">
        <v>0</v>
      </c>
      <c r="NW71" s="2">
        <v>1</v>
      </c>
      <c r="NX71" s="2">
        <v>0</v>
      </c>
      <c r="NY71" s="2">
        <v>0</v>
      </c>
      <c r="NZ71" s="2">
        <v>0</v>
      </c>
      <c r="OA71" s="2">
        <v>0</v>
      </c>
      <c r="OB71" s="2">
        <v>0</v>
      </c>
      <c r="OC71" s="2">
        <v>0</v>
      </c>
      <c r="OD71" s="2">
        <v>0</v>
      </c>
      <c r="OE71" s="2">
        <v>0</v>
      </c>
      <c r="OF71" s="2">
        <v>0</v>
      </c>
      <c r="OG71" s="2">
        <v>0</v>
      </c>
      <c r="OH71" s="2">
        <v>0</v>
      </c>
      <c r="OI71" s="2">
        <v>1</v>
      </c>
      <c r="OJ71" s="2">
        <v>1</v>
      </c>
      <c r="OK71" s="2">
        <v>1</v>
      </c>
      <c r="OL71" s="2">
        <v>2</v>
      </c>
      <c r="OM71" s="2">
        <v>1</v>
      </c>
      <c r="ON71" s="2">
        <v>2</v>
      </c>
      <c r="OO71" s="2">
        <v>1</v>
      </c>
      <c r="OP71" s="2">
        <v>1</v>
      </c>
      <c r="OQ71" s="2">
        <v>1</v>
      </c>
      <c r="OR71" s="2">
        <v>1</v>
      </c>
      <c r="OS71" s="2">
        <v>1</v>
      </c>
      <c r="OT71" s="46">
        <v>1</v>
      </c>
      <c r="OU71" s="2">
        <v>1</v>
      </c>
      <c r="OV71" s="2">
        <v>1</v>
      </c>
      <c r="OW71" s="2">
        <v>1</v>
      </c>
      <c r="OX71" s="2">
        <v>1</v>
      </c>
      <c r="OY71" s="2">
        <v>1</v>
      </c>
      <c r="OZ71" s="2">
        <v>1</v>
      </c>
      <c r="PA71" s="2">
        <v>1</v>
      </c>
      <c r="PB71" s="2">
        <v>1</v>
      </c>
      <c r="PC71" s="46">
        <v>1</v>
      </c>
      <c r="PD71" s="46">
        <v>1</v>
      </c>
      <c r="PE71" s="2">
        <v>1</v>
      </c>
      <c r="PF71" s="2">
        <v>1</v>
      </c>
      <c r="PG71" s="2">
        <v>1</v>
      </c>
      <c r="PH71" s="46">
        <v>1</v>
      </c>
      <c r="PI71" s="2">
        <v>1</v>
      </c>
      <c r="PJ71" s="2">
        <v>2</v>
      </c>
      <c r="PK71" s="2">
        <v>1</v>
      </c>
      <c r="PL71" s="2">
        <v>1</v>
      </c>
      <c r="PM71" s="2">
        <v>1</v>
      </c>
      <c r="PN71" s="2">
        <v>1</v>
      </c>
      <c r="PO71" s="2">
        <v>1</v>
      </c>
      <c r="PP71" s="2">
        <v>3</v>
      </c>
      <c r="PQ71" s="2">
        <v>1</v>
      </c>
      <c r="PR71" s="2">
        <v>1</v>
      </c>
      <c r="PS71" s="2">
        <v>1</v>
      </c>
      <c r="PT71" s="2">
        <v>1</v>
      </c>
      <c r="PU71" s="2">
        <v>1</v>
      </c>
      <c r="PV71" s="2">
        <v>1</v>
      </c>
      <c r="PW71" s="2">
        <v>3</v>
      </c>
      <c r="PX71" s="2">
        <v>1</v>
      </c>
      <c r="PY71" s="2">
        <v>1</v>
      </c>
      <c r="PZ71" s="2">
        <v>1</v>
      </c>
      <c r="QA71" s="2">
        <v>2</v>
      </c>
      <c r="QB71" s="2">
        <v>3</v>
      </c>
      <c r="QC71" s="2">
        <v>1</v>
      </c>
      <c r="QD71" s="2">
        <v>3</v>
      </c>
      <c r="QE71" s="2">
        <v>1</v>
      </c>
      <c r="QF71" s="2">
        <v>3</v>
      </c>
      <c r="QG71" s="2">
        <v>1</v>
      </c>
      <c r="QH71" s="2">
        <v>1</v>
      </c>
      <c r="QI71" s="2">
        <v>3</v>
      </c>
      <c r="QJ71" s="2">
        <v>2</v>
      </c>
      <c r="QK71" s="2">
        <v>0</v>
      </c>
      <c r="QL71" s="2">
        <v>0</v>
      </c>
      <c r="QM71" s="2">
        <v>0</v>
      </c>
      <c r="QN71" s="2">
        <v>1</v>
      </c>
      <c r="QO71" s="2">
        <v>2</v>
      </c>
      <c r="QP71" s="2">
        <v>1</v>
      </c>
      <c r="QQ71" s="2">
        <v>2</v>
      </c>
      <c r="QR71" s="2">
        <v>0</v>
      </c>
      <c r="QT71" s="2">
        <v>0</v>
      </c>
      <c r="QV71" s="2">
        <v>2</v>
      </c>
      <c r="QW71" s="2">
        <v>2</v>
      </c>
      <c r="QX71" s="2">
        <v>1</v>
      </c>
      <c r="QY71" s="2">
        <v>0</v>
      </c>
      <c r="RA71" s="2">
        <v>1</v>
      </c>
      <c r="RB71" s="2">
        <v>1</v>
      </c>
      <c r="RC71" s="2">
        <v>1</v>
      </c>
      <c r="RD71" s="2">
        <v>2</v>
      </c>
      <c r="RE71" s="2">
        <v>1</v>
      </c>
      <c r="RF71" s="2">
        <v>0</v>
      </c>
      <c r="RG71" s="2">
        <v>1</v>
      </c>
      <c r="RH71" s="2">
        <v>1</v>
      </c>
      <c r="RJ71" s="2">
        <v>1</v>
      </c>
      <c r="RK71" s="2">
        <v>1</v>
      </c>
      <c r="RL71" s="2">
        <v>0</v>
      </c>
      <c r="RM71" s="2">
        <v>0</v>
      </c>
      <c r="RN71" s="2">
        <v>0</v>
      </c>
      <c r="RO71" s="2">
        <v>0</v>
      </c>
      <c r="RP71" s="2">
        <v>0</v>
      </c>
      <c r="RQ71" s="2">
        <v>0</v>
      </c>
      <c r="RR71" s="2">
        <v>1</v>
      </c>
      <c r="RS71" s="2">
        <v>1</v>
      </c>
      <c r="RT71" s="2">
        <v>0</v>
      </c>
      <c r="RU71" s="2">
        <v>1</v>
      </c>
      <c r="RV71" s="2">
        <v>0</v>
      </c>
      <c r="RW71" s="2">
        <v>1</v>
      </c>
      <c r="RX71" s="2">
        <v>1</v>
      </c>
      <c r="RY71" s="2">
        <v>1</v>
      </c>
      <c r="RZ71" s="2">
        <v>1</v>
      </c>
      <c r="SA71" s="2">
        <v>1</v>
      </c>
      <c r="SB71" s="2">
        <v>1</v>
      </c>
      <c r="SC71" s="2">
        <v>1</v>
      </c>
      <c r="SD71" s="2">
        <v>0</v>
      </c>
      <c r="SE71" s="2">
        <v>0</v>
      </c>
      <c r="SF71" s="2">
        <v>1</v>
      </c>
      <c r="SG71" s="2">
        <v>0</v>
      </c>
      <c r="SH71" s="2">
        <v>0</v>
      </c>
      <c r="SI71" s="2">
        <v>0</v>
      </c>
      <c r="SK71" s="2">
        <v>1</v>
      </c>
      <c r="SL71" s="2">
        <v>1</v>
      </c>
      <c r="SM71" s="2">
        <v>1</v>
      </c>
      <c r="SN71" s="2">
        <v>1</v>
      </c>
      <c r="SO71" s="2">
        <v>1</v>
      </c>
      <c r="SP71" s="2">
        <v>0</v>
      </c>
      <c r="SQ71" s="2">
        <v>0</v>
      </c>
      <c r="SR71" s="2">
        <v>0</v>
      </c>
      <c r="SS71" s="2">
        <v>0</v>
      </c>
      <c r="ST71" s="2">
        <v>0</v>
      </c>
      <c r="SU71" s="2">
        <v>1</v>
      </c>
      <c r="SV71" s="2">
        <v>0</v>
      </c>
      <c r="SW71" s="2">
        <v>0</v>
      </c>
      <c r="SX71" s="2">
        <v>0</v>
      </c>
      <c r="SY71" s="2">
        <v>0</v>
      </c>
      <c r="SZ71" s="2">
        <v>0</v>
      </c>
      <c r="TA71" s="2">
        <v>0</v>
      </c>
      <c r="TB71" s="2">
        <v>0</v>
      </c>
      <c r="TC71" s="2">
        <v>0</v>
      </c>
      <c r="TE71" s="2">
        <v>0</v>
      </c>
      <c r="TF71" s="2">
        <v>0</v>
      </c>
      <c r="TG71" s="2">
        <v>1</v>
      </c>
      <c r="TH71" s="2">
        <v>1</v>
      </c>
      <c r="TI71" s="2">
        <v>1</v>
      </c>
      <c r="TJ71" s="2">
        <v>0</v>
      </c>
      <c r="TK71" s="2">
        <v>1</v>
      </c>
      <c r="TL71" s="2">
        <v>1</v>
      </c>
      <c r="TM71" s="2">
        <v>1</v>
      </c>
      <c r="TN71" s="2">
        <v>1</v>
      </c>
      <c r="TO71" s="2">
        <v>1</v>
      </c>
      <c r="TP71" s="2">
        <v>1</v>
      </c>
      <c r="TQ71" s="2">
        <v>1</v>
      </c>
      <c r="TR71" s="2">
        <v>0</v>
      </c>
      <c r="TS71" s="2">
        <v>0</v>
      </c>
      <c r="TT71" s="2">
        <v>0</v>
      </c>
      <c r="TU71" s="2">
        <v>0</v>
      </c>
      <c r="TV71" s="2">
        <v>0</v>
      </c>
      <c r="TW71" s="2">
        <v>0</v>
      </c>
      <c r="TX71" s="2">
        <v>0</v>
      </c>
      <c r="TY71" s="2">
        <v>0</v>
      </c>
      <c r="UA71" s="2">
        <v>2</v>
      </c>
      <c r="UB71" s="2">
        <v>3</v>
      </c>
      <c r="UC71" s="2">
        <v>1</v>
      </c>
      <c r="UD71" s="2">
        <v>0</v>
      </c>
      <c r="UE71" s="2">
        <v>1</v>
      </c>
      <c r="UF71" s="2">
        <v>0</v>
      </c>
      <c r="UG71" s="2">
        <v>1</v>
      </c>
      <c r="UH71" s="2">
        <v>0</v>
      </c>
      <c r="UI71" s="2">
        <v>1</v>
      </c>
      <c r="UJ71" s="2">
        <v>1</v>
      </c>
      <c r="UK71" s="2">
        <v>0</v>
      </c>
      <c r="UL71" s="2">
        <v>1</v>
      </c>
      <c r="UM71" s="2">
        <v>1</v>
      </c>
      <c r="UN71" s="2">
        <v>1</v>
      </c>
      <c r="UO71" s="2">
        <v>0</v>
      </c>
      <c r="UP71" s="2">
        <v>0</v>
      </c>
      <c r="UQ71" s="2">
        <v>0</v>
      </c>
      <c r="UR71" s="2">
        <v>0</v>
      </c>
      <c r="US71" s="2">
        <v>1</v>
      </c>
      <c r="UT71" s="2">
        <v>0</v>
      </c>
      <c r="UU71" s="2">
        <v>1</v>
      </c>
      <c r="UV71" s="2">
        <v>1</v>
      </c>
      <c r="UW71" s="2">
        <v>1</v>
      </c>
      <c r="UX71" s="2">
        <v>1</v>
      </c>
      <c r="UY71" s="2">
        <v>0</v>
      </c>
      <c r="UZ71" s="2">
        <v>2</v>
      </c>
    </row>
    <row r="72" spans="1:572" x14ac:dyDescent="0.25">
      <c r="A72" s="2">
        <v>122</v>
      </c>
      <c r="B72" s="2" t="s">
        <v>114</v>
      </c>
      <c r="C72" s="2" t="s">
        <v>1328</v>
      </c>
      <c r="D72" s="2">
        <v>1</v>
      </c>
      <c r="F72" s="31" t="s">
        <v>2612</v>
      </c>
      <c r="G72" s="2">
        <v>1</v>
      </c>
      <c r="H72" s="2">
        <v>1</v>
      </c>
      <c r="I72" s="2">
        <v>2</v>
      </c>
      <c r="J72" s="2">
        <v>1</v>
      </c>
      <c r="K72" s="2">
        <v>0</v>
      </c>
      <c r="L72" s="2">
        <v>0</v>
      </c>
      <c r="M72" s="2">
        <v>1</v>
      </c>
      <c r="N72" s="2">
        <v>1</v>
      </c>
      <c r="O72" s="2">
        <v>1</v>
      </c>
      <c r="P72" s="2">
        <v>1</v>
      </c>
      <c r="Q72" s="2">
        <v>1</v>
      </c>
      <c r="R72" s="2">
        <v>1</v>
      </c>
      <c r="S72" s="2">
        <v>1</v>
      </c>
      <c r="T72" s="2">
        <v>0</v>
      </c>
      <c r="U72" s="2">
        <v>1</v>
      </c>
      <c r="V72" s="2">
        <v>1</v>
      </c>
      <c r="W72" s="2">
        <v>1</v>
      </c>
      <c r="X72" s="2">
        <v>1</v>
      </c>
      <c r="Y72" s="2">
        <v>1</v>
      </c>
      <c r="Z72" s="2">
        <v>0</v>
      </c>
      <c r="AA72" s="2">
        <v>0</v>
      </c>
      <c r="AB72" s="2">
        <v>0</v>
      </c>
      <c r="AC72" s="2">
        <v>0</v>
      </c>
      <c r="AD72" s="2">
        <v>1</v>
      </c>
      <c r="AE72" s="2">
        <v>0</v>
      </c>
      <c r="AF72" s="2">
        <v>1</v>
      </c>
      <c r="AG72" s="2">
        <v>3</v>
      </c>
      <c r="AH72" s="2">
        <v>1</v>
      </c>
      <c r="AI72" s="2">
        <v>4</v>
      </c>
      <c r="AJ72" s="46">
        <v>1</v>
      </c>
      <c r="AK72" s="2">
        <v>1</v>
      </c>
      <c r="AL72" s="2">
        <v>0</v>
      </c>
      <c r="AM72" s="2">
        <v>1</v>
      </c>
      <c r="AN72" s="2">
        <v>1</v>
      </c>
      <c r="AO72" s="2">
        <v>1</v>
      </c>
      <c r="AP72" s="2">
        <v>1</v>
      </c>
      <c r="AQ72" s="2">
        <v>1</v>
      </c>
      <c r="AR72" s="2">
        <v>1</v>
      </c>
      <c r="AS72" s="2">
        <v>0</v>
      </c>
      <c r="AT72" s="2">
        <v>1</v>
      </c>
      <c r="AU72" s="2">
        <v>1</v>
      </c>
      <c r="AV72" s="2">
        <v>0</v>
      </c>
      <c r="AW72" s="2">
        <v>1</v>
      </c>
      <c r="AX72" s="2">
        <v>0</v>
      </c>
      <c r="AY72" s="2">
        <v>1</v>
      </c>
      <c r="AZ72" s="2">
        <v>1</v>
      </c>
      <c r="BA72" s="2">
        <v>0</v>
      </c>
      <c r="BB72" s="2">
        <v>1</v>
      </c>
      <c r="BC72" s="2">
        <v>1</v>
      </c>
      <c r="BD72" s="2">
        <v>0</v>
      </c>
      <c r="BE72" s="2">
        <v>0</v>
      </c>
      <c r="BF72" s="2">
        <v>1</v>
      </c>
      <c r="BG72" s="2">
        <v>5</v>
      </c>
      <c r="BH72" s="2">
        <v>0</v>
      </c>
      <c r="BI72" s="2">
        <v>0</v>
      </c>
      <c r="BJ72" s="2">
        <v>0</v>
      </c>
      <c r="BK72" s="2">
        <v>1</v>
      </c>
      <c r="BL72" s="2">
        <v>1</v>
      </c>
      <c r="BM72" s="2">
        <v>0</v>
      </c>
      <c r="BN72" s="2">
        <v>0</v>
      </c>
      <c r="BO72" s="2">
        <v>0</v>
      </c>
      <c r="BP72" s="2">
        <v>2</v>
      </c>
      <c r="BQ72" s="2">
        <v>0</v>
      </c>
      <c r="BR72" s="2">
        <v>0</v>
      </c>
      <c r="BS72" s="2">
        <v>0</v>
      </c>
      <c r="CB72" s="2">
        <v>1</v>
      </c>
      <c r="CC72" s="2">
        <v>0</v>
      </c>
      <c r="CE72" s="2">
        <v>45000</v>
      </c>
      <c r="CF72" s="46">
        <v>11000</v>
      </c>
      <c r="CG72" s="2">
        <v>1</v>
      </c>
      <c r="CH72" s="46">
        <v>6</v>
      </c>
      <c r="CI72" s="2">
        <v>2</v>
      </c>
      <c r="CJ72" s="2">
        <v>0</v>
      </c>
      <c r="CK72" s="2">
        <v>0</v>
      </c>
      <c r="CL72" s="2">
        <v>1</v>
      </c>
      <c r="CM72" s="2">
        <v>1</v>
      </c>
      <c r="CN72" s="2">
        <v>1</v>
      </c>
      <c r="CO72" s="2">
        <v>1</v>
      </c>
      <c r="CP72" s="2">
        <v>1</v>
      </c>
      <c r="CQ72" s="2">
        <v>1</v>
      </c>
      <c r="CR72" s="2">
        <v>1</v>
      </c>
      <c r="CT72" s="46">
        <v>0</v>
      </c>
      <c r="CU72" s="46"/>
      <c r="CV72" s="2">
        <v>0</v>
      </c>
      <c r="CX72" s="2">
        <v>0</v>
      </c>
      <c r="CZ72" s="2">
        <v>2</v>
      </c>
      <c r="DA72" s="2">
        <v>80</v>
      </c>
      <c r="DB72" s="46">
        <v>4</v>
      </c>
      <c r="DC72" s="46">
        <v>160</v>
      </c>
      <c r="DD72" s="46">
        <v>6</v>
      </c>
      <c r="DE72" s="46">
        <v>360</v>
      </c>
      <c r="DF72" s="2">
        <v>1</v>
      </c>
      <c r="DG72" s="2">
        <v>40</v>
      </c>
      <c r="DH72" s="46">
        <v>6</v>
      </c>
      <c r="DI72" s="46">
        <v>360</v>
      </c>
      <c r="DJ72" s="46">
        <v>0</v>
      </c>
      <c r="DK72" s="46"/>
      <c r="DL72" s="2">
        <v>8</v>
      </c>
      <c r="DM72" s="2">
        <v>220</v>
      </c>
      <c r="DN72" s="46">
        <v>16</v>
      </c>
      <c r="DO72" s="46">
        <v>580</v>
      </c>
      <c r="DP72" s="46">
        <v>5</v>
      </c>
      <c r="DQ72" s="46">
        <v>120</v>
      </c>
      <c r="DR72" s="2">
        <v>1</v>
      </c>
      <c r="DS72" s="46">
        <v>1</v>
      </c>
      <c r="DT72" s="46">
        <v>40</v>
      </c>
      <c r="DU72" s="46">
        <v>1</v>
      </c>
      <c r="DV72" s="46">
        <v>40</v>
      </c>
      <c r="DW72" s="46">
        <v>1</v>
      </c>
      <c r="DX72" s="46">
        <v>40</v>
      </c>
      <c r="DY72" s="46">
        <v>0</v>
      </c>
      <c r="DZ72" s="46"/>
      <c r="EA72" s="46">
        <v>1</v>
      </c>
      <c r="EB72" s="46">
        <v>40</v>
      </c>
      <c r="EC72" s="46">
        <v>2</v>
      </c>
      <c r="ED72" s="46">
        <v>60</v>
      </c>
      <c r="EE72" s="46">
        <v>0</v>
      </c>
      <c r="EF72" s="46"/>
      <c r="EG72" s="46">
        <v>1</v>
      </c>
      <c r="EH72" s="46">
        <v>40</v>
      </c>
      <c r="EI72" s="2">
        <v>0</v>
      </c>
      <c r="EJ72" s="2">
        <v>0</v>
      </c>
      <c r="EK72" s="2">
        <v>0</v>
      </c>
      <c r="EL72" s="2">
        <v>0</v>
      </c>
      <c r="EM72" s="2">
        <v>2</v>
      </c>
      <c r="EN72" s="2">
        <v>1</v>
      </c>
      <c r="EO72" s="2">
        <v>1</v>
      </c>
      <c r="EP72" s="2">
        <v>2</v>
      </c>
      <c r="EQ72" s="2">
        <v>0</v>
      </c>
      <c r="ER72" s="2">
        <v>2</v>
      </c>
      <c r="ES72" s="2">
        <v>2</v>
      </c>
      <c r="ET72" s="2">
        <v>1</v>
      </c>
      <c r="EU72" s="2">
        <v>1</v>
      </c>
      <c r="EV72" s="2">
        <v>1</v>
      </c>
      <c r="EW72" s="2">
        <v>1</v>
      </c>
      <c r="EX72" s="2">
        <v>1</v>
      </c>
      <c r="EY72" s="2">
        <v>0</v>
      </c>
      <c r="EZ72" s="2">
        <v>0</v>
      </c>
      <c r="FA72" s="2">
        <v>0</v>
      </c>
      <c r="FB72" s="2">
        <v>0</v>
      </c>
      <c r="FC72" s="2">
        <v>0</v>
      </c>
      <c r="FD72" s="2">
        <v>1</v>
      </c>
      <c r="FE72" s="2">
        <v>0</v>
      </c>
      <c r="FF72" s="2">
        <v>0</v>
      </c>
      <c r="FG72" s="2">
        <v>0</v>
      </c>
      <c r="FH72" s="2">
        <v>0</v>
      </c>
      <c r="FI72" s="2">
        <v>3</v>
      </c>
      <c r="FJ72" s="2">
        <v>0</v>
      </c>
      <c r="FK72" s="2">
        <v>0</v>
      </c>
      <c r="FL72" s="2">
        <v>0</v>
      </c>
      <c r="FM72" s="2">
        <v>0</v>
      </c>
      <c r="FN72" s="2">
        <v>1</v>
      </c>
      <c r="FO72" s="2">
        <v>0</v>
      </c>
      <c r="FP72" s="2">
        <v>1</v>
      </c>
      <c r="FQ72" s="2">
        <v>0</v>
      </c>
      <c r="FZ72" s="2">
        <v>0</v>
      </c>
      <c r="GV72" s="2">
        <v>1</v>
      </c>
      <c r="GW72" s="2">
        <v>1</v>
      </c>
      <c r="GX72" s="2">
        <v>1</v>
      </c>
      <c r="GY72" s="2">
        <v>1</v>
      </c>
      <c r="GZ72" s="2">
        <v>1</v>
      </c>
      <c r="HA72" s="2">
        <v>1</v>
      </c>
      <c r="HB72" s="2">
        <v>1</v>
      </c>
      <c r="HC72" s="2">
        <v>1</v>
      </c>
      <c r="HD72" s="2">
        <v>1</v>
      </c>
      <c r="HE72" s="2">
        <v>1</v>
      </c>
      <c r="HF72" s="2">
        <v>1</v>
      </c>
      <c r="HG72" s="2">
        <v>1</v>
      </c>
      <c r="HH72" s="2">
        <v>2</v>
      </c>
      <c r="HI72" s="2">
        <v>0</v>
      </c>
      <c r="HR72" s="2">
        <v>1</v>
      </c>
      <c r="HS72" s="2">
        <v>1</v>
      </c>
      <c r="HT72" s="2">
        <v>1</v>
      </c>
      <c r="HU72" s="2">
        <v>0</v>
      </c>
      <c r="HV72" s="2">
        <v>0</v>
      </c>
      <c r="HW72" s="2">
        <v>0</v>
      </c>
      <c r="HX72" s="2">
        <v>0</v>
      </c>
      <c r="HY72" s="2">
        <v>0</v>
      </c>
      <c r="HZ72" s="2">
        <v>1</v>
      </c>
      <c r="IA72" s="2">
        <v>1</v>
      </c>
      <c r="IB72" s="2">
        <v>1</v>
      </c>
      <c r="IC72" s="2">
        <v>1</v>
      </c>
      <c r="ID72" s="2">
        <v>1</v>
      </c>
      <c r="IE72" s="2">
        <v>1</v>
      </c>
      <c r="IF72" s="2">
        <v>1</v>
      </c>
      <c r="IG72" s="2">
        <v>0</v>
      </c>
      <c r="IP72" s="2">
        <v>5</v>
      </c>
      <c r="IQ72" s="2">
        <v>1</v>
      </c>
      <c r="IR72" s="2">
        <v>1</v>
      </c>
      <c r="IS72" s="2">
        <v>1</v>
      </c>
      <c r="IT72" s="2">
        <v>1</v>
      </c>
      <c r="IU72" s="2">
        <v>6</v>
      </c>
      <c r="IV72" s="2">
        <v>2</v>
      </c>
      <c r="IW72" s="2">
        <v>6</v>
      </c>
      <c r="IX72" s="2">
        <v>1</v>
      </c>
      <c r="IY72" s="2">
        <v>4</v>
      </c>
      <c r="IZ72" s="2">
        <v>6</v>
      </c>
      <c r="JA72" s="2">
        <v>2</v>
      </c>
      <c r="JB72" s="2">
        <v>0</v>
      </c>
      <c r="JK72" s="2">
        <v>1</v>
      </c>
      <c r="JL72" s="2">
        <v>1</v>
      </c>
      <c r="JM72" s="2">
        <v>1</v>
      </c>
      <c r="JN72" s="2">
        <v>1</v>
      </c>
      <c r="JO72" s="2">
        <v>1</v>
      </c>
      <c r="JP72" s="2">
        <v>1</v>
      </c>
      <c r="JQ72" s="2">
        <v>1</v>
      </c>
      <c r="JR72" s="2">
        <v>1</v>
      </c>
      <c r="JS72" s="2">
        <v>1</v>
      </c>
      <c r="JT72" s="2">
        <v>1</v>
      </c>
      <c r="JU72" s="2">
        <v>1</v>
      </c>
      <c r="JV72" s="2">
        <v>1</v>
      </c>
      <c r="JW72" s="2">
        <v>0</v>
      </c>
      <c r="KF72" s="2">
        <v>1</v>
      </c>
      <c r="KG72" s="2">
        <v>14</v>
      </c>
      <c r="KH72" s="2">
        <v>1</v>
      </c>
      <c r="KJ72" s="2">
        <v>4</v>
      </c>
      <c r="KK72" s="2">
        <v>4</v>
      </c>
      <c r="KL72" s="2">
        <v>4</v>
      </c>
      <c r="KM72" s="2">
        <v>4</v>
      </c>
      <c r="KN72" s="2">
        <v>2</v>
      </c>
      <c r="KO72" s="2">
        <v>3</v>
      </c>
      <c r="KP72" s="2">
        <v>4</v>
      </c>
      <c r="KQ72" s="2">
        <v>2</v>
      </c>
      <c r="KR72" s="2">
        <v>4</v>
      </c>
      <c r="KS72" s="2">
        <v>4</v>
      </c>
      <c r="KT72" s="2">
        <v>2</v>
      </c>
      <c r="KU72" s="2">
        <v>2</v>
      </c>
      <c r="KV72" s="2">
        <v>1</v>
      </c>
      <c r="KW72" s="2">
        <v>4</v>
      </c>
      <c r="KX72" s="2">
        <v>4</v>
      </c>
      <c r="KY72" s="2">
        <v>2</v>
      </c>
      <c r="KZ72" s="2">
        <v>4</v>
      </c>
      <c r="LA72" s="2">
        <v>4</v>
      </c>
      <c r="LB72" s="2">
        <v>4</v>
      </c>
      <c r="LC72" s="2">
        <v>4</v>
      </c>
      <c r="LD72" s="2">
        <v>4</v>
      </c>
      <c r="LE72" s="2">
        <v>1</v>
      </c>
      <c r="LF72" s="2">
        <v>1</v>
      </c>
      <c r="LG72" s="2">
        <v>1</v>
      </c>
      <c r="LH72" s="2">
        <v>0</v>
      </c>
      <c r="LI72" s="2">
        <v>0</v>
      </c>
      <c r="LJ72" s="2">
        <v>1</v>
      </c>
      <c r="LK72" s="2">
        <v>0</v>
      </c>
      <c r="LL72" s="2">
        <v>1</v>
      </c>
      <c r="LM72" s="2">
        <v>1</v>
      </c>
      <c r="LN72" s="46">
        <v>2</v>
      </c>
      <c r="LO72" s="46">
        <v>1</v>
      </c>
      <c r="LP72" s="2">
        <v>1</v>
      </c>
      <c r="LQ72" s="2">
        <v>2</v>
      </c>
      <c r="LR72" s="2">
        <v>0</v>
      </c>
      <c r="LS72" s="2">
        <v>1</v>
      </c>
      <c r="LT72" s="46">
        <v>1</v>
      </c>
      <c r="LU72" s="46">
        <v>1</v>
      </c>
      <c r="LV72" s="2">
        <v>1</v>
      </c>
      <c r="LW72" s="2">
        <v>0</v>
      </c>
      <c r="LX72" s="2">
        <v>0</v>
      </c>
      <c r="LY72" s="46">
        <v>0</v>
      </c>
      <c r="LZ72" s="46">
        <v>1</v>
      </c>
      <c r="MA72" s="46">
        <v>0</v>
      </c>
      <c r="MB72" s="2">
        <v>0</v>
      </c>
      <c r="MC72" s="2">
        <v>1</v>
      </c>
      <c r="MD72" s="2">
        <v>0</v>
      </c>
      <c r="ME72" s="2">
        <v>0</v>
      </c>
      <c r="MF72" s="2">
        <v>0</v>
      </c>
      <c r="MG72" s="2">
        <v>0</v>
      </c>
      <c r="MH72" s="2">
        <v>0</v>
      </c>
      <c r="MI72" s="2">
        <v>0</v>
      </c>
      <c r="MJ72" s="2">
        <v>1</v>
      </c>
      <c r="MK72" s="2">
        <v>1</v>
      </c>
      <c r="ML72" s="2">
        <v>0</v>
      </c>
      <c r="MM72" s="2">
        <v>0</v>
      </c>
      <c r="MN72" s="46">
        <v>0</v>
      </c>
      <c r="MO72" s="46">
        <v>0</v>
      </c>
      <c r="MP72" s="2">
        <v>0</v>
      </c>
      <c r="MQ72" s="2">
        <v>0</v>
      </c>
      <c r="MR72" s="2">
        <v>0</v>
      </c>
      <c r="MS72" s="2">
        <v>1</v>
      </c>
      <c r="MT72" s="2">
        <v>1</v>
      </c>
      <c r="MU72" s="2">
        <v>1</v>
      </c>
      <c r="MV72" s="2">
        <v>1</v>
      </c>
      <c r="MW72" s="2">
        <v>1</v>
      </c>
      <c r="MX72" s="2">
        <v>1</v>
      </c>
      <c r="MY72" s="2">
        <v>0</v>
      </c>
      <c r="MZ72" s="2">
        <v>0</v>
      </c>
      <c r="NA72" s="2">
        <v>1</v>
      </c>
      <c r="NB72" s="2">
        <v>0</v>
      </c>
      <c r="NC72" s="2">
        <v>0</v>
      </c>
      <c r="ND72" s="2">
        <v>0</v>
      </c>
      <c r="NE72" s="2">
        <v>0</v>
      </c>
      <c r="NF72" s="46">
        <v>1</v>
      </c>
      <c r="NG72" s="46">
        <v>0</v>
      </c>
      <c r="NH72" s="2">
        <v>1</v>
      </c>
      <c r="NI72" s="2">
        <v>1</v>
      </c>
      <c r="NJ72" s="38">
        <v>44168</v>
      </c>
      <c r="NK72" s="2">
        <v>2</v>
      </c>
      <c r="NL72" s="2">
        <v>1</v>
      </c>
      <c r="NM72" s="2">
        <v>0</v>
      </c>
      <c r="NN72" s="2">
        <v>0</v>
      </c>
      <c r="NO72" s="2">
        <v>0</v>
      </c>
      <c r="NP72" s="2">
        <v>0</v>
      </c>
      <c r="NQ72" s="2">
        <v>0</v>
      </c>
      <c r="NR72" s="2">
        <v>1</v>
      </c>
      <c r="NS72" s="2">
        <v>0</v>
      </c>
      <c r="NT72" s="2">
        <v>1</v>
      </c>
      <c r="NU72" s="2">
        <v>0</v>
      </c>
      <c r="NV72" s="2">
        <v>0</v>
      </c>
      <c r="NW72" s="2">
        <v>0</v>
      </c>
      <c r="NX72" s="2">
        <v>0</v>
      </c>
      <c r="NY72" s="2">
        <v>0</v>
      </c>
      <c r="NZ72" s="2">
        <v>0</v>
      </c>
      <c r="OA72" s="2">
        <v>0</v>
      </c>
      <c r="OB72" s="2">
        <v>0</v>
      </c>
      <c r="OC72" s="2">
        <v>0</v>
      </c>
      <c r="OD72" s="2">
        <v>0</v>
      </c>
      <c r="OE72" s="2">
        <v>0</v>
      </c>
      <c r="OF72" s="2">
        <v>0</v>
      </c>
      <c r="OG72" s="2">
        <v>0</v>
      </c>
      <c r="OH72" s="2">
        <v>1</v>
      </c>
      <c r="OI72" s="2">
        <v>2</v>
      </c>
      <c r="OJ72" s="2">
        <v>0</v>
      </c>
      <c r="OK72" s="2">
        <v>2</v>
      </c>
      <c r="OL72" s="2">
        <v>2</v>
      </c>
      <c r="OM72" s="2">
        <v>1</v>
      </c>
      <c r="ON72" s="2">
        <v>3</v>
      </c>
      <c r="OO72" s="2">
        <v>1</v>
      </c>
      <c r="OP72" s="2">
        <v>1</v>
      </c>
      <c r="OQ72" s="2">
        <v>1</v>
      </c>
      <c r="OR72" s="2">
        <v>1</v>
      </c>
      <c r="OS72" s="2">
        <v>1</v>
      </c>
      <c r="OT72" s="46">
        <v>1</v>
      </c>
      <c r="OU72" s="2">
        <v>1</v>
      </c>
      <c r="OV72" s="2">
        <v>1</v>
      </c>
      <c r="OW72" s="2">
        <v>1</v>
      </c>
      <c r="OX72" s="2">
        <v>1</v>
      </c>
      <c r="OY72" s="2">
        <v>1</v>
      </c>
      <c r="OZ72" s="2">
        <v>1</v>
      </c>
      <c r="PA72" s="2">
        <v>1</v>
      </c>
      <c r="PB72" s="2">
        <v>1</v>
      </c>
      <c r="PC72" s="46">
        <v>1</v>
      </c>
      <c r="PD72" s="46">
        <v>1</v>
      </c>
      <c r="PE72" s="2">
        <v>1</v>
      </c>
      <c r="PF72" s="2">
        <v>1</v>
      </c>
      <c r="PG72" s="2">
        <v>3</v>
      </c>
      <c r="PH72" s="46">
        <v>1</v>
      </c>
      <c r="PI72" s="2">
        <v>1</v>
      </c>
      <c r="PJ72" s="2">
        <v>1</v>
      </c>
      <c r="PK72" s="2">
        <v>1</v>
      </c>
      <c r="PL72" s="2">
        <v>1</v>
      </c>
      <c r="PM72" s="2">
        <v>1</v>
      </c>
      <c r="PN72" s="2">
        <v>1</v>
      </c>
      <c r="PO72" s="2">
        <v>1</v>
      </c>
      <c r="PP72" s="2">
        <v>1</v>
      </c>
      <c r="PQ72" s="2">
        <v>1</v>
      </c>
      <c r="PR72" s="2">
        <v>1</v>
      </c>
      <c r="PS72" s="2">
        <v>1</v>
      </c>
      <c r="PT72" s="2">
        <v>1</v>
      </c>
      <c r="PU72" s="2">
        <v>1</v>
      </c>
      <c r="PV72" s="2">
        <v>1</v>
      </c>
      <c r="PW72" s="2">
        <v>1</v>
      </c>
      <c r="PX72" s="2">
        <v>1</v>
      </c>
      <c r="PY72" s="2">
        <v>1</v>
      </c>
      <c r="PZ72" s="2">
        <v>3</v>
      </c>
      <c r="QA72" s="2">
        <v>2</v>
      </c>
      <c r="QB72" s="2">
        <v>1</v>
      </c>
      <c r="QC72" s="2">
        <v>1</v>
      </c>
      <c r="QD72" s="2">
        <v>2</v>
      </c>
      <c r="QE72" s="2">
        <v>1</v>
      </c>
      <c r="QF72" s="2">
        <v>1</v>
      </c>
      <c r="QG72" s="2">
        <v>1</v>
      </c>
      <c r="QH72" s="2">
        <v>1</v>
      </c>
      <c r="QI72" s="2">
        <v>1</v>
      </c>
      <c r="QJ72" s="2">
        <v>1</v>
      </c>
      <c r="QK72" s="2">
        <v>0</v>
      </c>
      <c r="QL72" s="2">
        <v>1</v>
      </c>
      <c r="QM72" s="2">
        <v>1</v>
      </c>
      <c r="QN72" s="2">
        <v>0</v>
      </c>
      <c r="QO72" s="2">
        <v>1</v>
      </c>
      <c r="QP72" s="2">
        <v>1</v>
      </c>
      <c r="QQ72" s="2">
        <v>1</v>
      </c>
      <c r="QR72" s="2">
        <v>0</v>
      </c>
      <c r="QT72" s="2">
        <v>0</v>
      </c>
      <c r="QV72" s="2">
        <v>2</v>
      </c>
      <c r="QW72" s="2">
        <v>2</v>
      </c>
      <c r="QX72" s="2">
        <v>1</v>
      </c>
      <c r="QY72" s="2">
        <v>1</v>
      </c>
      <c r="QZ72" s="2">
        <v>1</v>
      </c>
      <c r="RA72" s="2">
        <v>1</v>
      </c>
      <c r="RB72" s="2">
        <v>1</v>
      </c>
      <c r="RC72" s="2">
        <v>1</v>
      </c>
      <c r="RD72" s="2">
        <v>3</v>
      </c>
      <c r="RE72" s="2">
        <v>1</v>
      </c>
      <c r="RF72" s="2">
        <v>1</v>
      </c>
      <c r="RG72" s="2">
        <v>1</v>
      </c>
      <c r="RH72" s="2">
        <v>1</v>
      </c>
      <c r="RJ72" s="2">
        <v>1</v>
      </c>
      <c r="RK72" s="2">
        <v>1</v>
      </c>
      <c r="RL72" s="2">
        <v>1</v>
      </c>
      <c r="RM72" s="2">
        <v>0</v>
      </c>
      <c r="RN72" s="2">
        <v>0</v>
      </c>
      <c r="RO72" s="2">
        <v>0</v>
      </c>
      <c r="RP72" s="2">
        <v>1</v>
      </c>
      <c r="RQ72" s="2">
        <v>0</v>
      </c>
      <c r="RR72" s="2">
        <v>0</v>
      </c>
      <c r="RS72" s="2">
        <v>0</v>
      </c>
      <c r="RT72" s="2">
        <v>0</v>
      </c>
      <c r="RU72" s="2">
        <v>0</v>
      </c>
      <c r="RV72" s="2">
        <v>0</v>
      </c>
      <c r="RW72" s="2">
        <v>0</v>
      </c>
      <c r="RX72" s="2">
        <v>0</v>
      </c>
      <c r="RY72" s="2">
        <v>0</v>
      </c>
      <c r="RZ72" s="2">
        <v>0</v>
      </c>
      <c r="SA72" s="2">
        <v>0</v>
      </c>
      <c r="SB72" s="2">
        <v>0</v>
      </c>
      <c r="SC72" s="2">
        <v>1</v>
      </c>
      <c r="SD72" s="2">
        <v>0</v>
      </c>
      <c r="SE72" s="2">
        <v>1</v>
      </c>
      <c r="SF72" s="2">
        <v>1</v>
      </c>
      <c r="SG72" s="2">
        <v>1</v>
      </c>
      <c r="SH72" s="2">
        <v>0</v>
      </c>
      <c r="SI72" s="2">
        <v>0</v>
      </c>
      <c r="SK72" s="2">
        <v>1</v>
      </c>
      <c r="SL72" s="2">
        <v>1</v>
      </c>
      <c r="SM72" s="2">
        <v>1</v>
      </c>
      <c r="SN72" s="2">
        <v>1</v>
      </c>
      <c r="SO72" s="2">
        <v>1</v>
      </c>
      <c r="SP72" s="2">
        <v>1</v>
      </c>
      <c r="SQ72" s="2">
        <v>1</v>
      </c>
      <c r="SR72" s="2">
        <v>1</v>
      </c>
      <c r="SS72" s="2">
        <v>1</v>
      </c>
      <c r="ST72" s="2">
        <v>1</v>
      </c>
      <c r="SU72" s="2">
        <v>1</v>
      </c>
      <c r="SV72" s="2">
        <v>1</v>
      </c>
      <c r="SW72" s="2">
        <v>0</v>
      </c>
      <c r="SX72" s="2">
        <v>0</v>
      </c>
      <c r="SY72" s="2">
        <v>0</v>
      </c>
      <c r="SZ72" s="2">
        <v>0</v>
      </c>
      <c r="TA72" s="2">
        <v>1</v>
      </c>
      <c r="TB72" s="2">
        <v>0</v>
      </c>
      <c r="TC72" s="2">
        <v>0</v>
      </c>
      <c r="TE72" s="2">
        <v>1</v>
      </c>
      <c r="TF72" s="2">
        <v>1</v>
      </c>
      <c r="TG72" s="2">
        <v>1</v>
      </c>
      <c r="TH72" s="2">
        <v>1</v>
      </c>
      <c r="TI72" s="2">
        <v>1</v>
      </c>
      <c r="TJ72" s="2">
        <v>1</v>
      </c>
      <c r="TK72" s="2">
        <v>1</v>
      </c>
      <c r="TL72" s="2">
        <v>1</v>
      </c>
      <c r="TM72" s="2">
        <v>1</v>
      </c>
      <c r="TN72" s="2">
        <v>1</v>
      </c>
      <c r="TO72" s="2">
        <v>1</v>
      </c>
      <c r="TP72" s="2">
        <v>1</v>
      </c>
      <c r="TQ72" s="2">
        <v>1</v>
      </c>
      <c r="TR72" s="2">
        <v>0</v>
      </c>
      <c r="TS72" s="2">
        <v>1</v>
      </c>
      <c r="TT72" s="2">
        <v>1</v>
      </c>
      <c r="TU72" s="2">
        <v>0</v>
      </c>
      <c r="TV72" s="2">
        <v>0</v>
      </c>
      <c r="TW72" s="2">
        <v>1</v>
      </c>
      <c r="TX72" s="2">
        <v>0</v>
      </c>
      <c r="TY72" s="2">
        <v>0</v>
      </c>
      <c r="UA72" s="2">
        <v>1</v>
      </c>
      <c r="UB72" s="2">
        <v>1</v>
      </c>
      <c r="UC72" s="2">
        <v>1</v>
      </c>
      <c r="UD72" s="2">
        <v>0</v>
      </c>
      <c r="UE72" s="2">
        <v>1</v>
      </c>
      <c r="UF72" s="2">
        <v>1</v>
      </c>
      <c r="UG72" s="2">
        <v>1</v>
      </c>
      <c r="UH72" s="2">
        <v>0</v>
      </c>
      <c r="UI72" s="2">
        <v>1</v>
      </c>
      <c r="UJ72" s="2">
        <v>1</v>
      </c>
      <c r="UK72" s="2">
        <v>1</v>
      </c>
      <c r="UL72" s="2">
        <v>0</v>
      </c>
      <c r="UM72" s="2">
        <v>0</v>
      </c>
      <c r="UN72" s="2">
        <v>0</v>
      </c>
      <c r="UO72" s="2">
        <v>0</v>
      </c>
      <c r="UP72" s="2">
        <v>1</v>
      </c>
      <c r="UQ72" s="2">
        <v>1</v>
      </c>
      <c r="UR72" s="2">
        <v>1</v>
      </c>
      <c r="US72" s="2">
        <v>1</v>
      </c>
      <c r="UT72" s="2">
        <v>0</v>
      </c>
      <c r="UU72" s="2">
        <v>0</v>
      </c>
      <c r="UV72" s="2">
        <v>1</v>
      </c>
      <c r="UW72" s="2">
        <v>1</v>
      </c>
      <c r="UX72" s="2">
        <v>0</v>
      </c>
      <c r="UY72" s="2">
        <v>0</v>
      </c>
      <c r="UZ72" s="2">
        <v>2</v>
      </c>
    </row>
    <row r="73" spans="1:572" x14ac:dyDescent="0.25">
      <c r="A73" s="2">
        <v>123</v>
      </c>
      <c r="B73" s="2" t="s">
        <v>114</v>
      </c>
      <c r="C73" s="2" t="s">
        <v>1328</v>
      </c>
      <c r="D73" s="2">
        <v>1</v>
      </c>
      <c r="F73" s="31" t="s">
        <v>2613</v>
      </c>
      <c r="G73" s="2">
        <v>1</v>
      </c>
      <c r="H73" s="2">
        <v>0</v>
      </c>
      <c r="J73" s="2">
        <v>1</v>
      </c>
      <c r="K73" s="2">
        <v>1</v>
      </c>
      <c r="L73" s="2">
        <v>1</v>
      </c>
      <c r="M73" s="2">
        <v>1</v>
      </c>
      <c r="N73" s="2">
        <v>1</v>
      </c>
      <c r="O73" s="2">
        <v>1</v>
      </c>
      <c r="P73" s="2">
        <v>1</v>
      </c>
      <c r="Q73" s="2">
        <v>1</v>
      </c>
      <c r="R73" s="2">
        <v>1</v>
      </c>
      <c r="S73" s="2">
        <v>1</v>
      </c>
      <c r="T73" s="2">
        <v>1</v>
      </c>
      <c r="U73" s="2">
        <v>1</v>
      </c>
      <c r="V73" s="2">
        <v>1</v>
      </c>
      <c r="W73" s="2">
        <v>1</v>
      </c>
      <c r="X73" s="2">
        <v>1</v>
      </c>
      <c r="Y73" s="2">
        <v>1</v>
      </c>
      <c r="Z73" s="2">
        <v>1</v>
      </c>
      <c r="AA73" s="2">
        <v>1</v>
      </c>
      <c r="AB73" s="2">
        <v>1</v>
      </c>
      <c r="AC73" s="2">
        <v>1</v>
      </c>
      <c r="AD73" s="2">
        <v>1</v>
      </c>
      <c r="AE73" s="2">
        <v>0</v>
      </c>
      <c r="AF73" s="2">
        <v>1</v>
      </c>
      <c r="AG73" s="2">
        <v>3</v>
      </c>
      <c r="AH73" s="2">
        <v>1</v>
      </c>
      <c r="AI73" s="2">
        <v>3</v>
      </c>
      <c r="AJ73" s="46">
        <v>1</v>
      </c>
      <c r="AK73" s="2">
        <v>1</v>
      </c>
      <c r="AL73" s="2">
        <v>0</v>
      </c>
      <c r="AM73" s="2">
        <v>0</v>
      </c>
      <c r="AN73" s="2">
        <v>0</v>
      </c>
      <c r="AO73" s="2">
        <v>0</v>
      </c>
      <c r="AP73" s="2">
        <v>1</v>
      </c>
      <c r="AQ73" s="2">
        <v>0</v>
      </c>
      <c r="AR73" s="2">
        <v>0</v>
      </c>
      <c r="AS73" s="2">
        <v>0</v>
      </c>
      <c r="AT73" s="2">
        <v>0</v>
      </c>
      <c r="AU73" s="2">
        <v>1</v>
      </c>
      <c r="AV73" s="2">
        <v>0</v>
      </c>
      <c r="AW73" s="2">
        <v>0</v>
      </c>
      <c r="AX73" s="2">
        <v>0</v>
      </c>
      <c r="AY73" s="2">
        <v>0</v>
      </c>
      <c r="AZ73" s="2">
        <v>0</v>
      </c>
      <c r="BA73" s="2">
        <v>0</v>
      </c>
      <c r="BB73" s="2">
        <v>0</v>
      </c>
      <c r="BC73" s="2">
        <v>0</v>
      </c>
      <c r="BD73" s="2">
        <v>0</v>
      </c>
      <c r="BE73" s="2">
        <v>0</v>
      </c>
      <c r="BF73" s="2">
        <v>1</v>
      </c>
      <c r="BG73" s="2">
        <v>3</v>
      </c>
      <c r="BH73" s="2">
        <v>0</v>
      </c>
      <c r="BI73" s="2">
        <v>0</v>
      </c>
      <c r="BJ73" s="2">
        <v>0</v>
      </c>
      <c r="BK73" s="2">
        <v>0</v>
      </c>
      <c r="BL73" s="2">
        <v>1</v>
      </c>
      <c r="BM73" s="2">
        <v>0</v>
      </c>
      <c r="BN73" s="2">
        <v>1</v>
      </c>
      <c r="BO73" s="2">
        <v>0</v>
      </c>
      <c r="BP73" s="2">
        <v>0</v>
      </c>
      <c r="BQ73" s="2">
        <v>2</v>
      </c>
      <c r="BR73" s="2">
        <v>0</v>
      </c>
      <c r="BS73" s="2">
        <v>0</v>
      </c>
      <c r="CB73" s="2">
        <v>1</v>
      </c>
      <c r="CC73" s="2">
        <v>0</v>
      </c>
      <c r="CE73" s="2">
        <v>1050</v>
      </c>
      <c r="CF73" s="46">
        <v>958</v>
      </c>
      <c r="CG73" s="2">
        <v>1</v>
      </c>
      <c r="CH73" s="46">
        <v>0</v>
      </c>
      <c r="CI73" s="2">
        <v>0</v>
      </c>
      <c r="CJ73" s="2">
        <v>0</v>
      </c>
      <c r="CK73" s="2">
        <v>1</v>
      </c>
      <c r="CL73" s="2">
        <v>0</v>
      </c>
      <c r="CM73" s="2">
        <v>0</v>
      </c>
      <c r="CN73" s="2">
        <v>0</v>
      </c>
      <c r="CO73" s="2">
        <v>0</v>
      </c>
      <c r="CP73" s="2">
        <v>1</v>
      </c>
      <c r="CQ73" s="2">
        <v>1</v>
      </c>
      <c r="CR73" s="2">
        <v>1</v>
      </c>
      <c r="CT73" s="46">
        <v>3</v>
      </c>
      <c r="CU73" s="46">
        <v>120</v>
      </c>
      <c r="CV73" s="2">
        <v>0</v>
      </c>
      <c r="CX73" s="2">
        <v>0</v>
      </c>
      <c r="CZ73" s="2">
        <v>0</v>
      </c>
      <c r="DB73" s="46">
        <v>0</v>
      </c>
      <c r="DC73" s="46"/>
      <c r="DD73" s="46">
        <v>1</v>
      </c>
      <c r="DE73" s="46">
        <v>40</v>
      </c>
      <c r="DF73" s="2">
        <v>0</v>
      </c>
      <c r="DH73" s="46">
        <v>1</v>
      </c>
      <c r="DI73" s="46">
        <v>40</v>
      </c>
      <c r="DJ73" s="46">
        <v>0</v>
      </c>
      <c r="DK73" s="46"/>
      <c r="DL73" s="2">
        <v>0</v>
      </c>
      <c r="DN73" s="46">
        <v>2</v>
      </c>
      <c r="DO73" s="46">
        <v>80</v>
      </c>
      <c r="DP73" s="46">
        <v>0</v>
      </c>
      <c r="DQ73" s="46"/>
      <c r="DR73" s="2">
        <v>1</v>
      </c>
      <c r="DS73" s="46">
        <v>0</v>
      </c>
      <c r="DT73" s="46"/>
      <c r="DU73" s="46">
        <v>1</v>
      </c>
      <c r="DV73" s="46">
        <v>40</v>
      </c>
      <c r="DW73" s="46">
        <v>1</v>
      </c>
      <c r="DX73" s="46">
        <v>40</v>
      </c>
      <c r="DY73" s="46">
        <v>1</v>
      </c>
      <c r="DZ73" s="46">
        <v>40</v>
      </c>
      <c r="EA73" s="46">
        <v>1</v>
      </c>
      <c r="EB73" s="46">
        <v>40</v>
      </c>
      <c r="EC73" s="46">
        <v>1</v>
      </c>
      <c r="ED73" s="46">
        <v>40</v>
      </c>
      <c r="EE73" s="46">
        <v>1</v>
      </c>
      <c r="EF73" s="46">
        <v>40</v>
      </c>
      <c r="EG73" s="46">
        <v>0</v>
      </c>
      <c r="EH73" s="46"/>
      <c r="EI73" s="2">
        <v>0</v>
      </c>
      <c r="EJ73" s="2">
        <v>0</v>
      </c>
      <c r="EK73" s="2">
        <v>0</v>
      </c>
      <c r="EL73" s="2">
        <v>0</v>
      </c>
      <c r="EM73" s="2">
        <v>0</v>
      </c>
      <c r="EN73" s="2">
        <v>0</v>
      </c>
      <c r="EO73" s="2">
        <v>0</v>
      </c>
      <c r="EP73" s="2">
        <v>0</v>
      </c>
      <c r="EQ73" s="2">
        <v>0</v>
      </c>
      <c r="ER73" s="2">
        <v>0</v>
      </c>
      <c r="ES73" s="2">
        <v>0</v>
      </c>
      <c r="ET73" s="2">
        <v>0</v>
      </c>
      <c r="EU73" s="2">
        <v>0</v>
      </c>
      <c r="FD73" s="2">
        <v>0</v>
      </c>
      <c r="FZ73" s="2">
        <v>0</v>
      </c>
      <c r="GV73" s="2">
        <v>0</v>
      </c>
      <c r="HR73" s="2">
        <v>0</v>
      </c>
      <c r="HS73" s="2">
        <v>0</v>
      </c>
      <c r="HT73" s="2">
        <v>0</v>
      </c>
      <c r="HU73" s="2">
        <v>0</v>
      </c>
      <c r="HV73" s="2">
        <v>0</v>
      </c>
      <c r="HW73" s="2">
        <v>0</v>
      </c>
      <c r="HX73" s="2">
        <v>0</v>
      </c>
      <c r="HY73" s="2">
        <v>0</v>
      </c>
      <c r="HZ73" s="2">
        <v>0</v>
      </c>
      <c r="IA73" s="2">
        <v>0</v>
      </c>
      <c r="IB73" s="2">
        <v>0</v>
      </c>
      <c r="IC73" s="2">
        <v>0</v>
      </c>
      <c r="ID73" s="2">
        <v>0</v>
      </c>
      <c r="IE73" s="2">
        <v>0</v>
      </c>
      <c r="IF73" s="2">
        <v>0</v>
      </c>
      <c r="IG73" s="2">
        <v>0</v>
      </c>
      <c r="IP73" s="2">
        <v>0</v>
      </c>
      <c r="IQ73" s="2">
        <v>0</v>
      </c>
      <c r="IR73" s="2">
        <v>0</v>
      </c>
      <c r="IS73" s="2">
        <v>0</v>
      </c>
      <c r="IT73" s="2">
        <v>0</v>
      </c>
      <c r="IU73" s="2">
        <v>1</v>
      </c>
      <c r="IV73" s="2">
        <v>0</v>
      </c>
      <c r="IW73" s="2">
        <v>0</v>
      </c>
      <c r="IX73" s="2">
        <v>0</v>
      </c>
      <c r="IY73" s="2">
        <v>0</v>
      </c>
      <c r="IZ73" s="2">
        <v>0</v>
      </c>
      <c r="JA73" s="2">
        <v>0</v>
      </c>
      <c r="JB73" s="2">
        <v>0</v>
      </c>
      <c r="JK73" s="2">
        <v>0</v>
      </c>
      <c r="JL73" s="2">
        <v>0</v>
      </c>
      <c r="JM73" s="2">
        <v>0</v>
      </c>
      <c r="JN73" s="2">
        <v>0</v>
      </c>
      <c r="JO73" s="2">
        <v>0</v>
      </c>
      <c r="JP73" s="2">
        <v>0</v>
      </c>
      <c r="JQ73" s="2">
        <v>0</v>
      </c>
      <c r="JR73" s="2">
        <v>0</v>
      </c>
      <c r="JS73" s="2">
        <v>0</v>
      </c>
      <c r="JT73" s="2">
        <v>0</v>
      </c>
      <c r="JU73" s="2">
        <v>0</v>
      </c>
      <c r="JV73" s="2">
        <v>0</v>
      </c>
      <c r="JW73" s="2">
        <v>0</v>
      </c>
      <c r="KF73" s="2">
        <v>3</v>
      </c>
      <c r="KH73" s="2">
        <v>1</v>
      </c>
      <c r="KJ73" s="2">
        <v>4</v>
      </c>
      <c r="KK73" s="2">
        <v>4</v>
      </c>
      <c r="KL73" s="2">
        <v>4</v>
      </c>
      <c r="KM73" s="2">
        <v>4</v>
      </c>
      <c r="KN73" s="2">
        <v>4</v>
      </c>
      <c r="KO73" s="2">
        <v>3</v>
      </c>
      <c r="KP73" s="2">
        <v>4</v>
      </c>
      <c r="KQ73" s="2">
        <v>3</v>
      </c>
      <c r="KR73" s="2">
        <v>4</v>
      </c>
      <c r="KS73" s="2">
        <v>4</v>
      </c>
      <c r="KT73" s="2">
        <v>2</v>
      </c>
      <c r="KU73" s="2">
        <v>4</v>
      </c>
      <c r="KV73" s="2">
        <v>0</v>
      </c>
      <c r="LE73" s="2">
        <v>1</v>
      </c>
      <c r="LF73" s="2">
        <v>1</v>
      </c>
      <c r="LG73" s="2">
        <v>1</v>
      </c>
      <c r="LH73" s="2">
        <v>0</v>
      </c>
      <c r="LI73" s="2">
        <v>0</v>
      </c>
      <c r="LJ73" s="2">
        <v>0</v>
      </c>
      <c r="LK73" s="2">
        <v>1</v>
      </c>
      <c r="LL73" s="2">
        <v>1</v>
      </c>
      <c r="LM73" s="2">
        <v>1</v>
      </c>
      <c r="LN73" s="46">
        <v>3</v>
      </c>
      <c r="LO73" s="46">
        <v>2</v>
      </c>
      <c r="LP73" s="2">
        <v>0</v>
      </c>
      <c r="LQ73" s="2">
        <v>1</v>
      </c>
      <c r="LR73" s="2">
        <v>0</v>
      </c>
      <c r="LS73" s="2">
        <v>0</v>
      </c>
      <c r="LT73" s="46">
        <v>1</v>
      </c>
      <c r="LU73" s="46">
        <v>1</v>
      </c>
      <c r="LV73" s="2">
        <v>0</v>
      </c>
      <c r="LW73" s="2">
        <v>0</v>
      </c>
      <c r="LX73" s="2">
        <v>0</v>
      </c>
      <c r="LY73" s="46">
        <v>1</v>
      </c>
      <c r="LZ73" s="46">
        <v>0</v>
      </c>
      <c r="MA73" s="46">
        <v>1</v>
      </c>
      <c r="MB73" s="2">
        <v>0</v>
      </c>
      <c r="MC73" s="2">
        <v>1</v>
      </c>
      <c r="MD73" s="2">
        <v>0</v>
      </c>
      <c r="ME73" s="2">
        <v>1</v>
      </c>
      <c r="MF73" s="2">
        <v>0</v>
      </c>
      <c r="MG73" s="2">
        <v>0</v>
      </c>
      <c r="MH73" s="2">
        <v>0</v>
      </c>
      <c r="MI73" s="2">
        <v>0</v>
      </c>
      <c r="MJ73" s="2">
        <v>0</v>
      </c>
      <c r="MK73" s="2">
        <v>1</v>
      </c>
      <c r="ML73" s="2">
        <v>0</v>
      </c>
      <c r="MM73" s="2">
        <v>0</v>
      </c>
      <c r="MN73" s="46">
        <v>1</v>
      </c>
      <c r="MO73" s="46">
        <v>1</v>
      </c>
      <c r="MP73" s="2">
        <v>0</v>
      </c>
      <c r="MQ73" s="2">
        <v>0</v>
      </c>
      <c r="MR73" s="2">
        <v>0</v>
      </c>
      <c r="MS73" s="2">
        <v>1</v>
      </c>
      <c r="MT73" s="2">
        <v>1</v>
      </c>
      <c r="MU73" s="2">
        <v>1</v>
      </c>
      <c r="MV73" s="2">
        <v>1</v>
      </c>
      <c r="MW73" s="2">
        <v>1</v>
      </c>
      <c r="MX73" s="2">
        <v>1</v>
      </c>
      <c r="MY73" s="2">
        <v>1</v>
      </c>
      <c r="MZ73" s="2">
        <v>1</v>
      </c>
      <c r="NA73" s="2">
        <v>1</v>
      </c>
      <c r="NB73" s="2">
        <v>1</v>
      </c>
      <c r="NC73" s="2">
        <v>0</v>
      </c>
      <c r="ND73" s="2">
        <v>1</v>
      </c>
      <c r="NE73" s="2">
        <v>0</v>
      </c>
      <c r="NF73" s="46">
        <v>1</v>
      </c>
      <c r="NG73" s="46">
        <v>0</v>
      </c>
      <c r="NH73" s="2">
        <v>1</v>
      </c>
      <c r="NI73" s="2">
        <v>1</v>
      </c>
      <c r="NJ73" s="38">
        <v>44057</v>
      </c>
      <c r="NK73" s="2">
        <v>3</v>
      </c>
      <c r="NL73" s="2">
        <v>1</v>
      </c>
      <c r="NM73" s="2">
        <v>0</v>
      </c>
      <c r="NN73" s="2">
        <v>0</v>
      </c>
      <c r="NO73" s="2">
        <v>0</v>
      </c>
      <c r="NP73" s="2">
        <v>0</v>
      </c>
      <c r="NQ73" s="2">
        <v>0</v>
      </c>
      <c r="NR73" s="2">
        <v>1</v>
      </c>
      <c r="NS73" s="2">
        <v>0</v>
      </c>
      <c r="NT73" s="2">
        <v>1</v>
      </c>
      <c r="NU73" s="2">
        <v>0</v>
      </c>
      <c r="NV73" s="2">
        <v>0</v>
      </c>
      <c r="NW73" s="2">
        <v>1</v>
      </c>
      <c r="NX73" s="2">
        <v>0</v>
      </c>
      <c r="NY73" s="2">
        <v>0</v>
      </c>
      <c r="NZ73" s="2">
        <v>0</v>
      </c>
      <c r="OA73" s="2">
        <v>0</v>
      </c>
      <c r="OB73" s="2">
        <v>0</v>
      </c>
      <c r="OC73" s="2">
        <v>0</v>
      </c>
      <c r="OD73" s="2">
        <v>0</v>
      </c>
      <c r="OE73" s="2">
        <v>0</v>
      </c>
      <c r="OF73" s="2">
        <v>0</v>
      </c>
      <c r="OG73" s="2">
        <v>0</v>
      </c>
      <c r="OH73" s="2">
        <v>0</v>
      </c>
      <c r="OI73" s="2">
        <v>1</v>
      </c>
      <c r="OJ73" s="2">
        <v>1</v>
      </c>
      <c r="OK73" s="2">
        <v>2</v>
      </c>
      <c r="OL73" s="2">
        <v>1</v>
      </c>
      <c r="OM73" s="2">
        <v>1</v>
      </c>
      <c r="ON73" s="2">
        <v>1</v>
      </c>
      <c r="OO73" s="2">
        <v>1</v>
      </c>
      <c r="OP73" s="2">
        <v>1</v>
      </c>
      <c r="OQ73" s="2">
        <v>1</v>
      </c>
      <c r="OR73" s="2">
        <v>2</v>
      </c>
      <c r="OS73" s="2">
        <v>1</v>
      </c>
      <c r="OT73" s="46">
        <v>1</v>
      </c>
      <c r="OU73" s="2">
        <v>1</v>
      </c>
      <c r="OV73" s="2">
        <v>1</v>
      </c>
      <c r="OW73" s="2">
        <v>1</v>
      </c>
      <c r="OX73" s="2">
        <v>1</v>
      </c>
      <c r="OY73" s="2">
        <v>1</v>
      </c>
      <c r="OZ73" s="2">
        <v>3</v>
      </c>
      <c r="PA73" s="2">
        <v>3</v>
      </c>
      <c r="PB73" s="2">
        <v>1</v>
      </c>
      <c r="PC73" s="46">
        <v>1</v>
      </c>
      <c r="PD73" s="46">
        <v>1</v>
      </c>
      <c r="PE73" s="2">
        <v>1</v>
      </c>
      <c r="PF73" s="2">
        <v>1</v>
      </c>
      <c r="PG73" s="2">
        <v>3</v>
      </c>
      <c r="PH73" s="46">
        <v>1</v>
      </c>
      <c r="PI73" s="2">
        <v>1</v>
      </c>
      <c r="PJ73" s="2">
        <v>1</v>
      </c>
      <c r="PK73" s="2">
        <v>1</v>
      </c>
      <c r="PL73" s="2">
        <v>1</v>
      </c>
      <c r="PM73" s="2">
        <v>1</v>
      </c>
      <c r="PN73" s="2">
        <v>1</v>
      </c>
      <c r="PO73" s="2">
        <v>1</v>
      </c>
      <c r="PP73" s="2">
        <v>3</v>
      </c>
      <c r="PQ73" s="2">
        <v>3</v>
      </c>
      <c r="PR73" s="2">
        <v>1</v>
      </c>
      <c r="PS73" s="2">
        <v>1</v>
      </c>
      <c r="PT73" s="2">
        <v>1</v>
      </c>
      <c r="PU73" s="2">
        <v>1</v>
      </c>
      <c r="PV73" s="2">
        <v>1</v>
      </c>
      <c r="PW73" s="2">
        <v>1</v>
      </c>
      <c r="PX73" s="2">
        <v>1</v>
      </c>
      <c r="PY73" s="2">
        <v>1</v>
      </c>
      <c r="PZ73" s="2">
        <v>1</v>
      </c>
      <c r="QA73" s="2">
        <v>1</v>
      </c>
      <c r="QB73" s="2">
        <v>1</v>
      </c>
      <c r="QC73" s="2">
        <v>1</v>
      </c>
      <c r="QD73" s="2">
        <v>1</v>
      </c>
      <c r="QE73" s="2">
        <v>1</v>
      </c>
      <c r="QF73" s="2">
        <v>1</v>
      </c>
      <c r="QG73" s="2">
        <v>1</v>
      </c>
      <c r="QH73" s="2">
        <v>1</v>
      </c>
      <c r="QI73" s="2">
        <v>1</v>
      </c>
      <c r="QJ73" s="2">
        <v>1</v>
      </c>
      <c r="QK73" s="2">
        <v>0</v>
      </c>
      <c r="QL73" s="2">
        <v>1</v>
      </c>
      <c r="QM73" s="2">
        <v>1</v>
      </c>
      <c r="QN73" s="2">
        <v>0</v>
      </c>
      <c r="QO73" s="2">
        <v>1</v>
      </c>
      <c r="QP73" s="2">
        <v>1</v>
      </c>
      <c r="QQ73" s="2">
        <v>1</v>
      </c>
      <c r="QR73" s="2">
        <v>1</v>
      </c>
      <c r="QS73" s="2" t="s">
        <v>1398</v>
      </c>
      <c r="QT73" s="2">
        <v>1</v>
      </c>
      <c r="QU73" s="2" t="s">
        <v>1399</v>
      </c>
      <c r="QV73" s="2">
        <v>2</v>
      </c>
      <c r="QW73" s="2">
        <v>3</v>
      </c>
      <c r="QX73" s="2">
        <v>1</v>
      </c>
      <c r="QY73" s="2">
        <v>1</v>
      </c>
      <c r="QZ73" s="2">
        <v>1</v>
      </c>
      <c r="RA73" s="2">
        <v>1</v>
      </c>
      <c r="RB73" s="2">
        <v>1</v>
      </c>
      <c r="RC73" s="2">
        <v>1</v>
      </c>
      <c r="RD73" s="2">
        <v>2</v>
      </c>
      <c r="RE73" s="2">
        <v>1</v>
      </c>
      <c r="RF73" s="2">
        <v>1</v>
      </c>
      <c r="RG73" s="2">
        <v>1</v>
      </c>
      <c r="RH73" s="2">
        <v>1</v>
      </c>
      <c r="RJ73" s="2">
        <v>1</v>
      </c>
      <c r="RK73" s="2">
        <v>1</v>
      </c>
      <c r="RL73" s="2">
        <v>0</v>
      </c>
      <c r="RM73" s="2">
        <v>0</v>
      </c>
      <c r="RN73" s="2">
        <v>0</v>
      </c>
      <c r="RO73" s="2">
        <v>0</v>
      </c>
      <c r="RP73" s="2">
        <v>0</v>
      </c>
      <c r="RQ73" s="2">
        <v>0</v>
      </c>
      <c r="RR73" s="2">
        <v>1</v>
      </c>
      <c r="RS73" s="2">
        <v>0</v>
      </c>
      <c r="RT73" s="2">
        <v>1</v>
      </c>
      <c r="RU73" s="2">
        <v>1</v>
      </c>
      <c r="RV73" s="2">
        <v>1</v>
      </c>
      <c r="RW73" s="2">
        <v>1</v>
      </c>
      <c r="RX73" s="2">
        <v>1</v>
      </c>
      <c r="RY73" s="2">
        <v>1</v>
      </c>
      <c r="RZ73" s="2">
        <v>1</v>
      </c>
      <c r="SA73" s="2">
        <v>1</v>
      </c>
      <c r="SB73" s="2">
        <v>1</v>
      </c>
      <c r="SC73" s="2">
        <v>0</v>
      </c>
      <c r="SD73" s="2">
        <v>0</v>
      </c>
      <c r="SE73" s="2">
        <v>0</v>
      </c>
      <c r="SF73" s="2">
        <v>0</v>
      </c>
      <c r="SG73" s="2">
        <v>0</v>
      </c>
      <c r="SH73" s="2">
        <v>0</v>
      </c>
      <c r="SI73" s="2">
        <v>0</v>
      </c>
      <c r="SK73" s="2">
        <v>1</v>
      </c>
      <c r="SL73" s="2">
        <v>1</v>
      </c>
      <c r="SM73" s="2">
        <v>1</v>
      </c>
      <c r="SN73" s="2">
        <v>1</v>
      </c>
      <c r="SO73" s="2">
        <v>1</v>
      </c>
      <c r="SP73" s="2">
        <v>1</v>
      </c>
      <c r="SQ73" s="2">
        <v>1</v>
      </c>
      <c r="SR73" s="2">
        <v>1</v>
      </c>
      <c r="SS73" s="2">
        <v>1</v>
      </c>
      <c r="ST73" s="2">
        <v>1</v>
      </c>
      <c r="SU73" s="2">
        <v>1</v>
      </c>
      <c r="SV73" s="2">
        <v>0</v>
      </c>
      <c r="SW73" s="2">
        <v>0</v>
      </c>
      <c r="SX73" s="2">
        <v>0</v>
      </c>
      <c r="SY73" s="2">
        <v>0</v>
      </c>
      <c r="SZ73" s="2">
        <v>0</v>
      </c>
      <c r="TA73" s="2">
        <v>0</v>
      </c>
      <c r="TB73" s="2">
        <v>0</v>
      </c>
      <c r="TC73" s="2">
        <v>0</v>
      </c>
      <c r="TE73" s="2">
        <v>1</v>
      </c>
      <c r="TF73" s="2">
        <v>1</v>
      </c>
      <c r="TG73" s="2">
        <v>1</v>
      </c>
      <c r="TH73" s="2">
        <v>1</v>
      </c>
      <c r="TI73" s="2">
        <v>1</v>
      </c>
      <c r="TJ73" s="2">
        <v>1</v>
      </c>
      <c r="TK73" s="2">
        <v>1</v>
      </c>
      <c r="TL73" s="2">
        <v>1</v>
      </c>
      <c r="TM73" s="2">
        <v>1</v>
      </c>
      <c r="TN73" s="2">
        <v>1</v>
      </c>
      <c r="TO73" s="2">
        <v>1</v>
      </c>
      <c r="TP73" s="2">
        <v>1</v>
      </c>
      <c r="TQ73" s="2">
        <v>1</v>
      </c>
      <c r="TR73" s="2">
        <v>1</v>
      </c>
      <c r="TS73" s="2">
        <v>0</v>
      </c>
      <c r="TT73" s="2">
        <v>0</v>
      </c>
      <c r="TU73" s="2">
        <v>0</v>
      </c>
      <c r="TV73" s="2">
        <v>0</v>
      </c>
      <c r="TW73" s="2">
        <v>0</v>
      </c>
      <c r="TX73" s="2">
        <v>0</v>
      </c>
      <c r="TY73" s="2">
        <v>0</v>
      </c>
      <c r="UA73" s="2">
        <v>3</v>
      </c>
      <c r="UB73" s="2">
        <v>3</v>
      </c>
      <c r="UC73" s="2">
        <v>1</v>
      </c>
      <c r="UD73" s="2">
        <v>0</v>
      </c>
      <c r="UE73" s="2">
        <v>1</v>
      </c>
      <c r="UF73" s="2">
        <v>1</v>
      </c>
      <c r="UG73" s="2">
        <v>1</v>
      </c>
      <c r="UH73" s="2">
        <v>1</v>
      </c>
      <c r="UI73" s="2">
        <v>1</v>
      </c>
      <c r="UJ73" s="2">
        <v>1</v>
      </c>
      <c r="UK73" s="2">
        <v>1</v>
      </c>
      <c r="UL73" s="2">
        <v>1</v>
      </c>
      <c r="UM73" s="2">
        <v>1</v>
      </c>
      <c r="UN73" s="2">
        <v>1</v>
      </c>
      <c r="UO73" s="2">
        <v>1</v>
      </c>
      <c r="UP73" s="2">
        <v>1</v>
      </c>
      <c r="UQ73" s="2">
        <v>1</v>
      </c>
      <c r="UR73" s="2">
        <v>1</v>
      </c>
      <c r="US73" s="2">
        <v>1</v>
      </c>
      <c r="UT73" s="2">
        <v>1</v>
      </c>
      <c r="UU73" s="2">
        <v>1</v>
      </c>
      <c r="UV73" s="2">
        <v>1</v>
      </c>
      <c r="UW73" s="2">
        <v>1</v>
      </c>
      <c r="UX73" s="2">
        <v>1</v>
      </c>
      <c r="UY73" s="2">
        <v>0</v>
      </c>
      <c r="UZ73" s="2">
        <v>2</v>
      </c>
    </row>
    <row r="74" spans="1:572" x14ac:dyDescent="0.25">
      <c r="A74" s="2">
        <v>124</v>
      </c>
      <c r="B74" s="2" t="s">
        <v>114</v>
      </c>
      <c r="C74" s="2" t="s">
        <v>1328</v>
      </c>
      <c r="D74" s="2">
        <v>1</v>
      </c>
      <c r="F74" s="31" t="s">
        <v>2614</v>
      </c>
      <c r="G74" s="2">
        <v>1</v>
      </c>
      <c r="H74" s="2">
        <v>0</v>
      </c>
      <c r="J74" s="2">
        <v>1</v>
      </c>
      <c r="K74" s="2">
        <v>1</v>
      </c>
      <c r="L74" s="2">
        <v>1</v>
      </c>
      <c r="M74" s="2">
        <v>1</v>
      </c>
      <c r="N74" s="2">
        <v>1</v>
      </c>
      <c r="O74" s="2">
        <v>1</v>
      </c>
      <c r="P74" s="2">
        <v>1</v>
      </c>
      <c r="Q74" s="2">
        <v>1</v>
      </c>
      <c r="R74" s="2">
        <v>1</v>
      </c>
      <c r="S74" s="2">
        <v>1</v>
      </c>
      <c r="T74" s="2">
        <v>1</v>
      </c>
      <c r="U74" s="2">
        <v>1</v>
      </c>
      <c r="V74" s="2">
        <v>1</v>
      </c>
      <c r="W74" s="2">
        <v>1</v>
      </c>
      <c r="X74" s="2">
        <v>1</v>
      </c>
      <c r="Y74" s="2">
        <v>1</v>
      </c>
      <c r="Z74" s="2">
        <v>1</v>
      </c>
      <c r="AA74" s="2">
        <v>1</v>
      </c>
      <c r="AB74" s="2">
        <v>1</v>
      </c>
      <c r="AC74" s="2">
        <v>1</v>
      </c>
      <c r="AD74" s="2">
        <v>0</v>
      </c>
      <c r="AE74" s="2">
        <v>0</v>
      </c>
      <c r="AF74" s="2">
        <v>1</v>
      </c>
      <c r="AG74" s="2">
        <v>2</v>
      </c>
      <c r="AH74" s="2">
        <v>1</v>
      </c>
      <c r="AI74" s="2">
        <v>5</v>
      </c>
      <c r="AJ74" s="46">
        <v>1</v>
      </c>
      <c r="AK74" s="2">
        <v>1</v>
      </c>
      <c r="AL74" s="2">
        <v>0</v>
      </c>
      <c r="AM74" s="2">
        <v>0</v>
      </c>
      <c r="AN74" s="2">
        <v>0</v>
      </c>
      <c r="AO74" s="2">
        <v>0</v>
      </c>
      <c r="AP74" s="2">
        <v>0</v>
      </c>
      <c r="AQ74" s="2">
        <v>0</v>
      </c>
      <c r="AR74" s="2">
        <v>1</v>
      </c>
      <c r="AS74" s="2">
        <v>0</v>
      </c>
      <c r="AT74" s="2">
        <v>0</v>
      </c>
      <c r="AU74" s="2">
        <v>0</v>
      </c>
      <c r="AV74" s="2">
        <v>0</v>
      </c>
      <c r="AW74" s="2">
        <v>1</v>
      </c>
      <c r="AX74" s="2">
        <v>1</v>
      </c>
      <c r="AY74" s="2">
        <v>0</v>
      </c>
      <c r="AZ74" s="2">
        <v>1</v>
      </c>
      <c r="BA74" s="2">
        <v>0</v>
      </c>
      <c r="BB74" s="2">
        <v>0</v>
      </c>
      <c r="BC74" s="2">
        <v>1</v>
      </c>
      <c r="BD74" s="2">
        <v>0</v>
      </c>
      <c r="BE74" s="2">
        <v>0</v>
      </c>
      <c r="BF74" s="2">
        <v>1</v>
      </c>
      <c r="BG74" s="2">
        <v>5</v>
      </c>
      <c r="BH74" s="2">
        <v>0</v>
      </c>
      <c r="BI74" s="2">
        <v>0</v>
      </c>
      <c r="BJ74" s="2">
        <v>0</v>
      </c>
      <c r="BK74" s="2">
        <v>0</v>
      </c>
      <c r="BL74" s="2">
        <v>0</v>
      </c>
      <c r="BM74" s="2">
        <v>0</v>
      </c>
      <c r="BN74" s="2">
        <v>1</v>
      </c>
      <c r="BO74" s="2">
        <v>0</v>
      </c>
      <c r="BP74" s="2">
        <v>0</v>
      </c>
      <c r="BQ74" s="2">
        <v>15</v>
      </c>
      <c r="BR74" s="2">
        <v>0</v>
      </c>
      <c r="BS74" s="2">
        <v>1</v>
      </c>
      <c r="BT74" s="2">
        <v>1</v>
      </c>
      <c r="BU74" s="2">
        <v>0</v>
      </c>
      <c r="BV74" s="2">
        <v>1</v>
      </c>
      <c r="BW74" s="2">
        <v>0</v>
      </c>
      <c r="BX74" s="2">
        <v>0</v>
      </c>
      <c r="BY74" s="2">
        <v>1</v>
      </c>
      <c r="BZ74" s="2">
        <v>0</v>
      </c>
      <c r="CA74" s="2">
        <v>0</v>
      </c>
      <c r="CB74" s="2">
        <v>1</v>
      </c>
      <c r="CC74" s="2">
        <v>1</v>
      </c>
      <c r="CD74" s="2" t="s">
        <v>1400</v>
      </c>
      <c r="CE74" s="2">
        <v>40000</v>
      </c>
      <c r="CF74" s="46">
        <v>15000</v>
      </c>
      <c r="CG74" s="2">
        <v>0</v>
      </c>
      <c r="CH74" s="46">
        <v>10</v>
      </c>
      <c r="CI74" s="2">
        <v>3</v>
      </c>
      <c r="CJ74" s="2">
        <v>0</v>
      </c>
      <c r="CK74" s="2">
        <v>0</v>
      </c>
      <c r="CL74" s="2">
        <v>1</v>
      </c>
      <c r="CM74" s="2">
        <v>0</v>
      </c>
      <c r="CN74" s="2">
        <v>1</v>
      </c>
      <c r="CO74" s="2">
        <v>1</v>
      </c>
      <c r="CP74" s="2">
        <v>1</v>
      </c>
      <c r="CQ74" s="2">
        <v>10</v>
      </c>
      <c r="CR74" s="2">
        <v>1</v>
      </c>
      <c r="CT74" s="46">
        <v>6</v>
      </c>
      <c r="CU74" s="46">
        <v>240</v>
      </c>
      <c r="CV74" s="2">
        <v>0</v>
      </c>
      <c r="CX74" s="2">
        <v>0</v>
      </c>
      <c r="CZ74" s="2">
        <v>0</v>
      </c>
      <c r="DB74" s="46">
        <v>5</v>
      </c>
      <c r="DC74" s="46">
        <v>160</v>
      </c>
      <c r="DD74" s="46">
        <v>10</v>
      </c>
      <c r="DE74" s="46">
        <v>400</v>
      </c>
      <c r="DF74" s="2">
        <v>1</v>
      </c>
      <c r="DG74" s="2">
        <v>40</v>
      </c>
      <c r="DH74" s="46">
        <v>9</v>
      </c>
      <c r="DI74" s="46">
        <v>360</v>
      </c>
      <c r="DJ74" s="46">
        <v>0</v>
      </c>
      <c r="DK74" s="46"/>
      <c r="DL74" s="2">
        <v>5</v>
      </c>
      <c r="DM74" s="2">
        <v>200</v>
      </c>
      <c r="DN74" s="46">
        <v>21</v>
      </c>
      <c r="DO74" s="46">
        <v>960</v>
      </c>
      <c r="DP74" s="46">
        <v>5</v>
      </c>
      <c r="DQ74" s="46">
        <v>200</v>
      </c>
      <c r="DR74" s="2">
        <v>1</v>
      </c>
      <c r="DS74" s="46">
        <v>1</v>
      </c>
      <c r="DT74" s="46">
        <v>40</v>
      </c>
      <c r="DU74" s="46">
        <v>1</v>
      </c>
      <c r="DV74" s="46">
        <v>40</v>
      </c>
      <c r="DW74" s="46">
        <v>1</v>
      </c>
      <c r="DX74" s="46">
        <v>40</v>
      </c>
      <c r="DY74" s="46">
        <v>0</v>
      </c>
      <c r="DZ74" s="46"/>
      <c r="EA74" s="46">
        <v>1</v>
      </c>
      <c r="EB74" s="46">
        <v>40</v>
      </c>
      <c r="EC74" s="46">
        <v>1</v>
      </c>
      <c r="ED74" s="46">
        <v>40</v>
      </c>
      <c r="EE74" s="46">
        <v>0</v>
      </c>
      <c r="EF74" s="46"/>
      <c r="EG74" s="46">
        <v>0</v>
      </c>
      <c r="EH74" s="46"/>
      <c r="EI74" s="2">
        <v>0</v>
      </c>
      <c r="EJ74" s="2">
        <v>0</v>
      </c>
      <c r="EK74" s="2">
        <v>0</v>
      </c>
      <c r="EL74" s="2">
        <v>0</v>
      </c>
      <c r="EM74" s="2">
        <v>1</v>
      </c>
      <c r="EN74" s="2">
        <v>0</v>
      </c>
      <c r="EO74" s="2">
        <v>0</v>
      </c>
      <c r="EP74" s="2">
        <v>1</v>
      </c>
      <c r="EQ74" s="2">
        <v>0</v>
      </c>
      <c r="ER74" s="2">
        <v>0</v>
      </c>
      <c r="ES74" s="2">
        <v>10</v>
      </c>
      <c r="ET74" s="2">
        <v>0</v>
      </c>
      <c r="EU74" s="2">
        <v>1</v>
      </c>
      <c r="EV74" s="2">
        <v>0</v>
      </c>
      <c r="EW74" s="2">
        <v>0</v>
      </c>
      <c r="EX74" s="2">
        <v>0</v>
      </c>
      <c r="EY74" s="2">
        <v>0</v>
      </c>
      <c r="EZ74" s="2">
        <v>1</v>
      </c>
      <c r="FA74" s="2">
        <v>0</v>
      </c>
      <c r="FB74" s="2">
        <v>0</v>
      </c>
      <c r="FC74" s="2">
        <v>0</v>
      </c>
      <c r="FD74" s="2">
        <v>1</v>
      </c>
      <c r="FE74" s="2">
        <v>0</v>
      </c>
      <c r="FF74" s="2">
        <v>0</v>
      </c>
      <c r="FG74" s="2">
        <v>0</v>
      </c>
      <c r="FH74" s="2">
        <v>0</v>
      </c>
      <c r="FI74" s="2">
        <v>1</v>
      </c>
      <c r="FJ74" s="2">
        <v>0</v>
      </c>
      <c r="FK74" s="2">
        <v>0</v>
      </c>
      <c r="FL74" s="2">
        <v>1</v>
      </c>
      <c r="FM74" s="2">
        <v>0</v>
      </c>
      <c r="FN74" s="2">
        <v>0</v>
      </c>
      <c r="FO74" s="2">
        <v>0</v>
      </c>
      <c r="FP74" s="2">
        <v>0</v>
      </c>
      <c r="FQ74" s="2">
        <v>0</v>
      </c>
      <c r="FZ74" s="2">
        <v>0</v>
      </c>
      <c r="GV74" s="2">
        <v>1</v>
      </c>
      <c r="GW74" s="2">
        <v>0</v>
      </c>
      <c r="GX74" s="2">
        <v>0</v>
      </c>
      <c r="GY74" s="2">
        <v>0</v>
      </c>
      <c r="GZ74" s="2">
        <v>0</v>
      </c>
      <c r="HA74" s="2">
        <v>1</v>
      </c>
      <c r="HB74" s="2">
        <v>0</v>
      </c>
      <c r="HC74" s="2">
        <v>0</v>
      </c>
      <c r="HD74" s="2">
        <v>1</v>
      </c>
      <c r="HE74" s="2">
        <v>0</v>
      </c>
      <c r="HF74" s="2">
        <v>0</v>
      </c>
      <c r="HG74" s="2">
        <v>0</v>
      </c>
      <c r="HH74" s="2">
        <v>1</v>
      </c>
      <c r="HI74" s="2">
        <v>0</v>
      </c>
      <c r="HR74" s="2">
        <v>1</v>
      </c>
      <c r="HS74" s="2">
        <v>1</v>
      </c>
      <c r="HT74" s="2">
        <v>0</v>
      </c>
      <c r="HU74" s="2">
        <v>0</v>
      </c>
      <c r="HV74" s="2">
        <v>0</v>
      </c>
      <c r="HW74" s="2">
        <v>0</v>
      </c>
      <c r="HX74" s="2">
        <v>0</v>
      </c>
      <c r="HY74" s="2">
        <v>0</v>
      </c>
      <c r="HZ74" s="2">
        <v>1</v>
      </c>
      <c r="IA74" s="2">
        <v>0</v>
      </c>
      <c r="IB74" s="2">
        <v>0</v>
      </c>
      <c r="IC74" s="2">
        <v>0</v>
      </c>
      <c r="ID74" s="2">
        <v>0</v>
      </c>
      <c r="IE74" s="2">
        <v>3</v>
      </c>
      <c r="IF74" s="2">
        <v>0</v>
      </c>
      <c r="IG74" s="2">
        <v>1</v>
      </c>
      <c r="IH74" s="2">
        <v>0</v>
      </c>
      <c r="II74" s="2">
        <v>0</v>
      </c>
      <c r="IJ74" s="2">
        <v>0</v>
      </c>
      <c r="IK74" s="2">
        <v>0</v>
      </c>
      <c r="IL74" s="2">
        <v>1</v>
      </c>
      <c r="IM74" s="2">
        <v>0</v>
      </c>
      <c r="IN74" s="2">
        <v>0</v>
      </c>
      <c r="IO74" s="2">
        <v>0</v>
      </c>
      <c r="IP74" s="2">
        <v>6</v>
      </c>
      <c r="IQ74" s="2">
        <v>0</v>
      </c>
      <c r="IR74" s="2">
        <v>0</v>
      </c>
      <c r="IS74" s="2">
        <v>0</v>
      </c>
      <c r="IT74" s="2">
        <v>0</v>
      </c>
      <c r="IU74" s="2">
        <v>5</v>
      </c>
      <c r="IV74" s="2">
        <v>0</v>
      </c>
      <c r="IW74" s="2">
        <v>1</v>
      </c>
      <c r="IX74" s="2">
        <v>0</v>
      </c>
      <c r="IY74" s="2">
        <v>2</v>
      </c>
      <c r="IZ74" s="2">
        <v>8</v>
      </c>
      <c r="JA74" s="2">
        <v>1</v>
      </c>
      <c r="JB74" s="2">
        <v>1</v>
      </c>
      <c r="JC74" s="2">
        <v>1</v>
      </c>
      <c r="JD74" s="2">
        <v>0</v>
      </c>
      <c r="JE74" s="2">
        <v>1</v>
      </c>
      <c r="JF74" s="2">
        <v>0</v>
      </c>
      <c r="JG74" s="2">
        <v>0</v>
      </c>
      <c r="JH74" s="2">
        <v>0</v>
      </c>
      <c r="JI74" s="2">
        <v>0</v>
      </c>
      <c r="JJ74" s="2">
        <v>0</v>
      </c>
      <c r="JK74" s="2">
        <v>6</v>
      </c>
      <c r="JL74" s="2">
        <v>0</v>
      </c>
      <c r="JM74" s="2">
        <v>0</v>
      </c>
      <c r="JN74" s="2">
        <v>0</v>
      </c>
      <c r="JO74" s="2">
        <v>0</v>
      </c>
      <c r="JP74" s="2">
        <v>1</v>
      </c>
      <c r="JQ74" s="2">
        <v>0</v>
      </c>
      <c r="JR74" s="2">
        <v>1</v>
      </c>
      <c r="JS74" s="2">
        <v>0</v>
      </c>
      <c r="JT74" s="2">
        <v>2</v>
      </c>
      <c r="JU74" s="2">
        <v>4</v>
      </c>
      <c r="JV74" s="2">
        <v>1</v>
      </c>
      <c r="JW74" s="2">
        <v>1</v>
      </c>
      <c r="JX74" s="2">
        <v>0</v>
      </c>
      <c r="JY74" s="2">
        <v>0</v>
      </c>
      <c r="JZ74" s="2">
        <v>1</v>
      </c>
      <c r="KA74" s="2">
        <v>0</v>
      </c>
      <c r="KB74" s="2">
        <v>0</v>
      </c>
      <c r="KC74" s="2">
        <v>0</v>
      </c>
      <c r="KD74" s="2">
        <v>0</v>
      </c>
      <c r="KE74" s="2">
        <v>0</v>
      </c>
      <c r="KF74" s="2">
        <v>1</v>
      </c>
      <c r="KG74" s="2">
        <v>14</v>
      </c>
      <c r="KH74" s="2">
        <v>1</v>
      </c>
      <c r="KJ74" s="2">
        <v>4</v>
      </c>
      <c r="KK74" s="2">
        <v>4</v>
      </c>
      <c r="KL74" s="2">
        <v>4</v>
      </c>
      <c r="KM74" s="2">
        <v>4</v>
      </c>
      <c r="KN74" s="2">
        <v>4</v>
      </c>
      <c r="KO74" s="2">
        <v>3</v>
      </c>
      <c r="KP74" s="2">
        <v>4</v>
      </c>
      <c r="KQ74" s="2">
        <v>3</v>
      </c>
      <c r="KR74" s="2">
        <v>4</v>
      </c>
      <c r="KS74" s="2">
        <v>4</v>
      </c>
      <c r="KT74" s="2">
        <v>2</v>
      </c>
      <c r="KU74" s="2">
        <v>3</v>
      </c>
      <c r="KV74" s="2">
        <v>0</v>
      </c>
      <c r="LE74" s="2">
        <v>1</v>
      </c>
      <c r="LF74" s="2">
        <v>1</v>
      </c>
      <c r="LG74" s="2">
        <v>1</v>
      </c>
      <c r="LH74" s="2">
        <v>0</v>
      </c>
      <c r="LI74" s="2">
        <v>0</v>
      </c>
      <c r="LJ74" s="2">
        <v>0</v>
      </c>
      <c r="LK74" s="2">
        <v>1</v>
      </c>
      <c r="LL74" s="2">
        <v>1</v>
      </c>
      <c r="LM74" s="2">
        <v>0</v>
      </c>
      <c r="LN74" s="46">
        <v>2</v>
      </c>
      <c r="LO74" s="46">
        <v>2</v>
      </c>
      <c r="LP74" s="2">
        <v>1</v>
      </c>
      <c r="LQ74" s="2">
        <v>2</v>
      </c>
      <c r="LR74" s="2">
        <v>0</v>
      </c>
      <c r="LS74" s="2">
        <v>0</v>
      </c>
      <c r="LT74" s="46">
        <v>1</v>
      </c>
      <c r="LU74" s="46">
        <v>1</v>
      </c>
      <c r="LV74" s="2">
        <v>1</v>
      </c>
      <c r="LW74" s="2">
        <v>0</v>
      </c>
      <c r="LX74" s="2">
        <v>0</v>
      </c>
      <c r="LY74" s="46">
        <v>1</v>
      </c>
      <c r="LZ74" s="46">
        <v>0</v>
      </c>
      <c r="MA74" s="46">
        <v>0</v>
      </c>
      <c r="MB74" s="2">
        <v>0</v>
      </c>
      <c r="MC74" s="2">
        <v>1</v>
      </c>
      <c r="MD74" s="2">
        <v>1</v>
      </c>
      <c r="ME74" s="2">
        <v>0</v>
      </c>
      <c r="MF74" s="2">
        <v>0</v>
      </c>
      <c r="MG74" s="2">
        <v>0</v>
      </c>
      <c r="MH74" s="2">
        <v>0</v>
      </c>
      <c r="MI74" s="2">
        <v>1</v>
      </c>
      <c r="MJ74" s="2">
        <v>1</v>
      </c>
      <c r="MK74" s="2">
        <v>0</v>
      </c>
      <c r="ML74" s="2">
        <v>0</v>
      </c>
      <c r="MM74" s="2">
        <v>0</v>
      </c>
      <c r="MN74" s="46">
        <v>0</v>
      </c>
      <c r="MO74" s="46">
        <v>0</v>
      </c>
      <c r="MP74" s="2">
        <v>0</v>
      </c>
      <c r="MQ74" s="2">
        <v>0</v>
      </c>
      <c r="MR74" s="2">
        <v>0</v>
      </c>
      <c r="MS74" s="2">
        <v>2</v>
      </c>
      <c r="MT74" s="2">
        <v>2</v>
      </c>
      <c r="MU74" s="2">
        <v>3</v>
      </c>
      <c r="MV74" s="2">
        <v>3</v>
      </c>
      <c r="MW74" s="2">
        <v>2</v>
      </c>
      <c r="MX74" s="2">
        <v>2</v>
      </c>
      <c r="MY74" s="2">
        <v>0</v>
      </c>
      <c r="MZ74" s="2">
        <v>1</v>
      </c>
      <c r="NA74" s="2">
        <v>1</v>
      </c>
      <c r="NB74" s="2">
        <v>1</v>
      </c>
      <c r="NC74" s="2">
        <v>1</v>
      </c>
      <c r="ND74" s="2">
        <v>1</v>
      </c>
      <c r="NE74" s="2">
        <v>0</v>
      </c>
      <c r="NF74" s="46">
        <v>1</v>
      </c>
      <c r="NG74" s="46">
        <v>0</v>
      </c>
      <c r="NH74" s="2">
        <v>1</v>
      </c>
      <c r="NI74" s="2">
        <v>1</v>
      </c>
      <c r="NJ74" s="38">
        <v>44075</v>
      </c>
      <c r="NK74" s="2">
        <v>2</v>
      </c>
      <c r="NL74" s="2">
        <v>1</v>
      </c>
      <c r="NM74" s="2">
        <v>0</v>
      </c>
      <c r="NN74" s="2">
        <v>0</v>
      </c>
      <c r="NO74" s="2">
        <v>0</v>
      </c>
      <c r="NP74" s="2">
        <v>0</v>
      </c>
      <c r="NQ74" s="2">
        <v>0</v>
      </c>
      <c r="NR74" s="2">
        <v>1</v>
      </c>
      <c r="NS74" s="2">
        <v>0</v>
      </c>
      <c r="NT74" s="2">
        <v>1</v>
      </c>
      <c r="NU74" s="2">
        <v>0</v>
      </c>
      <c r="NV74" s="2">
        <v>0</v>
      </c>
      <c r="NW74" s="2">
        <v>1</v>
      </c>
      <c r="NX74" s="2">
        <v>0</v>
      </c>
      <c r="NY74" s="2">
        <v>0</v>
      </c>
      <c r="NZ74" s="2">
        <v>0</v>
      </c>
      <c r="OA74" s="2">
        <v>0</v>
      </c>
      <c r="OB74" s="2">
        <v>0</v>
      </c>
      <c r="OC74" s="2">
        <v>0</v>
      </c>
      <c r="OD74" s="2">
        <v>0</v>
      </c>
      <c r="OE74" s="2">
        <v>0</v>
      </c>
      <c r="OF74" s="2">
        <v>0</v>
      </c>
      <c r="OG74" s="2">
        <v>0</v>
      </c>
      <c r="OH74" s="2">
        <v>1</v>
      </c>
      <c r="OI74" s="2">
        <v>2</v>
      </c>
      <c r="OJ74" s="2">
        <v>0</v>
      </c>
      <c r="OK74" s="2">
        <v>2</v>
      </c>
      <c r="OL74" s="2">
        <v>2</v>
      </c>
      <c r="OM74" s="2">
        <v>1</v>
      </c>
      <c r="ON74" s="2">
        <v>3</v>
      </c>
      <c r="OO74" s="2">
        <v>1</v>
      </c>
      <c r="OP74" s="2">
        <v>2</v>
      </c>
      <c r="OQ74" s="2">
        <v>1</v>
      </c>
      <c r="OR74" s="2">
        <v>1</v>
      </c>
      <c r="OS74" s="2">
        <v>1</v>
      </c>
      <c r="OT74" s="46">
        <v>2</v>
      </c>
      <c r="OU74" s="2">
        <v>1</v>
      </c>
      <c r="OV74" s="2">
        <v>3</v>
      </c>
      <c r="OW74" s="2">
        <v>1</v>
      </c>
      <c r="OX74" s="2">
        <v>2</v>
      </c>
      <c r="OY74" s="2">
        <v>1</v>
      </c>
      <c r="OZ74" s="2">
        <v>3</v>
      </c>
      <c r="PA74" s="2">
        <v>1</v>
      </c>
      <c r="PB74" s="2">
        <v>2</v>
      </c>
      <c r="PC74" s="46">
        <v>2</v>
      </c>
      <c r="PD74" s="46">
        <v>2</v>
      </c>
      <c r="PE74" s="2">
        <v>1</v>
      </c>
      <c r="PF74" s="2">
        <v>2</v>
      </c>
      <c r="PG74" s="2">
        <v>3</v>
      </c>
      <c r="PH74" s="46">
        <v>1</v>
      </c>
      <c r="PI74" s="2">
        <v>1</v>
      </c>
      <c r="PJ74" s="2">
        <v>1</v>
      </c>
      <c r="PK74" s="2">
        <v>1</v>
      </c>
      <c r="PL74" s="2">
        <v>1</v>
      </c>
      <c r="PM74" s="2">
        <v>1</v>
      </c>
      <c r="PN74" s="2">
        <v>1</v>
      </c>
      <c r="PO74" s="2">
        <v>1</v>
      </c>
      <c r="PP74" s="2">
        <v>2</v>
      </c>
      <c r="PQ74" s="2">
        <v>1</v>
      </c>
      <c r="PR74" s="2">
        <v>1</v>
      </c>
      <c r="PS74" s="2">
        <v>1</v>
      </c>
      <c r="PT74" s="2">
        <v>1</v>
      </c>
      <c r="PU74" s="2">
        <v>1</v>
      </c>
      <c r="PV74" s="2">
        <v>2</v>
      </c>
      <c r="PW74" s="2">
        <v>2</v>
      </c>
      <c r="PX74" s="2">
        <v>1</v>
      </c>
      <c r="PY74" s="2">
        <v>2</v>
      </c>
      <c r="PZ74" s="2">
        <v>2</v>
      </c>
      <c r="QA74" s="2">
        <v>2</v>
      </c>
      <c r="QB74" s="2">
        <v>2</v>
      </c>
      <c r="QC74" s="2">
        <v>2</v>
      </c>
      <c r="QD74" s="2">
        <v>3</v>
      </c>
      <c r="QE74" s="2">
        <v>1</v>
      </c>
      <c r="QF74" s="2">
        <v>2</v>
      </c>
      <c r="QG74" s="2">
        <v>2</v>
      </c>
      <c r="QH74" s="2">
        <v>2</v>
      </c>
      <c r="QI74" s="2">
        <v>3</v>
      </c>
      <c r="QJ74" s="2">
        <v>2</v>
      </c>
      <c r="QK74" s="2">
        <v>1</v>
      </c>
      <c r="QL74" s="2">
        <v>1</v>
      </c>
      <c r="QM74" s="2">
        <v>1</v>
      </c>
      <c r="QN74" s="2">
        <v>1</v>
      </c>
      <c r="QO74" s="2">
        <v>3</v>
      </c>
      <c r="QP74" s="2">
        <v>1</v>
      </c>
      <c r="QQ74" s="2">
        <v>3</v>
      </c>
      <c r="QR74" s="2">
        <v>0</v>
      </c>
      <c r="QT74" s="2">
        <v>0</v>
      </c>
      <c r="QV74" s="2">
        <v>3</v>
      </c>
      <c r="QW74" s="2">
        <v>3</v>
      </c>
      <c r="QX74" s="2">
        <v>0</v>
      </c>
      <c r="QY74" s="2">
        <v>1</v>
      </c>
      <c r="QZ74" s="2">
        <v>1</v>
      </c>
      <c r="RA74" s="2">
        <v>0</v>
      </c>
      <c r="RB74" s="2">
        <v>1</v>
      </c>
      <c r="RC74" s="2">
        <v>1</v>
      </c>
      <c r="RD74" s="2">
        <v>3</v>
      </c>
      <c r="RE74" s="2">
        <v>1</v>
      </c>
      <c r="RF74" s="2">
        <v>0</v>
      </c>
      <c r="RG74" s="2">
        <v>1</v>
      </c>
      <c r="RH74" s="2">
        <v>1</v>
      </c>
      <c r="RJ74" s="2">
        <v>1</v>
      </c>
      <c r="RK74" s="2">
        <v>1</v>
      </c>
      <c r="RL74" s="2">
        <v>0</v>
      </c>
      <c r="RM74" s="2">
        <v>0</v>
      </c>
      <c r="RN74" s="2">
        <v>0</v>
      </c>
      <c r="RO74" s="2">
        <v>0</v>
      </c>
      <c r="RP74" s="2">
        <v>0</v>
      </c>
      <c r="RQ74" s="2">
        <v>0</v>
      </c>
      <c r="RR74" s="2">
        <v>1</v>
      </c>
      <c r="RS74" s="2">
        <v>0</v>
      </c>
      <c r="RT74" s="2">
        <v>1</v>
      </c>
      <c r="RU74" s="2">
        <v>0</v>
      </c>
      <c r="RV74" s="2">
        <v>0</v>
      </c>
      <c r="RW74" s="2">
        <v>1</v>
      </c>
      <c r="RX74" s="2">
        <v>0</v>
      </c>
      <c r="RY74" s="2">
        <v>0</v>
      </c>
      <c r="RZ74" s="2">
        <v>0</v>
      </c>
      <c r="SA74" s="2">
        <v>1</v>
      </c>
      <c r="SB74" s="2">
        <v>1</v>
      </c>
      <c r="SC74" s="2">
        <v>1</v>
      </c>
      <c r="SD74" s="2">
        <v>1</v>
      </c>
      <c r="SE74" s="2">
        <v>0</v>
      </c>
      <c r="SF74" s="2">
        <v>1</v>
      </c>
      <c r="SG74" s="2">
        <v>1</v>
      </c>
      <c r="SH74" s="2">
        <v>0</v>
      </c>
      <c r="SI74" s="2">
        <v>0</v>
      </c>
      <c r="SK74" s="2">
        <v>0</v>
      </c>
      <c r="SL74" s="2">
        <v>1</v>
      </c>
      <c r="SM74" s="2">
        <v>1</v>
      </c>
      <c r="SN74" s="2">
        <v>1</v>
      </c>
      <c r="SO74" s="2">
        <v>1</v>
      </c>
      <c r="SP74" s="2">
        <v>1</v>
      </c>
      <c r="SQ74" s="2">
        <v>1</v>
      </c>
      <c r="SR74" s="2">
        <v>1</v>
      </c>
      <c r="SS74" s="2">
        <v>1</v>
      </c>
      <c r="ST74" s="2">
        <v>1</v>
      </c>
      <c r="SU74" s="2">
        <v>1</v>
      </c>
      <c r="SV74" s="2">
        <v>1</v>
      </c>
      <c r="SW74" s="2">
        <v>1</v>
      </c>
      <c r="SX74" s="2">
        <v>1</v>
      </c>
      <c r="SY74" s="2">
        <v>1</v>
      </c>
      <c r="SZ74" s="2">
        <v>0</v>
      </c>
      <c r="TA74" s="2">
        <v>1</v>
      </c>
      <c r="TB74" s="2">
        <v>1</v>
      </c>
      <c r="TC74" s="2">
        <v>1</v>
      </c>
      <c r="TD74" s="2" t="s">
        <v>1401</v>
      </c>
      <c r="TE74" s="2">
        <v>0</v>
      </c>
      <c r="TF74" s="2">
        <v>0</v>
      </c>
      <c r="TG74" s="2">
        <v>1</v>
      </c>
      <c r="TH74" s="2">
        <v>1</v>
      </c>
      <c r="TI74" s="2">
        <v>1</v>
      </c>
      <c r="TJ74" s="2">
        <v>0</v>
      </c>
      <c r="TK74" s="2">
        <v>1</v>
      </c>
      <c r="TL74" s="2">
        <v>1</v>
      </c>
      <c r="TM74" s="2">
        <v>1</v>
      </c>
      <c r="TN74" s="2">
        <v>1</v>
      </c>
      <c r="TO74" s="2">
        <v>1</v>
      </c>
      <c r="TP74" s="2">
        <v>1</v>
      </c>
      <c r="TQ74" s="2">
        <v>1</v>
      </c>
      <c r="TR74" s="2">
        <v>0</v>
      </c>
      <c r="TS74" s="2">
        <v>1</v>
      </c>
      <c r="TT74" s="2">
        <v>0</v>
      </c>
      <c r="TU74" s="2">
        <v>1</v>
      </c>
      <c r="TV74" s="2">
        <v>0</v>
      </c>
      <c r="TW74" s="2">
        <v>1</v>
      </c>
      <c r="TX74" s="2">
        <v>0</v>
      </c>
      <c r="TY74" s="2">
        <v>0</v>
      </c>
      <c r="UA74" s="2">
        <v>3</v>
      </c>
      <c r="UB74" s="2">
        <v>3</v>
      </c>
      <c r="UC74" s="2">
        <v>1</v>
      </c>
      <c r="UD74" s="2">
        <v>1</v>
      </c>
      <c r="UE74" s="2">
        <v>1</v>
      </c>
      <c r="UF74" s="2">
        <v>0</v>
      </c>
      <c r="UG74" s="2">
        <v>1</v>
      </c>
      <c r="UH74" s="2">
        <v>0</v>
      </c>
      <c r="UI74" s="2">
        <v>1</v>
      </c>
      <c r="UJ74" s="2">
        <v>1</v>
      </c>
      <c r="UK74" s="2">
        <v>0</v>
      </c>
      <c r="UL74" s="2">
        <v>0</v>
      </c>
      <c r="UM74" s="2">
        <v>0</v>
      </c>
      <c r="UN74" s="2">
        <v>0</v>
      </c>
      <c r="UO74" s="2">
        <v>0</v>
      </c>
      <c r="UP74" s="2">
        <v>0</v>
      </c>
      <c r="UQ74" s="2">
        <v>1</v>
      </c>
      <c r="UR74" s="2">
        <v>1</v>
      </c>
      <c r="US74" s="2">
        <v>1</v>
      </c>
      <c r="UT74" s="2">
        <v>1</v>
      </c>
      <c r="UU74" s="2">
        <v>1</v>
      </c>
      <c r="UV74" s="2">
        <v>1</v>
      </c>
      <c r="UW74" s="2">
        <v>1</v>
      </c>
      <c r="UX74" s="2">
        <v>0</v>
      </c>
      <c r="UY74" s="2">
        <v>0</v>
      </c>
      <c r="UZ74" s="2">
        <v>2</v>
      </c>
    </row>
    <row r="75" spans="1:572" x14ac:dyDescent="0.25">
      <c r="A75" s="2">
        <v>125</v>
      </c>
      <c r="B75" s="2" t="s">
        <v>114</v>
      </c>
      <c r="C75" s="2" t="s">
        <v>1328</v>
      </c>
      <c r="D75" s="2">
        <v>1</v>
      </c>
      <c r="F75" s="31" t="s">
        <v>2615</v>
      </c>
      <c r="G75" s="2">
        <v>1</v>
      </c>
      <c r="H75" s="2">
        <v>1</v>
      </c>
      <c r="I75" s="2">
        <v>2</v>
      </c>
      <c r="J75" s="2">
        <v>1</v>
      </c>
      <c r="K75" s="2">
        <v>0</v>
      </c>
      <c r="L75" s="2">
        <v>0</v>
      </c>
      <c r="M75" s="2">
        <v>1</v>
      </c>
      <c r="N75" s="2">
        <v>0</v>
      </c>
      <c r="O75" s="2">
        <v>0</v>
      </c>
      <c r="P75" s="2">
        <v>0</v>
      </c>
      <c r="Q75" s="2">
        <v>0</v>
      </c>
      <c r="R75" s="2">
        <v>0</v>
      </c>
      <c r="S75" s="2">
        <v>0</v>
      </c>
      <c r="T75" s="2">
        <v>0</v>
      </c>
      <c r="U75" s="2">
        <v>1</v>
      </c>
      <c r="V75" s="2">
        <v>0</v>
      </c>
      <c r="W75" s="2">
        <v>0</v>
      </c>
      <c r="X75" s="2">
        <v>0</v>
      </c>
      <c r="Y75" s="2">
        <v>0</v>
      </c>
      <c r="Z75" s="2">
        <v>0</v>
      </c>
      <c r="AA75" s="2">
        <v>0</v>
      </c>
      <c r="AB75" s="2">
        <v>0</v>
      </c>
      <c r="AC75" s="2">
        <v>0</v>
      </c>
      <c r="AD75" s="2">
        <v>0</v>
      </c>
      <c r="AE75" s="2">
        <v>0</v>
      </c>
      <c r="AF75" s="2">
        <v>1</v>
      </c>
      <c r="AG75" s="2">
        <v>2</v>
      </c>
      <c r="AH75" s="2">
        <v>1</v>
      </c>
      <c r="AI75" s="2">
        <v>5</v>
      </c>
      <c r="AJ75" s="46">
        <v>1</v>
      </c>
      <c r="AK75" s="2">
        <v>1</v>
      </c>
      <c r="AL75" s="2">
        <v>0</v>
      </c>
      <c r="AM75" s="2">
        <v>0</v>
      </c>
      <c r="AN75" s="2">
        <v>0</v>
      </c>
      <c r="AO75" s="2">
        <v>0</v>
      </c>
      <c r="AP75" s="2">
        <v>1</v>
      </c>
      <c r="AQ75" s="2">
        <v>0</v>
      </c>
      <c r="AR75" s="2">
        <v>0</v>
      </c>
      <c r="AS75" s="2">
        <v>0</v>
      </c>
      <c r="AT75" s="2">
        <v>0</v>
      </c>
      <c r="AU75" s="2">
        <v>0</v>
      </c>
      <c r="AV75" s="2">
        <v>0</v>
      </c>
      <c r="AW75" s="2">
        <v>0</v>
      </c>
      <c r="AX75" s="2">
        <v>0</v>
      </c>
      <c r="AY75" s="2">
        <v>0</v>
      </c>
      <c r="AZ75" s="2">
        <v>0</v>
      </c>
      <c r="BA75" s="2">
        <v>0</v>
      </c>
      <c r="BB75" s="2">
        <v>0</v>
      </c>
      <c r="BC75" s="2">
        <v>0</v>
      </c>
      <c r="BD75" s="2">
        <v>0</v>
      </c>
      <c r="BE75" s="2">
        <v>0</v>
      </c>
      <c r="BF75" s="2">
        <v>1</v>
      </c>
      <c r="BG75" s="2">
        <v>3</v>
      </c>
      <c r="BH75" s="2">
        <v>0</v>
      </c>
      <c r="BI75" s="2">
        <v>0</v>
      </c>
      <c r="BJ75" s="2">
        <v>0</v>
      </c>
      <c r="BK75" s="2">
        <v>0</v>
      </c>
      <c r="BL75" s="2">
        <v>0</v>
      </c>
      <c r="BM75" s="2">
        <v>0</v>
      </c>
      <c r="BN75" s="2">
        <v>0</v>
      </c>
      <c r="BO75" s="2">
        <v>0</v>
      </c>
      <c r="BP75" s="2">
        <v>0</v>
      </c>
      <c r="BQ75" s="2">
        <v>0</v>
      </c>
      <c r="BR75" s="2">
        <v>0</v>
      </c>
      <c r="BS75" s="2">
        <v>0</v>
      </c>
      <c r="CB75" s="2">
        <v>1</v>
      </c>
      <c r="CC75" s="2">
        <v>1</v>
      </c>
      <c r="CD75" s="2" t="s">
        <v>1402</v>
      </c>
      <c r="CE75" s="2">
        <v>13000</v>
      </c>
      <c r="CF75" s="46">
        <v>10071</v>
      </c>
      <c r="CG75" s="2">
        <v>0</v>
      </c>
      <c r="CH75" s="46">
        <v>2</v>
      </c>
      <c r="CI75" s="2">
        <v>1</v>
      </c>
      <c r="CJ75" s="2">
        <v>0</v>
      </c>
      <c r="CK75" s="2">
        <v>0</v>
      </c>
      <c r="CL75" s="2">
        <v>0</v>
      </c>
      <c r="CM75" s="2">
        <v>0</v>
      </c>
      <c r="CN75" s="2">
        <v>0</v>
      </c>
      <c r="CO75" s="2">
        <v>1</v>
      </c>
      <c r="CP75" s="2">
        <v>1</v>
      </c>
      <c r="CQ75" s="2">
        <v>1</v>
      </c>
      <c r="CR75" s="2">
        <v>2</v>
      </c>
      <c r="CS75" s="2">
        <v>1</v>
      </c>
      <c r="CT75" s="46">
        <v>6</v>
      </c>
      <c r="CU75" s="46">
        <v>240</v>
      </c>
      <c r="CV75" s="2">
        <v>0</v>
      </c>
      <c r="CX75" s="2">
        <v>0</v>
      </c>
      <c r="CZ75" s="2">
        <v>0</v>
      </c>
      <c r="DB75" s="46">
        <v>1</v>
      </c>
      <c r="DC75" s="46">
        <v>20</v>
      </c>
      <c r="DD75" s="46">
        <v>2</v>
      </c>
      <c r="DE75" s="46">
        <v>80</v>
      </c>
      <c r="DF75" s="2">
        <v>0</v>
      </c>
      <c r="DH75" s="46">
        <v>1</v>
      </c>
      <c r="DI75" s="46">
        <v>40</v>
      </c>
      <c r="DJ75" s="46">
        <v>0</v>
      </c>
      <c r="DK75" s="46"/>
      <c r="DL75" s="2">
        <v>1</v>
      </c>
      <c r="DM75" s="2">
        <v>40</v>
      </c>
      <c r="DN75" s="46">
        <v>4</v>
      </c>
      <c r="DO75" s="46">
        <v>160</v>
      </c>
      <c r="DP75" s="46">
        <v>1</v>
      </c>
      <c r="DQ75" s="46">
        <v>40</v>
      </c>
      <c r="DR75" s="2">
        <v>0</v>
      </c>
      <c r="DS75" s="46"/>
      <c r="DT75" s="46"/>
      <c r="DU75" s="46"/>
      <c r="DV75" s="46"/>
      <c r="DW75" s="46"/>
      <c r="DX75" s="46"/>
      <c r="DY75" s="46"/>
      <c r="DZ75" s="46"/>
      <c r="EA75" s="46"/>
      <c r="EB75" s="46"/>
      <c r="EC75" s="46"/>
      <c r="ED75" s="46"/>
      <c r="EE75" s="46"/>
      <c r="EF75" s="46"/>
      <c r="EG75" s="46"/>
      <c r="EH75" s="46"/>
      <c r="EI75" s="2">
        <v>6</v>
      </c>
      <c r="EJ75" s="2">
        <v>0</v>
      </c>
      <c r="EK75" s="2">
        <v>0</v>
      </c>
      <c r="EL75" s="2">
        <v>0</v>
      </c>
      <c r="EM75" s="2">
        <v>0</v>
      </c>
      <c r="EN75" s="2">
        <v>5</v>
      </c>
      <c r="EO75" s="2">
        <v>0</v>
      </c>
      <c r="EP75" s="2">
        <v>1</v>
      </c>
      <c r="EQ75" s="2">
        <v>0</v>
      </c>
      <c r="ER75" s="2">
        <v>0</v>
      </c>
      <c r="ES75" s="2">
        <v>2</v>
      </c>
      <c r="ET75" s="2">
        <v>0</v>
      </c>
      <c r="EU75" s="2">
        <v>0</v>
      </c>
      <c r="FD75" s="2">
        <v>0</v>
      </c>
      <c r="FZ75" s="2">
        <v>0</v>
      </c>
      <c r="GV75" s="2">
        <v>1</v>
      </c>
      <c r="GW75" s="2">
        <v>1</v>
      </c>
      <c r="GX75" s="2">
        <v>0</v>
      </c>
      <c r="GY75" s="2">
        <v>0</v>
      </c>
      <c r="GZ75" s="2">
        <v>0</v>
      </c>
      <c r="HA75" s="2">
        <v>0</v>
      </c>
      <c r="HB75" s="2">
        <v>0</v>
      </c>
      <c r="HC75" s="2">
        <v>0</v>
      </c>
      <c r="HD75" s="2">
        <v>0</v>
      </c>
      <c r="HE75" s="2">
        <v>0</v>
      </c>
      <c r="HF75" s="2">
        <v>0</v>
      </c>
      <c r="HG75" s="2">
        <v>0</v>
      </c>
      <c r="HH75" s="2">
        <v>0</v>
      </c>
      <c r="HI75" s="2">
        <v>0</v>
      </c>
      <c r="HR75" s="2">
        <v>1</v>
      </c>
      <c r="HS75" s="2">
        <v>1</v>
      </c>
      <c r="HT75" s="2">
        <v>0</v>
      </c>
      <c r="HU75" s="2">
        <v>0</v>
      </c>
      <c r="HV75" s="2">
        <v>0</v>
      </c>
      <c r="HW75" s="2">
        <v>0</v>
      </c>
      <c r="HX75" s="2">
        <v>0</v>
      </c>
      <c r="HY75" s="2">
        <v>0</v>
      </c>
      <c r="HZ75" s="2">
        <v>0</v>
      </c>
      <c r="IA75" s="2">
        <v>0</v>
      </c>
      <c r="IB75" s="2">
        <v>0</v>
      </c>
      <c r="IC75" s="2">
        <v>0</v>
      </c>
      <c r="ID75" s="2">
        <v>0</v>
      </c>
      <c r="IE75" s="2">
        <v>0</v>
      </c>
      <c r="IF75" s="2">
        <v>0</v>
      </c>
      <c r="IG75" s="2">
        <v>0</v>
      </c>
      <c r="IP75" s="2">
        <v>2</v>
      </c>
      <c r="IQ75" s="2">
        <v>0</v>
      </c>
      <c r="IR75" s="2">
        <v>0</v>
      </c>
      <c r="IS75" s="2">
        <v>0</v>
      </c>
      <c r="IT75" s="2">
        <v>0</v>
      </c>
      <c r="IU75" s="2">
        <v>1</v>
      </c>
      <c r="IV75" s="2">
        <v>0</v>
      </c>
      <c r="IW75" s="2">
        <v>0</v>
      </c>
      <c r="IX75" s="2">
        <v>0</v>
      </c>
      <c r="IY75" s="2">
        <v>1</v>
      </c>
      <c r="IZ75" s="2">
        <v>1</v>
      </c>
      <c r="JA75" s="2">
        <v>0</v>
      </c>
      <c r="JB75" s="2">
        <v>0</v>
      </c>
      <c r="JK75" s="2">
        <v>2</v>
      </c>
      <c r="JL75" s="2">
        <v>0</v>
      </c>
      <c r="JM75" s="2">
        <v>0</v>
      </c>
      <c r="JN75" s="2">
        <v>0</v>
      </c>
      <c r="JO75" s="2">
        <v>0</v>
      </c>
      <c r="JP75" s="2">
        <v>1</v>
      </c>
      <c r="JQ75" s="2">
        <v>0</v>
      </c>
      <c r="JR75" s="2">
        <v>0</v>
      </c>
      <c r="JS75" s="2">
        <v>0</v>
      </c>
      <c r="JT75" s="2">
        <v>1</v>
      </c>
      <c r="JU75" s="2">
        <v>2</v>
      </c>
      <c r="JV75" s="2">
        <v>0</v>
      </c>
      <c r="JW75" s="2">
        <v>0</v>
      </c>
      <c r="KF75" s="2">
        <v>1</v>
      </c>
      <c r="KG75" s="2">
        <v>10</v>
      </c>
      <c r="KH75" s="2">
        <v>1</v>
      </c>
      <c r="KJ75" s="2">
        <v>4</v>
      </c>
      <c r="KK75" s="2">
        <v>4</v>
      </c>
      <c r="KL75" s="2">
        <v>4</v>
      </c>
      <c r="KM75" s="2">
        <v>4</v>
      </c>
      <c r="KN75" s="2">
        <v>4</v>
      </c>
      <c r="KO75" s="2">
        <v>3</v>
      </c>
      <c r="KP75" s="2">
        <v>4</v>
      </c>
      <c r="KQ75" s="2">
        <v>3</v>
      </c>
      <c r="KR75" s="2">
        <v>4</v>
      </c>
      <c r="KS75" s="2">
        <v>4</v>
      </c>
      <c r="KT75" s="2">
        <v>2</v>
      </c>
      <c r="KU75" s="2">
        <v>4</v>
      </c>
      <c r="KV75" s="2">
        <v>0</v>
      </c>
      <c r="LE75" s="2">
        <v>1</v>
      </c>
      <c r="LF75" s="2">
        <v>1</v>
      </c>
      <c r="LG75" s="2">
        <v>1</v>
      </c>
      <c r="LH75" s="2">
        <v>0</v>
      </c>
      <c r="LI75" s="2">
        <v>0</v>
      </c>
      <c r="LJ75" s="2">
        <v>1</v>
      </c>
      <c r="LK75" s="2">
        <v>1</v>
      </c>
      <c r="LL75" s="2">
        <v>1</v>
      </c>
      <c r="LM75" s="2">
        <v>0</v>
      </c>
      <c r="LN75" s="46">
        <v>3</v>
      </c>
      <c r="LO75" s="46">
        <v>1</v>
      </c>
      <c r="LP75" s="2">
        <v>1</v>
      </c>
      <c r="LQ75" s="2">
        <v>1</v>
      </c>
      <c r="LR75" s="2">
        <v>1</v>
      </c>
      <c r="LS75" s="2">
        <v>1</v>
      </c>
      <c r="LT75" s="46">
        <v>1</v>
      </c>
      <c r="LU75" s="46">
        <v>1</v>
      </c>
      <c r="LV75" s="2">
        <v>1</v>
      </c>
      <c r="LW75" s="2">
        <v>0</v>
      </c>
      <c r="LX75" s="2">
        <v>0</v>
      </c>
      <c r="LY75" s="46">
        <v>1</v>
      </c>
      <c r="LZ75" s="46">
        <v>0</v>
      </c>
      <c r="MA75" s="46">
        <v>0</v>
      </c>
      <c r="MB75" s="2">
        <v>0</v>
      </c>
      <c r="MC75" s="2">
        <v>1</v>
      </c>
      <c r="MD75" s="2">
        <v>0</v>
      </c>
      <c r="ME75" s="2">
        <v>0</v>
      </c>
      <c r="MF75" s="2">
        <v>1</v>
      </c>
      <c r="MG75" s="2">
        <v>0</v>
      </c>
      <c r="MH75" s="2">
        <v>0</v>
      </c>
      <c r="MI75" s="2">
        <v>1</v>
      </c>
      <c r="MJ75" s="2">
        <v>1</v>
      </c>
      <c r="MK75" s="2">
        <v>0</v>
      </c>
      <c r="ML75" s="2">
        <v>0</v>
      </c>
      <c r="MM75" s="2">
        <v>0</v>
      </c>
      <c r="MN75" s="46">
        <v>1</v>
      </c>
      <c r="MO75" s="46">
        <v>0</v>
      </c>
      <c r="MP75" s="2">
        <v>0</v>
      </c>
      <c r="MQ75" s="2">
        <v>0</v>
      </c>
      <c r="MR75" s="2">
        <v>0</v>
      </c>
      <c r="MS75" s="2">
        <v>1</v>
      </c>
      <c r="MT75" s="2">
        <v>1</v>
      </c>
      <c r="MU75" s="2">
        <v>1</v>
      </c>
      <c r="MV75" s="2">
        <v>1</v>
      </c>
      <c r="MW75" s="2">
        <v>1</v>
      </c>
      <c r="MX75" s="2">
        <v>1</v>
      </c>
      <c r="MY75" s="2">
        <v>0</v>
      </c>
      <c r="MZ75" s="2">
        <v>0</v>
      </c>
      <c r="NA75" s="2">
        <v>0</v>
      </c>
      <c r="NB75" s="2">
        <v>0</v>
      </c>
      <c r="NC75" s="2">
        <v>0</v>
      </c>
      <c r="ND75" s="2">
        <v>0</v>
      </c>
      <c r="NE75" s="2">
        <v>1</v>
      </c>
      <c r="NF75" s="46">
        <v>1</v>
      </c>
      <c r="NG75" s="46">
        <v>0</v>
      </c>
      <c r="NH75" s="2">
        <v>1</v>
      </c>
      <c r="NI75" s="2">
        <v>1</v>
      </c>
      <c r="NJ75" s="38">
        <v>44105</v>
      </c>
      <c r="NK75" s="2">
        <v>2</v>
      </c>
      <c r="NL75" s="2">
        <v>0</v>
      </c>
      <c r="NM75" s="2">
        <v>0</v>
      </c>
      <c r="NN75" s="2">
        <v>0</v>
      </c>
      <c r="NO75" s="2">
        <v>0</v>
      </c>
      <c r="NP75" s="2">
        <v>0</v>
      </c>
      <c r="NQ75" s="2">
        <v>0</v>
      </c>
      <c r="NR75" s="2">
        <v>0</v>
      </c>
      <c r="NS75" s="2">
        <v>0</v>
      </c>
      <c r="NT75" s="2">
        <v>0</v>
      </c>
      <c r="NU75" s="2">
        <v>0</v>
      </c>
      <c r="NV75" s="2">
        <v>0</v>
      </c>
      <c r="NW75" s="2">
        <v>0</v>
      </c>
      <c r="NX75" s="2">
        <v>0</v>
      </c>
      <c r="NY75" s="2">
        <v>0</v>
      </c>
      <c r="NZ75" s="2">
        <v>0</v>
      </c>
      <c r="OA75" s="2">
        <v>0</v>
      </c>
      <c r="OB75" s="2">
        <v>0</v>
      </c>
      <c r="OC75" s="2">
        <v>0</v>
      </c>
      <c r="OD75" s="2">
        <v>0</v>
      </c>
      <c r="OE75" s="2">
        <v>0</v>
      </c>
      <c r="OF75" s="2">
        <v>0</v>
      </c>
      <c r="OG75" s="2">
        <v>0</v>
      </c>
      <c r="OH75" s="2">
        <v>0</v>
      </c>
      <c r="OI75" s="2">
        <v>1</v>
      </c>
      <c r="OJ75" s="2">
        <v>1</v>
      </c>
      <c r="OK75" s="2">
        <v>2</v>
      </c>
      <c r="OL75" s="2">
        <v>1</v>
      </c>
      <c r="OM75" s="2">
        <v>1</v>
      </c>
      <c r="ON75" s="2">
        <v>1</v>
      </c>
      <c r="OO75" s="2">
        <v>1</v>
      </c>
      <c r="OP75" s="2">
        <v>1</v>
      </c>
      <c r="OQ75" s="2">
        <v>1</v>
      </c>
      <c r="OR75" s="2">
        <v>1</v>
      </c>
      <c r="OS75" s="2">
        <v>2</v>
      </c>
      <c r="OT75" s="46">
        <v>2</v>
      </c>
      <c r="OU75" s="2">
        <v>2</v>
      </c>
      <c r="OV75" s="2">
        <v>1</v>
      </c>
      <c r="OW75" s="2">
        <v>2</v>
      </c>
      <c r="OX75" s="2">
        <v>2</v>
      </c>
      <c r="OY75" s="2">
        <v>2</v>
      </c>
      <c r="OZ75" s="2">
        <v>3</v>
      </c>
      <c r="PA75" s="2">
        <v>1</v>
      </c>
      <c r="PB75" s="2">
        <v>1</v>
      </c>
      <c r="PC75" s="46">
        <v>1</v>
      </c>
      <c r="PD75" s="46">
        <v>1</v>
      </c>
      <c r="PE75" s="2">
        <v>1</v>
      </c>
      <c r="PF75" s="2">
        <v>1</v>
      </c>
      <c r="PG75" s="2">
        <v>3</v>
      </c>
      <c r="PH75" s="46">
        <v>2</v>
      </c>
      <c r="PI75" s="2">
        <v>2</v>
      </c>
      <c r="PJ75" s="2">
        <v>1</v>
      </c>
      <c r="PK75" s="2">
        <v>2</v>
      </c>
      <c r="PL75" s="2">
        <v>2</v>
      </c>
      <c r="PM75" s="2">
        <v>1</v>
      </c>
      <c r="PN75" s="2">
        <v>1</v>
      </c>
      <c r="PO75" s="2">
        <v>1</v>
      </c>
      <c r="PP75" s="2">
        <v>2</v>
      </c>
      <c r="PQ75" s="2">
        <v>2</v>
      </c>
      <c r="PR75" s="2">
        <v>1</v>
      </c>
      <c r="PS75" s="2">
        <v>1</v>
      </c>
      <c r="PT75" s="2">
        <v>1</v>
      </c>
      <c r="PU75" s="2">
        <v>3</v>
      </c>
      <c r="PV75" s="2">
        <v>3</v>
      </c>
      <c r="PW75" s="2">
        <v>1</v>
      </c>
      <c r="PX75" s="2">
        <v>1</v>
      </c>
      <c r="PY75" s="2">
        <v>1</v>
      </c>
      <c r="PZ75" s="2">
        <v>1</v>
      </c>
      <c r="QA75" s="2">
        <v>1</v>
      </c>
      <c r="QB75" s="2">
        <v>1</v>
      </c>
      <c r="QC75" s="2">
        <v>1</v>
      </c>
      <c r="QD75" s="2">
        <v>3</v>
      </c>
      <c r="QE75" s="2">
        <v>1</v>
      </c>
      <c r="QF75" s="2">
        <v>1</v>
      </c>
      <c r="QG75" s="2">
        <v>2</v>
      </c>
      <c r="QH75" s="2">
        <v>2</v>
      </c>
      <c r="QI75" s="2">
        <v>3</v>
      </c>
      <c r="QJ75" s="2">
        <v>1</v>
      </c>
      <c r="QK75" s="2">
        <v>0</v>
      </c>
      <c r="QL75" s="2">
        <v>0</v>
      </c>
      <c r="QM75" s="2">
        <v>1</v>
      </c>
      <c r="QN75" s="2">
        <v>0</v>
      </c>
      <c r="QO75" s="2">
        <v>3</v>
      </c>
      <c r="QP75" s="2">
        <v>1</v>
      </c>
      <c r="QQ75" s="2">
        <v>1</v>
      </c>
      <c r="QR75" s="2">
        <v>1</v>
      </c>
      <c r="QS75" s="2" t="s">
        <v>1403</v>
      </c>
      <c r="QT75" s="2">
        <v>1</v>
      </c>
      <c r="QU75" s="2" t="s">
        <v>1403</v>
      </c>
      <c r="QV75" s="2">
        <v>3</v>
      </c>
      <c r="QW75" s="2">
        <v>2</v>
      </c>
      <c r="QX75" s="2">
        <v>1</v>
      </c>
      <c r="QY75" s="2">
        <v>0</v>
      </c>
      <c r="RA75" s="2">
        <v>0</v>
      </c>
      <c r="RB75" s="2">
        <v>0</v>
      </c>
      <c r="RL75" s="2">
        <v>1</v>
      </c>
      <c r="RM75" s="2">
        <v>0</v>
      </c>
      <c r="RN75" s="2">
        <v>0</v>
      </c>
      <c r="RO75" s="2">
        <v>0</v>
      </c>
      <c r="RP75" s="2">
        <v>1</v>
      </c>
      <c r="RQ75" s="2">
        <v>0</v>
      </c>
      <c r="RR75" s="2">
        <v>1</v>
      </c>
      <c r="RS75" s="2">
        <v>0</v>
      </c>
      <c r="RT75" s="2">
        <v>0</v>
      </c>
      <c r="RU75" s="2">
        <v>0</v>
      </c>
      <c r="RV75" s="2">
        <v>1</v>
      </c>
      <c r="RW75" s="2">
        <v>1</v>
      </c>
      <c r="RX75" s="2">
        <v>1</v>
      </c>
      <c r="RY75" s="2">
        <v>0</v>
      </c>
      <c r="RZ75" s="2">
        <v>0</v>
      </c>
      <c r="SA75" s="2">
        <v>1</v>
      </c>
      <c r="SB75" s="2">
        <v>1</v>
      </c>
      <c r="SC75" s="2">
        <v>1</v>
      </c>
      <c r="SD75" s="2">
        <v>0</v>
      </c>
      <c r="SE75" s="2">
        <v>0</v>
      </c>
      <c r="SF75" s="2">
        <v>0</v>
      </c>
      <c r="SG75" s="2">
        <v>0</v>
      </c>
      <c r="SH75" s="2">
        <v>1</v>
      </c>
      <c r="SI75" s="2">
        <v>1</v>
      </c>
      <c r="SJ75" s="2" t="s">
        <v>1404</v>
      </c>
      <c r="SK75" s="2">
        <v>1</v>
      </c>
      <c r="SL75" s="2">
        <v>1</v>
      </c>
      <c r="SM75" s="2">
        <v>1</v>
      </c>
      <c r="SN75" s="2">
        <v>0</v>
      </c>
      <c r="SO75" s="2">
        <v>0</v>
      </c>
      <c r="SP75" s="2">
        <v>1</v>
      </c>
      <c r="SQ75" s="2">
        <v>1</v>
      </c>
      <c r="SR75" s="2">
        <v>1</v>
      </c>
      <c r="SS75" s="2">
        <v>1</v>
      </c>
      <c r="ST75" s="2">
        <v>1</v>
      </c>
      <c r="SU75" s="2">
        <v>1</v>
      </c>
      <c r="SV75" s="2">
        <v>1</v>
      </c>
      <c r="SW75" s="2">
        <v>1</v>
      </c>
      <c r="SX75" s="2">
        <v>1</v>
      </c>
      <c r="SY75" s="2">
        <v>0</v>
      </c>
      <c r="SZ75" s="2">
        <v>1</v>
      </c>
      <c r="TA75" s="2">
        <v>1</v>
      </c>
      <c r="TB75" s="2">
        <v>0</v>
      </c>
      <c r="TC75" s="2">
        <v>0</v>
      </c>
      <c r="TE75" s="2">
        <v>0</v>
      </c>
      <c r="TF75" s="2">
        <v>0</v>
      </c>
      <c r="TG75" s="2">
        <v>1</v>
      </c>
      <c r="TH75" s="2">
        <v>1</v>
      </c>
      <c r="TI75" s="2">
        <v>1</v>
      </c>
      <c r="TJ75" s="2">
        <v>1</v>
      </c>
      <c r="TK75" s="2">
        <v>1</v>
      </c>
      <c r="TL75" s="2">
        <v>1</v>
      </c>
      <c r="TM75" s="2">
        <v>1</v>
      </c>
      <c r="TN75" s="2">
        <v>1</v>
      </c>
      <c r="TO75" s="2">
        <v>1</v>
      </c>
      <c r="TP75" s="2">
        <v>1</v>
      </c>
      <c r="TQ75" s="2">
        <v>1</v>
      </c>
      <c r="TR75" s="2">
        <v>1</v>
      </c>
      <c r="TS75" s="2">
        <v>1</v>
      </c>
      <c r="TT75" s="2">
        <v>1</v>
      </c>
      <c r="TU75" s="2">
        <v>0</v>
      </c>
      <c r="TV75" s="2">
        <v>0</v>
      </c>
      <c r="TW75" s="2">
        <v>1</v>
      </c>
      <c r="TX75" s="2">
        <v>0</v>
      </c>
      <c r="TY75" s="2">
        <v>0</v>
      </c>
      <c r="UA75" s="2">
        <v>1</v>
      </c>
      <c r="UB75" s="2">
        <v>2</v>
      </c>
      <c r="UC75" s="2">
        <v>1</v>
      </c>
      <c r="UD75" s="2">
        <v>1</v>
      </c>
      <c r="UE75" s="2">
        <v>0</v>
      </c>
      <c r="UF75" s="2">
        <v>0</v>
      </c>
      <c r="UG75" s="2">
        <v>1</v>
      </c>
      <c r="UH75" s="2">
        <v>0</v>
      </c>
      <c r="UI75" s="2">
        <v>1</v>
      </c>
      <c r="UJ75" s="2">
        <v>1</v>
      </c>
      <c r="UK75" s="2">
        <v>0</v>
      </c>
      <c r="UL75" s="2">
        <v>0</v>
      </c>
      <c r="UM75" s="2">
        <v>0</v>
      </c>
      <c r="UN75" s="2">
        <v>0</v>
      </c>
      <c r="UO75" s="2">
        <v>0</v>
      </c>
      <c r="UP75" s="2">
        <v>0</v>
      </c>
      <c r="UQ75" s="2">
        <v>0</v>
      </c>
      <c r="UR75" s="2">
        <v>0</v>
      </c>
      <c r="US75" s="2">
        <v>0</v>
      </c>
      <c r="UT75" s="2">
        <v>0</v>
      </c>
      <c r="UU75" s="2">
        <v>1</v>
      </c>
      <c r="UV75" s="2">
        <v>1</v>
      </c>
      <c r="UW75" s="2">
        <v>0</v>
      </c>
      <c r="UX75" s="2">
        <v>0</v>
      </c>
      <c r="UY75" s="2">
        <v>0</v>
      </c>
      <c r="UZ75" s="2">
        <v>2</v>
      </c>
    </row>
    <row r="76" spans="1:572" x14ac:dyDescent="0.25">
      <c r="A76" s="2">
        <v>128</v>
      </c>
      <c r="B76" s="2" t="s">
        <v>114</v>
      </c>
      <c r="C76" s="2" t="s">
        <v>1328</v>
      </c>
      <c r="D76" s="2">
        <v>1</v>
      </c>
      <c r="F76" s="31" t="s">
        <v>2616</v>
      </c>
      <c r="G76" s="2">
        <v>1</v>
      </c>
      <c r="H76" s="2">
        <v>0</v>
      </c>
      <c r="J76" s="2">
        <v>1</v>
      </c>
      <c r="K76" s="2">
        <v>1</v>
      </c>
      <c r="L76" s="2">
        <v>1</v>
      </c>
      <c r="M76" s="2">
        <v>1</v>
      </c>
      <c r="N76" s="2">
        <v>1</v>
      </c>
      <c r="O76" s="2">
        <v>1</v>
      </c>
      <c r="P76" s="2">
        <v>1</v>
      </c>
      <c r="Q76" s="2">
        <v>1</v>
      </c>
      <c r="R76" s="2">
        <v>1</v>
      </c>
      <c r="S76" s="2">
        <v>1</v>
      </c>
      <c r="T76" s="2">
        <v>1</v>
      </c>
      <c r="U76" s="2">
        <v>1</v>
      </c>
      <c r="V76" s="2">
        <v>1</v>
      </c>
      <c r="W76" s="2">
        <v>1</v>
      </c>
      <c r="X76" s="2">
        <v>1</v>
      </c>
      <c r="Y76" s="2">
        <v>1</v>
      </c>
      <c r="Z76" s="2">
        <v>1</v>
      </c>
      <c r="AA76" s="2">
        <v>1</v>
      </c>
      <c r="AB76" s="2">
        <v>1</v>
      </c>
      <c r="AC76" s="2">
        <v>1</v>
      </c>
      <c r="AD76" s="2">
        <v>0</v>
      </c>
      <c r="AE76" s="2">
        <v>0</v>
      </c>
      <c r="AF76" s="2">
        <v>0</v>
      </c>
      <c r="AH76" s="2">
        <v>1</v>
      </c>
      <c r="AI76" s="2">
        <v>3</v>
      </c>
      <c r="AJ76" s="46">
        <v>0</v>
      </c>
      <c r="AK76" s="2">
        <v>0</v>
      </c>
      <c r="AL76" s="2">
        <v>0</v>
      </c>
      <c r="AM76" s="2">
        <v>0</v>
      </c>
      <c r="AN76" s="2">
        <v>0</v>
      </c>
      <c r="AO76" s="2">
        <v>0</v>
      </c>
      <c r="AP76" s="2">
        <v>0</v>
      </c>
      <c r="AQ76" s="2">
        <v>0</v>
      </c>
      <c r="AR76" s="2">
        <v>0</v>
      </c>
      <c r="AS76" s="2">
        <v>0</v>
      </c>
      <c r="AT76" s="2">
        <v>0</v>
      </c>
      <c r="AU76" s="2">
        <v>0</v>
      </c>
      <c r="AV76" s="2">
        <v>0</v>
      </c>
      <c r="AW76" s="2">
        <v>0</v>
      </c>
      <c r="AX76" s="2">
        <v>0</v>
      </c>
      <c r="AY76" s="2">
        <v>0</v>
      </c>
      <c r="AZ76" s="2">
        <v>0</v>
      </c>
      <c r="BA76" s="2">
        <v>0</v>
      </c>
      <c r="BB76" s="2">
        <v>0</v>
      </c>
      <c r="BC76" s="2">
        <v>0</v>
      </c>
      <c r="BD76" s="2">
        <v>0</v>
      </c>
      <c r="BE76" s="2">
        <v>0</v>
      </c>
      <c r="BF76" s="2">
        <v>1</v>
      </c>
      <c r="BG76" s="2">
        <v>2</v>
      </c>
      <c r="BH76" s="2">
        <v>0</v>
      </c>
      <c r="BI76" s="2">
        <v>0</v>
      </c>
      <c r="BJ76" s="2">
        <v>0</v>
      </c>
      <c r="BK76" s="2">
        <v>0</v>
      </c>
      <c r="BL76" s="2">
        <v>0</v>
      </c>
      <c r="BM76" s="2">
        <v>0</v>
      </c>
      <c r="BN76" s="2">
        <v>2</v>
      </c>
      <c r="BO76" s="2">
        <v>0</v>
      </c>
      <c r="BP76" s="2">
        <v>0</v>
      </c>
      <c r="BQ76" s="2">
        <v>4</v>
      </c>
      <c r="BR76" s="2">
        <v>1</v>
      </c>
      <c r="BS76" s="2">
        <v>0</v>
      </c>
      <c r="CB76" s="2">
        <v>1</v>
      </c>
      <c r="CC76" s="2">
        <v>1</v>
      </c>
      <c r="CD76" s="2" t="s">
        <v>2617</v>
      </c>
      <c r="CE76" s="2">
        <v>35000</v>
      </c>
      <c r="CF76" s="46">
        <v>4000</v>
      </c>
      <c r="CG76" s="2">
        <v>0</v>
      </c>
      <c r="CH76" s="46">
        <v>3</v>
      </c>
      <c r="CI76" s="2">
        <v>1</v>
      </c>
      <c r="CJ76" s="2">
        <v>0</v>
      </c>
      <c r="CK76" s="2">
        <v>0</v>
      </c>
      <c r="CL76" s="2">
        <v>0</v>
      </c>
      <c r="CM76" s="2">
        <v>3</v>
      </c>
      <c r="CN76" s="2">
        <v>1</v>
      </c>
      <c r="CO76" s="2">
        <v>1</v>
      </c>
      <c r="CP76" s="2">
        <v>1</v>
      </c>
      <c r="CQ76" s="2">
        <v>3</v>
      </c>
      <c r="CR76" s="2">
        <v>1</v>
      </c>
      <c r="CT76" s="46">
        <v>2</v>
      </c>
      <c r="CU76" s="46">
        <v>80</v>
      </c>
      <c r="CV76" s="2">
        <v>2</v>
      </c>
      <c r="CW76" s="2">
        <v>40</v>
      </c>
      <c r="CX76" s="2">
        <v>0</v>
      </c>
      <c r="CZ76" s="2">
        <v>1</v>
      </c>
      <c r="DA76" s="2">
        <v>40</v>
      </c>
      <c r="DB76" s="46">
        <v>0</v>
      </c>
      <c r="DC76" s="46"/>
      <c r="DD76" s="46">
        <v>3</v>
      </c>
      <c r="DE76" s="46">
        <v>120</v>
      </c>
      <c r="DF76" s="2">
        <v>0</v>
      </c>
      <c r="DH76" s="46">
        <v>2</v>
      </c>
      <c r="DI76" s="46">
        <v>80</v>
      </c>
      <c r="DJ76" s="46">
        <v>0</v>
      </c>
      <c r="DK76" s="46"/>
      <c r="DL76" s="2">
        <v>0</v>
      </c>
      <c r="DN76" s="46">
        <v>4</v>
      </c>
      <c r="DO76" s="46">
        <v>160</v>
      </c>
      <c r="DP76" s="46">
        <v>1</v>
      </c>
      <c r="DQ76" s="46">
        <v>40</v>
      </c>
      <c r="DR76" s="2">
        <v>1</v>
      </c>
      <c r="DS76" s="46">
        <v>0</v>
      </c>
      <c r="DT76" s="46"/>
      <c r="DU76" s="46">
        <v>0</v>
      </c>
      <c r="DV76" s="46"/>
      <c r="DW76" s="46">
        <v>0</v>
      </c>
      <c r="DX76" s="46"/>
      <c r="DY76" s="46">
        <v>0</v>
      </c>
      <c r="DZ76" s="46"/>
      <c r="EA76" s="46">
        <v>0</v>
      </c>
      <c r="EB76" s="46"/>
      <c r="EC76" s="46">
        <v>0</v>
      </c>
      <c r="ED76" s="46"/>
      <c r="EE76" s="46">
        <v>0</v>
      </c>
      <c r="EF76" s="46"/>
      <c r="EG76" s="46">
        <v>0</v>
      </c>
      <c r="EH76" s="46"/>
      <c r="EI76" s="2">
        <v>0</v>
      </c>
      <c r="EJ76" s="2">
        <v>0</v>
      </c>
      <c r="EK76" s="2">
        <v>0</v>
      </c>
      <c r="EL76" s="2">
        <v>0</v>
      </c>
      <c r="EM76" s="2">
        <v>0</v>
      </c>
      <c r="EN76" s="2">
        <v>60</v>
      </c>
      <c r="EO76" s="2">
        <v>0</v>
      </c>
      <c r="EP76" s="2">
        <v>0</v>
      </c>
      <c r="EQ76" s="2">
        <v>0</v>
      </c>
      <c r="ER76" s="2">
        <v>0</v>
      </c>
      <c r="ES76" s="2">
        <v>90</v>
      </c>
      <c r="ET76" s="2">
        <v>0</v>
      </c>
      <c r="EU76" s="2">
        <v>0</v>
      </c>
      <c r="FD76" s="2">
        <v>0</v>
      </c>
      <c r="FZ76" s="2">
        <v>0</v>
      </c>
      <c r="GV76" s="2">
        <v>0</v>
      </c>
      <c r="HR76" s="2">
        <v>0</v>
      </c>
      <c r="HS76" s="2">
        <v>0</v>
      </c>
      <c r="HT76" s="2">
        <v>0</v>
      </c>
      <c r="HU76" s="2">
        <v>0</v>
      </c>
      <c r="HV76" s="2">
        <v>1</v>
      </c>
      <c r="HW76" s="2">
        <v>0</v>
      </c>
      <c r="HX76" s="2">
        <v>0</v>
      </c>
      <c r="HY76" s="2">
        <v>0</v>
      </c>
      <c r="HZ76" s="2">
        <v>1</v>
      </c>
      <c r="IA76" s="2">
        <v>0</v>
      </c>
      <c r="IB76" s="2">
        <v>0</v>
      </c>
      <c r="IC76" s="2">
        <v>0</v>
      </c>
      <c r="ID76" s="2">
        <v>0</v>
      </c>
      <c r="IE76" s="2">
        <v>0</v>
      </c>
      <c r="IF76" s="2">
        <v>0</v>
      </c>
      <c r="IG76" s="2">
        <v>0</v>
      </c>
      <c r="IP76" s="2">
        <v>0</v>
      </c>
      <c r="IQ76" s="2">
        <v>0</v>
      </c>
      <c r="IR76" s="2">
        <v>0</v>
      </c>
      <c r="IS76" s="2">
        <v>0</v>
      </c>
      <c r="IT76" s="2">
        <v>0</v>
      </c>
      <c r="IU76" s="2">
        <v>0</v>
      </c>
      <c r="IV76" s="2">
        <v>0</v>
      </c>
      <c r="IW76" s="2">
        <v>0</v>
      </c>
      <c r="IX76" s="2">
        <v>0</v>
      </c>
      <c r="IY76" s="2">
        <v>0</v>
      </c>
      <c r="IZ76" s="2">
        <v>0</v>
      </c>
      <c r="JA76" s="2">
        <v>0</v>
      </c>
      <c r="JB76" s="2">
        <v>0</v>
      </c>
      <c r="JK76" s="2">
        <v>1</v>
      </c>
      <c r="JL76" s="2">
        <v>0</v>
      </c>
      <c r="JM76" s="2">
        <v>0</v>
      </c>
      <c r="JN76" s="2">
        <v>0</v>
      </c>
      <c r="JO76" s="2">
        <v>0</v>
      </c>
      <c r="JP76" s="2">
        <v>0</v>
      </c>
      <c r="JQ76" s="2">
        <v>0</v>
      </c>
      <c r="JR76" s="2">
        <v>0</v>
      </c>
      <c r="JS76" s="2">
        <v>0</v>
      </c>
      <c r="JT76" s="2">
        <v>0</v>
      </c>
      <c r="JU76" s="2">
        <v>0</v>
      </c>
      <c r="JV76" s="2">
        <v>0</v>
      </c>
      <c r="JW76" s="2">
        <v>0</v>
      </c>
      <c r="KF76" s="2">
        <v>1</v>
      </c>
      <c r="KG76" s="2">
        <v>10</v>
      </c>
      <c r="KH76" s="2">
        <v>1</v>
      </c>
      <c r="KJ76" s="2">
        <v>4</v>
      </c>
      <c r="KK76" s="2">
        <v>4</v>
      </c>
      <c r="KL76" s="2">
        <v>4</v>
      </c>
      <c r="KM76" s="2">
        <v>4</v>
      </c>
      <c r="KN76" s="2">
        <v>4</v>
      </c>
      <c r="KO76" s="2">
        <v>3</v>
      </c>
      <c r="KP76" s="2">
        <v>4</v>
      </c>
      <c r="KQ76" s="2">
        <v>4</v>
      </c>
      <c r="KR76" s="2">
        <v>4</v>
      </c>
      <c r="KS76" s="2">
        <v>4</v>
      </c>
      <c r="KT76" s="2">
        <v>4</v>
      </c>
      <c r="KU76" s="2">
        <v>4</v>
      </c>
      <c r="KV76" s="2">
        <v>0</v>
      </c>
      <c r="LE76" s="2">
        <v>1</v>
      </c>
      <c r="LF76" s="2">
        <v>1</v>
      </c>
      <c r="LG76" s="2">
        <v>1</v>
      </c>
      <c r="LH76" s="2">
        <v>0</v>
      </c>
      <c r="LI76" s="2">
        <v>0</v>
      </c>
      <c r="LJ76" s="2">
        <v>0</v>
      </c>
      <c r="LK76" s="2">
        <v>1</v>
      </c>
      <c r="LL76" s="2">
        <v>1</v>
      </c>
      <c r="LM76" s="2">
        <v>0</v>
      </c>
      <c r="LN76" s="46">
        <v>1</v>
      </c>
      <c r="LO76" s="46">
        <v>2</v>
      </c>
      <c r="LP76" s="2">
        <v>1</v>
      </c>
      <c r="LQ76" s="2">
        <v>1</v>
      </c>
      <c r="LR76" s="2">
        <v>0</v>
      </c>
      <c r="LS76" s="2">
        <v>0</v>
      </c>
      <c r="LT76" s="46">
        <v>1</v>
      </c>
      <c r="LU76" s="46">
        <v>1</v>
      </c>
      <c r="LV76" s="2">
        <v>1</v>
      </c>
      <c r="LW76" s="2">
        <v>0</v>
      </c>
      <c r="LX76" s="2">
        <v>0</v>
      </c>
      <c r="LY76" s="46">
        <v>1</v>
      </c>
      <c r="LZ76" s="46">
        <v>0</v>
      </c>
      <c r="MA76" s="46">
        <v>0</v>
      </c>
      <c r="MB76" s="2">
        <v>0</v>
      </c>
      <c r="MC76" s="2">
        <v>1</v>
      </c>
      <c r="MD76" s="2">
        <v>0</v>
      </c>
      <c r="ME76" s="2">
        <v>1</v>
      </c>
      <c r="MF76" s="2">
        <v>0</v>
      </c>
      <c r="MG76" s="2">
        <v>0</v>
      </c>
      <c r="MH76" s="2">
        <v>1</v>
      </c>
      <c r="MI76" s="2">
        <v>1</v>
      </c>
      <c r="MJ76" s="2">
        <v>1</v>
      </c>
      <c r="MK76" s="2">
        <v>1</v>
      </c>
      <c r="ML76" s="2">
        <v>0</v>
      </c>
      <c r="MM76" s="2">
        <v>0</v>
      </c>
      <c r="MN76" s="46">
        <v>1</v>
      </c>
      <c r="MO76" s="46">
        <v>0</v>
      </c>
      <c r="MP76" s="2">
        <v>0</v>
      </c>
      <c r="MQ76" s="2">
        <v>0</v>
      </c>
      <c r="MR76" s="2">
        <v>0</v>
      </c>
      <c r="MS76" s="2">
        <v>1</v>
      </c>
      <c r="MT76" s="2">
        <v>1</v>
      </c>
      <c r="MU76" s="2">
        <v>1</v>
      </c>
      <c r="MV76" s="2">
        <v>1</v>
      </c>
      <c r="MW76" s="2">
        <v>1</v>
      </c>
      <c r="MX76" s="2">
        <v>1</v>
      </c>
      <c r="MY76" s="2">
        <v>0</v>
      </c>
      <c r="MZ76" s="2">
        <v>1</v>
      </c>
      <c r="NA76" s="2">
        <v>1</v>
      </c>
      <c r="NB76" s="2">
        <v>1</v>
      </c>
      <c r="NC76" s="2">
        <v>1</v>
      </c>
      <c r="ND76" s="2">
        <v>1</v>
      </c>
      <c r="NE76" s="2">
        <v>0</v>
      </c>
      <c r="NF76" s="46">
        <v>1</v>
      </c>
      <c r="NG76" s="46">
        <v>1</v>
      </c>
      <c r="NH76" s="2">
        <v>1</v>
      </c>
      <c r="NI76" s="2">
        <v>1</v>
      </c>
      <c r="NJ76" s="38">
        <v>44117</v>
      </c>
      <c r="NK76" s="2">
        <v>2</v>
      </c>
      <c r="NL76" s="2">
        <v>1</v>
      </c>
      <c r="NM76" s="2">
        <v>0</v>
      </c>
      <c r="NN76" s="2">
        <v>0</v>
      </c>
      <c r="NO76" s="2">
        <v>0</v>
      </c>
      <c r="NP76" s="2">
        <v>0</v>
      </c>
      <c r="NQ76" s="2">
        <v>0</v>
      </c>
      <c r="NR76" s="2">
        <v>1</v>
      </c>
      <c r="NS76" s="2">
        <v>0</v>
      </c>
      <c r="NT76" s="2">
        <v>1</v>
      </c>
      <c r="NU76" s="2">
        <v>0</v>
      </c>
      <c r="NV76" s="2">
        <v>0</v>
      </c>
      <c r="NW76" s="2">
        <v>1</v>
      </c>
      <c r="NX76" s="2">
        <v>0</v>
      </c>
      <c r="NY76" s="2">
        <v>0</v>
      </c>
      <c r="NZ76" s="2">
        <v>0</v>
      </c>
      <c r="OA76" s="2">
        <v>0</v>
      </c>
      <c r="OB76" s="2">
        <v>0</v>
      </c>
      <c r="OC76" s="2">
        <v>0</v>
      </c>
      <c r="OD76" s="2">
        <v>0</v>
      </c>
      <c r="OE76" s="2">
        <v>0</v>
      </c>
      <c r="OF76" s="2">
        <v>0</v>
      </c>
      <c r="OG76" s="2">
        <v>0</v>
      </c>
      <c r="OH76" s="2">
        <v>1</v>
      </c>
      <c r="OI76" s="2">
        <v>1</v>
      </c>
      <c r="OJ76" s="2">
        <v>1</v>
      </c>
      <c r="OK76" s="2">
        <v>2</v>
      </c>
      <c r="OL76" s="2">
        <v>1</v>
      </c>
      <c r="OM76" s="2">
        <v>1</v>
      </c>
      <c r="ON76" s="2">
        <v>1</v>
      </c>
      <c r="OO76" s="2">
        <v>1</v>
      </c>
      <c r="OP76" s="2">
        <v>1</v>
      </c>
      <c r="OQ76" s="2">
        <v>1</v>
      </c>
      <c r="OR76" s="2">
        <v>1</v>
      </c>
      <c r="OS76" s="2">
        <v>1</v>
      </c>
      <c r="OT76" s="46">
        <v>1</v>
      </c>
      <c r="OU76" s="2">
        <v>1</v>
      </c>
      <c r="OV76" s="2">
        <v>1</v>
      </c>
      <c r="OW76" s="2">
        <v>1</v>
      </c>
      <c r="OX76" s="2">
        <v>1</v>
      </c>
      <c r="OY76" s="2">
        <v>1</v>
      </c>
      <c r="OZ76" s="2">
        <v>1</v>
      </c>
      <c r="PA76" s="2">
        <v>1</v>
      </c>
      <c r="PB76" s="2">
        <v>1</v>
      </c>
      <c r="PC76" s="46">
        <v>1</v>
      </c>
      <c r="PD76" s="46">
        <v>1</v>
      </c>
      <c r="PE76" s="2">
        <v>1</v>
      </c>
      <c r="PF76" s="2">
        <v>1</v>
      </c>
      <c r="PG76" s="2">
        <v>1</v>
      </c>
      <c r="PH76" s="46">
        <v>1</v>
      </c>
      <c r="PI76" s="2">
        <v>1</v>
      </c>
      <c r="PJ76" s="2">
        <v>1</v>
      </c>
      <c r="PK76" s="2">
        <v>1</v>
      </c>
      <c r="PL76" s="2">
        <v>1</v>
      </c>
      <c r="PM76" s="2">
        <v>1</v>
      </c>
      <c r="PN76" s="2">
        <v>1</v>
      </c>
      <c r="PO76" s="2">
        <v>1</v>
      </c>
      <c r="PP76" s="2">
        <v>1</v>
      </c>
      <c r="PQ76" s="2">
        <v>3</v>
      </c>
      <c r="PR76" s="2">
        <v>1</v>
      </c>
      <c r="PS76" s="2">
        <v>3</v>
      </c>
      <c r="PT76" s="2">
        <v>1</v>
      </c>
      <c r="PU76" s="2">
        <v>3</v>
      </c>
      <c r="PV76" s="2">
        <v>3</v>
      </c>
      <c r="PW76" s="2">
        <v>3</v>
      </c>
      <c r="PX76" s="2">
        <v>1</v>
      </c>
      <c r="PY76" s="2">
        <v>1</v>
      </c>
      <c r="PZ76" s="2">
        <v>1</v>
      </c>
      <c r="QA76" s="2">
        <v>1</v>
      </c>
      <c r="QB76" s="2">
        <v>1</v>
      </c>
      <c r="QC76" s="2">
        <v>1</v>
      </c>
      <c r="QD76" s="2">
        <v>1</v>
      </c>
      <c r="QE76" s="2">
        <v>1</v>
      </c>
      <c r="QF76" s="2">
        <v>1</v>
      </c>
      <c r="QG76" s="2">
        <v>1</v>
      </c>
      <c r="QH76" s="2">
        <v>1</v>
      </c>
      <c r="QI76" s="2">
        <v>1</v>
      </c>
      <c r="QJ76" s="2">
        <v>1</v>
      </c>
      <c r="QK76" s="2">
        <v>0</v>
      </c>
      <c r="QL76" s="2">
        <v>0</v>
      </c>
      <c r="QM76" s="2">
        <v>1</v>
      </c>
      <c r="QN76" s="2">
        <v>0</v>
      </c>
      <c r="QO76" s="2">
        <v>3</v>
      </c>
      <c r="QP76" s="2">
        <v>1</v>
      </c>
      <c r="QQ76" s="2">
        <v>2</v>
      </c>
      <c r="QR76" s="2">
        <v>0</v>
      </c>
      <c r="QT76" s="2">
        <v>0</v>
      </c>
      <c r="QV76" s="2">
        <v>1</v>
      </c>
      <c r="QW76" s="2">
        <v>1</v>
      </c>
      <c r="QX76" s="2">
        <v>1</v>
      </c>
      <c r="QY76" s="2">
        <v>1</v>
      </c>
      <c r="QZ76" s="2">
        <v>1</v>
      </c>
      <c r="RA76" s="2">
        <v>1</v>
      </c>
      <c r="RB76" s="2">
        <v>1</v>
      </c>
      <c r="RC76" s="2">
        <v>1</v>
      </c>
      <c r="RD76" s="2">
        <v>2</v>
      </c>
      <c r="RE76" s="2">
        <v>1</v>
      </c>
      <c r="RF76" s="2">
        <v>1</v>
      </c>
      <c r="RG76" s="2">
        <v>1</v>
      </c>
      <c r="RH76" s="2">
        <v>1</v>
      </c>
      <c r="RJ76" s="2">
        <v>1</v>
      </c>
      <c r="RK76" s="2">
        <v>1</v>
      </c>
      <c r="RL76" s="2">
        <v>0</v>
      </c>
      <c r="RM76" s="2">
        <v>0</v>
      </c>
      <c r="RN76" s="2">
        <v>0</v>
      </c>
      <c r="RO76" s="2">
        <v>0</v>
      </c>
      <c r="RP76" s="2">
        <v>0</v>
      </c>
      <c r="RQ76" s="2">
        <v>0</v>
      </c>
      <c r="RR76" s="2">
        <v>1</v>
      </c>
      <c r="RS76" s="2">
        <v>0</v>
      </c>
      <c r="RT76" s="2">
        <v>1</v>
      </c>
      <c r="RU76" s="2">
        <v>1</v>
      </c>
      <c r="RV76" s="2">
        <v>1</v>
      </c>
      <c r="RW76" s="2">
        <v>1</v>
      </c>
      <c r="RX76" s="2">
        <v>1</v>
      </c>
      <c r="RY76" s="2">
        <v>1</v>
      </c>
      <c r="RZ76" s="2">
        <v>1</v>
      </c>
      <c r="SA76" s="2">
        <v>1</v>
      </c>
      <c r="SB76" s="2">
        <v>1</v>
      </c>
      <c r="SC76" s="2">
        <v>0</v>
      </c>
      <c r="SD76" s="2">
        <v>0</v>
      </c>
      <c r="SE76" s="2">
        <v>0</v>
      </c>
      <c r="SF76" s="2">
        <v>0</v>
      </c>
      <c r="SG76" s="2">
        <v>0</v>
      </c>
      <c r="SH76" s="2">
        <v>0</v>
      </c>
      <c r="SI76" s="2">
        <v>0</v>
      </c>
      <c r="SK76" s="2">
        <v>1</v>
      </c>
      <c r="SL76" s="2">
        <v>1</v>
      </c>
      <c r="SM76" s="2">
        <v>1</v>
      </c>
      <c r="SN76" s="2">
        <v>0</v>
      </c>
      <c r="SO76" s="2">
        <v>1</v>
      </c>
      <c r="SP76" s="2">
        <v>1</v>
      </c>
      <c r="SQ76" s="2">
        <v>1</v>
      </c>
      <c r="SR76" s="2">
        <v>1</v>
      </c>
      <c r="SS76" s="2">
        <v>1</v>
      </c>
      <c r="ST76" s="2">
        <v>1</v>
      </c>
      <c r="SU76" s="2">
        <v>1</v>
      </c>
      <c r="SV76" s="2">
        <v>1</v>
      </c>
      <c r="SW76" s="2">
        <v>1</v>
      </c>
      <c r="SX76" s="2">
        <v>1</v>
      </c>
      <c r="SY76" s="2">
        <v>1</v>
      </c>
      <c r="SZ76" s="2">
        <v>0</v>
      </c>
      <c r="TA76" s="2">
        <v>1</v>
      </c>
      <c r="TB76" s="2">
        <v>0</v>
      </c>
      <c r="TC76" s="2">
        <v>0</v>
      </c>
      <c r="TE76" s="2">
        <v>0</v>
      </c>
      <c r="TF76" s="2">
        <v>1</v>
      </c>
      <c r="TG76" s="2">
        <v>1</v>
      </c>
      <c r="TH76" s="2">
        <v>1</v>
      </c>
      <c r="TI76" s="2">
        <v>1</v>
      </c>
      <c r="TJ76" s="2">
        <v>1</v>
      </c>
      <c r="TK76" s="2">
        <v>1</v>
      </c>
      <c r="TL76" s="2">
        <v>1</v>
      </c>
      <c r="TM76" s="2">
        <v>1</v>
      </c>
      <c r="TN76" s="2">
        <v>1</v>
      </c>
      <c r="TO76" s="2">
        <v>1</v>
      </c>
      <c r="TP76" s="2">
        <v>1</v>
      </c>
      <c r="TQ76" s="2">
        <v>1</v>
      </c>
      <c r="TR76" s="2">
        <v>1</v>
      </c>
      <c r="TS76" s="2">
        <v>1</v>
      </c>
      <c r="TT76" s="2">
        <v>1</v>
      </c>
      <c r="TU76" s="2">
        <v>1</v>
      </c>
      <c r="TV76" s="2">
        <v>1</v>
      </c>
      <c r="TW76" s="2">
        <v>0</v>
      </c>
      <c r="TX76" s="2">
        <v>0</v>
      </c>
      <c r="TY76" s="2">
        <v>0</v>
      </c>
      <c r="UA76" s="2">
        <v>1</v>
      </c>
      <c r="UB76" s="2">
        <v>1</v>
      </c>
      <c r="UC76" s="2">
        <v>1</v>
      </c>
      <c r="UD76" s="2">
        <v>1</v>
      </c>
      <c r="UE76" s="2">
        <v>1</v>
      </c>
      <c r="UF76" s="2">
        <v>1</v>
      </c>
      <c r="UG76" s="2">
        <v>1</v>
      </c>
      <c r="UH76" s="2">
        <v>1</v>
      </c>
      <c r="UI76" s="2">
        <v>1</v>
      </c>
      <c r="UJ76" s="2">
        <v>1</v>
      </c>
      <c r="UK76" s="2">
        <v>1</v>
      </c>
      <c r="UL76" s="2">
        <v>1</v>
      </c>
      <c r="UM76" s="2">
        <v>1</v>
      </c>
      <c r="UN76" s="2">
        <v>0</v>
      </c>
      <c r="UO76" s="2">
        <v>0</v>
      </c>
      <c r="UP76" s="2">
        <v>1</v>
      </c>
      <c r="UQ76" s="2">
        <v>1</v>
      </c>
      <c r="UR76" s="2">
        <v>1</v>
      </c>
      <c r="US76" s="2">
        <v>1</v>
      </c>
      <c r="UT76" s="2">
        <v>1</v>
      </c>
      <c r="UU76" s="2">
        <v>1</v>
      </c>
      <c r="UV76" s="2">
        <v>1</v>
      </c>
      <c r="UW76" s="2">
        <v>1</v>
      </c>
      <c r="UX76" s="2">
        <v>1</v>
      </c>
      <c r="UY76" s="2">
        <v>0</v>
      </c>
      <c r="UZ76" s="2">
        <v>2</v>
      </c>
    </row>
    <row r="77" spans="1:572" x14ac:dyDescent="0.25">
      <c r="A77" s="2">
        <v>130</v>
      </c>
      <c r="B77" s="2" t="s">
        <v>114</v>
      </c>
      <c r="C77" s="2" t="s">
        <v>1328</v>
      </c>
      <c r="D77" s="2">
        <v>1</v>
      </c>
      <c r="F77" s="31" t="s">
        <v>2618</v>
      </c>
      <c r="G77" s="2">
        <v>1</v>
      </c>
      <c r="H77" s="2">
        <v>0</v>
      </c>
      <c r="J77" s="2">
        <v>0</v>
      </c>
      <c r="K77" s="2">
        <v>0</v>
      </c>
      <c r="L77" s="2">
        <v>0</v>
      </c>
      <c r="M77" s="2">
        <v>0</v>
      </c>
      <c r="N77" s="2">
        <v>1</v>
      </c>
      <c r="O77" s="2">
        <v>0</v>
      </c>
      <c r="P77" s="2">
        <v>0</v>
      </c>
      <c r="Q77" s="2">
        <v>0</v>
      </c>
      <c r="R77" s="2">
        <v>0</v>
      </c>
      <c r="S77" s="2">
        <v>0</v>
      </c>
      <c r="T77" s="2">
        <v>0</v>
      </c>
      <c r="U77" s="2">
        <v>0</v>
      </c>
      <c r="V77" s="2">
        <v>1</v>
      </c>
      <c r="W77" s="2">
        <v>0</v>
      </c>
      <c r="X77" s="2">
        <v>1</v>
      </c>
      <c r="Y77" s="2">
        <v>0</v>
      </c>
      <c r="Z77" s="2">
        <v>0</v>
      </c>
      <c r="AA77" s="2">
        <v>0</v>
      </c>
      <c r="AB77" s="2">
        <v>0</v>
      </c>
      <c r="AC77" s="2">
        <v>0</v>
      </c>
      <c r="AD77" s="2">
        <v>0</v>
      </c>
      <c r="AE77" s="2">
        <v>0</v>
      </c>
      <c r="AF77" s="2">
        <v>1</v>
      </c>
      <c r="AG77" s="2">
        <v>3</v>
      </c>
      <c r="AH77" s="2">
        <v>1</v>
      </c>
      <c r="AI77" s="2">
        <v>3</v>
      </c>
      <c r="AJ77" s="46">
        <v>1</v>
      </c>
      <c r="AK77" s="2">
        <v>1</v>
      </c>
      <c r="AL77" s="2">
        <v>0</v>
      </c>
      <c r="AM77" s="2">
        <v>0</v>
      </c>
      <c r="AN77" s="2">
        <v>0</v>
      </c>
      <c r="AO77" s="2">
        <v>0</v>
      </c>
      <c r="AP77" s="2">
        <v>0</v>
      </c>
      <c r="AQ77" s="2">
        <v>0</v>
      </c>
      <c r="AR77" s="2">
        <v>0</v>
      </c>
      <c r="AS77" s="2">
        <v>0</v>
      </c>
      <c r="AT77" s="2">
        <v>0</v>
      </c>
      <c r="AU77" s="2">
        <v>0</v>
      </c>
      <c r="AV77" s="2">
        <v>0</v>
      </c>
      <c r="AW77" s="2">
        <v>0</v>
      </c>
      <c r="AX77" s="2">
        <v>0</v>
      </c>
      <c r="AY77" s="2">
        <v>0</v>
      </c>
      <c r="AZ77" s="2">
        <v>0</v>
      </c>
      <c r="BA77" s="2">
        <v>0</v>
      </c>
      <c r="BB77" s="2">
        <v>0</v>
      </c>
      <c r="BC77" s="2">
        <v>0</v>
      </c>
      <c r="BD77" s="2">
        <v>0</v>
      </c>
      <c r="BE77" s="2">
        <v>0</v>
      </c>
      <c r="BF77" s="2">
        <v>1</v>
      </c>
      <c r="BG77" s="2">
        <v>5</v>
      </c>
      <c r="BH77" s="2">
        <v>0</v>
      </c>
      <c r="BI77" s="2">
        <v>0</v>
      </c>
      <c r="BJ77" s="2">
        <v>0</v>
      </c>
      <c r="BK77" s="2">
        <v>0</v>
      </c>
      <c r="BL77" s="2">
        <v>0</v>
      </c>
      <c r="BM77" s="2">
        <v>0</v>
      </c>
      <c r="BN77" s="2">
        <v>0</v>
      </c>
      <c r="BO77" s="2">
        <v>0</v>
      </c>
      <c r="BP77" s="2">
        <v>0</v>
      </c>
      <c r="BQ77" s="2">
        <v>0</v>
      </c>
      <c r="BR77" s="2">
        <v>0</v>
      </c>
      <c r="BS77" s="2">
        <v>0</v>
      </c>
      <c r="CB77" s="2">
        <v>1</v>
      </c>
      <c r="CC77" s="2">
        <v>1</v>
      </c>
      <c r="CD77" s="2" t="s">
        <v>1405</v>
      </c>
      <c r="CE77" s="2">
        <v>3480</v>
      </c>
      <c r="CF77" s="46">
        <v>3480</v>
      </c>
      <c r="CG77" s="2">
        <v>0</v>
      </c>
      <c r="CH77" s="46">
        <v>0</v>
      </c>
      <c r="CI77" s="2">
        <v>1</v>
      </c>
      <c r="CJ77" s="2">
        <v>0</v>
      </c>
      <c r="CK77" s="2">
        <v>1</v>
      </c>
      <c r="CL77" s="2">
        <v>0</v>
      </c>
      <c r="CM77" s="2">
        <v>0</v>
      </c>
      <c r="CN77" s="2">
        <v>0</v>
      </c>
      <c r="CO77" s="2">
        <v>0</v>
      </c>
      <c r="CP77" s="2">
        <v>0</v>
      </c>
      <c r="CR77" s="2">
        <v>1</v>
      </c>
      <c r="CT77" s="46">
        <v>4</v>
      </c>
      <c r="CU77" s="46">
        <v>160</v>
      </c>
      <c r="CV77" s="2">
        <v>0</v>
      </c>
      <c r="CX77" s="2">
        <v>0</v>
      </c>
      <c r="CZ77" s="2">
        <v>1</v>
      </c>
      <c r="DA77" s="2">
        <v>40</v>
      </c>
      <c r="DB77" s="46">
        <v>1</v>
      </c>
      <c r="DC77" s="46">
        <v>20</v>
      </c>
      <c r="DD77" s="46">
        <v>1</v>
      </c>
      <c r="DE77" s="46">
        <v>40</v>
      </c>
      <c r="DF77" s="2">
        <v>0</v>
      </c>
      <c r="DH77" s="46">
        <v>1</v>
      </c>
      <c r="DI77" s="46">
        <v>40</v>
      </c>
      <c r="DJ77" s="46">
        <v>0</v>
      </c>
      <c r="DK77" s="46"/>
      <c r="DL77" s="2">
        <v>0</v>
      </c>
      <c r="DN77" s="46">
        <v>2</v>
      </c>
      <c r="DO77" s="46">
        <v>80</v>
      </c>
      <c r="DP77" s="46">
        <v>1</v>
      </c>
      <c r="DQ77" s="46">
        <v>20</v>
      </c>
      <c r="DR77" s="2">
        <v>0</v>
      </c>
      <c r="DS77" s="46"/>
      <c r="DT77" s="46"/>
      <c r="DU77" s="46"/>
      <c r="DV77" s="46"/>
      <c r="DW77" s="46"/>
      <c r="DX77" s="46"/>
      <c r="DY77" s="46"/>
      <c r="DZ77" s="46"/>
      <c r="EA77" s="46"/>
      <c r="EB77" s="46"/>
      <c r="EC77" s="46"/>
      <c r="ED77" s="46"/>
      <c r="EE77" s="46"/>
      <c r="EF77" s="46"/>
      <c r="EG77" s="46"/>
      <c r="EH77" s="46"/>
      <c r="EI77" s="2">
        <v>0</v>
      </c>
      <c r="EJ77" s="2">
        <v>0</v>
      </c>
      <c r="EK77" s="2">
        <v>0</v>
      </c>
      <c r="EL77" s="2">
        <v>0</v>
      </c>
      <c r="EM77" s="2">
        <v>0</v>
      </c>
      <c r="EN77" s="2">
        <v>0</v>
      </c>
      <c r="EO77" s="2">
        <v>0</v>
      </c>
      <c r="EP77" s="2">
        <v>0</v>
      </c>
      <c r="EQ77" s="2">
        <v>0</v>
      </c>
      <c r="ER77" s="2">
        <v>0</v>
      </c>
      <c r="ES77" s="2">
        <v>0</v>
      </c>
      <c r="ET77" s="2">
        <v>0</v>
      </c>
      <c r="EU77" s="2">
        <v>0</v>
      </c>
      <c r="FD77" s="2">
        <v>1</v>
      </c>
      <c r="FE77" s="2">
        <v>1</v>
      </c>
      <c r="FF77" s="2">
        <v>0</v>
      </c>
      <c r="FG77" s="2">
        <v>0</v>
      </c>
      <c r="FH77" s="2">
        <v>0</v>
      </c>
      <c r="FI77" s="2">
        <v>0</v>
      </c>
      <c r="FJ77" s="2">
        <v>0</v>
      </c>
      <c r="FK77" s="2">
        <v>0</v>
      </c>
      <c r="FL77" s="2">
        <v>0</v>
      </c>
      <c r="FM77" s="2">
        <v>0</v>
      </c>
      <c r="FN77" s="2">
        <v>0</v>
      </c>
      <c r="FO77" s="2">
        <v>0</v>
      </c>
      <c r="FP77" s="2">
        <v>0</v>
      </c>
      <c r="FQ77" s="2">
        <v>0</v>
      </c>
      <c r="FZ77" s="2">
        <v>0</v>
      </c>
      <c r="GV77" s="2">
        <v>1</v>
      </c>
      <c r="GW77" s="2">
        <v>1</v>
      </c>
      <c r="GX77" s="2">
        <v>0</v>
      </c>
      <c r="GY77" s="2">
        <v>0</v>
      </c>
      <c r="GZ77" s="2">
        <v>0</v>
      </c>
      <c r="HA77" s="2">
        <v>0</v>
      </c>
      <c r="HB77" s="2">
        <v>0</v>
      </c>
      <c r="HC77" s="2">
        <v>0</v>
      </c>
      <c r="HD77" s="2">
        <v>0</v>
      </c>
      <c r="HE77" s="2">
        <v>0</v>
      </c>
      <c r="HF77" s="2">
        <v>0</v>
      </c>
      <c r="HG77" s="2">
        <v>0</v>
      </c>
      <c r="HH77" s="2">
        <v>0</v>
      </c>
      <c r="HI77" s="2">
        <v>0</v>
      </c>
      <c r="HR77" s="2">
        <v>1</v>
      </c>
      <c r="HS77" s="2">
        <v>1</v>
      </c>
      <c r="HT77" s="2">
        <v>0</v>
      </c>
      <c r="HU77" s="2">
        <v>0</v>
      </c>
      <c r="HV77" s="2">
        <v>0</v>
      </c>
      <c r="HW77" s="2">
        <v>0</v>
      </c>
      <c r="HX77" s="2">
        <v>0</v>
      </c>
      <c r="HY77" s="2">
        <v>0</v>
      </c>
      <c r="HZ77" s="2">
        <v>1</v>
      </c>
      <c r="IA77" s="2">
        <v>0</v>
      </c>
      <c r="IB77" s="2">
        <v>0</v>
      </c>
      <c r="IC77" s="2">
        <v>0</v>
      </c>
      <c r="ID77" s="2">
        <v>0</v>
      </c>
      <c r="IE77" s="2">
        <v>0</v>
      </c>
      <c r="IF77" s="2">
        <v>0</v>
      </c>
      <c r="IG77" s="2">
        <v>0</v>
      </c>
      <c r="IP77" s="2">
        <v>1</v>
      </c>
      <c r="IQ77" s="2">
        <v>0</v>
      </c>
      <c r="IR77" s="2">
        <v>0</v>
      </c>
      <c r="IS77" s="2">
        <v>0</v>
      </c>
      <c r="IT77" s="2">
        <v>1</v>
      </c>
      <c r="IU77" s="2">
        <v>1</v>
      </c>
      <c r="IV77" s="2">
        <v>0</v>
      </c>
      <c r="IW77" s="2">
        <v>0</v>
      </c>
      <c r="IX77" s="2">
        <v>0</v>
      </c>
      <c r="IY77" s="2">
        <v>0</v>
      </c>
      <c r="IZ77" s="2">
        <v>1</v>
      </c>
      <c r="JA77" s="2">
        <v>1</v>
      </c>
      <c r="JB77" s="2">
        <v>0</v>
      </c>
      <c r="JK77" s="2">
        <v>0</v>
      </c>
      <c r="JL77" s="2">
        <v>0</v>
      </c>
      <c r="JM77" s="2">
        <v>0</v>
      </c>
      <c r="JN77" s="2">
        <v>0</v>
      </c>
      <c r="JO77" s="2">
        <v>0</v>
      </c>
      <c r="JP77" s="2">
        <v>1</v>
      </c>
      <c r="JQ77" s="2">
        <v>0</v>
      </c>
      <c r="JR77" s="2">
        <v>0</v>
      </c>
      <c r="JS77" s="2">
        <v>0</v>
      </c>
      <c r="JT77" s="2">
        <v>0</v>
      </c>
      <c r="JU77" s="2">
        <v>1</v>
      </c>
      <c r="JV77" s="2">
        <v>0</v>
      </c>
      <c r="JW77" s="2">
        <v>0</v>
      </c>
      <c r="KF77" s="2">
        <v>1</v>
      </c>
      <c r="KG77" s="2">
        <v>14</v>
      </c>
      <c r="KH77" s="2">
        <v>0</v>
      </c>
      <c r="KI77" s="2">
        <v>3</v>
      </c>
      <c r="KJ77" s="2">
        <v>4</v>
      </c>
      <c r="KK77" s="2">
        <v>4</v>
      </c>
      <c r="KL77" s="2">
        <v>4</v>
      </c>
      <c r="KM77" s="2">
        <v>4</v>
      </c>
      <c r="KN77" s="2">
        <v>4</v>
      </c>
      <c r="KO77" s="2">
        <v>3</v>
      </c>
      <c r="KP77" s="2">
        <v>4</v>
      </c>
      <c r="KQ77" s="2">
        <v>3</v>
      </c>
      <c r="KR77" s="2">
        <v>4</v>
      </c>
      <c r="KS77" s="2">
        <v>4</v>
      </c>
      <c r="KT77" s="2">
        <v>2</v>
      </c>
      <c r="KU77" s="2">
        <v>4</v>
      </c>
      <c r="KV77" s="2">
        <v>0</v>
      </c>
      <c r="LE77" s="2">
        <v>1</v>
      </c>
      <c r="LF77" s="2">
        <v>1</v>
      </c>
      <c r="LG77" s="2">
        <v>1</v>
      </c>
      <c r="LH77" s="2">
        <v>0</v>
      </c>
      <c r="LI77" s="2">
        <v>0</v>
      </c>
      <c r="LJ77" s="2">
        <v>0</v>
      </c>
      <c r="LK77" s="2">
        <v>1</v>
      </c>
      <c r="LL77" s="2">
        <v>1</v>
      </c>
      <c r="LM77" s="2">
        <v>0</v>
      </c>
      <c r="LN77" s="46">
        <v>2</v>
      </c>
      <c r="LO77" s="46">
        <v>2</v>
      </c>
      <c r="LP77" s="2">
        <v>0</v>
      </c>
      <c r="LQ77" s="2">
        <v>1</v>
      </c>
      <c r="LR77" s="2">
        <v>1</v>
      </c>
      <c r="LS77" s="2">
        <v>0</v>
      </c>
      <c r="LT77" s="46">
        <v>1</v>
      </c>
      <c r="LU77" s="46">
        <v>1</v>
      </c>
      <c r="LV77" s="2">
        <v>1</v>
      </c>
      <c r="LW77" s="2">
        <v>0</v>
      </c>
      <c r="LX77" s="2">
        <v>0</v>
      </c>
      <c r="LY77" s="46">
        <v>1</v>
      </c>
      <c r="LZ77" s="46">
        <v>1</v>
      </c>
      <c r="MA77" s="46">
        <v>0</v>
      </c>
      <c r="MB77" s="2">
        <v>0</v>
      </c>
      <c r="MC77" s="2">
        <v>1</v>
      </c>
      <c r="MD77" s="2">
        <v>0</v>
      </c>
      <c r="ME77" s="2">
        <v>1</v>
      </c>
      <c r="MF77" s="2">
        <v>1</v>
      </c>
      <c r="MG77" s="2">
        <v>0</v>
      </c>
      <c r="MH77" s="2">
        <v>1</v>
      </c>
      <c r="MI77" s="2">
        <v>0</v>
      </c>
      <c r="MJ77" s="2">
        <v>1</v>
      </c>
      <c r="MK77" s="2">
        <v>1</v>
      </c>
      <c r="ML77" s="2">
        <v>0</v>
      </c>
      <c r="MM77" s="2">
        <v>0</v>
      </c>
      <c r="MN77" s="46">
        <v>0</v>
      </c>
      <c r="MO77" s="46">
        <v>0</v>
      </c>
      <c r="MP77" s="2">
        <v>0</v>
      </c>
      <c r="MQ77" s="2">
        <v>0</v>
      </c>
      <c r="MR77" s="2">
        <v>0</v>
      </c>
      <c r="MS77" s="2">
        <v>1</v>
      </c>
      <c r="MT77" s="2">
        <v>1</v>
      </c>
      <c r="MU77" s="2">
        <v>3</v>
      </c>
      <c r="MV77" s="2">
        <v>3</v>
      </c>
      <c r="MW77" s="2">
        <v>1</v>
      </c>
      <c r="MX77" s="2">
        <v>1</v>
      </c>
      <c r="MY77" s="2">
        <v>0</v>
      </c>
      <c r="MZ77" s="2">
        <v>0</v>
      </c>
      <c r="NA77" s="2">
        <v>1</v>
      </c>
      <c r="NB77" s="2">
        <v>1</v>
      </c>
      <c r="NC77" s="2">
        <v>1</v>
      </c>
      <c r="ND77" s="2">
        <v>0</v>
      </c>
      <c r="NE77" s="2">
        <v>0</v>
      </c>
      <c r="NF77" s="46">
        <v>1</v>
      </c>
      <c r="NG77" s="46">
        <v>1</v>
      </c>
      <c r="NH77" s="2">
        <v>1</v>
      </c>
      <c r="NI77" s="2">
        <v>1</v>
      </c>
      <c r="NJ77" s="38">
        <v>44022</v>
      </c>
      <c r="NK77" s="2">
        <v>2</v>
      </c>
      <c r="NL77" s="2">
        <v>0</v>
      </c>
      <c r="NM77" s="2">
        <v>0</v>
      </c>
      <c r="NN77" s="2">
        <v>0</v>
      </c>
      <c r="NO77" s="2">
        <v>0</v>
      </c>
      <c r="NP77" s="2">
        <v>0</v>
      </c>
      <c r="NQ77" s="2">
        <v>0</v>
      </c>
      <c r="NR77" s="2">
        <v>0</v>
      </c>
      <c r="NS77" s="2">
        <v>0</v>
      </c>
      <c r="NT77" s="2">
        <v>0</v>
      </c>
      <c r="NU77" s="2">
        <v>0</v>
      </c>
      <c r="NV77" s="2">
        <v>0</v>
      </c>
      <c r="NW77" s="2">
        <v>0</v>
      </c>
      <c r="NX77" s="2">
        <v>0</v>
      </c>
      <c r="NY77" s="2">
        <v>0</v>
      </c>
      <c r="NZ77" s="2">
        <v>0</v>
      </c>
      <c r="OA77" s="2">
        <v>0</v>
      </c>
      <c r="OB77" s="2">
        <v>0</v>
      </c>
      <c r="OC77" s="2">
        <v>0</v>
      </c>
      <c r="OD77" s="2">
        <v>0</v>
      </c>
      <c r="OE77" s="2">
        <v>0</v>
      </c>
      <c r="OF77" s="2">
        <v>0</v>
      </c>
      <c r="OG77" s="2">
        <v>0</v>
      </c>
      <c r="OH77" s="2">
        <v>1</v>
      </c>
      <c r="OI77" s="2">
        <v>1</v>
      </c>
      <c r="OJ77" s="2">
        <v>1</v>
      </c>
      <c r="OK77" s="2">
        <v>1</v>
      </c>
      <c r="OL77" s="2">
        <v>2</v>
      </c>
      <c r="OM77" s="2">
        <v>1</v>
      </c>
      <c r="ON77" s="2">
        <v>3</v>
      </c>
      <c r="OO77" s="2">
        <v>1</v>
      </c>
      <c r="OP77" s="2">
        <v>1</v>
      </c>
      <c r="OQ77" s="2">
        <v>1</v>
      </c>
      <c r="OR77" s="2">
        <v>1</v>
      </c>
      <c r="OS77" s="2">
        <v>1</v>
      </c>
      <c r="OT77" s="46">
        <v>1</v>
      </c>
      <c r="OU77" s="2">
        <v>1</v>
      </c>
      <c r="OV77" s="2">
        <v>1</v>
      </c>
      <c r="OW77" s="2">
        <v>1</v>
      </c>
      <c r="OX77" s="2">
        <v>1</v>
      </c>
      <c r="OY77" s="2">
        <v>1</v>
      </c>
      <c r="OZ77" s="2">
        <v>3</v>
      </c>
      <c r="PA77" s="2">
        <v>1</v>
      </c>
      <c r="PB77" s="2">
        <v>1</v>
      </c>
      <c r="PC77" s="46">
        <v>1</v>
      </c>
      <c r="PD77" s="46">
        <v>1</v>
      </c>
      <c r="PE77" s="2">
        <v>1</v>
      </c>
      <c r="PF77" s="2">
        <v>1</v>
      </c>
      <c r="PG77" s="2">
        <v>3</v>
      </c>
      <c r="PH77" s="46">
        <v>1</v>
      </c>
      <c r="PI77" s="2">
        <v>1</v>
      </c>
      <c r="PJ77" s="2">
        <v>1</v>
      </c>
      <c r="PK77" s="2">
        <v>1</v>
      </c>
      <c r="PL77" s="2">
        <v>1</v>
      </c>
      <c r="PM77" s="2">
        <v>1</v>
      </c>
      <c r="PN77" s="2">
        <v>1</v>
      </c>
      <c r="PO77" s="2">
        <v>1</v>
      </c>
      <c r="PP77" s="2">
        <v>1</v>
      </c>
      <c r="PQ77" s="2">
        <v>3</v>
      </c>
      <c r="PR77" s="2">
        <v>1</v>
      </c>
      <c r="PS77" s="2">
        <v>1</v>
      </c>
      <c r="PT77" s="2">
        <v>1</v>
      </c>
      <c r="PU77" s="2">
        <v>1</v>
      </c>
      <c r="PV77" s="2">
        <v>1</v>
      </c>
      <c r="PW77" s="2">
        <v>1</v>
      </c>
      <c r="PX77" s="2">
        <v>1</v>
      </c>
      <c r="PY77" s="2">
        <v>1</v>
      </c>
      <c r="PZ77" s="2">
        <v>1</v>
      </c>
      <c r="QA77" s="2">
        <v>2</v>
      </c>
      <c r="QB77" s="2">
        <v>2</v>
      </c>
      <c r="QC77" s="2">
        <v>1</v>
      </c>
      <c r="QD77" s="2">
        <v>3</v>
      </c>
      <c r="QE77" s="2">
        <v>3</v>
      </c>
      <c r="QF77" s="2">
        <v>3</v>
      </c>
      <c r="QG77" s="2">
        <v>3</v>
      </c>
      <c r="QH77" s="2">
        <v>2</v>
      </c>
      <c r="QI77" s="2">
        <v>3</v>
      </c>
      <c r="QJ77" s="2">
        <v>2</v>
      </c>
      <c r="QK77" s="2">
        <v>0</v>
      </c>
      <c r="QL77" s="2">
        <v>0</v>
      </c>
      <c r="QM77" s="2">
        <v>1</v>
      </c>
      <c r="QN77" s="2">
        <v>1</v>
      </c>
      <c r="QO77" s="2">
        <v>2</v>
      </c>
      <c r="QP77" s="2">
        <v>1</v>
      </c>
      <c r="QQ77" s="2">
        <v>1</v>
      </c>
      <c r="QR77" s="2">
        <v>1</v>
      </c>
      <c r="QS77" s="2" t="s">
        <v>1406</v>
      </c>
      <c r="QT77" s="2">
        <v>1</v>
      </c>
      <c r="QU77" s="2" t="s">
        <v>1406</v>
      </c>
      <c r="QV77" s="2">
        <v>3</v>
      </c>
      <c r="QW77" s="2">
        <v>3</v>
      </c>
      <c r="QX77" s="2">
        <v>1</v>
      </c>
      <c r="QY77" s="2">
        <v>1</v>
      </c>
      <c r="QZ77" s="2">
        <v>0</v>
      </c>
      <c r="RA77" s="2">
        <v>0</v>
      </c>
      <c r="RB77" s="2">
        <v>1</v>
      </c>
      <c r="RC77" s="2">
        <v>1</v>
      </c>
      <c r="RD77" s="2">
        <v>2</v>
      </c>
      <c r="RE77" s="2">
        <v>1</v>
      </c>
      <c r="RF77" s="2">
        <v>0</v>
      </c>
      <c r="RG77" s="2">
        <v>1</v>
      </c>
      <c r="RH77" s="2">
        <v>1</v>
      </c>
      <c r="RJ77" s="2">
        <v>1</v>
      </c>
      <c r="RK77" s="2">
        <v>1</v>
      </c>
      <c r="RL77" s="2">
        <v>1</v>
      </c>
      <c r="RM77" s="2">
        <v>0</v>
      </c>
      <c r="RN77" s="2">
        <v>1</v>
      </c>
      <c r="RO77" s="2">
        <v>0</v>
      </c>
      <c r="RP77" s="2">
        <v>0</v>
      </c>
      <c r="RQ77" s="2">
        <v>1</v>
      </c>
      <c r="RR77" s="2">
        <v>1</v>
      </c>
      <c r="RS77" s="2">
        <v>0</v>
      </c>
      <c r="RT77" s="2">
        <v>1</v>
      </c>
      <c r="RU77" s="2">
        <v>1</v>
      </c>
      <c r="RV77" s="2">
        <v>1</v>
      </c>
      <c r="RW77" s="2">
        <v>1</v>
      </c>
      <c r="RX77" s="2">
        <v>0</v>
      </c>
      <c r="RY77" s="2">
        <v>0</v>
      </c>
      <c r="RZ77" s="2">
        <v>0</v>
      </c>
      <c r="SA77" s="2">
        <v>1</v>
      </c>
      <c r="SB77" s="2">
        <v>1</v>
      </c>
      <c r="SC77" s="2">
        <v>1</v>
      </c>
      <c r="SD77" s="2">
        <v>1</v>
      </c>
      <c r="SE77" s="2">
        <v>0</v>
      </c>
      <c r="SF77" s="2">
        <v>1</v>
      </c>
      <c r="SG77" s="2">
        <v>0</v>
      </c>
      <c r="SH77" s="2">
        <v>1</v>
      </c>
      <c r="SI77" s="2">
        <v>0</v>
      </c>
      <c r="SK77" s="2">
        <v>1</v>
      </c>
      <c r="SL77" s="2">
        <v>1</v>
      </c>
      <c r="SM77" s="2">
        <v>1</v>
      </c>
      <c r="SN77" s="2">
        <v>1</v>
      </c>
      <c r="SO77" s="2">
        <v>1</v>
      </c>
      <c r="SP77" s="2">
        <v>1</v>
      </c>
      <c r="SQ77" s="2">
        <v>1</v>
      </c>
      <c r="SR77" s="2">
        <v>1</v>
      </c>
      <c r="SS77" s="2">
        <v>1</v>
      </c>
      <c r="ST77" s="2">
        <v>1</v>
      </c>
      <c r="SU77" s="2">
        <v>1</v>
      </c>
      <c r="SV77" s="2">
        <v>0</v>
      </c>
      <c r="SW77" s="2">
        <v>0</v>
      </c>
      <c r="SX77" s="2">
        <v>0</v>
      </c>
      <c r="SY77" s="2">
        <v>0</v>
      </c>
      <c r="SZ77" s="2">
        <v>0</v>
      </c>
      <c r="TA77" s="2">
        <v>0</v>
      </c>
      <c r="TB77" s="2">
        <v>0</v>
      </c>
      <c r="TC77" s="2">
        <v>0</v>
      </c>
      <c r="TE77" s="2">
        <v>0</v>
      </c>
      <c r="TF77" s="2">
        <v>0</v>
      </c>
      <c r="TG77" s="2">
        <v>1</v>
      </c>
      <c r="TH77" s="2">
        <v>1</v>
      </c>
      <c r="TI77" s="2">
        <v>1</v>
      </c>
      <c r="TJ77" s="2">
        <v>1</v>
      </c>
      <c r="TK77" s="2">
        <v>1</v>
      </c>
      <c r="TL77" s="2">
        <v>1</v>
      </c>
      <c r="TM77" s="2">
        <v>1</v>
      </c>
      <c r="TN77" s="2">
        <v>1</v>
      </c>
      <c r="TO77" s="2">
        <v>1</v>
      </c>
      <c r="TP77" s="2">
        <v>1</v>
      </c>
      <c r="TQ77" s="2">
        <v>1</v>
      </c>
      <c r="TR77" s="2">
        <v>1</v>
      </c>
      <c r="TS77" s="2">
        <v>1</v>
      </c>
      <c r="TT77" s="2">
        <v>1</v>
      </c>
      <c r="TU77" s="2">
        <v>0</v>
      </c>
      <c r="TV77" s="2">
        <v>1</v>
      </c>
      <c r="TW77" s="2">
        <v>1</v>
      </c>
      <c r="TX77" s="2">
        <v>0</v>
      </c>
      <c r="TY77" s="2">
        <v>0</v>
      </c>
      <c r="UA77" s="2">
        <v>1</v>
      </c>
      <c r="UB77" s="2">
        <v>2</v>
      </c>
      <c r="UC77" s="2">
        <v>1</v>
      </c>
      <c r="UD77" s="2">
        <v>1</v>
      </c>
      <c r="UE77" s="2">
        <v>1</v>
      </c>
      <c r="UF77" s="2">
        <v>0</v>
      </c>
      <c r="UG77" s="2">
        <v>1</v>
      </c>
      <c r="UH77" s="2">
        <v>0</v>
      </c>
      <c r="UI77" s="2">
        <v>1</v>
      </c>
      <c r="UJ77" s="2">
        <v>0</v>
      </c>
      <c r="UK77" s="2">
        <v>0</v>
      </c>
      <c r="UL77" s="2">
        <v>0</v>
      </c>
      <c r="UM77" s="2">
        <v>0</v>
      </c>
      <c r="UN77" s="2">
        <v>0</v>
      </c>
      <c r="UO77" s="2">
        <v>0</v>
      </c>
      <c r="UP77" s="2">
        <v>1</v>
      </c>
      <c r="UQ77" s="2">
        <v>1</v>
      </c>
      <c r="UR77" s="2">
        <v>0</v>
      </c>
      <c r="US77" s="2">
        <v>0</v>
      </c>
      <c r="UT77" s="2">
        <v>0</v>
      </c>
      <c r="UU77" s="2">
        <v>1</v>
      </c>
      <c r="UV77" s="2">
        <v>1</v>
      </c>
      <c r="UW77" s="2">
        <v>1</v>
      </c>
      <c r="UX77" s="2">
        <v>1</v>
      </c>
      <c r="UY77" s="2">
        <v>0</v>
      </c>
      <c r="UZ77" s="2">
        <v>2</v>
      </c>
    </row>
    <row r="78" spans="1:572" x14ac:dyDescent="0.25">
      <c r="A78" s="2">
        <v>131</v>
      </c>
      <c r="B78" s="2" t="s">
        <v>114</v>
      </c>
      <c r="C78" s="2" t="s">
        <v>1328</v>
      </c>
      <c r="D78" s="2">
        <v>1</v>
      </c>
      <c r="F78" s="31" t="s">
        <v>2619</v>
      </c>
      <c r="G78" s="2">
        <v>1</v>
      </c>
      <c r="H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1</v>
      </c>
      <c r="AF78" s="2">
        <v>1</v>
      </c>
      <c r="AG78" s="2">
        <v>2</v>
      </c>
      <c r="AH78" s="2">
        <v>1</v>
      </c>
      <c r="AI78" s="2">
        <v>4</v>
      </c>
      <c r="AJ78" s="46">
        <v>0</v>
      </c>
      <c r="AK78" s="2">
        <v>0</v>
      </c>
      <c r="AL78" s="2">
        <v>0</v>
      </c>
      <c r="AM78" s="2">
        <v>0</v>
      </c>
      <c r="AN78" s="2">
        <v>0</v>
      </c>
      <c r="AO78" s="2">
        <v>0</v>
      </c>
      <c r="AP78" s="2">
        <v>0</v>
      </c>
      <c r="AQ78" s="2">
        <v>0</v>
      </c>
      <c r="AR78" s="2">
        <v>0</v>
      </c>
      <c r="AS78" s="2">
        <v>0</v>
      </c>
      <c r="AT78" s="2">
        <v>0</v>
      </c>
      <c r="AU78" s="2">
        <v>0</v>
      </c>
      <c r="AV78" s="2">
        <v>0</v>
      </c>
      <c r="AW78" s="2">
        <v>0</v>
      </c>
      <c r="AX78" s="2">
        <v>0</v>
      </c>
      <c r="AY78" s="2">
        <v>0</v>
      </c>
      <c r="AZ78" s="2">
        <v>0</v>
      </c>
      <c r="BA78" s="2">
        <v>0</v>
      </c>
      <c r="BB78" s="2">
        <v>0</v>
      </c>
      <c r="BC78" s="2">
        <v>0</v>
      </c>
      <c r="BD78" s="2">
        <v>0</v>
      </c>
      <c r="BE78" s="2">
        <v>0</v>
      </c>
      <c r="BF78" s="2">
        <v>1</v>
      </c>
      <c r="BG78" s="2">
        <v>0</v>
      </c>
      <c r="BH78" s="2">
        <v>0</v>
      </c>
      <c r="BI78" s="2">
        <v>0</v>
      </c>
      <c r="BJ78" s="2">
        <v>0</v>
      </c>
      <c r="BK78" s="2">
        <v>0</v>
      </c>
      <c r="BL78" s="2">
        <v>0</v>
      </c>
      <c r="BM78" s="2">
        <v>0</v>
      </c>
      <c r="BN78" s="2">
        <v>2</v>
      </c>
      <c r="BO78" s="2">
        <v>0</v>
      </c>
      <c r="BP78" s="2">
        <v>0</v>
      </c>
      <c r="BQ78" s="2">
        <v>0</v>
      </c>
      <c r="BR78" s="2">
        <v>0</v>
      </c>
      <c r="BS78" s="2">
        <v>1</v>
      </c>
      <c r="BT78" s="2">
        <v>0</v>
      </c>
      <c r="BU78" s="2">
        <v>0</v>
      </c>
      <c r="BV78" s="2">
        <v>0</v>
      </c>
      <c r="BW78" s="2">
        <v>0</v>
      </c>
      <c r="BX78" s="2">
        <v>0</v>
      </c>
      <c r="BY78" s="2">
        <v>0</v>
      </c>
      <c r="BZ78" s="2">
        <v>0</v>
      </c>
      <c r="CA78" s="2">
        <v>0</v>
      </c>
      <c r="CB78" s="2">
        <v>1</v>
      </c>
      <c r="CC78" s="2">
        <v>0</v>
      </c>
      <c r="CE78" s="2">
        <v>1</v>
      </c>
      <c r="CF78" s="46">
        <v>1</v>
      </c>
      <c r="CG78" s="2">
        <v>0</v>
      </c>
      <c r="CH78" s="46">
        <v>2</v>
      </c>
      <c r="CI78" s="2">
        <v>1</v>
      </c>
      <c r="CJ78" s="2">
        <v>0</v>
      </c>
      <c r="CK78" s="2">
        <v>0</v>
      </c>
      <c r="CL78" s="2">
        <v>0</v>
      </c>
      <c r="CM78" s="2">
        <v>0</v>
      </c>
      <c r="CN78" s="2">
        <v>0</v>
      </c>
      <c r="CO78" s="2">
        <v>0</v>
      </c>
      <c r="CP78" s="2">
        <v>1</v>
      </c>
      <c r="CQ78" s="2">
        <v>1</v>
      </c>
      <c r="CR78" s="2">
        <v>2</v>
      </c>
      <c r="CS78" s="2">
        <v>1</v>
      </c>
      <c r="CT78" s="46">
        <v>1</v>
      </c>
      <c r="CU78" s="46">
        <v>40</v>
      </c>
      <c r="CV78" s="2">
        <v>0</v>
      </c>
      <c r="CX78" s="2">
        <v>0</v>
      </c>
      <c r="CZ78" s="2">
        <v>1</v>
      </c>
      <c r="DA78" s="2">
        <v>40</v>
      </c>
      <c r="DB78" s="46">
        <v>0</v>
      </c>
      <c r="DC78" s="46"/>
      <c r="DD78" s="46">
        <v>2</v>
      </c>
      <c r="DE78" s="46">
        <v>80</v>
      </c>
      <c r="DF78" s="2">
        <v>0</v>
      </c>
      <c r="DH78" s="46">
        <v>2</v>
      </c>
      <c r="DI78" s="46">
        <v>80</v>
      </c>
      <c r="DJ78" s="46">
        <v>0</v>
      </c>
      <c r="DK78" s="46"/>
      <c r="DL78" s="2">
        <v>0</v>
      </c>
      <c r="DN78" s="46">
        <v>4</v>
      </c>
      <c r="DO78" s="46">
        <v>160</v>
      </c>
      <c r="DP78" s="46">
        <v>0</v>
      </c>
      <c r="DQ78" s="46"/>
      <c r="DR78" s="2">
        <v>1</v>
      </c>
      <c r="DS78" s="46">
        <v>0</v>
      </c>
      <c r="DT78" s="46"/>
      <c r="DU78" s="46">
        <v>0</v>
      </c>
      <c r="DV78" s="46"/>
      <c r="DW78" s="46">
        <v>0</v>
      </c>
      <c r="DX78" s="46"/>
      <c r="DY78" s="46">
        <v>0</v>
      </c>
      <c r="DZ78" s="46"/>
      <c r="EA78" s="46">
        <v>0</v>
      </c>
      <c r="EB78" s="46"/>
      <c r="EC78" s="46">
        <v>0</v>
      </c>
      <c r="ED78" s="46"/>
      <c r="EE78" s="46">
        <v>0</v>
      </c>
      <c r="EF78" s="46"/>
      <c r="EG78" s="46">
        <v>0</v>
      </c>
      <c r="EH78" s="46"/>
      <c r="EI78" s="2">
        <v>0</v>
      </c>
      <c r="EJ78" s="2">
        <v>0</v>
      </c>
      <c r="EK78" s="2">
        <v>0</v>
      </c>
      <c r="EL78" s="2">
        <v>0</v>
      </c>
      <c r="EM78" s="2">
        <v>0</v>
      </c>
      <c r="EN78" s="2">
        <v>0</v>
      </c>
      <c r="EO78" s="2">
        <v>0</v>
      </c>
      <c r="EP78" s="2">
        <v>0</v>
      </c>
      <c r="EQ78" s="2">
        <v>0</v>
      </c>
      <c r="ER78" s="2">
        <v>0</v>
      </c>
      <c r="ES78" s="2">
        <v>0</v>
      </c>
      <c r="ET78" s="2">
        <v>0</v>
      </c>
      <c r="EU78" s="2">
        <v>1</v>
      </c>
      <c r="EV78" s="2">
        <v>0</v>
      </c>
      <c r="EW78" s="2">
        <v>0</v>
      </c>
      <c r="EX78" s="2">
        <v>0</v>
      </c>
      <c r="EY78" s="2">
        <v>0</v>
      </c>
      <c r="EZ78" s="2">
        <v>0</v>
      </c>
      <c r="FA78" s="2">
        <v>0</v>
      </c>
      <c r="FB78" s="2">
        <v>0</v>
      </c>
      <c r="FC78" s="2">
        <v>0</v>
      </c>
      <c r="FD78" s="2">
        <v>0</v>
      </c>
      <c r="FZ78" s="2">
        <v>0</v>
      </c>
      <c r="GV78" s="2">
        <v>1</v>
      </c>
      <c r="GW78" s="2">
        <v>0</v>
      </c>
      <c r="GX78" s="2">
        <v>0</v>
      </c>
      <c r="GY78" s="2">
        <v>0</v>
      </c>
      <c r="GZ78" s="2">
        <v>0</v>
      </c>
      <c r="HA78" s="2">
        <v>0</v>
      </c>
      <c r="HB78" s="2">
        <v>0</v>
      </c>
      <c r="HC78" s="2">
        <v>0</v>
      </c>
      <c r="HD78" s="2">
        <v>0</v>
      </c>
      <c r="HE78" s="2">
        <v>0</v>
      </c>
      <c r="HF78" s="2">
        <v>0</v>
      </c>
      <c r="HG78" s="2">
        <v>0</v>
      </c>
      <c r="HH78" s="2">
        <v>0</v>
      </c>
      <c r="HI78" s="2">
        <v>1</v>
      </c>
      <c r="HJ78" s="2">
        <v>0</v>
      </c>
      <c r="HK78" s="2">
        <v>0</v>
      </c>
      <c r="HL78" s="2">
        <v>0</v>
      </c>
      <c r="HM78" s="2">
        <v>0</v>
      </c>
      <c r="HN78" s="2">
        <v>0</v>
      </c>
      <c r="HO78" s="2">
        <v>0</v>
      </c>
      <c r="HP78" s="2">
        <v>0</v>
      </c>
      <c r="HQ78" s="2">
        <v>0</v>
      </c>
      <c r="HR78" s="2">
        <v>0</v>
      </c>
      <c r="HS78" s="2">
        <v>0</v>
      </c>
      <c r="HT78" s="2">
        <v>0</v>
      </c>
      <c r="HU78" s="2">
        <v>0</v>
      </c>
      <c r="HV78" s="2">
        <v>0</v>
      </c>
      <c r="HW78" s="2">
        <v>0</v>
      </c>
      <c r="HX78" s="2">
        <v>0</v>
      </c>
      <c r="HY78" s="2">
        <v>0</v>
      </c>
      <c r="HZ78" s="2">
        <v>1</v>
      </c>
      <c r="IA78" s="2">
        <v>0</v>
      </c>
      <c r="IB78" s="2">
        <v>1</v>
      </c>
      <c r="IC78" s="2">
        <v>0</v>
      </c>
      <c r="ID78" s="2">
        <v>0</v>
      </c>
      <c r="IE78" s="2">
        <v>0</v>
      </c>
      <c r="IF78" s="2">
        <v>0</v>
      </c>
      <c r="IG78" s="2">
        <v>1</v>
      </c>
      <c r="IH78" s="2">
        <v>0</v>
      </c>
      <c r="II78" s="2">
        <v>0</v>
      </c>
      <c r="IJ78" s="2">
        <v>0</v>
      </c>
      <c r="IK78" s="2">
        <v>0</v>
      </c>
      <c r="IL78" s="2">
        <v>0</v>
      </c>
      <c r="IM78" s="2">
        <v>0</v>
      </c>
      <c r="IN78" s="2">
        <v>0</v>
      </c>
      <c r="IO78" s="2">
        <v>0</v>
      </c>
      <c r="IP78" s="2">
        <v>1</v>
      </c>
      <c r="IQ78" s="2">
        <v>0</v>
      </c>
      <c r="IR78" s="2">
        <v>0</v>
      </c>
      <c r="IS78" s="2">
        <v>0</v>
      </c>
      <c r="IT78" s="2">
        <v>0</v>
      </c>
      <c r="IU78" s="2">
        <v>1</v>
      </c>
      <c r="IV78" s="2">
        <v>0</v>
      </c>
      <c r="IW78" s="2">
        <v>0</v>
      </c>
      <c r="IX78" s="2">
        <v>0</v>
      </c>
      <c r="IY78" s="2">
        <v>0</v>
      </c>
      <c r="IZ78" s="2">
        <v>1</v>
      </c>
      <c r="JA78" s="2">
        <v>0</v>
      </c>
      <c r="JB78" s="2">
        <v>1</v>
      </c>
      <c r="JC78" s="2">
        <v>0</v>
      </c>
      <c r="JD78" s="2">
        <v>0</v>
      </c>
      <c r="JE78" s="2">
        <v>0</v>
      </c>
      <c r="JF78" s="2">
        <v>0</v>
      </c>
      <c r="JG78" s="2">
        <v>0</v>
      </c>
      <c r="JH78" s="2">
        <v>0</v>
      </c>
      <c r="JI78" s="2">
        <v>0</v>
      </c>
      <c r="JJ78" s="2">
        <v>0</v>
      </c>
      <c r="JK78" s="2">
        <v>1</v>
      </c>
      <c r="JL78" s="2">
        <v>0</v>
      </c>
      <c r="JM78" s="2">
        <v>0</v>
      </c>
      <c r="JN78" s="2">
        <v>0</v>
      </c>
      <c r="JO78" s="2">
        <v>0</v>
      </c>
      <c r="JP78" s="2">
        <v>0</v>
      </c>
      <c r="JQ78" s="2">
        <v>0</v>
      </c>
      <c r="JR78" s="2">
        <v>0</v>
      </c>
      <c r="JS78" s="2">
        <v>0</v>
      </c>
      <c r="JT78" s="2">
        <v>0</v>
      </c>
      <c r="JU78" s="2">
        <v>1</v>
      </c>
      <c r="JV78" s="2">
        <v>0</v>
      </c>
      <c r="JW78" s="2">
        <v>1</v>
      </c>
      <c r="JX78" s="2">
        <v>0</v>
      </c>
      <c r="JY78" s="2">
        <v>0</v>
      </c>
      <c r="JZ78" s="2">
        <v>0</v>
      </c>
      <c r="KA78" s="2">
        <v>0</v>
      </c>
      <c r="KB78" s="2">
        <v>0</v>
      </c>
      <c r="KC78" s="2">
        <v>0</v>
      </c>
      <c r="KD78" s="2">
        <v>0</v>
      </c>
      <c r="KE78" s="2">
        <v>0</v>
      </c>
      <c r="KF78" s="2">
        <v>1</v>
      </c>
      <c r="KG78" s="2">
        <v>7</v>
      </c>
      <c r="KH78" s="2">
        <v>0</v>
      </c>
      <c r="KI78" s="2">
        <v>1</v>
      </c>
      <c r="KJ78" s="2">
        <v>4</v>
      </c>
      <c r="KK78" s="2">
        <v>4</v>
      </c>
      <c r="KL78" s="2">
        <v>4</v>
      </c>
      <c r="KM78" s="2">
        <v>4</v>
      </c>
      <c r="KN78" s="2">
        <v>4</v>
      </c>
      <c r="KO78" s="2">
        <v>3</v>
      </c>
      <c r="KP78" s="2">
        <v>4</v>
      </c>
      <c r="KQ78" s="2">
        <v>3</v>
      </c>
      <c r="KR78" s="2">
        <v>4</v>
      </c>
      <c r="KS78" s="2">
        <v>4</v>
      </c>
      <c r="KT78" s="2">
        <v>4</v>
      </c>
      <c r="KU78" s="2">
        <v>4</v>
      </c>
      <c r="KV78" s="2">
        <v>0</v>
      </c>
      <c r="LE78" s="2">
        <v>1</v>
      </c>
      <c r="LF78" s="2">
        <v>1</v>
      </c>
      <c r="LG78" s="2">
        <v>0</v>
      </c>
      <c r="LH78" s="2">
        <v>0</v>
      </c>
      <c r="LI78" s="2">
        <v>0</v>
      </c>
      <c r="LJ78" s="2">
        <v>0</v>
      </c>
      <c r="LK78" s="2">
        <v>1</v>
      </c>
      <c r="LL78" s="2">
        <v>1</v>
      </c>
      <c r="LM78" s="2">
        <v>0</v>
      </c>
      <c r="LN78" s="46">
        <v>1</v>
      </c>
      <c r="LO78" s="46">
        <v>1</v>
      </c>
      <c r="LP78" s="2">
        <v>0</v>
      </c>
      <c r="LQ78" s="2">
        <v>1</v>
      </c>
      <c r="LR78" s="2">
        <v>0</v>
      </c>
      <c r="LS78" s="2">
        <v>0</v>
      </c>
      <c r="LT78" s="46">
        <v>1</v>
      </c>
      <c r="LU78" s="46">
        <v>1</v>
      </c>
      <c r="LV78" s="2">
        <v>0</v>
      </c>
      <c r="LW78" s="2">
        <v>0</v>
      </c>
      <c r="LX78" s="2">
        <v>0</v>
      </c>
      <c r="LY78" s="46">
        <v>1</v>
      </c>
      <c r="LZ78" s="46">
        <v>1</v>
      </c>
      <c r="MA78" s="46">
        <v>0</v>
      </c>
      <c r="MB78" s="2">
        <v>1</v>
      </c>
      <c r="MC78" s="2">
        <v>1</v>
      </c>
      <c r="MD78" s="2">
        <v>0</v>
      </c>
      <c r="ME78" s="2">
        <v>0</v>
      </c>
      <c r="MF78" s="2">
        <v>0</v>
      </c>
      <c r="MG78" s="2">
        <v>0</v>
      </c>
      <c r="MH78" s="2">
        <v>1</v>
      </c>
      <c r="MI78" s="2">
        <v>0</v>
      </c>
      <c r="MJ78" s="2">
        <v>0</v>
      </c>
      <c r="MK78" s="2">
        <v>1</v>
      </c>
      <c r="ML78" s="2">
        <v>0</v>
      </c>
      <c r="MM78" s="2">
        <v>0</v>
      </c>
      <c r="MN78" s="46">
        <v>1</v>
      </c>
      <c r="MO78" s="46">
        <v>1</v>
      </c>
      <c r="MP78" s="2">
        <v>0</v>
      </c>
      <c r="MQ78" s="2">
        <v>1</v>
      </c>
      <c r="MR78" s="2">
        <v>0</v>
      </c>
      <c r="MS78" s="2">
        <v>2</v>
      </c>
      <c r="MT78" s="2">
        <v>1</v>
      </c>
      <c r="MU78" s="2">
        <v>3</v>
      </c>
      <c r="MV78" s="2">
        <v>2</v>
      </c>
      <c r="MW78" s="2">
        <v>2</v>
      </c>
      <c r="MX78" s="2">
        <v>1</v>
      </c>
      <c r="MY78" s="2">
        <v>0</v>
      </c>
      <c r="MZ78" s="2">
        <v>0</v>
      </c>
      <c r="NA78" s="2">
        <v>0</v>
      </c>
      <c r="NB78" s="2">
        <v>0</v>
      </c>
      <c r="NC78" s="2">
        <v>0</v>
      </c>
      <c r="ND78" s="2">
        <v>0</v>
      </c>
      <c r="NE78" s="2">
        <v>1</v>
      </c>
      <c r="NF78" s="46">
        <v>1</v>
      </c>
      <c r="NG78" s="46">
        <v>0</v>
      </c>
      <c r="NH78" s="2">
        <v>0</v>
      </c>
      <c r="NI78" s="2">
        <v>1</v>
      </c>
      <c r="NJ78" s="38">
        <v>44071</v>
      </c>
      <c r="NK78" s="2">
        <v>6</v>
      </c>
      <c r="NL78" s="2">
        <v>1</v>
      </c>
      <c r="NM78" s="2">
        <v>0</v>
      </c>
      <c r="NN78" s="2">
        <v>0</v>
      </c>
      <c r="NO78" s="2">
        <v>0</v>
      </c>
      <c r="NP78" s="2">
        <v>0</v>
      </c>
      <c r="NQ78" s="2">
        <v>0</v>
      </c>
      <c r="NR78" s="2">
        <v>1</v>
      </c>
      <c r="NS78" s="2">
        <v>0</v>
      </c>
      <c r="NT78" s="2">
        <v>1</v>
      </c>
      <c r="NU78" s="2">
        <v>0</v>
      </c>
      <c r="NV78" s="2">
        <v>0</v>
      </c>
      <c r="NW78" s="2">
        <v>0</v>
      </c>
      <c r="NX78" s="2">
        <v>0</v>
      </c>
      <c r="NY78" s="2">
        <v>0</v>
      </c>
      <c r="NZ78" s="2">
        <v>0</v>
      </c>
      <c r="OA78" s="2">
        <v>0</v>
      </c>
      <c r="OB78" s="2">
        <v>0</v>
      </c>
      <c r="OC78" s="2">
        <v>0</v>
      </c>
      <c r="OD78" s="2">
        <v>0</v>
      </c>
      <c r="OE78" s="2">
        <v>0</v>
      </c>
      <c r="OF78" s="2">
        <v>0</v>
      </c>
      <c r="OG78" s="2">
        <v>0</v>
      </c>
      <c r="OH78" s="2">
        <v>0</v>
      </c>
      <c r="OI78" s="2">
        <v>1</v>
      </c>
      <c r="OJ78" s="2">
        <v>1</v>
      </c>
      <c r="OK78" s="2">
        <v>3</v>
      </c>
      <c r="OL78" s="2">
        <v>1</v>
      </c>
      <c r="OM78" s="2">
        <v>1</v>
      </c>
      <c r="ON78" s="2">
        <v>3</v>
      </c>
      <c r="OO78" s="2">
        <v>1</v>
      </c>
      <c r="OP78" s="2">
        <v>1</v>
      </c>
      <c r="OQ78" s="2">
        <v>1</v>
      </c>
      <c r="OR78" s="2">
        <v>1</v>
      </c>
      <c r="OS78" s="2">
        <v>1</v>
      </c>
      <c r="OT78" s="46">
        <v>2</v>
      </c>
      <c r="OU78" s="2">
        <v>3</v>
      </c>
      <c r="OV78" s="2">
        <v>3</v>
      </c>
      <c r="OW78" s="2">
        <v>1</v>
      </c>
      <c r="OX78" s="2">
        <v>1</v>
      </c>
      <c r="OY78" s="2">
        <v>1</v>
      </c>
      <c r="OZ78" s="2">
        <v>3</v>
      </c>
      <c r="PA78" s="2">
        <v>3</v>
      </c>
      <c r="PB78" s="2">
        <v>1</v>
      </c>
      <c r="PC78" s="46">
        <v>1</v>
      </c>
      <c r="PD78" s="46">
        <v>1</v>
      </c>
      <c r="PE78" s="2">
        <v>1</v>
      </c>
      <c r="PF78" s="2">
        <v>1</v>
      </c>
      <c r="PG78" s="2">
        <v>3</v>
      </c>
      <c r="PH78" s="46">
        <v>1</v>
      </c>
      <c r="PI78" s="2">
        <v>3</v>
      </c>
      <c r="PJ78" s="2">
        <v>1</v>
      </c>
      <c r="PK78" s="2">
        <v>1</v>
      </c>
      <c r="PL78" s="2">
        <v>3</v>
      </c>
      <c r="PM78" s="2">
        <v>3</v>
      </c>
      <c r="PN78" s="2">
        <v>3</v>
      </c>
      <c r="PO78" s="2">
        <v>3</v>
      </c>
      <c r="PP78" s="2">
        <v>3</v>
      </c>
      <c r="PQ78" s="2">
        <v>3</v>
      </c>
      <c r="PR78" s="2">
        <v>1</v>
      </c>
      <c r="PS78" s="2">
        <v>1</v>
      </c>
      <c r="PT78" s="2">
        <v>1</v>
      </c>
      <c r="PU78" s="2">
        <v>1</v>
      </c>
      <c r="PV78" s="2">
        <v>3</v>
      </c>
      <c r="PW78" s="2">
        <v>1</v>
      </c>
      <c r="PX78" s="2">
        <v>1</v>
      </c>
      <c r="PY78" s="2">
        <v>1</v>
      </c>
      <c r="PZ78" s="2">
        <v>3</v>
      </c>
      <c r="QA78" s="2">
        <v>1</v>
      </c>
      <c r="QB78" s="2">
        <v>1</v>
      </c>
      <c r="QC78" s="2">
        <v>1</v>
      </c>
      <c r="QD78" s="2">
        <v>3</v>
      </c>
      <c r="QE78" s="2">
        <v>1</v>
      </c>
      <c r="QF78" s="2">
        <v>3</v>
      </c>
      <c r="QG78" s="2">
        <v>1</v>
      </c>
      <c r="QH78" s="2">
        <v>3</v>
      </c>
      <c r="QI78" s="2">
        <v>3</v>
      </c>
      <c r="QJ78" s="2">
        <v>1</v>
      </c>
      <c r="QK78" s="2">
        <v>0</v>
      </c>
      <c r="QL78" s="2">
        <v>1</v>
      </c>
      <c r="QM78" s="2">
        <v>0</v>
      </c>
      <c r="QN78" s="2">
        <v>0</v>
      </c>
      <c r="QO78" s="2">
        <v>3</v>
      </c>
      <c r="QP78" s="2">
        <v>3</v>
      </c>
      <c r="QQ78" s="2">
        <v>3</v>
      </c>
      <c r="QR78" s="2">
        <v>0</v>
      </c>
      <c r="QT78" s="2">
        <v>0</v>
      </c>
      <c r="QV78" s="2">
        <v>1</v>
      </c>
      <c r="QW78" s="2">
        <v>3</v>
      </c>
      <c r="QX78" s="2">
        <v>0</v>
      </c>
      <c r="QY78" s="2">
        <v>0</v>
      </c>
      <c r="RA78" s="2">
        <v>0</v>
      </c>
      <c r="RB78" s="2">
        <v>0</v>
      </c>
      <c r="RL78" s="2">
        <v>0</v>
      </c>
      <c r="RM78" s="2">
        <v>0</v>
      </c>
      <c r="RN78" s="2">
        <v>0</v>
      </c>
      <c r="RO78" s="2">
        <v>0</v>
      </c>
      <c r="RP78" s="2">
        <v>0</v>
      </c>
      <c r="RQ78" s="2">
        <v>0</v>
      </c>
      <c r="RR78" s="2">
        <v>1</v>
      </c>
      <c r="RS78" s="2">
        <v>1</v>
      </c>
      <c r="RT78" s="2">
        <v>0</v>
      </c>
      <c r="RU78" s="2">
        <v>0</v>
      </c>
      <c r="RV78" s="2">
        <v>0</v>
      </c>
      <c r="RW78" s="2">
        <v>0</v>
      </c>
      <c r="RX78" s="2">
        <v>0</v>
      </c>
      <c r="RY78" s="2">
        <v>0</v>
      </c>
      <c r="RZ78" s="2">
        <v>0</v>
      </c>
      <c r="SA78" s="2">
        <v>0</v>
      </c>
      <c r="SB78" s="2">
        <v>1</v>
      </c>
      <c r="SC78" s="2">
        <v>0</v>
      </c>
      <c r="SD78" s="2">
        <v>0</v>
      </c>
      <c r="SE78" s="2">
        <v>0</v>
      </c>
      <c r="SF78" s="2">
        <v>0</v>
      </c>
      <c r="SG78" s="2">
        <v>0</v>
      </c>
      <c r="SH78" s="2">
        <v>0</v>
      </c>
      <c r="SI78" s="2">
        <v>0</v>
      </c>
      <c r="SK78" s="2">
        <v>1</v>
      </c>
      <c r="SL78" s="2">
        <v>1</v>
      </c>
      <c r="SM78" s="2">
        <v>1</v>
      </c>
      <c r="SN78" s="2">
        <v>0</v>
      </c>
      <c r="SO78" s="2">
        <v>1</v>
      </c>
      <c r="SP78" s="2">
        <v>0</v>
      </c>
      <c r="SQ78" s="2">
        <v>0</v>
      </c>
      <c r="SR78" s="2">
        <v>0</v>
      </c>
      <c r="SS78" s="2">
        <v>0</v>
      </c>
      <c r="ST78" s="2">
        <v>0</v>
      </c>
      <c r="SU78" s="2">
        <v>0</v>
      </c>
      <c r="SV78" s="2">
        <v>0</v>
      </c>
      <c r="SW78" s="2">
        <v>0</v>
      </c>
      <c r="SX78" s="2">
        <v>0</v>
      </c>
      <c r="SY78" s="2">
        <v>0</v>
      </c>
      <c r="SZ78" s="2">
        <v>0</v>
      </c>
      <c r="TA78" s="2">
        <v>0</v>
      </c>
      <c r="TB78" s="2">
        <v>0</v>
      </c>
      <c r="TC78" s="2">
        <v>0</v>
      </c>
      <c r="TE78" s="2">
        <v>0</v>
      </c>
      <c r="TF78" s="2">
        <v>0</v>
      </c>
      <c r="TG78" s="2">
        <v>1</v>
      </c>
      <c r="TH78" s="2">
        <v>0</v>
      </c>
      <c r="TI78" s="2">
        <v>1</v>
      </c>
      <c r="TJ78" s="2">
        <v>0</v>
      </c>
      <c r="TK78" s="2">
        <v>0</v>
      </c>
      <c r="TL78" s="2">
        <v>1</v>
      </c>
      <c r="TM78" s="2">
        <v>1</v>
      </c>
      <c r="TN78" s="2">
        <v>0</v>
      </c>
      <c r="TP78" s="2">
        <v>1</v>
      </c>
      <c r="TQ78" s="2">
        <v>1</v>
      </c>
      <c r="TR78" s="2">
        <v>1</v>
      </c>
      <c r="TS78" s="2">
        <v>0</v>
      </c>
      <c r="TT78" s="2">
        <v>0</v>
      </c>
      <c r="TU78" s="2">
        <v>0</v>
      </c>
      <c r="TV78" s="2">
        <v>0</v>
      </c>
      <c r="TW78" s="2">
        <v>0</v>
      </c>
      <c r="TX78" s="2">
        <v>0</v>
      </c>
      <c r="TY78" s="2">
        <v>0</v>
      </c>
      <c r="UA78" s="2">
        <v>3</v>
      </c>
      <c r="UB78" s="2">
        <v>3</v>
      </c>
      <c r="UC78" s="2">
        <v>1</v>
      </c>
      <c r="UD78" s="2">
        <v>0</v>
      </c>
      <c r="UE78" s="2">
        <v>0</v>
      </c>
      <c r="UF78" s="2">
        <v>0</v>
      </c>
      <c r="UG78" s="2">
        <v>1</v>
      </c>
      <c r="UH78" s="2">
        <v>1</v>
      </c>
      <c r="UI78" s="2">
        <v>1</v>
      </c>
      <c r="UJ78" s="2">
        <v>1</v>
      </c>
      <c r="UK78" s="2">
        <v>0</v>
      </c>
      <c r="UL78" s="2">
        <v>0</v>
      </c>
      <c r="UM78" s="2">
        <v>0</v>
      </c>
      <c r="UN78" s="2">
        <v>1</v>
      </c>
      <c r="UO78" s="2">
        <v>0</v>
      </c>
      <c r="UP78" s="2">
        <v>0</v>
      </c>
      <c r="UQ78" s="2">
        <v>0</v>
      </c>
      <c r="UR78" s="2">
        <v>0</v>
      </c>
      <c r="US78" s="2">
        <v>1</v>
      </c>
      <c r="UT78" s="2">
        <v>0</v>
      </c>
      <c r="UU78" s="2">
        <v>1</v>
      </c>
      <c r="UV78" s="2">
        <v>1</v>
      </c>
      <c r="UW78" s="2">
        <v>1</v>
      </c>
      <c r="UX78" s="2">
        <v>0</v>
      </c>
      <c r="UY78" s="2">
        <v>0</v>
      </c>
      <c r="UZ78" s="2">
        <v>2</v>
      </c>
    </row>
    <row r="79" spans="1:572" x14ac:dyDescent="0.25">
      <c r="A79" s="2">
        <v>132</v>
      </c>
      <c r="B79" s="2" t="s">
        <v>114</v>
      </c>
      <c r="C79" s="2" t="s">
        <v>1328</v>
      </c>
      <c r="D79" s="2">
        <v>1</v>
      </c>
      <c r="F79" s="31" t="s">
        <v>2620</v>
      </c>
      <c r="G79" s="2">
        <v>1</v>
      </c>
      <c r="H79" s="2">
        <v>0</v>
      </c>
      <c r="J79" s="2">
        <v>0</v>
      </c>
      <c r="K79" s="2">
        <v>0</v>
      </c>
      <c r="L79" s="2">
        <v>0</v>
      </c>
      <c r="M79" s="2">
        <v>0</v>
      </c>
      <c r="N79" s="2">
        <v>0</v>
      </c>
      <c r="O79" s="2">
        <v>0</v>
      </c>
      <c r="P79" s="2">
        <v>0</v>
      </c>
      <c r="Q79" s="2">
        <v>0</v>
      </c>
      <c r="R79" s="2">
        <v>0</v>
      </c>
      <c r="S79" s="2">
        <v>0</v>
      </c>
      <c r="T79" s="2">
        <v>0</v>
      </c>
      <c r="U79" s="2">
        <v>0</v>
      </c>
      <c r="V79" s="2">
        <v>0</v>
      </c>
      <c r="W79" s="2">
        <v>0</v>
      </c>
      <c r="X79" s="2">
        <v>0</v>
      </c>
      <c r="Y79" s="2">
        <v>0</v>
      </c>
      <c r="Z79" s="2">
        <v>0</v>
      </c>
      <c r="AA79" s="2">
        <v>0</v>
      </c>
      <c r="AB79" s="2">
        <v>1</v>
      </c>
      <c r="AC79" s="2">
        <v>0</v>
      </c>
      <c r="AD79" s="2">
        <v>0</v>
      </c>
      <c r="AE79" s="2">
        <v>0</v>
      </c>
      <c r="AF79" s="2">
        <v>1</v>
      </c>
      <c r="AG79" s="2">
        <v>4</v>
      </c>
      <c r="AH79" s="2">
        <v>1</v>
      </c>
      <c r="AI79" s="2">
        <v>4</v>
      </c>
      <c r="AJ79" s="46">
        <v>1</v>
      </c>
      <c r="AK79" s="2">
        <v>0</v>
      </c>
      <c r="AL79" s="2">
        <v>0</v>
      </c>
      <c r="AM79" s="2">
        <v>0</v>
      </c>
      <c r="AN79" s="2">
        <v>0</v>
      </c>
      <c r="AO79" s="2">
        <v>1</v>
      </c>
      <c r="AP79" s="2">
        <v>1</v>
      </c>
      <c r="AQ79" s="2">
        <v>0</v>
      </c>
      <c r="AR79" s="2">
        <v>1</v>
      </c>
      <c r="AS79" s="2">
        <v>0</v>
      </c>
      <c r="AT79" s="2">
        <v>0</v>
      </c>
      <c r="AU79" s="2">
        <v>0</v>
      </c>
      <c r="AV79" s="2">
        <v>0</v>
      </c>
      <c r="AW79" s="2">
        <v>0</v>
      </c>
      <c r="AX79" s="2">
        <v>0</v>
      </c>
      <c r="AY79" s="2">
        <v>0</v>
      </c>
      <c r="AZ79" s="2">
        <v>0</v>
      </c>
      <c r="BA79" s="2">
        <v>0</v>
      </c>
      <c r="BB79" s="2">
        <v>0</v>
      </c>
      <c r="BC79" s="2">
        <v>0</v>
      </c>
      <c r="BD79" s="2">
        <v>0</v>
      </c>
      <c r="BE79" s="2">
        <v>0</v>
      </c>
      <c r="BF79" s="2">
        <v>1</v>
      </c>
      <c r="BG79" s="2">
        <v>0</v>
      </c>
      <c r="BH79" s="2">
        <v>0</v>
      </c>
      <c r="BI79" s="2">
        <v>0</v>
      </c>
      <c r="BJ79" s="2">
        <v>0</v>
      </c>
      <c r="BK79" s="2">
        <v>1</v>
      </c>
      <c r="BL79" s="2">
        <v>0</v>
      </c>
      <c r="BM79" s="2">
        <v>0</v>
      </c>
      <c r="BN79" s="2">
        <v>0</v>
      </c>
      <c r="BO79" s="2">
        <v>0</v>
      </c>
      <c r="BP79" s="2">
        <v>1</v>
      </c>
      <c r="BQ79" s="2">
        <v>0</v>
      </c>
      <c r="BR79" s="2">
        <v>0</v>
      </c>
      <c r="BS79" s="2">
        <v>1</v>
      </c>
      <c r="BT79" s="2">
        <v>0</v>
      </c>
      <c r="BU79" s="2">
        <v>0</v>
      </c>
      <c r="BV79" s="2">
        <v>1</v>
      </c>
      <c r="BW79" s="2">
        <v>0</v>
      </c>
      <c r="BX79" s="2">
        <v>1</v>
      </c>
      <c r="BY79" s="2">
        <v>1</v>
      </c>
      <c r="BZ79" s="2">
        <v>0</v>
      </c>
      <c r="CA79" s="2">
        <v>3</v>
      </c>
      <c r="CB79" s="2">
        <v>1</v>
      </c>
      <c r="CC79" s="2">
        <v>0</v>
      </c>
      <c r="CE79" s="2">
        <v>5830</v>
      </c>
      <c r="CF79" s="46">
        <v>3808</v>
      </c>
      <c r="CG79" s="2">
        <v>0</v>
      </c>
      <c r="CH79" s="46">
        <v>2</v>
      </c>
      <c r="CI79" s="2">
        <v>1</v>
      </c>
      <c r="CJ79" s="2">
        <v>0</v>
      </c>
      <c r="CK79" s="2">
        <v>0</v>
      </c>
      <c r="CL79" s="2">
        <v>1</v>
      </c>
      <c r="CM79" s="2">
        <v>0</v>
      </c>
      <c r="CN79" s="2">
        <v>0</v>
      </c>
      <c r="CO79" s="2">
        <v>0</v>
      </c>
      <c r="CP79" s="2">
        <v>1</v>
      </c>
      <c r="CQ79" s="2">
        <v>1</v>
      </c>
      <c r="CR79" s="2">
        <v>1</v>
      </c>
      <c r="CT79" s="46">
        <v>2</v>
      </c>
      <c r="CU79" s="46">
        <v>80</v>
      </c>
      <c r="CV79" s="2">
        <v>0</v>
      </c>
      <c r="CX79" s="2">
        <v>0</v>
      </c>
      <c r="CZ79" s="2">
        <v>1</v>
      </c>
      <c r="DA79" s="2">
        <v>40</v>
      </c>
      <c r="DB79" s="46">
        <v>1</v>
      </c>
      <c r="DC79" s="46">
        <v>40</v>
      </c>
      <c r="DD79" s="46">
        <v>2</v>
      </c>
      <c r="DE79" s="46">
        <v>80</v>
      </c>
      <c r="DF79" s="2">
        <v>0</v>
      </c>
      <c r="DH79" s="46">
        <v>2</v>
      </c>
      <c r="DI79" s="46">
        <v>64</v>
      </c>
      <c r="DJ79" s="46">
        <v>0</v>
      </c>
      <c r="DK79" s="46"/>
      <c r="DL79" s="2">
        <v>0</v>
      </c>
      <c r="DN79" s="46">
        <v>0</v>
      </c>
      <c r="DO79" s="46"/>
      <c r="DP79" s="46">
        <v>1</v>
      </c>
      <c r="DQ79" s="46">
        <v>20</v>
      </c>
      <c r="DR79" s="2">
        <v>1</v>
      </c>
      <c r="DS79" s="46">
        <v>1</v>
      </c>
      <c r="DT79" s="46">
        <v>40</v>
      </c>
      <c r="DU79" s="46">
        <v>0</v>
      </c>
      <c r="DV79" s="46"/>
      <c r="DW79" s="46">
        <v>1</v>
      </c>
      <c r="DX79" s="46">
        <v>40</v>
      </c>
      <c r="DY79" s="46">
        <v>0</v>
      </c>
      <c r="DZ79" s="46"/>
      <c r="EA79" s="46">
        <v>0</v>
      </c>
      <c r="EB79" s="46"/>
      <c r="EC79" s="46">
        <v>2</v>
      </c>
      <c r="ED79" s="46">
        <v>80</v>
      </c>
      <c r="EE79" s="46">
        <v>1</v>
      </c>
      <c r="EF79" s="46">
        <v>40</v>
      </c>
      <c r="EG79" s="46">
        <v>0</v>
      </c>
      <c r="EH79" s="46"/>
      <c r="EI79" s="2">
        <v>0</v>
      </c>
      <c r="EJ79" s="2">
        <v>0</v>
      </c>
      <c r="EK79" s="2">
        <v>0</v>
      </c>
      <c r="EL79" s="2">
        <v>0</v>
      </c>
      <c r="EM79" s="2">
        <v>0</v>
      </c>
      <c r="EN79" s="2">
        <v>0</v>
      </c>
      <c r="EO79" s="2">
        <v>0</v>
      </c>
      <c r="EP79" s="2">
        <v>0</v>
      </c>
      <c r="EQ79" s="2">
        <v>0</v>
      </c>
      <c r="ER79" s="2">
        <v>0</v>
      </c>
      <c r="ES79" s="2">
        <v>0</v>
      </c>
      <c r="ET79" s="2">
        <v>0</v>
      </c>
      <c r="EU79" s="2">
        <v>0</v>
      </c>
      <c r="FD79" s="2">
        <v>0</v>
      </c>
      <c r="FZ79" s="2">
        <v>0</v>
      </c>
      <c r="GV79" s="2">
        <v>1</v>
      </c>
      <c r="GW79" s="2">
        <v>0</v>
      </c>
      <c r="GX79" s="2">
        <v>0</v>
      </c>
      <c r="GY79" s="2">
        <v>0</v>
      </c>
      <c r="GZ79" s="2">
        <v>0</v>
      </c>
      <c r="HA79" s="2">
        <v>0</v>
      </c>
      <c r="HB79" s="2">
        <v>0</v>
      </c>
      <c r="HC79" s="2">
        <v>0</v>
      </c>
      <c r="HD79" s="2">
        <v>0</v>
      </c>
      <c r="HE79" s="2">
        <v>0</v>
      </c>
      <c r="HF79" s="2">
        <v>1</v>
      </c>
      <c r="HG79" s="2">
        <v>0</v>
      </c>
      <c r="HH79" s="2">
        <v>0</v>
      </c>
      <c r="HI79" s="2">
        <v>0</v>
      </c>
      <c r="HR79" s="2">
        <v>0</v>
      </c>
      <c r="HS79" s="2">
        <v>0</v>
      </c>
      <c r="HT79" s="2">
        <v>0</v>
      </c>
      <c r="HU79" s="2">
        <v>0</v>
      </c>
      <c r="HV79" s="2">
        <v>0</v>
      </c>
      <c r="HW79" s="2">
        <v>0</v>
      </c>
      <c r="HX79" s="2">
        <v>0</v>
      </c>
      <c r="HY79" s="2">
        <v>0</v>
      </c>
      <c r="HZ79" s="2">
        <v>0</v>
      </c>
      <c r="IA79" s="2">
        <v>0</v>
      </c>
      <c r="IB79" s="2">
        <v>0</v>
      </c>
      <c r="IC79" s="2">
        <v>0</v>
      </c>
      <c r="ID79" s="2">
        <v>0</v>
      </c>
      <c r="IE79" s="2">
        <v>0</v>
      </c>
      <c r="IF79" s="2">
        <v>0</v>
      </c>
      <c r="IG79" s="2">
        <v>1</v>
      </c>
      <c r="IH79" s="2">
        <v>0</v>
      </c>
      <c r="II79" s="2">
        <v>0</v>
      </c>
      <c r="IJ79" s="2">
        <v>0</v>
      </c>
      <c r="IK79" s="2">
        <v>0</v>
      </c>
      <c r="IL79" s="2">
        <v>0</v>
      </c>
      <c r="IM79" s="2">
        <v>1</v>
      </c>
      <c r="IN79" s="2">
        <v>0</v>
      </c>
      <c r="IO79" s="2">
        <v>0</v>
      </c>
      <c r="IP79" s="2">
        <v>1</v>
      </c>
      <c r="IQ79" s="2">
        <v>0</v>
      </c>
      <c r="IR79" s="2">
        <v>0</v>
      </c>
      <c r="IS79" s="2">
        <v>1</v>
      </c>
      <c r="IT79" s="2">
        <v>0</v>
      </c>
      <c r="IU79" s="2">
        <v>1</v>
      </c>
      <c r="IV79" s="2">
        <v>0</v>
      </c>
      <c r="IW79" s="2">
        <v>2</v>
      </c>
      <c r="IX79" s="2">
        <v>0</v>
      </c>
      <c r="IY79" s="2">
        <v>0</v>
      </c>
      <c r="IZ79" s="2">
        <v>4</v>
      </c>
      <c r="JA79" s="2">
        <v>0</v>
      </c>
      <c r="JB79" s="2">
        <v>1</v>
      </c>
      <c r="JC79" s="2">
        <v>0</v>
      </c>
      <c r="JD79" s="2">
        <v>0</v>
      </c>
      <c r="JE79" s="2">
        <v>0</v>
      </c>
      <c r="JF79" s="2">
        <v>0</v>
      </c>
      <c r="JG79" s="2">
        <v>1</v>
      </c>
      <c r="JH79" s="2">
        <v>1</v>
      </c>
      <c r="JI79" s="2">
        <v>0</v>
      </c>
      <c r="JJ79" s="2">
        <v>0</v>
      </c>
      <c r="JK79" s="2">
        <v>1</v>
      </c>
      <c r="JL79" s="2">
        <v>0</v>
      </c>
      <c r="JM79" s="2">
        <v>0</v>
      </c>
      <c r="JN79" s="2">
        <v>1</v>
      </c>
      <c r="JO79" s="2">
        <v>0</v>
      </c>
      <c r="JP79" s="2">
        <v>0</v>
      </c>
      <c r="JQ79" s="2">
        <v>0</v>
      </c>
      <c r="JR79" s="2">
        <v>1</v>
      </c>
      <c r="JS79" s="2">
        <v>0</v>
      </c>
      <c r="JT79" s="2">
        <v>0</v>
      </c>
      <c r="JU79" s="2">
        <v>2</v>
      </c>
      <c r="JV79" s="2">
        <v>0</v>
      </c>
      <c r="JW79" s="2">
        <v>1</v>
      </c>
      <c r="JX79" s="2">
        <v>0</v>
      </c>
      <c r="JY79" s="2">
        <v>0</v>
      </c>
      <c r="JZ79" s="2">
        <v>0</v>
      </c>
      <c r="KA79" s="2">
        <v>0</v>
      </c>
      <c r="KB79" s="2">
        <v>1</v>
      </c>
      <c r="KC79" s="2">
        <v>1</v>
      </c>
      <c r="KD79" s="2">
        <v>0</v>
      </c>
      <c r="KE79" s="2">
        <v>0</v>
      </c>
      <c r="KF79" s="2">
        <v>1</v>
      </c>
      <c r="KG79" s="2">
        <v>14</v>
      </c>
      <c r="KH79" s="2">
        <v>0</v>
      </c>
      <c r="KI79" s="2">
        <v>1</v>
      </c>
      <c r="KJ79" s="2">
        <v>4</v>
      </c>
      <c r="KK79" s="2">
        <v>4</v>
      </c>
      <c r="KL79" s="2">
        <v>4</v>
      </c>
      <c r="KM79" s="2">
        <v>4</v>
      </c>
      <c r="KN79" s="2">
        <v>4</v>
      </c>
      <c r="KO79" s="2">
        <v>3</v>
      </c>
      <c r="KP79" s="2">
        <v>4</v>
      </c>
      <c r="KQ79" s="2">
        <v>3</v>
      </c>
      <c r="KR79" s="2">
        <v>4</v>
      </c>
      <c r="KS79" s="2">
        <v>4</v>
      </c>
      <c r="KT79" s="2">
        <v>2</v>
      </c>
      <c r="KU79" s="2">
        <v>4</v>
      </c>
      <c r="KV79" s="2">
        <v>0</v>
      </c>
      <c r="LE79" s="2">
        <v>1</v>
      </c>
      <c r="LF79" s="2">
        <v>1</v>
      </c>
      <c r="LG79" s="2">
        <v>0</v>
      </c>
      <c r="LH79" s="2">
        <v>0</v>
      </c>
      <c r="LI79" s="2">
        <v>0</v>
      </c>
      <c r="LJ79" s="2">
        <v>0</v>
      </c>
      <c r="LK79" s="2">
        <v>1</v>
      </c>
      <c r="LL79" s="2">
        <v>1</v>
      </c>
      <c r="LM79" s="2">
        <v>0</v>
      </c>
      <c r="LN79" s="46">
        <v>2</v>
      </c>
      <c r="LO79" s="46">
        <v>1</v>
      </c>
      <c r="LP79" s="2">
        <v>0</v>
      </c>
      <c r="LQ79" s="2">
        <v>1</v>
      </c>
      <c r="LR79" s="2">
        <v>0</v>
      </c>
      <c r="LS79" s="2">
        <v>1</v>
      </c>
      <c r="LT79" s="46">
        <v>1</v>
      </c>
      <c r="LU79" s="46">
        <v>1</v>
      </c>
      <c r="LV79" s="2">
        <v>1</v>
      </c>
      <c r="LW79" s="2">
        <v>0</v>
      </c>
      <c r="LX79" s="2">
        <v>0</v>
      </c>
      <c r="LY79" s="46">
        <v>1</v>
      </c>
      <c r="LZ79" s="46">
        <v>1</v>
      </c>
      <c r="MA79" s="46">
        <v>0</v>
      </c>
      <c r="MB79" s="2">
        <v>1</v>
      </c>
      <c r="MC79" s="2">
        <v>1</v>
      </c>
      <c r="MD79" s="2">
        <v>0</v>
      </c>
      <c r="ME79" s="2">
        <v>0</v>
      </c>
      <c r="MF79" s="2">
        <v>0</v>
      </c>
      <c r="MG79" s="2">
        <v>0</v>
      </c>
      <c r="MH79" s="2">
        <v>0</v>
      </c>
      <c r="MI79" s="2">
        <v>1</v>
      </c>
      <c r="MJ79" s="2">
        <v>1</v>
      </c>
      <c r="MK79" s="2">
        <v>1</v>
      </c>
      <c r="ML79" s="2">
        <v>0</v>
      </c>
      <c r="MM79" s="2">
        <v>0</v>
      </c>
      <c r="MN79" s="46">
        <v>1</v>
      </c>
      <c r="MO79" s="46">
        <v>1</v>
      </c>
      <c r="MP79" s="2">
        <v>0</v>
      </c>
      <c r="MQ79" s="2">
        <v>1</v>
      </c>
      <c r="MR79" s="2">
        <v>0</v>
      </c>
      <c r="MS79" s="2">
        <v>1</v>
      </c>
      <c r="MT79" s="2">
        <v>1</v>
      </c>
      <c r="MU79" s="2">
        <v>3</v>
      </c>
      <c r="MV79" s="2">
        <v>3</v>
      </c>
      <c r="MW79" s="2">
        <v>1</v>
      </c>
      <c r="MX79" s="2">
        <v>1</v>
      </c>
      <c r="MY79" s="2">
        <v>0</v>
      </c>
      <c r="MZ79" s="2">
        <v>1</v>
      </c>
      <c r="NA79" s="2">
        <v>1</v>
      </c>
      <c r="NB79" s="2">
        <v>1</v>
      </c>
      <c r="NC79" s="2">
        <v>1</v>
      </c>
      <c r="ND79" s="2">
        <v>1</v>
      </c>
      <c r="NE79" s="2">
        <v>0</v>
      </c>
      <c r="NF79" s="46">
        <v>0</v>
      </c>
      <c r="NG79" s="46"/>
      <c r="NJ79" s="2" t="s">
        <v>2539</v>
      </c>
      <c r="NM79" s="2">
        <v>0</v>
      </c>
      <c r="NN79" s="2">
        <v>0</v>
      </c>
      <c r="NO79" s="2">
        <v>0</v>
      </c>
      <c r="NP79" s="2">
        <v>0</v>
      </c>
      <c r="NQ79" s="2">
        <v>0</v>
      </c>
      <c r="NR79" s="2">
        <v>0</v>
      </c>
      <c r="NS79" s="2">
        <v>0</v>
      </c>
      <c r="NT79" s="2">
        <v>0</v>
      </c>
      <c r="NU79" s="2">
        <v>0</v>
      </c>
      <c r="NV79" s="2">
        <v>0</v>
      </c>
      <c r="NW79" s="2">
        <v>0</v>
      </c>
      <c r="NX79" s="2">
        <v>0</v>
      </c>
      <c r="NY79" s="2">
        <v>0</v>
      </c>
      <c r="NZ79" s="2">
        <v>0</v>
      </c>
      <c r="OA79" s="2">
        <v>0</v>
      </c>
      <c r="OB79" s="2">
        <v>0</v>
      </c>
      <c r="OC79" s="2">
        <v>0</v>
      </c>
      <c r="OD79" s="2">
        <v>0</v>
      </c>
      <c r="OE79" s="2">
        <v>0</v>
      </c>
      <c r="OF79" s="2">
        <v>0</v>
      </c>
      <c r="OG79" s="2">
        <v>0</v>
      </c>
      <c r="OH79" s="2">
        <v>0</v>
      </c>
      <c r="OI79" s="2">
        <v>1</v>
      </c>
      <c r="OJ79" s="2">
        <v>1</v>
      </c>
      <c r="OK79" s="2">
        <v>1</v>
      </c>
      <c r="OL79" s="2">
        <v>1</v>
      </c>
      <c r="OM79" s="2">
        <v>1</v>
      </c>
      <c r="ON79" s="2">
        <v>3</v>
      </c>
      <c r="OO79" s="2">
        <v>1</v>
      </c>
      <c r="OP79" s="2">
        <v>1</v>
      </c>
      <c r="OQ79" s="2">
        <v>1</v>
      </c>
      <c r="OR79" s="2">
        <v>1</v>
      </c>
      <c r="OS79" s="2">
        <v>1</v>
      </c>
      <c r="OT79" s="46">
        <v>1</v>
      </c>
      <c r="OU79" s="2">
        <v>3</v>
      </c>
      <c r="OV79" s="2">
        <v>3</v>
      </c>
      <c r="OW79" s="2">
        <v>1</v>
      </c>
      <c r="OX79" s="2">
        <v>1</v>
      </c>
      <c r="OY79" s="2">
        <v>1</v>
      </c>
      <c r="OZ79" s="2">
        <v>1</v>
      </c>
      <c r="PA79" s="2">
        <v>1</v>
      </c>
      <c r="PB79" s="2">
        <v>1</v>
      </c>
      <c r="PC79" s="46">
        <v>1</v>
      </c>
      <c r="PD79" s="46">
        <v>1</v>
      </c>
      <c r="PE79" s="2">
        <v>1</v>
      </c>
      <c r="PF79" s="2">
        <v>1</v>
      </c>
      <c r="PG79" s="2">
        <v>1</v>
      </c>
      <c r="PH79" s="46">
        <v>1</v>
      </c>
      <c r="PI79" s="2">
        <v>1</v>
      </c>
      <c r="PJ79" s="2">
        <v>1</v>
      </c>
      <c r="PK79" s="2">
        <v>1</v>
      </c>
      <c r="PL79" s="2">
        <v>1</v>
      </c>
      <c r="PM79" s="2">
        <v>2</v>
      </c>
      <c r="PN79" s="2">
        <v>1</v>
      </c>
      <c r="PO79" s="2">
        <v>1</v>
      </c>
      <c r="PP79" s="2">
        <v>1</v>
      </c>
      <c r="PQ79" s="2">
        <v>3</v>
      </c>
      <c r="PR79" s="2">
        <v>1</v>
      </c>
      <c r="PS79" s="2">
        <v>1</v>
      </c>
      <c r="PT79" s="2">
        <v>1</v>
      </c>
      <c r="PU79" s="2">
        <v>1</v>
      </c>
      <c r="PV79" s="2">
        <v>3</v>
      </c>
      <c r="PW79" s="2">
        <v>1</v>
      </c>
      <c r="PX79" s="2">
        <v>1</v>
      </c>
      <c r="PY79" s="2">
        <v>1</v>
      </c>
      <c r="PZ79" s="2">
        <v>1</v>
      </c>
      <c r="QA79" s="2">
        <v>1</v>
      </c>
      <c r="QB79" s="2">
        <v>1</v>
      </c>
      <c r="QC79" s="2">
        <v>1</v>
      </c>
      <c r="QD79" s="2">
        <v>3</v>
      </c>
      <c r="QE79" s="2">
        <v>1</v>
      </c>
      <c r="QF79" s="2">
        <v>3</v>
      </c>
      <c r="QG79" s="2">
        <v>1</v>
      </c>
      <c r="QH79" s="2">
        <v>1</v>
      </c>
      <c r="QI79" s="2">
        <v>3</v>
      </c>
      <c r="QJ79" s="2">
        <v>3</v>
      </c>
      <c r="QK79" s="2">
        <v>0</v>
      </c>
      <c r="QL79" s="2">
        <v>0</v>
      </c>
      <c r="QM79" s="2">
        <v>1</v>
      </c>
      <c r="QN79" s="2">
        <v>1</v>
      </c>
      <c r="QO79" s="2">
        <v>3</v>
      </c>
      <c r="QP79" s="2">
        <v>1</v>
      </c>
      <c r="QQ79" s="2">
        <v>3</v>
      </c>
      <c r="QR79" s="2">
        <v>0</v>
      </c>
      <c r="QT79" s="2">
        <v>0</v>
      </c>
      <c r="QV79" s="2">
        <v>3</v>
      </c>
      <c r="QW79" s="2">
        <v>3</v>
      </c>
      <c r="QX79" s="2">
        <v>0</v>
      </c>
      <c r="QY79" s="2">
        <v>0</v>
      </c>
      <c r="RA79" s="2">
        <v>0</v>
      </c>
      <c r="RB79" s="2">
        <v>1</v>
      </c>
      <c r="RC79" s="2">
        <v>1</v>
      </c>
      <c r="RD79" s="2">
        <v>3</v>
      </c>
      <c r="RE79" s="2">
        <v>1</v>
      </c>
      <c r="RF79" s="2">
        <v>0</v>
      </c>
      <c r="RG79" s="2">
        <v>1</v>
      </c>
      <c r="RH79" s="2">
        <v>0</v>
      </c>
      <c r="RI79" s="2" t="s">
        <v>1407</v>
      </c>
      <c r="RJ79" s="2">
        <v>1</v>
      </c>
      <c r="RK79" s="2">
        <v>1</v>
      </c>
      <c r="RL79" s="2">
        <v>0</v>
      </c>
      <c r="RM79" s="2">
        <v>0</v>
      </c>
      <c r="RN79" s="2">
        <v>0</v>
      </c>
      <c r="RO79" s="2">
        <v>0</v>
      </c>
      <c r="RP79" s="2">
        <v>0</v>
      </c>
      <c r="RQ79" s="2">
        <v>0</v>
      </c>
      <c r="RR79" s="2">
        <v>1</v>
      </c>
      <c r="RS79" s="2">
        <v>1</v>
      </c>
      <c r="RT79" s="2">
        <v>0</v>
      </c>
      <c r="RU79" s="2">
        <v>1</v>
      </c>
      <c r="RV79" s="2">
        <v>0</v>
      </c>
      <c r="RW79" s="2">
        <v>1</v>
      </c>
      <c r="RX79" s="2">
        <v>1</v>
      </c>
      <c r="RY79" s="2">
        <v>0</v>
      </c>
      <c r="RZ79" s="2">
        <v>0</v>
      </c>
      <c r="SA79" s="2">
        <v>1</v>
      </c>
      <c r="SB79" s="2">
        <v>1</v>
      </c>
      <c r="SC79" s="2">
        <v>0</v>
      </c>
      <c r="SD79" s="2">
        <v>0</v>
      </c>
      <c r="SE79" s="2">
        <v>0</v>
      </c>
      <c r="SF79" s="2">
        <v>0</v>
      </c>
      <c r="SG79" s="2">
        <v>0</v>
      </c>
      <c r="SH79" s="2">
        <v>0</v>
      </c>
      <c r="SI79" s="2">
        <v>0</v>
      </c>
      <c r="SK79" s="2">
        <v>1</v>
      </c>
      <c r="SL79" s="2">
        <v>1</v>
      </c>
      <c r="SM79" s="2">
        <v>1</v>
      </c>
      <c r="SN79" s="2">
        <v>1</v>
      </c>
      <c r="SO79" s="2">
        <v>1</v>
      </c>
      <c r="SP79" s="2">
        <v>0</v>
      </c>
      <c r="SQ79" s="2">
        <v>0</v>
      </c>
      <c r="SR79" s="2">
        <v>0</v>
      </c>
      <c r="SS79" s="2">
        <v>0</v>
      </c>
      <c r="ST79" s="2">
        <v>0</v>
      </c>
      <c r="SU79" s="2">
        <v>1</v>
      </c>
      <c r="SV79" s="2">
        <v>0</v>
      </c>
      <c r="SW79" s="2">
        <v>0</v>
      </c>
      <c r="SX79" s="2">
        <v>0</v>
      </c>
      <c r="SY79" s="2">
        <v>0</v>
      </c>
      <c r="SZ79" s="2">
        <v>0</v>
      </c>
      <c r="TA79" s="2">
        <v>0</v>
      </c>
      <c r="TB79" s="2">
        <v>0</v>
      </c>
      <c r="TC79" s="2">
        <v>0</v>
      </c>
      <c r="TE79" s="2">
        <v>0</v>
      </c>
      <c r="TF79" s="2">
        <v>0</v>
      </c>
      <c r="TG79" s="2">
        <v>1</v>
      </c>
      <c r="TH79" s="2">
        <v>1</v>
      </c>
      <c r="TI79" s="2">
        <v>1</v>
      </c>
      <c r="TJ79" s="2">
        <v>1</v>
      </c>
      <c r="TK79" s="2">
        <v>0</v>
      </c>
      <c r="TL79" s="2">
        <v>0</v>
      </c>
      <c r="TN79" s="2">
        <v>1</v>
      </c>
      <c r="TO79" s="2">
        <v>1</v>
      </c>
      <c r="TP79" s="2">
        <v>1</v>
      </c>
      <c r="TQ79" s="2">
        <v>1</v>
      </c>
      <c r="TR79" s="2">
        <v>1</v>
      </c>
      <c r="TS79" s="2">
        <v>1</v>
      </c>
      <c r="TT79" s="2">
        <v>1</v>
      </c>
      <c r="TU79" s="2">
        <v>0</v>
      </c>
      <c r="TV79" s="2">
        <v>1</v>
      </c>
      <c r="TW79" s="2">
        <v>0</v>
      </c>
      <c r="TX79" s="2">
        <v>0</v>
      </c>
      <c r="TY79" s="2">
        <v>0</v>
      </c>
      <c r="UA79" s="2">
        <v>1</v>
      </c>
      <c r="UB79" s="2">
        <v>3</v>
      </c>
      <c r="UC79" s="2">
        <v>1</v>
      </c>
      <c r="UD79" s="2">
        <v>0</v>
      </c>
      <c r="UE79" s="2">
        <v>0</v>
      </c>
      <c r="UF79" s="2">
        <v>0</v>
      </c>
      <c r="UG79" s="2">
        <v>1</v>
      </c>
      <c r="UH79" s="2">
        <v>0</v>
      </c>
      <c r="UI79" s="2">
        <v>1</v>
      </c>
      <c r="UJ79" s="2">
        <v>1</v>
      </c>
      <c r="UK79" s="2">
        <v>0</v>
      </c>
      <c r="UL79" s="2">
        <v>0</v>
      </c>
      <c r="UM79" s="2">
        <v>0</v>
      </c>
      <c r="UN79" s="2">
        <v>0</v>
      </c>
      <c r="UO79" s="2">
        <v>0</v>
      </c>
      <c r="UP79" s="2">
        <v>1</v>
      </c>
      <c r="UQ79" s="2">
        <v>0</v>
      </c>
      <c r="UR79" s="2">
        <v>0</v>
      </c>
      <c r="US79" s="2">
        <v>0</v>
      </c>
      <c r="UT79" s="2">
        <v>0</v>
      </c>
      <c r="UU79" s="2">
        <v>1</v>
      </c>
      <c r="UV79" s="2">
        <v>1</v>
      </c>
      <c r="UW79" s="2">
        <v>1</v>
      </c>
      <c r="UX79" s="2">
        <v>0</v>
      </c>
      <c r="UY79" s="2">
        <v>0</v>
      </c>
      <c r="UZ79" s="2">
        <v>2</v>
      </c>
    </row>
    <row r="80" spans="1:572" x14ac:dyDescent="0.25">
      <c r="A80" s="2">
        <v>133</v>
      </c>
      <c r="B80" s="2" t="s">
        <v>114</v>
      </c>
      <c r="C80" s="2" t="s">
        <v>1328</v>
      </c>
      <c r="D80" s="2">
        <v>1</v>
      </c>
      <c r="F80" s="31" t="s">
        <v>2621</v>
      </c>
      <c r="G80" s="2">
        <v>1</v>
      </c>
      <c r="H80" s="2">
        <v>1</v>
      </c>
      <c r="I80" s="2">
        <v>2</v>
      </c>
      <c r="J80" s="2">
        <v>1</v>
      </c>
      <c r="K80" s="2">
        <v>0</v>
      </c>
      <c r="L80" s="2">
        <v>0</v>
      </c>
      <c r="M80" s="2">
        <v>1</v>
      </c>
      <c r="N80" s="2">
        <v>0</v>
      </c>
      <c r="O80" s="2">
        <v>0</v>
      </c>
      <c r="P80" s="2">
        <v>0</v>
      </c>
      <c r="Q80" s="2">
        <v>0</v>
      </c>
      <c r="R80" s="2">
        <v>0</v>
      </c>
      <c r="S80" s="2">
        <v>0</v>
      </c>
      <c r="T80" s="2">
        <v>0</v>
      </c>
      <c r="U80" s="2">
        <v>1</v>
      </c>
      <c r="V80" s="2">
        <v>0</v>
      </c>
      <c r="W80" s="2">
        <v>0</v>
      </c>
      <c r="X80" s="2">
        <v>0</v>
      </c>
      <c r="Y80" s="2">
        <v>0</v>
      </c>
      <c r="Z80" s="2">
        <v>0</v>
      </c>
      <c r="AA80" s="2">
        <v>0</v>
      </c>
      <c r="AB80" s="2">
        <v>0</v>
      </c>
      <c r="AC80" s="2">
        <v>0</v>
      </c>
      <c r="AD80" s="2">
        <v>0</v>
      </c>
      <c r="AE80" s="2">
        <v>0</v>
      </c>
      <c r="AF80" s="2">
        <v>1</v>
      </c>
      <c r="AG80" s="2">
        <v>2</v>
      </c>
      <c r="AH80" s="2">
        <v>1</v>
      </c>
      <c r="AI80" s="2">
        <v>5</v>
      </c>
      <c r="AJ80" s="46">
        <v>1</v>
      </c>
      <c r="AK80" s="2">
        <v>1</v>
      </c>
      <c r="AL80" s="2">
        <v>0</v>
      </c>
      <c r="AM80" s="2">
        <v>0</v>
      </c>
      <c r="AN80" s="2">
        <v>0</v>
      </c>
      <c r="AO80" s="2">
        <v>0</v>
      </c>
      <c r="AP80" s="2">
        <v>0</v>
      </c>
      <c r="AQ80" s="2">
        <v>0</v>
      </c>
      <c r="AR80" s="2">
        <v>0</v>
      </c>
      <c r="AS80" s="2">
        <v>0</v>
      </c>
      <c r="AT80" s="2">
        <v>0</v>
      </c>
      <c r="AU80" s="2">
        <v>0</v>
      </c>
      <c r="AV80" s="2">
        <v>0</v>
      </c>
      <c r="AW80" s="2">
        <v>0</v>
      </c>
      <c r="AX80" s="2">
        <v>0</v>
      </c>
      <c r="AY80" s="2">
        <v>0</v>
      </c>
      <c r="AZ80" s="2">
        <v>0</v>
      </c>
      <c r="BA80" s="2">
        <v>0</v>
      </c>
      <c r="BB80" s="2">
        <v>0</v>
      </c>
      <c r="BC80" s="2">
        <v>0</v>
      </c>
      <c r="BD80" s="2">
        <v>0</v>
      </c>
      <c r="BE80" s="2">
        <v>0</v>
      </c>
      <c r="BF80" s="2">
        <v>1</v>
      </c>
      <c r="BG80" s="2">
        <v>3</v>
      </c>
      <c r="BH80" s="2">
        <v>0</v>
      </c>
      <c r="BI80" s="2">
        <v>0</v>
      </c>
      <c r="BJ80" s="2">
        <v>0</v>
      </c>
      <c r="BK80" s="2">
        <v>0</v>
      </c>
      <c r="BL80" s="2">
        <v>0</v>
      </c>
      <c r="BM80" s="2">
        <v>0</v>
      </c>
      <c r="BN80" s="2">
        <v>0</v>
      </c>
      <c r="BO80" s="2">
        <v>0</v>
      </c>
      <c r="BP80" s="2">
        <v>1</v>
      </c>
      <c r="BQ80" s="2">
        <v>0</v>
      </c>
      <c r="BR80" s="2">
        <v>0</v>
      </c>
      <c r="BS80" s="2">
        <v>0</v>
      </c>
      <c r="CB80" s="2">
        <v>1</v>
      </c>
      <c r="CC80" s="2">
        <v>1</v>
      </c>
      <c r="CD80" s="2" t="s">
        <v>1408</v>
      </c>
      <c r="CE80" s="2">
        <v>13000</v>
      </c>
      <c r="CF80" s="46">
        <v>5286</v>
      </c>
      <c r="CG80" s="2">
        <v>0</v>
      </c>
      <c r="CH80" s="46">
        <v>2</v>
      </c>
      <c r="CI80" s="2">
        <v>0</v>
      </c>
      <c r="CJ80" s="2">
        <v>0</v>
      </c>
      <c r="CK80" s="2">
        <v>0</v>
      </c>
      <c r="CL80" s="2">
        <v>0</v>
      </c>
      <c r="CM80" s="2">
        <v>0</v>
      </c>
      <c r="CN80" s="2">
        <v>0</v>
      </c>
      <c r="CO80" s="2">
        <v>0</v>
      </c>
      <c r="CP80" s="2">
        <v>1</v>
      </c>
      <c r="CQ80" s="2">
        <v>1</v>
      </c>
      <c r="CR80" s="2">
        <v>1</v>
      </c>
      <c r="CT80" s="46">
        <v>5</v>
      </c>
      <c r="CU80" s="46">
        <v>280</v>
      </c>
      <c r="CV80" s="2">
        <v>0</v>
      </c>
      <c r="CX80" s="2">
        <v>0</v>
      </c>
      <c r="CZ80" s="2">
        <v>0</v>
      </c>
      <c r="DB80" s="46">
        <v>0</v>
      </c>
      <c r="DC80" s="46"/>
      <c r="DD80" s="46">
        <v>2</v>
      </c>
      <c r="DE80" s="46">
        <v>80</v>
      </c>
      <c r="DF80" s="2">
        <v>0</v>
      </c>
      <c r="DH80" s="46">
        <v>2</v>
      </c>
      <c r="DI80" s="46">
        <v>80</v>
      </c>
      <c r="DJ80" s="46">
        <v>0</v>
      </c>
      <c r="DK80" s="46"/>
      <c r="DL80" s="2">
        <v>1</v>
      </c>
      <c r="DM80" s="2">
        <v>40</v>
      </c>
      <c r="DN80" s="46">
        <v>4</v>
      </c>
      <c r="DO80" s="46">
        <v>160</v>
      </c>
      <c r="DP80" s="46">
        <v>0</v>
      </c>
      <c r="DQ80" s="46"/>
      <c r="DR80" s="2">
        <v>0</v>
      </c>
      <c r="DS80" s="46"/>
      <c r="DT80" s="46"/>
      <c r="DU80" s="46"/>
      <c r="DV80" s="46"/>
      <c r="DW80" s="46"/>
      <c r="DX80" s="46"/>
      <c r="DY80" s="46"/>
      <c r="DZ80" s="46"/>
      <c r="EA80" s="46"/>
      <c r="EB80" s="46"/>
      <c r="EC80" s="46"/>
      <c r="ED80" s="46"/>
      <c r="EE80" s="46"/>
      <c r="EF80" s="46"/>
      <c r="EG80" s="46"/>
      <c r="EH80" s="46"/>
      <c r="EI80" s="2">
        <v>0</v>
      </c>
      <c r="EJ80" s="2">
        <v>0</v>
      </c>
      <c r="EK80" s="2">
        <v>0</v>
      </c>
      <c r="EL80" s="2">
        <v>0</v>
      </c>
      <c r="EM80" s="2">
        <v>0</v>
      </c>
      <c r="EN80" s="2">
        <v>0</v>
      </c>
      <c r="EO80" s="2">
        <v>0</v>
      </c>
      <c r="EP80" s="2">
        <v>0</v>
      </c>
      <c r="EQ80" s="2">
        <v>0</v>
      </c>
      <c r="ER80" s="2">
        <v>0</v>
      </c>
      <c r="ES80" s="2">
        <v>0</v>
      </c>
      <c r="ET80" s="2">
        <v>0</v>
      </c>
      <c r="EU80" s="2">
        <v>0</v>
      </c>
      <c r="FD80" s="2">
        <v>0</v>
      </c>
      <c r="FZ80" s="2">
        <v>0</v>
      </c>
      <c r="GV80" s="2">
        <v>0</v>
      </c>
      <c r="HR80" s="2">
        <v>1</v>
      </c>
      <c r="HS80" s="2">
        <v>1</v>
      </c>
      <c r="HT80" s="2">
        <v>0</v>
      </c>
      <c r="HU80" s="2">
        <v>0</v>
      </c>
      <c r="HV80" s="2">
        <v>0</v>
      </c>
      <c r="HW80" s="2">
        <v>0</v>
      </c>
      <c r="HX80" s="2">
        <v>0</v>
      </c>
      <c r="HY80" s="2">
        <v>0</v>
      </c>
      <c r="HZ80" s="2">
        <v>1</v>
      </c>
      <c r="IA80" s="2">
        <v>0</v>
      </c>
      <c r="IB80" s="2">
        <v>0</v>
      </c>
      <c r="IC80" s="2">
        <v>0</v>
      </c>
      <c r="ID80" s="2">
        <v>0</v>
      </c>
      <c r="IE80" s="2">
        <v>0</v>
      </c>
      <c r="IF80" s="2">
        <v>0</v>
      </c>
      <c r="IG80" s="2">
        <v>0</v>
      </c>
      <c r="IP80" s="2">
        <v>1</v>
      </c>
      <c r="IQ80" s="2">
        <v>0</v>
      </c>
      <c r="IR80" s="2">
        <v>0</v>
      </c>
      <c r="IS80" s="2">
        <v>0</v>
      </c>
      <c r="IT80" s="2">
        <v>0</v>
      </c>
      <c r="IU80" s="2">
        <v>0</v>
      </c>
      <c r="IV80" s="2">
        <v>0</v>
      </c>
      <c r="IW80" s="2">
        <v>2</v>
      </c>
      <c r="IX80" s="2">
        <v>0</v>
      </c>
      <c r="IY80" s="2">
        <v>0</v>
      </c>
      <c r="IZ80" s="2">
        <v>0</v>
      </c>
      <c r="JA80" s="2">
        <v>0</v>
      </c>
      <c r="JB80" s="2">
        <v>0</v>
      </c>
      <c r="JK80" s="2">
        <v>1</v>
      </c>
      <c r="JL80" s="2">
        <v>0</v>
      </c>
      <c r="JM80" s="2">
        <v>0</v>
      </c>
      <c r="JN80" s="2">
        <v>0</v>
      </c>
      <c r="JO80" s="2">
        <v>0</v>
      </c>
      <c r="JP80" s="2">
        <v>0</v>
      </c>
      <c r="JQ80" s="2">
        <v>0</v>
      </c>
      <c r="JR80" s="2">
        <v>2</v>
      </c>
      <c r="JS80" s="2">
        <v>0</v>
      </c>
      <c r="JT80" s="2">
        <v>0</v>
      </c>
      <c r="JU80" s="2">
        <v>0</v>
      </c>
      <c r="JV80" s="2">
        <v>0</v>
      </c>
      <c r="JW80" s="2">
        <v>0</v>
      </c>
      <c r="KF80" s="2">
        <v>1</v>
      </c>
      <c r="KG80" s="2">
        <v>10</v>
      </c>
      <c r="KH80" s="2">
        <v>1</v>
      </c>
      <c r="KJ80" s="2">
        <v>4</v>
      </c>
      <c r="KK80" s="2">
        <v>4</v>
      </c>
      <c r="KL80" s="2">
        <v>4</v>
      </c>
      <c r="KM80" s="2">
        <v>4</v>
      </c>
      <c r="KN80" s="2">
        <v>4</v>
      </c>
      <c r="KO80" s="2">
        <v>3</v>
      </c>
      <c r="KP80" s="2">
        <v>4</v>
      </c>
      <c r="KQ80" s="2">
        <v>3</v>
      </c>
      <c r="KR80" s="2">
        <v>4</v>
      </c>
      <c r="KS80" s="2">
        <v>4</v>
      </c>
      <c r="KT80" s="2">
        <v>4</v>
      </c>
      <c r="KU80" s="2">
        <v>4</v>
      </c>
      <c r="KV80" s="2">
        <v>0</v>
      </c>
      <c r="LE80" s="2">
        <v>1</v>
      </c>
      <c r="LF80" s="2">
        <v>1</v>
      </c>
      <c r="LG80" s="2">
        <v>1</v>
      </c>
      <c r="LH80" s="2">
        <v>1</v>
      </c>
      <c r="LI80" s="2">
        <v>1</v>
      </c>
      <c r="LJ80" s="2">
        <v>1</v>
      </c>
      <c r="LK80" s="2">
        <v>1</v>
      </c>
      <c r="LL80" s="2">
        <v>1</v>
      </c>
      <c r="LM80" s="2">
        <v>0</v>
      </c>
      <c r="LN80" s="46">
        <v>3</v>
      </c>
      <c r="LO80" s="46">
        <v>2</v>
      </c>
      <c r="LP80" s="2">
        <v>0</v>
      </c>
      <c r="LQ80" s="2">
        <v>1</v>
      </c>
      <c r="LR80" s="2">
        <v>1</v>
      </c>
      <c r="LS80" s="2">
        <v>1</v>
      </c>
      <c r="LT80" s="46">
        <v>1</v>
      </c>
      <c r="LU80" s="46">
        <v>1</v>
      </c>
      <c r="LV80" s="2">
        <v>0</v>
      </c>
      <c r="LW80" s="2">
        <v>0</v>
      </c>
      <c r="LX80" s="2">
        <v>0</v>
      </c>
      <c r="LY80" s="46">
        <v>1</v>
      </c>
      <c r="LZ80" s="46">
        <v>0</v>
      </c>
      <c r="MA80" s="46">
        <v>0</v>
      </c>
      <c r="MB80" s="2">
        <v>0</v>
      </c>
      <c r="MC80" s="2">
        <v>1</v>
      </c>
      <c r="MD80" s="2">
        <v>0</v>
      </c>
      <c r="ME80" s="2">
        <v>0</v>
      </c>
      <c r="MF80" s="2">
        <v>1</v>
      </c>
      <c r="MG80" s="2">
        <v>0</v>
      </c>
      <c r="MH80" s="2">
        <v>0</v>
      </c>
      <c r="MI80" s="2">
        <v>1</v>
      </c>
      <c r="MJ80" s="2">
        <v>0</v>
      </c>
      <c r="MK80" s="2">
        <v>0</v>
      </c>
      <c r="ML80" s="2">
        <v>0</v>
      </c>
      <c r="MM80" s="2">
        <v>0</v>
      </c>
      <c r="MN80" s="46">
        <v>0</v>
      </c>
      <c r="MO80" s="46">
        <v>0</v>
      </c>
      <c r="MP80" s="2">
        <v>0</v>
      </c>
      <c r="MQ80" s="2">
        <v>0</v>
      </c>
      <c r="MR80" s="2">
        <v>0</v>
      </c>
      <c r="MS80" s="2">
        <v>1</v>
      </c>
      <c r="MT80" s="2">
        <v>1</v>
      </c>
      <c r="MU80" s="2">
        <v>1</v>
      </c>
      <c r="MV80" s="2">
        <v>1</v>
      </c>
      <c r="MW80" s="2">
        <v>1</v>
      </c>
      <c r="MX80" s="2">
        <v>1</v>
      </c>
      <c r="MY80" s="2">
        <v>0</v>
      </c>
      <c r="MZ80" s="2">
        <v>0</v>
      </c>
      <c r="NA80" s="2">
        <v>0</v>
      </c>
      <c r="NB80" s="2">
        <v>0</v>
      </c>
      <c r="NC80" s="2">
        <v>0</v>
      </c>
      <c r="ND80" s="2">
        <v>0</v>
      </c>
      <c r="NE80" s="2">
        <v>1</v>
      </c>
      <c r="NF80" s="46">
        <v>1</v>
      </c>
      <c r="NG80" s="46">
        <v>0</v>
      </c>
      <c r="NH80" s="2">
        <v>1</v>
      </c>
      <c r="NI80" s="2">
        <v>1</v>
      </c>
      <c r="NJ80" s="38">
        <v>44105</v>
      </c>
      <c r="NK80" s="2">
        <v>2</v>
      </c>
      <c r="NL80" s="2">
        <v>0</v>
      </c>
      <c r="NM80" s="2">
        <v>0</v>
      </c>
      <c r="NN80" s="2">
        <v>0</v>
      </c>
      <c r="NO80" s="2">
        <v>0</v>
      </c>
      <c r="NP80" s="2">
        <v>0</v>
      </c>
      <c r="NQ80" s="2">
        <v>0</v>
      </c>
      <c r="NR80" s="2">
        <v>0</v>
      </c>
      <c r="NS80" s="2">
        <v>0</v>
      </c>
      <c r="NT80" s="2">
        <v>0</v>
      </c>
      <c r="NU80" s="2">
        <v>0</v>
      </c>
      <c r="NV80" s="2">
        <v>0</v>
      </c>
      <c r="NW80" s="2">
        <v>0</v>
      </c>
      <c r="NX80" s="2">
        <v>0</v>
      </c>
      <c r="NY80" s="2">
        <v>0</v>
      </c>
      <c r="NZ80" s="2">
        <v>0</v>
      </c>
      <c r="OA80" s="2">
        <v>0</v>
      </c>
      <c r="OB80" s="2">
        <v>0</v>
      </c>
      <c r="OC80" s="2">
        <v>0</v>
      </c>
      <c r="OD80" s="2">
        <v>0</v>
      </c>
      <c r="OE80" s="2">
        <v>0</v>
      </c>
      <c r="OF80" s="2">
        <v>0</v>
      </c>
      <c r="OG80" s="2">
        <v>0</v>
      </c>
      <c r="OH80" s="2">
        <v>0</v>
      </c>
      <c r="OI80" s="2">
        <v>1</v>
      </c>
      <c r="OJ80" s="2">
        <v>1</v>
      </c>
      <c r="OK80" s="2">
        <v>2</v>
      </c>
      <c r="OL80" s="2">
        <v>1</v>
      </c>
      <c r="OM80" s="2">
        <v>1</v>
      </c>
      <c r="ON80" s="2">
        <v>1</v>
      </c>
      <c r="OO80" s="2">
        <v>1</v>
      </c>
      <c r="OP80" s="2">
        <v>1</v>
      </c>
      <c r="OQ80" s="2">
        <v>1</v>
      </c>
      <c r="OR80" s="2">
        <v>1</v>
      </c>
      <c r="OS80" s="2">
        <v>2</v>
      </c>
      <c r="OT80" s="46">
        <v>2</v>
      </c>
      <c r="OU80" s="2">
        <v>1</v>
      </c>
      <c r="OV80" s="2">
        <v>1</v>
      </c>
      <c r="OW80" s="2">
        <v>1</v>
      </c>
      <c r="OX80" s="2">
        <v>1</v>
      </c>
      <c r="OY80" s="2">
        <v>2</v>
      </c>
      <c r="OZ80" s="2">
        <v>3</v>
      </c>
      <c r="PA80" s="2">
        <v>1</v>
      </c>
      <c r="PB80" s="2">
        <v>1</v>
      </c>
      <c r="PC80" s="46">
        <v>1</v>
      </c>
      <c r="PD80" s="46">
        <v>1</v>
      </c>
      <c r="PE80" s="2">
        <v>1</v>
      </c>
      <c r="PF80" s="2">
        <v>1</v>
      </c>
      <c r="PG80" s="2">
        <v>3</v>
      </c>
      <c r="PH80" s="46">
        <v>2</v>
      </c>
      <c r="PI80" s="2">
        <v>3</v>
      </c>
      <c r="PJ80" s="2">
        <v>1</v>
      </c>
      <c r="PK80" s="2">
        <v>1</v>
      </c>
      <c r="PL80" s="2">
        <v>1</v>
      </c>
      <c r="PM80" s="2">
        <v>1</v>
      </c>
      <c r="PN80" s="2">
        <v>1</v>
      </c>
      <c r="PO80" s="2">
        <v>1</v>
      </c>
      <c r="PP80" s="2">
        <v>2</v>
      </c>
      <c r="PQ80" s="2">
        <v>2</v>
      </c>
      <c r="PR80" s="2">
        <v>3</v>
      </c>
      <c r="PS80" s="2">
        <v>2</v>
      </c>
      <c r="PT80" s="2">
        <v>1</v>
      </c>
      <c r="PU80" s="2">
        <v>2</v>
      </c>
      <c r="PV80" s="2">
        <v>3</v>
      </c>
      <c r="PW80" s="2">
        <v>1</v>
      </c>
      <c r="PX80" s="2">
        <v>1</v>
      </c>
      <c r="PY80" s="2">
        <v>1</v>
      </c>
      <c r="PZ80" s="2">
        <v>1</v>
      </c>
      <c r="QA80" s="2">
        <v>2</v>
      </c>
      <c r="QB80" s="2">
        <v>1</v>
      </c>
      <c r="QC80" s="2">
        <v>1</v>
      </c>
      <c r="QD80" s="2">
        <v>3</v>
      </c>
      <c r="QE80" s="2">
        <v>2</v>
      </c>
      <c r="QF80" s="2">
        <v>3</v>
      </c>
      <c r="QG80" s="2">
        <v>3</v>
      </c>
      <c r="QH80" s="2">
        <v>3</v>
      </c>
      <c r="QI80" s="2">
        <v>3</v>
      </c>
      <c r="QJ80" s="2">
        <v>1</v>
      </c>
      <c r="QK80" s="2">
        <v>0</v>
      </c>
      <c r="QL80" s="2">
        <v>0</v>
      </c>
      <c r="QM80" s="2">
        <v>1</v>
      </c>
      <c r="QN80" s="2">
        <v>0</v>
      </c>
      <c r="QO80" s="2">
        <v>3</v>
      </c>
      <c r="QP80" s="2">
        <v>1</v>
      </c>
      <c r="QQ80" s="2">
        <v>1</v>
      </c>
      <c r="QR80" s="2">
        <v>1</v>
      </c>
      <c r="QS80" s="2" t="s">
        <v>1409</v>
      </c>
      <c r="QT80" s="2">
        <v>1</v>
      </c>
      <c r="QU80" s="2" t="s">
        <v>1409</v>
      </c>
      <c r="QV80" s="2">
        <v>3</v>
      </c>
      <c r="QW80" s="2">
        <v>2</v>
      </c>
      <c r="QX80" s="2">
        <v>1</v>
      </c>
      <c r="QY80" s="2">
        <v>0</v>
      </c>
      <c r="RA80" s="2">
        <v>0</v>
      </c>
      <c r="RB80" s="2">
        <v>0</v>
      </c>
      <c r="RL80" s="2">
        <v>1</v>
      </c>
      <c r="RM80" s="2">
        <v>0</v>
      </c>
      <c r="RN80" s="2">
        <v>0</v>
      </c>
      <c r="RO80" s="2">
        <v>0</v>
      </c>
      <c r="RP80" s="2">
        <v>1</v>
      </c>
      <c r="RQ80" s="2">
        <v>0</v>
      </c>
      <c r="RR80" s="2">
        <v>1</v>
      </c>
      <c r="RS80" s="2">
        <v>0</v>
      </c>
      <c r="RT80" s="2">
        <v>0</v>
      </c>
      <c r="RU80" s="2">
        <v>0</v>
      </c>
      <c r="RV80" s="2">
        <v>1</v>
      </c>
      <c r="RW80" s="2">
        <v>1</v>
      </c>
      <c r="RX80" s="2">
        <v>1</v>
      </c>
      <c r="RY80" s="2">
        <v>0</v>
      </c>
      <c r="RZ80" s="2">
        <v>0</v>
      </c>
      <c r="SA80" s="2">
        <v>1</v>
      </c>
      <c r="SB80" s="2">
        <v>1</v>
      </c>
      <c r="SC80" s="2">
        <v>1</v>
      </c>
      <c r="SD80" s="2">
        <v>0</v>
      </c>
      <c r="SE80" s="2">
        <v>0</v>
      </c>
      <c r="SF80" s="2">
        <v>0</v>
      </c>
      <c r="SG80" s="2">
        <v>0</v>
      </c>
      <c r="SH80" s="2">
        <v>1</v>
      </c>
      <c r="SI80" s="2">
        <v>1</v>
      </c>
      <c r="SJ80" s="2" t="s">
        <v>1410</v>
      </c>
      <c r="SK80" s="2">
        <v>1</v>
      </c>
      <c r="SL80" s="2">
        <v>1</v>
      </c>
      <c r="SM80" s="2">
        <v>1</v>
      </c>
      <c r="SN80" s="2">
        <v>0</v>
      </c>
      <c r="SO80" s="2">
        <v>1</v>
      </c>
      <c r="SP80" s="2">
        <v>1</v>
      </c>
      <c r="SQ80" s="2">
        <v>1</v>
      </c>
      <c r="SR80" s="2">
        <v>1</v>
      </c>
      <c r="SS80" s="2">
        <v>1</v>
      </c>
      <c r="ST80" s="2">
        <v>1</v>
      </c>
      <c r="SU80" s="2">
        <v>1</v>
      </c>
      <c r="SV80" s="2">
        <v>1</v>
      </c>
      <c r="SW80" s="2">
        <v>1</v>
      </c>
      <c r="SX80" s="2">
        <v>0</v>
      </c>
      <c r="SY80" s="2">
        <v>0</v>
      </c>
      <c r="SZ80" s="2">
        <v>1</v>
      </c>
      <c r="TA80" s="2">
        <v>1</v>
      </c>
      <c r="TB80" s="2">
        <v>0</v>
      </c>
      <c r="TC80" s="2">
        <v>0</v>
      </c>
      <c r="TE80" s="2">
        <v>0</v>
      </c>
      <c r="TF80" s="2">
        <v>0</v>
      </c>
      <c r="TG80" s="2">
        <v>1</v>
      </c>
      <c r="TH80" s="2">
        <v>1</v>
      </c>
      <c r="TI80" s="2">
        <v>1</v>
      </c>
      <c r="TJ80" s="2">
        <v>1</v>
      </c>
      <c r="TK80" s="2">
        <v>1</v>
      </c>
      <c r="TL80" s="2">
        <v>1</v>
      </c>
      <c r="TM80" s="2">
        <v>1</v>
      </c>
      <c r="TN80" s="2">
        <v>1</v>
      </c>
      <c r="TO80" s="2">
        <v>1</v>
      </c>
      <c r="TP80" s="2">
        <v>1</v>
      </c>
      <c r="TQ80" s="2">
        <v>1</v>
      </c>
      <c r="TR80" s="2">
        <v>1</v>
      </c>
      <c r="TS80" s="2">
        <v>1</v>
      </c>
      <c r="TT80" s="2">
        <v>0</v>
      </c>
      <c r="TU80" s="2">
        <v>0</v>
      </c>
      <c r="TV80" s="2">
        <v>1</v>
      </c>
      <c r="TW80" s="2">
        <v>1</v>
      </c>
      <c r="TX80" s="2">
        <v>1</v>
      </c>
      <c r="TY80" s="2">
        <v>0</v>
      </c>
      <c r="UA80" s="2">
        <v>2</v>
      </c>
      <c r="UB80" s="2">
        <v>2</v>
      </c>
      <c r="UC80" s="2">
        <v>1</v>
      </c>
      <c r="UD80" s="2">
        <v>0</v>
      </c>
      <c r="UE80" s="2">
        <v>0</v>
      </c>
      <c r="UF80" s="2">
        <v>0</v>
      </c>
      <c r="UG80" s="2">
        <v>1</v>
      </c>
      <c r="UH80" s="2">
        <v>0</v>
      </c>
      <c r="UI80" s="2">
        <v>1</v>
      </c>
      <c r="UJ80" s="2">
        <v>0</v>
      </c>
      <c r="UK80" s="2">
        <v>0</v>
      </c>
      <c r="UL80" s="2">
        <v>0</v>
      </c>
      <c r="UM80" s="2">
        <v>0</v>
      </c>
      <c r="UN80" s="2">
        <v>0</v>
      </c>
      <c r="UO80" s="2">
        <v>0</v>
      </c>
      <c r="UP80" s="2">
        <v>0</v>
      </c>
      <c r="UQ80" s="2">
        <v>0</v>
      </c>
      <c r="UR80" s="2">
        <v>0</v>
      </c>
      <c r="US80" s="2">
        <v>0</v>
      </c>
      <c r="UT80" s="2">
        <v>0</v>
      </c>
      <c r="UU80" s="2">
        <v>1</v>
      </c>
      <c r="UV80" s="2">
        <v>1</v>
      </c>
      <c r="UW80" s="2">
        <v>0</v>
      </c>
      <c r="UX80" s="2">
        <v>0</v>
      </c>
      <c r="UY80" s="2">
        <v>0</v>
      </c>
      <c r="UZ80" s="2">
        <v>2</v>
      </c>
    </row>
    <row r="81" spans="1:572" x14ac:dyDescent="0.25">
      <c r="A81" s="2">
        <v>134</v>
      </c>
      <c r="B81" s="2" t="s">
        <v>114</v>
      </c>
      <c r="C81" s="2" t="s">
        <v>1328</v>
      </c>
      <c r="D81" s="2">
        <v>1</v>
      </c>
      <c r="F81" s="31" t="s">
        <v>2622</v>
      </c>
      <c r="G81" s="2">
        <v>1</v>
      </c>
      <c r="H81" s="2">
        <v>0</v>
      </c>
      <c r="J81" s="2">
        <v>1</v>
      </c>
      <c r="K81" s="2">
        <v>1</v>
      </c>
      <c r="L81" s="2">
        <v>1</v>
      </c>
      <c r="M81" s="2">
        <v>1</v>
      </c>
      <c r="N81" s="2">
        <v>1</v>
      </c>
      <c r="O81" s="2">
        <v>1</v>
      </c>
      <c r="P81" s="2">
        <v>1</v>
      </c>
      <c r="Q81" s="2">
        <v>1</v>
      </c>
      <c r="R81" s="2">
        <v>1</v>
      </c>
      <c r="S81" s="2">
        <v>1</v>
      </c>
      <c r="T81" s="2">
        <v>1</v>
      </c>
      <c r="U81" s="2">
        <v>1</v>
      </c>
      <c r="V81" s="2">
        <v>1</v>
      </c>
      <c r="W81" s="2">
        <v>1</v>
      </c>
      <c r="X81" s="2">
        <v>1</v>
      </c>
      <c r="Y81" s="2">
        <v>1</v>
      </c>
      <c r="Z81" s="2">
        <v>1</v>
      </c>
      <c r="AA81" s="2">
        <v>1</v>
      </c>
      <c r="AB81" s="2">
        <v>1</v>
      </c>
      <c r="AC81" s="2">
        <v>1</v>
      </c>
      <c r="AD81" s="2">
        <v>1</v>
      </c>
      <c r="AE81" s="2">
        <v>0</v>
      </c>
      <c r="AF81" s="2">
        <v>1</v>
      </c>
      <c r="AG81" s="2">
        <v>3</v>
      </c>
      <c r="AH81" s="2">
        <v>1</v>
      </c>
      <c r="AI81" s="2">
        <v>3</v>
      </c>
      <c r="AJ81" s="46">
        <v>0</v>
      </c>
      <c r="AK81" s="2">
        <v>0</v>
      </c>
      <c r="AL81" s="2">
        <v>0</v>
      </c>
      <c r="AM81" s="2">
        <v>0</v>
      </c>
      <c r="AN81" s="2">
        <v>0</v>
      </c>
      <c r="AO81" s="2">
        <v>0</v>
      </c>
      <c r="AP81" s="2">
        <v>0</v>
      </c>
      <c r="AQ81" s="2">
        <v>0</v>
      </c>
      <c r="AR81" s="2">
        <v>0</v>
      </c>
      <c r="AS81" s="2">
        <v>0</v>
      </c>
      <c r="AT81" s="2">
        <v>0</v>
      </c>
      <c r="AU81" s="2">
        <v>0</v>
      </c>
      <c r="AV81" s="2">
        <v>0</v>
      </c>
      <c r="AW81" s="2">
        <v>0</v>
      </c>
      <c r="AX81" s="2">
        <v>0</v>
      </c>
      <c r="AY81" s="2">
        <v>0</v>
      </c>
      <c r="AZ81" s="2">
        <v>0</v>
      </c>
      <c r="BA81" s="2">
        <v>0</v>
      </c>
      <c r="BB81" s="2">
        <v>0</v>
      </c>
      <c r="BC81" s="2">
        <v>0</v>
      </c>
      <c r="BD81" s="2">
        <v>0</v>
      </c>
      <c r="BE81" s="2">
        <v>0</v>
      </c>
      <c r="BF81" s="2">
        <v>1</v>
      </c>
      <c r="BG81" s="2">
        <v>6</v>
      </c>
      <c r="BH81" s="2">
        <v>0</v>
      </c>
      <c r="BI81" s="2">
        <v>0</v>
      </c>
      <c r="BJ81" s="2">
        <v>0</v>
      </c>
      <c r="BK81" s="2">
        <v>4</v>
      </c>
      <c r="BL81" s="2">
        <v>5</v>
      </c>
      <c r="BM81" s="2">
        <v>0</v>
      </c>
      <c r="BN81" s="2">
        <v>1</v>
      </c>
      <c r="BO81" s="2">
        <v>2</v>
      </c>
      <c r="BP81" s="2">
        <v>0</v>
      </c>
      <c r="BQ81" s="2">
        <v>0</v>
      </c>
      <c r="BR81" s="2">
        <v>6</v>
      </c>
      <c r="BS81" s="2">
        <v>1</v>
      </c>
      <c r="BT81" s="2">
        <v>1</v>
      </c>
      <c r="BU81" s="2">
        <v>0</v>
      </c>
      <c r="BV81" s="2">
        <v>1</v>
      </c>
      <c r="BW81" s="2">
        <v>0</v>
      </c>
      <c r="BX81" s="2">
        <v>1</v>
      </c>
      <c r="BY81" s="2">
        <v>1</v>
      </c>
      <c r="BZ81" s="2">
        <v>0</v>
      </c>
      <c r="CA81" s="2">
        <v>0</v>
      </c>
      <c r="CB81" s="2">
        <v>1</v>
      </c>
      <c r="CC81" s="2">
        <v>0</v>
      </c>
      <c r="CE81" s="2">
        <v>40000</v>
      </c>
      <c r="CF81" s="46">
        <v>18000</v>
      </c>
      <c r="CG81" s="2">
        <v>0</v>
      </c>
      <c r="CH81" s="46">
        <v>4</v>
      </c>
      <c r="CI81" s="2">
        <v>4</v>
      </c>
      <c r="CJ81" s="2">
        <v>4</v>
      </c>
      <c r="CK81" s="2">
        <v>0</v>
      </c>
      <c r="CL81" s="2">
        <v>1</v>
      </c>
      <c r="CM81" s="2">
        <v>4</v>
      </c>
      <c r="CN81" s="2">
        <v>4</v>
      </c>
      <c r="CO81" s="2">
        <v>1</v>
      </c>
      <c r="CP81" s="2">
        <v>1</v>
      </c>
      <c r="CQ81" s="2">
        <v>4</v>
      </c>
      <c r="CR81" s="2">
        <v>2</v>
      </c>
      <c r="CS81" s="2">
        <v>3</v>
      </c>
      <c r="CT81" s="46">
        <v>6</v>
      </c>
      <c r="CU81" s="46">
        <v>240</v>
      </c>
      <c r="CV81" s="2">
        <v>0</v>
      </c>
      <c r="CX81" s="2">
        <v>1</v>
      </c>
      <c r="CY81" s="2">
        <v>20</v>
      </c>
      <c r="CZ81" s="2">
        <v>0</v>
      </c>
      <c r="DB81" s="46">
        <v>4</v>
      </c>
      <c r="DC81" s="46">
        <v>140</v>
      </c>
      <c r="DD81" s="46">
        <v>6</v>
      </c>
      <c r="DE81" s="46">
        <v>240</v>
      </c>
      <c r="DF81" s="2">
        <v>0</v>
      </c>
      <c r="DH81" s="46">
        <v>1</v>
      </c>
      <c r="DI81" s="46">
        <v>40</v>
      </c>
      <c r="DJ81" s="46">
        <v>2</v>
      </c>
      <c r="DK81" s="46">
        <v>64</v>
      </c>
      <c r="DL81" s="2">
        <v>4</v>
      </c>
      <c r="DM81" s="2">
        <v>160</v>
      </c>
      <c r="DN81" s="46">
        <v>11</v>
      </c>
      <c r="DO81" s="46">
        <v>440</v>
      </c>
      <c r="DP81" s="46">
        <v>6</v>
      </c>
      <c r="DQ81" s="46">
        <v>120</v>
      </c>
      <c r="DR81" s="2">
        <v>1</v>
      </c>
      <c r="DS81" s="46">
        <v>1</v>
      </c>
      <c r="DT81" s="46">
        <v>40</v>
      </c>
      <c r="DU81" s="46">
        <v>0</v>
      </c>
      <c r="DV81" s="46"/>
      <c r="DW81" s="46">
        <v>1</v>
      </c>
      <c r="DX81" s="46">
        <v>40</v>
      </c>
      <c r="DY81" s="46">
        <v>0</v>
      </c>
      <c r="DZ81" s="46"/>
      <c r="EA81" s="46">
        <v>1</v>
      </c>
      <c r="EB81" s="46">
        <v>40</v>
      </c>
      <c r="EC81" s="46">
        <v>1</v>
      </c>
      <c r="ED81" s="46">
        <v>40</v>
      </c>
      <c r="EE81" s="46">
        <v>0</v>
      </c>
      <c r="EF81" s="46"/>
      <c r="EG81" s="46">
        <v>0</v>
      </c>
      <c r="EH81" s="46"/>
      <c r="EI81" s="2">
        <v>0</v>
      </c>
      <c r="EJ81" s="2">
        <v>0</v>
      </c>
      <c r="EK81" s="2">
        <v>0</v>
      </c>
      <c r="EL81" s="2">
        <v>0</v>
      </c>
      <c r="EM81" s="2">
        <v>0</v>
      </c>
      <c r="EN81" s="2">
        <v>0</v>
      </c>
      <c r="EO81" s="2">
        <v>0</v>
      </c>
      <c r="EP81" s="2">
        <v>0</v>
      </c>
      <c r="EQ81" s="2">
        <v>0</v>
      </c>
      <c r="ER81" s="2">
        <v>0</v>
      </c>
      <c r="ES81" s="2">
        <v>0</v>
      </c>
      <c r="ET81" s="2">
        <v>0</v>
      </c>
      <c r="EU81" s="2">
        <v>1</v>
      </c>
      <c r="EV81" s="2">
        <v>0</v>
      </c>
      <c r="EW81" s="2">
        <v>0</v>
      </c>
      <c r="EX81" s="2">
        <v>0</v>
      </c>
      <c r="EY81" s="2">
        <v>0</v>
      </c>
      <c r="EZ81" s="2">
        <v>0</v>
      </c>
      <c r="FA81" s="2">
        <v>0</v>
      </c>
      <c r="FB81" s="2">
        <v>0</v>
      </c>
      <c r="FC81" s="2">
        <v>0</v>
      </c>
      <c r="FD81" s="2">
        <v>0</v>
      </c>
      <c r="FZ81" s="2">
        <v>0</v>
      </c>
      <c r="GV81" s="2">
        <v>0</v>
      </c>
      <c r="HR81" s="2">
        <v>0</v>
      </c>
      <c r="HS81" s="2">
        <v>0</v>
      </c>
      <c r="HT81" s="2">
        <v>0</v>
      </c>
      <c r="HU81" s="2">
        <v>0</v>
      </c>
      <c r="HV81" s="2">
        <v>0</v>
      </c>
      <c r="HW81" s="2">
        <v>0</v>
      </c>
      <c r="HX81" s="2">
        <v>0</v>
      </c>
      <c r="HY81" s="2">
        <v>0</v>
      </c>
      <c r="HZ81" s="2">
        <v>1</v>
      </c>
      <c r="IA81" s="2">
        <v>0</v>
      </c>
      <c r="IB81" s="2">
        <v>1</v>
      </c>
      <c r="IC81" s="2">
        <v>0</v>
      </c>
      <c r="ID81" s="2">
        <v>1</v>
      </c>
      <c r="IE81" s="2">
        <v>1</v>
      </c>
      <c r="IF81" s="2">
        <v>0</v>
      </c>
      <c r="IG81" s="2">
        <v>0</v>
      </c>
      <c r="IP81" s="2">
        <v>2</v>
      </c>
      <c r="IQ81" s="2">
        <v>0</v>
      </c>
      <c r="IR81" s="2">
        <v>0</v>
      </c>
      <c r="IS81" s="2">
        <v>0</v>
      </c>
      <c r="IT81" s="2">
        <v>2</v>
      </c>
      <c r="IU81" s="2">
        <v>2</v>
      </c>
      <c r="IV81" s="2">
        <v>0</v>
      </c>
      <c r="IW81" s="2">
        <v>2</v>
      </c>
      <c r="IX81" s="2">
        <v>1</v>
      </c>
      <c r="IY81" s="2">
        <v>3</v>
      </c>
      <c r="IZ81" s="2">
        <v>6</v>
      </c>
      <c r="JA81" s="2">
        <v>0</v>
      </c>
      <c r="JB81" s="2">
        <v>1</v>
      </c>
      <c r="JC81" s="2">
        <v>0</v>
      </c>
      <c r="JD81" s="2">
        <v>0</v>
      </c>
      <c r="JE81" s="2">
        <v>1</v>
      </c>
      <c r="JF81" s="2">
        <v>0</v>
      </c>
      <c r="JG81" s="2">
        <v>0</v>
      </c>
      <c r="JH81" s="2">
        <v>0</v>
      </c>
      <c r="JI81" s="2">
        <v>0</v>
      </c>
      <c r="JJ81" s="2">
        <v>0</v>
      </c>
      <c r="JK81" s="2">
        <v>0</v>
      </c>
      <c r="JL81" s="2">
        <v>0</v>
      </c>
      <c r="JM81" s="2">
        <v>0</v>
      </c>
      <c r="JN81" s="2">
        <v>0</v>
      </c>
      <c r="JO81" s="2">
        <v>0</v>
      </c>
      <c r="JP81" s="2">
        <v>0</v>
      </c>
      <c r="JQ81" s="2">
        <v>0</v>
      </c>
      <c r="JR81" s="2">
        <v>0</v>
      </c>
      <c r="JS81" s="2">
        <v>0</v>
      </c>
      <c r="JT81" s="2">
        <v>0</v>
      </c>
      <c r="JU81" s="2">
        <v>0</v>
      </c>
      <c r="JV81" s="2">
        <v>0</v>
      </c>
      <c r="JW81" s="2">
        <v>0</v>
      </c>
      <c r="KF81" s="2">
        <v>1</v>
      </c>
      <c r="KG81" s="2">
        <v>7</v>
      </c>
      <c r="KH81" s="2">
        <v>0</v>
      </c>
      <c r="KI81" s="2">
        <v>1</v>
      </c>
      <c r="KJ81" s="2">
        <v>4</v>
      </c>
      <c r="KK81" s="2">
        <v>4</v>
      </c>
      <c r="KL81" s="2">
        <v>4</v>
      </c>
      <c r="KM81" s="2">
        <v>4</v>
      </c>
      <c r="KN81" s="2">
        <v>2</v>
      </c>
      <c r="KO81" s="2">
        <v>3</v>
      </c>
      <c r="KP81" s="2">
        <v>4</v>
      </c>
      <c r="KQ81" s="2">
        <v>3</v>
      </c>
      <c r="KR81" s="2">
        <v>3</v>
      </c>
      <c r="KS81" s="2">
        <v>4</v>
      </c>
      <c r="KT81" s="2">
        <v>2</v>
      </c>
      <c r="KU81" s="2">
        <v>2</v>
      </c>
      <c r="KV81" s="2">
        <v>0</v>
      </c>
      <c r="LE81" s="2">
        <v>1</v>
      </c>
      <c r="LF81" s="2">
        <v>1</v>
      </c>
      <c r="LG81" s="2">
        <v>0</v>
      </c>
      <c r="LH81" s="2">
        <v>0</v>
      </c>
      <c r="LI81" s="2">
        <v>0</v>
      </c>
      <c r="LJ81" s="2">
        <v>1</v>
      </c>
      <c r="LK81" s="2">
        <v>1</v>
      </c>
      <c r="LL81" s="2">
        <v>1</v>
      </c>
      <c r="LM81" s="2">
        <v>0</v>
      </c>
      <c r="LN81" s="46">
        <v>3</v>
      </c>
      <c r="LO81" s="46">
        <v>1</v>
      </c>
      <c r="LP81" s="2">
        <v>1</v>
      </c>
      <c r="LQ81" s="2">
        <v>1</v>
      </c>
      <c r="LR81" s="2">
        <v>0</v>
      </c>
      <c r="LS81" s="2">
        <v>1</v>
      </c>
      <c r="LT81" s="46">
        <v>1</v>
      </c>
      <c r="LU81" s="46">
        <v>1</v>
      </c>
      <c r="LV81" s="2">
        <v>1</v>
      </c>
      <c r="LW81" s="2">
        <v>0</v>
      </c>
      <c r="LX81" s="2">
        <v>1</v>
      </c>
      <c r="LY81" s="46">
        <v>1</v>
      </c>
      <c r="LZ81" s="46">
        <v>0</v>
      </c>
      <c r="MA81" s="46">
        <v>0</v>
      </c>
      <c r="MB81" s="2">
        <v>1</v>
      </c>
      <c r="MC81" s="2">
        <v>1</v>
      </c>
      <c r="MD81" s="2">
        <v>0</v>
      </c>
      <c r="ME81" s="2">
        <v>0</v>
      </c>
      <c r="MF81" s="2">
        <v>0</v>
      </c>
      <c r="MG81" s="2">
        <v>0</v>
      </c>
      <c r="MH81" s="2">
        <v>1</v>
      </c>
      <c r="MI81" s="2">
        <v>0</v>
      </c>
      <c r="MJ81" s="2">
        <v>1</v>
      </c>
      <c r="MK81" s="2">
        <v>1</v>
      </c>
      <c r="ML81" s="2">
        <v>0</v>
      </c>
      <c r="MM81" s="2">
        <v>0</v>
      </c>
      <c r="MN81" s="46">
        <v>0</v>
      </c>
      <c r="MO81" s="46">
        <v>0</v>
      </c>
      <c r="MP81" s="2">
        <v>0</v>
      </c>
      <c r="MQ81" s="2">
        <v>0</v>
      </c>
      <c r="MR81" s="2">
        <v>0</v>
      </c>
      <c r="MS81" s="2">
        <v>2</v>
      </c>
      <c r="MT81" s="2">
        <v>2</v>
      </c>
      <c r="MU81" s="2">
        <v>2</v>
      </c>
      <c r="MV81" s="2">
        <v>2</v>
      </c>
      <c r="MW81" s="2">
        <v>2</v>
      </c>
      <c r="MX81" s="2">
        <v>2</v>
      </c>
      <c r="MY81" s="2">
        <v>0</v>
      </c>
      <c r="MZ81" s="2">
        <v>1</v>
      </c>
      <c r="NA81" s="2">
        <v>1</v>
      </c>
      <c r="NB81" s="2">
        <v>1</v>
      </c>
      <c r="NC81" s="2">
        <v>1</v>
      </c>
      <c r="ND81" s="2">
        <v>1</v>
      </c>
      <c r="NE81" s="2">
        <v>0</v>
      </c>
      <c r="NF81" s="46">
        <v>1</v>
      </c>
      <c r="NG81" s="46">
        <v>0</v>
      </c>
      <c r="NH81" s="2">
        <v>1</v>
      </c>
      <c r="NI81" s="2">
        <v>1</v>
      </c>
      <c r="NJ81" s="38">
        <v>44075</v>
      </c>
      <c r="NK81" s="2">
        <v>2</v>
      </c>
      <c r="NL81" s="2">
        <v>1</v>
      </c>
      <c r="NM81" s="2">
        <v>0</v>
      </c>
      <c r="NN81" s="2">
        <v>0</v>
      </c>
      <c r="NO81" s="2">
        <v>0</v>
      </c>
      <c r="NP81" s="2">
        <v>0</v>
      </c>
      <c r="NQ81" s="2">
        <v>0</v>
      </c>
      <c r="NR81" s="2">
        <v>1</v>
      </c>
      <c r="NS81" s="2">
        <v>0</v>
      </c>
      <c r="NT81" s="2">
        <v>1</v>
      </c>
      <c r="NU81" s="2">
        <v>1</v>
      </c>
      <c r="NV81" s="2">
        <v>0</v>
      </c>
      <c r="NW81" s="2">
        <v>1</v>
      </c>
      <c r="NX81" s="2">
        <v>0</v>
      </c>
      <c r="NY81" s="2">
        <v>0</v>
      </c>
      <c r="NZ81" s="2">
        <v>0</v>
      </c>
      <c r="OA81" s="2">
        <v>0</v>
      </c>
      <c r="OB81" s="2">
        <v>0</v>
      </c>
      <c r="OC81" s="2">
        <v>0</v>
      </c>
      <c r="OD81" s="2">
        <v>0</v>
      </c>
      <c r="OE81" s="2">
        <v>0</v>
      </c>
      <c r="OF81" s="2">
        <v>0</v>
      </c>
      <c r="OG81" s="2">
        <v>0</v>
      </c>
      <c r="OH81" s="2">
        <v>0</v>
      </c>
      <c r="OI81" s="2">
        <v>1</v>
      </c>
      <c r="OJ81" s="2">
        <v>1</v>
      </c>
      <c r="OK81" s="2">
        <v>2</v>
      </c>
      <c r="OL81" s="2">
        <v>2</v>
      </c>
      <c r="OM81" s="2">
        <v>1</v>
      </c>
      <c r="ON81" s="2">
        <v>2</v>
      </c>
      <c r="OO81" s="2">
        <v>1</v>
      </c>
      <c r="OP81" s="2">
        <v>1</v>
      </c>
      <c r="OQ81" s="2">
        <v>1</v>
      </c>
      <c r="OR81" s="2">
        <v>1</v>
      </c>
      <c r="OS81" s="2">
        <v>1</v>
      </c>
      <c r="OT81" s="46">
        <v>1</v>
      </c>
      <c r="OU81" s="2">
        <v>2</v>
      </c>
      <c r="OV81" s="2">
        <v>1</v>
      </c>
      <c r="OW81" s="2">
        <v>2</v>
      </c>
      <c r="OX81" s="2">
        <v>1</v>
      </c>
      <c r="OY81" s="2">
        <v>2</v>
      </c>
      <c r="OZ81" s="2">
        <v>3</v>
      </c>
      <c r="PA81" s="2">
        <v>3</v>
      </c>
      <c r="PB81" s="2">
        <v>2</v>
      </c>
      <c r="PC81" s="46">
        <v>2</v>
      </c>
      <c r="PD81" s="46">
        <v>2</v>
      </c>
      <c r="PE81" s="2">
        <v>2</v>
      </c>
      <c r="PF81" s="2">
        <v>1</v>
      </c>
      <c r="PG81" s="2">
        <v>3</v>
      </c>
      <c r="PH81" s="46">
        <v>1</v>
      </c>
      <c r="PI81" s="2">
        <v>2</v>
      </c>
      <c r="PJ81" s="2">
        <v>2</v>
      </c>
      <c r="PK81" s="2">
        <v>1</v>
      </c>
      <c r="PL81" s="2">
        <v>1</v>
      </c>
      <c r="PM81" s="2">
        <v>1</v>
      </c>
      <c r="PN81" s="2">
        <v>1</v>
      </c>
      <c r="PO81" s="2">
        <v>1</v>
      </c>
      <c r="PP81" s="2">
        <v>3</v>
      </c>
      <c r="PQ81" s="2">
        <v>3</v>
      </c>
      <c r="PR81" s="2">
        <v>1</v>
      </c>
      <c r="PS81" s="2">
        <v>1</v>
      </c>
      <c r="PT81" s="2">
        <v>1</v>
      </c>
      <c r="PU81" s="2">
        <v>1</v>
      </c>
      <c r="PV81" s="2">
        <v>3</v>
      </c>
      <c r="PW81" s="2">
        <v>1</v>
      </c>
      <c r="PX81" s="2">
        <v>1</v>
      </c>
      <c r="PY81" s="2">
        <v>3</v>
      </c>
      <c r="PZ81" s="2">
        <v>3</v>
      </c>
      <c r="QA81" s="2">
        <v>2</v>
      </c>
      <c r="QB81" s="2">
        <v>2</v>
      </c>
      <c r="QC81" s="2">
        <v>2</v>
      </c>
      <c r="QD81" s="2">
        <v>3</v>
      </c>
      <c r="QE81" s="2">
        <v>2</v>
      </c>
      <c r="QF81" s="2">
        <v>2</v>
      </c>
      <c r="QG81" s="2">
        <v>1</v>
      </c>
      <c r="QH81" s="2">
        <v>3</v>
      </c>
      <c r="QI81" s="2">
        <v>2</v>
      </c>
      <c r="QJ81" s="2">
        <v>3</v>
      </c>
      <c r="QK81" s="2">
        <v>1</v>
      </c>
      <c r="QL81" s="2">
        <v>1</v>
      </c>
      <c r="QM81" s="2">
        <v>1</v>
      </c>
      <c r="QN81" s="2">
        <v>1</v>
      </c>
      <c r="QO81" s="2">
        <v>2</v>
      </c>
      <c r="QP81" s="2">
        <v>1</v>
      </c>
      <c r="QQ81" s="2">
        <v>1</v>
      </c>
      <c r="QR81" s="2">
        <v>0</v>
      </c>
      <c r="QT81" s="2">
        <v>0</v>
      </c>
      <c r="QV81" s="2">
        <v>3</v>
      </c>
      <c r="QW81" s="2">
        <v>3</v>
      </c>
      <c r="QX81" s="2">
        <v>1</v>
      </c>
      <c r="QY81" s="2">
        <v>0</v>
      </c>
      <c r="RA81" s="2">
        <v>1</v>
      </c>
      <c r="RB81" s="2">
        <v>1</v>
      </c>
      <c r="RC81" s="2">
        <v>1</v>
      </c>
      <c r="RD81" s="2">
        <v>3</v>
      </c>
      <c r="RE81" s="2">
        <v>1</v>
      </c>
      <c r="RF81" s="2">
        <v>1</v>
      </c>
      <c r="RG81" s="2">
        <v>1</v>
      </c>
      <c r="RH81" s="2">
        <v>1</v>
      </c>
      <c r="RJ81" s="2">
        <v>1</v>
      </c>
      <c r="RK81" s="2">
        <v>1</v>
      </c>
      <c r="RL81" s="2">
        <v>0</v>
      </c>
      <c r="RM81" s="2">
        <v>0</v>
      </c>
      <c r="RN81" s="2">
        <v>0</v>
      </c>
      <c r="RO81" s="2">
        <v>0</v>
      </c>
      <c r="RP81" s="2">
        <v>0</v>
      </c>
      <c r="RQ81" s="2">
        <v>0</v>
      </c>
      <c r="RR81" s="2">
        <v>1</v>
      </c>
      <c r="RS81" s="2">
        <v>1</v>
      </c>
      <c r="RT81" s="2">
        <v>0</v>
      </c>
      <c r="RU81" s="2">
        <v>1</v>
      </c>
      <c r="RV81" s="2">
        <v>0</v>
      </c>
      <c r="RW81" s="2">
        <v>1</v>
      </c>
      <c r="RX81" s="2">
        <v>1</v>
      </c>
      <c r="RY81" s="2">
        <v>1</v>
      </c>
      <c r="RZ81" s="2">
        <v>0</v>
      </c>
      <c r="SA81" s="2">
        <v>1</v>
      </c>
      <c r="SB81" s="2">
        <v>1</v>
      </c>
      <c r="SC81" s="2">
        <v>1</v>
      </c>
      <c r="SD81" s="2">
        <v>0</v>
      </c>
      <c r="SE81" s="2">
        <v>0</v>
      </c>
      <c r="SF81" s="2">
        <v>0</v>
      </c>
      <c r="SG81" s="2">
        <v>0</v>
      </c>
      <c r="SH81" s="2">
        <v>0</v>
      </c>
      <c r="SI81" s="2">
        <v>1</v>
      </c>
      <c r="SJ81" s="2" t="s">
        <v>1411</v>
      </c>
      <c r="SK81" s="2">
        <v>1</v>
      </c>
      <c r="SL81" s="2">
        <v>1</v>
      </c>
      <c r="SM81" s="2">
        <v>1</v>
      </c>
      <c r="SN81" s="2">
        <v>1</v>
      </c>
      <c r="SO81" s="2">
        <v>1</v>
      </c>
      <c r="SP81" s="2">
        <v>1</v>
      </c>
      <c r="SQ81" s="2">
        <v>0</v>
      </c>
      <c r="SR81" s="2">
        <v>1</v>
      </c>
      <c r="SS81" s="2">
        <v>1</v>
      </c>
      <c r="ST81" s="2">
        <v>1</v>
      </c>
      <c r="SU81" s="2">
        <v>0</v>
      </c>
      <c r="SV81" s="2">
        <v>1</v>
      </c>
      <c r="SW81" s="2">
        <v>0</v>
      </c>
      <c r="SX81" s="2">
        <v>0</v>
      </c>
      <c r="SY81" s="2">
        <v>0</v>
      </c>
      <c r="SZ81" s="2">
        <v>0</v>
      </c>
      <c r="TA81" s="2">
        <v>1</v>
      </c>
      <c r="TB81" s="2">
        <v>0</v>
      </c>
      <c r="TC81" s="2">
        <v>0</v>
      </c>
      <c r="TE81" s="2">
        <v>0</v>
      </c>
      <c r="TF81" s="2">
        <v>0</v>
      </c>
      <c r="TG81" s="2">
        <v>1</v>
      </c>
      <c r="TH81" s="2">
        <v>1</v>
      </c>
      <c r="TI81" s="2">
        <v>1</v>
      </c>
      <c r="TJ81" s="2">
        <v>1</v>
      </c>
      <c r="TK81" s="2">
        <v>0</v>
      </c>
      <c r="TL81" s="2">
        <v>1</v>
      </c>
      <c r="TM81" s="2">
        <v>1</v>
      </c>
      <c r="TN81" s="2">
        <v>1</v>
      </c>
      <c r="TO81" s="2">
        <v>1</v>
      </c>
      <c r="TP81" s="2">
        <v>0</v>
      </c>
      <c r="TR81" s="2">
        <v>0</v>
      </c>
      <c r="TS81" s="2">
        <v>0</v>
      </c>
      <c r="TT81" s="2">
        <v>0</v>
      </c>
      <c r="TU81" s="2">
        <v>0</v>
      </c>
      <c r="TV81" s="2">
        <v>0</v>
      </c>
      <c r="TW81" s="2">
        <v>0</v>
      </c>
      <c r="TX81" s="2">
        <v>0</v>
      </c>
      <c r="TY81" s="2">
        <v>0</v>
      </c>
      <c r="UA81" s="2">
        <v>3</v>
      </c>
      <c r="UB81" s="2">
        <v>3</v>
      </c>
      <c r="UC81" s="2">
        <v>1</v>
      </c>
      <c r="UD81" s="2">
        <v>1</v>
      </c>
      <c r="UE81" s="2">
        <v>0</v>
      </c>
      <c r="UF81" s="2">
        <v>1</v>
      </c>
      <c r="UG81" s="2">
        <v>1</v>
      </c>
      <c r="UH81" s="2">
        <v>0</v>
      </c>
      <c r="UI81" s="2">
        <v>1</v>
      </c>
      <c r="UJ81" s="2">
        <v>0</v>
      </c>
      <c r="UK81" s="2">
        <v>0</v>
      </c>
      <c r="UL81" s="2">
        <v>0</v>
      </c>
      <c r="UM81" s="2">
        <v>0</v>
      </c>
      <c r="UN81" s="2">
        <v>0</v>
      </c>
      <c r="UO81" s="2">
        <v>0</v>
      </c>
      <c r="UP81" s="2">
        <v>1</v>
      </c>
      <c r="UQ81" s="2">
        <v>1</v>
      </c>
      <c r="UR81" s="2">
        <v>1</v>
      </c>
      <c r="US81" s="2">
        <v>1</v>
      </c>
      <c r="UT81" s="2">
        <v>1</v>
      </c>
      <c r="UU81" s="2">
        <v>1</v>
      </c>
      <c r="UV81" s="2">
        <v>1</v>
      </c>
      <c r="UW81" s="2">
        <v>1</v>
      </c>
      <c r="UX81" s="2">
        <v>0</v>
      </c>
      <c r="UY81" s="2">
        <v>0</v>
      </c>
      <c r="UZ81" s="2">
        <v>2</v>
      </c>
    </row>
    <row r="82" spans="1:572" x14ac:dyDescent="0.25">
      <c r="A82" s="2">
        <v>136</v>
      </c>
      <c r="B82" s="2" t="s">
        <v>114</v>
      </c>
      <c r="C82" s="2" t="s">
        <v>1328</v>
      </c>
      <c r="D82" s="2">
        <v>1</v>
      </c>
      <c r="F82" s="31" t="s">
        <v>2623</v>
      </c>
      <c r="G82" s="2">
        <v>1</v>
      </c>
      <c r="H82" s="2">
        <v>0</v>
      </c>
      <c r="J82" s="2">
        <v>1</v>
      </c>
      <c r="K82" s="2">
        <v>1</v>
      </c>
      <c r="L82" s="2">
        <v>1</v>
      </c>
      <c r="M82" s="2">
        <v>1</v>
      </c>
      <c r="N82" s="2">
        <v>1</v>
      </c>
      <c r="O82" s="2">
        <v>1</v>
      </c>
      <c r="P82" s="2">
        <v>1</v>
      </c>
      <c r="Q82" s="2">
        <v>1</v>
      </c>
      <c r="R82" s="2">
        <v>1</v>
      </c>
      <c r="S82" s="2">
        <v>0</v>
      </c>
      <c r="T82" s="2">
        <v>1</v>
      </c>
      <c r="U82" s="2">
        <v>1</v>
      </c>
      <c r="V82" s="2">
        <v>1</v>
      </c>
      <c r="W82" s="2">
        <v>1</v>
      </c>
      <c r="X82" s="2">
        <v>1</v>
      </c>
      <c r="Y82" s="2">
        <v>1</v>
      </c>
      <c r="Z82" s="2">
        <v>1</v>
      </c>
      <c r="AA82" s="2">
        <v>1</v>
      </c>
      <c r="AB82" s="2">
        <v>1</v>
      </c>
      <c r="AC82" s="2">
        <v>1</v>
      </c>
      <c r="AD82" s="2">
        <v>0</v>
      </c>
      <c r="AE82" s="2">
        <v>0</v>
      </c>
      <c r="AF82" s="2">
        <v>1</v>
      </c>
      <c r="AG82" s="2">
        <v>2</v>
      </c>
      <c r="AH82" s="2">
        <v>1</v>
      </c>
      <c r="AI82" s="2">
        <v>4</v>
      </c>
      <c r="AJ82" s="46">
        <v>1</v>
      </c>
      <c r="AK82" s="2">
        <v>0</v>
      </c>
      <c r="AL82" s="2">
        <v>0</v>
      </c>
      <c r="AM82" s="2">
        <v>0</v>
      </c>
      <c r="AN82" s="2">
        <v>0</v>
      </c>
      <c r="AO82" s="2">
        <v>0</v>
      </c>
      <c r="AP82" s="2">
        <v>0</v>
      </c>
      <c r="AQ82" s="2">
        <v>0</v>
      </c>
      <c r="AR82" s="2">
        <v>1</v>
      </c>
      <c r="AS82" s="2">
        <v>0</v>
      </c>
      <c r="AT82" s="2">
        <v>0</v>
      </c>
      <c r="AU82" s="2">
        <v>0</v>
      </c>
      <c r="AV82" s="2">
        <v>0</v>
      </c>
      <c r="AW82" s="2">
        <v>0</v>
      </c>
      <c r="AX82" s="2">
        <v>0</v>
      </c>
      <c r="AY82" s="2">
        <v>0</v>
      </c>
      <c r="AZ82" s="2">
        <v>0</v>
      </c>
      <c r="BA82" s="2">
        <v>0</v>
      </c>
      <c r="BB82" s="2">
        <v>0</v>
      </c>
      <c r="BC82" s="2">
        <v>0</v>
      </c>
      <c r="BD82" s="2">
        <v>0</v>
      </c>
      <c r="BE82" s="2">
        <v>0</v>
      </c>
      <c r="BF82" s="2">
        <v>1</v>
      </c>
      <c r="BG82" s="2">
        <v>0</v>
      </c>
      <c r="BH82" s="2">
        <v>0</v>
      </c>
      <c r="BI82" s="2">
        <v>0</v>
      </c>
      <c r="BJ82" s="2">
        <v>0</v>
      </c>
      <c r="BK82" s="2">
        <v>0</v>
      </c>
      <c r="BL82" s="2">
        <v>0</v>
      </c>
      <c r="BM82" s="2">
        <v>0</v>
      </c>
      <c r="BN82" s="2">
        <v>1</v>
      </c>
      <c r="BO82" s="2">
        <v>0</v>
      </c>
      <c r="BP82" s="2">
        <v>0</v>
      </c>
      <c r="BQ82" s="2">
        <v>0</v>
      </c>
      <c r="BR82" s="2">
        <v>0</v>
      </c>
      <c r="BS82" s="2">
        <v>0</v>
      </c>
      <c r="CB82" s="2">
        <v>1</v>
      </c>
      <c r="CC82" s="2">
        <v>0</v>
      </c>
      <c r="CE82" s="2">
        <v>25000</v>
      </c>
      <c r="CF82" s="46">
        <v>1000</v>
      </c>
      <c r="CG82" s="2">
        <v>0</v>
      </c>
      <c r="CH82" s="46">
        <v>3</v>
      </c>
      <c r="CI82" s="2">
        <v>0</v>
      </c>
      <c r="CJ82" s="2">
        <v>0</v>
      </c>
      <c r="CK82" s="2">
        <v>0</v>
      </c>
      <c r="CL82" s="2">
        <v>0</v>
      </c>
      <c r="CM82" s="2">
        <v>0</v>
      </c>
      <c r="CN82" s="2">
        <v>0</v>
      </c>
      <c r="CO82" s="2">
        <v>0</v>
      </c>
      <c r="CP82" s="2">
        <v>0</v>
      </c>
      <c r="CR82" s="2">
        <v>1</v>
      </c>
      <c r="CT82" s="46">
        <v>6</v>
      </c>
      <c r="CU82" s="46">
        <v>240</v>
      </c>
      <c r="CV82" s="2">
        <v>0</v>
      </c>
      <c r="CX82" s="2">
        <v>0</v>
      </c>
      <c r="CZ82" s="2">
        <v>0</v>
      </c>
      <c r="DB82" s="46">
        <v>0</v>
      </c>
      <c r="DC82" s="46"/>
      <c r="DD82" s="46">
        <v>3</v>
      </c>
      <c r="DE82" s="46">
        <v>120</v>
      </c>
      <c r="DF82" s="2">
        <v>0</v>
      </c>
      <c r="DH82" s="46">
        <v>3</v>
      </c>
      <c r="DI82" s="46">
        <v>120</v>
      </c>
      <c r="DJ82" s="46">
        <v>0</v>
      </c>
      <c r="DK82" s="46"/>
      <c r="DL82" s="2">
        <v>0</v>
      </c>
      <c r="DN82" s="46">
        <v>5</v>
      </c>
      <c r="DO82" s="46">
        <v>200</v>
      </c>
      <c r="DP82" s="46">
        <v>0</v>
      </c>
      <c r="DQ82" s="46"/>
      <c r="DR82" s="2">
        <v>0</v>
      </c>
      <c r="DS82" s="46"/>
      <c r="DT82" s="46"/>
      <c r="DU82" s="46"/>
      <c r="DV82" s="46"/>
      <c r="DW82" s="46"/>
      <c r="DX82" s="46"/>
      <c r="DY82" s="46"/>
      <c r="DZ82" s="46"/>
      <c r="EA82" s="46"/>
      <c r="EB82" s="46"/>
      <c r="EC82" s="46"/>
      <c r="ED82" s="46"/>
      <c r="EE82" s="46"/>
      <c r="EF82" s="46"/>
      <c r="EG82" s="46"/>
      <c r="EH82" s="46"/>
      <c r="EI82" s="2">
        <v>0</v>
      </c>
      <c r="EJ82" s="2">
        <v>0</v>
      </c>
      <c r="EK82" s="2">
        <v>0</v>
      </c>
      <c r="EL82" s="2">
        <v>0</v>
      </c>
      <c r="EM82" s="2">
        <v>0</v>
      </c>
      <c r="EN82" s="2">
        <v>1</v>
      </c>
      <c r="EO82" s="2">
        <v>0</v>
      </c>
      <c r="EP82" s="2">
        <v>0</v>
      </c>
      <c r="EQ82" s="2">
        <v>0</v>
      </c>
      <c r="ER82" s="2">
        <v>0</v>
      </c>
      <c r="ES82" s="2">
        <v>0</v>
      </c>
      <c r="ET82" s="2">
        <v>0</v>
      </c>
      <c r="EU82" s="2">
        <v>0</v>
      </c>
      <c r="FD82" s="2">
        <v>0</v>
      </c>
      <c r="FZ82" s="2">
        <v>0</v>
      </c>
      <c r="GV82" s="2">
        <v>0</v>
      </c>
      <c r="HR82" s="2">
        <v>0</v>
      </c>
      <c r="HS82" s="2">
        <v>0</v>
      </c>
      <c r="HT82" s="2">
        <v>0</v>
      </c>
      <c r="HU82" s="2">
        <v>1</v>
      </c>
      <c r="HV82" s="2">
        <v>0</v>
      </c>
      <c r="HW82" s="2">
        <v>0</v>
      </c>
      <c r="HX82" s="2">
        <v>0</v>
      </c>
      <c r="HY82" s="2">
        <v>0</v>
      </c>
      <c r="HZ82" s="2">
        <v>1</v>
      </c>
      <c r="IA82" s="2">
        <v>0</v>
      </c>
      <c r="IB82" s="2">
        <v>0</v>
      </c>
      <c r="IC82" s="2">
        <v>0</v>
      </c>
      <c r="ID82" s="2">
        <v>0</v>
      </c>
      <c r="IE82" s="2">
        <v>0</v>
      </c>
      <c r="IF82" s="2">
        <v>0</v>
      </c>
      <c r="IG82" s="2">
        <v>0</v>
      </c>
      <c r="IP82" s="2">
        <v>4</v>
      </c>
      <c r="IQ82" s="2">
        <v>0</v>
      </c>
      <c r="IR82" s="2">
        <v>0</v>
      </c>
      <c r="IS82" s="2">
        <v>0</v>
      </c>
      <c r="IT82" s="2">
        <v>0</v>
      </c>
      <c r="IU82" s="2">
        <v>1</v>
      </c>
      <c r="IV82" s="2">
        <v>0</v>
      </c>
      <c r="IW82" s="2">
        <v>1</v>
      </c>
      <c r="IX82" s="2">
        <v>0</v>
      </c>
      <c r="IY82" s="2">
        <v>0</v>
      </c>
      <c r="IZ82" s="2">
        <v>2</v>
      </c>
      <c r="JA82" s="2">
        <v>0</v>
      </c>
      <c r="JB82" s="2">
        <v>0</v>
      </c>
      <c r="JK82" s="2">
        <v>3</v>
      </c>
      <c r="JL82" s="2">
        <v>0</v>
      </c>
      <c r="JM82" s="2">
        <v>0</v>
      </c>
      <c r="JN82" s="2">
        <v>0</v>
      </c>
      <c r="JO82" s="2">
        <v>0</v>
      </c>
      <c r="JP82" s="2">
        <v>0</v>
      </c>
      <c r="JQ82" s="2">
        <v>0</v>
      </c>
      <c r="JR82" s="2">
        <v>0</v>
      </c>
      <c r="JS82" s="2">
        <v>0</v>
      </c>
      <c r="JT82" s="2">
        <v>0</v>
      </c>
      <c r="JU82" s="2">
        <v>0</v>
      </c>
      <c r="JV82" s="2">
        <v>0</v>
      </c>
      <c r="JW82" s="2">
        <v>0</v>
      </c>
      <c r="KF82" s="2">
        <v>1</v>
      </c>
      <c r="KG82" s="2">
        <v>7</v>
      </c>
      <c r="KH82" s="2">
        <v>0</v>
      </c>
      <c r="KI82" s="2">
        <v>3</v>
      </c>
      <c r="KJ82" s="2">
        <v>4</v>
      </c>
      <c r="KK82" s="2">
        <v>4</v>
      </c>
      <c r="KL82" s="2">
        <v>4</v>
      </c>
      <c r="KM82" s="2">
        <v>4</v>
      </c>
      <c r="KN82" s="2">
        <v>4</v>
      </c>
      <c r="KO82" s="2">
        <v>2</v>
      </c>
      <c r="KP82" s="2">
        <v>4</v>
      </c>
      <c r="KQ82" s="2">
        <v>2</v>
      </c>
      <c r="KR82" s="2">
        <v>4</v>
      </c>
      <c r="KS82" s="2">
        <v>4</v>
      </c>
      <c r="KT82" s="2">
        <v>4</v>
      </c>
      <c r="KU82" s="2">
        <v>4</v>
      </c>
      <c r="KV82" s="2">
        <v>0</v>
      </c>
      <c r="LE82" s="2">
        <v>1</v>
      </c>
      <c r="LF82" s="2">
        <v>1</v>
      </c>
      <c r="LG82" s="2">
        <v>0</v>
      </c>
      <c r="LH82" s="2">
        <v>0</v>
      </c>
      <c r="LI82" s="2">
        <v>0</v>
      </c>
      <c r="LJ82" s="2">
        <v>1</v>
      </c>
      <c r="LK82" s="2">
        <v>1</v>
      </c>
      <c r="LL82" s="2">
        <v>1</v>
      </c>
      <c r="LM82" s="2">
        <v>1</v>
      </c>
      <c r="LN82" s="46">
        <v>3</v>
      </c>
      <c r="LO82" s="46">
        <v>1</v>
      </c>
      <c r="LP82" s="2">
        <v>0</v>
      </c>
      <c r="LQ82" s="2">
        <v>1</v>
      </c>
      <c r="LR82" s="2">
        <v>0</v>
      </c>
      <c r="LS82" s="2">
        <v>0</v>
      </c>
      <c r="LT82" s="46">
        <v>1</v>
      </c>
      <c r="LU82" s="46">
        <v>1</v>
      </c>
      <c r="LV82" s="2">
        <v>0</v>
      </c>
      <c r="LW82" s="2">
        <v>0</v>
      </c>
      <c r="LX82" s="2">
        <v>0</v>
      </c>
      <c r="LY82" s="46">
        <v>1</v>
      </c>
      <c r="LZ82" s="46">
        <v>1</v>
      </c>
      <c r="MA82" s="46">
        <v>0</v>
      </c>
      <c r="MB82" s="2">
        <v>0</v>
      </c>
      <c r="MC82" s="2">
        <v>1</v>
      </c>
      <c r="MD82" s="2">
        <v>0</v>
      </c>
      <c r="ME82" s="2">
        <v>0</v>
      </c>
      <c r="MF82" s="2">
        <v>1</v>
      </c>
      <c r="MG82" s="2">
        <v>0</v>
      </c>
      <c r="MH82" s="2">
        <v>0</v>
      </c>
      <c r="MI82" s="2">
        <v>1</v>
      </c>
      <c r="MJ82" s="2">
        <v>1</v>
      </c>
      <c r="MK82" s="2">
        <v>1</v>
      </c>
      <c r="ML82" s="2">
        <v>0</v>
      </c>
      <c r="MM82" s="2">
        <v>0</v>
      </c>
      <c r="MN82" s="46">
        <v>1</v>
      </c>
      <c r="MO82" s="46">
        <v>0</v>
      </c>
      <c r="MP82" s="2">
        <v>0</v>
      </c>
      <c r="MQ82" s="2">
        <v>0</v>
      </c>
      <c r="MR82" s="2">
        <v>0</v>
      </c>
      <c r="MS82" s="2">
        <v>1</v>
      </c>
      <c r="MT82" s="2">
        <v>1</v>
      </c>
      <c r="MU82" s="2">
        <v>1</v>
      </c>
      <c r="MV82" s="2">
        <v>1</v>
      </c>
      <c r="MW82" s="2">
        <v>1</v>
      </c>
      <c r="MX82" s="2">
        <v>1</v>
      </c>
      <c r="MY82" s="2">
        <v>0</v>
      </c>
      <c r="MZ82" s="2">
        <v>0</v>
      </c>
      <c r="NA82" s="2">
        <v>0</v>
      </c>
      <c r="NB82" s="2">
        <v>0</v>
      </c>
      <c r="NC82" s="2">
        <v>0</v>
      </c>
      <c r="ND82" s="2">
        <v>0</v>
      </c>
      <c r="NE82" s="2">
        <v>1</v>
      </c>
      <c r="NF82" s="46">
        <v>1</v>
      </c>
      <c r="NG82" s="46">
        <v>0</v>
      </c>
      <c r="NH82" s="2">
        <v>1</v>
      </c>
      <c r="NI82" s="2">
        <v>1</v>
      </c>
      <c r="NJ82" s="38">
        <v>44076</v>
      </c>
      <c r="NK82" s="2">
        <v>2</v>
      </c>
      <c r="NL82" s="2">
        <v>1</v>
      </c>
      <c r="NM82" s="2">
        <v>0</v>
      </c>
      <c r="NN82" s="2">
        <v>0</v>
      </c>
      <c r="NO82" s="2">
        <v>0</v>
      </c>
      <c r="NP82" s="2">
        <v>0</v>
      </c>
      <c r="NQ82" s="2">
        <v>0</v>
      </c>
      <c r="NR82" s="2">
        <v>1</v>
      </c>
      <c r="NS82" s="2">
        <v>0</v>
      </c>
      <c r="NT82" s="2">
        <v>1</v>
      </c>
      <c r="NU82" s="2">
        <v>0</v>
      </c>
      <c r="NV82" s="2">
        <v>0</v>
      </c>
      <c r="NW82" s="2">
        <v>1</v>
      </c>
      <c r="NX82" s="2">
        <v>0</v>
      </c>
      <c r="NY82" s="2">
        <v>0</v>
      </c>
      <c r="NZ82" s="2">
        <v>0</v>
      </c>
      <c r="OA82" s="2">
        <v>0</v>
      </c>
      <c r="OB82" s="2">
        <v>0</v>
      </c>
      <c r="OC82" s="2">
        <v>0</v>
      </c>
      <c r="OD82" s="2">
        <v>0</v>
      </c>
      <c r="OE82" s="2">
        <v>0</v>
      </c>
      <c r="OF82" s="2">
        <v>0</v>
      </c>
      <c r="OG82" s="2">
        <v>0</v>
      </c>
      <c r="OH82" s="2">
        <v>1</v>
      </c>
      <c r="OI82" s="2">
        <v>1</v>
      </c>
      <c r="OJ82" s="2">
        <v>1</v>
      </c>
      <c r="OK82" s="2">
        <v>1</v>
      </c>
      <c r="OL82" s="2">
        <v>1</v>
      </c>
      <c r="OM82" s="2">
        <v>1</v>
      </c>
      <c r="ON82" s="2">
        <v>1</v>
      </c>
      <c r="OO82" s="2">
        <v>1</v>
      </c>
      <c r="OP82" s="2">
        <v>1</v>
      </c>
      <c r="OQ82" s="2">
        <v>1</v>
      </c>
      <c r="OR82" s="2">
        <v>1</v>
      </c>
      <c r="OS82" s="2">
        <v>1</v>
      </c>
      <c r="OT82" s="46">
        <v>1</v>
      </c>
      <c r="OU82" s="2">
        <v>1</v>
      </c>
      <c r="OV82" s="2">
        <v>3</v>
      </c>
      <c r="OW82" s="2">
        <v>1</v>
      </c>
      <c r="OX82" s="2">
        <v>1</v>
      </c>
      <c r="OY82" s="2">
        <v>1</v>
      </c>
      <c r="OZ82" s="2">
        <v>3</v>
      </c>
      <c r="PA82" s="2">
        <v>3</v>
      </c>
      <c r="PB82" s="2">
        <v>1</v>
      </c>
      <c r="PC82" s="46">
        <v>1</v>
      </c>
      <c r="PD82" s="46">
        <v>1</v>
      </c>
      <c r="PE82" s="2">
        <v>1</v>
      </c>
      <c r="PF82" s="2">
        <v>1</v>
      </c>
      <c r="PG82" s="2">
        <v>3</v>
      </c>
      <c r="PH82" s="46">
        <v>1</v>
      </c>
      <c r="PI82" s="2">
        <v>3</v>
      </c>
      <c r="PJ82" s="2">
        <v>1</v>
      </c>
      <c r="PK82" s="2">
        <v>3</v>
      </c>
      <c r="PL82" s="2">
        <v>3</v>
      </c>
      <c r="PM82" s="2">
        <v>3</v>
      </c>
      <c r="PN82" s="2">
        <v>3</v>
      </c>
      <c r="PO82" s="2">
        <v>3</v>
      </c>
      <c r="PP82" s="2">
        <v>3</v>
      </c>
      <c r="PQ82" s="2">
        <v>3</v>
      </c>
      <c r="PR82" s="2">
        <v>1</v>
      </c>
      <c r="PS82" s="2">
        <v>1</v>
      </c>
      <c r="PT82" s="2">
        <v>1</v>
      </c>
      <c r="PU82" s="2">
        <v>3</v>
      </c>
      <c r="PV82" s="2">
        <v>3</v>
      </c>
      <c r="PW82" s="2">
        <v>3</v>
      </c>
      <c r="PX82" s="2">
        <v>3</v>
      </c>
      <c r="PY82" s="2">
        <v>1</v>
      </c>
      <c r="PZ82" s="2">
        <v>1</v>
      </c>
      <c r="QA82" s="2">
        <v>1</v>
      </c>
      <c r="QB82" s="2">
        <v>1</v>
      </c>
      <c r="QC82" s="2">
        <v>1</v>
      </c>
      <c r="QD82" s="2">
        <v>3</v>
      </c>
      <c r="QE82" s="2">
        <v>1</v>
      </c>
      <c r="QF82" s="2">
        <v>3</v>
      </c>
      <c r="QG82" s="2">
        <v>1</v>
      </c>
      <c r="QH82" s="2">
        <v>3</v>
      </c>
      <c r="QI82" s="2">
        <v>3</v>
      </c>
      <c r="QJ82" s="2">
        <v>3</v>
      </c>
      <c r="QK82" s="2">
        <v>1</v>
      </c>
      <c r="QL82" s="2">
        <v>1</v>
      </c>
      <c r="QM82" s="2">
        <v>1</v>
      </c>
      <c r="QN82" s="2">
        <v>0</v>
      </c>
      <c r="QO82" s="2">
        <v>2</v>
      </c>
      <c r="QP82" s="2">
        <v>2</v>
      </c>
      <c r="QQ82" s="2">
        <v>3</v>
      </c>
      <c r="QR82" s="2">
        <v>0</v>
      </c>
      <c r="QT82" s="2">
        <v>0</v>
      </c>
      <c r="QV82" s="2">
        <v>3</v>
      </c>
      <c r="QW82" s="2">
        <v>2</v>
      </c>
      <c r="QX82" s="2">
        <v>1</v>
      </c>
      <c r="QY82" s="2">
        <v>0</v>
      </c>
      <c r="RA82" s="2">
        <v>0</v>
      </c>
      <c r="RB82" s="2">
        <v>0</v>
      </c>
      <c r="RL82" s="2">
        <v>1</v>
      </c>
      <c r="RM82" s="2">
        <v>0</v>
      </c>
      <c r="RN82" s="2">
        <v>1</v>
      </c>
      <c r="RO82" s="2">
        <v>1</v>
      </c>
      <c r="RP82" s="2">
        <v>1</v>
      </c>
      <c r="RQ82" s="2">
        <v>0</v>
      </c>
      <c r="RR82" s="2">
        <v>1</v>
      </c>
      <c r="RS82" s="2">
        <v>0</v>
      </c>
      <c r="RT82" s="2">
        <v>1</v>
      </c>
      <c r="RU82" s="2">
        <v>0</v>
      </c>
      <c r="RV82" s="2">
        <v>0</v>
      </c>
      <c r="RW82" s="2">
        <v>1</v>
      </c>
      <c r="RX82" s="2">
        <v>0</v>
      </c>
      <c r="RY82" s="2">
        <v>0</v>
      </c>
      <c r="RZ82" s="2">
        <v>0</v>
      </c>
      <c r="SA82" s="2">
        <v>0</v>
      </c>
      <c r="SB82" s="2">
        <v>1</v>
      </c>
      <c r="SC82" s="2">
        <v>1</v>
      </c>
      <c r="SD82" s="2">
        <v>0</v>
      </c>
      <c r="SE82" s="2">
        <v>1</v>
      </c>
      <c r="SF82" s="2">
        <v>0</v>
      </c>
      <c r="SG82" s="2">
        <v>0</v>
      </c>
      <c r="SH82" s="2">
        <v>0</v>
      </c>
      <c r="SI82" s="2">
        <v>0</v>
      </c>
      <c r="SK82" s="2">
        <v>1</v>
      </c>
      <c r="SL82" s="2">
        <v>1</v>
      </c>
      <c r="SM82" s="2">
        <v>1</v>
      </c>
      <c r="SN82" s="2">
        <v>1</v>
      </c>
      <c r="SO82" s="2">
        <v>1</v>
      </c>
      <c r="SP82" s="2">
        <v>1</v>
      </c>
      <c r="SQ82" s="2">
        <v>1</v>
      </c>
      <c r="SR82" s="2">
        <v>1</v>
      </c>
      <c r="SS82" s="2">
        <v>1</v>
      </c>
      <c r="ST82" s="2">
        <v>1</v>
      </c>
      <c r="SU82" s="2">
        <v>1</v>
      </c>
      <c r="SV82" s="2">
        <v>0</v>
      </c>
      <c r="SW82" s="2">
        <v>0</v>
      </c>
      <c r="SX82" s="2">
        <v>0</v>
      </c>
      <c r="SY82" s="2">
        <v>0</v>
      </c>
      <c r="SZ82" s="2">
        <v>0</v>
      </c>
      <c r="TA82" s="2">
        <v>0</v>
      </c>
      <c r="TB82" s="2">
        <v>0</v>
      </c>
      <c r="TC82" s="2">
        <v>0</v>
      </c>
      <c r="TE82" s="2">
        <v>0</v>
      </c>
      <c r="TF82" s="2">
        <v>0</v>
      </c>
      <c r="TG82" s="2">
        <v>1</v>
      </c>
      <c r="TH82" s="2">
        <v>1</v>
      </c>
      <c r="TI82" s="2">
        <v>1</v>
      </c>
      <c r="TJ82" s="2">
        <v>0</v>
      </c>
      <c r="TK82" s="2">
        <v>0</v>
      </c>
      <c r="TL82" s="2">
        <v>1</v>
      </c>
      <c r="TM82" s="2">
        <v>2</v>
      </c>
      <c r="TN82" s="2">
        <v>0</v>
      </c>
      <c r="TP82" s="2">
        <v>1</v>
      </c>
      <c r="TQ82" s="2">
        <v>1</v>
      </c>
      <c r="TR82" s="2">
        <v>0</v>
      </c>
      <c r="TS82" s="2">
        <v>1</v>
      </c>
      <c r="TT82" s="2">
        <v>1</v>
      </c>
      <c r="TU82" s="2">
        <v>0</v>
      </c>
      <c r="TV82" s="2">
        <v>1</v>
      </c>
      <c r="TW82" s="2">
        <v>1</v>
      </c>
      <c r="TX82" s="2">
        <v>0</v>
      </c>
      <c r="TY82" s="2">
        <v>0</v>
      </c>
      <c r="UA82" s="2">
        <v>1</v>
      </c>
      <c r="UB82" s="2">
        <v>2</v>
      </c>
      <c r="UC82" s="2">
        <v>1</v>
      </c>
      <c r="UD82" s="2">
        <v>0</v>
      </c>
      <c r="UE82" s="2">
        <v>1</v>
      </c>
      <c r="UF82" s="2">
        <v>1</v>
      </c>
      <c r="UG82" s="2">
        <v>1</v>
      </c>
      <c r="UH82" s="2">
        <v>0</v>
      </c>
      <c r="UI82" s="2">
        <v>1</v>
      </c>
      <c r="UJ82" s="2">
        <v>1</v>
      </c>
      <c r="UK82" s="2">
        <v>1</v>
      </c>
      <c r="UL82" s="2">
        <v>0</v>
      </c>
      <c r="UM82" s="2">
        <v>0</v>
      </c>
      <c r="UN82" s="2">
        <v>1</v>
      </c>
      <c r="UO82" s="2">
        <v>0</v>
      </c>
      <c r="UP82" s="2">
        <v>1</v>
      </c>
      <c r="UQ82" s="2">
        <v>1</v>
      </c>
      <c r="UR82" s="2">
        <v>1</v>
      </c>
      <c r="US82" s="2">
        <v>1</v>
      </c>
      <c r="UT82" s="2">
        <v>0</v>
      </c>
      <c r="UU82" s="2">
        <v>1</v>
      </c>
      <c r="UV82" s="2">
        <v>0</v>
      </c>
      <c r="UW82" s="2">
        <v>1</v>
      </c>
      <c r="UX82" s="2">
        <v>0</v>
      </c>
      <c r="UY82" s="2">
        <v>0</v>
      </c>
      <c r="UZ82" s="2">
        <v>2</v>
      </c>
    </row>
    <row r="83" spans="1:572" x14ac:dyDescent="0.25">
      <c r="A83" s="2">
        <v>137</v>
      </c>
      <c r="B83" s="2" t="s">
        <v>114</v>
      </c>
      <c r="C83" s="2" t="s">
        <v>1328</v>
      </c>
      <c r="D83" s="2">
        <v>1</v>
      </c>
      <c r="F83" s="31" t="s">
        <v>2624</v>
      </c>
      <c r="G83" s="2">
        <v>1</v>
      </c>
      <c r="H83" s="2">
        <v>0</v>
      </c>
      <c r="J83" s="2">
        <v>0</v>
      </c>
      <c r="K83" s="2">
        <v>0</v>
      </c>
      <c r="L83" s="2">
        <v>0</v>
      </c>
      <c r="M83" s="2">
        <v>0</v>
      </c>
      <c r="N83" s="2">
        <v>1</v>
      </c>
      <c r="O83" s="2">
        <v>1</v>
      </c>
      <c r="P83" s="2">
        <v>0</v>
      </c>
      <c r="Q83" s="2">
        <v>0</v>
      </c>
      <c r="R83" s="2">
        <v>0</v>
      </c>
      <c r="S83" s="2">
        <v>0</v>
      </c>
      <c r="T83" s="2">
        <v>0</v>
      </c>
      <c r="U83" s="2">
        <v>0</v>
      </c>
      <c r="V83" s="2">
        <v>1</v>
      </c>
      <c r="W83" s="2">
        <v>0</v>
      </c>
      <c r="X83" s="2">
        <v>1</v>
      </c>
      <c r="Y83" s="2">
        <v>0</v>
      </c>
      <c r="Z83" s="2">
        <v>0</v>
      </c>
      <c r="AA83" s="2">
        <v>0</v>
      </c>
      <c r="AB83" s="2">
        <v>0</v>
      </c>
      <c r="AC83" s="2">
        <v>0</v>
      </c>
      <c r="AD83" s="2">
        <v>0</v>
      </c>
      <c r="AE83" s="2">
        <v>0</v>
      </c>
      <c r="AF83" s="2">
        <v>1</v>
      </c>
      <c r="AG83" s="2">
        <v>2</v>
      </c>
      <c r="AH83" s="2">
        <v>1</v>
      </c>
      <c r="AI83" s="2">
        <v>4</v>
      </c>
      <c r="AJ83" s="46">
        <v>1</v>
      </c>
      <c r="AK83" s="2">
        <v>0</v>
      </c>
      <c r="AL83" s="2">
        <v>0</v>
      </c>
      <c r="AM83" s="2">
        <v>0</v>
      </c>
      <c r="AN83" s="2">
        <v>0</v>
      </c>
      <c r="AO83" s="2">
        <v>0</v>
      </c>
      <c r="AP83" s="2">
        <v>0</v>
      </c>
      <c r="AQ83" s="2">
        <v>0</v>
      </c>
      <c r="AR83" s="2">
        <v>1</v>
      </c>
      <c r="AS83" s="2">
        <v>0</v>
      </c>
      <c r="AT83" s="2">
        <v>1</v>
      </c>
      <c r="AU83" s="2">
        <v>0</v>
      </c>
      <c r="AV83" s="2">
        <v>0</v>
      </c>
      <c r="AW83" s="2">
        <v>0</v>
      </c>
      <c r="AX83" s="2">
        <v>0</v>
      </c>
      <c r="AY83" s="2">
        <v>0</v>
      </c>
      <c r="AZ83" s="2">
        <v>0</v>
      </c>
      <c r="BA83" s="2">
        <v>0</v>
      </c>
      <c r="BB83" s="2">
        <v>0</v>
      </c>
      <c r="BC83" s="2">
        <v>0</v>
      </c>
      <c r="BD83" s="2">
        <v>0</v>
      </c>
      <c r="BE83" s="2">
        <v>0</v>
      </c>
      <c r="BF83" s="2">
        <v>1</v>
      </c>
      <c r="BG83" s="2">
        <v>1</v>
      </c>
      <c r="BH83" s="2">
        <v>0</v>
      </c>
      <c r="BI83" s="2">
        <v>0</v>
      </c>
      <c r="BJ83" s="2">
        <v>0</v>
      </c>
      <c r="BK83" s="2">
        <v>1</v>
      </c>
      <c r="BL83" s="2">
        <v>0</v>
      </c>
      <c r="BM83" s="2">
        <v>0</v>
      </c>
      <c r="BN83" s="2">
        <v>0</v>
      </c>
      <c r="BO83" s="2">
        <v>0</v>
      </c>
      <c r="BP83" s="2">
        <v>0</v>
      </c>
      <c r="BQ83" s="2">
        <v>1</v>
      </c>
      <c r="BR83" s="2">
        <v>0</v>
      </c>
      <c r="BS83" s="2">
        <v>1</v>
      </c>
      <c r="BT83" s="2">
        <v>1</v>
      </c>
      <c r="BU83" s="2">
        <v>0</v>
      </c>
      <c r="BV83" s="2">
        <v>0</v>
      </c>
      <c r="BW83" s="2">
        <v>0</v>
      </c>
      <c r="BX83" s="2">
        <v>1</v>
      </c>
      <c r="BY83" s="2">
        <v>0</v>
      </c>
      <c r="BZ83" s="2">
        <v>0</v>
      </c>
      <c r="CA83" s="2">
        <v>0</v>
      </c>
      <c r="CB83" s="2">
        <v>1</v>
      </c>
      <c r="CC83" s="2">
        <v>1</v>
      </c>
      <c r="CD83" s="2" t="s">
        <v>1412</v>
      </c>
      <c r="CE83" s="2">
        <v>64000</v>
      </c>
      <c r="CF83" s="46">
        <v>6265</v>
      </c>
      <c r="CG83" s="2">
        <v>0</v>
      </c>
      <c r="CH83" s="46">
        <v>5</v>
      </c>
      <c r="CI83" s="2">
        <v>2</v>
      </c>
      <c r="CJ83" s="2">
        <v>0</v>
      </c>
      <c r="CK83" s="2">
        <v>0</v>
      </c>
      <c r="CL83" s="2">
        <v>1</v>
      </c>
      <c r="CM83" s="2">
        <v>1</v>
      </c>
      <c r="CN83" s="2">
        <v>1</v>
      </c>
      <c r="CO83" s="2">
        <v>1</v>
      </c>
      <c r="CP83" s="2">
        <v>1</v>
      </c>
      <c r="CQ83" s="2">
        <v>1</v>
      </c>
      <c r="CR83" s="2">
        <v>1</v>
      </c>
      <c r="CT83" s="46">
        <v>2</v>
      </c>
      <c r="CU83" s="46">
        <v>80</v>
      </c>
      <c r="CV83" s="2">
        <v>0</v>
      </c>
      <c r="CX83" s="2">
        <v>1</v>
      </c>
      <c r="CY83" s="2">
        <v>20</v>
      </c>
      <c r="CZ83" s="2">
        <v>0</v>
      </c>
      <c r="DB83" s="46">
        <v>3</v>
      </c>
      <c r="DC83" s="46">
        <v>120</v>
      </c>
      <c r="DD83" s="46">
        <v>5</v>
      </c>
      <c r="DE83" s="46">
        <v>192</v>
      </c>
      <c r="DF83" s="2">
        <v>1</v>
      </c>
      <c r="DG83" s="2">
        <v>20</v>
      </c>
      <c r="DH83" s="46">
        <v>5</v>
      </c>
      <c r="DI83" s="46">
        <v>192</v>
      </c>
      <c r="DJ83" s="46">
        <v>0</v>
      </c>
      <c r="DK83" s="46"/>
      <c r="DL83" s="2">
        <v>6</v>
      </c>
      <c r="DM83" s="2">
        <v>220</v>
      </c>
      <c r="DN83" s="46">
        <v>13</v>
      </c>
      <c r="DO83" s="46">
        <v>460</v>
      </c>
      <c r="DP83" s="46">
        <v>4</v>
      </c>
      <c r="DQ83" s="46">
        <v>100</v>
      </c>
      <c r="DR83" s="2">
        <v>1</v>
      </c>
      <c r="DS83" s="46">
        <v>1</v>
      </c>
      <c r="DT83" s="46">
        <v>40</v>
      </c>
      <c r="DU83" s="46">
        <v>0</v>
      </c>
      <c r="DV83" s="46"/>
      <c r="DW83" s="46">
        <v>0</v>
      </c>
      <c r="DX83" s="46"/>
      <c r="DY83" s="46">
        <v>0</v>
      </c>
      <c r="DZ83" s="46"/>
      <c r="EA83" s="46">
        <v>1</v>
      </c>
      <c r="EB83" s="46">
        <v>40</v>
      </c>
      <c r="EC83" s="46">
        <v>0</v>
      </c>
      <c r="ED83" s="46"/>
      <c r="EE83" s="46">
        <v>0</v>
      </c>
      <c r="EF83" s="46"/>
      <c r="EG83" s="46">
        <v>0</v>
      </c>
      <c r="EH83" s="46"/>
      <c r="EI83" s="2">
        <v>2</v>
      </c>
      <c r="EJ83" s="2">
        <v>0</v>
      </c>
      <c r="EK83" s="2">
        <v>0</v>
      </c>
      <c r="EL83" s="2">
        <v>0</v>
      </c>
      <c r="EM83" s="2">
        <v>0</v>
      </c>
      <c r="EN83" s="2">
        <v>0</v>
      </c>
      <c r="EO83" s="2">
        <v>0</v>
      </c>
      <c r="EP83" s="2">
        <v>0</v>
      </c>
      <c r="EQ83" s="2">
        <v>0</v>
      </c>
      <c r="ER83" s="2">
        <v>0</v>
      </c>
      <c r="ES83" s="2">
        <v>0</v>
      </c>
      <c r="ET83" s="2">
        <v>0</v>
      </c>
      <c r="EU83" s="2">
        <v>1</v>
      </c>
      <c r="EV83" s="2">
        <v>0</v>
      </c>
      <c r="EW83" s="2">
        <v>0</v>
      </c>
      <c r="EX83" s="2">
        <v>0</v>
      </c>
      <c r="EY83" s="2">
        <v>0</v>
      </c>
      <c r="EZ83" s="2">
        <v>0</v>
      </c>
      <c r="FA83" s="2">
        <v>0</v>
      </c>
      <c r="FB83" s="2">
        <v>0</v>
      </c>
      <c r="FC83" s="2">
        <v>0</v>
      </c>
      <c r="FD83" s="2">
        <v>1</v>
      </c>
      <c r="FE83" s="2">
        <v>2</v>
      </c>
      <c r="FF83" s="2">
        <v>0</v>
      </c>
      <c r="FG83" s="2">
        <v>0</v>
      </c>
      <c r="FH83" s="2">
        <v>0</v>
      </c>
      <c r="FI83" s="2">
        <v>3</v>
      </c>
      <c r="FJ83" s="2">
        <v>5</v>
      </c>
      <c r="FK83" s="2">
        <v>5</v>
      </c>
      <c r="FL83" s="2">
        <v>0</v>
      </c>
      <c r="FM83" s="2">
        <v>0</v>
      </c>
      <c r="FN83" s="2">
        <v>3</v>
      </c>
      <c r="FO83" s="2">
        <v>10</v>
      </c>
      <c r="FP83" s="2">
        <v>4</v>
      </c>
      <c r="FQ83" s="2">
        <v>1</v>
      </c>
      <c r="FR83" s="2">
        <v>1</v>
      </c>
      <c r="FS83" s="2">
        <v>0</v>
      </c>
      <c r="FT83" s="2">
        <v>0</v>
      </c>
      <c r="FU83" s="2">
        <v>0</v>
      </c>
      <c r="FV83" s="2">
        <v>1</v>
      </c>
      <c r="FW83" s="2">
        <v>0</v>
      </c>
      <c r="FX83" s="2">
        <v>0</v>
      </c>
      <c r="FY83" s="2">
        <v>0</v>
      </c>
      <c r="FZ83" s="2">
        <v>0</v>
      </c>
      <c r="GV83" s="2">
        <v>1</v>
      </c>
      <c r="GW83" s="2">
        <v>0</v>
      </c>
      <c r="GX83" s="2">
        <v>0</v>
      </c>
      <c r="GY83" s="2">
        <v>0</v>
      </c>
      <c r="GZ83" s="2">
        <v>0</v>
      </c>
      <c r="HA83" s="2">
        <v>0</v>
      </c>
      <c r="HB83" s="2">
        <v>0</v>
      </c>
      <c r="HC83" s="2">
        <v>0</v>
      </c>
      <c r="HD83" s="2">
        <v>2</v>
      </c>
      <c r="HE83" s="2">
        <v>0</v>
      </c>
      <c r="HF83" s="2">
        <v>2</v>
      </c>
      <c r="HG83" s="2">
        <v>1</v>
      </c>
      <c r="HH83" s="2">
        <v>0</v>
      </c>
      <c r="HI83" s="2">
        <v>0</v>
      </c>
      <c r="HR83" s="2">
        <v>1</v>
      </c>
      <c r="HS83" s="2">
        <v>1</v>
      </c>
      <c r="HT83" s="2">
        <v>0</v>
      </c>
      <c r="HU83" s="2">
        <v>0</v>
      </c>
      <c r="HV83" s="2">
        <v>0</v>
      </c>
      <c r="HW83" s="2">
        <v>0</v>
      </c>
      <c r="HX83" s="2">
        <v>0</v>
      </c>
      <c r="HY83" s="2">
        <v>0</v>
      </c>
      <c r="HZ83" s="2">
        <v>0</v>
      </c>
      <c r="IA83" s="2">
        <v>0</v>
      </c>
      <c r="IB83" s="2">
        <v>2</v>
      </c>
      <c r="IC83" s="2">
        <v>0</v>
      </c>
      <c r="ID83" s="2">
        <v>0</v>
      </c>
      <c r="IE83" s="2">
        <v>2</v>
      </c>
      <c r="IF83" s="2">
        <v>1</v>
      </c>
      <c r="IG83" s="2">
        <v>0</v>
      </c>
      <c r="IP83" s="2">
        <v>2</v>
      </c>
      <c r="IQ83" s="2">
        <v>0</v>
      </c>
      <c r="IR83" s="2">
        <v>1</v>
      </c>
      <c r="IS83" s="2">
        <v>0</v>
      </c>
      <c r="IT83" s="2">
        <v>1</v>
      </c>
      <c r="IU83" s="2">
        <v>5</v>
      </c>
      <c r="IV83" s="2">
        <v>0</v>
      </c>
      <c r="IW83" s="2">
        <v>4</v>
      </c>
      <c r="IX83" s="2">
        <v>0</v>
      </c>
      <c r="IY83" s="2">
        <v>0</v>
      </c>
      <c r="IZ83" s="2">
        <v>4</v>
      </c>
      <c r="JA83" s="2">
        <v>2</v>
      </c>
      <c r="JB83" s="2">
        <v>1</v>
      </c>
      <c r="JC83" s="2">
        <v>0</v>
      </c>
      <c r="JD83" s="2">
        <v>0</v>
      </c>
      <c r="JE83" s="2">
        <v>0</v>
      </c>
      <c r="JF83" s="2">
        <v>0</v>
      </c>
      <c r="JG83" s="2">
        <v>1</v>
      </c>
      <c r="JH83" s="2">
        <v>0</v>
      </c>
      <c r="JI83" s="2">
        <v>0</v>
      </c>
      <c r="JJ83" s="2">
        <v>0</v>
      </c>
      <c r="JK83" s="2">
        <v>0</v>
      </c>
      <c r="JL83" s="2">
        <v>0</v>
      </c>
      <c r="JM83" s="2">
        <v>0</v>
      </c>
      <c r="JN83" s="2">
        <v>0</v>
      </c>
      <c r="JO83" s="2">
        <v>0</v>
      </c>
      <c r="JP83" s="2">
        <v>2</v>
      </c>
      <c r="JQ83" s="2">
        <v>0</v>
      </c>
      <c r="JR83" s="2">
        <v>0</v>
      </c>
      <c r="JS83" s="2">
        <v>0</v>
      </c>
      <c r="JT83" s="2">
        <v>0</v>
      </c>
      <c r="JU83" s="2">
        <v>1</v>
      </c>
      <c r="JV83" s="2">
        <v>1</v>
      </c>
      <c r="JW83" s="2">
        <v>0</v>
      </c>
      <c r="KF83" s="2">
        <v>1</v>
      </c>
      <c r="KG83" s="2">
        <v>3</v>
      </c>
      <c r="KH83" s="2">
        <v>1</v>
      </c>
      <c r="KJ83" s="2">
        <v>4</v>
      </c>
      <c r="KK83" s="2">
        <v>4</v>
      </c>
      <c r="KL83" s="2">
        <v>2</v>
      </c>
      <c r="KM83" s="2">
        <v>4</v>
      </c>
      <c r="KN83" s="2">
        <v>3</v>
      </c>
      <c r="KO83" s="2">
        <v>2</v>
      </c>
      <c r="KP83" s="2">
        <v>4</v>
      </c>
      <c r="KQ83" s="2">
        <v>2</v>
      </c>
      <c r="KR83" s="2">
        <v>4</v>
      </c>
      <c r="KS83" s="2">
        <v>4</v>
      </c>
      <c r="KT83" s="2">
        <v>2</v>
      </c>
      <c r="KU83" s="2">
        <v>3</v>
      </c>
      <c r="KV83" s="2">
        <v>0</v>
      </c>
      <c r="LE83" s="2">
        <v>1</v>
      </c>
      <c r="LF83" s="2">
        <v>1</v>
      </c>
      <c r="LG83" s="2">
        <v>0</v>
      </c>
      <c r="LH83" s="2">
        <v>0</v>
      </c>
      <c r="LI83" s="2">
        <v>0</v>
      </c>
      <c r="LJ83" s="2">
        <v>1</v>
      </c>
      <c r="LK83" s="2">
        <v>1</v>
      </c>
      <c r="LL83" s="2">
        <v>1</v>
      </c>
      <c r="LM83" s="2">
        <v>1</v>
      </c>
      <c r="LN83" s="46">
        <v>2</v>
      </c>
      <c r="LO83" s="46">
        <v>1</v>
      </c>
      <c r="LP83" s="2">
        <v>1</v>
      </c>
      <c r="LQ83" s="2">
        <v>1</v>
      </c>
      <c r="LR83" s="2">
        <v>0</v>
      </c>
      <c r="LS83" s="2">
        <v>1</v>
      </c>
      <c r="LT83" s="46">
        <v>1</v>
      </c>
      <c r="LU83" s="46">
        <v>1</v>
      </c>
      <c r="LV83" s="2">
        <v>1</v>
      </c>
      <c r="LW83" s="2">
        <v>0</v>
      </c>
      <c r="LX83" s="2">
        <v>0</v>
      </c>
      <c r="LY83" s="46">
        <v>1</v>
      </c>
      <c r="LZ83" s="46">
        <v>1</v>
      </c>
      <c r="MA83" s="46">
        <v>1</v>
      </c>
      <c r="MB83" s="2">
        <v>0</v>
      </c>
      <c r="MC83" s="2">
        <v>1</v>
      </c>
      <c r="MD83" s="2">
        <v>0</v>
      </c>
      <c r="ME83" s="2">
        <v>0</v>
      </c>
      <c r="MF83" s="2">
        <v>1</v>
      </c>
      <c r="MG83" s="2">
        <v>0</v>
      </c>
      <c r="MH83" s="2">
        <v>1</v>
      </c>
      <c r="MI83" s="2">
        <v>1</v>
      </c>
      <c r="MJ83" s="2">
        <v>1</v>
      </c>
      <c r="MK83" s="2">
        <v>1</v>
      </c>
      <c r="ML83" s="2">
        <v>1</v>
      </c>
      <c r="MM83" s="2">
        <v>1</v>
      </c>
      <c r="MN83" s="46">
        <v>1</v>
      </c>
      <c r="MO83" s="46">
        <v>1</v>
      </c>
      <c r="MP83" s="2">
        <v>1</v>
      </c>
      <c r="MQ83" s="2">
        <v>0</v>
      </c>
      <c r="MR83" s="2">
        <v>0</v>
      </c>
      <c r="MS83" s="2">
        <v>1</v>
      </c>
      <c r="MT83" s="2">
        <v>1</v>
      </c>
      <c r="MU83" s="2">
        <v>3</v>
      </c>
      <c r="MV83" s="2">
        <v>3</v>
      </c>
      <c r="MW83" s="2">
        <v>1</v>
      </c>
      <c r="MX83" s="2">
        <v>1</v>
      </c>
      <c r="MY83" s="2">
        <v>1</v>
      </c>
      <c r="MZ83" s="2">
        <v>1</v>
      </c>
      <c r="NA83" s="2">
        <v>1</v>
      </c>
      <c r="NB83" s="2">
        <v>1</v>
      </c>
      <c r="NC83" s="2">
        <v>1</v>
      </c>
      <c r="ND83" s="2">
        <v>1</v>
      </c>
      <c r="NE83" s="2">
        <v>0</v>
      </c>
      <c r="NF83" s="46">
        <v>1</v>
      </c>
      <c r="NG83" s="46">
        <v>1</v>
      </c>
      <c r="NH83" s="2">
        <v>1</v>
      </c>
      <c r="NI83" s="2">
        <v>1</v>
      </c>
      <c r="NJ83" s="38">
        <v>44075</v>
      </c>
      <c r="NK83" s="2">
        <v>3</v>
      </c>
      <c r="NL83" s="2">
        <v>1</v>
      </c>
      <c r="NM83" s="2">
        <v>0</v>
      </c>
      <c r="NN83" s="2">
        <v>0</v>
      </c>
      <c r="NO83" s="2">
        <v>0</v>
      </c>
      <c r="NP83" s="2">
        <v>0</v>
      </c>
      <c r="NQ83" s="2">
        <v>1</v>
      </c>
      <c r="NR83" s="2">
        <v>1</v>
      </c>
      <c r="NS83" s="2">
        <v>0</v>
      </c>
      <c r="NT83" s="2">
        <v>1</v>
      </c>
      <c r="NU83" s="2">
        <v>0</v>
      </c>
      <c r="NV83" s="2">
        <v>0</v>
      </c>
      <c r="NW83" s="2">
        <v>1</v>
      </c>
      <c r="NX83" s="2">
        <v>0</v>
      </c>
      <c r="NY83" s="2">
        <v>0</v>
      </c>
      <c r="NZ83" s="2">
        <v>0</v>
      </c>
      <c r="OA83" s="2">
        <v>0</v>
      </c>
      <c r="OB83" s="2">
        <v>0</v>
      </c>
      <c r="OC83" s="2">
        <v>0</v>
      </c>
      <c r="OD83" s="2">
        <v>0</v>
      </c>
      <c r="OE83" s="2">
        <v>0</v>
      </c>
      <c r="OF83" s="2">
        <v>0</v>
      </c>
      <c r="OG83" s="2">
        <v>0</v>
      </c>
      <c r="OH83" s="2">
        <v>1</v>
      </c>
      <c r="OI83" s="2">
        <v>1</v>
      </c>
      <c r="OJ83" s="2">
        <v>1</v>
      </c>
      <c r="OK83" s="2">
        <v>1</v>
      </c>
      <c r="OL83" s="2">
        <v>1</v>
      </c>
      <c r="OM83" s="2">
        <v>1</v>
      </c>
      <c r="ON83" s="2">
        <v>3</v>
      </c>
      <c r="OO83" s="2">
        <v>1</v>
      </c>
      <c r="OP83" s="2">
        <v>1</v>
      </c>
      <c r="OQ83" s="2">
        <v>1</v>
      </c>
      <c r="OR83" s="2">
        <v>1</v>
      </c>
      <c r="OS83" s="2">
        <v>1</v>
      </c>
      <c r="OT83" s="46">
        <v>1</v>
      </c>
      <c r="OU83" s="2">
        <v>1</v>
      </c>
      <c r="OV83" s="2">
        <v>1</v>
      </c>
      <c r="OW83" s="2">
        <v>1</v>
      </c>
      <c r="OX83" s="2">
        <v>1</v>
      </c>
      <c r="OY83" s="2">
        <v>1</v>
      </c>
      <c r="OZ83" s="2">
        <v>1</v>
      </c>
      <c r="PA83" s="2">
        <v>1</v>
      </c>
      <c r="PB83" s="2">
        <v>1</v>
      </c>
      <c r="PC83" s="46">
        <v>1</v>
      </c>
      <c r="PD83" s="46">
        <v>1</v>
      </c>
      <c r="PE83" s="2">
        <v>1</v>
      </c>
      <c r="PF83" s="2">
        <v>1</v>
      </c>
      <c r="PG83" s="2">
        <v>3</v>
      </c>
      <c r="PH83" s="46">
        <v>1</v>
      </c>
      <c r="PI83" s="2">
        <v>2</v>
      </c>
      <c r="PJ83" s="2">
        <v>2</v>
      </c>
      <c r="PK83" s="2">
        <v>3</v>
      </c>
      <c r="PL83" s="2">
        <v>3</v>
      </c>
      <c r="PM83" s="2">
        <v>1</v>
      </c>
      <c r="PN83" s="2">
        <v>1</v>
      </c>
      <c r="PO83" s="2">
        <v>1</v>
      </c>
      <c r="PP83" s="2">
        <v>3</v>
      </c>
      <c r="PQ83" s="2">
        <v>1</v>
      </c>
      <c r="PR83" s="2">
        <v>1</v>
      </c>
      <c r="PS83" s="2">
        <v>1</v>
      </c>
      <c r="PT83" s="2">
        <v>1</v>
      </c>
      <c r="PU83" s="2">
        <v>1</v>
      </c>
      <c r="PV83" s="2">
        <v>1</v>
      </c>
      <c r="PW83" s="2">
        <v>1</v>
      </c>
      <c r="PX83" s="2">
        <v>1</v>
      </c>
      <c r="PY83" s="2">
        <v>1</v>
      </c>
      <c r="PZ83" s="2">
        <v>3</v>
      </c>
      <c r="QA83" s="2">
        <v>1</v>
      </c>
      <c r="QB83" s="2">
        <v>1</v>
      </c>
      <c r="QC83" s="2">
        <v>1</v>
      </c>
      <c r="QD83" s="2">
        <v>3</v>
      </c>
      <c r="QE83" s="2">
        <v>1</v>
      </c>
      <c r="QF83" s="2">
        <v>1</v>
      </c>
      <c r="QG83" s="2">
        <v>1</v>
      </c>
      <c r="QH83" s="2">
        <v>1</v>
      </c>
      <c r="QI83" s="2">
        <v>3</v>
      </c>
      <c r="QJ83" s="2">
        <v>1</v>
      </c>
      <c r="QK83" s="2">
        <v>0</v>
      </c>
      <c r="QL83" s="2">
        <v>1</v>
      </c>
      <c r="QM83" s="2">
        <v>0</v>
      </c>
      <c r="QN83" s="2">
        <v>0</v>
      </c>
      <c r="QO83" s="2">
        <v>1</v>
      </c>
      <c r="QP83" s="2">
        <v>1</v>
      </c>
      <c r="QQ83" s="2">
        <v>3</v>
      </c>
      <c r="QR83" s="2">
        <v>0</v>
      </c>
      <c r="QT83" s="2">
        <v>0</v>
      </c>
      <c r="QV83" s="2">
        <v>1</v>
      </c>
      <c r="QW83" s="2">
        <v>1</v>
      </c>
      <c r="QX83" s="2">
        <v>1</v>
      </c>
      <c r="QY83" s="2">
        <v>1</v>
      </c>
      <c r="QZ83" s="2">
        <v>1</v>
      </c>
      <c r="RA83" s="2">
        <v>0</v>
      </c>
      <c r="RB83" s="2">
        <v>1</v>
      </c>
      <c r="RC83" s="2">
        <v>1</v>
      </c>
      <c r="RD83" s="2">
        <v>1</v>
      </c>
      <c r="RE83" s="2">
        <v>1</v>
      </c>
      <c r="RF83" s="2">
        <v>1</v>
      </c>
      <c r="RG83" s="2">
        <v>1</v>
      </c>
      <c r="RH83" s="2">
        <v>1</v>
      </c>
      <c r="RJ83" s="2">
        <v>0</v>
      </c>
      <c r="RK83" s="2">
        <v>1</v>
      </c>
      <c r="RL83" s="2">
        <v>0</v>
      </c>
      <c r="RM83" s="2">
        <v>0</v>
      </c>
      <c r="RN83" s="2">
        <v>0</v>
      </c>
      <c r="RO83" s="2">
        <v>0</v>
      </c>
      <c r="RP83" s="2">
        <v>0</v>
      </c>
      <c r="RQ83" s="2">
        <v>0</v>
      </c>
      <c r="RR83" s="2">
        <v>1</v>
      </c>
      <c r="RS83" s="2">
        <v>1</v>
      </c>
      <c r="RT83" s="2">
        <v>0</v>
      </c>
      <c r="RU83" s="2">
        <v>0</v>
      </c>
      <c r="RV83" s="2">
        <v>0</v>
      </c>
      <c r="RW83" s="2">
        <v>1</v>
      </c>
      <c r="RX83" s="2">
        <v>1</v>
      </c>
      <c r="RY83" s="2">
        <v>1</v>
      </c>
      <c r="RZ83" s="2">
        <v>1</v>
      </c>
      <c r="SA83" s="2">
        <v>1</v>
      </c>
      <c r="SB83" s="2">
        <v>1</v>
      </c>
      <c r="SC83" s="2">
        <v>1</v>
      </c>
      <c r="SD83" s="2">
        <v>0</v>
      </c>
      <c r="SE83" s="2">
        <v>0</v>
      </c>
      <c r="SF83" s="2">
        <v>1</v>
      </c>
      <c r="SG83" s="2">
        <v>1</v>
      </c>
      <c r="SH83" s="2">
        <v>0</v>
      </c>
      <c r="SI83" s="2">
        <v>0</v>
      </c>
      <c r="SK83" s="2">
        <v>1</v>
      </c>
      <c r="SL83" s="2">
        <v>1</v>
      </c>
      <c r="SM83" s="2">
        <v>1</v>
      </c>
      <c r="SN83" s="2">
        <v>1</v>
      </c>
      <c r="SO83" s="2">
        <v>1</v>
      </c>
      <c r="SP83" s="2">
        <v>1</v>
      </c>
      <c r="SQ83" s="2">
        <v>1</v>
      </c>
      <c r="SR83" s="2">
        <v>1</v>
      </c>
      <c r="SS83" s="2">
        <v>1</v>
      </c>
      <c r="ST83" s="2">
        <v>1</v>
      </c>
      <c r="SU83" s="2">
        <v>1</v>
      </c>
      <c r="SV83" s="2">
        <v>1</v>
      </c>
      <c r="SW83" s="2">
        <v>1</v>
      </c>
      <c r="SX83" s="2">
        <v>1</v>
      </c>
      <c r="SY83" s="2">
        <v>0</v>
      </c>
      <c r="SZ83" s="2">
        <v>0</v>
      </c>
      <c r="TA83" s="2">
        <v>1</v>
      </c>
      <c r="TB83" s="2">
        <v>0</v>
      </c>
      <c r="TC83" s="2">
        <v>1</v>
      </c>
      <c r="TD83" s="2" t="s">
        <v>1413</v>
      </c>
      <c r="TE83" s="2">
        <v>1</v>
      </c>
      <c r="TF83" s="2">
        <v>1</v>
      </c>
      <c r="TG83" s="2">
        <v>0</v>
      </c>
      <c r="TH83" s="2">
        <v>1</v>
      </c>
      <c r="TI83" s="2">
        <v>1</v>
      </c>
      <c r="TJ83" s="2">
        <v>1</v>
      </c>
      <c r="TK83" s="2">
        <v>1</v>
      </c>
      <c r="TL83" s="2">
        <v>1</v>
      </c>
      <c r="TM83" s="2">
        <v>1</v>
      </c>
      <c r="TN83" s="2">
        <v>1</v>
      </c>
      <c r="TO83" s="2">
        <v>1</v>
      </c>
      <c r="TP83" s="2">
        <v>1</v>
      </c>
      <c r="TQ83" s="2">
        <v>1</v>
      </c>
      <c r="TR83" s="2">
        <v>1</v>
      </c>
      <c r="TS83" s="2">
        <v>1</v>
      </c>
      <c r="TT83" s="2">
        <v>1</v>
      </c>
      <c r="TU83" s="2">
        <v>0</v>
      </c>
      <c r="TV83" s="2">
        <v>1</v>
      </c>
      <c r="TW83" s="2">
        <v>0</v>
      </c>
      <c r="TX83" s="2">
        <v>0</v>
      </c>
      <c r="TY83" s="2">
        <v>0</v>
      </c>
      <c r="UA83" s="2">
        <v>1</v>
      </c>
      <c r="UB83" s="2">
        <v>2</v>
      </c>
      <c r="UC83" s="2">
        <v>1</v>
      </c>
      <c r="UD83" s="2">
        <v>0</v>
      </c>
      <c r="UE83" s="2">
        <v>1</v>
      </c>
      <c r="UF83" s="2">
        <v>0</v>
      </c>
      <c r="UG83" s="2">
        <v>1</v>
      </c>
      <c r="UH83" s="2">
        <v>0</v>
      </c>
      <c r="UI83" s="2">
        <v>1</v>
      </c>
      <c r="UJ83" s="2">
        <v>1</v>
      </c>
      <c r="UK83" s="2">
        <v>0</v>
      </c>
      <c r="UL83" s="2">
        <v>0</v>
      </c>
      <c r="UM83" s="2">
        <v>0</v>
      </c>
      <c r="UN83" s="2">
        <v>0</v>
      </c>
      <c r="UO83" s="2">
        <v>0</v>
      </c>
      <c r="UP83" s="2">
        <v>1</v>
      </c>
      <c r="UQ83" s="2">
        <v>1</v>
      </c>
      <c r="UR83" s="2">
        <v>0</v>
      </c>
      <c r="US83" s="2">
        <v>1</v>
      </c>
      <c r="UT83" s="2">
        <v>0</v>
      </c>
      <c r="UU83" s="2">
        <v>1</v>
      </c>
      <c r="UV83" s="2">
        <v>1</v>
      </c>
      <c r="UW83" s="2">
        <v>1</v>
      </c>
      <c r="UX83" s="2">
        <v>0</v>
      </c>
      <c r="UY83" s="2">
        <v>0</v>
      </c>
      <c r="UZ83" s="2">
        <v>2</v>
      </c>
    </row>
    <row r="84" spans="1:572" x14ac:dyDescent="0.25">
      <c r="A84" s="2">
        <v>138</v>
      </c>
      <c r="B84" s="2" t="s">
        <v>114</v>
      </c>
      <c r="C84" s="2" t="s">
        <v>1328</v>
      </c>
      <c r="D84" s="2">
        <v>1</v>
      </c>
      <c r="F84" s="31" t="s">
        <v>2625</v>
      </c>
      <c r="G84" s="2">
        <v>1</v>
      </c>
      <c r="H84" s="2">
        <v>0</v>
      </c>
      <c r="J84" s="2">
        <v>1</v>
      </c>
      <c r="K84" s="2">
        <v>1</v>
      </c>
      <c r="L84" s="2">
        <v>0</v>
      </c>
      <c r="M84" s="2">
        <v>1</v>
      </c>
      <c r="N84" s="2">
        <v>1</v>
      </c>
      <c r="O84" s="2">
        <v>1</v>
      </c>
      <c r="P84" s="2">
        <v>1</v>
      </c>
      <c r="Q84" s="2">
        <v>0</v>
      </c>
      <c r="R84" s="2">
        <v>1</v>
      </c>
      <c r="S84" s="2">
        <v>1</v>
      </c>
      <c r="T84" s="2">
        <v>0</v>
      </c>
      <c r="U84" s="2">
        <v>1</v>
      </c>
      <c r="V84" s="2">
        <v>1</v>
      </c>
      <c r="W84" s="2">
        <v>1</v>
      </c>
      <c r="X84" s="2">
        <v>1</v>
      </c>
      <c r="Y84" s="2">
        <v>0</v>
      </c>
      <c r="Z84" s="2">
        <v>1</v>
      </c>
      <c r="AA84" s="2">
        <v>0</v>
      </c>
      <c r="AB84" s="2">
        <v>0</v>
      </c>
      <c r="AC84" s="2">
        <v>0</v>
      </c>
      <c r="AD84" s="2">
        <v>0</v>
      </c>
      <c r="AE84" s="2">
        <v>0</v>
      </c>
      <c r="AF84" s="2">
        <v>1</v>
      </c>
      <c r="AG84" s="2">
        <v>2</v>
      </c>
      <c r="AH84" s="2">
        <v>1</v>
      </c>
      <c r="AI84" s="2">
        <v>5</v>
      </c>
      <c r="AJ84" s="46">
        <v>0</v>
      </c>
      <c r="AK84" s="2">
        <v>0</v>
      </c>
      <c r="AL84" s="2">
        <v>0</v>
      </c>
      <c r="AM84" s="2">
        <v>0</v>
      </c>
      <c r="AN84" s="2">
        <v>0</v>
      </c>
      <c r="AO84" s="2">
        <v>0</v>
      </c>
      <c r="AP84" s="2">
        <v>0</v>
      </c>
      <c r="AQ84" s="2">
        <v>0</v>
      </c>
      <c r="AR84" s="2">
        <v>0</v>
      </c>
      <c r="AS84" s="2">
        <v>0</v>
      </c>
      <c r="AT84" s="2">
        <v>0</v>
      </c>
      <c r="AU84" s="2">
        <v>0</v>
      </c>
      <c r="AV84" s="2">
        <v>0</v>
      </c>
      <c r="AW84" s="2">
        <v>0</v>
      </c>
      <c r="AX84" s="2">
        <v>0</v>
      </c>
      <c r="AY84" s="2">
        <v>0</v>
      </c>
      <c r="AZ84" s="2">
        <v>0</v>
      </c>
      <c r="BA84" s="2">
        <v>0</v>
      </c>
      <c r="BB84" s="2">
        <v>0</v>
      </c>
      <c r="BC84" s="2">
        <v>0</v>
      </c>
      <c r="BD84" s="2">
        <v>0</v>
      </c>
      <c r="BE84" s="2">
        <v>0</v>
      </c>
      <c r="BF84" s="2">
        <v>1</v>
      </c>
      <c r="BG84" s="2">
        <v>2</v>
      </c>
      <c r="BH84" s="2">
        <v>0</v>
      </c>
      <c r="BI84" s="2">
        <v>0</v>
      </c>
      <c r="BJ84" s="2">
        <v>0</v>
      </c>
      <c r="BK84" s="2">
        <v>0</v>
      </c>
      <c r="BL84" s="2">
        <v>0</v>
      </c>
      <c r="BM84" s="2">
        <v>0</v>
      </c>
      <c r="BN84" s="2">
        <v>0</v>
      </c>
      <c r="BO84" s="2">
        <v>0</v>
      </c>
      <c r="BP84" s="2">
        <v>0</v>
      </c>
      <c r="BQ84" s="2">
        <v>0</v>
      </c>
      <c r="BR84" s="2">
        <v>0</v>
      </c>
      <c r="BS84" s="2">
        <v>0</v>
      </c>
      <c r="CB84" s="2">
        <v>1</v>
      </c>
      <c r="CC84" s="2">
        <v>0</v>
      </c>
      <c r="CE84" s="2">
        <v>31686</v>
      </c>
      <c r="CF84" s="46">
        <v>5960</v>
      </c>
      <c r="CG84" s="2">
        <v>0</v>
      </c>
      <c r="CH84" s="46">
        <v>4</v>
      </c>
      <c r="CI84" s="2">
        <v>1</v>
      </c>
      <c r="CJ84" s="2">
        <v>0</v>
      </c>
      <c r="CK84" s="2">
        <v>0</v>
      </c>
      <c r="CL84" s="2">
        <v>0</v>
      </c>
      <c r="CM84" s="2">
        <v>1</v>
      </c>
      <c r="CN84" s="2">
        <v>1</v>
      </c>
      <c r="CO84" s="2">
        <v>1</v>
      </c>
      <c r="CP84" s="2">
        <v>0</v>
      </c>
      <c r="CR84" s="2">
        <v>2</v>
      </c>
      <c r="CS84" s="2">
        <v>3</v>
      </c>
      <c r="CT84" s="46">
        <v>5</v>
      </c>
      <c r="CU84" s="46">
        <v>200</v>
      </c>
      <c r="CV84" s="2">
        <v>5</v>
      </c>
      <c r="CW84" s="2">
        <v>200</v>
      </c>
      <c r="CX84" s="2">
        <v>2</v>
      </c>
      <c r="CY84" s="2">
        <v>80</v>
      </c>
      <c r="CZ84" s="2">
        <v>0</v>
      </c>
      <c r="DB84" s="46">
        <v>1</v>
      </c>
      <c r="DC84" s="46">
        <v>40</v>
      </c>
      <c r="DD84" s="46">
        <v>6</v>
      </c>
      <c r="DE84" s="46">
        <v>240</v>
      </c>
      <c r="DF84" s="2">
        <v>1</v>
      </c>
      <c r="DG84" s="2">
        <v>40</v>
      </c>
      <c r="DH84" s="46">
        <v>3</v>
      </c>
      <c r="DI84" s="46">
        <v>120</v>
      </c>
      <c r="DJ84" s="46">
        <v>0</v>
      </c>
      <c r="DK84" s="46"/>
      <c r="DL84" s="2">
        <v>1</v>
      </c>
      <c r="DM84" s="2">
        <v>40</v>
      </c>
      <c r="DN84" s="46">
        <v>9</v>
      </c>
      <c r="DO84" s="46">
        <v>360</v>
      </c>
      <c r="DP84" s="46">
        <v>4</v>
      </c>
      <c r="DQ84" s="46">
        <v>160</v>
      </c>
      <c r="DR84" s="2">
        <v>0</v>
      </c>
      <c r="DS84" s="46"/>
      <c r="DT84" s="46"/>
      <c r="DU84" s="46"/>
      <c r="DV84" s="46"/>
      <c r="DW84" s="46"/>
      <c r="DX84" s="46"/>
      <c r="DY84" s="46"/>
      <c r="DZ84" s="46"/>
      <c r="EA84" s="46"/>
      <c r="EB84" s="46"/>
      <c r="EC84" s="46"/>
      <c r="ED84" s="46"/>
      <c r="EE84" s="46"/>
      <c r="EF84" s="46"/>
      <c r="EG84" s="46"/>
      <c r="EH84" s="46"/>
      <c r="EI84" s="2">
        <v>1</v>
      </c>
      <c r="EJ84" s="2">
        <v>2</v>
      </c>
      <c r="EK84" s="2">
        <v>0</v>
      </c>
      <c r="EL84" s="2">
        <v>0</v>
      </c>
      <c r="EM84" s="2">
        <v>0</v>
      </c>
      <c r="EN84" s="2">
        <v>0</v>
      </c>
      <c r="EO84" s="2">
        <v>0</v>
      </c>
      <c r="EP84" s="2">
        <v>3</v>
      </c>
      <c r="EQ84" s="2">
        <v>0</v>
      </c>
      <c r="ER84" s="2">
        <v>0</v>
      </c>
      <c r="ES84" s="2">
        <v>4</v>
      </c>
      <c r="ET84" s="2">
        <v>0</v>
      </c>
      <c r="EU84" s="2">
        <v>0</v>
      </c>
      <c r="FD84" s="2">
        <v>1</v>
      </c>
      <c r="FE84" s="2">
        <v>1</v>
      </c>
      <c r="FF84" s="2">
        <v>0</v>
      </c>
      <c r="FG84" s="2">
        <v>0</v>
      </c>
      <c r="FH84" s="2">
        <v>0</v>
      </c>
      <c r="FI84" s="2">
        <v>0</v>
      </c>
      <c r="FJ84" s="2">
        <v>0</v>
      </c>
      <c r="FK84" s="2">
        <v>0</v>
      </c>
      <c r="FL84" s="2">
        <v>0</v>
      </c>
      <c r="FM84" s="2">
        <v>0</v>
      </c>
      <c r="FN84" s="2">
        <v>0</v>
      </c>
      <c r="FO84" s="2">
        <v>1</v>
      </c>
      <c r="FP84" s="2">
        <v>0</v>
      </c>
      <c r="FQ84" s="2">
        <v>0</v>
      </c>
      <c r="FZ84" s="2">
        <v>0</v>
      </c>
      <c r="GV84" s="2">
        <v>1</v>
      </c>
      <c r="GW84" s="2">
        <v>1</v>
      </c>
      <c r="GX84" s="2">
        <v>0</v>
      </c>
      <c r="GY84" s="2">
        <v>0</v>
      </c>
      <c r="GZ84" s="2">
        <v>0</v>
      </c>
      <c r="HA84" s="2">
        <v>0</v>
      </c>
      <c r="HB84" s="2">
        <v>0</v>
      </c>
      <c r="HC84" s="2">
        <v>0</v>
      </c>
      <c r="HD84" s="2">
        <v>1</v>
      </c>
      <c r="HE84" s="2">
        <v>0</v>
      </c>
      <c r="HF84" s="2">
        <v>0</v>
      </c>
      <c r="HG84" s="2">
        <v>1</v>
      </c>
      <c r="HH84" s="2">
        <v>0</v>
      </c>
      <c r="HI84" s="2">
        <v>0</v>
      </c>
      <c r="HR84" s="2">
        <v>1</v>
      </c>
      <c r="HS84" s="2">
        <v>1</v>
      </c>
      <c r="HT84" s="2">
        <v>0</v>
      </c>
      <c r="HU84" s="2">
        <v>0</v>
      </c>
      <c r="HV84" s="2">
        <v>2</v>
      </c>
      <c r="HW84" s="2">
        <v>0</v>
      </c>
      <c r="HX84" s="2">
        <v>0</v>
      </c>
      <c r="HY84" s="2">
        <v>0</v>
      </c>
      <c r="HZ84" s="2">
        <v>0</v>
      </c>
      <c r="IA84" s="2">
        <v>0</v>
      </c>
      <c r="IB84" s="2">
        <v>2</v>
      </c>
      <c r="IC84" s="2">
        <v>0</v>
      </c>
      <c r="ID84" s="2">
        <v>0</v>
      </c>
      <c r="IE84" s="2">
        <v>0</v>
      </c>
      <c r="IF84" s="2">
        <v>1</v>
      </c>
      <c r="IG84" s="2">
        <v>0</v>
      </c>
      <c r="IP84" s="2">
        <v>4</v>
      </c>
      <c r="IQ84" s="2">
        <v>4</v>
      </c>
      <c r="IR84" s="2">
        <v>0</v>
      </c>
      <c r="IS84" s="2">
        <v>0</v>
      </c>
      <c r="IT84" s="2">
        <v>0</v>
      </c>
      <c r="IU84" s="2">
        <v>2</v>
      </c>
      <c r="IV84" s="2">
        <v>1</v>
      </c>
      <c r="IW84" s="2">
        <v>2</v>
      </c>
      <c r="IX84" s="2">
        <v>0</v>
      </c>
      <c r="IY84" s="2">
        <v>1</v>
      </c>
      <c r="IZ84" s="2">
        <v>5</v>
      </c>
      <c r="JA84" s="2">
        <v>2</v>
      </c>
      <c r="JB84" s="2">
        <v>0</v>
      </c>
      <c r="JK84" s="2">
        <v>0</v>
      </c>
      <c r="JL84" s="2">
        <v>2</v>
      </c>
      <c r="JM84" s="2">
        <v>0</v>
      </c>
      <c r="JN84" s="2">
        <v>0</v>
      </c>
      <c r="JO84" s="2">
        <v>0</v>
      </c>
      <c r="JP84" s="2">
        <v>0</v>
      </c>
      <c r="JQ84" s="2">
        <v>0</v>
      </c>
      <c r="JR84" s="2">
        <v>2</v>
      </c>
      <c r="JS84" s="2">
        <v>0</v>
      </c>
      <c r="JT84" s="2">
        <v>0</v>
      </c>
      <c r="JU84" s="2">
        <v>0</v>
      </c>
      <c r="JV84" s="2">
        <v>0</v>
      </c>
      <c r="JW84" s="2">
        <v>0</v>
      </c>
      <c r="KF84" s="2">
        <v>1</v>
      </c>
      <c r="KG84" s="2">
        <v>7</v>
      </c>
      <c r="KH84" s="2">
        <v>1</v>
      </c>
      <c r="KJ84" s="2">
        <v>4</v>
      </c>
      <c r="KK84" s="2">
        <v>4</v>
      </c>
      <c r="KL84" s="2">
        <v>4</v>
      </c>
      <c r="KM84" s="2">
        <v>4</v>
      </c>
      <c r="KN84" s="2">
        <v>4</v>
      </c>
      <c r="KO84" s="2">
        <v>3</v>
      </c>
      <c r="KP84" s="2">
        <v>4</v>
      </c>
      <c r="KQ84" s="2">
        <v>3</v>
      </c>
      <c r="KR84" s="2">
        <v>4</v>
      </c>
      <c r="KS84" s="2">
        <v>4</v>
      </c>
      <c r="KT84" s="2">
        <v>2</v>
      </c>
      <c r="KU84" s="2">
        <v>4</v>
      </c>
      <c r="KV84" s="2">
        <v>0</v>
      </c>
      <c r="LE84" s="2">
        <v>1</v>
      </c>
      <c r="LF84" s="2">
        <v>1</v>
      </c>
      <c r="LG84" s="2">
        <v>0</v>
      </c>
      <c r="LH84" s="2">
        <v>0</v>
      </c>
      <c r="LI84" s="2">
        <v>0</v>
      </c>
      <c r="LJ84" s="2">
        <v>0</v>
      </c>
      <c r="LK84" s="2">
        <v>1</v>
      </c>
      <c r="LL84" s="2">
        <v>1</v>
      </c>
      <c r="LM84" s="2">
        <v>0</v>
      </c>
      <c r="LN84" s="46">
        <v>2</v>
      </c>
      <c r="LO84" s="46">
        <v>1</v>
      </c>
      <c r="LP84" s="2">
        <v>1</v>
      </c>
      <c r="LQ84" s="2">
        <v>1</v>
      </c>
      <c r="LR84" s="2">
        <v>1</v>
      </c>
      <c r="LS84" s="2">
        <v>1</v>
      </c>
      <c r="LT84" s="46">
        <v>1</v>
      </c>
      <c r="LU84" s="46">
        <v>1</v>
      </c>
      <c r="LV84" s="2">
        <v>1</v>
      </c>
      <c r="LW84" s="2">
        <v>0</v>
      </c>
      <c r="LX84" s="2">
        <v>0</v>
      </c>
      <c r="LY84" s="46">
        <v>1</v>
      </c>
      <c r="LZ84" s="46">
        <v>1</v>
      </c>
      <c r="MA84" s="46">
        <v>0</v>
      </c>
      <c r="MB84" s="2">
        <v>0</v>
      </c>
      <c r="MC84" s="2">
        <v>1</v>
      </c>
      <c r="MD84" s="2">
        <v>0</v>
      </c>
      <c r="ME84" s="2">
        <v>1</v>
      </c>
      <c r="MF84" s="2">
        <v>1</v>
      </c>
      <c r="MG84" s="2">
        <v>0</v>
      </c>
      <c r="MH84" s="2">
        <v>1</v>
      </c>
      <c r="MI84" s="2">
        <v>1</v>
      </c>
      <c r="MJ84" s="2">
        <v>1</v>
      </c>
      <c r="MK84" s="2">
        <v>1</v>
      </c>
      <c r="ML84" s="2">
        <v>0</v>
      </c>
      <c r="MM84" s="2">
        <v>0</v>
      </c>
      <c r="MN84" s="46">
        <v>1</v>
      </c>
      <c r="MO84" s="46">
        <v>1</v>
      </c>
      <c r="MP84" s="2">
        <v>0</v>
      </c>
      <c r="MQ84" s="2">
        <v>0</v>
      </c>
      <c r="MR84" s="2">
        <v>0</v>
      </c>
      <c r="MS84" s="2">
        <v>2</v>
      </c>
      <c r="MT84" s="2">
        <v>2</v>
      </c>
      <c r="MU84" s="2">
        <v>3</v>
      </c>
      <c r="MV84" s="2">
        <v>3</v>
      </c>
      <c r="MW84" s="2">
        <v>1</v>
      </c>
      <c r="MX84" s="2">
        <v>1</v>
      </c>
      <c r="MY84" s="2">
        <v>0</v>
      </c>
      <c r="MZ84" s="2">
        <v>0</v>
      </c>
      <c r="NA84" s="2">
        <v>1</v>
      </c>
      <c r="NB84" s="2">
        <v>1</v>
      </c>
      <c r="NC84" s="2">
        <v>1</v>
      </c>
      <c r="ND84" s="2">
        <v>1</v>
      </c>
      <c r="NE84" s="2">
        <v>0</v>
      </c>
      <c r="NF84" s="46">
        <v>1</v>
      </c>
      <c r="NG84" s="46">
        <v>0</v>
      </c>
      <c r="NH84" s="2">
        <v>1</v>
      </c>
      <c r="NI84" s="2">
        <v>1</v>
      </c>
      <c r="NJ84" s="38">
        <v>44057</v>
      </c>
      <c r="NK84" s="2">
        <v>6</v>
      </c>
      <c r="NL84" s="2">
        <v>1</v>
      </c>
      <c r="NM84" s="2">
        <v>0</v>
      </c>
      <c r="NN84" s="2">
        <v>0</v>
      </c>
      <c r="NO84" s="2">
        <v>0</v>
      </c>
      <c r="NP84" s="2">
        <v>0</v>
      </c>
      <c r="NQ84" s="2">
        <v>0</v>
      </c>
      <c r="NR84" s="2">
        <v>0</v>
      </c>
      <c r="NS84" s="2">
        <v>0</v>
      </c>
      <c r="NT84" s="2">
        <v>1</v>
      </c>
      <c r="NU84" s="2">
        <v>0</v>
      </c>
      <c r="NV84" s="2">
        <v>0</v>
      </c>
      <c r="NW84" s="2">
        <v>0</v>
      </c>
      <c r="NX84" s="2">
        <v>0</v>
      </c>
      <c r="NY84" s="2">
        <v>0</v>
      </c>
      <c r="NZ84" s="2">
        <v>0</v>
      </c>
      <c r="OA84" s="2">
        <v>0</v>
      </c>
      <c r="OB84" s="2">
        <v>0</v>
      </c>
      <c r="OC84" s="2">
        <v>0</v>
      </c>
      <c r="OD84" s="2">
        <v>0</v>
      </c>
      <c r="OE84" s="2">
        <v>0</v>
      </c>
      <c r="OF84" s="2">
        <v>0</v>
      </c>
      <c r="OG84" s="2">
        <v>0</v>
      </c>
      <c r="OH84" s="2">
        <v>1</v>
      </c>
      <c r="OI84" s="2">
        <v>1</v>
      </c>
      <c r="OJ84" s="2">
        <v>1</v>
      </c>
      <c r="OK84" s="2">
        <v>1</v>
      </c>
      <c r="OL84" s="2">
        <v>2</v>
      </c>
      <c r="OM84" s="2">
        <v>1</v>
      </c>
      <c r="ON84" s="2">
        <v>3</v>
      </c>
      <c r="OO84" s="2">
        <v>1</v>
      </c>
      <c r="OP84" s="2">
        <v>1</v>
      </c>
      <c r="OQ84" s="2">
        <v>1</v>
      </c>
      <c r="OR84" s="2">
        <v>1</v>
      </c>
      <c r="OS84" s="2">
        <v>1</v>
      </c>
      <c r="OT84" s="46">
        <v>1</v>
      </c>
      <c r="OU84" s="2">
        <v>3</v>
      </c>
      <c r="OV84" s="2">
        <v>1</v>
      </c>
      <c r="OW84" s="2">
        <v>2</v>
      </c>
      <c r="OX84" s="2">
        <v>1</v>
      </c>
      <c r="OY84" s="2">
        <v>1</v>
      </c>
      <c r="OZ84" s="2">
        <v>2</v>
      </c>
      <c r="PA84" s="2">
        <v>1</v>
      </c>
      <c r="PB84" s="2">
        <v>1</v>
      </c>
      <c r="PC84" s="46">
        <v>1</v>
      </c>
      <c r="PD84" s="46">
        <v>1</v>
      </c>
      <c r="PE84" s="2">
        <v>1</v>
      </c>
      <c r="PF84" s="2">
        <v>1</v>
      </c>
      <c r="PG84" s="2">
        <v>2</v>
      </c>
      <c r="PH84" s="46">
        <v>1</v>
      </c>
      <c r="PI84" s="2">
        <v>1</v>
      </c>
      <c r="PJ84" s="2">
        <v>3</v>
      </c>
      <c r="PK84" s="2">
        <v>1</v>
      </c>
      <c r="PL84" s="2">
        <v>1</v>
      </c>
      <c r="PM84" s="2">
        <v>1</v>
      </c>
      <c r="PN84" s="2">
        <v>1</v>
      </c>
      <c r="PO84" s="2">
        <v>1</v>
      </c>
      <c r="PP84" s="2">
        <v>3</v>
      </c>
      <c r="PQ84" s="2">
        <v>2</v>
      </c>
      <c r="PR84" s="2">
        <v>1</v>
      </c>
      <c r="PS84" s="2">
        <v>1</v>
      </c>
      <c r="PT84" s="2">
        <v>1</v>
      </c>
      <c r="PU84" s="2">
        <v>1</v>
      </c>
      <c r="PV84" s="2">
        <v>1</v>
      </c>
      <c r="PW84" s="2">
        <v>1</v>
      </c>
      <c r="PX84" s="2">
        <v>1</v>
      </c>
      <c r="PY84" s="2">
        <v>1</v>
      </c>
      <c r="PZ84" s="2">
        <v>3</v>
      </c>
      <c r="QA84" s="2">
        <v>1</v>
      </c>
      <c r="QB84" s="2">
        <v>1</v>
      </c>
      <c r="QC84" s="2">
        <v>1</v>
      </c>
      <c r="QD84" s="2">
        <v>3</v>
      </c>
      <c r="QE84" s="2">
        <v>1</v>
      </c>
      <c r="QF84" s="2">
        <v>3</v>
      </c>
      <c r="QG84" s="2">
        <v>1</v>
      </c>
      <c r="QH84" s="2">
        <v>1</v>
      </c>
      <c r="QI84" s="2">
        <v>3</v>
      </c>
      <c r="QJ84" s="2">
        <v>3</v>
      </c>
      <c r="QK84" s="2">
        <v>0</v>
      </c>
      <c r="QL84" s="2">
        <v>0</v>
      </c>
      <c r="QM84" s="2">
        <v>1</v>
      </c>
      <c r="QN84" s="2">
        <v>0</v>
      </c>
      <c r="QO84" s="2">
        <v>2</v>
      </c>
      <c r="QP84" s="2">
        <v>2</v>
      </c>
      <c r="QQ84" s="2">
        <v>2</v>
      </c>
      <c r="QR84" s="2">
        <v>1</v>
      </c>
      <c r="QS84" s="2" t="s">
        <v>1414</v>
      </c>
      <c r="QT84" s="2">
        <v>1</v>
      </c>
      <c r="QU84" s="2" t="s">
        <v>1415</v>
      </c>
      <c r="QV84" s="2">
        <v>3</v>
      </c>
      <c r="QW84" s="2">
        <v>2</v>
      </c>
      <c r="QX84" s="2">
        <v>1</v>
      </c>
      <c r="QY84" s="2">
        <v>0</v>
      </c>
      <c r="RA84" s="2">
        <v>0</v>
      </c>
      <c r="RB84" s="2">
        <v>1</v>
      </c>
      <c r="RC84" s="2">
        <v>1</v>
      </c>
      <c r="RD84" s="2">
        <v>2</v>
      </c>
      <c r="RE84" s="2">
        <v>1</v>
      </c>
      <c r="RF84" s="2">
        <v>1</v>
      </c>
      <c r="RG84" s="2">
        <v>1</v>
      </c>
      <c r="RH84" s="2">
        <v>1</v>
      </c>
      <c r="RJ84" s="2">
        <v>1</v>
      </c>
      <c r="RK84" s="2">
        <v>1</v>
      </c>
      <c r="RL84" s="2">
        <v>1</v>
      </c>
      <c r="RM84" s="2">
        <v>0</v>
      </c>
      <c r="RN84" s="2">
        <v>0</v>
      </c>
      <c r="RO84" s="2">
        <v>0</v>
      </c>
      <c r="RP84" s="2">
        <v>1</v>
      </c>
      <c r="RQ84" s="2">
        <v>0</v>
      </c>
      <c r="RR84" s="2">
        <v>1</v>
      </c>
      <c r="RS84" s="2">
        <v>0</v>
      </c>
      <c r="RT84" s="2">
        <v>1</v>
      </c>
      <c r="RU84" s="2">
        <v>0</v>
      </c>
      <c r="RV84" s="2">
        <v>0</v>
      </c>
      <c r="RW84" s="2">
        <v>1</v>
      </c>
      <c r="RX84" s="2">
        <v>1</v>
      </c>
      <c r="RY84" s="2">
        <v>1</v>
      </c>
      <c r="RZ84" s="2">
        <v>0</v>
      </c>
      <c r="SA84" s="2">
        <v>1</v>
      </c>
      <c r="SB84" s="2">
        <v>1</v>
      </c>
      <c r="SC84" s="2">
        <v>0</v>
      </c>
      <c r="SD84" s="2">
        <v>0</v>
      </c>
      <c r="SE84" s="2">
        <v>0</v>
      </c>
      <c r="SF84" s="2">
        <v>0</v>
      </c>
      <c r="SG84" s="2">
        <v>0</v>
      </c>
      <c r="SH84" s="2">
        <v>0</v>
      </c>
      <c r="SI84" s="2">
        <v>0</v>
      </c>
      <c r="SK84" s="2">
        <v>1</v>
      </c>
      <c r="SL84" s="2">
        <v>1</v>
      </c>
      <c r="SM84" s="2">
        <v>1</v>
      </c>
      <c r="SN84" s="2">
        <v>0</v>
      </c>
      <c r="SO84" s="2">
        <v>1</v>
      </c>
      <c r="SP84" s="2">
        <v>0</v>
      </c>
      <c r="SQ84" s="2">
        <v>0</v>
      </c>
      <c r="SR84" s="2">
        <v>0</v>
      </c>
      <c r="SS84" s="2">
        <v>1</v>
      </c>
      <c r="ST84" s="2">
        <v>1</v>
      </c>
      <c r="SU84" s="2">
        <v>1</v>
      </c>
      <c r="SV84" s="2">
        <v>0</v>
      </c>
      <c r="SW84" s="2">
        <v>0</v>
      </c>
      <c r="SX84" s="2">
        <v>0</v>
      </c>
      <c r="SY84" s="2">
        <v>0</v>
      </c>
      <c r="SZ84" s="2">
        <v>0</v>
      </c>
      <c r="TA84" s="2">
        <v>0</v>
      </c>
      <c r="TB84" s="2">
        <v>0</v>
      </c>
      <c r="TC84" s="2">
        <v>0</v>
      </c>
      <c r="TE84" s="2">
        <v>0</v>
      </c>
      <c r="TF84" s="2">
        <v>0</v>
      </c>
      <c r="TG84" s="2">
        <v>1</v>
      </c>
      <c r="TH84" s="2">
        <v>1</v>
      </c>
      <c r="TI84" s="2">
        <v>1</v>
      </c>
      <c r="TJ84" s="2">
        <v>1</v>
      </c>
      <c r="TK84" s="2">
        <v>1</v>
      </c>
      <c r="TL84" s="2">
        <v>1</v>
      </c>
      <c r="TM84" s="2">
        <v>2</v>
      </c>
      <c r="TN84" s="2">
        <v>0</v>
      </c>
      <c r="TP84" s="2">
        <v>0</v>
      </c>
      <c r="TR84" s="2">
        <v>0</v>
      </c>
      <c r="TS84" s="2">
        <v>1</v>
      </c>
      <c r="TT84" s="2">
        <v>0</v>
      </c>
      <c r="TU84" s="2">
        <v>0</v>
      </c>
      <c r="TV84" s="2">
        <v>0</v>
      </c>
      <c r="TW84" s="2">
        <v>1</v>
      </c>
      <c r="TX84" s="2">
        <v>0</v>
      </c>
      <c r="TY84" s="2">
        <v>0</v>
      </c>
      <c r="UA84" s="2">
        <v>2</v>
      </c>
      <c r="UB84" s="2">
        <v>3</v>
      </c>
      <c r="UC84" s="2">
        <v>1</v>
      </c>
      <c r="UD84" s="2">
        <v>0</v>
      </c>
      <c r="UE84" s="2">
        <v>1</v>
      </c>
      <c r="UF84" s="2">
        <v>1</v>
      </c>
      <c r="UG84" s="2">
        <v>1</v>
      </c>
      <c r="UH84" s="2">
        <v>0</v>
      </c>
      <c r="UI84" s="2">
        <v>1</v>
      </c>
      <c r="UJ84" s="2">
        <v>1</v>
      </c>
      <c r="UK84" s="2">
        <v>1</v>
      </c>
      <c r="UL84" s="2">
        <v>0</v>
      </c>
      <c r="UM84" s="2">
        <v>0</v>
      </c>
      <c r="UN84" s="2">
        <v>0</v>
      </c>
      <c r="UO84" s="2">
        <v>0</v>
      </c>
      <c r="UP84" s="2">
        <v>1</v>
      </c>
      <c r="UQ84" s="2">
        <v>0</v>
      </c>
      <c r="UR84" s="2">
        <v>0</v>
      </c>
      <c r="US84" s="2">
        <v>1</v>
      </c>
      <c r="UT84" s="2">
        <v>1</v>
      </c>
      <c r="UU84" s="2">
        <v>1</v>
      </c>
      <c r="UV84" s="2">
        <v>1</v>
      </c>
      <c r="UW84" s="2">
        <v>1</v>
      </c>
      <c r="UX84" s="2">
        <v>0</v>
      </c>
      <c r="UY84" s="2">
        <v>0</v>
      </c>
      <c r="UZ84" s="2">
        <v>2</v>
      </c>
    </row>
    <row r="85" spans="1:572" x14ac:dyDescent="0.25">
      <c r="A85" s="2">
        <v>139</v>
      </c>
      <c r="B85" s="2" t="s">
        <v>114</v>
      </c>
      <c r="C85" s="2" t="s">
        <v>1328</v>
      </c>
      <c r="D85" s="2">
        <v>1</v>
      </c>
      <c r="F85" s="31" t="s">
        <v>2626</v>
      </c>
      <c r="G85" s="2">
        <v>1</v>
      </c>
      <c r="H85" s="2">
        <v>0</v>
      </c>
      <c r="J85" s="2">
        <v>1</v>
      </c>
      <c r="K85" s="2">
        <v>1</v>
      </c>
      <c r="L85" s="2">
        <v>1</v>
      </c>
      <c r="M85" s="2">
        <v>1</v>
      </c>
      <c r="N85" s="2">
        <v>1</v>
      </c>
      <c r="O85" s="2">
        <v>1</v>
      </c>
      <c r="P85" s="2">
        <v>1</v>
      </c>
      <c r="Q85" s="2">
        <v>0</v>
      </c>
      <c r="R85" s="2">
        <v>1</v>
      </c>
      <c r="S85" s="2">
        <v>1</v>
      </c>
      <c r="T85" s="2">
        <v>1</v>
      </c>
      <c r="U85" s="2">
        <v>1</v>
      </c>
      <c r="V85" s="2">
        <v>1</v>
      </c>
      <c r="W85" s="2">
        <v>1</v>
      </c>
      <c r="X85" s="2">
        <v>1</v>
      </c>
      <c r="Y85" s="2">
        <v>1</v>
      </c>
      <c r="Z85" s="2">
        <v>1</v>
      </c>
      <c r="AA85" s="2">
        <v>1</v>
      </c>
      <c r="AB85" s="2">
        <v>1</v>
      </c>
      <c r="AC85" s="2">
        <v>1</v>
      </c>
      <c r="AD85" s="2">
        <v>1</v>
      </c>
      <c r="AE85" s="2">
        <v>0</v>
      </c>
      <c r="AF85" s="2">
        <v>1</v>
      </c>
      <c r="AG85" s="2">
        <v>3</v>
      </c>
      <c r="AH85" s="2">
        <v>1</v>
      </c>
      <c r="AI85" s="2">
        <v>3</v>
      </c>
      <c r="AJ85" s="46">
        <v>1</v>
      </c>
      <c r="AK85" s="2">
        <v>0</v>
      </c>
      <c r="AL85" s="2">
        <v>0</v>
      </c>
      <c r="AM85" s="2">
        <v>0</v>
      </c>
      <c r="AN85" s="2">
        <v>0</v>
      </c>
      <c r="AO85" s="2">
        <v>0</v>
      </c>
      <c r="AP85" s="2">
        <v>0</v>
      </c>
      <c r="AQ85" s="2">
        <v>0</v>
      </c>
      <c r="AR85" s="2">
        <v>1</v>
      </c>
      <c r="AS85" s="2">
        <v>0</v>
      </c>
      <c r="AT85" s="2">
        <v>0</v>
      </c>
      <c r="AU85" s="2">
        <v>0</v>
      </c>
      <c r="AV85" s="2">
        <v>0</v>
      </c>
      <c r="AW85" s="2">
        <v>0</v>
      </c>
      <c r="AX85" s="2">
        <v>0</v>
      </c>
      <c r="AY85" s="2">
        <v>0</v>
      </c>
      <c r="AZ85" s="2">
        <v>0</v>
      </c>
      <c r="BA85" s="2">
        <v>0</v>
      </c>
      <c r="BB85" s="2">
        <v>0</v>
      </c>
      <c r="BC85" s="2">
        <v>0</v>
      </c>
      <c r="BD85" s="2">
        <v>0</v>
      </c>
      <c r="BE85" s="2">
        <v>0</v>
      </c>
      <c r="BF85" s="2">
        <v>1</v>
      </c>
      <c r="BG85" s="2">
        <v>1</v>
      </c>
      <c r="BH85" s="2">
        <v>0</v>
      </c>
      <c r="BI85" s="2">
        <v>0</v>
      </c>
      <c r="BJ85" s="2">
        <v>0</v>
      </c>
      <c r="BK85" s="2">
        <v>1</v>
      </c>
      <c r="BL85" s="2">
        <v>1</v>
      </c>
      <c r="BM85" s="2">
        <v>0</v>
      </c>
      <c r="BN85" s="2">
        <v>0</v>
      </c>
      <c r="BO85" s="2">
        <v>0</v>
      </c>
      <c r="BP85" s="2">
        <v>0</v>
      </c>
      <c r="BQ85" s="2">
        <v>0</v>
      </c>
      <c r="BR85" s="2">
        <v>0</v>
      </c>
      <c r="BS85" s="2">
        <v>0</v>
      </c>
      <c r="CB85" s="2">
        <v>1</v>
      </c>
      <c r="CC85" s="2">
        <v>1</v>
      </c>
      <c r="CD85" s="2" t="s">
        <v>1416</v>
      </c>
      <c r="CE85" s="2">
        <v>4000</v>
      </c>
      <c r="CF85" s="46">
        <v>2500</v>
      </c>
      <c r="CG85" s="2">
        <v>1</v>
      </c>
      <c r="CH85" s="46">
        <v>0</v>
      </c>
      <c r="CI85" s="2">
        <v>1</v>
      </c>
      <c r="CJ85" s="2">
        <v>0</v>
      </c>
      <c r="CK85" s="2">
        <v>1</v>
      </c>
      <c r="CL85" s="2">
        <v>1</v>
      </c>
      <c r="CM85" s="2">
        <v>0</v>
      </c>
      <c r="CN85" s="2">
        <v>1</v>
      </c>
      <c r="CO85" s="2">
        <v>0</v>
      </c>
      <c r="CP85" s="2">
        <v>1</v>
      </c>
      <c r="CQ85" s="2">
        <v>1</v>
      </c>
      <c r="CR85" s="2">
        <v>1</v>
      </c>
      <c r="CT85" s="46">
        <v>1</v>
      </c>
      <c r="CU85" s="46">
        <v>40</v>
      </c>
      <c r="CV85" s="2">
        <v>0</v>
      </c>
      <c r="CX85" s="2">
        <v>0</v>
      </c>
      <c r="CZ85" s="2">
        <v>1</v>
      </c>
      <c r="DA85" s="2">
        <v>40</v>
      </c>
      <c r="DB85" s="46">
        <v>1</v>
      </c>
      <c r="DC85" s="46">
        <v>20</v>
      </c>
      <c r="DD85" s="46">
        <v>1</v>
      </c>
      <c r="DE85" s="46">
        <v>40</v>
      </c>
      <c r="DF85" s="2">
        <v>0</v>
      </c>
      <c r="DH85" s="46">
        <v>1</v>
      </c>
      <c r="DI85" s="46">
        <v>40</v>
      </c>
      <c r="DJ85" s="46">
        <v>0</v>
      </c>
      <c r="DK85" s="46"/>
      <c r="DL85" s="2">
        <v>0</v>
      </c>
      <c r="DN85" s="46">
        <v>1</v>
      </c>
      <c r="DO85" s="46">
        <v>40</v>
      </c>
      <c r="DP85" s="46">
        <v>1</v>
      </c>
      <c r="DQ85" s="46">
        <v>20</v>
      </c>
      <c r="DR85" s="2">
        <v>0</v>
      </c>
      <c r="DS85" s="46"/>
      <c r="DT85" s="46"/>
      <c r="DU85" s="46"/>
      <c r="DV85" s="46"/>
      <c r="DW85" s="46"/>
      <c r="DX85" s="46"/>
      <c r="DY85" s="46"/>
      <c r="DZ85" s="46"/>
      <c r="EA85" s="46"/>
      <c r="EB85" s="46"/>
      <c r="EC85" s="46"/>
      <c r="ED85" s="46"/>
      <c r="EE85" s="46"/>
      <c r="EF85" s="46"/>
      <c r="EG85" s="46"/>
      <c r="EH85" s="46"/>
      <c r="EI85" s="2">
        <v>0</v>
      </c>
      <c r="EJ85" s="2">
        <v>0</v>
      </c>
      <c r="EK85" s="2">
        <v>0</v>
      </c>
      <c r="EL85" s="2">
        <v>0</v>
      </c>
      <c r="EM85" s="2">
        <v>0</v>
      </c>
      <c r="EN85" s="2">
        <v>0</v>
      </c>
      <c r="EO85" s="2">
        <v>0</v>
      </c>
      <c r="EP85" s="2">
        <v>0</v>
      </c>
      <c r="EQ85" s="2">
        <v>0</v>
      </c>
      <c r="ER85" s="2">
        <v>0</v>
      </c>
      <c r="ES85" s="2">
        <v>0</v>
      </c>
      <c r="ET85" s="2">
        <v>0</v>
      </c>
      <c r="EU85" s="2">
        <v>0</v>
      </c>
      <c r="FD85" s="2">
        <v>0</v>
      </c>
      <c r="FZ85" s="2">
        <v>1</v>
      </c>
      <c r="GA85" s="2">
        <v>0</v>
      </c>
      <c r="GB85" s="2">
        <v>0</v>
      </c>
      <c r="GC85" s="2">
        <v>0</v>
      </c>
      <c r="GD85" s="2">
        <v>0</v>
      </c>
      <c r="GE85" s="2">
        <v>0</v>
      </c>
      <c r="GF85" s="2">
        <v>3</v>
      </c>
      <c r="GG85" s="2">
        <v>0</v>
      </c>
      <c r="GH85" s="2">
        <v>2</v>
      </c>
      <c r="GI85" s="2">
        <v>0</v>
      </c>
      <c r="GJ85" s="2">
        <v>0</v>
      </c>
      <c r="GK85" s="2">
        <v>1</v>
      </c>
      <c r="GL85" s="2">
        <v>0</v>
      </c>
      <c r="GM85" s="2">
        <v>0</v>
      </c>
      <c r="GV85" s="2">
        <v>1</v>
      </c>
      <c r="GW85" s="2">
        <v>0</v>
      </c>
      <c r="GX85" s="2">
        <v>0</v>
      </c>
      <c r="GY85" s="2">
        <v>0</v>
      </c>
      <c r="GZ85" s="2">
        <v>0</v>
      </c>
      <c r="HA85" s="2">
        <v>0</v>
      </c>
      <c r="HB85" s="2">
        <v>0</v>
      </c>
      <c r="HC85" s="2">
        <v>0</v>
      </c>
      <c r="HD85" s="2">
        <v>1</v>
      </c>
      <c r="HE85" s="2">
        <v>0</v>
      </c>
      <c r="HF85" s="2">
        <v>0</v>
      </c>
      <c r="HG85" s="2">
        <v>0</v>
      </c>
      <c r="HH85" s="2">
        <v>0</v>
      </c>
      <c r="HI85" s="2">
        <v>0</v>
      </c>
      <c r="HR85" s="2">
        <v>1</v>
      </c>
      <c r="HS85" s="2">
        <v>1</v>
      </c>
      <c r="HT85" s="2">
        <v>0</v>
      </c>
      <c r="HU85" s="2">
        <v>0</v>
      </c>
      <c r="HV85" s="2">
        <v>0</v>
      </c>
      <c r="HW85" s="2">
        <v>0</v>
      </c>
      <c r="HX85" s="2">
        <v>0</v>
      </c>
      <c r="HY85" s="2">
        <v>0</v>
      </c>
      <c r="HZ85" s="2">
        <v>0</v>
      </c>
      <c r="IA85" s="2">
        <v>0</v>
      </c>
      <c r="IB85" s="2">
        <v>0</v>
      </c>
      <c r="IC85" s="2">
        <v>0</v>
      </c>
      <c r="ID85" s="2">
        <v>0</v>
      </c>
      <c r="IE85" s="2">
        <v>0</v>
      </c>
      <c r="IF85" s="2">
        <v>0</v>
      </c>
      <c r="IG85" s="2">
        <v>0</v>
      </c>
      <c r="IP85" s="2">
        <v>0</v>
      </c>
      <c r="IQ85" s="2">
        <v>0</v>
      </c>
      <c r="IR85" s="2">
        <v>0</v>
      </c>
      <c r="IS85" s="2">
        <v>0</v>
      </c>
      <c r="IT85" s="2">
        <v>0</v>
      </c>
      <c r="IU85" s="2">
        <v>1</v>
      </c>
      <c r="IV85" s="2">
        <v>0</v>
      </c>
      <c r="IW85" s="2">
        <v>0</v>
      </c>
      <c r="IX85" s="2">
        <v>0</v>
      </c>
      <c r="IY85" s="2">
        <v>0</v>
      </c>
      <c r="IZ85" s="2">
        <v>0</v>
      </c>
      <c r="JA85" s="2">
        <v>0</v>
      </c>
      <c r="JB85" s="2">
        <v>0</v>
      </c>
      <c r="JK85" s="2">
        <v>0</v>
      </c>
      <c r="JL85" s="2">
        <v>0</v>
      </c>
      <c r="JM85" s="2">
        <v>0</v>
      </c>
      <c r="JN85" s="2">
        <v>0</v>
      </c>
      <c r="JO85" s="2">
        <v>0</v>
      </c>
      <c r="JP85" s="2">
        <v>1</v>
      </c>
      <c r="JQ85" s="2">
        <v>0</v>
      </c>
      <c r="JR85" s="2">
        <v>0</v>
      </c>
      <c r="JS85" s="2">
        <v>0</v>
      </c>
      <c r="JT85" s="2">
        <v>0</v>
      </c>
      <c r="JU85" s="2">
        <v>0</v>
      </c>
      <c r="JV85" s="2">
        <v>0</v>
      </c>
      <c r="JW85" s="2">
        <v>0</v>
      </c>
      <c r="KF85" s="2">
        <v>1</v>
      </c>
      <c r="KG85" s="2">
        <v>14</v>
      </c>
      <c r="KH85" s="2">
        <v>0</v>
      </c>
      <c r="KI85" s="2">
        <v>3</v>
      </c>
      <c r="KJ85" s="2">
        <v>4</v>
      </c>
      <c r="KK85" s="2">
        <v>4</v>
      </c>
      <c r="KL85" s="2">
        <v>4</v>
      </c>
      <c r="KM85" s="2">
        <v>4</v>
      </c>
      <c r="KN85" s="2">
        <v>4</v>
      </c>
      <c r="KO85" s="2">
        <v>3</v>
      </c>
      <c r="KP85" s="2">
        <v>4</v>
      </c>
      <c r="KQ85" s="2">
        <v>3</v>
      </c>
      <c r="KR85" s="2">
        <v>4</v>
      </c>
      <c r="KS85" s="2">
        <v>4</v>
      </c>
      <c r="KT85" s="2">
        <v>2</v>
      </c>
      <c r="KU85" s="2">
        <v>4</v>
      </c>
      <c r="KV85" s="2">
        <v>0</v>
      </c>
      <c r="LE85" s="2">
        <v>1</v>
      </c>
      <c r="LF85" s="2">
        <v>1</v>
      </c>
      <c r="LG85" s="2">
        <v>1</v>
      </c>
      <c r="LH85" s="2">
        <v>1</v>
      </c>
      <c r="LI85" s="2">
        <v>0</v>
      </c>
      <c r="LJ85" s="2">
        <v>1</v>
      </c>
      <c r="LK85" s="2">
        <v>1</v>
      </c>
      <c r="LL85" s="2">
        <v>1</v>
      </c>
      <c r="LM85" s="2">
        <v>1</v>
      </c>
      <c r="LN85" s="46">
        <v>3</v>
      </c>
      <c r="LO85" s="46">
        <v>1</v>
      </c>
      <c r="LP85" s="2">
        <v>0</v>
      </c>
      <c r="LQ85" s="2">
        <v>1</v>
      </c>
      <c r="LR85" s="2">
        <v>0</v>
      </c>
      <c r="LS85" s="2">
        <v>0</v>
      </c>
      <c r="LT85" s="46">
        <v>1</v>
      </c>
      <c r="LU85" s="46">
        <v>1</v>
      </c>
      <c r="LV85" s="2">
        <v>1</v>
      </c>
      <c r="LW85" s="2">
        <v>0</v>
      </c>
      <c r="LX85" s="2">
        <v>0</v>
      </c>
      <c r="LY85" s="46">
        <v>1</v>
      </c>
      <c r="LZ85" s="46">
        <v>1</v>
      </c>
      <c r="MA85" s="46">
        <v>1</v>
      </c>
      <c r="MB85" s="2">
        <v>0</v>
      </c>
      <c r="MC85" s="2">
        <v>1</v>
      </c>
      <c r="MD85" s="2">
        <v>1</v>
      </c>
      <c r="ME85" s="2">
        <v>1</v>
      </c>
      <c r="MF85" s="2">
        <v>1</v>
      </c>
      <c r="MG85" s="2">
        <v>0</v>
      </c>
      <c r="MH85" s="2">
        <v>1</v>
      </c>
      <c r="MI85" s="2">
        <v>1</v>
      </c>
      <c r="MJ85" s="2">
        <v>1</v>
      </c>
      <c r="MK85" s="2">
        <v>1</v>
      </c>
      <c r="ML85" s="2">
        <v>1</v>
      </c>
      <c r="MM85" s="2">
        <v>1</v>
      </c>
      <c r="MN85" s="46">
        <v>1</v>
      </c>
      <c r="MO85" s="46">
        <v>1</v>
      </c>
      <c r="MP85" s="2">
        <v>0</v>
      </c>
      <c r="MQ85" s="2">
        <v>1</v>
      </c>
      <c r="MR85" s="2">
        <v>0</v>
      </c>
      <c r="MS85" s="2">
        <v>1</v>
      </c>
      <c r="MT85" s="2">
        <v>1</v>
      </c>
      <c r="MU85" s="2">
        <v>3</v>
      </c>
      <c r="MV85" s="2">
        <v>3</v>
      </c>
      <c r="MW85" s="2">
        <v>1</v>
      </c>
      <c r="MX85" s="2">
        <v>1</v>
      </c>
      <c r="MY85" s="2">
        <v>1</v>
      </c>
      <c r="MZ85" s="2">
        <v>0</v>
      </c>
      <c r="NA85" s="2">
        <v>1</v>
      </c>
      <c r="NB85" s="2">
        <v>1</v>
      </c>
      <c r="NC85" s="2">
        <v>1</v>
      </c>
      <c r="ND85" s="2">
        <v>1</v>
      </c>
      <c r="NE85" s="2">
        <v>0</v>
      </c>
      <c r="NF85" s="46">
        <v>1</v>
      </c>
      <c r="NG85" s="46">
        <v>0</v>
      </c>
      <c r="NH85" s="2">
        <v>1</v>
      </c>
      <c r="NI85" s="2">
        <v>1</v>
      </c>
      <c r="NJ85" s="38">
        <v>44085</v>
      </c>
      <c r="NK85" s="2">
        <v>2</v>
      </c>
      <c r="NL85" s="2">
        <v>1</v>
      </c>
      <c r="NM85" s="2">
        <v>0</v>
      </c>
      <c r="NN85" s="2">
        <v>0</v>
      </c>
      <c r="NO85" s="2">
        <v>0</v>
      </c>
      <c r="NP85" s="2">
        <v>0</v>
      </c>
      <c r="NQ85" s="2">
        <v>0</v>
      </c>
      <c r="NR85" s="2">
        <v>1</v>
      </c>
      <c r="NS85" s="2">
        <v>0</v>
      </c>
      <c r="NT85" s="2">
        <v>1</v>
      </c>
      <c r="NU85" s="2">
        <v>0</v>
      </c>
      <c r="NV85" s="2">
        <v>0</v>
      </c>
      <c r="NW85" s="2">
        <v>0</v>
      </c>
      <c r="NX85" s="2">
        <v>0</v>
      </c>
      <c r="NY85" s="2">
        <v>0</v>
      </c>
      <c r="NZ85" s="2">
        <v>0</v>
      </c>
      <c r="OA85" s="2">
        <v>0</v>
      </c>
      <c r="OB85" s="2">
        <v>0</v>
      </c>
      <c r="OC85" s="2">
        <v>0</v>
      </c>
      <c r="OD85" s="2">
        <v>0</v>
      </c>
      <c r="OE85" s="2">
        <v>0</v>
      </c>
      <c r="OF85" s="2">
        <v>0</v>
      </c>
      <c r="OG85" s="2">
        <v>0</v>
      </c>
      <c r="OH85" s="2">
        <v>0</v>
      </c>
      <c r="OI85" s="2">
        <v>1</v>
      </c>
      <c r="OJ85" s="2">
        <v>0</v>
      </c>
      <c r="OK85" s="2">
        <v>1</v>
      </c>
      <c r="OL85" s="2">
        <v>1</v>
      </c>
      <c r="OM85" s="2">
        <v>1</v>
      </c>
      <c r="ON85" s="2">
        <v>1</v>
      </c>
      <c r="OO85" s="2">
        <v>1</v>
      </c>
      <c r="OP85" s="2">
        <v>1</v>
      </c>
      <c r="OQ85" s="2">
        <v>1</v>
      </c>
      <c r="OR85" s="2">
        <v>1</v>
      </c>
      <c r="OS85" s="2">
        <v>1</v>
      </c>
      <c r="OT85" s="46">
        <v>1</v>
      </c>
      <c r="OU85" s="2">
        <v>1</v>
      </c>
      <c r="OV85" s="2">
        <v>3</v>
      </c>
      <c r="OW85" s="2">
        <v>1</v>
      </c>
      <c r="OX85" s="2">
        <v>1</v>
      </c>
      <c r="OY85" s="2">
        <v>3</v>
      </c>
      <c r="OZ85" s="2">
        <v>3</v>
      </c>
      <c r="PA85" s="2">
        <v>1</v>
      </c>
      <c r="PB85" s="2">
        <v>1</v>
      </c>
      <c r="PC85" s="46">
        <v>1</v>
      </c>
      <c r="PD85" s="46">
        <v>1</v>
      </c>
      <c r="PE85" s="2">
        <v>1</v>
      </c>
      <c r="PF85" s="2">
        <v>1</v>
      </c>
      <c r="PG85" s="2">
        <v>3</v>
      </c>
      <c r="PH85" s="46">
        <v>1</v>
      </c>
      <c r="PI85" s="2">
        <v>1</v>
      </c>
      <c r="PJ85" s="2">
        <v>1</v>
      </c>
      <c r="PK85" s="2">
        <v>3</v>
      </c>
      <c r="PL85" s="2">
        <v>3</v>
      </c>
      <c r="PM85" s="2">
        <v>3</v>
      </c>
      <c r="PN85" s="2">
        <v>3</v>
      </c>
      <c r="PO85" s="2">
        <v>3</v>
      </c>
      <c r="PP85" s="2">
        <v>3</v>
      </c>
      <c r="PQ85" s="2">
        <v>3</v>
      </c>
      <c r="PR85" s="2">
        <v>3</v>
      </c>
      <c r="PS85" s="2">
        <v>3</v>
      </c>
      <c r="PT85" s="2">
        <v>3</v>
      </c>
      <c r="PU85" s="2">
        <v>3</v>
      </c>
      <c r="PV85" s="2">
        <v>3</v>
      </c>
      <c r="PW85" s="2">
        <v>3</v>
      </c>
      <c r="PX85" s="2">
        <v>3</v>
      </c>
      <c r="PY85" s="2">
        <v>1</v>
      </c>
      <c r="PZ85" s="2">
        <v>1</v>
      </c>
      <c r="QA85" s="2">
        <v>2</v>
      </c>
      <c r="QB85" s="2">
        <v>1</v>
      </c>
      <c r="QC85" s="2">
        <v>1</v>
      </c>
      <c r="QD85" s="2">
        <v>1</v>
      </c>
      <c r="QE85" s="2">
        <v>2</v>
      </c>
      <c r="QF85" s="2">
        <v>3</v>
      </c>
      <c r="QG85" s="2">
        <v>1</v>
      </c>
      <c r="QH85" s="2">
        <v>1</v>
      </c>
      <c r="QI85" s="2">
        <v>3</v>
      </c>
      <c r="QJ85" s="2">
        <v>1</v>
      </c>
      <c r="QK85" s="2">
        <v>1</v>
      </c>
      <c r="QL85" s="2">
        <v>1</v>
      </c>
      <c r="QM85" s="2">
        <v>1</v>
      </c>
      <c r="QN85" s="2">
        <v>1</v>
      </c>
      <c r="QO85" s="2">
        <v>2</v>
      </c>
      <c r="QP85" s="2">
        <v>1</v>
      </c>
      <c r="QQ85" s="2">
        <v>3</v>
      </c>
      <c r="QR85" s="2">
        <v>0</v>
      </c>
      <c r="QT85" s="2">
        <v>0</v>
      </c>
      <c r="QV85" s="2">
        <v>3</v>
      </c>
      <c r="QW85" s="2">
        <v>3</v>
      </c>
      <c r="QX85" s="2">
        <v>1</v>
      </c>
      <c r="QY85" s="2">
        <v>1</v>
      </c>
      <c r="QZ85" s="2">
        <v>0</v>
      </c>
      <c r="RA85" s="2">
        <v>0</v>
      </c>
      <c r="RB85" s="2">
        <v>1</v>
      </c>
      <c r="RC85" s="2">
        <v>1</v>
      </c>
      <c r="RD85" s="2">
        <v>3</v>
      </c>
      <c r="RE85" s="2">
        <v>1</v>
      </c>
      <c r="RF85" s="2">
        <v>1</v>
      </c>
      <c r="RG85" s="2">
        <v>1</v>
      </c>
      <c r="RH85" s="2">
        <v>1</v>
      </c>
      <c r="RJ85" s="2">
        <v>1</v>
      </c>
      <c r="RK85" s="2">
        <v>1</v>
      </c>
      <c r="RL85" s="2">
        <v>0</v>
      </c>
      <c r="RM85" s="2">
        <v>0</v>
      </c>
      <c r="RN85" s="2">
        <v>0</v>
      </c>
      <c r="RO85" s="2">
        <v>0</v>
      </c>
      <c r="RP85" s="2">
        <v>0</v>
      </c>
      <c r="RQ85" s="2">
        <v>0</v>
      </c>
      <c r="RR85" s="2">
        <v>1</v>
      </c>
      <c r="RS85" s="2">
        <v>0</v>
      </c>
      <c r="RT85" s="2">
        <v>1</v>
      </c>
      <c r="RU85" s="2">
        <v>0</v>
      </c>
      <c r="RV85" s="2">
        <v>0</v>
      </c>
      <c r="RW85" s="2">
        <v>1</v>
      </c>
      <c r="RX85" s="2">
        <v>0</v>
      </c>
      <c r="RY85" s="2">
        <v>0</v>
      </c>
      <c r="RZ85" s="2">
        <v>0</v>
      </c>
      <c r="SA85" s="2">
        <v>0</v>
      </c>
      <c r="SB85" s="2">
        <v>0</v>
      </c>
      <c r="SC85" s="2">
        <v>0</v>
      </c>
      <c r="SD85" s="2">
        <v>0</v>
      </c>
      <c r="SE85" s="2">
        <v>0</v>
      </c>
      <c r="SF85" s="2">
        <v>0</v>
      </c>
      <c r="SG85" s="2">
        <v>0</v>
      </c>
      <c r="SH85" s="2">
        <v>0</v>
      </c>
      <c r="SI85" s="2">
        <v>0</v>
      </c>
      <c r="SK85" s="2">
        <v>1</v>
      </c>
      <c r="SL85" s="2">
        <v>1</v>
      </c>
      <c r="SM85" s="2">
        <v>1</v>
      </c>
      <c r="SN85" s="2">
        <v>1</v>
      </c>
      <c r="SO85" s="2">
        <v>1</v>
      </c>
      <c r="SP85" s="2">
        <v>1</v>
      </c>
      <c r="SQ85" s="2">
        <v>1</v>
      </c>
      <c r="SR85" s="2">
        <v>1</v>
      </c>
      <c r="SS85" s="2">
        <v>1</v>
      </c>
      <c r="ST85" s="2">
        <v>1</v>
      </c>
      <c r="SU85" s="2">
        <v>1</v>
      </c>
      <c r="SV85" s="2">
        <v>0</v>
      </c>
      <c r="SW85" s="2">
        <v>0</v>
      </c>
      <c r="SX85" s="2">
        <v>0</v>
      </c>
      <c r="SY85" s="2">
        <v>0</v>
      </c>
      <c r="SZ85" s="2">
        <v>0</v>
      </c>
      <c r="TA85" s="2">
        <v>0</v>
      </c>
      <c r="TB85" s="2">
        <v>0</v>
      </c>
      <c r="TC85" s="2">
        <v>0</v>
      </c>
      <c r="TE85" s="2">
        <v>0</v>
      </c>
      <c r="TF85" s="2">
        <v>0</v>
      </c>
      <c r="TG85" s="2">
        <v>1</v>
      </c>
      <c r="TH85" s="2">
        <v>1</v>
      </c>
      <c r="TI85" s="2">
        <v>0</v>
      </c>
      <c r="TJ85" s="2">
        <v>0</v>
      </c>
      <c r="TK85" s="2">
        <v>1</v>
      </c>
      <c r="TL85" s="2">
        <v>1</v>
      </c>
      <c r="TM85" s="2">
        <v>1</v>
      </c>
      <c r="TN85" s="2">
        <v>1</v>
      </c>
      <c r="TO85" s="2">
        <v>1</v>
      </c>
      <c r="TP85" s="2">
        <v>1</v>
      </c>
      <c r="TQ85" s="2">
        <v>1</v>
      </c>
      <c r="TR85" s="2">
        <v>0</v>
      </c>
      <c r="TS85" s="2">
        <v>1</v>
      </c>
      <c r="TT85" s="2">
        <v>1</v>
      </c>
      <c r="TU85" s="2">
        <v>0</v>
      </c>
      <c r="TV85" s="2">
        <v>1</v>
      </c>
      <c r="TW85" s="2">
        <v>1</v>
      </c>
      <c r="TX85" s="2">
        <v>0</v>
      </c>
      <c r="TY85" s="2">
        <v>0</v>
      </c>
      <c r="UA85" s="2">
        <v>1</v>
      </c>
      <c r="UB85" s="2">
        <v>1</v>
      </c>
      <c r="UC85" s="2">
        <v>1</v>
      </c>
      <c r="UD85" s="2">
        <v>1</v>
      </c>
      <c r="UE85" s="2">
        <v>1</v>
      </c>
      <c r="UF85" s="2">
        <v>0</v>
      </c>
      <c r="UG85" s="2">
        <v>1</v>
      </c>
      <c r="UH85" s="2">
        <v>0</v>
      </c>
      <c r="UI85" s="2">
        <v>1</v>
      </c>
      <c r="UJ85" s="2">
        <v>1</v>
      </c>
      <c r="UK85" s="2">
        <v>0</v>
      </c>
      <c r="UL85" s="2">
        <v>1</v>
      </c>
      <c r="UM85" s="2">
        <v>1</v>
      </c>
      <c r="UN85" s="2">
        <v>0</v>
      </c>
      <c r="UO85" s="2">
        <v>0</v>
      </c>
      <c r="UP85" s="2">
        <v>1</v>
      </c>
      <c r="UQ85" s="2">
        <v>0</v>
      </c>
      <c r="UR85" s="2">
        <v>0</v>
      </c>
      <c r="US85" s="2">
        <v>1</v>
      </c>
      <c r="UT85" s="2">
        <v>0</v>
      </c>
      <c r="UU85" s="2">
        <v>1</v>
      </c>
      <c r="UV85" s="2">
        <v>0</v>
      </c>
      <c r="UW85" s="2">
        <v>1</v>
      </c>
      <c r="UX85" s="2">
        <v>0</v>
      </c>
      <c r="UY85" s="2">
        <v>0</v>
      </c>
      <c r="UZ85" s="2">
        <v>2</v>
      </c>
    </row>
    <row r="86" spans="1:572" x14ac:dyDescent="0.25">
      <c r="A86" s="2">
        <v>140</v>
      </c>
      <c r="B86" s="2" t="s">
        <v>114</v>
      </c>
      <c r="C86" s="2" t="s">
        <v>1328</v>
      </c>
      <c r="D86" s="2">
        <v>1</v>
      </c>
      <c r="F86" s="31" t="s">
        <v>2627</v>
      </c>
      <c r="G86" s="2">
        <v>1</v>
      </c>
      <c r="H86" s="2">
        <v>0</v>
      </c>
      <c r="J86" s="2">
        <v>1</v>
      </c>
      <c r="K86" s="2">
        <v>0</v>
      </c>
      <c r="L86" s="2">
        <v>0</v>
      </c>
      <c r="M86" s="2">
        <v>1</v>
      </c>
      <c r="N86" s="2">
        <v>1</v>
      </c>
      <c r="O86" s="2">
        <v>1</v>
      </c>
      <c r="P86" s="2">
        <v>1</v>
      </c>
      <c r="Q86" s="2">
        <v>1</v>
      </c>
      <c r="R86" s="2">
        <v>1</v>
      </c>
      <c r="S86" s="2">
        <v>1</v>
      </c>
      <c r="T86" s="2">
        <v>1</v>
      </c>
      <c r="U86" s="2">
        <v>1</v>
      </c>
      <c r="V86" s="2">
        <v>1</v>
      </c>
      <c r="W86" s="2">
        <v>1</v>
      </c>
      <c r="X86" s="2">
        <v>1</v>
      </c>
      <c r="Y86" s="2">
        <v>1</v>
      </c>
      <c r="Z86" s="2">
        <v>0</v>
      </c>
      <c r="AA86" s="2">
        <v>0</v>
      </c>
      <c r="AB86" s="2">
        <v>0</v>
      </c>
      <c r="AC86" s="2">
        <v>0</v>
      </c>
      <c r="AD86" s="2">
        <v>1</v>
      </c>
      <c r="AE86" s="2">
        <v>0</v>
      </c>
      <c r="AF86" s="2">
        <v>1</v>
      </c>
      <c r="AG86" s="2">
        <v>4</v>
      </c>
      <c r="AH86" s="2">
        <v>1</v>
      </c>
      <c r="AI86" s="2">
        <v>3</v>
      </c>
      <c r="AJ86" s="46">
        <v>0</v>
      </c>
      <c r="AK86" s="2">
        <v>0</v>
      </c>
      <c r="AL86" s="2">
        <v>0</v>
      </c>
      <c r="AM86" s="2">
        <v>0</v>
      </c>
      <c r="AN86" s="2">
        <v>0</v>
      </c>
      <c r="AO86" s="2">
        <v>0</v>
      </c>
      <c r="AP86" s="2">
        <v>0</v>
      </c>
      <c r="AQ86" s="2">
        <v>0</v>
      </c>
      <c r="AR86" s="2">
        <v>0</v>
      </c>
      <c r="AS86" s="2">
        <v>0</v>
      </c>
      <c r="AT86" s="2">
        <v>0</v>
      </c>
      <c r="AU86" s="2">
        <v>0</v>
      </c>
      <c r="AV86" s="2">
        <v>0</v>
      </c>
      <c r="AW86" s="2">
        <v>0</v>
      </c>
      <c r="AX86" s="2">
        <v>0</v>
      </c>
      <c r="AY86" s="2">
        <v>0</v>
      </c>
      <c r="AZ86" s="2">
        <v>0</v>
      </c>
      <c r="BA86" s="2">
        <v>0</v>
      </c>
      <c r="BB86" s="2">
        <v>0</v>
      </c>
      <c r="BC86" s="2">
        <v>0</v>
      </c>
      <c r="BD86" s="2">
        <v>0</v>
      </c>
      <c r="BE86" s="2">
        <v>0</v>
      </c>
      <c r="BF86" s="2">
        <v>1</v>
      </c>
      <c r="BG86" s="2">
        <v>0</v>
      </c>
      <c r="BH86" s="2">
        <v>0</v>
      </c>
      <c r="BI86" s="2">
        <v>0</v>
      </c>
      <c r="BJ86" s="2">
        <v>0</v>
      </c>
      <c r="BK86" s="2">
        <v>0</v>
      </c>
      <c r="BL86" s="2">
        <v>1</v>
      </c>
      <c r="BM86" s="2">
        <v>0</v>
      </c>
      <c r="BN86" s="2">
        <v>1</v>
      </c>
      <c r="BO86" s="2">
        <v>0</v>
      </c>
      <c r="BP86" s="2">
        <v>0</v>
      </c>
      <c r="BQ86" s="2">
        <v>3</v>
      </c>
      <c r="BR86" s="2">
        <v>0</v>
      </c>
      <c r="BS86" s="2">
        <v>0</v>
      </c>
      <c r="CB86" s="2">
        <v>1</v>
      </c>
      <c r="CC86" s="2">
        <v>0</v>
      </c>
      <c r="CE86" s="2">
        <v>0</v>
      </c>
      <c r="CF86" s="46">
        <v>18769</v>
      </c>
      <c r="CG86" s="2">
        <v>0</v>
      </c>
      <c r="CH86" s="46">
        <v>5</v>
      </c>
      <c r="CI86" s="2">
        <v>1</v>
      </c>
      <c r="CJ86" s="2">
        <v>0</v>
      </c>
      <c r="CK86" s="2">
        <v>0</v>
      </c>
      <c r="CL86" s="2">
        <v>1</v>
      </c>
      <c r="CM86" s="2">
        <v>1</v>
      </c>
      <c r="CN86" s="2">
        <v>1</v>
      </c>
      <c r="CO86" s="2">
        <v>1</v>
      </c>
      <c r="CP86" s="2">
        <v>1</v>
      </c>
      <c r="CQ86" s="2">
        <v>1</v>
      </c>
      <c r="CR86" s="2">
        <v>1</v>
      </c>
      <c r="CT86" s="46">
        <v>11</v>
      </c>
      <c r="CU86" s="46">
        <v>440</v>
      </c>
      <c r="CV86" s="2">
        <v>0</v>
      </c>
      <c r="CX86" s="2">
        <v>4</v>
      </c>
      <c r="CY86" s="2">
        <v>140</v>
      </c>
      <c r="CZ86" s="2">
        <v>0</v>
      </c>
      <c r="DB86" s="46">
        <v>3</v>
      </c>
      <c r="DC86" s="46">
        <v>60</v>
      </c>
      <c r="DD86" s="46">
        <v>6</v>
      </c>
      <c r="DE86" s="46">
        <v>240</v>
      </c>
      <c r="DF86" s="2">
        <v>1</v>
      </c>
      <c r="DG86" s="2">
        <v>40</v>
      </c>
      <c r="DH86" s="46">
        <v>5</v>
      </c>
      <c r="DI86" s="46">
        <v>200</v>
      </c>
      <c r="DJ86" s="46">
        <v>0</v>
      </c>
      <c r="DK86" s="46"/>
      <c r="DL86" s="2">
        <v>3</v>
      </c>
      <c r="DM86" s="2">
        <v>120</v>
      </c>
      <c r="DN86" s="46">
        <v>15</v>
      </c>
      <c r="DO86" s="46">
        <v>600</v>
      </c>
      <c r="DP86" s="46">
        <v>5</v>
      </c>
      <c r="DQ86" s="46">
        <v>120</v>
      </c>
      <c r="DR86" s="2">
        <v>1</v>
      </c>
      <c r="DS86" s="46">
        <v>1</v>
      </c>
      <c r="DT86" s="46">
        <v>40</v>
      </c>
      <c r="DU86" s="46">
        <v>1</v>
      </c>
      <c r="DV86" s="46">
        <v>40</v>
      </c>
      <c r="DW86" s="46">
        <v>1</v>
      </c>
      <c r="DX86" s="46">
        <v>40</v>
      </c>
      <c r="DY86" s="46">
        <v>0</v>
      </c>
      <c r="DZ86" s="46"/>
      <c r="EA86" s="46">
        <v>1</v>
      </c>
      <c r="EB86" s="46">
        <v>40</v>
      </c>
      <c r="EC86" s="46">
        <v>1</v>
      </c>
      <c r="ED86" s="46">
        <v>40</v>
      </c>
      <c r="EE86" s="46">
        <v>0</v>
      </c>
      <c r="EF86" s="46"/>
      <c r="EG86" s="46">
        <v>0</v>
      </c>
      <c r="EH86" s="46"/>
      <c r="EI86" s="2">
        <v>0</v>
      </c>
      <c r="EJ86" s="2">
        <v>0</v>
      </c>
      <c r="EK86" s="2">
        <v>0</v>
      </c>
      <c r="EL86" s="2">
        <v>0</v>
      </c>
      <c r="EM86" s="2">
        <v>0</v>
      </c>
      <c r="EN86" s="2">
        <v>0</v>
      </c>
      <c r="EO86" s="2">
        <v>0</v>
      </c>
      <c r="EP86" s="2">
        <v>0</v>
      </c>
      <c r="EQ86" s="2">
        <v>0</v>
      </c>
      <c r="ER86" s="2">
        <v>0</v>
      </c>
      <c r="ES86" s="2">
        <v>0</v>
      </c>
      <c r="ET86" s="2">
        <v>0</v>
      </c>
      <c r="EU86" s="2">
        <v>0</v>
      </c>
      <c r="FD86" s="2">
        <v>1</v>
      </c>
      <c r="FE86" s="2">
        <v>0</v>
      </c>
      <c r="FF86" s="2">
        <v>0</v>
      </c>
      <c r="FG86" s="2">
        <v>0</v>
      </c>
      <c r="FH86" s="2">
        <v>0</v>
      </c>
      <c r="FI86" s="2">
        <v>0</v>
      </c>
      <c r="FJ86" s="2">
        <v>0</v>
      </c>
      <c r="FK86" s="2">
        <v>2</v>
      </c>
      <c r="FL86" s="2">
        <v>0</v>
      </c>
      <c r="FM86" s="2">
        <v>0</v>
      </c>
      <c r="FN86" s="2">
        <v>0</v>
      </c>
      <c r="FO86" s="2">
        <v>0</v>
      </c>
      <c r="FP86" s="2">
        <v>0</v>
      </c>
      <c r="FQ86" s="2">
        <v>0</v>
      </c>
      <c r="FZ86" s="2">
        <v>0</v>
      </c>
      <c r="GV86" s="2">
        <v>1</v>
      </c>
      <c r="GW86" s="2">
        <v>0</v>
      </c>
      <c r="GX86" s="2">
        <v>0</v>
      </c>
      <c r="GY86" s="2">
        <v>0</v>
      </c>
      <c r="GZ86" s="2">
        <v>0</v>
      </c>
      <c r="HA86" s="2">
        <v>0</v>
      </c>
      <c r="HB86" s="2">
        <v>1</v>
      </c>
      <c r="HC86" s="2">
        <v>0</v>
      </c>
      <c r="HD86" s="2">
        <v>0</v>
      </c>
      <c r="HE86" s="2">
        <v>0</v>
      </c>
      <c r="HF86" s="2">
        <v>1</v>
      </c>
      <c r="HG86" s="2">
        <v>4</v>
      </c>
      <c r="HH86" s="2">
        <v>0</v>
      </c>
      <c r="HI86" s="2">
        <v>0</v>
      </c>
      <c r="HR86" s="2">
        <v>1</v>
      </c>
      <c r="HS86" s="2">
        <v>1</v>
      </c>
      <c r="HT86" s="2">
        <v>1</v>
      </c>
      <c r="HU86" s="2">
        <v>0</v>
      </c>
      <c r="HV86" s="2">
        <v>0</v>
      </c>
      <c r="HW86" s="2">
        <v>1</v>
      </c>
      <c r="HX86" s="2">
        <v>0</v>
      </c>
      <c r="HY86" s="2">
        <v>0</v>
      </c>
      <c r="HZ86" s="2">
        <v>1</v>
      </c>
      <c r="IA86" s="2">
        <v>0</v>
      </c>
      <c r="IB86" s="2">
        <v>0</v>
      </c>
      <c r="IC86" s="2">
        <v>0</v>
      </c>
      <c r="ID86" s="2">
        <v>1</v>
      </c>
      <c r="IE86" s="2">
        <v>4</v>
      </c>
      <c r="IF86" s="2">
        <v>0</v>
      </c>
      <c r="IG86" s="2">
        <v>1</v>
      </c>
      <c r="IH86" s="2">
        <v>0</v>
      </c>
      <c r="II86" s="2">
        <v>0</v>
      </c>
      <c r="IJ86" s="2">
        <v>0</v>
      </c>
      <c r="IK86" s="2">
        <v>0</v>
      </c>
      <c r="IL86" s="2">
        <v>0</v>
      </c>
      <c r="IM86" s="2">
        <v>1</v>
      </c>
      <c r="IN86" s="2">
        <v>0</v>
      </c>
      <c r="IO86" s="2">
        <v>0</v>
      </c>
      <c r="IP86" s="2">
        <v>0</v>
      </c>
      <c r="IQ86" s="2">
        <v>0</v>
      </c>
      <c r="IR86" s="2">
        <v>0</v>
      </c>
      <c r="IS86" s="2">
        <v>0</v>
      </c>
      <c r="IT86" s="2">
        <v>0</v>
      </c>
      <c r="IU86" s="2">
        <v>0</v>
      </c>
      <c r="IV86" s="2">
        <v>0</v>
      </c>
      <c r="IW86" s="2">
        <v>0</v>
      </c>
      <c r="IX86" s="2">
        <v>0</v>
      </c>
      <c r="IY86" s="2">
        <v>0</v>
      </c>
      <c r="IZ86" s="2">
        <v>0</v>
      </c>
      <c r="JA86" s="2">
        <v>0</v>
      </c>
      <c r="JB86" s="2">
        <v>0</v>
      </c>
      <c r="JK86" s="2">
        <v>0</v>
      </c>
      <c r="JL86" s="2">
        <v>0</v>
      </c>
      <c r="JM86" s="2">
        <v>0</v>
      </c>
      <c r="JN86" s="2">
        <v>0</v>
      </c>
      <c r="JO86" s="2">
        <v>0</v>
      </c>
      <c r="JP86" s="2">
        <v>0</v>
      </c>
      <c r="JQ86" s="2">
        <v>0</v>
      </c>
      <c r="JR86" s="2">
        <v>0</v>
      </c>
      <c r="JS86" s="2">
        <v>0</v>
      </c>
      <c r="JT86" s="2">
        <v>0</v>
      </c>
      <c r="JU86" s="2">
        <v>0</v>
      </c>
      <c r="JV86" s="2">
        <v>0</v>
      </c>
      <c r="JW86" s="2">
        <v>0</v>
      </c>
      <c r="KF86" s="2">
        <v>1</v>
      </c>
      <c r="KG86" s="2">
        <v>14</v>
      </c>
      <c r="KH86" s="2">
        <v>1</v>
      </c>
      <c r="KJ86" s="2">
        <v>4</v>
      </c>
      <c r="KK86" s="2">
        <v>4</v>
      </c>
      <c r="KL86" s="2">
        <v>2</v>
      </c>
      <c r="KM86" s="2">
        <v>4</v>
      </c>
      <c r="KN86" s="2">
        <v>2</v>
      </c>
      <c r="KO86" s="2">
        <v>3</v>
      </c>
      <c r="KP86" s="2">
        <v>2</v>
      </c>
      <c r="KQ86" s="2">
        <v>3</v>
      </c>
      <c r="KR86" s="2">
        <v>4</v>
      </c>
      <c r="KS86" s="2">
        <v>4</v>
      </c>
      <c r="KT86" s="2">
        <v>2</v>
      </c>
      <c r="KU86" s="2">
        <v>4</v>
      </c>
      <c r="KV86" s="2">
        <v>0</v>
      </c>
      <c r="LE86" s="2">
        <v>1</v>
      </c>
      <c r="LF86" s="2">
        <v>1</v>
      </c>
      <c r="LG86" s="2">
        <v>1</v>
      </c>
      <c r="LH86" s="2">
        <v>0</v>
      </c>
      <c r="LI86" s="2">
        <v>0</v>
      </c>
      <c r="LJ86" s="2">
        <v>1</v>
      </c>
      <c r="LK86" s="2">
        <v>1</v>
      </c>
      <c r="LL86" s="2">
        <v>1</v>
      </c>
      <c r="LM86" s="2">
        <v>0</v>
      </c>
      <c r="LN86" s="46">
        <v>1</v>
      </c>
      <c r="LO86" s="46">
        <v>2</v>
      </c>
      <c r="LP86" s="2">
        <v>1</v>
      </c>
      <c r="LQ86" s="2">
        <v>1</v>
      </c>
      <c r="LR86" s="2">
        <v>0</v>
      </c>
      <c r="LS86" s="2">
        <v>1</v>
      </c>
      <c r="LT86" s="46">
        <v>1</v>
      </c>
      <c r="LU86" s="46">
        <v>1</v>
      </c>
      <c r="LV86" s="2">
        <v>1</v>
      </c>
      <c r="LW86" s="2">
        <v>1</v>
      </c>
      <c r="LX86" s="2">
        <v>0</v>
      </c>
      <c r="LY86" s="46">
        <v>1</v>
      </c>
      <c r="LZ86" s="46">
        <v>0</v>
      </c>
      <c r="MA86" s="46">
        <v>0</v>
      </c>
      <c r="MB86" s="2">
        <v>0</v>
      </c>
      <c r="MC86" s="2">
        <v>1</v>
      </c>
      <c r="MD86" s="2">
        <v>1</v>
      </c>
      <c r="ME86" s="2">
        <v>1</v>
      </c>
      <c r="MF86" s="2">
        <v>1</v>
      </c>
      <c r="MG86" s="2">
        <v>0</v>
      </c>
      <c r="MH86" s="2">
        <v>1</v>
      </c>
      <c r="MI86" s="2">
        <v>1</v>
      </c>
      <c r="MJ86" s="2">
        <v>1</v>
      </c>
      <c r="MK86" s="2">
        <v>1</v>
      </c>
      <c r="ML86" s="2">
        <v>0</v>
      </c>
      <c r="MM86" s="2">
        <v>0</v>
      </c>
      <c r="MN86" s="46">
        <v>1</v>
      </c>
      <c r="MO86" s="46">
        <v>0</v>
      </c>
      <c r="MP86" s="2">
        <v>0</v>
      </c>
      <c r="MQ86" s="2">
        <v>0</v>
      </c>
      <c r="MR86" s="2">
        <v>0</v>
      </c>
      <c r="MS86" s="2">
        <v>1</v>
      </c>
      <c r="MT86" s="2">
        <v>1</v>
      </c>
      <c r="MU86" s="2">
        <v>1</v>
      </c>
      <c r="MV86" s="2">
        <v>3</v>
      </c>
      <c r="MW86" s="2">
        <v>1</v>
      </c>
      <c r="MX86" s="2">
        <v>1</v>
      </c>
      <c r="MY86" s="2">
        <v>0</v>
      </c>
      <c r="MZ86" s="2">
        <v>1</v>
      </c>
      <c r="NA86" s="2">
        <v>1</v>
      </c>
      <c r="NB86" s="2">
        <v>1</v>
      </c>
      <c r="NC86" s="2">
        <v>1</v>
      </c>
      <c r="ND86" s="2">
        <v>1</v>
      </c>
      <c r="NE86" s="2">
        <v>0</v>
      </c>
      <c r="NF86" s="46">
        <v>1</v>
      </c>
      <c r="NG86" s="46">
        <v>0</v>
      </c>
      <c r="NH86" s="2">
        <v>1</v>
      </c>
      <c r="NI86" s="2">
        <v>1</v>
      </c>
      <c r="NJ86" s="38">
        <v>44109</v>
      </c>
      <c r="NK86" s="2">
        <v>2</v>
      </c>
      <c r="NL86" s="2">
        <v>1</v>
      </c>
      <c r="NM86" s="2">
        <v>0</v>
      </c>
      <c r="NN86" s="2">
        <v>0</v>
      </c>
      <c r="NO86" s="2">
        <v>0</v>
      </c>
      <c r="NP86" s="2">
        <v>0</v>
      </c>
      <c r="NQ86" s="2">
        <v>0</v>
      </c>
      <c r="NR86" s="2">
        <v>1</v>
      </c>
      <c r="NS86" s="2">
        <v>0</v>
      </c>
      <c r="NT86" s="2">
        <v>1</v>
      </c>
      <c r="NU86" s="2">
        <v>0</v>
      </c>
      <c r="NV86" s="2">
        <v>0</v>
      </c>
      <c r="NW86" s="2">
        <v>0</v>
      </c>
      <c r="NX86" s="2">
        <v>0</v>
      </c>
      <c r="NY86" s="2">
        <v>0</v>
      </c>
      <c r="NZ86" s="2">
        <v>0</v>
      </c>
      <c r="OA86" s="2">
        <v>0</v>
      </c>
      <c r="OB86" s="2">
        <v>0</v>
      </c>
      <c r="OC86" s="2">
        <v>0</v>
      </c>
      <c r="OD86" s="2">
        <v>0</v>
      </c>
      <c r="OE86" s="2">
        <v>0</v>
      </c>
      <c r="OF86" s="2">
        <v>0</v>
      </c>
      <c r="OG86" s="2">
        <v>0</v>
      </c>
      <c r="OH86" s="2">
        <v>1</v>
      </c>
      <c r="OI86" s="2">
        <v>1</v>
      </c>
      <c r="OJ86" s="2">
        <v>1</v>
      </c>
      <c r="OK86" s="2">
        <v>1</v>
      </c>
      <c r="OL86" s="2">
        <v>1</v>
      </c>
      <c r="OM86" s="2">
        <v>1</v>
      </c>
      <c r="ON86" s="2">
        <v>3</v>
      </c>
      <c r="OO86" s="2">
        <v>1</v>
      </c>
      <c r="OP86" s="2">
        <v>1</v>
      </c>
      <c r="OQ86" s="2">
        <v>1</v>
      </c>
      <c r="OR86" s="2">
        <v>1</v>
      </c>
      <c r="OS86" s="2">
        <v>1</v>
      </c>
      <c r="OT86" s="46">
        <v>1</v>
      </c>
      <c r="OU86" s="2">
        <v>1</v>
      </c>
      <c r="OV86" s="2">
        <v>1</v>
      </c>
      <c r="OW86" s="2">
        <v>1</v>
      </c>
      <c r="OX86" s="2">
        <v>1</v>
      </c>
      <c r="OY86" s="2">
        <v>1</v>
      </c>
      <c r="OZ86" s="2">
        <v>1</v>
      </c>
      <c r="PA86" s="2">
        <v>1</v>
      </c>
      <c r="PB86" s="2">
        <v>1</v>
      </c>
      <c r="PC86" s="46">
        <v>1</v>
      </c>
      <c r="PD86" s="46">
        <v>1</v>
      </c>
      <c r="PE86" s="2">
        <v>1</v>
      </c>
      <c r="PF86" s="2">
        <v>1</v>
      </c>
      <c r="PG86" s="2">
        <v>3</v>
      </c>
      <c r="PH86" s="46">
        <v>1</v>
      </c>
      <c r="PI86" s="2">
        <v>1</v>
      </c>
      <c r="PJ86" s="2">
        <v>1</v>
      </c>
      <c r="PK86" s="2">
        <v>3</v>
      </c>
      <c r="PL86" s="2">
        <v>1</v>
      </c>
      <c r="PM86" s="2">
        <v>1</v>
      </c>
      <c r="PN86" s="2">
        <v>1</v>
      </c>
      <c r="PO86" s="2">
        <v>1</v>
      </c>
      <c r="PP86" s="2">
        <v>1</v>
      </c>
      <c r="PQ86" s="2">
        <v>1</v>
      </c>
      <c r="PR86" s="2">
        <v>1</v>
      </c>
      <c r="PS86" s="2">
        <v>1</v>
      </c>
      <c r="PT86" s="2">
        <v>1</v>
      </c>
      <c r="PU86" s="2">
        <v>1</v>
      </c>
      <c r="PV86" s="2">
        <v>3</v>
      </c>
      <c r="PW86" s="2">
        <v>1</v>
      </c>
      <c r="PX86" s="2">
        <v>1</v>
      </c>
      <c r="PY86" s="2">
        <v>1</v>
      </c>
      <c r="PZ86" s="2">
        <v>1</v>
      </c>
      <c r="QA86" s="2">
        <v>2</v>
      </c>
      <c r="QB86" s="2">
        <v>2</v>
      </c>
      <c r="QC86" s="2">
        <v>1</v>
      </c>
      <c r="QD86" s="2">
        <v>1</v>
      </c>
      <c r="QE86" s="2">
        <v>3</v>
      </c>
      <c r="QF86" s="2">
        <v>2</v>
      </c>
      <c r="QG86" s="2">
        <v>1</v>
      </c>
      <c r="QH86" s="2">
        <v>1</v>
      </c>
      <c r="QI86" s="2">
        <v>3</v>
      </c>
      <c r="QJ86" s="2">
        <v>2</v>
      </c>
      <c r="QK86" s="2">
        <v>0</v>
      </c>
      <c r="QL86" s="2">
        <v>1</v>
      </c>
      <c r="QM86" s="2">
        <v>1</v>
      </c>
      <c r="QN86" s="2">
        <v>0</v>
      </c>
      <c r="QO86" s="2">
        <v>3</v>
      </c>
      <c r="QP86" s="2">
        <v>2</v>
      </c>
      <c r="QQ86" s="2">
        <v>1</v>
      </c>
      <c r="QR86" s="2">
        <v>0</v>
      </c>
      <c r="QT86" s="2">
        <v>0</v>
      </c>
      <c r="QV86" s="2">
        <v>2</v>
      </c>
      <c r="QW86" s="2">
        <v>1</v>
      </c>
      <c r="QX86" s="2">
        <v>1</v>
      </c>
      <c r="QY86" s="2">
        <v>0</v>
      </c>
      <c r="RA86" s="2">
        <v>1</v>
      </c>
      <c r="RB86" s="2">
        <v>1</v>
      </c>
      <c r="RC86" s="2">
        <v>1</v>
      </c>
      <c r="RD86" s="2">
        <v>2</v>
      </c>
      <c r="RE86" s="2">
        <v>1</v>
      </c>
      <c r="RF86" s="2">
        <v>1</v>
      </c>
      <c r="RG86" s="2">
        <v>1</v>
      </c>
      <c r="RH86" s="2">
        <v>1</v>
      </c>
      <c r="RJ86" s="2">
        <v>1</v>
      </c>
      <c r="RK86" s="2">
        <v>1</v>
      </c>
      <c r="RL86" s="2">
        <v>0</v>
      </c>
      <c r="RM86" s="2">
        <v>0</v>
      </c>
      <c r="RN86" s="2">
        <v>0</v>
      </c>
      <c r="RO86" s="2">
        <v>0</v>
      </c>
      <c r="RP86" s="2">
        <v>0</v>
      </c>
      <c r="RQ86" s="2">
        <v>0</v>
      </c>
      <c r="RR86" s="2">
        <v>1</v>
      </c>
      <c r="RS86" s="2">
        <v>1</v>
      </c>
      <c r="RT86" s="2">
        <v>0</v>
      </c>
      <c r="RU86" s="2">
        <v>1</v>
      </c>
      <c r="RV86" s="2">
        <v>0</v>
      </c>
      <c r="RW86" s="2">
        <v>1</v>
      </c>
      <c r="RX86" s="2">
        <v>1</v>
      </c>
      <c r="RY86" s="2">
        <v>0</v>
      </c>
      <c r="RZ86" s="2">
        <v>1</v>
      </c>
      <c r="SA86" s="2">
        <v>1</v>
      </c>
      <c r="SB86" s="2">
        <v>1</v>
      </c>
      <c r="SC86" s="2">
        <v>1</v>
      </c>
      <c r="SD86" s="2">
        <v>0</v>
      </c>
      <c r="SE86" s="2">
        <v>1</v>
      </c>
      <c r="SF86" s="2">
        <v>1</v>
      </c>
      <c r="SG86" s="2">
        <v>1</v>
      </c>
      <c r="SH86" s="2">
        <v>0</v>
      </c>
      <c r="SI86" s="2">
        <v>0</v>
      </c>
      <c r="SK86" s="2">
        <v>1</v>
      </c>
      <c r="SL86" s="2">
        <v>1</v>
      </c>
      <c r="SM86" s="2">
        <v>1</v>
      </c>
      <c r="SN86" s="2">
        <v>1</v>
      </c>
      <c r="SO86" s="2">
        <v>1</v>
      </c>
      <c r="SP86" s="2">
        <v>1</v>
      </c>
      <c r="SQ86" s="2">
        <v>1</v>
      </c>
      <c r="SR86" s="2">
        <v>1</v>
      </c>
      <c r="SS86" s="2">
        <v>1</v>
      </c>
      <c r="ST86" s="2">
        <v>1</v>
      </c>
      <c r="SU86" s="2">
        <v>1</v>
      </c>
      <c r="SV86" s="2">
        <v>0</v>
      </c>
      <c r="SW86" s="2">
        <v>0</v>
      </c>
      <c r="SX86" s="2">
        <v>0</v>
      </c>
      <c r="SY86" s="2">
        <v>0</v>
      </c>
      <c r="SZ86" s="2">
        <v>0</v>
      </c>
      <c r="TA86" s="2">
        <v>0</v>
      </c>
      <c r="TB86" s="2">
        <v>0</v>
      </c>
      <c r="TC86" s="2">
        <v>0</v>
      </c>
      <c r="TE86" s="2">
        <v>0</v>
      </c>
      <c r="TF86" s="2">
        <v>1</v>
      </c>
      <c r="TG86" s="2">
        <v>1</v>
      </c>
      <c r="TH86" s="2">
        <v>1</v>
      </c>
      <c r="TI86" s="2">
        <v>1</v>
      </c>
      <c r="TJ86" s="2">
        <v>1</v>
      </c>
      <c r="TK86" s="2">
        <v>1</v>
      </c>
      <c r="TL86" s="2">
        <v>1</v>
      </c>
      <c r="TM86" s="2">
        <v>1</v>
      </c>
      <c r="TN86" s="2">
        <v>1</v>
      </c>
      <c r="TO86" s="2">
        <v>1</v>
      </c>
      <c r="TP86" s="2">
        <v>1</v>
      </c>
      <c r="TQ86" s="2">
        <v>1</v>
      </c>
      <c r="TR86" s="2">
        <v>0</v>
      </c>
      <c r="TS86" s="2">
        <v>1</v>
      </c>
      <c r="TT86" s="2">
        <v>1</v>
      </c>
      <c r="TU86" s="2">
        <v>0</v>
      </c>
      <c r="TV86" s="2">
        <v>1</v>
      </c>
      <c r="TW86" s="2">
        <v>0</v>
      </c>
      <c r="TX86" s="2">
        <v>0</v>
      </c>
      <c r="TY86" s="2">
        <v>0</v>
      </c>
      <c r="UA86" s="2">
        <v>1</v>
      </c>
      <c r="UB86" s="2">
        <v>1</v>
      </c>
      <c r="UC86" s="2">
        <v>1</v>
      </c>
      <c r="UD86" s="2">
        <v>0</v>
      </c>
      <c r="UE86" s="2">
        <v>0</v>
      </c>
      <c r="UF86" s="2">
        <v>0</v>
      </c>
      <c r="UG86" s="2">
        <v>1</v>
      </c>
      <c r="UH86" s="2">
        <v>0</v>
      </c>
      <c r="UI86" s="2">
        <v>1</v>
      </c>
      <c r="UJ86" s="2">
        <v>1</v>
      </c>
      <c r="UK86" s="2">
        <v>0</v>
      </c>
      <c r="UL86" s="2">
        <v>0</v>
      </c>
      <c r="UM86" s="2">
        <v>0</v>
      </c>
      <c r="UN86" s="2">
        <v>0</v>
      </c>
      <c r="UO86" s="2">
        <v>0</v>
      </c>
      <c r="UP86" s="2">
        <v>1</v>
      </c>
      <c r="UQ86" s="2">
        <v>1</v>
      </c>
      <c r="UR86" s="2">
        <v>1</v>
      </c>
      <c r="US86" s="2">
        <v>1</v>
      </c>
      <c r="UT86" s="2">
        <v>0</v>
      </c>
      <c r="UU86" s="2">
        <v>1</v>
      </c>
      <c r="UV86" s="2">
        <v>1</v>
      </c>
      <c r="UW86" s="2">
        <v>1</v>
      </c>
      <c r="UX86" s="2">
        <v>0</v>
      </c>
      <c r="UY86" s="2">
        <v>0</v>
      </c>
      <c r="UZ86" s="2">
        <v>2</v>
      </c>
    </row>
    <row r="87" spans="1:572" x14ac:dyDescent="0.25">
      <c r="A87" s="2">
        <v>141</v>
      </c>
      <c r="B87" s="2" t="s">
        <v>114</v>
      </c>
      <c r="C87" s="2" t="s">
        <v>1328</v>
      </c>
      <c r="D87" s="2">
        <v>1</v>
      </c>
      <c r="F87" s="31" t="s">
        <v>2628</v>
      </c>
      <c r="G87" s="2">
        <v>1</v>
      </c>
      <c r="H87" s="2">
        <v>0</v>
      </c>
      <c r="J87" s="2">
        <v>1</v>
      </c>
      <c r="K87" s="2">
        <v>0</v>
      </c>
      <c r="L87" s="2">
        <v>0</v>
      </c>
      <c r="M87" s="2">
        <v>0</v>
      </c>
      <c r="N87" s="2">
        <v>1</v>
      </c>
      <c r="O87" s="2">
        <v>1</v>
      </c>
      <c r="P87" s="2">
        <v>0</v>
      </c>
      <c r="Q87" s="2">
        <v>0</v>
      </c>
      <c r="R87" s="2">
        <v>0</v>
      </c>
      <c r="S87" s="2">
        <v>0</v>
      </c>
      <c r="T87" s="2">
        <v>0</v>
      </c>
      <c r="U87" s="2">
        <v>0</v>
      </c>
      <c r="V87" s="2">
        <v>1</v>
      </c>
      <c r="W87" s="2">
        <v>0</v>
      </c>
      <c r="X87" s="2">
        <v>1</v>
      </c>
      <c r="Y87" s="2">
        <v>0</v>
      </c>
      <c r="Z87" s="2">
        <v>0</v>
      </c>
      <c r="AA87" s="2">
        <v>0</v>
      </c>
      <c r="AB87" s="2">
        <v>0</v>
      </c>
      <c r="AC87" s="2">
        <v>0</v>
      </c>
      <c r="AD87" s="2">
        <v>0</v>
      </c>
      <c r="AE87" s="2">
        <v>0</v>
      </c>
      <c r="AF87" s="2">
        <v>1</v>
      </c>
      <c r="AG87" s="2">
        <v>3</v>
      </c>
      <c r="AH87" s="2">
        <v>1</v>
      </c>
      <c r="AI87" s="2">
        <v>3</v>
      </c>
      <c r="AJ87" s="46">
        <v>0</v>
      </c>
      <c r="AK87" s="2">
        <v>0</v>
      </c>
      <c r="AL87" s="2">
        <v>0</v>
      </c>
      <c r="AM87" s="2">
        <v>0</v>
      </c>
      <c r="AN87" s="2">
        <v>0</v>
      </c>
      <c r="AO87" s="2">
        <v>0</v>
      </c>
      <c r="AP87" s="2">
        <v>0</v>
      </c>
      <c r="AQ87" s="2">
        <v>0</v>
      </c>
      <c r="AR87" s="2">
        <v>0</v>
      </c>
      <c r="AS87" s="2">
        <v>0</v>
      </c>
      <c r="AT87" s="2">
        <v>0</v>
      </c>
      <c r="AU87" s="2">
        <v>0</v>
      </c>
      <c r="AV87" s="2">
        <v>0</v>
      </c>
      <c r="AW87" s="2">
        <v>0</v>
      </c>
      <c r="AX87" s="2">
        <v>0</v>
      </c>
      <c r="AY87" s="2">
        <v>0</v>
      </c>
      <c r="AZ87" s="2">
        <v>0</v>
      </c>
      <c r="BA87" s="2">
        <v>0</v>
      </c>
      <c r="BB87" s="2">
        <v>0</v>
      </c>
      <c r="BC87" s="2">
        <v>0</v>
      </c>
      <c r="BD87" s="2">
        <v>0</v>
      </c>
      <c r="BE87" s="2">
        <v>0</v>
      </c>
      <c r="BF87" s="2">
        <v>1</v>
      </c>
      <c r="BG87" s="2">
        <v>0</v>
      </c>
      <c r="BH87" s="2">
        <v>0</v>
      </c>
      <c r="BI87" s="2">
        <v>0</v>
      </c>
      <c r="BJ87" s="2">
        <v>0</v>
      </c>
      <c r="BK87" s="2">
        <v>0</v>
      </c>
      <c r="BL87" s="2">
        <v>1</v>
      </c>
      <c r="BM87" s="2">
        <v>0</v>
      </c>
      <c r="BN87" s="2">
        <v>0</v>
      </c>
      <c r="BO87" s="2">
        <v>0</v>
      </c>
      <c r="BP87" s="2">
        <v>0</v>
      </c>
      <c r="BQ87" s="2">
        <v>0</v>
      </c>
      <c r="BR87" s="2">
        <v>0</v>
      </c>
      <c r="BS87" s="2">
        <v>0</v>
      </c>
      <c r="CB87" s="2">
        <v>1</v>
      </c>
      <c r="CC87" s="2">
        <v>1</v>
      </c>
      <c r="CD87" s="2" t="s">
        <v>1417</v>
      </c>
      <c r="CE87" s="2">
        <v>0</v>
      </c>
      <c r="CF87" s="46">
        <v>1418</v>
      </c>
      <c r="CG87" s="2">
        <v>0</v>
      </c>
      <c r="CH87" s="46">
        <v>1</v>
      </c>
      <c r="CI87" s="2">
        <v>1</v>
      </c>
      <c r="CJ87" s="2">
        <v>1</v>
      </c>
      <c r="CK87" s="2">
        <v>1</v>
      </c>
      <c r="CL87" s="2">
        <v>1</v>
      </c>
      <c r="CM87" s="2">
        <v>1</v>
      </c>
      <c r="CN87" s="2">
        <v>1</v>
      </c>
      <c r="CO87" s="2">
        <v>1</v>
      </c>
      <c r="CP87" s="2">
        <v>0</v>
      </c>
      <c r="CR87" s="2">
        <v>1</v>
      </c>
      <c r="CT87" s="46">
        <v>3</v>
      </c>
      <c r="CU87" s="46">
        <v>120</v>
      </c>
      <c r="CV87" s="2">
        <v>0</v>
      </c>
      <c r="CX87" s="2">
        <v>0</v>
      </c>
      <c r="CZ87" s="2">
        <v>0</v>
      </c>
      <c r="DB87" s="46">
        <v>1</v>
      </c>
      <c r="DC87" s="46">
        <v>40</v>
      </c>
      <c r="DD87" s="46">
        <v>2</v>
      </c>
      <c r="DE87" s="46">
        <v>80</v>
      </c>
      <c r="DF87" s="2">
        <v>0</v>
      </c>
      <c r="DH87" s="46">
        <v>1</v>
      </c>
      <c r="DI87" s="46">
        <v>40</v>
      </c>
      <c r="DJ87" s="46">
        <v>1</v>
      </c>
      <c r="DK87" s="46">
        <v>40</v>
      </c>
      <c r="DL87" s="2">
        <v>1</v>
      </c>
      <c r="DM87" s="2">
        <v>40</v>
      </c>
      <c r="DN87" s="46">
        <v>4</v>
      </c>
      <c r="DO87" s="46">
        <v>160</v>
      </c>
      <c r="DP87" s="46">
        <v>1</v>
      </c>
      <c r="DQ87" s="46">
        <v>40</v>
      </c>
      <c r="DR87" s="2">
        <v>0</v>
      </c>
      <c r="DS87" s="46"/>
      <c r="DT87" s="46"/>
      <c r="DU87" s="46"/>
      <c r="DV87" s="46"/>
      <c r="DW87" s="46"/>
      <c r="DX87" s="46"/>
      <c r="DY87" s="46"/>
      <c r="DZ87" s="46"/>
      <c r="EA87" s="46"/>
      <c r="EB87" s="46"/>
      <c r="EC87" s="46"/>
      <c r="ED87" s="46"/>
      <c r="EE87" s="46"/>
      <c r="EF87" s="46"/>
      <c r="EG87" s="46"/>
      <c r="EH87" s="46"/>
      <c r="EI87" s="2">
        <v>0</v>
      </c>
      <c r="EJ87" s="2">
        <v>0</v>
      </c>
      <c r="EK87" s="2">
        <v>0</v>
      </c>
      <c r="EL87" s="2">
        <v>0</v>
      </c>
      <c r="EM87" s="2">
        <v>0</v>
      </c>
      <c r="EN87" s="2">
        <v>0</v>
      </c>
      <c r="EO87" s="2">
        <v>0</v>
      </c>
      <c r="EP87" s="2">
        <v>0</v>
      </c>
      <c r="EQ87" s="2">
        <v>0</v>
      </c>
      <c r="ER87" s="2">
        <v>0</v>
      </c>
      <c r="ES87" s="2">
        <v>0</v>
      </c>
      <c r="ET87" s="2">
        <v>0</v>
      </c>
      <c r="EU87" s="2">
        <v>0</v>
      </c>
      <c r="FD87" s="2">
        <v>0</v>
      </c>
      <c r="FZ87" s="2">
        <v>0</v>
      </c>
      <c r="GV87" s="2">
        <v>0</v>
      </c>
      <c r="HR87" s="2">
        <v>0</v>
      </c>
      <c r="HS87" s="2">
        <v>0</v>
      </c>
      <c r="HT87" s="2">
        <v>0</v>
      </c>
      <c r="HU87" s="2">
        <v>0</v>
      </c>
      <c r="HV87" s="2">
        <v>0</v>
      </c>
      <c r="HW87" s="2">
        <v>0</v>
      </c>
      <c r="HX87" s="2">
        <v>0</v>
      </c>
      <c r="HY87" s="2">
        <v>0</v>
      </c>
      <c r="HZ87" s="2">
        <v>0</v>
      </c>
      <c r="IA87" s="2">
        <v>0</v>
      </c>
      <c r="IB87" s="2">
        <v>0</v>
      </c>
      <c r="IC87" s="2">
        <v>0</v>
      </c>
      <c r="ID87" s="2">
        <v>0</v>
      </c>
      <c r="IE87" s="2">
        <v>0</v>
      </c>
      <c r="IF87" s="2">
        <v>0</v>
      </c>
      <c r="IG87" s="2">
        <v>0</v>
      </c>
      <c r="IP87" s="2">
        <v>0</v>
      </c>
      <c r="IQ87" s="2">
        <v>0</v>
      </c>
      <c r="IR87" s="2">
        <v>0</v>
      </c>
      <c r="IS87" s="2">
        <v>0</v>
      </c>
      <c r="IT87" s="2">
        <v>0</v>
      </c>
      <c r="IU87" s="2">
        <v>0</v>
      </c>
      <c r="IV87" s="2">
        <v>0</v>
      </c>
      <c r="IW87" s="2">
        <v>0</v>
      </c>
      <c r="IX87" s="2">
        <v>0</v>
      </c>
      <c r="IY87" s="2">
        <v>0</v>
      </c>
      <c r="IZ87" s="2">
        <v>0</v>
      </c>
      <c r="JA87" s="2">
        <v>0</v>
      </c>
      <c r="JB87" s="2">
        <v>0</v>
      </c>
      <c r="JK87" s="2">
        <v>0</v>
      </c>
      <c r="JL87" s="2">
        <v>0</v>
      </c>
      <c r="JM87" s="2">
        <v>0</v>
      </c>
      <c r="JN87" s="2">
        <v>0</v>
      </c>
      <c r="JO87" s="2">
        <v>0</v>
      </c>
      <c r="JP87" s="2">
        <v>0</v>
      </c>
      <c r="JQ87" s="2">
        <v>0</v>
      </c>
      <c r="JR87" s="2">
        <v>0</v>
      </c>
      <c r="JS87" s="2">
        <v>0</v>
      </c>
      <c r="JT87" s="2">
        <v>0</v>
      </c>
      <c r="JU87" s="2">
        <v>0</v>
      </c>
      <c r="JV87" s="2">
        <v>0</v>
      </c>
      <c r="JW87" s="2">
        <v>0</v>
      </c>
      <c r="KF87" s="2">
        <v>3</v>
      </c>
      <c r="KH87" s="2">
        <v>0</v>
      </c>
      <c r="KI87" s="2">
        <v>3</v>
      </c>
      <c r="KJ87" s="2">
        <v>4</v>
      </c>
      <c r="KK87" s="2">
        <v>4</v>
      </c>
      <c r="KL87" s="2">
        <v>4</v>
      </c>
      <c r="KM87" s="2">
        <v>4</v>
      </c>
      <c r="KN87" s="2">
        <v>4</v>
      </c>
      <c r="KO87" s="2">
        <v>2</v>
      </c>
      <c r="KP87" s="2">
        <v>4</v>
      </c>
      <c r="KQ87" s="2">
        <v>2</v>
      </c>
      <c r="KR87" s="2">
        <v>2</v>
      </c>
      <c r="KS87" s="2">
        <v>4</v>
      </c>
      <c r="KT87" s="2">
        <v>4</v>
      </c>
      <c r="KU87" s="2">
        <v>2</v>
      </c>
      <c r="KV87" s="2">
        <v>0</v>
      </c>
      <c r="LE87" s="2">
        <v>1</v>
      </c>
      <c r="LF87" s="2">
        <v>1</v>
      </c>
      <c r="LG87" s="2">
        <v>0</v>
      </c>
      <c r="LH87" s="2">
        <v>0</v>
      </c>
      <c r="LI87" s="2">
        <v>0</v>
      </c>
      <c r="LJ87" s="2">
        <v>1</v>
      </c>
      <c r="LK87" s="2">
        <v>0</v>
      </c>
      <c r="LL87" s="2">
        <v>0</v>
      </c>
      <c r="LM87" s="2">
        <v>0</v>
      </c>
      <c r="LN87" s="46">
        <v>1</v>
      </c>
      <c r="LO87" s="46">
        <v>1</v>
      </c>
      <c r="LP87" s="2">
        <v>1</v>
      </c>
      <c r="LQ87" s="2">
        <v>1</v>
      </c>
      <c r="LR87" s="2">
        <v>0</v>
      </c>
      <c r="LS87" s="2">
        <v>0</v>
      </c>
      <c r="LT87" s="46">
        <v>1</v>
      </c>
      <c r="LU87" s="46">
        <v>1</v>
      </c>
      <c r="LV87" s="2">
        <v>0</v>
      </c>
      <c r="LW87" s="2">
        <v>0</v>
      </c>
      <c r="LX87" s="2">
        <v>0</v>
      </c>
      <c r="LY87" s="46">
        <v>1</v>
      </c>
      <c r="LZ87" s="46">
        <v>1</v>
      </c>
      <c r="MA87" s="46">
        <v>1</v>
      </c>
      <c r="MB87" s="2">
        <v>0</v>
      </c>
      <c r="MC87" s="2">
        <v>1</v>
      </c>
      <c r="MD87" s="2">
        <v>0</v>
      </c>
      <c r="ME87" s="2">
        <v>1</v>
      </c>
      <c r="MF87" s="2">
        <v>0</v>
      </c>
      <c r="MG87" s="2">
        <v>0</v>
      </c>
      <c r="MH87" s="2">
        <v>0</v>
      </c>
      <c r="MI87" s="2">
        <v>1</v>
      </c>
      <c r="MJ87" s="2">
        <v>1</v>
      </c>
      <c r="MK87" s="2">
        <v>1</v>
      </c>
      <c r="ML87" s="2">
        <v>0</v>
      </c>
      <c r="MM87" s="2">
        <v>0</v>
      </c>
      <c r="MN87" s="46">
        <v>1</v>
      </c>
      <c r="MO87" s="46">
        <v>1</v>
      </c>
      <c r="MP87" s="2">
        <v>0</v>
      </c>
      <c r="MQ87" s="2">
        <v>0</v>
      </c>
      <c r="MR87" s="2">
        <v>0</v>
      </c>
      <c r="MS87" s="2">
        <v>1</v>
      </c>
      <c r="MT87" s="2">
        <v>1</v>
      </c>
      <c r="MU87" s="2">
        <v>1</v>
      </c>
      <c r="MV87" s="2">
        <v>1</v>
      </c>
      <c r="MW87" s="2">
        <v>1</v>
      </c>
      <c r="MX87" s="2">
        <v>1</v>
      </c>
      <c r="MY87" s="2">
        <v>0</v>
      </c>
      <c r="MZ87" s="2">
        <v>0</v>
      </c>
      <c r="NA87" s="2">
        <v>0</v>
      </c>
      <c r="NB87" s="2">
        <v>0</v>
      </c>
      <c r="NC87" s="2">
        <v>0</v>
      </c>
      <c r="ND87" s="2">
        <v>0</v>
      </c>
      <c r="NE87" s="2">
        <v>1</v>
      </c>
      <c r="NF87" s="46">
        <v>1</v>
      </c>
      <c r="NG87" s="46">
        <v>1</v>
      </c>
      <c r="NH87" s="2">
        <v>0</v>
      </c>
      <c r="NI87" s="2">
        <v>1</v>
      </c>
      <c r="NJ87" s="38">
        <v>44116</v>
      </c>
      <c r="NK87" s="2">
        <v>3</v>
      </c>
      <c r="NL87" s="2">
        <v>1</v>
      </c>
      <c r="NM87" s="2">
        <v>0</v>
      </c>
      <c r="NN87" s="2">
        <v>0</v>
      </c>
      <c r="NO87" s="2">
        <v>0</v>
      </c>
      <c r="NP87" s="2">
        <v>0</v>
      </c>
      <c r="NQ87" s="2">
        <v>0</v>
      </c>
      <c r="NR87" s="2">
        <v>1</v>
      </c>
      <c r="NS87" s="2">
        <v>0</v>
      </c>
      <c r="NT87" s="2">
        <v>1</v>
      </c>
      <c r="NU87" s="2">
        <v>1</v>
      </c>
      <c r="NV87" s="2">
        <v>0</v>
      </c>
      <c r="NW87" s="2">
        <v>1</v>
      </c>
      <c r="NX87" s="2">
        <v>0</v>
      </c>
      <c r="NY87" s="2">
        <v>0</v>
      </c>
      <c r="NZ87" s="2">
        <v>0</v>
      </c>
      <c r="OA87" s="2">
        <v>0</v>
      </c>
      <c r="OB87" s="2">
        <v>0</v>
      </c>
      <c r="OC87" s="2">
        <v>0</v>
      </c>
      <c r="OD87" s="2">
        <v>0</v>
      </c>
      <c r="OE87" s="2">
        <v>0</v>
      </c>
      <c r="OF87" s="2">
        <v>0</v>
      </c>
      <c r="OG87" s="2">
        <v>0</v>
      </c>
      <c r="OH87" s="2">
        <v>0</v>
      </c>
      <c r="OI87" s="2">
        <v>1</v>
      </c>
      <c r="OJ87" s="2">
        <v>1</v>
      </c>
      <c r="OK87" s="2">
        <v>1</v>
      </c>
      <c r="OL87" s="2">
        <v>1</v>
      </c>
      <c r="OM87" s="2">
        <v>1</v>
      </c>
      <c r="ON87" s="2">
        <v>3</v>
      </c>
      <c r="OO87" s="2">
        <v>1</v>
      </c>
      <c r="OP87" s="2">
        <v>1</v>
      </c>
      <c r="OQ87" s="2">
        <v>1</v>
      </c>
      <c r="OR87" s="2">
        <v>1</v>
      </c>
      <c r="OS87" s="2">
        <v>1</v>
      </c>
      <c r="OT87" s="46">
        <v>1</v>
      </c>
      <c r="OU87" s="2">
        <v>1</v>
      </c>
      <c r="OV87" s="2">
        <v>3</v>
      </c>
      <c r="OW87" s="2">
        <v>1</v>
      </c>
      <c r="OX87" s="2">
        <v>1</v>
      </c>
      <c r="OY87" s="2">
        <v>1</v>
      </c>
      <c r="OZ87" s="2">
        <v>3</v>
      </c>
      <c r="PA87" s="2">
        <v>3</v>
      </c>
      <c r="PB87" s="2">
        <v>1</v>
      </c>
      <c r="PC87" s="46">
        <v>1</v>
      </c>
      <c r="PD87" s="46">
        <v>1</v>
      </c>
      <c r="PE87" s="2">
        <v>1</v>
      </c>
      <c r="PF87" s="2">
        <v>1</v>
      </c>
      <c r="PG87" s="2">
        <v>1</v>
      </c>
      <c r="PH87" s="46">
        <v>1</v>
      </c>
      <c r="PI87" s="2">
        <v>3</v>
      </c>
      <c r="PJ87" s="2">
        <v>1</v>
      </c>
      <c r="PK87" s="2">
        <v>3</v>
      </c>
      <c r="PL87" s="2">
        <v>1</v>
      </c>
      <c r="PM87" s="2">
        <v>1</v>
      </c>
      <c r="PN87" s="2">
        <v>1</v>
      </c>
      <c r="PO87" s="2">
        <v>1</v>
      </c>
      <c r="PP87" s="2">
        <v>1</v>
      </c>
      <c r="PQ87" s="2">
        <v>1</v>
      </c>
      <c r="PR87" s="2">
        <v>1</v>
      </c>
      <c r="PS87" s="2">
        <v>1</v>
      </c>
      <c r="PT87" s="2">
        <v>1</v>
      </c>
      <c r="PU87" s="2">
        <v>1</v>
      </c>
      <c r="PV87" s="2">
        <v>1</v>
      </c>
      <c r="PW87" s="2">
        <v>1</v>
      </c>
      <c r="PX87" s="2">
        <v>1</v>
      </c>
      <c r="PY87" s="2">
        <v>1</v>
      </c>
      <c r="PZ87" s="2">
        <v>3</v>
      </c>
      <c r="QA87" s="2">
        <v>1</v>
      </c>
      <c r="QB87" s="2">
        <v>1</v>
      </c>
      <c r="QC87" s="2">
        <v>1</v>
      </c>
      <c r="QD87" s="2">
        <v>1</v>
      </c>
      <c r="QE87" s="2">
        <v>1</v>
      </c>
      <c r="QF87" s="2">
        <v>1</v>
      </c>
      <c r="QG87" s="2">
        <v>1</v>
      </c>
      <c r="QH87" s="2">
        <v>1</v>
      </c>
      <c r="QI87" s="2">
        <v>2</v>
      </c>
      <c r="QJ87" s="2">
        <v>2</v>
      </c>
      <c r="QK87" s="2">
        <v>0</v>
      </c>
      <c r="QL87" s="2">
        <v>0</v>
      </c>
      <c r="QM87" s="2">
        <v>1</v>
      </c>
      <c r="QN87" s="2">
        <v>0</v>
      </c>
      <c r="QO87" s="2">
        <v>2</v>
      </c>
      <c r="QP87" s="2">
        <v>1</v>
      </c>
      <c r="QQ87" s="2">
        <v>1</v>
      </c>
      <c r="QR87" s="2">
        <v>1</v>
      </c>
      <c r="QS87" s="2" t="s">
        <v>1418</v>
      </c>
      <c r="QT87" s="2">
        <v>1</v>
      </c>
      <c r="QU87" s="2" t="s">
        <v>1419</v>
      </c>
      <c r="QV87" s="2">
        <v>1</v>
      </c>
      <c r="QW87" s="2">
        <v>1</v>
      </c>
      <c r="QX87" s="2">
        <v>1</v>
      </c>
      <c r="QY87" s="2">
        <v>0</v>
      </c>
      <c r="RA87" s="2">
        <v>0</v>
      </c>
      <c r="RB87" s="2">
        <v>0</v>
      </c>
      <c r="RL87" s="2">
        <v>0</v>
      </c>
      <c r="RM87" s="2">
        <v>0</v>
      </c>
      <c r="RN87" s="2">
        <v>0</v>
      </c>
      <c r="RO87" s="2">
        <v>0</v>
      </c>
      <c r="RP87" s="2">
        <v>0</v>
      </c>
      <c r="RQ87" s="2">
        <v>0</v>
      </c>
      <c r="RR87" s="2">
        <v>1</v>
      </c>
      <c r="RS87" s="2">
        <v>1</v>
      </c>
      <c r="RT87" s="2">
        <v>0</v>
      </c>
      <c r="RU87" s="2">
        <v>0</v>
      </c>
      <c r="RV87" s="2">
        <v>0</v>
      </c>
      <c r="RW87" s="2">
        <v>0</v>
      </c>
      <c r="RX87" s="2">
        <v>0</v>
      </c>
      <c r="RY87" s="2">
        <v>0</v>
      </c>
      <c r="RZ87" s="2">
        <v>0</v>
      </c>
      <c r="SA87" s="2">
        <v>0</v>
      </c>
      <c r="SB87" s="2">
        <v>0</v>
      </c>
      <c r="SC87" s="2">
        <v>0</v>
      </c>
      <c r="SD87" s="2">
        <v>0</v>
      </c>
      <c r="SE87" s="2">
        <v>0</v>
      </c>
      <c r="SF87" s="2">
        <v>0</v>
      </c>
      <c r="SG87" s="2">
        <v>0</v>
      </c>
      <c r="SH87" s="2">
        <v>0</v>
      </c>
      <c r="SI87" s="2">
        <v>0</v>
      </c>
      <c r="SK87" s="2">
        <v>1</v>
      </c>
      <c r="SL87" s="2">
        <v>1</v>
      </c>
      <c r="SM87" s="2">
        <v>1</v>
      </c>
      <c r="SN87" s="2">
        <v>0</v>
      </c>
      <c r="SO87" s="2">
        <v>1</v>
      </c>
      <c r="SP87" s="2">
        <v>1</v>
      </c>
      <c r="SQ87" s="2">
        <v>1</v>
      </c>
      <c r="SR87" s="2">
        <v>1</v>
      </c>
      <c r="SS87" s="2">
        <v>1</v>
      </c>
      <c r="ST87" s="2">
        <v>1</v>
      </c>
      <c r="SU87" s="2">
        <v>1</v>
      </c>
      <c r="SV87" s="2">
        <v>1</v>
      </c>
      <c r="SW87" s="2">
        <v>0</v>
      </c>
      <c r="SX87" s="2">
        <v>1</v>
      </c>
      <c r="SY87" s="2">
        <v>0</v>
      </c>
      <c r="SZ87" s="2">
        <v>0</v>
      </c>
      <c r="TA87" s="2">
        <v>1</v>
      </c>
      <c r="TB87" s="2">
        <v>0</v>
      </c>
      <c r="TC87" s="2">
        <v>0</v>
      </c>
      <c r="TE87" s="2">
        <v>1</v>
      </c>
      <c r="TF87" s="2">
        <v>1</v>
      </c>
      <c r="TG87" s="2">
        <v>1</v>
      </c>
      <c r="TH87" s="2">
        <v>1</v>
      </c>
      <c r="TI87" s="2">
        <v>1</v>
      </c>
      <c r="TJ87" s="2">
        <v>1</v>
      </c>
      <c r="TK87" s="2">
        <v>1</v>
      </c>
      <c r="TL87" s="2">
        <v>1</v>
      </c>
      <c r="TM87" s="2">
        <v>1</v>
      </c>
      <c r="TN87" s="2">
        <v>1</v>
      </c>
      <c r="TO87" s="2">
        <v>1</v>
      </c>
      <c r="TP87" s="2">
        <v>1</v>
      </c>
      <c r="TQ87" s="2">
        <v>1</v>
      </c>
      <c r="TR87" s="2">
        <v>1</v>
      </c>
      <c r="TS87" s="2">
        <v>1</v>
      </c>
      <c r="TT87" s="2">
        <v>1</v>
      </c>
      <c r="TU87" s="2">
        <v>0</v>
      </c>
      <c r="TV87" s="2">
        <v>0</v>
      </c>
      <c r="TW87" s="2">
        <v>0</v>
      </c>
      <c r="TX87" s="2">
        <v>0</v>
      </c>
      <c r="TY87" s="2">
        <v>0</v>
      </c>
      <c r="UA87" s="2">
        <v>1</v>
      </c>
      <c r="UB87" s="2">
        <v>1</v>
      </c>
      <c r="UC87" s="2">
        <v>1</v>
      </c>
      <c r="UD87" s="2">
        <v>1</v>
      </c>
      <c r="UE87" s="2">
        <v>1</v>
      </c>
      <c r="UF87" s="2">
        <v>1</v>
      </c>
      <c r="UG87" s="2">
        <v>1</v>
      </c>
      <c r="UH87" s="2">
        <v>0</v>
      </c>
      <c r="UI87" s="2">
        <v>1</v>
      </c>
      <c r="UJ87" s="2">
        <v>1</v>
      </c>
      <c r="UK87" s="2">
        <v>1</v>
      </c>
      <c r="UL87" s="2">
        <v>1</v>
      </c>
      <c r="UM87" s="2">
        <v>1</v>
      </c>
      <c r="UN87" s="2">
        <v>1</v>
      </c>
      <c r="UO87" s="2">
        <v>0</v>
      </c>
      <c r="UP87" s="2">
        <v>0</v>
      </c>
      <c r="UQ87" s="2">
        <v>1</v>
      </c>
      <c r="UR87" s="2">
        <v>1</v>
      </c>
      <c r="US87" s="2">
        <v>1</v>
      </c>
      <c r="UT87" s="2">
        <v>0</v>
      </c>
      <c r="UU87" s="2">
        <v>1</v>
      </c>
      <c r="UV87" s="2">
        <v>1</v>
      </c>
      <c r="UW87" s="2">
        <v>1</v>
      </c>
      <c r="UX87" s="2">
        <v>1</v>
      </c>
      <c r="UY87" s="2">
        <v>0</v>
      </c>
      <c r="UZ87" s="2">
        <v>2</v>
      </c>
    </row>
    <row r="88" spans="1:572" x14ac:dyDescent="0.25">
      <c r="A88" s="2">
        <v>142</v>
      </c>
      <c r="B88" s="2" t="s">
        <v>114</v>
      </c>
      <c r="C88" s="2" t="s">
        <v>1328</v>
      </c>
      <c r="D88" s="2">
        <v>1</v>
      </c>
      <c r="F88" s="31" t="s">
        <v>2629</v>
      </c>
      <c r="G88" s="2">
        <v>1</v>
      </c>
      <c r="H88" s="2">
        <v>0</v>
      </c>
      <c r="J88" s="2">
        <v>1</v>
      </c>
      <c r="K88" s="2">
        <v>1</v>
      </c>
      <c r="L88" s="2">
        <v>1</v>
      </c>
      <c r="M88" s="2">
        <v>1</v>
      </c>
      <c r="N88" s="2">
        <v>1</v>
      </c>
      <c r="O88" s="2">
        <v>1</v>
      </c>
      <c r="P88" s="2">
        <v>0</v>
      </c>
      <c r="Q88" s="2">
        <v>0</v>
      </c>
      <c r="R88" s="2">
        <v>0</v>
      </c>
      <c r="S88" s="2">
        <v>0</v>
      </c>
      <c r="T88" s="2">
        <v>0</v>
      </c>
      <c r="U88" s="2">
        <v>0</v>
      </c>
      <c r="V88" s="2">
        <v>1</v>
      </c>
      <c r="W88" s="2">
        <v>0</v>
      </c>
      <c r="X88" s="2">
        <v>1</v>
      </c>
      <c r="Y88" s="2">
        <v>0</v>
      </c>
      <c r="Z88" s="2">
        <v>0</v>
      </c>
      <c r="AA88" s="2">
        <v>0</v>
      </c>
      <c r="AB88" s="2">
        <v>0</v>
      </c>
      <c r="AC88" s="2">
        <v>0</v>
      </c>
      <c r="AD88" s="2">
        <v>0</v>
      </c>
      <c r="AE88" s="2">
        <v>0</v>
      </c>
      <c r="AF88" s="2">
        <v>1</v>
      </c>
      <c r="AG88" s="2">
        <v>3</v>
      </c>
      <c r="AH88" s="2">
        <v>1</v>
      </c>
      <c r="AI88" s="2">
        <v>3</v>
      </c>
      <c r="AJ88" s="46">
        <v>0</v>
      </c>
      <c r="AK88" s="2">
        <v>0</v>
      </c>
      <c r="AL88" s="2">
        <v>0</v>
      </c>
      <c r="AM88" s="2">
        <v>0</v>
      </c>
      <c r="AN88" s="2">
        <v>0</v>
      </c>
      <c r="AO88" s="2">
        <v>0</v>
      </c>
      <c r="AP88" s="2">
        <v>0</v>
      </c>
      <c r="AQ88" s="2">
        <v>0</v>
      </c>
      <c r="AR88" s="2">
        <v>0</v>
      </c>
      <c r="AS88" s="2">
        <v>0</v>
      </c>
      <c r="AT88" s="2">
        <v>0</v>
      </c>
      <c r="AU88" s="2">
        <v>0</v>
      </c>
      <c r="AV88" s="2">
        <v>0</v>
      </c>
      <c r="AW88" s="2">
        <v>0</v>
      </c>
      <c r="AX88" s="2">
        <v>0</v>
      </c>
      <c r="AY88" s="2">
        <v>0</v>
      </c>
      <c r="AZ88" s="2">
        <v>0</v>
      </c>
      <c r="BA88" s="2">
        <v>0</v>
      </c>
      <c r="BB88" s="2">
        <v>0</v>
      </c>
      <c r="BC88" s="2">
        <v>0</v>
      </c>
      <c r="BD88" s="2">
        <v>0</v>
      </c>
      <c r="BE88" s="2">
        <v>0</v>
      </c>
      <c r="BF88" s="2">
        <v>1</v>
      </c>
      <c r="BG88" s="2">
        <v>0</v>
      </c>
      <c r="BH88" s="2">
        <v>0</v>
      </c>
      <c r="BI88" s="2">
        <v>0</v>
      </c>
      <c r="BJ88" s="2">
        <v>0</v>
      </c>
      <c r="BK88" s="2">
        <v>0</v>
      </c>
      <c r="BL88" s="2">
        <v>1</v>
      </c>
      <c r="BM88" s="2">
        <v>0</v>
      </c>
      <c r="BN88" s="2">
        <v>0</v>
      </c>
      <c r="BO88" s="2">
        <v>0</v>
      </c>
      <c r="BP88" s="2">
        <v>0</v>
      </c>
      <c r="BQ88" s="2">
        <v>0</v>
      </c>
      <c r="BR88" s="2">
        <v>0</v>
      </c>
      <c r="BS88" s="2">
        <v>0</v>
      </c>
      <c r="CB88" s="2">
        <v>1</v>
      </c>
      <c r="CC88" s="2">
        <v>1</v>
      </c>
      <c r="CD88" s="2" t="s">
        <v>1420</v>
      </c>
      <c r="CE88" s="2">
        <v>0</v>
      </c>
      <c r="CF88" s="46">
        <v>4270</v>
      </c>
      <c r="CG88" s="2">
        <v>0</v>
      </c>
      <c r="CH88" s="46">
        <v>1</v>
      </c>
      <c r="CI88" s="2">
        <v>1</v>
      </c>
      <c r="CJ88" s="2">
        <v>0</v>
      </c>
      <c r="CK88" s="2">
        <v>0</v>
      </c>
      <c r="CL88" s="2">
        <v>0</v>
      </c>
      <c r="CM88" s="2">
        <v>0</v>
      </c>
      <c r="CN88" s="2">
        <v>0</v>
      </c>
      <c r="CO88" s="2">
        <v>0</v>
      </c>
      <c r="CP88" s="2">
        <v>0</v>
      </c>
      <c r="CR88" s="2">
        <v>1</v>
      </c>
      <c r="CT88" s="46">
        <v>5</v>
      </c>
      <c r="CU88" s="46">
        <v>200</v>
      </c>
      <c r="CV88" s="2">
        <v>0</v>
      </c>
      <c r="CX88" s="2">
        <v>0</v>
      </c>
      <c r="CZ88" s="2">
        <v>0</v>
      </c>
      <c r="DB88" s="46">
        <v>1</v>
      </c>
      <c r="DC88" s="46">
        <v>40</v>
      </c>
      <c r="DD88" s="46">
        <v>1</v>
      </c>
      <c r="DE88" s="46">
        <v>40</v>
      </c>
      <c r="DF88" s="2">
        <v>0</v>
      </c>
      <c r="DH88" s="46">
        <v>1</v>
      </c>
      <c r="DI88" s="46">
        <v>40</v>
      </c>
      <c r="DJ88" s="46">
        <v>0</v>
      </c>
      <c r="DK88" s="46"/>
      <c r="DL88" s="2">
        <v>0</v>
      </c>
      <c r="DN88" s="46">
        <v>2</v>
      </c>
      <c r="DO88" s="46">
        <v>80</v>
      </c>
      <c r="DP88" s="46">
        <v>1</v>
      </c>
      <c r="DQ88" s="46">
        <v>40</v>
      </c>
      <c r="DR88" s="2">
        <v>0</v>
      </c>
      <c r="DS88" s="46"/>
      <c r="DT88" s="46"/>
      <c r="DU88" s="46"/>
      <c r="DV88" s="46"/>
      <c r="DW88" s="46"/>
      <c r="DX88" s="46"/>
      <c r="DY88" s="46"/>
      <c r="DZ88" s="46"/>
      <c r="EA88" s="46"/>
      <c r="EB88" s="46"/>
      <c r="EC88" s="46"/>
      <c r="ED88" s="46"/>
      <c r="EE88" s="46"/>
      <c r="EF88" s="46"/>
      <c r="EG88" s="46"/>
      <c r="EH88" s="46"/>
      <c r="EI88" s="2">
        <v>0</v>
      </c>
      <c r="EJ88" s="2">
        <v>0</v>
      </c>
      <c r="EK88" s="2">
        <v>0</v>
      </c>
      <c r="EL88" s="2">
        <v>0</v>
      </c>
      <c r="EM88" s="2">
        <v>0</v>
      </c>
      <c r="EN88" s="2">
        <v>0</v>
      </c>
      <c r="EO88" s="2">
        <v>0</v>
      </c>
      <c r="EP88" s="2">
        <v>0</v>
      </c>
      <c r="EQ88" s="2">
        <v>0</v>
      </c>
      <c r="ER88" s="2">
        <v>0</v>
      </c>
      <c r="ES88" s="2">
        <v>0</v>
      </c>
      <c r="ET88" s="2">
        <v>0</v>
      </c>
      <c r="EU88" s="2">
        <v>0</v>
      </c>
      <c r="FD88" s="2">
        <v>0</v>
      </c>
      <c r="FZ88" s="2">
        <v>0</v>
      </c>
      <c r="GV88" s="2">
        <v>0</v>
      </c>
      <c r="HR88" s="2">
        <v>0</v>
      </c>
      <c r="HS88" s="2">
        <v>0</v>
      </c>
      <c r="HT88" s="2">
        <v>0</v>
      </c>
      <c r="HU88" s="2">
        <v>0</v>
      </c>
      <c r="HV88" s="2">
        <v>0</v>
      </c>
      <c r="HW88" s="2">
        <v>0</v>
      </c>
      <c r="HX88" s="2">
        <v>0</v>
      </c>
      <c r="HY88" s="2">
        <v>0</v>
      </c>
      <c r="HZ88" s="2">
        <v>0</v>
      </c>
      <c r="IA88" s="2">
        <v>0</v>
      </c>
      <c r="IB88" s="2">
        <v>0</v>
      </c>
      <c r="IC88" s="2">
        <v>0</v>
      </c>
      <c r="ID88" s="2">
        <v>0</v>
      </c>
      <c r="IE88" s="2">
        <v>0</v>
      </c>
      <c r="IF88" s="2">
        <v>0</v>
      </c>
      <c r="IG88" s="2">
        <v>0</v>
      </c>
      <c r="IP88" s="2">
        <v>0</v>
      </c>
      <c r="IQ88" s="2">
        <v>0</v>
      </c>
      <c r="IR88" s="2">
        <v>0</v>
      </c>
      <c r="IS88" s="2">
        <v>0</v>
      </c>
      <c r="IT88" s="2">
        <v>0</v>
      </c>
      <c r="IU88" s="2">
        <v>0</v>
      </c>
      <c r="IV88" s="2">
        <v>0</v>
      </c>
      <c r="IW88" s="2">
        <v>0</v>
      </c>
      <c r="IX88" s="2">
        <v>0</v>
      </c>
      <c r="IY88" s="2">
        <v>0</v>
      </c>
      <c r="IZ88" s="2">
        <v>0</v>
      </c>
      <c r="JA88" s="2">
        <v>0</v>
      </c>
      <c r="JB88" s="2">
        <v>0</v>
      </c>
      <c r="JK88" s="2">
        <v>0</v>
      </c>
      <c r="JL88" s="2">
        <v>0</v>
      </c>
      <c r="JM88" s="2">
        <v>0</v>
      </c>
      <c r="JN88" s="2">
        <v>0</v>
      </c>
      <c r="JO88" s="2">
        <v>0</v>
      </c>
      <c r="JP88" s="2">
        <v>0</v>
      </c>
      <c r="JQ88" s="2">
        <v>0</v>
      </c>
      <c r="JR88" s="2">
        <v>0</v>
      </c>
      <c r="JS88" s="2">
        <v>0</v>
      </c>
      <c r="JT88" s="2">
        <v>0</v>
      </c>
      <c r="JU88" s="2">
        <v>0</v>
      </c>
      <c r="JV88" s="2">
        <v>0</v>
      </c>
      <c r="JW88" s="2">
        <v>0</v>
      </c>
      <c r="KF88" s="2">
        <v>3</v>
      </c>
      <c r="KH88" s="2">
        <v>0</v>
      </c>
      <c r="KI88" s="2">
        <v>3</v>
      </c>
      <c r="KJ88" s="2">
        <v>4</v>
      </c>
      <c r="KK88" s="2">
        <v>4</v>
      </c>
      <c r="KL88" s="2">
        <v>4</v>
      </c>
      <c r="KM88" s="2">
        <v>4</v>
      </c>
      <c r="KN88" s="2">
        <v>2</v>
      </c>
      <c r="KO88" s="2">
        <v>2</v>
      </c>
      <c r="KP88" s="2">
        <v>4</v>
      </c>
      <c r="KQ88" s="2">
        <v>2</v>
      </c>
      <c r="KR88" s="2">
        <v>4</v>
      </c>
      <c r="KS88" s="2">
        <v>4</v>
      </c>
      <c r="KT88" s="2">
        <v>4</v>
      </c>
      <c r="KU88" s="2">
        <v>4</v>
      </c>
      <c r="KV88" s="2">
        <v>0</v>
      </c>
      <c r="LE88" s="2">
        <v>1</v>
      </c>
      <c r="LF88" s="2">
        <v>1</v>
      </c>
      <c r="LG88" s="2">
        <v>0</v>
      </c>
      <c r="LH88" s="2">
        <v>0</v>
      </c>
      <c r="LI88" s="2">
        <v>0</v>
      </c>
      <c r="LJ88" s="2">
        <v>1</v>
      </c>
      <c r="LK88" s="2">
        <v>0</v>
      </c>
      <c r="LL88" s="2">
        <v>0</v>
      </c>
      <c r="LM88" s="2">
        <v>0</v>
      </c>
      <c r="LN88" s="46">
        <v>1</v>
      </c>
      <c r="LO88" s="46">
        <v>1</v>
      </c>
      <c r="LP88" s="2">
        <v>1</v>
      </c>
      <c r="LQ88" s="2">
        <v>1</v>
      </c>
      <c r="LR88" s="2">
        <v>0</v>
      </c>
      <c r="LS88" s="2">
        <v>0</v>
      </c>
      <c r="LT88" s="46">
        <v>1</v>
      </c>
      <c r="LU88" s="46">
        <v>1</v>
      </c>
      <c r="LV88" s="2">
        <v>0</v>
      </c>
      <c r="LW88" s="2">
        <v>0</v>
      </c>
      <c r="LX88" s="2">
        <v>0</v>
      </c>
      <c r="LY88" s="46">
        <v>1</v>
      </c>
      <c r="LZ88" s="46">
        <v>1</v>
      </c>
      <c r="MA88" s="46">
        <v>0</v>
      </c>
      <c r="MB88" s="2">
        <v>1</v>
      </c>
      <c r="MC88" s="2">
        <v>1</v>
      </c>
      <c r="MD88" s="2">
        <v>0</v>
      </c>
      <c r="ME88" s="2">
        <v>1</v>
      </c>
      <c r="MF88" s="2">
        <v>0</v>
      </c>
      <c r="MG88" s="2">
        <v>0</v>
      </c>
      <c r="MH88" s="2">
        <v>1</v>
      </c>
      <c r="MI88" s="2">
        <v>1</v>
      </c>
      <c r="MJ88" s="2">
        <v>1</v>
      </c>
      <c r="MK88" s="2">
        <v>1</v>
      </c>
      <c r="ML88" s="2">
        <v>0</v>
      </c>
      <c r="MM88" s="2">
        <v>0</v>
      </c>
      <c r="MN88" s="46">
        <v>0</v>
      </c>
      <c r="MO88" s="46">
        <v>0</v>
      </c>
      <c r="MP88" s="2">
        <v>0</v>
      </c>
      <c r="MQ88" s="2">
        <v>0</v>
      </c>
      <c r="MR88" s="2">
        <v>0</v>
      </c>
      <c r="MS88" s="2">
        <v>1</v>
      </c>
      <c r="MT88" s="2">
        <v>1</v>
      </c>
      <c r="MU88" s="2">
        <v>1</v>
      </c>
      <c r="MV88" s="2">
        <v>1</v>
      </c>
      <c r="MW88" s="2">
        <v>1</v>
      </c>
      <c r="MX88" s="2">
        <v>1</v>
      </c>
      <c r="MY88" s="2">
        <v>0</v>
      </c>
      <c r="MZ88" s="2">
        <v>0</v>
      </c>
      <c r="NA88" s="2">
        <v>0</v>
      </c>
      <c r="NB88" s="2">
        <v>0</v>
      </c>
      <c r="NC88" s="2">
        <v>0</v>
      </c>
      <c r="ND88" s="2">
        <v>0</v>
      </c>
      <c r="NE88" s="2">
        <v>1</v>
      </c>
      <c r="NF88" s="46">
        <v>1</v>
      </c>
      <c r="NG88" s="46">
        <v>1</v>
      </c>
      <c r="NH88" s="2">
        <v>1</v>
      </c>
      <c r="NI88" s="2">
        <v>1</v>
      </c>
      <c r="NJ88" s="38">
        <v>44116</v>
      </c>
      <c r="NK88" s="2">
        <v>3</v>
      </c>
      <c r="NL88" s="2">
        <v>1</v>
      </c>
      <c r="NM88" s="2">
        <v>0</v>
      </c>
      <c r="NN88" s="2">
        <v>0</v>
      </c>
      <c r="NO88" s="2">
        <v>0</v>
      </c>
      <c r="NP88" s="2">
        <v>0</v>
      </c>
      <c r="NQ88" s="2">
        <v>1</v>
      </c>
      <c r="NR88" s="2">
        <v>1</v>
      </c>
      <c r="NS88" s="2">
        <v>0</v>
      </c>
      <c r="NT88" s="2">
        <v>1</v>
      </c>
      <c r="NU88" s="2">
        <v>1</v>
      </c>
      <c r="NV88" s="2">
        <v>0</v>
      </c>
      <c r="NW88" s="2">
        <v>1</v>
      </c>
      <c r="NX88" s="2">
        <v>0</v>
      </c>
      <c r="NY88" s="2">
        <v>0</v>
      </c>
      <c r="NZ88" s="2">
        <v>0</v>
      </c>
      <c r="OA88" s="2">
        <v>0</v>
      </c>
      <c r="OB88" s="2">
        <v>0</v>
      </c>
      <c r="OC88" s="2">
        <v>0</v>
      </c>
      <c r="OD88" s="2">
        <v>0</v>
      </c>
      <c r="OE88" s="2">
        <v>0</v>
      </c>
      <c r="OF88" s="2">
        <v>0</v>
      </c>
      <c r="OG88" s="2">
        <v>0</v>
      </c>
      <c r="OH88" s="2">
        <v>0</v>
      </c>
      <c r="OI88" s="2">
        <v>1</v>
      </c>
      <c r="OJ88" s="2">
        <v>1</v>
      </c>
      <c r="OK88" s="2">
        <v>1</v>
      </c>
      <c r="OL88" s="2">
        <v>1</v>
      </c>
      <c r="OM88" s="2">
        <v>1</v>
      </c>
      <c r="ON88" s="2">
        <v>1</v>
      </c>
      <c r="OO88" s="2">
        <v>1</v>
      </c>
      <c r="OP88" s="2">
        <v>1</v>
      </c>
      <c r="OQ88" s="2">
        <v>1</v>
      </c>
      <c r="OR88" s="2">
        <v>1</v>
      </c>
      <c r="OS88" s="2">
        <v>1</v>
      </c>
      <c r="OT88" s="46">
        <v>1</v>
      </c>
      <c r="OU88" s="2">
        <v>1</v>
      </c>
      <c r="OV88" s="2">
        <v>3</v>
      </c>
      <c r="OW88" s="2">
        <v>1</v>
      </c>
      <c r="OX88" s="2">
        <v>1</v>
      </c>
      <c r="OY88" s="2">
        <v>1</v>
      </c>
      <c r="OZ88" s="2">
        <v>3</v>
      </c>
      <c r="PA88" s="2">
        <v>3</v>
      </c>
      <c r="PB88" s="2">
        <v>1</v>
      </c>
      <c r="PC88" s="46">
        <v>1</v>
      </c>
      <c r="PD88" s="46">
        <v>1</v>
      </c>
      <c r="PE88" s="2">
        <v>1</v>
      </c>
      <c r="PF88" s="2">
        <v>1</v>
      </c>
      <c r="PG88" s="2">
        <v>1</v>
      </c>
      <c r="PH88" s="46">
        <v>1</v>
      </c>
      <c r="PI88" s="2">
        <v>3</v>
      </c>
      <c r="PJ88" s="2">
        <v>1</v>
      </c>
      <c r="PK88" s="2">
        <v>3</v>
      </c>
      <c r="PL88" s="2">
        <v>1</v>
      </c>
      <c r="PM88" s="2">
        <v>1</v>
      </c>
      <c r="PN88" s="2">
        <v>1</v>
      </c>
      <c r="PO88" s="2">
        <v>1</v>
      </c>
      <c r="PP88" s="2">
        <v>1</v>
      </c>
      <c r="PQ88" s="2">
        <v>1</v>
      </c>
      <c r="PR88" s="2">
        <v>1</v>
      </c>
      <c r="PS88" s="2">
        <v>1</v>
      </c>
      <c r="PT88" s="2">
        <v>1</v>
      </c>
      <c r="PU88" s="2">
        <v>1</v>
      </c>
      <c r="PV88" s="2">
        <v>1</v>
      </c>
      <c r="PW88" s="2">
        <v>1</v>
      </c>
      <c r="PX88" s="2">
        <v>1</v>
      </c>
      <c r="PY88" s="2">
        <v>1</v>
      </c>
      <c r="PZ88" s="2">
        <v>3</v>
      </c>
      <c r="QA88" s="2">
        <v>1</v>
      </c>
      <c r="QB88" s="2">
        <v>1</v>
      </c>
      <c r="QC88" s="2">
        <v>1</v>
      </c>
      <c r="QD88" s="2">
        <v>1</v>
      </c>
      <c r="QE88" s="2">
        <v>1</v>
      </c>
      <c r="QF88" s="2">
        <v>1</v>
      </c>
      <c r="QG88" s="2">
        <v>1</v>
      </c>
      <c r="QH88" s="2">
        <v>1</v>
      </c>
      <c r="QI88" s="2">
        <v>3</v>
      </c>
      <c r="QJ88" s="2">
        <v>3</v>
      </c>
      <c r="QK88" s="2">
        <v>0</v>
      </c>
      <c r="QL88" s="2">
        <v>0</v>
      </c>
      <c r="QM88" s="2">
        <v>1</v>
      </c>
      <c r="QN88" s="2">
        <v>0</v>
      </c>
      <c r="QO88" s="2">
        <v>1</v>
      </c>
      <c r="QP88" s="2">
        <v>1</v>
      </c>
      <c r="QQ88" s="2">
        <v>1</v>
      </c>
      <c r="QR88" s="2">
        <v>0</v>
      </c>
      <c r="QT88" s="2">
        <v>0</v>
      </c>
      <c r="QV88" s="2">
        <v>1</v>
      </c>
      <c r="QW88" s="2">
        <v>1</v>
      </c>
      <c r="QX88" s="2">
        <v>1</v>
      </c>
      <c r="QY88" s="2">
        <v>1</v>
      </c>
      <c r="QZ88" s="2">
        <v>1</v>
      </c>
      <c r="RA88" s="2">
        <v>1</v>
      </c>
      <c r="RB88" s="2">
        <v>0</v>
      </c>
      <c r="RD88" s="2">
        <v>3</v>
      </c>
      <c r="RE88" s="2">
        <v>0</v>
      </c>
      <c r="RL88" s="2">
        <v>0</v>
      </c>
      <c r="RM88" s="2">
        <v>0</v>
      </c>
      <c r="RN88" s="2">
        <v>0</v>
      </c>
      <c r="RO88" s="2">
        <v>0</v>
      </c>
      <c r="RP88" s="2">
        <v>0</v>
      </c>
      <c r="RQ88" s="2">
        <v>0</v>
      </c>
      <c r="RR88" s="2">
        <v>1</v>
      </c>
      <c r="RS88" s="2">
        <v>0</v>
      </c>
      <c r="RT88" s="2">
        <v>0</v>
      </c>
      <c r="RU88" s="2">
        <v>1</v>
      </c>
      <c r="RV88" s="2">
        <v>0</v>
      </c>
      <c r="RW88" s="2">
        <v>0</v>
      </c>
      <c r="RX88" s="2">
        <v>0</v>
      </c>
      <c r="RY88" s="2">
        <v>0</v>
      </c>
      <c r="RZ88" s="2">
        <v>0</v>
      </c>
      <c r="SA88" s="2">
        <v>0</v>
      </c>
      <c r="SB88" s="2">
        <v>1</v>
      </c>
      <c r="SC88" s="2">
        <v>0</v>
      </c>
      <c r="SD88" s="2">
        <v>0</v>
      </c>
      <c r="SE88" s="2">
        <v>0</v>
      </c>
      <c r="SF88" s="2">
        <v>0</v>
      </c>
      <c r="SG88" s="2">
        <v>0</v>
      </c>
      <c r="SH88" s="2">
        <v>0</v>
      </c>
      <c r="SI88" s="2">
        <v>0</v>
      </c>
      <c r="SK88" s="2">
        <v>1</v>
      </c>
      <c r="SL88" s="2">
        <v>1</v>
      </c>
      <c r="SM88" s="2">
        <v>1</v>
      </c>
      <c r="SN88" s="2">
        <v>1</v>
      </c>
      <c r="SO88" s="2">
        <v>1</v>
      </c>
      <c r="SP88" s="2">
        <v>1</v>
      </c>
      <c r="SQ88" s="2">
        <v>1</v>
      </c>
      <c r="SR88" s="2">
        <v>1</v>
      </c>
      <c r="SS88" s="2">
        <v>1</v>
      </c>
      <c r="ST88" s="2">
        <v>1</v>
      </c>
      <c r="SU88" s="2">
        <v>1</v>
      </c>
      <c r="SV88" s="2">
        <v>1</v>
      </c>
      <c r="SW88" s="2">
        <v>1</v>
      </c>
      <c r="SX88" s="2">
        <v>0</v>
      </c>
      <c r="SY88" s="2">
        <v>0</v>
      </c>
      <c r="SZ88" s="2">
        <v>0</v>
      </c>
      <c r="TA88" s="2">
        <v>0</v>
      </c>
      <c r="TB88" s="2">
        <v>0</v>
      </c>
      <c r="TC88" s="2">
        <v>0</v>
      </c>
      <c r="TE88" s="2">
        <v>1</v>
      </c>
      <c r="TF88" s="2">
        <v>1</v>
      </c>
      <c r="TG88" s="2">
        <v>1</v>
      </c>
      <c r="TH88" s="2">
        <v>1</v>
      </c>
      <c r="TI88" s="2">
        <v>1</v>
      </c>
      <c r="TJ88" s="2">
        <v>1</v>
      </c>
      <c r="TK88" s="2">
        <v>1</v>
      </c>
      <c r="TL88" s="2">
        <v>1</v>
      </c>
      <c r="TM88" s="2">
        <v>1</v>
      </c>
      <c r="TN88" s="2">
        <v>1</v>
      </c>
      <c r="TO88" s="2">
        <v>1</v>
      </c>
      <c r="TP88" s="2">
        <v>1</v>
      </c>
      <c r="TQ88" s="2">
        <v>1</v>
      </c>
      <c r="TR88" s="2">
        <v>1</v>
      </c>
      <c r="TS88" s="2">
        <v>1</v>
      </c>
      <c r="TT88" s="2">
        <v>0</v>
      </c>
      <c r="TU88" s="2">
        <v>1</v>
      </c>
      <c r="TV88" s="2">
        <v>0</v>
      </c>
      <c r="TW88" s="2">
        <v>1</v>
      </c>
      <c r="TX88" s="2">
        <v>1</v>
      </c>
      <c r="TY88" s="2">
        <v>0</v>
      </c>
      <c r="UA88" s="2">
        <v>1</v>
      </c>
      <c r="UB88" s="2">
        <v>1</v>
      </c>
      <c r="UC88" s="2">
        <v>1</v>
      </c>
      <c r="UD88" s="2">
        <v>0</v>
      </c>
      <c r="UE88" s="2">
        <v>0</v>
      </c>
      <c r="UF88" s="2">
        <v>0</v>
      </c>
      <c r="UG88" s="2">
        <v>0</v>
      </c>
      <c r="UH88" s="2">
        <v>0</v>
      </c>
      <c r="UI88" s="2">
        <v>1</v>
      </c>
      <c r="UJ88" s="2">
        <v>1</v>
      </c>
      <c r="UK88" s="2">
        <v>1</v>
      </c>
      <c r="UL88" s="2">
        <v>1</v>
      </c>
      <c r="UM88" s="2">
        <v>0</v>
      </c>
      <c r="UN88" s="2">
        <v>1</v>
      </c>
      <c r="UO88" s="2">
        <v>1</v>
      </c>
      <c r="UP88" s="2">
        <v>1</v>
      </c>
      <c r="UQ88" s="2">
        <v>0</v>
      </c>
      <c r="UR88" s="2">
        <v>0</v>
      </c>
      <c r="US88" s="2">
        <v>0</v>
      </c>
      <c r="UT88" s="2">
        <v>0</v>
      </c>
      <c r="UU88" s="2">
        <v>1</v>
      </c>
      <c r="UV88" s="2">
        <v>1</v>
      </c>
      <c r="UW88" s="2">
        <v>0</v>
      </c>
      <c r="UX88" s="2">
        <v>0</v>
      </c>
      <c r="UY88" s="2">
        <v>0</v>
      </c>
      <c r="UZ88" s="2">
        <v>2</v>
      </c>
    </row>
    <row r="89" spans="1:572" x14ac:dyDescent="0.25">
      <c r="A89" s="2">
        <v>143</v>
      </c>
      <c r="B89" s="2" t="s">
        <v>114</v>
      </c>
      <c r="C89" s="2" t="s">
        <v>1328</v>
      </c>
      <c r="D89" s="2">
        <v>1</v>
      </c>
      <c r="F89" s="31" t="s">
        <v>2630</v>
      </c>
      <c r="G89" s="2">
        <v>1</v>
      </c>
      <c r="H89" s="2">
        <v>0</v>
      </c>
      <c r="J89" s="2">
        <v>1</v>
      </c>
      <c r="K89" s="2">
        <v>1</v>
      </c>
      <c r="L89" s="2">
        <v>0</v>
      </c>
      <c r="M89" s="2">
        <v>1</v>
      </c>
      <c r="N89" s="2">
        <v>1</v>
      </c>
      <c r="O89" s="2">
        <v>1</v>
      </c>
      <c r="P89" s="2">
        <v>1</v>
      </c>
      <c r="Q89" s="2">
        <v>0</v>
      </c>
      <c r="R89" s="2">
        <v>1</v>
      </c>
      <c r="S89" s="2">
        <v>0</v>
      </c>
      <c r="T89" s="2">
        <v>0</v>
      </c>
      <c r="U89" s="2">
        <v>1</v>
      </c>
      <c r="V89" s="2">
        <v>1</v>
      </c>
      <c r="W89" s="2">
        <v>0</v>
      </c>
      <c r="X89" s="2">
        <v>1</v>
      </c>
      <c r="Y89" s="2">
        <v>1</v>
      </c>
      <c r="Z89" s="2">
        <v>1</v>
      </c>
      <c r="AA89" s="2">
        <v>0</v>
      </c>
      <c r="AB89" s="2">
        <v>0</v>
      </c>
      <c r="AC89" s="2">
        <v>0</v>
      </c>
      <c r="AD89" s="2">
        <v>0</v>
      </c>
      <c r="AE89" s="2">
        <v>0</v>
      </c>
      <c r="AF89" s="2">
        <v>1</v>
      </c>
      <c r="AG89" s="2">
        <v>3</v>
      </c>
      <c r="AH89" s="2">
        <v>1</v>
      </c>
      <c r="AI89" s="2">
        <v>3</v>
      </c>
      <c r="AJ89" s="46">
        <v>0</v>
      </c>
      <c r="AK89" s="2">
        <v>0</v>
      </c>
      <c r="AL89" s="2">
        <v>0</v>
      </c>
      <c r="AM89" s="2">
        <v>0</v>
      </c>
      <c r="AN89" s="2">
        <v>0</v>
      </c>
      <c r="AO89" s="2">
        <v>0</v>
      </c>
      <c r="AP89" s="2">
        <v>0</v>
      </c>
      <c r="AQ89" s="2">
        <v>0</v>
      </c>
      <c r="AR89" s="2">
        <v>0</v>
      </c>
      <c r="AS89" s="2">
        <v>0</v>
      </c>
      <c r="AT89" s="2">
        <v>0</v>
      </c>
      <c r="AU89" s="2">
        <v>0</v>
      </c>
      <c r="AV89" s="2">
        <v>0</v>
      </c>
      <c r="AW89" s="2">
        <v>0</v>
      </c>
      <c r="AX89" s="2">
        <v>0</v>
      </c>
      <c r="AY89" s="2">
        <v>0</v>
      </c>
      <c r="AZ89" s="2">
        <v>0</v>
      </c>
      <c r="BA89" s="2">
        <v>0</v>
      </c>
      <c r="BB89" s="2">
        <v>0</v>
      </c>
      <c r="BC89" s="2">
        <v>0</v>
      </c>
      <c r="BD89" s="2">
        <v>0</v>
      </c>
      <c r="BE89" s="2">
        <v>0</v>
      </c>
      <c r="BF89" s="2">
        <v>1</v>
      </c>
      <c r="BG89" s="2">
        <v>7</v>
      </c>
      <c r="BH89" s="2">
        <v>0</v>
      </c>
      <c r="BI89" s="2">
        <v>0</v>
      </c>
      <c r="BJ89" s="2">
        <v>0</v>
      </c>
      <c r="BK89" s="2">
        <v>1</v>
      </c>
      <c r="BL89" s="2">
        <v>0</v>
      </c>
      <c r="BM89" s="2">
        <v>0</v>
      </c>
      <c r="BN89" s="2">
        <v>0</v>
      </c>
      <c r="BO89" s="2">
        <v>0</v>
      </c>
      <c r="BP89" s="2">
        <v>0</v>
      </c>
      <c r="BQ89" s="2">
        <v>0</v>
      </c>
      <c r="BR89" s="2">
        <v>0</v>
      </c>
      <c r="BS89" s="2">
        <v>1</v>
      </c>
      <c r="BT89" s="2">
        <v>1</v>
      </c>
      <c r="BU89" s="2">
        <v>0</v>
      </c>
      <c r="BV89" s="2">
        <v>0</v>
      </c>
      <c r="BW89" s="2">
        <v>0</v>
      </c>
      <c r="BX89" s="2">
        <v>0</v>
      </c>
      <c r="BY89" s="2">
        <v>0</v>
      </c>
      <c r="BZ89" s="2">
        <v>0</v>
      </c>
      <c r="CA89" s="2">
        <v>0</v>
      </c>
      <c r="CB89" s="2">
        <v>1</v>
      </c>
      <c r="CC89" s="2">
        <v>0</v>
      </c>
      <c r="CE89" s="2">
        <v>30000</v>
      </c>
      <c r="CF89" s="46">
        <v>850</v>
      </c>
      <c r="CG89" s="2">
        <v>0</v>
      </c>
      <c r="CH89" s="46">
        <v>5</v>
      </c>
      <c r="CI89" s="2">
        <v>3</v>
      </c>
      <c r="CJ89" s="2">
        <v>0</v>
      </c>
      <c r="CK89" s="2">
        <v>0</v>
      </c>
      <c r="CL89" s="2">
        <v>1</v>
      </c>
      <c r="CM89" s="2">
        <v>1</v>
      </c>
      <c r="CN89" s="2">
        <v>1</v>
      </c>
      <c r="CO89" s="2">
        <v>1</v>
      </c>
      <c r="CP89" s="2">
        <v>1</v>
      </c>
      <c r="CQ89" s="2">
        <v>5</v>
      </c>
      <c r="CR89" s="2">
        <v>2</v>
      </c>
      <c r="CS89" s="2">
        <v>4</v>
      </c>
      <c r="CT89" s="46">
        <v>7</v>
      </c>
      <c r="CU89" s="46">
        <v>280</v>
      </c>
      <c r="CV89" s="2">
        <v>0</v>
      </c>
      <c r="CX89" s="2">
        <v>1</v>
      </c>
      <c r="CY89" s="2">
        <v>40</v>
      </c>
      <c r="CZ89" s="2">
        <v>0</v>
      </c>
      <c r="DB89" s="46">
        <v>3</v>
      </c>
      <c r="DC89" s="46">
        <v>120</v>
      </c>
      <c r="DD89" s="46">
        <v>7</v>
      </c>
      <c r="DE89" s="46">
        <v>280</v>
      </c>
      <c r="DF89" s="2">
        <v>1</v>
      </c>
      <c r="DG89" s="2">
        <v>40</v>
      </c>
      <c r="DH89" s="46">
        <v>5</v>
      </c>
      <c r="DI89" s="46">
        <v>169</v>
      </c>
      <c r="DJ89" s="46">
        <v>0</v>
      </c>
      <c r="DK89" s="46"/>
      <c r="DL89" s="2">
        <v>8</v>
      </c>
      <c r="DM89" s="2">
        <v>360</v>
      </c>
      <c r="DN89" s="46">
        <v>13</v>
      </c>
      <c r="DO89" s="46">
        <v>520</v>
      </c>
      <c r="DP89" s="46">
        <v>3</v>
      </c>
      <c r="DQ89" s="46">
        <v>120</v>
      </c>
      <c r="DR89" s="2">
        <v>1</v>
      </c>
      <c r="DS89" s="46">
        <v>2</v>
      </c>
      <c r="DT89" s="46">
        <v>80</v>
      </c>
      <c r="DU89" s="46">
        <v>1</v>
      </c>
      <c r="DV89" s="46">
        <v>40</v>
      </c>
      <c r="DW89" s="46">
        <v>1</v>
      </c>
      <c r="DX89" s="46">
        <v>40</v>
      </c>
      <c r="DY89" s="46">
        <v>0</v>
      </c>
      <c r="DZ89" s="46"/>
      <c r="EA89" s="46">
        <v>1</v>
      </c>
      <c r="EB89" s="46">
        <v>20</v>
      </c>
      <c r="EC89" s="46">
        <v>0</v>
      </c>
      <c r="ED89" s="46"/>
      <c r="EE89" s="46">
        <v>1</v>
      </c>
      <c r="EF89" s="46">
        <v>20</v>
      </c>
      <c r="EG89" s="46">
        <v>0</v>
      </c>
      <c r="EH89" s="46"/>
      <c r="EI89" s="2">
        <v>0</v>
      </c>
      <c r="EJ89" s="2">
        <v>0</v>
      </c>
      <c r="EK89" s="2">
        <v>0</v>
      </c>
      <c r="EL89" s="2">
        <v>0</v>
      </c>
      <c r="EM89" s="2">
        <v>0</v>
      </c>
      <c r="EN89" s="2">
        <v>0</v>
      </c>
      <c r="EO89" s="2">
        <v>0</v>
      </c>
      <c r="EP89" s="2">
        <v>0</v>
      </c>
      <c r="EQ89" s="2">
        <v>0</v>
      </c>
      <c r="ER89" s="2">
        <v>0</v>
      </c>
      <c r="ES89" s="2">
        <v>0</v>
      </c>
      <c r="ET89" s="2">
        <v>0</v>
      </c>
      <c r="EU89" s="2">
        <v>0</v>
      </c>
      <c r="FD89" s="2">
        <v>0</v>
      </c>
      <c r="FZ89" s="2">
        <v>0</v>
      </c>
      <c r="GV89" s="2">
        <v>1</v>
      </c>
      <c r="GW89" s="2">
        <v>0</v>
      </c>
      <c r="GX89" s="2">
        <v>0</v>
      </c>
      <c r="GY89" s="2">
        <v>0</v>
      </c>
      <c r="GZ89" s="2">
        <v>0</v>
      </c>
      <c r="HA89" s="2">
        <v>0</v>
      </c>
      <c r="HB89" s="2">
        <v>0</v>
      </c>
      <c r="HC89" s="2">
        <v>0</v>
      </c>
      <c r="HD89" s="2">
        <v>0</v>
      </c>
      <c r="HE89" s="2">
        <v>0</v>
      </c>
      <c r="HF89" s="2">
        <v>0</v>
      </c>
      <c r="HG89" s="2">
        <v>0</v>
      </c>
      <c r="HH89" s="2">
        <v>0</v>
      </c>
      <c r="HI89" s="2">
        <v>1</v>
      </c>
      <c r="HJ89" s="2">
        <v>1</v>
      </c>
      <c r="HK89" s="2">
        <v>0</v>
      </c>
      <c r="HL89" s="2">
        <v>0</v>
      </c>
      <c r="HM89" s="2">
        <v>0</v>
      </c>
      <c r="HN89" s="2">
        <v>0</v>
      </c>
      <c r="HO89" s="2">
        <v>0</v>
      </c>
      <c r="HP89" s="2">
        <v>0</v>
      </c>
      <c r="HQ89" s="2">
        <v>0</v>
      </c>
      <c r="HR89" s="2">
        <v>0</v>
      </c>
      <c r="HS89" s="2">
        <v>0</v>
      </c>
      <c r="HT89" s="2">
        <v>0</v>
      </c>
      <c r="HU89" s="2">
        <v>0</v>
      </c>
      <c r="HV89" s="2">
        <v>0</v>
      </c>
      <c r="HW89" s="2">
        <v>0</v>
      </c>
      <c r="HX89" s="2">
        <v>0</v>
      </c>
      <c r="HY89" s="2">
        <v>0</v>
      </c>
      <c r="HZ89" s="2">
        <v>3</v>
      </c>
      <c r="IA89" s="2">
        <v>0</v>
      </c>
      <c r="IB89" s="2">
        <v>0</v>
      </c>
      <c r="IC89" s="2">
        <v>0</v>
      </c>
      <c r="ID89" s="2">
        <v>1</v>
      </c>
      <c r="IE89" s="2">
        <v>2</v>
      </c>
      <c r="IF89" s="2">
        <v>0</v>
      </c>
      <c r="IG89" s="2">
        <v>0</v>
      </c>
      <c r="IP89" s="2">
        <v>2</v>
      </c>
      <c r="IQ89" s="2">
        <v>0</v>
      </c>
      <c r="IR89" s="2">
        <v>0</v>
      </c>
      <c r="IS89" s="2">
        <v>0</v>
      </c>
      <c r="IT89" s="2">
        <v>1</v>
      </c>
      <c r="IU89" s="2">
        <v>2</v>
      </c>
      <c r="IV89" s="2">
        <v>1</v>
      </c>
      <c r="IW89" s="2">
        <v>4</v>
      </c>
      <c r="IX89" s="2">
        <v>0</v>
      </c>
      <c r="IY89" s="2">
        <v>2</v>
      </c>
      <c r="IZ89" s="2">
        <v>5</v>
      </c>
      <c r="JA89" s="2">
        <v>2</v>
      </c>
      <c r="JB89" s="2">
        <v>1</v>
      </c>
      <c r="JC89" s="2">
        <v>0</v>
      </c>
      <c r="JD89" s="2">
        <v>1</v>
      </c>
      <c r="JE89" s="2">
        <v>1</v>
      </c>
      <c r="JF89" s="2">
        <v>0</v>
      </c>
      <c r="JG89" s="2">
        <v>0</v>
      </c>
      <c r="JH89" s="2">
        <v>0</v>
      </c>
      <c r="JI89" s="2">
        <v>0</v>
      </c>
      <c r="JJ89" s="2">
        <v>0</v>
      </c>
      <c r="JK89" s="2">
        <v>0</v>
      </c>
      <c r="JL89" s="2">
        <v>0</v>
      </c>
      <c r="JM89" s="2">
        <v>0</v>
      </c>
      <c r="JN89" s="2">
        <v>0</v>
      </c>
      <c r="JO89" s="2">
        <v>0</v>
      </c>
      <c r="JP89" s="2">
        <v>1</v>
      </c>
      <c r="JQ89" s="2">
        <v>0</v>
      </c>
      <c r="JR89" s="2">
        <v>3</v>
      </c>
      <c r="JS89" s="2">
        <v>0</v>
      </c>
      <c r="JT89" s="2">
        <v>1</v>
      </c>
      <c r="JU89" s="2">
        <v>3</v>
      </c>
      <c r="JV89" s="2">
        <v>1</v>
      </c>
      <c r="JW89" s="2">
        <v>0</v>
      </c>
      <c r="KF89" s="2">
        <v>1</v>
      </c>
      <c r="KG89" s="2">
        <v>14</v>
      </c>
      <c r="KH89" s="2">
        <v>0</v>
      </c>
      <c r="KI89" s="2">
        <v>1</v>
      </c>
      <c r="KJ89" s="2">
        <v>4</v>
      </c>
      <c r="KK89" s="2">
        <v>4</v>
      </c>
      <c r="KL89" s="2">
        <v>2</v>
      </c>
      <c r="KM89" s="2">
        <v>4</v>
      </c>
      <c r="KN89" s="2">
        <v>4</v>
      </c>
      <c r="KO89" s="2">
        <v>3</v>
      </c>
      <c r="KP89" s="2">
        <v>4</v>
      </c>
      <c r="KQ89" s="2">
        <v>4</v>
      </c>
      <c r="KR89" s="2">
        <v>4</v>
      </c>
      <c r="KS89" s="2">
        <v>4</v>
      </c>
      <c r="KT89" s="2">
        <v>4</v>
      </c>
      <c r="KU89" s="2">
        <v>4</v>
      </c>
      <c r="KV89" s="2">
        <v>0</v>
      </c>
      <c r="LE89" s="2">
        <v>1</v>
      </c>
      <c r="LF89" s="2">
        <v>1</v>
      </c>
      <c r="LG89" s="2">
        <v>1</v>
      </c>
      <c r="LH89" s="2">
        <v>0</v>
      </c>
      <c r="LI89" s="2">
        <v>0</v>
      </c>
      <c r="LJ89" s="2">
        <v>0</v>
      </c>
      <c r="LK89" s="2">
        <v>1</v>
      </c>
      <c r="LL89" s="2">
        <v>1</v>
      </c>
      <c r="LM89" s="2">
        <v>0</v>
      </c>
      <c r="LN89" s="46">
        <v>3</v>
      </c>
      <c r="LO89" s="46">
        <v>2</v>
      </c>
      <c r="LP89" s="2">
        <v>1</v>
      </c>
      <c r="LQ89" s="2">
        <v>2</v>
      </c>
      <c r="LR89" s="2">
        <v>0</v>
      </c>
      <c r="LS89" s="2">
        <v>0</v>
      </c>
      <c r="LT89" s="46">
        <v>1</v>
      </c>
      <c r="LU89" s="46">
        <v>1</v>
      </c>
      <c r="LV89" s="2">
        <v>1</v>
      </c>
      <c r="LW89" s="2">
        <v>1</v>
      </c>
      <c r="LX89" s="2">
        <v>0</v>
      </c>
      <c r="LY89" s="46">
        <v>1</v>
      </c>
      <c r="LZ89" s="46">
        <v>1</v>
      </c>
      <c r="MA89" s="46">
        <v>0</v>
      </c>
      <c r="MB89" s="2">
        <v>0</v>
      </c>
      <c r="MC89" s="2">
        <v>1</v>
      </c>
      <c r="MD89" s="2">
        <v>1</v>
      </c>
      <c r="ME89" s="2">
        <v>0</v>
      </c>
      <c r="MF89" s="2">
        <v>0</v>
      </c>
      <c r="MG89" s="2">
        <v>0</v>
      </c>
      <c r="MH89" s="2">
        <v>1</v>
      </c>
      <c r="MI89" s="2">
        <v>0</v>
      </c>
      <c r="MJ89" s="2">
        <v>1</v>
      </c>
      <c r="MK89" s="2">
        <v>1</v>
      </c>
      <c r="ML89" s="2">
        <v>0</v>
      </c>
      <c r="MM89" s="2">
        <v>0</v>
      </c>
      <c r="MN89" s="46">
        <v>0</v>
      </c>
      <c r="MO89" s="46">
        <v>0</v>
      </c>
      <c r="MP89" s="2">
        <v>0</v>
      </c>
      <c r="MQ89" s="2">
        <v>0</v>
      </c>
      <c r="MR89" s="2">
        <v>0</v>
      </c>
      <c r="MS89" s="2">
        <v>2</v>
      </c>
      <c r="MT89" s="2">
        <v>2</v>
      </c>
      <c r="MU89" s="2">
        <v>3</v>
      </c>
      <c r="MV89" s="2">
        <v>3</v>
      </c>
      <c r="MW89" s="2">
        <v>2</v>
      </c>
      <c r="MX89" s="2">
        <v>1</v>
      </c>
      <c r="MY89" s="2">
        <v>0</v>
      </c>
      <c r="MZ89" s="2">
        <v>0</v>
      </c>
      <c r="NA89" s="2">
        <v>1</v>
      </c>
      <c r="NB89" s="2">
        <v>1</v>
      </c>
      <c r="NC89" s="2">
        <v>1</v>
      </c>
      <c r="ND89" s="2">
        <v>1</v>
      </c>
      <c r="NE89" s="2">
        <v>0</v>
      </c>
      <c r="NF89" s="46">
        <v>1</v>
      </c>
      <c r="NG89" s="46">
        <v>1</v>
      </c>
      <c r="NH89" s="2">
        <v>1</v>
      </c>
      <c r="NI89" s="2">
        <v>1</v>
      </c>
      <c r="NJ89" s="38">
        <v>44096</v>
      </c>
      <c r="NK89" s="2">
        <v>3</v>
      </c>
      <c r="NL89" s="2">
        <v>1</v>
      </c>
      <c r="NM89" s="2">
        <v>0</v>
      </c>
      <c r="NN89" s="2">
        <v>0</v>
      </c>
      <c r="NO89" s="2">
        <v>0</v>
      </c>
      <c r="NP89" s="2">
        <v>0</v>
      </c>
      <c r="NQ89" s="2">
        <v>0</v>
      </c>
      <c r="NR89" s="2">
        <v>1</v>
      </c>
      <c r="NS89" s="2">
        <v>0</v>
      </c>
      <c r="NT89" s="2">
        <v>1</v>
      </c>
      <c r="NU89" s="2">
        <v>0</v>
      </c>
      <c r="NV89" s="2">
        <v>0</v>
      </c>
      <c r="NW89" s="2">
        <v>1</v>
      </c>
      <c r="NX89" s="2">
        <v>0</v>
      </c>
      <c r="NY89" s="2">
        <v>0</v>
      </c>
      <c r="NZ89" s="2">
        <v>0</v>
      </c>
      <c r="OA89" s="2">
        <v>0</v>
      </c>
      <c r="OB89" s="2">
        <v>0</v>
      </c>
      <c r="OC89" s="2">
        <v>0</v>
      </c>
      <c r="OD89" s="2">
        <v>0</v>
      </c>
      <c r="OE89" s="2">
        <v>0</v>
      </c>
      <c r="OF89" s="2">
        <v>0</v>
      </c>
      <c r="OG89" s="2">
        <v>0</v>
      </c>
      <c r="OH89" s="2">
        <v>1</v>
      </c>
      <c r="OI89" s="2">
        <v>2</v>
      </c>
      <c r="OJ89" s="2">
        <v>1</v>
      </c>
      <c r="OK89" s="2">
        <v>2</v>
      </c>
      <c r="OL89" s="2">
        <v>2</v>
      </c>
      <c r="OM89" s="2">
        <v>1</v>
      </c>
      <c r="ON89" s="2">
        <v>3</v>
      </c>
      <c r="OO89" s="2">
        <v>1</v>
      </c>
      <c r="OP89" s="2">
        <v>1</v>
      </c>
      <c r="OQ89" s="2">
        <v>1</v>
      </c>
      <c r="OR89" s="2">
        <v>1</v>
      </c>
      <c r="OS89" s="2">
        <v>1</v>
      </c>
      <c r="OT89" s="46">
        <v>1</v>
      </c>
      <c r="OU89" s="2">
        <v>2</v>
      </c>
      <c r="OV89" s="2">
        <v>1</v>
      </c>
      <c r="OW89" s="2">
        <v>3</v>
      </c>
      <c r="OX89" s="2">
        <v>2</v>
      </c>
      <c r="OY89" s="2">
        <v>1</v>
      </c>
      <c r="OZ89" s="2">
        <v>1</v>
      </c>
      <c r="PA89" s="2">
        <v>1</v>
      </c>
      <c r="PB89" s="2">
        <v>2</v>
      </c>
      <c r="PC89" s="46">
        <v>2</v>
      </c>
      <c r="PD89" s="46">
        <v>2</v>
      </c>
      <c r="PE89" s="2">
        <v>2</v>
      </c>
      <c r="PF89" s="2">
        <v>1</v>
      </c>
      <c r="PG89" s="2">
        <v>3</v>
      </c>
      <c r="PH89" s="46">
        <v>1</v>
      </c>
      <c r="PI89" s="2">
        <v>1</v>
      </c>
      <c r="PJ89" s="2">
        <v>1</v>
      </c>
      <c r="PK89" s="2">
        <v>2</v>
      </c>
      <c r="PL89" s="2">
        <v>1</v>
      </c>
      <c r="PM89" s="2">
        <v>1</v>
      </c>
      <c r="PN89" s="2">
        <v>1</v>
      </c>
      <c r="PO89" s="2">
        <v>1</v>
      </c>
      <c r="PP89" s="2">
        <v>3</v>
      </c>
      <c r="PQ89" s="2">
        <v>3</v>
      </c>
      <c r="PR89" s="2">
        <v>1</v>
      </c>
      <c r="PS89" s="2">
        <v>1</v>
      </c>
      <c r="PT89" s="2">
        <v>1</v>
      </c>
      <c r="PU89" s="2">
        <v>1</v>
      </c>
      <c r="PV89" s="2">
        <v>1</v>
      </c>
      <c r="PW89" s="2">
        <v>1</v>
      </c>
      <c r="PX89" s="2">
        <v>1</v>
      </c>
      <c r="PY89" s="2">
        <v>1</v>
      </c>
      <c r="PZ89" s="2">
        <v>3</v>
      </c>
      <c r="QA89" s="2">
        <v>2</v>
      </c>
      <c r="QB89" s="2">
        <v>2</v>
      </c>
      <c r="QC89" s="2">
        <v>2</v>
      </c>
      <c r="QD89" s="2">
        <v>3</v>
      </c>
      <c r="QE89" s="2">
        <v>1</v>
      </c>
      <c r="QF89" s="2">
        <v>3</v>
      </c>
      <c r="QG89" s="2">
        <v>1</v>
      </c>
      <c r="QH89" s="2">
        <v>1</v>
      </c>
      <c r="QI89" s="2">
        <v>3</v>
      </c>
      <c r="QJ89" s="2">
        <v>3</v>
      </c>
      <c r="QK89" s="2">
        <v>0</v>
      </c>
      <c r="QL89" s="2">
        <v>0</v>
      </c>
      <c r="QM89" s="2">
        <v>1</v>
      </c>
      <c r="QN89" s="2">
        <v>0</v>
      </c>
      <c r="QO89" s="2">
        <v>3</v>
      </c>
      <c r="QP89" s="2">
        <v>1</v>
      </c>
      <c r="QQ89" s="2">
        <v>1</v>
      </c>
      <c r="QR89" s="2">
        <v>0</v>
      </c>
      <c r="QT89" s="2">
        <v>0</v>
      </c>
      <c r="QV89" s="2">
        <v>3</v>
      </c>
      <c r="QW89" s="2">
        <v>2</v>
      </c>
      <c r="QX89" s="2">
        <v>1</v>
      </c>
      <c r="QY89" s="2">
        <v>1</v>
      </c>
      <c r="QZ89" s="2">
        <v>0</v>
      </c>
      <c r="RA89" s="2">
        <v>1</v>
      </c>
      <c r="RB89" s="2">
        <v>1</v>
      </c>
      <c r="RC89" s="2">
        <v>1</v>
      </c>
      <c r="RD89" s="2">
        <v>3</v>
      </c>
      <c r="RE89" s="2">
        <v>1</v>
      </c>
      <c r="RF89" s="2">
        <v>1</v>
      </c>
      <c r="RG89" s="2">
        <v>1</v>
      </c>
      <c r="RH89" s="2">
        <v>1</v>
      </c>
      <c r="RJ89" s="2">
        <v>1</v>
      </c>
      <c r="RK89" s="2">
        <v>1</v>
      </c>
      <c r="RL89" s="2">
        <v>1</v>
      </c>
      <c r="RM89" s="2">
        <v>0</v>
      </c>
      <c r="RN89" s="2">
        <v>0</v>
      </c>
      <c r="RO89" s="2">
        <v>0</v>
      </c>
      <c r="RP89" s="2">
        <v>1</v>
      </c>
      <c r="RQ89" s="2">
        <v>0</v>
      </c>
      <c r="RR89" s="2">
        <v>1</v>
      </c>
      <c r="RS89" s="2">
        <v>1</v>
      </c>
      <c r="RT89" s="2">
        <v>0</v>
      </c>
      <c r="RU89" s="2">
        <v>1</v>
      </c>
      <c r="RV89" s="2">
        <v>0</v>
      </c>
      <c r="RW89" s="2">
        <v>1</v>
      </c>
      <c r="RX89" s="2">
        <v>1</v>
      </c>
      <c r="RY89" s="2">
        <v>1</v>
      </c>
      <c r="RZ89" s="2">
        <v>1</v>
      </c>
      <c r="SA89" s="2">
        <v>1</v>
      </c>
      <c r="SB89" s="2">
        <v>1</v>
      </c>
      <c r="SC89" s="2">
        <v>0</v>
      </c>
      <c r="SD89" s="2">
        <v>0</v>
      </c>
      <c r="SE89" s="2">
        <v>0</v>
      </c>
      <c r="SF89" s="2">
        <v>0</v>
      </c>
      <c r="SG89" s="2">
        <v>0</v>
      </c>
      <c r="SH89" s="2">
        <v>0</v>
      </c>
      <c r="SI89" s="2">
        <v>0</v>
      </c>
      <c r="SK89" s="2">
        <v>1</v>
      </c>
      <c r="SL89" s="2">
        <v>1</v>
      </c>
      <c r="SM89" s="2">
        <v>1</v>
      </c>
      <c r="SN89" s="2">
        <v>0</v>
      </c>
      <c r="SO89" s="2">
        <v>1</v>
      </c>
      <c r="SP89" s="2">
        <v>1</v>
      </c>
      <c r="SQ89" s="2">
        <v>1</v>
      </c>
      <c r="SR89" s="2">
        <v>1</v>
      </c>
      <c r="SS89" s="2">
        <v>0</v>
      </c>
      <c r="ST89" s="2">
        <v>0</v>
      </c>
      <c r="SU89" s="2">
        <v>1</v>
      </c>
      <c r="SV89" s="2">
        <v>0</v>
      </c>
      <c r="SW89" s="2">
        <v>0</v>
      </c>
      <c r="SX89" s="2">
        <v>0</v>
      </c>
      <c r="SY89" s="2">
        <v>0</v>
      </c>
      <c r="SZ89" s="2">
        <v>0</v>
      </c>
      <c r="TA89" s="2">
        <v>0</v>
      </c>
      <c r="TB89" s="2">
        <v>0</v>
      </c>
      <c r="TC89" s="2">
        <v>0</v>
      </c>
      <c r="TE89" s="2">
        <v>0</v>
      </c>
      <c r="TF89" s="2">
        <v>1</v>
      </c>
      <c r="TG89" s="2">
        <v>1</v>
      </c>
      <c r="TH89" s="2">
        <v>1</v>
      </c>
      <c r="TI89" s="2">
        <v>1</v>
      </c>
      <c r="TJ89" s="2">
        <v>1</v>
      </c>
      <c r="TK89" s="2">
        <v>1</v>
      </c>
      <c r="TL89" s="2">
        <v>1</v>
      </c>
      <c r="TM89" s="2">
        <v>1</v>
      </c>
      <c r="TN89" s="2">
        <v>1</v>
      </c>
      <c r="TO89" s="2">
        <v>1</v>
      </c>
      <c r="TP89" s="2">
        <v>1</v>
      </c>
      <c r="TQ89" s="2">
        <v>1</v>
      </c>
      <c r="TR89" s="2">
        <v>0</v>
      </c>
      <c r="TS89" s="2">
        <v>1</v>
      </c>
      <c r="TT89" s="2">
        <v>1</v>
      </c>
      <c r="TU89" s="2">
        <v>0</v>
      </c>
      <c r="TV89" s="2">
        <v>1</v>
      </c>
      <c r="TW89" s="2">
        <v>1</v>
      </c>
      <c r="TX89" s="2">
        <v>0</v>
      </c>
      <c r="TY89" s="2">
        <v>0</v>
      </c>
      <c r="UA89" s="2">
        <v>1</v>
      </c>
      <c r="UB89" s="2">
        <v>1</v>
      </c>
      <c r="UC89" s="2">
        <v>1</v>
      </c>
      <c r="UD89" s="2">
        <v>1</v>
      </c>
      <c r="UE89" s="2">
        <v>1</v>
      </c>
      <c r="UF89" s="2">
        <v>0</v>
      </c>
      <c r="UG89" s="2">
        <v>1</v>
      </c>
      <c r="UH89" s="2">
        <v>0</v>
      </c>
      <c r="UI89" s="2">
        <v>1</v>
      </c>
      <c r="UJ89" s="2">
        <v>1</v>
      </c>
      <c r="UK89" s="2">
        <v>0</v>
      </c>
      <c r="UL89" s="2">
        <v>1</v>
      </c>
      <c r="UM89" s="2">
        <v>0</v>
      </c>
      <c r="UN89" s="2">
        <v>1</v>
      </c>
      <c r="UO89" s="2">
        <v>0</v>
      </c>
      <c r="UP89" s="2">
        <v>1</v>
      </c>
      <c r="UQ89" s="2">
        <v>1</v>
      </c>
      <c r="UR89" s="2">
        <v>1</v>
      </c>
      <c r="US89" s="2">
        <v>1</v>
      </c>
      <c r="UT89" s="2">
        <v>1</v>
      </c>
      <c r="UU89" s="2">
        <v>1</v>
      </c>
      <c r="UV89" s="2">
        <v>1</v>
      </c>
      <c r="UW89" s="2">
        <v>1</v>
      </c>
      <c r="UX89" s="2">
        <v>1</v>
      </c>
      <c r="UY89" s="2">
        <v>0</v>
      </c>
      <c r="UZ89" s="2">
        <v>2</v>
      </c>
    </row>
    <row r="90" spans="1:572" x14ac:dyDescent="0.25">
      <c r="A90" s="2">
        <v>144</v>
      </c>
      <c r="B90" s="2" t="s">
        <v>114</v>
      </c>
      <c r="C90" s="2" t="s">
        <v>1328</v>
      </c>
      <c r="D90" s="2">
        <v>1</v>
      </c>
      <c r="F90" s="31" t="s">
        <v>2631</v>
      </c>
      <c r="G90" s="2">
        <v>1</v>
      </c>
      <c r="H90" s="2">
        <v>0</v>
      </c>
      <c r="J90" s="2">
        <v>1</v>
      </c>
      <c r="K90" s="2">
        <v>1</v>
      </c>
      <c r="L90" s="2">
        <v>1</v>
      </c>
      <c r="M90" s="2">
        <v>1</v>
      </c>
      <c r="N90" s="2">
        <v>1</v>
      </c>
      <c r="O90" s="2">
        <v>1</v>
      </c>
      <c r="P90" s="2">
        <v>1</v>
      </c>
      <c r="Q90" s="2">
        <v>1</v>
      </c>
      <c r="R90" s="2">
        <v>1</v>
      </c>
      <c r="S90" s="2">
        <v>1</v>
      </c>
      <c r="T90" s="2">
        <v>1</v>
      </c>
      <c r="U90" s="2">
        <v>1</v>
      </c>
      <c r="V90" s="2">
        <v>1</v>
      </c>
      <c r="W90" s="2">
        <v>1</v>
      </c>
      <c r="X90" s="2">
        <v>1</v>
      </c>
      <c r="Y90" s="2">
        <v>1</v>
      </c>
      <c r="Z90" s="2">
        <v>1</v>
      </c>
      <c r="AA90" s="2">
        <v>1</v>
      </c>
      <c r="AB90" s="2">
        <v>1</v>
      </c>
      <c r="AC90" s="2">
        <v>1</v>
      </c>
      <c r="AD90" s="2">
        <v>1</v>
      </c>
      <c r="AE90" s="2">
        <v>0</v>
      </c>
      <c r="AF90" s="2">
        <v>1</v>
      </c>
      <c r="AG90" s="2">
        <v>4</v>
      </c>
      <c r="AH90" s="2">
        <v>1</v>
      </c>
      <c r="AI90" s="2">
        <v>4</v>
      </c>
      <c r="AJ90" s="46">
        <v>1</v>
      </c>
      <c r="AK90" s="2">
        <v>1</v>
      </c>
      <c r="AL90" s="2">
        <v>0</v>
      </c>
      <c r="AM90" s="2">
        <v>0</v>
      </c>
      <c r="AN90" s="2">
        <v>0</v>
      </c>
      <c r="AO90" s="2">
        <v>0</v>
      </c>
      <c r="AP90" s="2">
        <v>1</v>
      </c>
      <c r="AQ90" s="2">
        <v>0</v>
      </c>
      <c r="AR90" s="2">
        <v>1</v>
      </c>
      <c r="AS90" s="2">
        <v>0</v>
      </c>
      <c r="AT90" s="2">
        <v>0</v>
      </c>
      <c r="AU90" s="2">
        <v>0</v>
      </c>
      <c r="AV90" s="2">
        <v>0</v>
      </c>
      <c r="AW90" s="2">
        <v>0</v>
      </c>
      <c r="AX90" s="2">
        <v>0</v>
      </c>
      <c r="AY90" s="2">
        <v>0</v>
      </c>
      <c r="AZ90" s="2">
        <v>0</v>
      </c>
      <c r="BA90" s="2">
        <v>0</v>
      </c>
      <c r="BB90" s="2">
        <v>0</v>
      </c>
      <c r="BC90" s="2">
        <v>0</v>
      </c>
      <c r="BD90" s="2">
        <v>0</v>
      </c>
      <c r="BE90" s="2">
        <v>0</v>
      </c>
      <c r="BF90" s="2">
        <v>1</v>
      </c>
      <c r="BG90" s="2">
        <v>9</v>
      </c>
      <c r="BH90" s="2">
        <v>0</v>
      </c>
      <c r="BI90" s="2">
        <v>0</v>
      </c>
      <c r="BJ90" s="2">
        <v>0</v>
      </c>
      <c r="BK90" s="2">
        <v>0</v>
      </c>
      <c r="BL90" s="2">
        <v>5</v>
      </c>
      <c r="BM90" s="2">
        <v>1</v>
      </c>
      <c r="BN90" s="2">
        <v>2</v>
      </c>
      <c r="BO90" s="2">
        <v>0</v>
      </c>
      <c r="BP90" s="2">
        <v>2</v>
      </c>
      <c r="BQ90" s="2">
        <v>6</v>
      </c>
      <c r="BR90" s="2">
        <v>0</v>
      </c>
      <c r="BS90" s="2">
        <v>1</v>
      </c>
      <c r="BT90" s="2">
        <v>1</v>
      </c>
      <c r="BU90" s="2">
        <v>1</v>
      </c>
      <c r="BV90" s="2">
        <v>1</v>
      </c>
      <c r="BW90" s="2">
        <v>1</v>
      </c>
      <c r="BX90" s="2">
        <v>1</v>
      </c>
      <c r="BY90" s="2">
        <v>1</v>
      </c>
      <c r="BZ90" s="2">
        <v>1</v>
      </c>
      <c r="CA90" s="2">
        <v>1</v>
      </c>
      <c r="CB90" s="2">
        <v>1</v>
      </c>
      <c r="CC90" s="2">
        <v>1</v>
      </c>
      <c r="CD90" s="2" t="s">
        <v>2632</v>
      </c>
      <c r="CE90" s="2">
        <v>20000</v>
      </c>
      <c r="CF90" s="46">
        <v>15000</v>
      </c>
      <c r="CG90" s="2">
        <v>1</v>
      </c>
      <c r="CH90" s="46">
        <v>5</v>
      </c>
      <c r="CI90" s="2">
        <v>3</v>
      </c>
      <c r="CJ90" s="2">
        <v>0</v>
      </c>
      <c r="CK90" s="2">
        <v>0</v>
      </c>
      <c r="CL90" s="2">
        <v>1</v>
      </c>
      <c r="CM90" s="2">
        <v>0</v>
      </c>
      <c r="CN90" s="2">
        <v>0</v>
      </c>
      <c r="CO90" s="2">
        <v>0</v>
      </c>
      <c r="CP90" s="2">
        <v>1</v>
      </c>
      <c r="CQ90" s="2">
        <v>5</v>
      </c>
      <c r="CR90" s="2">
        <v>1</v>
      </c>
      <c r="CT90" s="46">
        <v>0</v>
      </c>
      <c r="CU90" s="46"/>
      <c r="CV90" s="2">
        <v>0</v>
      </c>
      <c r="CX90" s="2">
        <v>0</v>
      </c>
      <c r="CZ90" s="2">
        <v>0</v>
      </c>
      <c r="DB90" s="46">
        <v>0</v>
      </c>
      <c r="DC90" s="46"/>
      <c r="DD90" s="46">
        <v>0</v>
      </c>
      <c r="DE90" s="46"/>
      <c r="DF90" s="2">
        <v>0</v>
      </c>
      <c r="DH90" s="46">
        <v>0</v>
      </c>
      <c r="DI90" s="46"/>
      <c r="DJ90" s="46">
        <v>0</v>
      </c>
      <c r="DK90" s="46"/>
      <c r="DL90" s="2">
        <v>0</v>
      </c>
      <c r="DN90" s="46">
        <v>0</v>
      </c>
      <c r="DO90" s="46"/>
      <c r="DP90" s="46">
        <v>0</v>
      </c>
      <c r="DQ90" s="46"/>
      <c r="DR90" s="2">
        <v>1</v>
      </c>
      <c r="DS90" s="46">
        <v>1</v>
      </c>
      <c r="DT90" s="46">
        <v>80</v>
      </c>
      <c r="DU90" s="46">
        <v>1</v>
      </c>
      <c r="DV90" s="46">
        <v>80</v>
      </c>
      <c r="DW90" s="46">
        <v>1</v>
      </c>
      <c r="DX90" s="46">
        <v>40</v>
      </c>
      <c r="DY90" s="46">
        <v>0</v>
      </c>
      <c r="DZ90" s="46"/>
      <c r="EA90" s="46">
        <v>1</v>
      </c>
      <c r="EB90" s="46">
        <v>40</v>
      </c>
      <c r="EC90" s="46">
        <v>0</v>
      </c>
      <c r="ED90" s="46"/>
      <c r="EE90" s="46">
        <v>1</v>
      </c>
      <c r="EF90" s="46">
        <v>20</v>
      </c>
      <c r="EG90" s="46">
        <v>0</v>
      </c>
      <c r="EH90" s="46"/>
      <c r="EI90" s="2">
        <v>0</v>
      </c>
      <c r="EJ90" s="2">
        <v>0</v>
      </c>
      <c r="EK90" s="2">
        <v>0</v>
      </c>
      <c r="EL90" s="2">
        <v>0</v>
      </c>
      <c r="EM90" s="2">
        <v>0</v>
      </c>
      <c r="EN90" s="2">
        <v>0</v>
      </c>
      <c r="EO90" s="2">
        <v>0</v>
      </c>
      <c r="EP90" s="2">
        <v>0</v>
      </c>
      <c r="EQ90" s="2">
        <v>0</v>
      </c>
      <c r="ER90" s="2">
        <v>0</v>
      </c>
      <c r="ES90" s="2">
        <v>0</v>
      </c>
      <c r="ET90" s="2">
        <v>0</v>
      </c>
      <c r="EU90" s="2">
        <v>0</v>
      </c>
      <c r="FD90" s="2">
        <v>1</v>
      </c>
      <c r="FE90" s="2">
        <v>9</v>
      </c>
      <c r="FF90" s="2">
        <v>1</v>
      </c>
      <c r="FG90" s="2">
        <v>0</v>
      </c>
      <c r="FH90" s="2">
        <v>0</v>
      </c>
      <c r="FI90" s="2">
        <v>0</v>
      </c>
      <c r="FJ90" s="2">
        <v>0</v>
      </c>
      <c r="FK90" s="2">
        <v>0</v>
      </c>
      <c r="FL90" s="2">
        <v>0</v>
      </c>
      <c r="FM90" s="2">
        <v>0</v>
      </c>
      <c r="FN90" s="2">
        <v>4</v>
      </c>
      <c r="FO90" s="2">
        <v>0</v>
      </c>
      <c r="FP90" s="2">
        <v>0</v>
      </c>
      <c r="FQ90" s="2">
        <v>1</v>
      </c>
      <c r="FR90" s="2">
        <v>1</v>
      </c>
      <c r="FS90" s="2">
        <v>1</v>
      </c>
      <c r="FT90" s="2">
        <v>1</v>
      </c>
      <c r="FU90" s="2">
        <v>1</v>
      </c>
      <c r="FV90" s="2">
        <v>1</v>
      </c>
      <c r="FW90" s="2">
        <v>1</v>
      </c>
      <c r="FX90" s="2">
        <v>1</v>
      </c>
      <c r="FY90" s="2">
        <v>0</v>
      </c>
      <c r="FZ90" s="2">
        <v>1</v>
      </c>
      <c r="GA90" s="2">
        <v>9</v>
      </c>
      <c r="GB90" s="2">
        <v>0</v>
      </c>
      <c r="GC90" s="2">
        <v>0</v>
      </c>
      <c r="GD90" s="2">
        <v>0</v>
      </c>
      <c r="GE90" s="2">
        <v>3</v>
      </c>
      <c r="GF90" s="2">
        <v>5</v>
      </c>
      <c r="GG90" s="2">
        <v>1</v>
      </c>
      <c r="GH90" s="2">
        <v>3</v>
      </c>
      <c r="GI90" s="2">
        <v>0</v>
      </c>
      <c r="GJ90" s="2">
        <v>5</v>
      </c>
      <c r="GK90" s="2">
        <v>11</v>
      </c>
      <c r="GL90" s="2">
        <v>4</v>
      </c>
      <c r="GM90" s="2">
        <v>1</v>
      </c>
      <c r="GN90" s="2">
        <v>1</v>
      </c>
      <c r="GO90" s="2">
        <v>1</v>
      </c>
      <c r="GP90" s="2">
        <v>1</v>
      </c>
      <c r="GQ90" s="2">
        <v>0</v>
      </c>
      <c r="GR90" s="2">
        <v>1</v>
      </c>
      <c r="GS90" s="2">
        <v>0</v>
      </c>
      <c r="GT90" s="2">
        <v>1</v>
      </c>
      <c r="GU90" s="2">
        <v>0</v>
      </c>
      <c r="GV90" s="2">
        <v>0</v>
      </c>
      <c r="HR90" s="2">
        <v>1</v>
      </c>
      <c r="HS90" s="2">
        <v>1</v>
      </c>
      <c r="HT90" s="2">
        <v>1</v>
      </c>
      <c r="HU90" s="2">
        <v>0</v>
      </c>
      <c r="HV90" s="2">
        <v>0</v>
      </c>
      <c r="HW90" s="2">
        <v>2</v>
      </c>
      <c r="HX90" s="2">
        <v>0</v>
      </c>
      <c r="HY90" s="2">
        <v>2</v>
      </c>
      <c r="HZ90" s="2">
        <v>0</v>
      </c>
      <c r="IA90" s="2">
        <v>0</v>
      </c>
      <c r="IB90" s="2">
        <v>1</v>
      </c>
      <c r="IC90" s="2">
        <v>0</v>
      </c>
      <c r="ID90" s="2">
        <v>0</v>
      </c>
      <c r="IE90" s="2">
        <v>1</v>
      </c>
      <c r="IF90" s="2">
        <v>0</v>
      </c>
      <c r="IG90" s="2">
        <v>1</v>
      </c>
      <c r="IH90" s="2">
        <v>1</v>
      </c>
      <c r="II90" s="2">
        <v>0</v>
      </c>
      <c r="IJ90" s="2">
        <v>0</v>
      </c>
      <c r="IK90" s="2">
        <v>0</v>
      </c>
      <c r="IL90" s="2">
        <v>1</v>
      </c>
      <c r="IM90" s="2">
        <v>0</v>
      </c>
      <c r="IN90" s="2">
        <v>0</v>
      </c>
      <c r="IO90" s="2">
        <v>0</v>
      </c>
      <c r="IP90" s="2">
        <v>1</v>
      </c>
      <c r="IQ90" s="2">
        <v>0</v>
      </c>
      <c r="IR90" s="2">
        <v>0</v>
      </c>
      <c r="IS90" s="2">
        <v>2</v>
      </c>
      <c r="IT90" s="2">
        <v>0</v>
      </c>
      <c r="IU90" s="2">
        <v>1</v>
      </c>
      <c r="IV90" s="2">
        <v>1</v>
      </c>
      <c r="IW90" s="2">
        <v>1</v>
      </c>
      <c r="IX90" s="2">
        <v>0</v>
      </c>
      <c r="IY90" s="2">
        <v>1</v>
      </c>
      <c r="IZ90" s="2">
        <v>3</v>
      </c>
      <c r="JA90" s="2">
        <v>1</v>
      </c>
      <c r="JB90" s="2">
        <v>0</v>
      </c>
      <c r="JK90" s="2">
        <v>1</v>
      </c>
      <c r="JL90" s="2">
        <v>0</v>
      </c>
      <c r="JM90" s="2">
        <v>0</v>
      </c>
      <c r="JN90" s="2">
        <v>2</v>
      </c>
      <c r="JO90" s="2">
        <v>0</v>
      </c>
      <c r="JP90" s="2">
        <v>1</v>
      </c>
      <c r="JQ90" s="2">
        <v>1</v>
      </c>
      <c r="JR90" s="2">
        <v>1</v>
      </c>
      <c r="JS90" s="2">
        <v>0</v>
      </c>
      <c r="JT90" s="2">
        <v>1</v>
      </c>
      <c r="JU90" s="2">
        <v>4</v>
      </c>
      <c r="JV90" s="2">
        <v>1</v>
      </c>
      <c r="JW90" s="2">
        <v>0</v>
      </c>
      <c r="KF90" s="2">
        <v>2</v>
      </c>
      <c r="KG90" s="2">
        <v>14</v>
      </c>
      <c r="KH90" s="2">
        <v>1</v>
      </c>
      <c r="KJ90" s="2">
        <v>4</v>
      </c>
      <c r="KK90" s="2">
        <v>4</v>
      </c>
      <c r="KL90" s="2">
        <v>3</v>
      </c>
      <c r="KM90" s="2">
        <v>4</v>
      </c>
      <c r="KN90" s="2">
        <v>4</v>
      </c>
      <c r="KO90" s="2">
        <v>3</v>
      </c>
      <c r="KP90" s="2">
        <v>4</v>
      </c>
      <c r="KQ90" s="2">
        <v>3</v>
      </c>
      <c r="KR90" s="2">
        <v>4</v>
      </c>
      <c r="KS90" s="2">
        <v>4</v>
      </c>
      <c r="KT90" s="2">
        <v>3</v>
      </c>
      <c r="KU90" s="2">
        <v>3</v>
      </c>
      <c r="KV90" s="2">
        <v>0</v>
      </c>
      <c r="LE90" s="2">
        <v>2</v>
      </c>
      <c r="LF90" s="2">
        <v>2</v>
      </c>
      <c r="LG90" s="2">
        <v>0</v>
      </c>
      <c r="LH90" s="2">
        <v>0</v>
      </c>
      <c r="LI90" s="2">
        <v>1</v>
      </c>
      <c r="LJ90" s="2">
        <v>0</v>
      </c>
      <c r="LK90" s="2">
        <v>0</v>
      </c>
      <c r="LL90" s="2">
        <v>0</v>
      </c>
      <c r="LM90" s="2">
        <v>0</v>
      </c>
      <c r="LN90" s="46">
        <v>2</v>
      </c>
      <c r="LO90" s="46">
        <v>2</v>
      </c>
      <c r="LP90" s="2">
        <v>1</v>
      </c>
      <c r="LQ90" s="2">
        <v>1</v>
      </c>
      <c r="LR90" s="2">
        <v>1</v>
      </c>
      <c r="LS90" s="2">
        <v>1</v>
      </c>
      <c r="LT90" s="46">
        <v>1</v>
      </c>
      <c r="LU90" s="46">
        <v>1</v>
      </c>
      <c r="LV90" s="2">
        <v>0</v>
      </c>
      <c r="LW90" s="2">
        <v>0</v>
      </c>
      <c r="LX90" s="2">
        <v>0</v>
      </c>
      <c r="LY90" s="46">
        <v>1</v>
      </c>
      <c r="LZ90" s="46">
        <v>1</v>
      </c>
      <c r="MA90" s="46">
        <v>1</v>
      </c>
      <c r="MB90" s="2">
        <v>1</v>
      </c>
      <c r="MC90" s="2">
        <v>1</v>
      </c>
      <c r="MD90" s="2">
        <v>1</v>
      </c>
      <c r="ME90" s="2">
        <v>1</v>
      </c>
      <c r="MF90" s="2">
        <v>1</v>
      </c>
      <c r="MG90" s="2">
        <v>0</v>
      </c>
      <c r="MH90" s="2">
        <v>1</v>
      </c>
      <c r="MI90" s="2">
        <v>1</v>
      </c>
      <c r="MJ90" s="2">
        <v>0</v>
      </c>
      <c r="MK90" s="2">
        <v>0</v>
      </c>
      <c r="ML90" s="2">
        <v>1</v>
      </c>
      <c r="MM90" s="2">
        <v>1</v>
      </c>
      <c r="MN90" s="46">
        <v>0</v>
      </c>
      <c r="MO90" s="46">
        <v>0</v>
      </c>
      <c r="MP90" s="2">
        <v>0</v>
      </c>
      <c r="MQ90" s="2">
        <v>0</v>
      </c>
      <c r="MR90" s="2">
        <v>0</v>
      </c>
      <c r="MS90" s="2">
        <v>2</v>
      </c>
      <c r="MT90" s="2">
        <v>2</v>
      </c>
      <c r="MU90" s="2">
        <v>2</v>
      </c>
      <c r="MV90" s="2">
        <v>1</v>
      </c>
      <c r="MW90" s="2">
        <v>2</v>
      </c>
      <c r="MX90" s="2">
        <v>2</v>
      </c>
      <c r="MY90" s="2">
        <v>0</v>
      </c>
      <c r="MZ90" s="2">
        <v>0</v>
      </c>
      <c r="NA90" s="2">
        <v>1</v>
      </c>
      <c r="NB90" s="2">
        <v>1</v>
      </c>
      <c r="NC90" s="2">
        <v>0</v>
      </c>
      <c r="ND90" s="2">
        <v>1</v>
      </c>
      <c r="NE90" s="2">
        <v>0</v>
      </c>
      <c r="NF90" s="46">
        <v>1</v>
      </c>
      <c r="NG90" s="46">
        <v>0</v>
      </c>
      <c r="NH90" s="2">
        <v>1</v>
      </c>
      <c r="NI90" s="2">
        <v>1</v>
      </c>
      <c r="NJ90" s="38">
        <v>44104</v>
      </c>
      <c r="NK90" s="2">
        <v>2</v>
      </c>
      <c r="NL90" s="2">
        <v>1</v>
      </c>
      <c r="NM90" s="2">
        <v>0</v>
      </c>
      <c r="NN90" s="2">
        <v>0</v>
      </c>
      <c r="NO90" s="2">
        <v>0</v>
      </c>
      <c r="NP90" s="2">
        <v>0</v>
      </c>
      <c r="NQ90" s="2">
        <v>0</v>
      </c>
      <c r="NR90" s="2">
        <v>1</v>
      </c>
      <c r="NS90" s="2">
        <v>0</v>
      </c>
      <c r="NT90" s="2">
        <v>1</v>
      </c>
      <c r="NU90" s="2">
        <v>0</v>
      </c>
      <c r="NV90" s="2">
        <v>0</v>
      </c>
      <c r="NW90" s="2">
        <v>0</v>
      </c>
      <c r="NX90" s="2">
        <v>0</v>
      </c>
      <c r="NY90" s="2">
        <v>0</v>
      </c>
      <c r="NZ90" s="2">
        <v>0</v>
      </c>
      <c r="OA90" s="2">
        <v>0</v>
      </c>
      <c r="OB90" s="2">
        <v>0</v>
      </c>
      <c r="OC90" s="2">
        <v>0</v>
      </c>
      <c r="OD90" s="2">
        <v>0</v>
      </c>
      <c r="OE90" s="2">
        <v>0</v>
      </c>
      <c r="OF90" s="2">
        <v>0</v>
      </c>
      <c r="OG90" s="2">
        <v>0</v>
      </c>
      <c r="OH90" s="2">
        <v>1</v>
      </c>
      <c r="OI90" s="2">
        <v>1</v>
      </c>
      <c r="OJ90" s="2">
        <v>1</v>
      </c>
      <c r="OK90" s="2">
        <v>1</v>
      </c>
      <c r="OL90" s="2">
        <v>1</v>
      </c>
      <c r="OM90" s="2">
        <v>1</v>
      </c>
      <c r="ON90" s="2">
        <v>3</v>
      </c>
      <c r="OO90" s="2">
        <v>1</v>
      </c>
      <c r="OP90" s="2">
        <v>1</v>
      </c>
      <c r="OQ90" s="2">
        <v>1</v>
      </c>
      <c r="OR90" s="2">
        <v>1</v>
      </c>
      <c r="OS90" s="2">
        <v>1</v>
      </c>
      <c r="OT90" s="46">
        <v>3</v>
      </c>
      <c r="OU90" s="2">
        <v>1</v>
      </c>
      <c r="OV90" s="2">
        <v>1</v>
      </c>
      <c r="OW90" s="2">
        <v>1</v>
      </c>
      <c r="OX90" s="2">
        <v>1</v>
      </c>
      <c r="OY90" s="2">
        <v>1</v>
      </c>
      <c r="OZ90" s="2">
        <v>1</v>
      </c>
      <c r="PA90" s="2">
        <v>1</v>
      </c>
      <c r="PB90" s="2">
        <v>1</v>
      </c>
      <c r="PC90" s="46">
        <v>1</v>
      </c>
      <c r="PD90" s="46">
        <v>1</v>
      </c>
      <c r="PE90" s="2">
        <v>1</v>
      </c>
      <c r="PF90" s="2">
        <v>1</v>
      </c>
      <c r="PG90" s="2">
        <v>3</v>
      </c>
      <c r="PH90" s="46">
        <v>1</v>
      </c>
      <c r="PI90" s="2">
        <v>1</v>
      </c>
      <c r="PJ90" s="2">
        <v>3</v>
      </c>
      <c r="PK90" s="2">
        <v>3</v>
      </c>
      <c r="PL90" s="2">
        <v>3</v>
      </c>
      <c r="PM90" s="2">
        <v>3</v>
      </c>
      <c r="PN90" s="2">
        <v>3</v>
      </c>
      <c r="PO90" s="2">
        <v>3</v>
      </c>
      <c r="PP90" s="2">
        <v>3</v>
      </c>
      <c r="PQ90" s="2">
        <v>3</v>
      </c>
      <c r="PR90" s="2">
        <v>1</v>
      </c>
      <c r="PS90" s="2">
        <v>1</v>
      </c>
      <c r="PT90" s="2">
        <v>1</v>
      </c>
      <c r="PU90" s="2">
        <v>1</v>
      </c>
      <c r="PV90" s="2">
        <v>2</v>
      </c>
      <c r="PW90" s="2">
        <v>1</v>
      </c>
      <c r="PX90" s="2">
        <v>1</v>
      </c>
      <c r="PY90" s="2">
        <v>1</v>
      </c>
      <c r="PZ90" s="2">
        <v>1</v>
      </c>
      <c r="QA90" s="2">
        <v>2</v>
      </c>
      <c r="QB90" s="2">
        <v>1</v>
      </c>
      <c r="QC90" s="2">
        <v>1</v>
      </c>
      <c r="QD90" s="2">
        <v>1</v>
      </c>
      <c r="QE90" s="2">
        <v>2</v>
      </c>
      <c r="QF90" s="2">
        <v>3</v>
      </c>
      <c r="QG90" s="2">
        <v>1</v>
      </c>
      <c r="QH90" s="2">
        <v>1</v>
      </c>
      <c r="QI90" s="2">
        <v>3</v>
      </c>
      <c r="QJ90" s="2">
        <v>3</v>
      </c>
      <c r="QK90" s="2">
        <v>1</v>
      </c>
      <c r="QL90" s="2">
        <v>1</v>
      </c>
      <c r="QM90" s="2">
        <v>1</v>
      </c>
      <c r="QN90" s="2">
        <v>1</v>
      </c>
      <c r="QO90" s="2">
        <v>2</v>
      </c>
      <c r="QP90" s="2">
        <v>3</v>
      </c>
      <c r="QQ90" s="2">
        <v>3</v>
      </c>
      <c r="QR90" s="2">
        <v>1</v>
      </c>
      <c r="QS90" s="2" t="s">
        <v>2633</v>
      </c>
      <c r="QT90" s="2">
        <v>1</v>
      </c>
      <c r="QU90" s="2" t="s">
        <v>2633</v>
      </c>
      <c r="QV90" s="2">
        <v>3</v>
      </c>
      <c r="QW90" s="2">
        <v>3</v>
      </c>
      <c r="QX90" s="2">
        <v>0</v>
      </c>
      <c r="QY90" s="2">
        <v>1</v>
      </c>
      <c r="QZ90" s="2">
        <v>1</v>
      </c>
      <c r="RA90" s="2">
        <v>1</v>
      </c>
      <c r="RB90" s="2">
        <v>1</v>
      </c>
      <c r="RC90" s="2">
        <v>1</v>
      </c>
      <c r="RD90" s="2">
        <v>2</v>
      </c>
      <c r="RE90" s="2">
        <v>1</v>
      </c>
      <c r="RF90" s="2">
        <v>1</v>
      </c>
      <c r="RG90" s="2">
        <v>1</v>
      </c>
      <c r="RH90" s="2">
        <v>1</v>
      </c>
      <c r="RJ90" s="2">
        <v>1</v>
      </c>
      <c r="RK90" s="2">
        <v>1</v>
      </c>
      <c r="RL90" s="2">
        <v>1</v>
      </c>
      <c r="RM90" s="2">
        <v>1</v>
      </c>
      <c r="RN90" s="2">
        <v>1</v>
      </c>
      <c r="RO90" s="2">
        <v>1</v>
      </c>
      <c r="RP90" s="2">
        <v>1</v>
      </c>
      <c r="RQ90" s="2">
        <v>0</v>
      </c>
      <c r="RR90" s="2">
        <v>1</v>
      </c>
      <c r="RS90" s="2">
        <v>1</v>
      </c>
      <c r="RT90" s="2">
        <v>0</v>
      </c>
      <c r="RU90" s="2">
        <v>1</v>
      </c>
      <c r="RV90" s="2">
        <v>1</v>
      </c>
      <c r="RW90" s="2">
        <v>1</v>
      </c>
      <c r="RX90" s="2">
        <v>1</v>
      </c>
      <c r="RY90" s="2">
        <v>0</v>
      </c>
      <c r="RZ90" s="2">
        <v>1</v>
      </c>
      <c r="SA90" s="2">
        <v>1</v>
      </c>
      <c r="SB90" s="2">
        <v>1</v>
      </c>
      <c r="SC90" s="2">
        <v>1</v>
      </c>
      <c r="SD90" s="2">
        <v>0</v>
      </c>
      <c r="SE90" s="2">
        <v>1</v>
      </c>
      <c r="SF90" s="2">
        <v>1</v>
      </c>
      <c r="SG90" s="2">
        <v>1</v>
      </c>
      <c r="SH90" s="2">
        <v>0</v>
      </c>
      <c r="SI90" s="2">
        <v>0</v>
      </c>
      <c r="SK90" s="2">
        <v>1</v>
      </c>
      <c r="SL90" s="2">
        <v>1</v>
      </c>
      <c r="SM90" s="2">
        <v>1</v>
      </c>
      <c r="SN90" s="2">
        <v>1</v>
      </c>
      <c r="SO90" s="2">
        <v>1</v>
      </c>
      <c r="SP90" s="2">
        <v>1</v>
      </c>
      <c r="SQ90" s="2">
        <v>1</v>
      </c>
      <c r="SR90" s="2">
        <v>1</v>
      </c>
      <c r="SS90" s="2">
        <v>1</v>
      </c>
      <c r="ST90" s="2">
        <v>1</v>
      </c>
      <c r="SU90" s="2">
        <v>1</v>
      </c>
      <c r="SV90" s="2">
        <v>1</v>
      </c>
      <c r="SW90" s="2">
        <v>1</v>
      </c>
      <c r="SX90" s="2">
        <v>1</v>
      </c>
      <c r="SY90" s="2">
        <v>1</v>
      </c>
      <c r="SZ90" s="2">
        <v>1</v>
      </c>
      <c r="TA90" s="2">
        <v>0</v>
      </c>
      <c r="TB90" s="2">
        <v>0</v>
      </c>
      <c r="TC90" s="2">
        <v>0</v>
      </c>
      <c r="TE90" s="2">
        <v>0</v>
      </c>
      <c r="TF90" s="2">
        <v>0</v>
      </c>
      <c r="TG90" s="2">
        <v>1</v>
      </c>
      <c r="TH90" s="2">
        <v>1</v>
      </c>
      <c r="TI90" s="2">
        <v>1</v>
      </c>
      <c r="TJ90" s="2">
        <v>1</v>
      </c>
      <c r="TK90" s="2">
        <v>0</v>
      </c>
      <c r="TL90" s="2">
        <v>1</v>
      </c>
      <c r="TM90" s="2">
        <v>2</v>
      </c>
      <c r="TN90" s="2">
        <v>0</v>
      </c>
      <c r="TP90" s="2">
        <v>1</v>
      </c>
      <c r="TQ90" s="2">
        <v>1</v>
      </c>
      <c r="TR90" s="2">
        <v>1</v>
      </c>
      <c r="TS90" s="2">
        <v>1</v>
      </c>
      <c r="TT90" s="2">
        <v>1</v>
      </c>
      <c r="TU90" s="2">
        <v>1</v>
      </c>
      <c r="TV90" s="2">
        <v>1</v>
      </c>
      <c r="TW90" s="2">
        <v>1</v>
      </c>
      <c r="TX90" s="2">
        <v>1</v>
      </c>
      <c r="TY90" s="2">
        <v>0</v>
      </c>
      <c r="UA90" s="2">
        <v>3</v>
      </c>
      <c r="UB90" s="2">
        <v>3</v>
      </c>
      <c r="UC90" s="2">
        <v>1</v>
      </c>
      <c r="UD90" s="2">
        <v>1</v>
      </c>
      <c r="UE90" s="2">
        <v>0</v>
      </c>
      <c r="UF90" s="2">
        <v>1</v>
      </c>
      <c r="UG90" s="2">
        <v>0</v>
      </c>
      <c r="UH90" s="2">
        <v>1</v>
      </c>
      <c r="UI90" s="2">
        <v>1</v>
      </c>
      <c r="UJ90" s="2">
        <v>1</v>
      </c>
      <c r="UK90" s="2">
        <v>0</v>
      </c>
      <c r="UL90" s="2">
        <v>0</v>
      </c>
      <c r="UM90" s="2">
        <v>0</v>
      </c>
      <c r="UN90" s="2">
        <v>1</v>
      </c>
      <c r="UO90" s="2">
        <v>1</v>
      </c>
      <c r="UP90" s="2">
        <v>1</v>
      </c>
      <c r="UQ90" s="2">
        <v>0</v>
      </c>
      <c r="UR90" s="2">
        <v>1</v>
      </c>
      <c r="US90" s="2">
        <v>1</v>
      </c>
      <c r="UT90" s="2">
        <v>1</v>
      </c>
      <c r="UU90" s="2">
        <v>1</v>
      </c>
      <c r="UV90" s="2">
        <v>0</v>
      </c>
      <c r="UW90" s="2">
        <v>1</v>
      </c>
      <c r="UX90" s="2">
        <v>1</v>
      </c>
      <c r="UY90" s="2">
        <v>0</v>
      </c>
      <c r="UZ90" s="2">
        <v>2</v>
      </c>
    </row>
    <row r="91" spans="1:572" x14ac:dyDescent="0.25">
      <c r="A91" s="2">
        <v>146</v>
      </c>
      <c r="B91" s="2" t="s">
        <v>114</v>
      </c>
      <c r="C91" s="2" t="s">
        <v>1328</v>
      </c>
      <c r="D91" s="2">
        <v>1</v>
      </c>
      <c r="F91" s="31" t="s">
        <v>2634</v>
      </c>
      <c r="G91" s="2">
        <v>1</v>
      </c>
      <c r="H91" s="2">
        <v>0</v>
      </c>
      <c r="J91" s="2">
        <v>1</v>
      </c>
      <c r="K91" s="2">
        <v>1</v>
      </c>
      <c r="L91" s="2">
        <v>1</v>
      </c>
      <c r="M91" s="2">
        <v>1</v>
      </c>
      <c r="N91" s="2">
        <v>1</v>
      </c>
      <c r="O91" s="2">
        <v>1</v>
      </c>
      <c r="P91" s="2">
        <v>1</v>
      </c>
      <c r="Q91" s="2">
        <v>0</v>
      </c>
      <c r="R91" s="2">
        <v>1</v>
      </c>
      <c r="S91" s="2">
        <v>1</v>
      </c>
      <c r="T91" s="2">
        <v>1</v>
      </c>
      <c r="U91" s="2">
        <v>1</v>
      </c>
      <c r="V91" s="2">
        <v>1</v>
      </c>
      <c r="W91" s="2">
        <v>1</v>
      </c>
      <c r="X91" s="2">
        <v>1</v>
      </c>
      <c r="Y91" s="2">
        <v>1</v>
      </c>
      <c r="Z91" s="2">
        <v>1</v>
      </c>
      <c r="AA91" s="2">
        <v>1</v>
      </c>
      <c r="AB91" s="2">
        <v>1</v>
      </c>
      <c r="AC91" s="2">
        <v>1</v>
      </c>
      <c r="AD91" s="2">
        <v>1</v>
      </c>
      <c r="AE91" s="2">
        <v>0</v>
      </c>
      <c r="AF91" s="2">
        <v>1</v>
      </c>
      <c r="AG91" s="2">
        <v>2</v>
      </c>
      <c r="AH91" s="2">
        <v>1</v>
      </c>
      <c r="AI91" s="2">
        <v>4</v>
      </c>
      <c r="AJ91" s="46">
        <v>0</v>
      </c>
      <c r="AK91" s="2">
        <v>0</v>
      </c>
      <c r="AL91" s="2">
        <v>0</v>
      </c>
      <c r="AM91" s="2">
        <v>0</v>
      </c>
      <c r="AN91" s="2">
        <v>0</v>
      </c>
      <c r="AO91" s="2">
        <v>0</v>
      </c>
      <c r="AP91" s="2">
        <v>0</v>
      </c>
      <c r="AQ91" s="2">
        <v>0</v>
      </c>
      <c r="AR91" s="2">
        <v>0</v>
      </c>
      <c r="AS91" s="2">
        <v>0</v>
      </c>
      <c r="AT91" s="2">
        <v>0</v>
      </c>
      <c r="AU91" s="2">
        <v>0</v>
      </c>
      <c r="AV91" s="2">
        <v>0</v>
      </c>
      <c r="AW91" s="2">
        <v>0</v>
      </c>
      <c r="AX91" s="2">
        <v>0</v>
      </c>
      <c r="AY91" s="2">
        <v>0</v>
      </c>
      <c r="AZ91" s="2">
        <v>0</v>
      </c>
      <c r="BA91" s="2">
        <v>0</v>
      </c>
      <c r="BB91" s="2">
        <v>0</v>
      </c>
      <c r="BC91" s="2">
        <v>0</v>
      </c>
      <c r="BD91" s="2">
        <v>0</v>
      </c>
      <c r="BE91" s="2">
        <v>0</v>
      </c>
      <c r="BF91" s="2">
        <v>1</v>
      </c>
      <c r="BG91" s="2">
        <v>0</v>
      </c>
      <c r="BH91" s="2">
        <v>0</v>
      </c>
      <c r="BI91" s="2">
        <v>0</v>
      </c>
      <c r="BJ91" s="2">
        <v>0</v>
      </c>
      <c r="BK91" s="2">
        <v>0</v>
      </c>
      <c r="BL91" s="2">
        <v>1</v>
      </c>
      <c r="BM91" s="2">
        <v>0</v>
      </c>
      <c r="BN91" s="2">
        <v>1</v>
      </c>
      <c r="BO91" s="2">
        <v>0</v>
      </c>
      <c r="BP91" s="2">
        <v>0</v>
      </c>
      <c r="BQ91" s="2">
        <v>2</v>
      </c>
      <c r="BR91" s="2">
        <v>0</v>
      </c>
      <c r="BS91" s="2">
        <v>0</v>
      </c>
      <c r="CB91" s="2">
        <v>1</v>
      </c>
      <c r="CC91" s="2">
        <v>0</v>
      </c>
      <c r="CE91" s="2">
        <v>1600</v>
      </c>
      <c r="CF91" s="46">
        <v>1600</v>
      </c>
      <c r="CG91" s="2">
        <v>0</v>
      </c>
      <c r="CH91" s="46">
        <v>0</v>
      </c>
      <c r="CI91" s="2">
        <v>1</v>
      </c>
      <c r="CJ91" s="2">
        <v>0</v>
      </c>
      <c r="CK91" s="2">
        <v>1</v>
      </c>
      <c r="CL91" s="2">
        <v>0</v>
      </c>
      <c r="CM91" s="2">
        <v>0</v>
      </c>
      <c r="CN91" s="2">
        <v>0</v>
      </c>
      <c r="CO91" s="2">
        <v>0</v>
      </c>
      <c r="CP91" s="2">
        <v>0</v>
      </c>
      <c r="CR91" s="2">
        <v>1</v>
      </c>
      <c r="CT91" s="46">
        <v>4</v>
      </c>
      <c r="CU91" s="46">
        <v>160</v>
      </c>
      <c r="CV91" s="2">
        <v>0</v>
      </c>
      <c r="CX91" s="2">
        <v>0</v>
      </c>
      <c r="CZ91" s="2">
        <v>0</v>
      </c>
      <c r="DB91" s="46">
        <v>0</v>
      </c>
      <c r="DC91" s="46"/>
      <c r="DD91" s="46">
        <v>1</v>
      </c>
      <c r="DE91" s="46">
        <v>40</v>
      </c>
      <c r="DF91" s="2">
        <v>0</v>
      </c>
      <c r="DH91" s="46">
        <v>1</v>
      </c>
      <c r="DI91" s="46">
        <v>40</v>
      </c>
      <c r="DJ91" s="46">
        <v>0</v>
      </c>
      <c r="DK91" s="46"/>
      <c r="DL91" s="2">
        <v>0</v>
      </c>
      <c r="DN91" s="46">
        <v>2</v>
      </c>
      <c r="DO91" s="46">
        <v>80</v>
      </c>
      <c r="DP91" s="46">
        <v>1</v>
      </c>
      <c r="DQ91" s="46">
        <v>13</v>
      </c>
      <c r="DR91" s="2">
        <v>0</v>
      </c>
      <c r="DS91" s="46"/>
      <c r="DT91" s="46"/>
      <c r="DU91" s="46"/>
      <c r="DV91" s="46"/>
      <c r="DW91" s="46"/>
      <c r="DX91" s="46"/>
      <c r="DY91" s="46"/>
      <c r="DZ91" s="46"/>
      <c r="EA91" s="46"/>
      <c r="EB91" s="46"/>
      <c r="EC91" s="46"/>
      <c r="ED91" s="46"/>
      <c r="EE91" s="46"/>
      <c r="EF91" s="46"/>
      <c r="EG91" s="46"/>
      <c r="EH91" s="46"/>
      <c r="EI91" s="2">
        <v>0</v>
      </c>
      <c r="EJ91" s="2">
        <v>0</v>
      </c>
      <c r="EK91" s="2">
        <v>0</v>
      </c>
      <c r="EL91" s="2">
        <v>0</v>
      </c>
      <c r="EM91" s="2">
        <v>0</v>
      </c>
      <c r="EN91" s="2">
        <v>0</v>
      </c>
      <c r="EO91" s="2">
        <v>0</v>
      </c>
      <c r="EP91" s="2">
        <v>0</v>
      </c>
      <c r="EQ91" s="2">
        <v>0</v>
      </c>
      <c r="ER91" s="2">
        <v>0</v>
      </c>
      <c r="ES91" s="2">
        <v>0</v>
      </c>
      <c r="ET91" s="2">
        <v>0</v>
      </c>
      <c r="EU91" s="2">
        <v>0</v>
      </c>
      <c r="FD91" s="2">
        <v>0</v>
      </c>
      <c r="FZ91" s="2">
        <v>0</v>
      </c>
      <c r="GV91" s="2">
        <v>0</v>
      </c>
      <c r="HR91" s="2">
        <v>0</v>
      </c>
      <c r="HS91" s="2">
        <v>0</v>
      </c>
      <c r="HT91" s="2">
        <v>0</v>
      </c>
      <c r="HU91" s="2">
        <v>0</v>
      </c>
      <c r="HV91" s="2">
        <v>0</v>
      </c>
      <c r="HW91" s="2">
        <v>0</v>
      </c>
      <c r="HX91" s="2">
        <v>0</v>
      </c>
      <c r="HY91" s="2">
        <v>0</v>
      </c>
      <c r="HZ91" s="2">
        <v>0</v>
      </c>
      <c r="IA91" s="2">
        <v>0</v>
      </c>
      <c r="IB91" s="2">
        <v>0</v>
      </c>
      <c r="IC91" s="2">
        <v>0</v>
      </c>
      <c r="ID91" s="2">
        <v>0</v>
      </c>
      <c r="IE91" s="2">
        <v>0</v>
      </c>
      <c r="IF91" s="2">
        <v>0</v>
      </c>
      <c r="IG91" s="2">
        <v>0</v>
      </c>
      <c r="IP91" s="2">
        <v>0</v>
      </c>
      <c r="IQ91" s="2">
        <v>0</v>
      </c>
      <c r="IR91" s="2">
        <v>0</v>
      </c>
      <c r="IS91" s="2">
        <v>0</v>
      </c>
      <c r="IT91" s="2">
        <v>0</v>
      </c>
      <c r="IU91" s="2">
        <v>1</v>
      </c>
      <c r="IV91" s="2">
        <v>0</v>
      </c>
      <c r="IW91" s="2">
        <v>0</v>
      </c>
      <c r="IX91" s="2">
        <v>0</v>
      </c>
      <c r="IY91" s="2">
        <v>0</v>
      </c>
      <c r="IZ91" s="2">
        <v>0</v>
      </c>
      <c r="JA91" s="2">
        <v>0</v>
      </c>
      <c r="JB91" s="2">
        <v>0</v>
      </c>
      <c r="JK91" s="2">
        <v>0</v>
      </c>
      <c r="JL91" s="2">
        <v>0</v>
      </c>
      <c r="JM91" s="2">
        <v>0</v>
      </c>
      <c r="JN91" s="2">
        <v>0</v>
      </c>
      <c r="JO91" s="2">
        <v>0</v>
      </c>
      <c r="JP91" s="2">
        <v>0</v>
      </c>
      <c r="JQ91" s="2">
        <v>0</v>
      </c>
      <c r="JR91" s="2">
        <v>0</v>
      </c>
      <c r="JS91" s="2">
        <v>0</v>
      </c>
      <c r="JT91" s="2">
        <v>0</v>
      </c>
      <c r="JU91" s="2">
        <v>0</v>
      </c>
      <c r="JV91" s="2">
        <v>0</v>
      </c>
      <c r="JW91" s="2">
        <v>0</v>
      </c>
      <c r="KF91" s="2">
        <v>2</v>
      </c>
      <c r="KG91" s="2">
        <v>7</v>
      </c>
      <c r="KH91" s="2">
        <v>1</v>
      </c>
      <c r="KJ91" s="2">
        <v>4</v>
      </c>
      <c r="KK91" s="2">
        <v>4</v>
      </c>
      <c r="KL91" s="2">
        <v>4</v>
      </c>
      <c r="KM91" s="2">
        <v>4</v>
      </c>
      <c r="KN91" s="2">
        <v>4</v>
      </c>
      <c r="KO91" s="2">
        <v>3</v>
      </c>
      <c r="KP91" s="2">
        <v>4</v>
      </c>
      <c r="KQ91" s="2">
        <v>3</v>
      </c>
      <c r="KR91" s="2">
        <v>4</v>
      </c>
      <c r="KS91" s="2">
        <v>4</v>
      </c>
      <c r="KT91" s="2">
        <v>4</v>
      </c>
      <c r="KU91" s="2">
        <v>4</v>
      </c>
      <c r="KV91" s="2">
        <v>0</v>
      </c>
      <c r="LE91" s="2">
        <v>1</v>
      </c>
      <c r="LF91" s="2">
        <v>1</v>
      </c>
      <c r="LG91" s="2">
        <v>0</v>
      </c>
      <c r="LH91" s="2">
        <v>1</v>
      </c>
      <c r="LI91" s="2">
        <v>1</v>
      </c>
      <c r="LJ91" s="2">
        <v>1</v>
      </c>
      <c r="LK91" s="2">
        <v>1</v>
      </c>
      <c r="LL91" s="2">
        <v>1</v>
      </c>
      <c r="LM91" s="2">
        <v>0</v>
      </c>
      <c r="LN91" s="46">
        <v>1</v>
      </c>
      <c r="LO91" s="46">
        <v>2</v>
      </c>
      <c r="LP91" s="2">
        <v>0</v>
      </c>
      <c r="LQ91" s="2">
        <v>1</v>
      </c>
      <c r="LR91" s="2">
        <v>1</v>
      </c>
      <c r="LS91" s="2">
        <v>0</v>
      </c>
      <c r="LT91" s="46">
        <v>1</v>
      </c>
      <c r="LU91" s="46">
        <v>1</v>
      </c>
      <c r="LV91" s="2">
        <v>0</v>
      </c>
      <c r="LW91" s="2">
        <v>0</v>
      </c>
      <c r="LX91" s="2">
        <v>0</v>
      </c>
      <c r="LY91" s="46">
        <v>1</v>
      </c>
      <c r="LZ91" s="46">
        <v>1</v>
      </c>
      <c r="MA91" s="46">
        <v>0</v>
      </c>
      <c r="MB91" s="2">
        <v>0</v>
      </c>
      <c r="MC91" s="2">
        <v>1</v>
      </c>
      <c r="MD91" s="2">
        <v>0</v>
      </c>
      <c r="ME91" s="2">
        <v>1</v>
      </c>
      <c r="MF91" s="2">
        <v>1</v>
      </c>
      <c r="MG91" s="2">
        <v>0</v>
      </c>
      <c r="MH91" s="2">
        <v>1</v>
      </c>
      <c r="MI91" s="2">
        <v>1</v>
      </c>
      <c r="MJ91" s="2">
        <v>1</v>
      </c>
      <c r="MK91" s="2">
        <v>1</v>
      </c>
      <c r="ML91" s="2">
        <v>0</v>
      </c>
      <c r="MM91" s="2">
        <v>0</v>
      </c>
      <c r="MN91" s="46">
        <v>1</v>
      </c>
      <c r="MO91" s="46">
        <v>0</v>
      </c>
      <c r="MP91" s="2">
        <v>0</v>
      </c>
      <c r="MQ91" s="2">
        <v>0</v>
      </c>
      <c r="MR91" s="2">
        <v>0</v>
      </c>
      <c r="MS91" s="2">
        <v>1</v>
      </c>
      <c r="MT91" s="2">
        <v>1</v>
      </c>
      <c r="MU91" s="2">
        <v>3</v>
      </c>
      <c r="MV91" s="2">
        <v>3</v>
      </c>
      <c r="MW91" s="2">
        <v>1</v>
      </c>
      <c r="MX91" s="2">
        <v>1</v>
      </c>
      <c r="MY91" s="2">
        <v>0</v>
      </c>
      <c r="MZ91" s="2">
        <v>0</v>
      </c>
      <c r="NA91" s="2">
        <v>1</v>
      </c>
      <c r="NB91" s="2">
        <v>1</v>
      </c>
      <c r="NC91" s="2">
        <v>1</v>
      </c>
      <c r="ND91" s="2">
        <v>1</v>
      </c>
      <c r="NE91" s="2">
        <v>0</v>
      </c>
      <c r="NF91" s="46">
        <v>1</v>
      </c>
      <c r="NG91" s="46">
        <v>0</v>
      </c>
      <c r="NH91" s="2">
        <v>1</v>
      </c>
      <c r="NI91" s="2">
        <v>1</v>
      </c>
      <c r="NJ91" s="38">
        <v>44068</v>
      </c>
      <c r="NK91" s="2">
        <v>2</v>
      </c>
      <c r="NL91" s="2">
        <v>1</v>
      </c>
      <c r="NM91" s="2">
        <v>0</v>
      </c>
      <c r="NN91" s="2">
        <v>0</v>
      </c>
      <c r="NO91" s="2">
        <v>0</v>
      </c>
      <c r="NP91" s="2">
        <v>0</v>
      </c>
      <c r="NQ91" s="2">
        <v>0</v>
      </c>
      <c r="NR91" s="2">
        <v>1</v>
      </c>
      <c r="NS91" s="2">
        <v>0</v>
      </c>
      <c r="NT91" s="2">
        <v>1</v>
      </c>
      <c r="NU91" s="2">
        <v>0</v>
      </c>
      <c r="NV91" s="2">
        <v>0</v>
      </c>
      <c r="NW91" s="2">
        <v>0</v>
      </c>
      <c r="NX91" s="2">
        <v>0</v>
      </c>
      <c r="NY91" s="2">
        <v>0</v>
      </c>
      <c r="NZ91" s="2">
        <v>0</v>
      </c>
      <c r="OA91" s="2">
        <v>0</v>
      </c>
      <c r="OB91" s="2">
        <v>0</v>
      </c>
      <c r="OC91" s="2">
        <v>0</v>
      </c>
      <c r="OD91" s="2">
        <v>0</v>
      </c>
      <c r="OE91" s="2">
        <v>0</v>
      </c>
      <c r="OF91" s="2">
        <v>0</v>
      </c>
      <c r="OG91" s="2">
        <v>0</v>
      </c>
      <c r="OH91" s="2">
        <v>1</v>
      </c>
      <c r="OI91" s="2">
        <v>1</v>
      </c>
      <c r="OJ91" s="2">
        <v>1</v>
      </c>
      <c r="OK91" s="2">
        <v>2</v>
      </c>
      <c r="OL91" s="2">
        <v>1</v>
      </c>
      <c r="OM91" s="2">
        <v>1</v>
      </c>
      <c r="ON91" s="2">
        <v>1</v>
      </c>
      <c r="OO91" s="2">
        <v>1</v>
      </c>
      <c r="OP91" s="2">
        <v>1</v>
      </c>
      <c r="OQ91" s="2">
        <v>1</v>
      </c>
      <c r="OR91" s="2">
        <v>1</v>
      </c>
      <c r="OS91" s="2">
        <v>1</v>
      </c>
      <c r="OT91" s="46">
        <v>2</v>
      </c>
      <c r="OU91" s="2">
        <v>1</v>
      </c>
      <c r="OV91" s="2">
        <v>1</v>
      </c>
      <c r="OW91" s="2">
        <v>1</v>
      </c>
      <c r="OX91" s="2">
        <v>1</v>
      </c>
      <c r="OY91" s="2">
        <v>1</v>
      </c>
      <c r="OZ91" s="2">
        <v>3</v>
      </c>
      <c r="PA91" s="2">
        <v>1</v>
      </c>
      <c r="PB91" s="2">
        <v>1</v>
      </c>
      <c r="PC91" s="46">
        <v>1</v>
      </c>
      <c r="PD91" s="46">
        <v>1</v>
      </c>
      <c r="PE91" s="2">
        <v>1</v>
      </c>
      <c r="PF91" s="2">
        <v>1</v>
      </c>
      <c r="PG91" s="2">
        <v>3</v>
      </c>
      <c r="PH91" s="46">
        <v>1</v>
      </c>
      <c r="PI91" s="2">
        <v>1</v>
      </c>
      <c r="PJ91" s="2">
        <v>1</v>
      </c>
      <c r="PK91" s="2">
        <v>1</v>
      </c>
      <c r="PL91" s="2">
        <v>1</v>
      </c>
      <c r="PM91" s="2">
        <v>1</v>
      </c>
      <c r="PN91" s="2">
        <v>1</v>
      </c>
      <c r="PO91" s="2">
        <v>1</v>
      </c>
      <c r="PP91" s="2">
        <v>3</v>
      </c>
      <c r="PQ91" s="2">
        <v>3</v>
      </c>
      <c r="PR91" s="2">
        <v>1</v>
      </c>
      <c r="PS91" s="2">
        <v>1</v>
      </c>
      <c r="PT91" s="2">
        <v>1</v>
      </c>
      <c r="PU91" s="2">
        <v>1</v>
      </c>
      <c r="PV91" s="2">
        <v>3</v>
      </c>
      <c r="PW91" s="2">
        <v>1</v>
      </c>
      <c r="PX91" s="2">
        <v>1</v>
      </c>
      <c r="PY91" s="2">
        <v>1</v>
      </c>
      <c r="PZ91" s="2">
        <v>1</v>
      </c>
      <c r="QA91" s="2">
        <v>2</v>
      </c>
      <c r="QB91" s="2">
        <v>1</v>
      </c>
      <c r="QC91" s="2">
        <v>1</v>
      </c>
      <c r="QD91" s="2">
        <v>1</v>
      </c>
      <c r="QE91" s="2">
        <v>1</v>
      </c>
      <c r="QF91" s="2">
        <v>3</v>
      </c>
      <c r="QG91" s="2">
        <v>1</v>
      </c>
      <c r="QH91" s="2">
        <v>1</v>
      </c>
      <c r="QI91" s="2">
        <v>3</v>
      </c>
      <c r="QJ91" s="2">
        <v>2</v>
      </c>
      <c r="QK91" s="2">
        <v>0</v>
      </c>
      <c r="QL91" s="2">
        <v>0</v>
      </c>
      <c r="QM91" s="2">
        <v>0</v>
      </c>
      <c r="QN91" s="2">
        <v>1</v>
      </c>
      <c r="QO91" s="2">
        <v>2</v>
      </c>
      <c r="QP91" s="2">
        <v>3</v>
      </c>
      <c r="QQ91" s="2">
        <v>3</v>
      </c>
      <c r="QR91" s="2">
        <v>0</v>
      </c>
      <c r="QT91" s="2">
        <v>0</v>
      </c>
      <c r="QV91" s="2">
        <v>3</v>
      </c>
      <c r="QW91" s="2">
        <v>3</v>
      </c>
      <c r="QX91" s="2">
        <v>0</v>
      </c>
      <c r="QY91" s="2">
        <v>0</v>
      </c>
      <c r="RA91" s="2">
        <v>1</v>
      </c>
      <c r="RB91" s="2">
        <v>1</v>
      </c>
      <c r="RC91" s="2">
        <v>1</v>
      </c>
      <c r="RD91" s="2">
        <v>3</v>
      </c>
      <c r="RE91" s="2">
        <v>1</v>
      </c>
      <c r="RF91" s="2">
        <v>0</v>
      </c>
      <c r="RG91" s="2">
        <v>1</v>
      </c>
      <c r="RH91" s="2">
        <v>1</v>
      </c>
      <c r="RJ91" s="2">
        <v>1</v>
      </c>
      <c r="RK91" s="2">
        <v>1</v>
      </c>
      <c r="RL91" s="2">
        <v>0</v>
      </c>
      <c r="RM91" s="2">
        <v>0</v>
      </c>
      <c r="RN91" s="2">
        <v>0</v>
      </c>
      <c r="RO91" s="2">
        <v>0</v>
      </c>
      <c r="RP91" s="2">
        <v>0</v>
      </c>
      <c r="RQ91" s="2">
        <v>0</v>
      </c>
      <c r="RR91" s="2">
        <v>1</v>
      </c>
      <c r="RS91" s="2">
        <v>0</v>
      </c>
      <c r="RT91" s="2">
        <v>1</v>
      </c>
      <c r="RU91" s="2">
        <v>1</v>
      </c>
      <c r="RV91" s="2">
        <v>1</v>
      </c>
      <c r="RW91" s="2">
        <v>1</v>
      </c>
      <c r="RX91" s="2">
        <v>1</v>
      </c>
      <c r="RY91" s="2">
        <v>0</v>
      </c>
      <c r="RZ91" s="2">
        <v>0</v>
      </c>
      <c r="SA91" s="2">
        <v>1</v>
      </c>
      <c r="SB91" s="2">
        <v>1</v>
      </c>
      <c r="SC91" s="2">
        <v>0</v>
      </c>
      <c r="SD91" s="2">
        <v>0</v>
      </c>
      <c r="SE91" s="2">
        <v>0</v>
      </c>
      <c r="SF91" s="2">
        <v>0</v>
      </c>
      <c r="SG91" s="2">
        <v>0</v>
      </c>
      <c r="SH91" s="2">
        <v>0</v>
      </c>
      <c r="SI91" s="2">
        <v>0</v>
      </c>
      <c r="SK91" s="2">
        <v>0</v>
      </c>
      <c r="SL91" s="2">
        <v>1</v>
      </c>
      <c r="SM91" s="2">
        <v>1</v>
      </c>
      <c r="SN91" s="2">
        <v>1</v>
      </c>
      <c r="SO91" s="2">
        <v>1</v>
      </c>
      <c r="SP91" s="2">
        <v>1</v>
      </c>
      <c r="SQ91" s="2">
        <v>0</v>
      </c>
      <c r="SR91" s="2">
        <v>1</v>
      </c>
      <c r="SS91" s="2">
        <v>1</v>
      </c>
      <c r="ST91" s="2">
        <v>1</v>
      </c>
      <c r="SU91" s="2">
        <v>0</v>
      </c>
      <c r="SV91" s="2">
        <v>1</v>
      </c>
      <c r="SW91" s="2">
        <v>1</v>
      </c>
      <c r="SX91" s="2">
        <v>1</v>
      </c>
      <c r="SY91" s="2">
        <v>1</v>
      </c>
      <c r="SZ91" s="2">
        <v>1</v>
      </c>
      <c r="TA91" s="2">
        <v>1</v>
      </c>
      <c r="TB91" s="2">
        <v>0</v>
      </c>
      <c r="TC91" s="2">
        <v>0</v>
      </c>
      <c r="TE91" s="2">
        <v>0</v>
      </c>
      <c r="TF91" s="2">
        <v>0</v>
      </c>
      <c r="TG91" s="2">
        <v>1</v>
      </c>
      <c r="TH91" s="2">
        <v>1</v>
      </c>
      <c r="TI91" s="2">
        <v>1</v>
      </c>
      <c r="TJ91" s="2">
        <v>1</v>
      </c>
      <c r="TK91" s="2">
        <v>1</v>
      </c>
      <c r="TL91" s="2">
        <v>1</v>
      </c>
      <c r="TM91" s="2">
        <v>1</v>
      </c>
      <c r="TN91" s="2">
        <v>1</v>
      </c>
      <c r="TO91" s="2">
        <v>1</v>
      </c>
      <c r="TP91" s="2">
        <v>0</v>
      </c>
      <c r="TR91" s="2">
        <v>0</v>
      </c>
      <c r="TS91" s="2">
        <v>1</v>
      </c>
      <c r="TT91" s="2">
        <v>0</v>
      </c>
      <c r="TU91" s="2">
        <v>1</v>
      </c>
      <c r="TV91" s="2">
        <v>0</v>
      </c>
      <c r="TW91" s="2">
        <v>1</v>
      </c>
      <c r="TX91" s="2">
        <v>0</v>
      </c>
      <c r="TY91" s="2">
        <v>0</v>
      </c>
      <c r="UA91" s="2">
        <v>1</v>
      </c>
      <c r="UB91" s="2">
        <v>3</v>
      </c>
      <c r="UC91" s="2">
        <v>1</v>
      </c>
      <c r="UD91" s="2">
        <v>0</v>
      </c>
      <c r="UE91" s="2">
        <v>0</v>
      </c>
      <c r="UF91" s="2">
        <v>0</v>
      </c>
      <c r="UG91" s="2">
        <v>0</v>
      </c>
      <c r="UH91" s="2">
        <v>0</v>
      </c>
      <c r="UI91" s="2">
        <v>1</v>
      </c>
      <c r="UJ91" s="2">
        <v>0</v>
      </c>
      <c r="UK91" s="2">
        <v>0</v>
      </c>
      <c r="UL91" s="2">
        <v>0</v>
      </c>
      <c r="UM91" s="2">
        <v>0</v>
      </c>
      <c r="UN91" s="2">
        <v>0</v>
      </c>
      <c r="UO91" s="2">
        <v>0</v>
      </c>
      <c r="UP91" s="2">
        <v>1</v>
      </c>
      <c r="UQ91" s="2">
        <v>0</v>
      </c>
      <c r="UR91" s="2">
        <v>0</v>
      </c>
      <c r="US91" s="2">
        <v>1</v>
      </c>
      <c r="UT91" s="2">
        <v>0</v>
      </c>
      <c r="UU91" s="2">
        <v>1</v>
      </c>
      <c r="UV91" s="2">
        <v>1</v>
      </c>
      <c r="UW91" s="2">
        <v>1</v>
      </c>
      <c r="UX91" s="2">
        <v>0</v>
      </c>
      <c r="UY91" s="2">
        <v>0</v>
      </c>
      <c r="UZ91" s="2">
        <v>2</v>
      </c>
    </row>
    <row r="92" spans="1:572" x14ac:dyDescent="0.25">
      <c r="A92" s="2">
        <v>148</v>
      </c>
      <c r="B92" s="2" t="s">
        <v>114</v>
      </c>
      <c r="C92" s="2" t="s">
        <v>1328</v>
      </c>
      <c r="D92" s="2">
        <v>1</v>
      </c>
      <c r="F92" s="31" t="s">
        <v>2635</v>
      </c>
      <c r="G92" s="2">
        <v>1</v>
      </c>
      <c r="H92" s="2">
        <v>0</v>
      </c>
      <c r="J92" s="2">
        <v>1</v>
      </c>
      <c r="K92" s="2">
        <v>1</v>
      </c>
      <c r="L92" s="2">
        <v>1</v>
      </c>
      <c r="M92" s="2">
        <v>1</v>
      </c>
      <c r="N92" s="2">
        <v>1</v>
      </c>
      <c r="O92" s="2">
        <v>1</v>
      </c>
      <c r="P92" s="2">
        <v>1</v>
      </c>
      <c r="Q92" s="2">
        <v>1</v>
      </c>
      <c r="R92" s="2">
        <v>1</v>
      </c>
      <c r="S92" s="2">
        <v>1</v>
      </c>
      <c r="T92" s="2">
        <v>1</v>
      </c>
      <c r="U92" s="2">
        <v>1</v>
      </c>
      <c r="V92" s="2">
        <v>1</v>
      </c>
      <c r="W92" s="2">
        <v>1</v>
      </c>
      <c r="X92" s="2">
        <v>1</v>
      </c>
      <c r="Y92" s="2">
        <v>1</v>
      </c>
      <c r="Z92" s="2">
        <v>1</v>
      </c>
      <c r="AA92" s="2">
        <v>1</v>
      </c>
      <c r="AB92" s="2">
        <v>1</v>
      </c>
      <c r="AC92" s="2">
        <v>1</v>
      </c>
      <c r="AD92" s="2">
        <v>1</v>
      </c>
      <c r="AE92" s="2">
        <v>1</v>
      </c>
      <c r="AF92" s="2">
        <v>1</v>
      </c>
      <c r="AG92" s="2">
        <v>3</v>
      </c>
      <c r="AH92" s="2">
        <v>1</v>
      </c>
      <c r="AI92" s="2">
        <v>3</v>
      </c>
      <c r="AJ92" s="46">
        <v>1</v>
      </c>
      <c r="AK92" s="2">
        <v>1</v>
      </c>
      <c r="AL92" s="2">
        <v>0</v>
      </c>
      <c r="AM92" s="2">
        <v>0</v>
      </c>
      <c r="AN92" s="2">
        <v>0</v>
      </c>
      <c r="AO92" s="2">
        <v>0</v>
      </c>
      <c r="AP92" s="2">
        <v>1</v>
      </c>
      <c r="AQ92" s="2">
        <v>0</v>
      </c>
      <c r="AR92" s="2">
        <v>0</v>
      </c>
      <c r="AS92" s="2">
        <v>0</v>
      </c>
      <c r="AT92" s="2">
        <v>1</v>
      </c>
      <c r="AU92" s="2">
        <v>0</v>
      </c>
      <c r="AV92" s="2">
        <v>0</v>
      </c>
      <c r="AW92" s="2">
        <v>0</v>
      </c>
      <c r="AX92" s="2">
        <v>0</v>
      </c>
      <c r="AY92" s="2">
        <v>0</v>
      </c>
      <c r="AZ92" s="2">
        <v>0</v>
      </c>
      <c r="BA92" s="2">
        <v>0</v>
      </c>
      <c r="BB92" s="2">
        <v>0</v>
      </c>
      <c r="BC92" s="2">
        <v>0</v>
      </c>
      <c r="BD92" s="2">
        <v>0</v>
      </c>
      <c r="BE92" s="2">
        <v>0</v>
      </c>
      <c r="BF92" s="2">
        <v>1</v>
      </c>
      <c r="BG92" s="2">
        <v>2</v>
      </c>
      <c r="BH92" s="2">
        <v>0</v>
      </c>
      <c r="BI92" s="2">
        <v>0</v>
      </c>
      <c r="BJ92" s="2">
        <v>0</v>
      </c>
      <c r="BK92" s="2">
        <v>0</v>
      </c>
      <c r="BL92" s="2">
        <v>1</v>
      </c>
      <c r="BM92" s="2">
        <v>0</v>
      </c>
      <c r="BN92" s="2">
        <v>0</v>
      </c>
      <c r="BO92" s="2">
        <v>0</v>
      </c>
      <c r="BP92" s="2">
        <v>0</v>
      </c>
      <c r="BQ92" s="2">
        <v>2</v>
      </c>
      <c r="BR92" s="2">
        <v>0</v>
      </c>
      <c r="BS92" s="2">
        <v>0</v>
      </c>
      <c r="CB92" s="2">
        <v>1</v>
      </c>
      <c r="CC92" s="2">
        <v>1</v>
      </c>
      <c r="CD92" s="2" t="s">
        <v>1421</v>
      </c>
      <c r="CE92" s="2">
        <v>2896</v>
      </c>
      <c r="CF92" s="46">
        <v>2100</v>
      </c>
      <c r="CG92" s="2">
        <v>0</v>
      </c>
      <c r="CH92" s="46">
        <v>1</v>
      </c>
      <c r="CI92" s="2">
        <v>0</v>
      </c>
      <c r="CJ92" s="2">
        <v>0</v>
      </c>
      <c r="CK92" s="2">
        <v>0</v>
      </c>
      <c r="CL92" s="2">
        <v>0</v>
      </c>
      <c r="CM92" s="2">
        <v>0</v>
      </c>
      <c r="CN92" s="2">
        <v>1</v>
      </c>
      <c r="CO92" s="2">
        <v>0</v>
      </c>
      <c r="CP92" s="2">
        <v>1</v>
      </c>
      <c r="CQ92" s="2">
        <v>1</v>
      </c>
      <c r="CR92" s="2">
        <v>1</v>
      </c>
      <c r="CT92" s="46">
        <v>5</v>
      </c>
      <c r="CU92" s="46">
        <v>200</v>
      </c>
      <c r="CV92" s="2">
        <v>0</v>
      </c>
      <c r="CX92" s="2">
        <v>0</v>
      </c>
      <c r="CZ92" s="2">
        <v>0</v>
      </c>
      <c r="DB92" s="46">
        <v>0</v>
      </c>
      <c r="DC92" s="46"/>
      <c r="DD92" s="46">
        <v>4</v>
      </c>
      <c r="DE92" s="46">
        <v>40</v>
      </c>
      <c r="DF92" s="2">
        <v>0</v>
      </c>
      <c r="DH92" s="46">
        <v>1</v>
      </c>
      <c r="DI92" s="46">
        <v>32</v>
      </c>
      <c r="DJ92" s="46">
        <v>0</v>
      </c>
      <c r="DK92" s="46"/>
      <c r="DL92" s="2">
        <v>0</v>
      </c>
      <c r="DN92" s="46">
        <v>2</v>
      </c>
      <c r="DO92" s="46">
        <v>80</v>
      </c>
      <c r="DP92" s="46">
        <v>0</v>
      </c>
      <c r="DQ92" s="46"/>
      <c r="DR92" s="2">
        <v>0</v>
      </c>
      <c r="DS92" s="46"/>
      <c r="DT92" s="46"/>
      <c r="DU92" s="46"/>
      <c r="DV92" s="46"/>
      <c r="DW92" s="46"/>
      <c r="DX92" s="46"/>
      <c r="DY92" s="46"/>
      <c r="DZ92" s="46"/>
      <c r="EA92" s="46"/>
      <c r="EB92" s="46"/>
      <c r="EC92" s="46"/>
      <c r="ED92" s="46"/>
      <c r="EE92" s="46"/>
      <c r="EF92" s="46"/>
      <c r="EG92" s="46"/>
      <c r="EH92" s="46"/>
      <c r="EI92" s="2">
        <v>0</v>
      </c>
      <c r="EJ92" s="2">
        <v>0</v>
      </c>
      <c r="EK92" s="2">
        <v>0</v>
      </c>
      <c r="EL92" s="2">
        <v>0</v>
      </c>
      <c r="EM92" s="2">
        <v>0</v>
      </c>
      <c r="EN92" s="2">
        <v>0</v>
      </c>
      <c r="EO92" s="2">
        <v>0</v>
      </c>
      <c r="EP92" s="2">
        <v>0</v>
      </c>
      <c r="EQ92" s="2">
        <v>0</v>
      </c>
      <c r="ER92" s="2">
        <v>0</v>
      </c>
      <c r="ES92" s="2">
        <v>0</v>
      </c>
      <c r="ET92" s="2">
        <v>0</v>
      </c>
      <c r="EU92" s="2">
        <v>0</v>
      </c>
      <c r="FD92" s="2">
        <v>0</v>
      </c>
      <c r="FZ92" s="2">
        <v>0</v>
      </c>
      <c r="GV92" s="2">
        <v>0</v>
      </c>
      <c r="HR92" s="2">
        <v>0</v>
      </c>
      <c r="HS92" s="2">
        <v>0</v>
      </c>
      <c r="HT92" s="2">
        <v>0</v>
      </c>
      <c r="HU92" s="2">
        <v>0</v>
      </c>
      <c r="HV92" s="2">
        <v>0</v>
      </c>
      <c r="HW92" s="2">
        <v>0</v>
      </c>
      <c r="HX92" s="2">
        <v>0</v>
      </c>
      <c r="HY92" s="2">
        <v>0</v>
      </c>
      <c r="HZ92" s="2">
        <v>1</v>
      </c>
      <c r="IA92" s="2">
        <v>0</v>
      </c>
      <c r="IB92" s="2">
        <v>0</v>
      </c>
      <c r="IC92" s="2">
        <v>0</v>
      </c>
      <c r="ID92" s="2">
        <v>0</v>
      </c>
      <c r="IE92" s="2">
        <v>0</v>
      </c>
      <c r="IF92" s="2">
        <v>0</v>
      </c>
      <c r="IG92" s="2">
        <v>0</v>
      </c>
      <c r="IP92" s="2">
        <v>3</v>
      </c>
      <c r="IQ92" s="2">
        <v>0</v>
      </c>
      <c r="IR92" s="2">
        <v>0</v>
      </c>
      <c r="IS92" s="2">
        <v>0</v>
      </c>
      <c r="IT92" s="2">
        <v>0</v>
      </c>
      <c r="IU92" s="2">
        <v>1</v>
      </c>
      <c r="IV92" s="2">
        <v>0</v>
      </c>
      <c r="IW92" s="2">
        <v>0</v>
      </c>
      <c r="IX92" s="2">
        <v>0</v>
      </c>
      <c r="IY92" s="2">
        <v>1</v>
      </c>
      <c r="IZ92" s="2">
        <v>0</v>
      </c>
      <c r="JA92" s="2">
        <v>0</v>
      </c>
      <c r="JB92" s="2">
        <v>0</v>
      </c>
      <c r="JK92" s="2">
        <v>3</v>
      </c>
      <c r="JL92" s="2">
        <v>0</v>
      </c>
      <c r="JM92" s="2">
        <v>0</v>
      </c>
      <c r="JN92" s="2">
        <v>0</v>
      </c>
      <c r="JO92" s="2">
        <v>0</v>
      </c>
      <c r="JP92" s="2">
        <v>1</v>
      </c>
      <c r="JQ92" s="2">
        <v>0</v>
      </c>
      <c r="JR92" s="2">
        <v>0</v>
      </c>
      <c r="JS92" s="2">
        <v>0</v>
      </c>
      <c r="JT92" s="2">
        <v>0</v>
      </c>
      <c r="JU92" s="2">
        <v>0</v>
      </c>
      <c r="JV92" s="2">
        <v>0</v>
      </c>
      <c r="JW92" s="2">
        <v>0</v>
      </c>
      <c r="KF92" s="2">
        <v>1</v>
      </c>
      <c r="KG92" s="2">
        <v>14</v>
      </c>
      <c r="KH92" s="2">
        <v>0</v>
      </c>
      <c r="KI92" s="2">
        <v>1</v>
      </c>
      <c r="KJ92" s="2">
        <v>4</v>
      </c>
      <c r="KK92" s="2">
        <v>4</v>
      </c>
      <c r="KL92" s="2">
        <v>4</v>
      </c>
      <c r="KM92" s="2">
        <v>4</v>
      </c>
      <c r="KN92" s="2">
        <v>4</v>
      </c>
      <c r="KO92" s="2">
        <v>3</v>
      </c>
      <c r="KP92" s="2">
        <v>4</v>
      </c>
      <c r="KQ92" s="2">
        <v>3</v>
      </c>
      <c r="KR92" s="2">
        <v>4</v>
      </c>
      <c r="KS92" s="2">
        <v>4</v>
      </c>
      <c r="KT92" s="2">
        <v>4</v>
      </c>
      <c r="KU92" s="2">
        <v>4</v>
      </c>
      <c r="KV92" s="2">
        <v>0</v>
      </c>
      <c r="LE92" s="2">
        <v>3</v>
      </c>
      <c r="LF92" s="2">
        <v>2</v>
      </c>
      <c r="LG92" s="2">
        <v>1</v>
      </c>
      <c r="LH92" s="2">
        <v>1</v>
      </c>
      <c r="LI92" s="2">
        <v>0</v>
      </c>
      <c r="LJ92" s="2">
        <v>0</v>
      </c>
      <c r="LK92" s="2">
        <v>0</v>
      </c>
      <c r="LL92" s="2">
        <v>0</v>
      </c>
      <c r="LM92" s="2">
        <v>0</v>
      </c>
      <c r="LN92" s="46">
        <v>3</v>
      </c>
      <c r="LO92" s="46">
        <v>2</v>
      </c>
      <c r="LP92" s="2">
        <v>0</v>
      </c>
      <c r="LQ92" s="2">
        <v>1</v>
      </c>
      <c r="LR92" s="2">
        <v>1</v>
      </c>
      <c r="LS92" s="2">
        <v>0</v>
      </c>
      <c r="LT92" s="46">
        <v>0</v>
      </c>
      <c r="LU92" s="46">
        <v>1</v>
      </c>
      <c r="LV92" s="2">
        <v>0</v>
      </c>
      <c r="LW92" s="2">
        <v>0</v>
      </c>
      <c r="LX92" s="2">
        <v>0</v>
      </c>
      <c r="LY92" s="46">
        <v>1</v>
      </c>
      <c r="LZ92" s="46">
        <v>0</v>
      </c>
      <c r="MA92" s="46">
        <v>1</v>
      </c>
      <c r="MB92" s="2">
        <v>0</v>
      </c>
      <c r="MC92" s="2">
        <v>1</v>
      </c>
      <c r="MD92" s="2">
        <v>0</v>
      </c>
      <c r="ME92" s="2">
        <v>0</v>
      </c>
      <c r="MF92" s="2">
        <v>0</v>
      </c>
      <c r="MG92" s="2">
        <v>0</v>
      </c>
      <c r="MH92" s="2">
        <v>1</v>
      </c>
      <c r="MI92" s="2">
        <v>1</v>
      </c>
      <c r="MJ92" s="2">
        <v>1</v>
      </c>
      <c r="MK92" s="2">
        <v>1</v>
      </c>
      <c r="ML92" s="2">
        <v>0</v>
      </c>
      <c r="MM92" s="2">
        <v>0</v>
      </c>
      <c r="MN92" s="46">
        <v>0</v>
      </c>
      <c r="MO92" s="46">
        <v>0</v>
      </c>
      <c r="MP92" s="2">
        <v>0</v>
      </c>
      <c r="MQ92" s="2">
        <v>0</v>
      </c>
      <c r="MR92" s="2">
        <v>0</v>
      </c>
      <c r="MS92" s="2">
        <v>1</v>
      </c>
      <c r="MT92" s="2">
        <v>1</v>
      </c>
      <c r="MU92" s="2">
        <v>1</v>
      </c>
      <c r="MV92" s="2">
        <v>1</v>
      </c>
      <c r="MW92" s="2">
        <v>1</v>
      </c>
      <c r="MX92" s="2">
        <v>1</v>
      </c>
      <c r="MY92" s="2">
        <v>0</v>
      </c>
      <c r="MZ92" s="2">
        <v>1</v>
      </c>
      <c r="NA92" s="2">
        <v>1</v>
      </c>
      <c r="NB92" s="2">
        <v>1</v>
      </c>
      <c r="NC92" s="2">
        <v>1</v>
      </c>
      <c r="ND92" s="2">
        <v>1</v>
      </c>
      <c r="NE92" s="2">
        <v>0</v>
      </c>
      <c r="NF92" s="46">
        <v>0</v>
      </c>
      <c r="NG92" s="46"/>
      <c r="NJ92" s="2" t="s">
        <v>2539</v>
      </c>
      <c r="NM92" s="2">
        <v>0</v>
      </c>
      <c r="NN92" s="2">
        <v>0</v>
      </c>
      <c r="NO92" s="2">
        <v>0</v>
      </c>
      <c r="NP92" s="2">
        <v>0</v>
      </c>
      <c r="NQ92" s="2">
        <v>0</v>
      </c>
      <c r="NR92" s="2">
        <v>0</v>
      </c>
      <c r="NS92" s="2">
        <v>0</v>
      </c>
      <c r="NT92" s="2">
        <v>0</v>
      </c>
      <c r="NU92" s="2">
        <v>0</v>
      </c>
      <c r="NV92" s="2">
        <v>0</v>
      </c>
      <c r="NW92" s="2">
        <v>0</v>
      </c>
      <c r="NX92" s="2">
        <v>0</v>
      </c>
      <c r="NY92" s="2">
        <v>0</v>
      </c>
      <c r="NZ92" s="2">
        <v>0</v>
      </c>
      <c r="OA92" s="2">
        <v>0</v>
      </c>
      <c r="OB92" s="2">
        <v>0</v>
      </c>
      <c r="OC92" s="2">
        <v>0</v>
      </c>
      <c r="OD92" s="2">
        <v>0</v>
      </c>
      <c r="OE92" s="2">
        <v>0</v>
      </c>
      <c r="OF92" s="2">
        <v>0</v>
      </c>
      <c r="OG92" s="2">
        <v>0</v>
      </c>
      <c r="OH92" s="2">
        <v>0</v>
      </c>
      <c r="OI92" s="2">
        <v>2</v>
      </c>
      <c r="OJ92" s="2">
        <v>1</v>
      </c>
      <c r="OK92" s="2">
        <v>2</v>
      </c>
      <c r="OL92" s="2">
        <v>1</v>
      </c>
      <c r="OM92" s="2">
        <v>1</v>
      </c>
      <c r="ON92" s="2">
        <v>3</v>
      </c>
      <c r="OO92" s="2">
        <v>1</v>
      </c>
      <c r="OP92" s="2">
        <v>1</v>
      </c>
      <c r="OQ92" s="2">
        <v>1</v>
      </c>
      <c r="OR92" s="2">
        <v>1</v>
      </c>
      <c r="OS92" s="2">
        <v>1</v>
      </c>
      <c r="OT92" s="46">
        <v>2</v>
      </c>
      <c r="OU92" s="2">
        <v>3</v>
      </c>
      <c r="OV92" s="2">
        <v>3</v>
      </c>
      <c r="OW92" s="2">
        <v>1</v>
      </c>
      <c r="OX92" s="2">
        <v>1</v>
      </c>
      <c r="OY92" s="2">
        <v>1</v>
      </c>
      <c r="OZ92" s="2">
        <v>3</v>
      </c>
      <c r="PA92" s="2">
        <v>3</v>
      </c>
      <c r="PB92" s="2">
        <v>1</v>
      </c>
      <c r="PC92" s="46">
        <v>3</v>
      </c>
      <c r="PD92" s="46">
        <v>1</v>
      </c>
      <c r="PE92" s="2">
        <v>1</v>
      </c>
      <c r="PF92" s="2">
        <v>1</v>
      </c>
      <c r="PG92" s="2">
        <v>1</v>
      </c>
      <c r="PH92" s="46">
        <v>3</v>
      </c>
      <c r="PI92" s="2">
        <v>2</v>
      </c>
      <c r="PJ92" s="2">
        <v>3</v>
      </c>
      <c r="PK92" s="2">
        <v>2</v>
      </c>
      <c r="PL92" s="2">
        <v>3</v>
      </c>
      <c r="PM92" s="2">
        <v>3</v>
      </c>
      <c r="PN92" s="2">
        <v>1</v>
      </c>
      <c r="PO92" s="2">
        <v>1</v>
      </c>
      <c r="PP92" s="2">
        <v>3</v>
      </c>
      <c r="PQ92" s="2">
        <v>3</v>
      </c>
      <c r="PR92" s="2">
        <v>1</v>
      </c>
      <c r="PS92" s="2">
        <v>1</v>
      </c>
      <c r="PT92" s="2">
        <v>1</v>
      </c>
      <c r="PU92" s="2">
        <v>1</v>
      </c>
      <c r="PV92" s="2">
        <v>3</v>
      </c>
      <c r="PW92" s="2">
        <v>1</v>
      </c>
      <c r="PX92" s="2">
        <v>1</v>
      </c>
      <c r="PY92" s="2">
        <v>1</v>
      </c>
      <c r="PZ92" s="2">
        <v>3</v>
      </c>
      <c r="QA92" s="2">
        <v>2</v>
      </c>
      <c r="QB92" s="2">
        <v>2</v>
      </c>
      <c r="QC92" s="2">
        <v>1</v>
      </c>
      <c r="QD92" s="2">
        <v>3</v>
      </c>
      <c r="QE92" s="2">
        <v>2</v>
      </c>
      <c r="QF92" s="2">
        <v>2</v>
      </c>
      <c r="QG92" s="2">
        <v>1</v>
      </c>
      <c r="QH92" s="2">
        <v>1</v>
      </c>
      <c r="QI92" s="2">
        <v>3</v>
      </c>
      <c r="QJ92" s="2">
        <v>3</v>
      </c>
      <c r="QK92" s="2">
        <v>1</v>
      </c>
      <c r="QL92" s="2">
        <v>0</v>
      </c>
      <c r="QM92" s="2">
        <v>1</v>
      </c>
      <c r="QN92" s="2">
        <v>0</v>
      </c>
      <c r="QO92" s="2">
        <v>2</v>
      </c>
      <c r="QP92" s="2">
        <v>2</v>
      </c>
      <c r="QQ92" s="2">
        <v>3</v>
      </c>
      <c r="QR92" s="2">
        <v>0</v>
      </c>
      <c r="QT92" s="2">
        <v>0</v>
      </c>
      <c r="QV92" s="2">
        <v>3</v>
      </c>
      <c r="QW92" s="2">
        <v>1</v>
      </c>
      <c r="QX92" s="2">
        <v>1</v>
      </c>
      <c r="QY92" s="2">
        <v>0</v>
      </c>
      <c r="RA92" s="2">
        <v>1</v>
      </c>
      <c r="RB92" s="2">
        <v>1</v>
      </c>
      <c r="RC92" s="2">
        <v>1</v>
      </c>
      <c r="RD92" s="2">
        <v>1</v>
      </c>
      <c r="RE92" s="2">
        <v>1</v>
      </c>
      <c r="RF92" s="2">
        <v>0</v>
      </c>
      <c r="RG92" s="2">
        <v>1</v>
      </c>
      <c r="RH92" s="2">
        <v>1</v>
      </c>
      <c r="RJ92" s="2">
        <v>1</v>
      </c>
      <c r="RK92" s="2">
        <v>1</v>
      </c>
      <c r="RL92" s="2">
        <v>0</v>
      </c>
      <c r="RM92" s="2">
        <v>0</v>
      </c>
      <c r="RN92" s="2">
        <v>0</v>
      </c>
      <c r="RO92" s="2">
        <v>0</v>
      </c>
      <c r="RP92" s="2">
        <v>0</v>
      </c>
      <c r="RQ92" s="2">
        <v>0</v>
      </c>
      <c r="RR92" s="2">
        <v>1</v>
      </c>
      <c r="RS92" s="2">
        <v>1</v>
      </c>
      <c r="RT92" s="2">
        <v>0</v>
      </c>
      <c r="RU92" s="2">
        <v>1</v>
      </c>
      <c r="RV92" s="2">
        <v>0</v>
      </c>
      <c r="RW92" s="2">
        <v>1</v>
      </c>
      <c r="RX92" s="2">
        <v>1</v>
      </c>
      <c r="RY92" s="2">
        <v>1</v>
      </c>
      <c r="RZ92" s="2">
        <v>0</v>
      </c>
      <c r="SA92" s="2">
        <v>1</v>
      </c>
      <c r="SB92" s="2">
        <v>1</v>
      </c>
      <c r="SC92" s="2">
        <v>1</v>
      </c>
      <c r="SD92" s="2">
        <v>0</v>
      </c>
      <c r="SE92" s="2">
        <v>0</v>
      </c>
      <c r="SF92" s="2">
        <v>1</v>
      </c>
      <c r="SG92" s="2">
        <v>0</v>
      </c>
      <c r="SH92" s="2">
        <v>0</v>
      </c>
      <c r="SI92" s="2">
        <v>0</v>
      </c>
      <c r="SK92" s="2">
        <v>1</v>
      </c>
      <c r="SL92" s="2">
        <v>1</v>
      </c>
      <c r="SM92" s="2">
        <v>1</v>
      </c>
      <c r="SN92" s="2">
        <v>1</v>
      </c>
      <c r="SO92" s="2">
        <v>1</v>
      </c>
      <c r="SP92" s="2">
        <v>1</v>
      </c>
      <c r="SQ92" s="2">
        <v>1</v>
      </c>
      <c r="SR92" s="2">
        <v>1</v>
      </c>
      <c r="SS92" s="2">
        <v>1</v>
      </c>
      <c r="ST92" s="2">
        <v>1</v>
      </c>
      <c r="SU92" s="2">
        <v>1</v>
      </c>
      <c r="SV92" s="2">
        <v>1</v>
      </c>
      <c r="SW92" s="2">
        <v>0</v>
      </c>
      <c r="SX92" s="2">
        <v>1</v>
      </c>
      <c r="SY92" s="2">
        <v>0</v>
      </c>
      <c r="SZ92" s="2">
        <v>0</v>
      </c>
      <c r="TA92" s="2">
        <v>0</v>
      </c>
      <c r="TB92" s="2">
        <v>0</v>
      </c>
      <c r="TC92" s="2">
        <v>0</v>
      </c>
      <c r="TE92" s="2">
        <v>1</v>
      </c>
      <c r="TF92" s="2">
        <v>1</v>
      </c>
      <c r="TG92" s="2">
        <v>1</v>
      </c>
      <c r="TH92" s="2">
        <v>1</v>
      </c>
      <c r="TI92" s="2">
        <v>1</v>
      </c>
      <c r="TJ92" s="2">
        <v>0</v>
      </c>
      <c r="TK92" s="2">
        <v>1</v>
      </c>
      <c r="TL92" s="2">
        <v>1</v>
      </c>
      <c r="TM92" s="2">
        <v>1</v>
      </c>
      <c r="TN92" s="2">
        <v>0</v>
      </c>
      <c r="TP92" s="2">
        <v>0</v>
      </c>
      <c r="TR92" s="2">
        <v>0</v>
      </c>
      <c r="TS92" s="2">
        <v>0</v>
      </c>
      <c r="TT92" s="2">
        <v>0</v>
      </c>
      <c r="TU92" s="2">
        <v>0</v>
      </c>
      <c r="TV92" s="2">
        <v>0</v>
      </c>
      <c r="TW92" s="2">
        <v>0</v>
      </c>
      <c r="TX92" s="2">
        <v>0</v>
      </c>
      <c r="TY92" s="2">
        <v>0</v>
      </c>
      <c r="UA92" s="2">
        <v>2</v>
      </c>
      <c r="UB92" s="2">
        <v>3</v>
      </c>
      <c r="UC92" s="2">
        <v>1</v>
      </c>
      <c r="UD92" s="2">
        <v>0</v>
      </c>
      <c r="UE92" s="2">
        <v>1</v>
      </c>
      <c r="UF92" s="2">
        <v>0</v>
      </c>
      <c r="UG92" s="2">
        <v>0</v>
      </c>
      <c r="UH92" s="2">
        <v>0</v>
      </c>
      <c r="UI92" s="2">
        <v>1</v>
      </c>
      <c r="UJ92" s="2">
        <v>1</v>
      </c>
      <c r="UK92" s="2">
        <v>0</v>
      </c>
      <c r="UL92" s="2">
        <v>0</v>
      </c>
      <c r="UM92" s="2">
        <v>0</v>
      </c>
      <c r="UN92" s="2">
        <v>1</v>
      </c>
      <c r="UO92" s="2">
        <v>0</v>
      </c>
      <c r="UP92" s="2">
        <v>1</v>
      </c>
      <c r="UQ92" s="2">
        <v>1</v>
      </c>
      <c r="UR92" s="2">
        <v>0</v>
      </c>
      <c r="US92" s="2">
        <v>1</v>
      </c>
      <c r="UT92" s="2">
        <v>0</v>
      </c>
      <c r="UU92" s="2">
        <v>1</v>
      </c>
      <c r="UV92" s="2">
        <v>1</v>
      </c>
      <c r="UW92" s="2">
        <v>1</v>
      </c>
      <c r="UX92" s="2">
        <v>0</v>
      </c>
      <c r="UY92" s="2">
        <v>0</v>
      </c>
      <c r="UZ92" s="2">
        <v>2</v>
      </c>
    </row>
    <row r="93" spans="1:572" x14ac:dyDescent="0.25">
      <c r="A93" s="2">
        <v>151</v>
      </c>
      <c r="B93" s="2" t="s">
        <v>114</v>
      </c>
      <c r="C93" s="2" t="s">
        <v>1328</v>
      </c>
      <c r="D93" s="2">
        <v>1</v>
      </c>
      <c r="F93" s="31" t="s">
        <v>2636</v>
      </c>
      <c r="G93" s="2">
        <v>1</v>
      </c>
      <c r="H93" s="2">
        <v>0</v>
      </c>
      <c r="J93" s="2">
        <v>0</v>
      </c>
      <c r="K93" s="2">
        <v>0</v>
      </c>
      <c r="L93" s="2">
        <v>0</v>
      </c>
      <c r="M93" s="2">
        <v>0</v>
      </c>
      <c r="N93" s="2">
        <v>0</v>
      </c>
      <c r="O93" s="2">
        <v>0</v>
      </c>
      <c r="P93" s="2">
        <v>0</v>
      </c>
      <c r="Q93" s="2">
        <v>0</v>
      </c>
      <c r="R93" s="2">
        <v>0</v>
      </c>
      <c r="S93" s="2">
        <v>0</v>
      </c>
      <c r="T93" s="2">
        <v>0</v>
      </c>
      <c r="U93" s="2">
        <v>0</v>
      </c>
      <c r="V93" s="2">
        <v>0</v>
      </c>
      <c r="W93" s="2">
        <v>0</v>
      </c>
      <c r="X93" s="2">
        <v>0</v>
      </c>
      <c r="Y93" s="2">
        <v>0</v>
      </c>
      <c r="Z93" s="2">
        <v>0</v>
      </c>
      <c r="AA93" s="2">
        <v>0</v>
      </c>
      <c r="AB93" s="2">
        <v>0</v>
      </c>
      <c r="AC93" s="2">
        <v>0</v>
      </c>
      <c r="AD93" s="2">
        <v>0</v>
      </c>
      <c r="AE93" s="2">
        <v>1</v>
      </c>
      <c r="AF93" s="2">
        <v>1</v>
      </c>
      <c r="AG93" s="2">
        <v>3</v>
      </c>
      <c r="AH93" s="2">
        <v>1</v>
      </c>
      <c r="AI93" s="2">
        <v>3</v>
      </c>
      <c r="AJ93" s="46">
        <v>1</v>
      </c>
      <c r="AK93" s="2">
        <v>0</v>
      </c>
      <c r="AL93" s="2">
        <v>0</v>
      </c>
      <c r="AM93" s="2">
        <v>0</v>
      </c>
      <c r="AN93" s="2">
        <v>0</v>
      </c>
      <c r="AO93" s="2">
        <v>0</v>
      </c>
      <c r="AP93" s="2">
        <v>0</v>
      </c>
      <c r="AQ93" s="2">
        <v>0</v>
      </c>
      <c r="AR93" s="2">
        <v>1</v>
      </c>
      <c r="AS93" s="2">
        <v>0</v>
      </c>
      <c r="AT93" s="2">
        <v>0</v>
      </c>
      <c r="AU93" s="2">
        <v>1</v>
      </c>
      <c r="AV93" s="2">
        <v>0</v>
      </c>
      <c r="AW93" s="2">
        <v>0</v>
      </c>
      <c r="AX93" s="2">
        <v>0</v>
      </c>
      <c r="AY93" s="2">
        <v>0</v>
      </c>
      <c r="AZ93" s="2">
        <v>0</v>
      </c>
      <c r="BA93" s="2">
        <v>0</v>
      </c>
      <c r="BB93" s="2">
        <v>0</v>
      </c>
      <c r="BC93" s="2">
        <v>0</v>
      </c>
      <c r="BD93" s="2">
        <v>0</v>
      </c>
      <c r="BE93" s="2">
        <v>0</v>
      </c>
      <c r="BF93" s="2">
        <v>1</v>
      </c>
      <c r="BG93" s="2">
        <v>0</v>
      </c>
      <c r="BH93" s="2">
        <v>0</v>
      </c>
      <c r="BI93" s="2">
        <v>0</v>
      </c>
      <c r="BJ93" s="2">
        <v>0</v>
      </c>
      <c r="BK93" s="2">
        <v>0</v>
      </c>
      <c r="BL93" s="2">
        <v>0</v>
      </c>
      <c r="BM93" s="2">
        <v>0</v>
      </c>
      <c r="BN93" s="2">
        <v>0</v>
      </c>
      <c r="BO93" s="2">
        <v>0</v>
      </c>
      <c r="BP93" s="2">
        <v>0</v>
      </c>
      <c r="BQ93" s="2">
        <v>1</v>
      </c>
      <c r="BR93" s="2">
        <v>0</v>
      </c>
      <c r="BS93" s="2">
        <v>1</v>
      </c>
      <c r="BT93" s="2">
        <v>0</v>
      </c>
      <c r="BU93" s="2">
        <v>0</v>
      </c>
      <c r="BV93" s="2">
        <v>0</v>
      </c>
      <c r="BW93" s="2">
        <v>0</v>
      </c>
      <c r="BX93" s="2">
        <v>0</v>
      </c>
      <c r="BY93" s="2">
        <v>0</v>
      </c>
      <c r="BZ93" s="2">
        <v>0</v>
      </c>
      <c r="CA93" s="2">
        <v>0</v>
      </c>
      <c r="CB93" s="2">
        <v>1</v>
      </c>
      <c r="CC93" s="2">
        <v>1</v>
      </c>
      <c r="CD93" s="2" t="s">
        <v>1422</v>
      </c>
      <c r="CE93" s="2">
        <v>36400</v>
      </c>
      <c r="CF93" s="46">
        <v>10221</v>
      </c>
      <c r="CG93" s="2">
        <v>1</v>
      </c>
      <c r="CH93" s="46">
        <v>8</v>
      </c>
      <c r="CI93" s="2">
        <v>4</v>
      </c>
      <c r="CJ93" s="2">
        <v>0</v>
      </c>
      <c r="CK93" s="2">
        <v>0</v>
      </c>
      <c r="CL93" s="2">
        <v>1</v>
      </c>
      <c r="CM93" s="2">
        <v>1</v>
      </c>
      <c r="CN93" s="2">
        <v>1</v>
      </c>
      <c r="CO93" s="2">
        <v>1</v>
      </c>
      <c r="CP93" s="2">
        <v>1</v>
      </c>
      <c r="CQ93" s="2">
        <v>8</v>
      </c>
      <c r="CR93" s="2">
        <v>1</v>
      </c>
      <c r="CT93" s="46">
        <v>11</v>
      </c>
      <c r="CU93" s="46">
        <v>440</v>
      </c>
      <c r="CV93" s="2">
        <v>0</v>
      </c>
      <c r="CX93" s="2">
        <v>2</v>
      </c>
      <c r="CY93" s="2">
        <v>80</v>
      </c>
      <c r="CZ93" s="2">
        <v>4</v>
      </c>
      <c r="DA93" s="2">
        <v>160</v>
      </c>
      <c r="DB93" s="46">
        <v>4</v>
      </c>
      <c r="DC93" s="46">
        <v>160</v>
      </c>
      <c r="DD93" s="46">
        <v>9</v>
      </c>
      <c r="DE93" s="46">
        <v>360</v>
      </c>
      <c r="DF93" s="2">
        <v>1</v>
      </c>
      <c r="DG93" s="2">
        <v>40</v>
      </c>
      <c r="DH93" s="46">
        <v>8</v>
      </c>
      <c r="DI93" s="46">
        <v>320</v>
      </c>
      <c r="DJ93" s="46">
        <v>0</v>
      </c>
      <c r="DK93" s="46"/>
      <c r="DL93" s="2">
        <v>6</v>
      </c>
      <c r="DM93" s="2">
        <v>230</v>
      </c>
      <c r="DN93" s="46">
        <v>17</v>
      </c>
      <c r="DO93" s="46">
        <v>680</v>
      </c>
      <c r="DP93" s="46">
        <v>7</v>
      </c>
      <c r="DQ93" s="46">
        <v>240</v>
      </c>
      <c r="DR93" s="2">
        <v>1</v>
      </c>
      <c r="DS93" s="46">
        <v>1</v>
      </c>
      <c r="DT93" s="46">
        <v>40</v>
      </c>
      <c r="DU93" s="46">
        <v>0</v>
      </c>
      <c r="DV93" s="46"/>
      <c r="DW93" s="46">
        <v>1</v>
      </c>
      <c r="DX93" s="46">
        <v>40</v>
      </c>
      <c r="DY93" s="46">
        <v>1</v>
      </c>
      <c r="DZ93" s="46">
        <v>40</v>
      </c>
      <c r="EA93" s="46">
        <v>1</v>
      </c>
      <c r="EB93" s="46">
        <v>40</v>
      </c>
      <c r="EC93" s="46">
        <v>0</v>
      </c>
      <c r="ED93" s="46"/>
      <c r="EE93" s="46">
        <v>0</v>
      </c>
      <c r="EF93" s="46"/>
      <c r="EG93" s="46">
        <v>0</v>
      </c>
      <c r="EH93" s="46"/>
      <c r="EI93" s="2">
        <v>0</v>
      </c>
      <c r="EJ93" s="2">
        <v>0</v>
      </c>
      <c r="EK93" s="2">
        <v>0</v>
      </c>
      <c r="EL93" s="2">
        <v>0</v>
      </c>
      <c r="EM93" s="2">
        <v>0</v>
      </c>
      <c r="EN93" s="2">
        <v>0</v>
      </c>
      <c r="EO93" s="2">
        <v>0</v>
      </c>
      <c r="EP93" s="2">
        <v>0</v>
      </c>
      <c r="EQ93" s="2">
        <v>0</v>
      </c>
      <c r="ER93" s="2">
        <v>0</v>
      </c>
      <c r="ES93" s="2">
        <v>0</v>
      </c>
      <c r="ET93" s="2">
        <v>0</v>
      </c>
      <c r="EU93" s="2">
        <v>1</v>
      </c>
      <c r="EV93" s="2">
        <v>0</v>
      </c>
      <c r="EW93" s="2">
        <v>0</v>
      </c>
      <c r="EX93" s="2">
        <v>0</v>
      </c>
      <c r="EY93" s="2">
        <v>0</v>
      </c>
      <c r="EZ93" s="2">
        <v>0</v>
      </c>
      <c r="FA93" s="2">
        <v>0</v>
      </c>
      <c r="FB93" s="2">
        <v>0</v>
      </c>
      <c r="FC93" s="2">
        <v>0</v>
      </c>
      <c r="FD93" s="2">
        <v>1</v>
      </c>
      <c r="FE93" s="2">
        <v>0</v>
      </c>
      <c r="FF93" s="2">
        <v>0</v>
      </c>
      <c r="FG93" s="2">
        <v>0</v>
      </c>
      <c r="FH93" s="2">
        <v>0</v>
      </c>
      <c r="FI93" s="2">
        <v>1</v>
      </c>
      <c r="FJ93" s="2">
        <v>0</v>
      </c>
      <c r="FK93" s="2">
        <v>0</v>
      </c>
      <c r="FL93" s="2">
        <v>2</v>
      </c>
      <c r="FM93" s="2">
        <v>0</v>
      </c>
      <c r="FN93" s="2">
        <v>0</v>
      </c>
      <c r="FO93" s="2">
        <v>2</v>
      </c>
      <c r="FP93" s="2">
        <v>1</v>
      </c>
      <c r="FQ93" s="2">
        <v>1</v>
      </c>
      <c r="FR93" s="2">
        <v>0</v>
      </c>
      <c r="FS93" s="2">
        <v>0</v>
      </c>
      <c r="FT93" s="2">
        <v>1</v>
      </c>
      <c r="FU93" s="2">
        <v>1</v>
      </c>
      <c r="FV93" s="2">
        <v>0</v>
      </c>
      <c r="FW93" s="2">
        <v>0</v>
      </c>
      <c r="FX93" s="2">
        <v>0</v>
      </c>
      <c r="FY93" s="2">
        <v>0</v>
      </c>
      <c r="FZ93" s="2">
        <v>0</v>
      </c>
      <c r="GV93" s="2">
        <v>1</v>
      </c>
      <c r="GW93" s="2">
        <v>0</v>
      </c>
      <c r="GX93" s="2">
        <v>0</v>
      </c>
      <c r="GY93" s="2">
        <v>0</v>
      </c>
      <c r="GZ93" s="2">
        <v>0</v>
      </c>
      <c r="HA93" s="2">
        <v>0</v>
      </c>
      <c r="HB93" s="2">
        <v>0</v>
      </c>
      <c r="HC93" s="2">
        <v>0</v>
      </c>
      <c r="HD93" s="2">
        <v>1</v>
      </c>
      <c r="HE93" s="2">
        <v>0</v>
      </c>
      <c r="HF93" s="2">
        <v>2</v>
      </c>
      <c r="HG93" s="2">
        <v>0</v>
      </c>
      <c r="HH93" s="2">
        <v>0</v>
      </c>
      <c r="HI93" s="2">
        <v>1</v>
      </c>
      <c r="HJ93" s="2">
        <v>0</v>
      </c>
      <c r="HK93" s="2">
        <v>0</v>
      </c>
      <c r="HL93" s="2">
        <v>0</v>
      </c>
      <c r="HM93" s="2">
        <v>0</v>
      </c>
      <c r="HN93" s="2">
        <v>0</v>
      </c>
      <c r="HO93" s="2">
        <v>0</v>
      </c>
      <c r="HP93" s="2">
        <v>0</v>
      </c>
      <c r="HQ93" s="2">
        <v>0</v>
      </c>
      <c r="HR93" s="2">
        <v>1</v>
      </c>
      <c r="HS93" s="2">
        <v>1</v>
      </c>
      <c r="HT93" s="2">
        <v>1</v>
      </c>
      <c r="HU93" s="2">
        <v>0</v>
      </c>
      <c r="HV93" s="2">
        <v>0</v>
      </c>
      <c r="HW93" s="2">
        <v>0</v>
      </c>
      <c r="HX93" s="2">
        <v>0</v>
      </c>
      <c r="HY93" s="2">
        <v>0</v>
      </c>
      <c r="HZ93" s="2">
        <v>0</v>
      </c>
      <c r="IA93" s="2">
        <v>0</v>
      </c>
      <c r="IB93" s="2">
        <v>1</v>
      </c>
      <c r="IC93" s="2">
        <v>0</v>
      </c>
      <c r="ID93" s="2">
        <v>0</v>
      </c>
      <c r="IE93" s="2">
        <v>3</v>
      </c>
      <c r="IF93" s="2">
        <v>0</v>
      </c>
      <c r="IG93" s="2">
        <v>1</v>
      </c>
      <c r="IH93" s="2">
        <v>0</v>
      </c>
      <c r="II93" s="2">
        <v>0</v>
      </c>
      <c r="IJ93" s="2">
        <v>1</v>
      </c>
      <c r="IK93" s="2">
        <v>1</v>
      </c>
      <c r="IL93" s="2">
        <v>0</v>
      </c>
      <c r="IM93" s="2">
        <v>0</v>
      </c>
      <c r="IN93" s="2">
        <v>0</v>
      </c>
      <c r="IO93" s="2">
        <v>0</v>
      </c>
      <c r="IP93" s="2">
        <v>7</v>
      </c>
      <c r="IQ93" s="2">
        <v>0</v>
      </c>
      <c r="IR93" s="2">
        <v>0</v>
      </c>
      <c r="IS93" s="2">
        <v>2</v>
      </c>
      <c r="IT93" s="2">
        <v>4</v>
      </c>
      <c r="IU93" s="2">
        <v>5</v>
      </c>
      <c r="IV93" s="2">
        <v>0</v>
      </c>
      <c r="IW93" s="2">
        <v>5</v>
      </c>
      <c r="IX93" s="2">
        <v>0</v>
      </c>
      <c r="IY93" s="2">
        <v>1</v>
      </c>
      <c r="IZ93" s="2">
        <v>8</v>
      </c>
      <c r="JA93" s="2">
        <v>1</v>
      </c>
      <c r="JB93" s="2">
        <v>1</v>
      </c>
      <c r="JC93" s="2">
        <v>1</v>
      </c>
      <c r="JD93" s="2">
        <v>0</v>
      </c>
      <c r="JE93" s="2">
        <v>0</v>
      </c>
      <c r="JF93" s="2">
        <v>0</v>
      </c>
      <c r="JG93" s="2">
        <v>1</v>
      </c>
      <c r="JH93" s="2">
        <v>0</v>
      </c>
      <c r="JI93" s="2">
        <v>0</v>
      </c>
      <c r="JJ93" s="2">
        <v>0</v>
      </c>
      <c r="JK93" s="2">
        <v>4</v>
      </c>
      <c r="JL93" s="2">
        <v>0</v>
      </c>
      <c r="JM93" s="2">
        <v>0</v>
      </c>
      <c r="JN93" s="2">
        <v>3</v>
      </c>
      <c r="JO93" s="2">
        <v>4</v>
      </c>
      <c r="JP93" s="2">
        <v>4</v>
      </c>
      <c r="JQ93" s="2">
        <v>0</v>
      </c>
      <c r="JR93" s="2">
        <v>3</v>
      </c>
      <c r="JS93" s="2">
        <v>0</v>
      </c>
      <c r="JT93" s="2">
        <v>0</v>
      </c>
      <c r="JU93" s="2">
        <v>2</v>
      </c>
      <c r="JV93" s="2">
        <v>0</v>
      </c>
      <c r="JW93" s="2">
        <v>0</v>
      </c>
      <c r="KF93" s="2">
        <v>2</v>
      </c>
      <c r="KG93" s="2">
        <v>10</v>
      </c>
      <c r="KH93" s="2">
        <v>1</v>
      </c>
      <c r="KJ93" s="2">
        <v>4</v>
      </c>
      <c r="KK93" s="2">
        <v>4</v>
      </c>
      <c r="KL93" s="2">
        <v>3</v>
      </c>
      <c r="KM93" s="2">
        <v>4</v>
      </c>
      <c r="KN93" s="2">
        <v>2</v>
      </c>
      <c r="KO93" s="2">
        <v>3</v>
      </c>
      <c r="KP93" s="2">
        <v>2</v>
      </c>
      <c r="KQ93" s="2">
        <v>3</v>
      </c>
      <c r="KR93" s="2">
        <v>4</v>
      </c>
      <c r="KS93" s="2">
        <v>4</v>
      </c>
      <c r="KT93" s="2">
        <v>2</v>
      </c>
      <c r="KU93" s="2">
        <v>2</v>
      </c>
      <c r="KV93" s="2">
        <v>1</v>
      </c>
      <c r="KW93" s="2">
        <v>4</v>
      </c>
      <c r="KX93" s="2">
        <v>2</v>
      </c>
      <c r="KY93" s="2">
        <v>4</v>
      </c>
      <c r="KZ93" s="2">
        <v>4</v>
      </c>
      <c r="LA93" s="2">
        <v>2</v>
      </c>
      <c r="LB93" s="2">
        <v>4</v>
      </c>
      <c r="LC93" s="2">
        <v>4</v>
      </c>
      <c r="LD93" s="2">
        <v>4</v>
      </c>
      <c r="LE93" s="2">
        <v>1</v>
      </c>
      <c r="LF93" s="2">
        <v>1</v>
      </c>
      <c r="LG93" s="2">
        <v>0</v>
      </c>
      <c r="LH93" s="2">
        <v>0</v>
      </c>
      <c r="LI93" s="2">
        <v>1</v>
      </c>
      <c r="LJ93" s="2">
        <v>1</v>
      </c>
      <c r="LK93" s="2">
        <v>0</v>
      </c>
      <c r="LL93" s="2">
        <v>0</v>
      </c>
      <c r="LM93" s="2">
        <v>0</v>
      </c>
      <c r="LN93" s="46">
        <v>1</v>
      </c>
      <c r="LO93" s="46">
        <v>2</v>
      </c>
      <c r="LP93" s="2">
        <v>1</v>
      </c>
      <c r="LQ93" s="2">
        <v>2</v>
      </c>
      <c r="LR93" s="2">
        <v>0</v>
      </c>
      <c r="LS93" s="2">
        <v>1</v>
      </c>
      <c r="LT93" s="46">
        <v>1</v>
      </c>
      <c r="LU93" s="46">
        <v>1</v>
      </c>
      <c r="LV93" s="2">
        <v>1</v>
      </c>
      <c r="LW93" s="2">
        <v>0</v>
      </c>
      <c r="LX93" s="2">
        <v>0</v>
      </c>
      <c r="LY93" s="46">
        <v>0</v>
      </c>
      <c r="LZ93" s="46">
        <v>1</v>
      </c>
      <c r="MA93" s="46">
        <v>0</v>
      </c>
      <c r="MB93" s="2">
        <v>0</v>
      </c>
      <c r="MC93" s="2">
        <v>1</v>
      </c>
      <c r="MD93" s="2">
        <v>0</v>
      </c>
      <c r="ME93" s="2">
        <v>0</v>
      </c>
      <c r="MF93" s="2">
        <v>1</v>
      </c>
      <c r="MG93" s="2">
        <v>0</v>
      </c>
      <c r="MH93" s="2">
        <v>1</v>
      </c>
      <c r="MI93" s="2">
        <v>0</v>
      </c>
      <c r="MJ93" s="2">
        <v>1</v>
      </c>
      <c r="MK93" s="2">
        <v>1</v>
      </c>
      <c r="ML93" s="2">
        <v>1</v>
      </c>
      <c r="MM93" s="2">
        <v>0</v>
      </c>
      <c r="MN93" s="46">
        <v>1</v>
      </c>
      <c r="MO93" s="46">
        <v>1</v>
      </c>
      <c r="MP93" s="2">
        <v>0</v>
      </c>
      <c r="MQ93" s="2">
        <v>1</v>
      </c>
      <c r="MR93" s="2">
        <v>0</v>
      </c>
      <c r="MS93" s="2">
        <v>2</v>
      </c>
      <c r="MT93" s="2">
        <v>2</v>
      </c>
      <c r="MU93" s="2">
        <v>2</v>
      </c>
      <c r="MV93" s="2">
        <v>2</v>
      </c>
      <c r="MW93" s="2">
        <v>2</v>
      </c>
      <c r="MX93" s="2">
        <v>2</v>
      </c>
      <c r="MY93" s="2">
        <v>1</v>
      </c>
      <c r="MZ93" s="2">
        <v>1</v>
      </c>
      <c r="NA93" s="2">
        <v>1</v>
      </c>
      <c r="NB93" s="2">
        <v>1</v>
      </c>
      <c r="NC93" s="2">
        <v>1</v>
      </c>
      <c r="ND93" s="2">
        <v>1</v>
      </c>
      <c r="NE93" s="2">
        <v>0</v>
      </c>
      <c r="NF93" s="46">
        <v>1</v>
      </c>
      <c r="NG93" s="46">
        <v>0</v>
      </c>
      <c r="NH93" s="2">
        <v>1</v>
      </c>
      <c r="NI93" s="2">
        <v>1</v>
      </c>
      <c r="NJ93" s="38">
        <v>44082</v>
      </c>
      <c r="NK93" s="2">
        <v>2</v>
      </c>
      <c r="NL93" s="2">
        <v>1</v>
      </c>
      <c r="NM93" s="2">
        <v>0</v>
      </c>
      <c r="NN93" s="2">
        <v>0</v>
      </c>
      <c r="NO93" s="2">
        <v>0</v>
      </c>
      <c r="NP93" s="2">
        <v>0</v>
      </c>
      <c r="NQ93" s="2">
        <v>0</v>
      </c>
      <c r="NR93" s="2">
        <v>1</v>
      </c>
      <c r="NS93" s="2">
        <v>0</v>
      </c>
      <c r="NT93" s="2">
        <v>1</v>
      </c>
      <c r="NU93" s="2">
        <v>0</v>
      </c>
      <c r="NV93" s="2">
        <v>0</v>
      </c>
      <c r="NW93" s="2">
        <v>1</v>
      </c>
      <c r="NX93" s="2">
        <v>0</v>
      </c>
      <c r="NY93" s="2">
        <v>0</v>
      </c>
      <c r="NZ93" s="2">
        <v>0</v>
      </c>
      <c r="OA93" s="2">
        <v>0</v>
      </c>
      <c r="OB93" s="2">
        <v>0</v>
      </c>
      <c r="OC93" s="2">
        <v>0</v>
      </c>
      <c r="OD93" s="2">
        <v>0</v>
      </c>
      <c r="OE93" s="2">
        <v>0</v>
      </c>
      <c r="OF93" s="2">
        <v>0</v>
      </c>
      <c r="OG93" s="2">
        <v>0</v>
      </c>
      <c r="OH93" s="2">
        <v>1</v>
      </c>
      <c r="OI93" s="2">
        <v>2</v>
      </c>
      <c r="OJ93" s="2">
        <v>0</v>
      </c>
      <c r="OK93" s="2">
        <v>2</v>
      </c>
      <c r="OL93" s="2">
        <v>2</v>
      </c>
      <c r="OM93" s="2">
        <v>2</v>
      </c>
      <c r="ON93" s="2">
        <v>3</v>
      </c>
      <c r="OO93" s="2">
        <v>1</v>
      </c>
      <c r="OP93" s="2">
        <v>2</v>
      </c>
      <c r="OQ93" s="2">
        <v>1</v>
      </c>
      <c r="OR93" s="2">
        <v>1</v>
      </c>
      <c r="OS93" s="2">
        <v>1</v>
      </c>
      <c r="OT93" s="46">
        <v>2</v>
      </c>
      <c r="OU93" s="2">
        <v>2</v>
      </c>
      <c r="OV93" s="2">
        <v>2</v>
      </c>
      <c r="OW93" s="2">
        <v>2</v>
      </c>
      <c r="OX93" s="2">
        <v>1</v>
      </c>
      <c r="OY93" s="2">
        <v>1</v>
      </c>
      <c r="OZ93" s="2">
        <v>2</v>
      </c>
      <c r="PA93" s="2">
        <v>3</v>
      </c>
      <c r="PB93" s="2">
        <v>1</v>
      </c>
      <c r="PC93" s="46">
        <v>1</v>
      </c>
      <c r="PD93" s="46">
        <v>1</v>
      </c>
      <c r="PE93" s="2">
        <v>1</v>
      </c>
      <c r="PF93" s="2">
        <v>1</v>
      </c>
      <c r="PG93" s="2">
        <v>3</v>
      </c>
      <c r="PH93" s="46">
        <v>1</v>
      </c>
      <c r="PI93" s="2">
        <v>1</v>
      </c>
      <c r="PJ93" s="2">
        <v>1</v>
      </c>
      <c r="PK93" s="2">
        <v>3</v>
      </c>
      <c r="PL93" s="2">
        <v>1</v>
      </c>
      <c r="PM93" s="2">
        <v>1</v>
      </c>
      <c r="PN93" s="2">
        <v>1</v>
      </c>
      <c r="PO93" s="2">
        <v>1</v>
      </c>
      <c r="PP93" s="2">
        <v>3</v>
      </c>
      <c r="PQ93" s="2">
        <v>3</v>
      </c>
      <c r="PR93" s="2">
        <v>1</v>
      </c>
      <c r="PS93" s="2">
        <v>1</v>
      </c>
      <c r="PT93" s="2">
        <v>1</v>
      </c>
      <c r="PU93" s="2">
        <v>1</v>
      </c>
      <c r="PV93" s="2">
        <v>1</v>
      </c>
      <c r="PW93" s="2">
        <v>2</v>
      </c>
      <c r="PX93" s="2">
        <v>1</v>
      </c>
      <c r="PY93" s="2">
        <v>3</v>
      </c>
      <c r="PZ93" s="2">
        <v>3</v>
      </c>
      <c r="QA93" s="2">
        <v>1</v>
      </c>
      <c r="QB93" s="2">
        <v>2</v>
      </c>
      <c r="QC93" s="2">
        <v>2</v>
      </c>
      <c r="QD93" s="2">
        <v>3</v>
      </c>
      <c r="QE93" s="2">
        <v>2</v>
      </c>
      <c r="QF93" s="2">
        <v>3</v>
      </c>
      <c r="QG93" s="2">
        <v>2</v>
      </c>
      <c r="QH93" s="2">
        <v>2</v>
      </c>
      <c r="QI93" s="2">
        <v>3</v>
      </c>
      <c r="QJ93" s="2">
        <v>3</v>
      </c>
      <c r="QK93" s="2">
        <v>0</v>
      </c>
      <c r="QL93" s="2">
        <v>0</v>
      </c>
      <c r="QM93" s="2">
        <v>1</v>
      </c>
      <c r="QN93" s="2">
        <v>0</v>
      </c>
      <c r="QO93" s="2">
        <v>2</v>
      </c>
      <c r="QP93" s="2">
        <v>2</v>
      </c>
      <c r="QQ93" s="2">
        <v>2</v>
      </c>
      <c r="QR93" s="2">
        <v>0</v>
      </c>
      <c r="QT93" s="2">
        <v>0</v>
      </c>
      <c r="QV93" s="2">
        <v>2</v>
      </c>
      <c r="QW93" s="2">
        <v>2</v>
      </c>
      <c r="QX93" s="2">
        <v>1</v>
      </c>
      <c r="QY93" s="2">
        <v>1</v>
      </c>
      <c r="QZ93" s="2">
        <v>1</v>
      </c>
      <c r="RA93" s="2">
        <v>0</v>
      </c>
      <c r="RB93" s="2">
        <v>1</v>
      </c>
      <c r="RC93" s="2">
        <v>1</v>
      </c>
      <c r="RD93" s="2">
        <v>2</v>
      </c>
      <c r="RE93" s="2">
        <v>1</v>
      </c>
      <c r="RF93" s="2">
        <v>0</v>
      </c>
      <c r="RG93" s="2">
        <v>1</v>
      </c>
      <c r="RH93" s="2">
        <v>1</v>
      </c>
      <c r="RJ93" s="2">
        <v>1</v>
      </c>
      <c r="RK93" s="2">
        <v>1</v>
      </c>
      <c r="RL93" s="2">
        <v>0</v>
      </c>
      <c r="RM93" s="2">
        <v>0</v>
      </c>
      <c r="RN93" s="2">
        <v>0</v>
      </c>
      <c r="RO93" s="2">
        <v>0</v>
      </c>
      <c r="RP93" s="2">
        <v>0</v>
      </c>
      <c r="RQ93" s="2">
        <v>0</v>
      </c>
      <c r="RR93" s="2">
        <v>1</v>
      </c>
      <c r="RS93" s="2">
        <v>0</v>
      </c>
      <c r="RT93" s="2">
        <v>1</v>
      </c>
      <c r="RU93" s="2">
        <v>0</v>
      </c>
      <c r="RV93" s="2">
        <v>0</v>
      </c>
      <c r="RW93" s="2">
        <v>0</v>
      </c>
      <c r="RX93" s="2">
        <v>0</v>
      </c>
      <c r="RY93" s="2">
        <v>0</v>
      </c>
      <c r="RZ93" s="2">
        <v>0</v>
      </c>
      <c r="SA93" s="2">
        <v>0</v>
      </c>
      <c r="SB93" s="2">
        <v>0</v>
      </c>
      <c r="SC93" s="2">
        <v>1</v>
      </c>
      <c r="SD93" s="2">
        <v>1</v>
      </c>
      <c r="SE93" s="2">
        <v>0</v>
      </c>
      <c r="SF93" s="2">
        <v>1</v>
      </c>
      <c r="SG93" s="2">
        <v>0</v>
      </c>
      <c r="SH93" s="2">
        <v>1</v>
      </c>
      <c r="SI93" s="2">
        <v>1</v>
      </c>
      <c r="SJ93" s="2" t="s">
        <v>1423</v>
      </c>
      <c r="SK93" s="2">
        <v>1</v>
      </c>
      <c r="SL93" s="2">
        <v>1</v>
      </c>
      <c r="SM93" s="2">
        <v>1</v>
      </c>
      <c r="SN93" s="2">
        <v>1</v>
      </c>
      <c r="SO93" s="2">
        <v>1</v>
      </c>
      <c r="SP93" s="2">
        <v>1</v>
      </c>
      <c r="SQ93" s="2">
        <v>1</v>
      </c>
      <c r="SR93" s="2">
        <v>1</v>
      </c>
      <c r="SS93" s="2">
        <v>0</v>
      </c>
      <c r="ST93" s="2">
        <v>1</v>
      </c>
      <c r="SU93" s="2">
        <v>1</v>
      </c>
      <c r="SV93" s="2">
        <v>1</v>
      </c>
      <c r="SW93" s="2">
        <v>0</v>
      </c>
      <c r="SX93" s="2">
        <v>1</v>
      </c>
      <c r="SY93" s="2">
        <v>0</v>
      </c>
      <c r="SZ93" s="2">
        <v>1</v>
      </c>
      <c r="TA93" s="2">
        <v>1</v>
      </c>
      <c r="TB93" s="2">
        <v>0</v>
      </c>
      <c r="TC93" s="2">
        <v>0</v>
      </c>
      <c r="TE93" s="2">
        <v>0</v>
      </c>
      <c r="TF93" s="2">
        <v>0</v>
      </c>
      <c r="TG93" s="2">
        <v>1</v>
      </c>
      <c r="TH93" s="2">
        <v>1</v>
      </c>
      <c r="TI93" s="2">
        <v>1</v>
      </c>
      <c r="TJ93" s="2">
        <v>1</v>
      </c>
      <c r="TK93" s="2">
        <v>1</v>
      </c>
      <c r="TL93" s="2">
        <v>1</v>
      </c>
      <c r="TM93" s="2">
        <v>1</v>
      </c>
      <c r="TN93" s="2">
        <v>1</v>
      </c>
      <c r="TO93" s="2">
        <v>1</v>
      </c>
      <c r="TP93" s="2">
        <v>1</v>
      </c>
      <c r="TQ93" s="2">
        <v>1</v>
      </c>
      <c r="TR93" s="2">
        <v>1</v>
      </c>
      <c r="TS93" s="2">
        <v>0</v>
      </c>
      <c r="TT93" s="2">
        <v>0</v>
      </c>
      <c r="TU93" s="2">
        <v>0</v>
      </c>
      <c r="TV93" s="2">
        <v>0</v>
      </c>
      <c r="TW93" s="2">
        <v>0</v>
      </c>
      <c r="TX93" s="2">
        <v>0</v>
      </c>
      <c r="TY93" s="2">
        <v>0</v>
      </c>
      <c r="UA93" s="2">
        <v>3</v>
      </c>
      <c r="UB93" s="2">
        <v>3</v>
      </c>
      <c r="UC93" s="2">
        <v>1</v>
      </c>
      <c r="UD93" s="2">
        <v>1</v>
      </c>
      <c r="UE93" s="2">
        <v>1</v>
      </c>
      <c r="UF93" s="2">
        <v>0</v>
      </c>
      <c r="UG93" s="2">
        <v>0</v>
      </c>
      <c r="UH93" s="2">
        <v>0</v>
      </c>
      <c r="UI93" s="2">
        <v>1</v>
      </c>
      <c r="UJ93" s="2">
        <v>0</v>
      </c>
      <c r="UK93" s="2">
        <v>0</v>
      </c>
      <c r="UL93" s="2">
        <v>0</v>
      </c>
      <c r="UM93" s="2">
        <v>0</v>
      </c>
      <c r="UN93" s="2">
        <v>1</v>
      </c>
      <c r="UO93" s="2">
        <v>0</v>
      </c>
      <c r="UP93" s="2">
        <v>1</v>
      </c>
      <c r="UQ93" s="2">
        <v>1</v>
      </c>
      <c r="UR93" s="2">
        <v>1</v>
      </c>
      <c r="US93" s="2">
        <v>1</v>
      </c>
      <c r="UT93" s="2">
        <v>0</v>
      </c>
      <c r="UU93" s="2">
        <v>1</v>
      </c>
      <c r="UV93" s="2">
        <v>1</v>
      </c>
      <c r="UW93" s="2">
        <v>1</v>
      </c>
      <c r="UX93" s="2">
        <v>0</v>
      </c>
      <c r="UY93" s="2">
        <v>0</v>
      </c>
      <c r="UZ93" s="2">
        <v>2</v>
      </c>
    </row>
    <row r="94" spans="1:572" x14ac:dyDescent="0.25">
      <c r="A94" s="2">
        <v>152</v>
      </c>
      <c r="B94" s="2" t="s">
        <v>114</v>
      </c>
      <c r="C94" s="2" t="s">
        <v>1328</v>
      </c>
      <c r="D94" s="2">
        <v>1</v>
      </c>
      <c r="F94" s="31" t="s">
        <v>2637</v>
      </c>
      <c r="G94" s="2">
        <v>1</v>
      </c>
      <c r="H94" s="2">
        <v>0</v>
      </c>
      <c r="J94" s="2">
        <v>1</v>
      </c>
      <c r="K94" s="2">
        <v>1</v>
      </c>
      <c r="L94" s="2">
        <v>1</v>
      </c>
      <c r="M94" s="2">
        <v>1</v>
      </c>
      <c r="N94" s="2">
        <v>1</v>
      </c>
      <c r="O94" s="2">
        <v>1</v>
      </c>
      <c r="P94" s="2">
        <v>1</v>
      </c>
      <c r="Q94" s="2">
        <v>1</v>
      </c>
      <c r="R94" s="2">
        <v>1</v>
      </c>
      <c r="S94" s="2">
        <v>1</v>
      </c>
      <c r="T94" s="2">
        <v>1</v>
      </c>
      <c r="U94" s="2">
        <v>1</v>
      </c>
      <c r="V94" s="2">
        <v>1</v>
      </c>
      <c r="W94" s="2">
        <v>1</v>
      </c>
      <c r="X94" s="2">
        <v>1</v>
      </c>
      <c r="Y94" s="2">
        <v>1</v>
      </c>
      <c r="Z94" s="2">
        <v>1</v>
      </c>
      <c r="AA94" s="2">
        <v>1</v>
      </c>
      <c r="AB94" s="2">
        <v>0</v>
      </c>
      <c r="AC94" s="2">
        <v>1</v>
      </c>
      <c r="AD94" s="2">
        <v>0</v>
      </c>
      <c r="AE94" s="2">
        <v>0</v>
      </c>
      <c r="AF94" s="2">
        <v>1</v>
      </c>
      <c r="AG94" s="2">
        <v>3</v>
      </c>
      <c r="AH94" s="2">
        <v>1</v>
      </c>
      <c r="AI94" s="2">
        <v>3</v>
      </c>
      <c r="AJ94" s="46">
        <v>1</v>
      </c>
      <c r="AK94" s="2">
        <v>0</v>
      </c>
      <c r="AL94" s="2">
        <v>0</v>
      </c>
      <c r="AM94" s="2">
        <v>0</v>
      </c>
      <c r="AN94" s="2">
        <v>0</v>
      </c>
      <c r="AO94" s="2">
        <v>0</v>
      </c>
      <c r="AP94" s="2">
        <v>1</v>
      </c>
      <c r="AQ94" s="2">
        <v>0</v>
      </c>
      <c r="AR94" s="2">
        <v>1</v>
      </c>
      <c r="AS94" s="2">
        <v>0</v>
      </c>
      <c r="AT94" s="2">
        <v>0</v>
      </c>
      <c r="AU94" s="2">
        <v>0</v>
      </c>
      <c r="AV94" s="2">
        <v>0</v>
      </c>
      <c r="AW94" s="2">
        <v>0</v>
      </c>
      <c r="AX94" s="2">
        <v>0</v>
      </c>
      <c r="AY94" s="2">
        <v>0</v>
      </c>
      <c r="AZ94" s="2">
        <v>0</v>
      </c>
      <c r="BA94" s="2">
        <v>0</v>
      </c>
      <c r="BB94" s="2">
        <v>0</v>
      </c>
      <c r="BC94" s="2">
        <v>0</v>
      </c>
      <c r="BD94" s="2">
        <v>0</v>
      </c>
      <c r="BE94" s="2">
        <v>0</v>
      </c>
      <c r="BF94" s="2">
        <v>1</v>
      </c>
      <c r="BG94" s="2">
        <v>2</v>
      </c>
      <c r="BH94" s="2">
        <v>0</v>
      </c>
      <c r="BI94" s="2">
        <v>0</v>
      </c>
      <c r="BJ94" s="2">
        <v>0</v>
      </c>
      <c r="BK94" s="2">
        <v>1</v>
      </c>
      <c r="BL94" s="2">
        <v>1</v>
      </c>
      <c r="BM94" s="2">
        <v>0</v>
      </c>
      <c r="BN94" s="2">
        <v>1</v>
      </c>
      <c r="BO94" s="2">
        <v>0</v>
      </c>
      <c r="BP94" s="2">
        <v>0</v>
      </c>
      <c r="BQ94" s="2">
        <v>2</v>
      </c>
      <c r="BR94" s="2">
        <v>1</v>
      </c>
      <c r="BS94" s="2">
        <v>0</v>
      </c>
      <c r="CB94" s="2">
        <v>1</v>
      </c>
      <c r="CC94" s="2">
        <v>1</v>
      </c>
      <c r="CD94" s="2" t="s">
        <v>2526</v>
      </c>
      <c r="CE94" s="2">
        <v>2658</v>
      </c>
      <c r="CF94" s="46">
        <v>2658</v>
      </c>
      <c r="CG94" s="2">
        <v>0</v>
      </c>
      <c r="CH94" s="46">
        <v>0</v>
      </c>
      <c r="CI94" s="2">
        <v>1</v>
      </c>
      <c r="CJ94" s="2">
        <v>0</v>
      </c>
      <c r="CK94" s="2">
        <v>1</v>
      </c>
      <c r="CL94" s="2">
        <v>0</v>
      </c>
      <c r="CM94" s="2">
        <v>0</v>
      </c>
      <c r="CN94" s="2">
        <v>0</v>
      </c>
      <c r="CO94" s="2">
        <v>0</v>
      </c>
      <c r="CP94" s="2">
        <v>1</v>
      </c>
      <c r="CQ94" s="2">
        <v>1</v>
      </c>
      <c r="CR94" s="2">
        <v>1</v>
      </c>
      <c r="CT94" s="46">
        <v>3</v>
      </c>
      <c r="CU94" s="46">
        <v>120</v>
      </c>
      <c r="CV94" s="2">
        <v>0</v>
      </c>
      <c r="CX94" s="2">
        <v>0</v>
      </c>
      <c r="CZ94" s="2">
        <v>0</v>
      </c>
      <c r="DB94" s="46">
        <v>1</v>
      </c>
      <c r="DC94" s="46">
        <v>40</v>
      </c>
      <c r="DD94" s="46">
        <v>1</v>
      </c>
      <c r="DE94" s="46">
        <v>40</v>
      </c>
      <c r="DF94" s="2">
        <v>0</v>
      </c>
      <c r="DH94" s="46">
        <v>1</v>
      </c>
      <c r="DI94" s="46">
        <v>40</v>
      </c>
      <c r="DJ94" s="46">
        <v>0</v>
      </c>
      <c r="DK94" s="46"/>
      <c r="DL94" s="2">
        <v>0</v>
      </c>
      <c r="DN94" s="46">
        <v>2</v>
      </c>
      <c r="DO94" s="46">
        <v>80</v>
      </c>
      <c r="DP94" s="46">
        <v>1</v>
      </c>
      <c r="DQ94" s="46">
        <v>40</v>
      </c>
      <c r="DR94" s="2">
        <v>0</v>
      </c>
      <c r="DS94" s="46"/>
      <c r="DT94" s="46"/>
      <c r="DU94" s="46"/>
      <c r="DV94" s="46"/>
      <c r="DW94" s="46"/>
      <c r="DX94" s="46"/>
      <c r="DY94" s="46"/>
      <c r="DZ94" s="46"/>
      <c r="EA94" s="46"/>
      <c r="EB94" s="46"/>
      <c r="EC94" s="46"/>
      <c r="ED94" s="46"/>
      <c r="EE94" s="46"/>
      <c r="EF94" s="46"/>
      <c r="EG94" s="46"/>
      <c r="EH94" s="46"/>
      <c r="EI94" s="2">
        <v>0</v>
      </c>
      <c r="EJ94" s="2">
        <v>0</v>
      </c>
      <c r="EK94" s="2">
        <v>0</v>
      </c>
      <c r="EL94" s="2">
        <v>0</v>
      </c>
      <c r="EM94" s="2">
        <v>0</v>
      </c>
      <c r="EN94" s="2">
        <v>0</v>
      </c>
      <c r="EO94" s="2">
        <v>0</v>
      </c>
      <c r="EP94" s="2">
        <v>0</v>
      </c>
      <c r="EQ94" s="2">
        <v>0</v>
      </c>
      <c r="ER94" s="2">
        <v>0</v>
      </c>
      <c r="ES94" s="2">
        <v>0</v>
      </c>
      <c r="ET94" s="2">
        <v>0</v>
      </c>
      <c r="EU94" s="2">
        <v>0</v>
      </c>
      <c r="FD94" s="2">
        <v>1</v>
      </c>
      <c r="FE94" s="2">
        <v>0</v>
      </c>
      <c r="FF94" s="2">
        <v>0</v>
      </c>
      <c r="FG94" s="2">
        <v>0</v>
      </c>
      <c r="FH94" s="2">
        <v>0</v>
      </c>
      <c r="FI94" s="2">
        <v>1</v>
      </c>
      <c r="FJ94" s="2">
        <v>0</v>
      </c>
      <c r="FK94" s="2">
        <v>0</v>
      </c>
      <c r="FL94" s="2">
        <v>0</v>
      </c>
      <c r="FM94" s="2">
        <v>0</v>
      </c>
      <c r="FN94" s="2">
        <v>0</v>
      </c>
      <c r="FO94" s="2">
        <v>0</v>
      </c>
      <c r="FP94" s="2">
        <v>0</v>
      </c>
      <c r="FQ94" s="2">
        <v>0</v>
      </c>
      <c r="FZ94" s="2">
        <v>0</v>
      </c>
      <c r="GV94" s="2">
        <v>1</v>
      </c>
      <c r="GW94" s="2">
        <v>0</v>
      </c>
      <c r="GX94" s="2">
        <v>0</v>
      </c>
      <c r="GY94" s="2">
        <v>0</v>
      </c>
      <c r="GZ94" s="2">
        <v>0</v>
      </c>
      <c r="HA94" s="2">
        <v>1</v>
      </c>
      <c r="HB94" s="2">
        <v>0</v>
      </c>
      <c r="HC94" s="2">
        <v>0</v>
      </c>
      <c r="HD94" s="2">
        <v>0</v>
      </c>
      <c r="HE94" s="2">
        <v>0</v>
      </c>
      <c r="HF94" s="2">
        <v>0</v>
      </c>
      <c r="HG94" s="2">
        <v>0</v>
      </c>
      <c r="HH94" s="2">
        <v>0</v>
      </c>
      <c r="HI94" s="2">
        <v>0</v>
      </c>
      <c r="HR94" s="2">
        <v>1</v>
      </c>
      <c r="HS94" s="2">
        <v>1</v>
      </c>
      <c r="HT94" s="2">
        <v>0</v>
      </c>
      <c r="HU94" s="2">
        <v>0</v>
      </c>
      <c r="HV94" s="2">
        <v>0</v>
      </c>
      <c r="HW94" s="2">
        <v>0</v>
      </c>
      <c r="HX94" s="2">
        <v>0</v>
      </c>
      <c r="HY94" s="2">
        <v>0</v>
      </c>
      <c r="HZ94" s="2">
        <v>0</v>
      </c>
      <c r="IA94" s="2">
        <v>0</v>
      </c>
      <c r="IB94" s="2">
        <v>0</v>
      </c>
      <c r="IC94" s="2">
        <v>0</v>
      </c>
      <c r="ID94" s="2">
        <v>0</v>
      </c>
      <c r="IE94" s="2">
        <v>0</v>
      </c>
      <c r="IF94" s="2">
        <v>0</v>
      </c>
      <c r="IG94" s="2">
        <v>0</v>
      </c>
      <c r="IP94" s="2">
        <v>0</v>
      </c>
      <c r="IQ94" s="2">
        <v>0</v>
      </c>
      <c r="IR94" s="2">
        <v>0</v>
      </c>
      <c r="IS94" s="2">
        <v>0</v>
      </c>
      <c r="IT94" s="2">
        <v>0</v>
      </c>
      <c r="IU94" s="2">
        <v>0</v>
      </c>
      <c r="IV94" s="2">
        <v>0</v>
      </c>
      <c r="IW94" s="2">
        <v>0</v>
      </c>
      <c r="IX94" s="2">
        <v>0</v>
      </c>
      <c r="IY94" s="2">
        <v>0</v>
      </c>
      <c r="IZ94" s="2">
        <v>0</v>
      </c>
      <c r="JA94" s="2">
        <v>0</v>
      </c>
      <c r="JB94" s="2">
        <v>0</v>
      </c>
      <c r="JK94" s="2">
        <v>0</v>
      </c>
      <c r="JL94" s="2">
        <v>0</v>
      </c>
      <c r="JM94" s="2">
        <v>0</v>
      </c>
      <c r="JN94" s="2">
        <v>0</v>
      </c>
      <c r="JO94" s="2">
        <v>0</v>
      </c>
      <c r="JP94" s="2">
        <v>0</v>
      </c>
      <c r="JQ94" s="2">
        <v>0</v>
      </c>
      <c r="JR94" s="2">
        <v>0</v>
      </c>
      <c r="JS94" s="2">
        <v>0</v>
      </c>
      <c r="JT94" s="2">
        <v>0</v>
      </c>
      <c r="JU94" s="2">
        <v>0</v>
      </c>
      <c r="JV94" s="2">
        <v>0</v>
      </c>
      <c r="JW94" s="2">
        <v>0</v>
      </c>
      <c r="KF94" s="2">
        <v>1</v>
      </c>
      <c r="KG94" s="2">
        <v>10</v>
      </c>
      <c r="KH94" s="2">
        <v>1</v>
      </c>
      <c r="KJ94" s="2">
        <v>4</v>
      </c>
      <c r="KK94" s="2">
        <v>4</v>
      </c>
      <c r="KL94" s="2">
        <v>4</v>
      </c>
      <c r="KM94" s="2">
        <v>4</v>
      </c>
      <c r="KN94" s="2">
        <v>4</v>
      </c>
      <c r="KO94" s="2">
        <v>3</v>
      </c>
      <c r="KP94" s="2">
        <v>4</v>
      </c>
      <c r="KQ94" s="2">
        <v>3</v>
      </c>
      <c r="KR94" s="2">
        <v>4</v>
      </c>
      <c r="KS94" s="2">
        <v>4</v>
      </c>
      <c r="KT94" s="2">
        <v>2</v>
      </c>
      <c r="KU94" s="2">
        <v>4</v>
      </c>
      <c r="KV94" s="2">
        <v>0</v>
      </c>
      <c r="LE94" s="2">
        <v>1</v>
      </c>
      <c r="LF94" s="2">
        <v>1</v>
      </c>
      <c r="LG94" s="2">
        <v>1</v>
      </c>
      <c r="LH94" s="2">
        <v>0</v>
      </c>
      <c r="LI94" s="2">
        <v>0</v>
      </c>
      <c r="LJ94" s="2">
        <v>1</v>
      </c>
      <c r="LK94" s="2">
        <v>1</v>
      </c>
      <c r="LL94" s="2">
        <v>1</v>
      </c>
      <c r="LM94" s="2">
        <v>0</v>
      </c>
      <c r="LN94" s="46">
        <v>2</v>
      </c>
      <c r="LO94" s="46">
        <v>2</v>
      </c>
      <c r="LP94" s="2">
        <v>0</v>
      </c>
      <c r="LQ94" s="2">
        <v>1</v>
      </c>
      <c r="LR94" s="2">
        <v>1</v>
      </c>
      <c r="LS94" s="2">
        <v>0</v>
      </c>
      <c r="LT94" s="46">
        <v>1</v>
      </c>
      <c r="LU94" s="46">
        <v>1</v>
      </c>
      <c r="LV94" s="2">
        <v>0</v>
      </c>
      <c r="LW94" s="2">
        <v>0</v>
      </c>
      <c r="LX94" s="2">
        <v>0</v>
      </c>
      <c r="LY94" s="46">
        <v>1</v>
      </c>
      <c r="LZ94" s="46">
        <v>1</v>
      </c>
      <c r="MA94" s="46">
        <v>0</v>
      </c>
      <c r="MB94" s="2">
        <v>1</v>
      </c>
      <c r="MC94" s="2">
        <v>1</v>
      </c>
      <c r="MD94" s="2">
        <v>0</v>
      </c>
      <c r="ME94" s="2">
        <v>0</v>
      </c>
      <c r="MF94" s="2">
        <v>1</v>
      </c>
      <c r="MG94" s="2">
        <v>0</v>
      </c>
      <c r="MH94" s="2">
        <v>1</v>
      </c>
      <c r="MI94" s="2">
        <v>1</v>
      </c>
      <c r="MJ94" s="2">
        <v>1</v>
      </c>
      <c r="MK94" s="2">
        <v>1</v>
      </c>
      <c r="ML94" s="2">
        <v>1</v>
      </c>
      <c r="MM94" s="2">
        <v>0</v>
      </c>
      <c r="MN94" s="46">
        <v>1</v>
      </c>
      <c r="MO94" s="46">
        <v>0</v>
      </c>
      <c r="MP94" s="2">
        <v>0</v>
      </c>
      <c r="MQ94" s="2">
        <v>1</v>
      </c>
      <c r="MR94" s="2">
        <v>0</v>
      </c>
      <c r="MS94" s="2">
        <v>1</v>
      </c>
      <c r="MT94" s="2">
        <v>1</v>
      </c>
      <c r="MU94" s="2">
        <v>1</v>
      </c>
      <c r="MV94" s="2">
        <v>1</v>
      </c>
      <c r="MW94" s="2">
        <v>1</v>
      </c>
      <c r="MX94" s="2">
        <v>1</v>
      </c>
      <c r="MY94" s="2">
        <v>1</v>
      </c>
      <c r="MZ94" s="2">
        <v>1</v>
      </c>
      <c r="NA94" s="2">
        <v>1</v>
      </c>
      <c r="NB94" s="2">
        <v>1</v>
      </c>
      <c r="NC94" s="2">
        <v>1</v>
      </c>
      <c r="ND94" s="2">
        <v>0</v>
      </c>
      <c r="NE94" s="2">
        <v>0</v>
      </c>
      <c r="NF94" s="46">
        <v>1</v>
      </c>
      <c r="NG94" s="46">
        <v>0</v>
      </c>
      <c r="NH94" s="2">
        <v>0</v>
      </c>
      <c r="NI94" s="2">
        <v>1</v>
      </c>
      <c r="NJ94" s="2">
        <v>44085</v>
      </c>
      <c r="NK94" s="2">
        <v>2</v>
      </c>
      <c r="NL94" s="2">
        <v>1</v>
      </c>
      <c r="NM94" s="2">
        <v>0</v>
      </c>
      <c r="NN94" s="2">
        <v>0</v>
      </c>
      <c r="NO94" s="2">
        <v>0</v>
      </c>
      <c r="NP94" s="2">
        <v>0</v>
      </c>
      <c r="NQ94" s="2">
        <v>0</v>
      </c>
      <c r="NR94" s="2">
        <v>1</v>
      </c>
      <c r="NS94" s="2">
        <v>0</v>
      </c>
      <c r="NT94" s="2">
        <v>1</v>
      </c>
      <c r="NU94" s="2">
        <v>0</v>
      </c>
      <c r="NV94" s="2">
        <v>0</v>
      </c>
      <c r="NW94" s="2">
        <v>1</v>
      </c>
      <c r="NX94" s="2">
        <v>0</v>
      </c>
      <c r="NY94" s="2">
        <v>0</v>
      </c>
      <c r="NZ94" s="2">
        <v>0</v>
      </c>
      <c r="OA94" s="2">
        <v>0</v>
      </c>
      <c r="OB94" s="2">
        <v>0</v>
      </c>
      <c r="OC94" s="2">
        <v>0</v>
      </c>
      <c r="OD94" s="2">
        <v>0</v>
      </c>
      <c r="OE94" s="2">
        <v>0</v>
      </c>
      <c r="OF94" s="2">
        <v>0</v>
      </c>
      <c r="OG94" s="2">
        <v>0</v>
      </c>
      <c r="OH94" s="2">
        <v>0</v>
      </c>
      <c r="OI94" s="2">
        <v>2</v>
      </c>
      <c r="OJ94" s="2">
        <v>1</v>
      </c>
      <c r="OK94" s="2">
        <v>1</v>
      </c>
      <c r="OL94" s="2">
        <v>1</v>
      </c>
      <c r="OM94" s="2">
        <v>1</v>
      </c>
      <c r="ON94" s="2">
        <v>3</v>
      </c>
      <c r="OO94" s="2">
        <v>1</v>
      </c>
      <c r="OP94" s="2">
        <v>1</v>
      </c>
      <c r="OQ94" s="2">
        <v>3</v>
      </c>
      <c r="OR94" s="2">
        <v>1</v>
      </c>
      <c r="OS94" s="2">
        <v>1</v>
      </c>
      <c r="OT94" s="46">
        <v>3</v>
      </c>
      <c r="OU94" s="2">
        <v>1</v>
      </c>
      <c r="OV94" s="2">
        <v>1</v>
      </c>
      <c r="OW94" s="2">
        <v>1</v>
      </c>
      <c r="OX94" s="2">
        <v>1</v>
      </c>
      <c r="OY94" s="2">
        <v>1</v>
      </c>
      <c r="OZ94" s="2">
        <v>3</v>
      </c>
      <c r="PA94" s="2">
        <v>1</v>
      </c>
      <c r="PB94" s="2">
        <v>1</v>
      </c>
      <c r="PC94" s="46">
        <v>1</v>
      </c>
      <c r="PD94" s="46">
        <v>1</v>
      </c>
      <c r="PE94" s="2">
        <v>1</v>
      </c>
      <c r="PF94" s="2">
        <v>1</v>
      </c>
      <c r="PG94" s="2">
        <v>3</v>
      </c>
      <c r="PH94" s="46">
        <v>1</v>
      </c>
      <c r="PI94" s="2">
        <v>1</v>
      </c>
      <c r="PJ94" s="2">
        <v>1</v>
      </c>
      <c r="PK94" s="2">
        <v>1</v>
      </c>
      <c r="PL94" s="2">
        <v>1</v>
      </c>
      <c r="PM94" s="2">
        <v>3</v>
      </c>
      <c r="PN94" s="2">
        <v>1</v>
      </c>
      <c r="PO94" s="2">
        <v>1</v>
      </c>
      <c r="PP94" s="2">
        <v>3</v>
      </c>
      <c r="PQ94" s="2">
        <v>1</v>
      </c>
      <c r="PR94" s="2">
        <v>1</v>
      </c>
      <c r="PS94" s="2">
        <v>1</v>
      </c>
      <c r="PT94" s="2">
        <v>1</v>
      </c>
      <c r="PU94" s="2">
        <v>1</v>
      </c>
      <c r="PV94" s="2">
        <v>3</v>
      </c>
      <c r="PW94" s="2">
        <v>1</v>
      </c>
      <c r="PX94" s="2">
        <v>1</v>
      </c>
      <c r="PY94" s="2">
        <v>1</v>
      </c>
      <c r="PZ94" s="2">
        <v>1</v>
      </c>
      <c r="QA94" s="2">
        <v>1</v>
      </c>
      <c r="QB94" s="2">
        <v>1</v>
      </c>
      <c r="QC94" s="2">
        <v>1</v>
      </c>
      <c r="QD94" s="2">
        <v>1</v>
      </c>
      <c r="QE94" s="2">
        <v>1</v>
      </c>
      <c r="QF94" s="2">
        <v>3</v>
      </c>
      <c r="QG94" s="2">
        <v>1</v>
      </c>
      <c r="QH94" s="2">
        <v>1</v>
      </c>
      <c r="QI94" s="2">
        <v>3</v>
      </c>
      <c r="QJ94" s="2">
        <v>2</v>
      </c>
      <c r="QK94" s="2">
        <v>1</v>
      </c>
      <c r="QL94" s="2">
        <v>1</v>
      </c>
      <c r="QM94" s="2">
        <v>1</v>
      </c>
      <c r="QN94" s="2">
        <v>1</v>
      </c>
      <c r="QO94" s="2">
        <v>2</v>
      </c>
      <c r="QP94" s="2">
        <v>1</v>
      </c>
      <c r="QQ94" s="2">
        <v>1</v>
      </c>
      <c r="QR94" s="2">
        <v>0</v>
      </c>
      <c r="QT94" s="2">
        <v>0</v>
      </c>
      <c r="QV94" s="2">
        <v>2</v>
      </c>
      <c r="QW94" s="2">
        <v>2</v>
      </c>
      <c r="QX94" s="2">
        <v>1</v>
      </c>
      <c r="QY94" s="2">
        <v>0</v>
      </c>
      <c r="RA94" s="2">
        <v>0</v>
      </c>
      <c r="RB94" s="2">
        <v>1</v>
      </c>
      <c r="RC94" s="2">
        <v>1</v>
      </c>
      <c r="RD94" s="2">
        <v>2</v>
      </c>
      <c r="RE94" s="2">
        <v>1</v>
      </c>
      <c r="RF94" s="2">
        <v>0</v>
      </c>
      <c r="RG94" s="2">
        <v>1</v>
      </c>
      <c r="RH94" s="2">
        <v>1</v>
      </c>
      <c r="RJ94" s="2">
        <v>1</v>
      </c>
      <c r="RK94" s="2">
        <v>1</v>
      </c>
      <c r="RL94" s="2">
        <v>0</v>
      </c>
      <c r="RM94" s="2">
        <v>0</v>
      </c>
      <c r="RN94" s="2">
        <v>0</v>
      </c>
      <c r="RO94" s="2">
        <v>0</v>
      </c>
      <c r="RP94" s="2">
        <v>0</v>
      </c>
      <c r="RQ94" s="2">
        <v>0</v>
      </c>
      <c r="RR94" s="2">
        <v>1</v>
      </c>
      <c r="RS94" s="2">
        <v>0</v>
      </c>
      <c r="RT94" s="2">
        <v>1</v>
      </c>
      <c r="RU94" s="2">
        <v>0</v>
      </c>
      <c r="RV94" s="2">
        <v>0</v>
      </c>
      <c r="RW94" s="2">
        <v>0</v>
      </c>
      <c r="RX94" s="2">
        <v>0</v>
      </c>
      <c r="RY94" s="2">
        <v>0</v>
      </c>
      <c r="RZ94" s="2">
        <v>0</v>
      </c>
      <c r="SA94" s="2">
        <v>0</v>
      </c>
      <c r="SB94" s="2">
        <v>0</v>
      </c>
      <c r="SC94" s="2">
        <v>1</v>
      </c>
      <c r="SD94" s="2">
        <v>1</v>
      </c>
      <c r="SE94" s="2">
        <v>0</v>
      </c>
      <c r="SF94" s="2">
        <v>1</v>
      </c>
      <c r="SG94" s="2">
        <v>0</v>
      </c>
      <c r="SH94" s="2">
        <v>0</v>
      </c>
      <c r="SI94" s="2">
        <v>0</v>
      </c>
      <c r="SK94" s="2">
        <v>1</v>
      </c>
      <c r="SL94" s="2">
        <v>1</v>
      </c>
      <c r="SM94" s="2">
        <v>1</v>
      </c>
      <c r="SN94" s="2">
        <v>0</v>
      </c>
      <c r="SO94" s="2">
        <v>1</v>
      </c>
      <c r="SP94" s="2">
        <v>1</v>
      </c>
      <c r="SQ94" s="2">
        <v>1</v>
      </c>
      <c r="SR94" s="2">
        <v>1</v>
      </c>
      <c r="SS94" s="2">
        <v>0</v>
      </c>
      <c r="ST94" s="2">
        <v>0</v>
      </c>
      <c r="SU94" s="2">
        <v>1</v>
      </c>
      <c r="SV94" s="2">
        <v>1</v>
      </c>
      <c r="SW94" s="2">
        <v>1</v>
      </c>
      <c r="SX94" s="2">
        <v>1</v>
      </c>
      <c r="SY94" s="2">
        <v>1</v>
      </c>
      <c r="SZ94" s="2">
        <v>0</v>
      </c>
      <c r="TA94" s="2">
        <v>1</v>
      </c>
      <c r="TB94" s="2">
        <v>0</v>
      </c>
      <c r="TC94" s="2">
        <v>0</v>
      </c>
      <c r="TE94" s="2">
        <v>0</v>
      </c>
      <c r="TF94" s="2">
        <v>0</v>
      </c>
      <c r="TG94" s="2">
        <v>1</v>
      </c>
      <c r="TH94" s="2">
        <v>1</v>
      </c>
      <c r="TI94" s="2">
        <v>1</v>
      </c>
      <c r="TJ94" s="2">
        <v>1</v>
      </c>
      <c r="TK94" s="2">
        <v>0</v>
      </c>
      <c r="TL94" s="2">
        <v>1</v>
      </c>
      <c r="TM94" s="2">
        <v>1</v>
      </c>
      <c r="TN94" s="2">
        <v>1</v>
      </c>
      <c r="TO94" s="2">
        <v>1</v>
      </c>
      <c r="TP94" s="2">
        <v>1</v>
      </c>
      <c r="TQ94" s="2">
        <v>1</v>
      </c>
      <c r="TR94" s="2">
        <v>1</v>
      </c>
      <c r="TS94" s="2">
        <v>1</v>
      </c>
      <c r="TT94" s="2">
        <v>1</v>
      </c>
      <c r="TU94" s="2">
        <v>0</v>
      </c>
      <c r="TV94" s="2">
        <v>1</v>
      </c>
      <c r="TW94" s="2">
        <v>1</v>
      </c>
      <c r="TX94" s="2">
        <v>0</v>
      </c>
      <c r="TY94" s="2">
        <v>0</v>
      </c>
      <c r="UA94" s="2">
        <v>1</v>
      </c>
      <c r="UB94" s="2">
        <v>3</v>
      </c>
      <c r="UC94" s="2">
        <v>1</v>
      </c>
      <c r="UD94" s="2">
        <v>0</v>
      </c>
      <c r="UE94" s="2">
        <v>1</v>
      </c>
      <c r="UF94" s="2">
        <v>0</v>
      </c>
      <c r="UG94" s="2">
        <v>1</v>
      </c>
      <c r="UH94" s="2">
        <v>1</v>
      </c>
      <c r="UI94" s="2">
        <v>1</v>
      </c>
      <c r="UJ94" s="2">
        <v>1</v>
      </c>
      <c r="UK94" s="2">
        <v>0</v>
      </c>
      <c r="UL94" s="2">
        <v>0</v>
      </c>
      <c r="UM94" s="2">
        <v>0</v>
      </c>
      <c r="UN94" s="2">
        <v>1</v>
      </c>
      <c r="UO94" s="2">
        <v>1</v>
      </c>
      <c r="UP94" s="2">
        <v>1</v>
      </c>
      <c r="UQ94" s="2">
        <v>1</v>
      </c>
      <c r="UR94" s="2">
        <v>1</v>
      </c>
      <c r="US94" s="2">
        <v>1</v>
      </c>
      <c r="UT94" s="2">
        <v>1</v>
      </c>
      <c r="UU94" s="2">
        <v>1</v>
      </c>
      <c r="UV94" s="2">
        <v>1</v>
      </c>
      <c r="UW94" s="2">
        <v>1</v>
      </c>
      <c r="UX94" s="2">
        <v>1</v>
      </c>
      <c r="UY94" s="2">
        <v>0</v>
      </c>
      <c r="UZ94" s="2">
        <v>2</v>
      </c>
    </row>
    <row r="95" spans="1:572" x14ac:dyDescent="0.25">
      <c r="A95" s="2">
        <v>154</v>
      </c>
      <c r="B95" s="2" t="s">
        <v>114</v>
      </c>
      <c r="C95" s="2" t="s">
        <v>1328</v>
      </c>
      <c r="D95" s="2">
        <v>1</v>
      </c>
      <c r="F95" s="31" t="s">
        <v>2638</v>
      </c>
      <c r="G95" s="2">
        <v>1</v>
      </c>
      <c r="H95" s="2">
        <v>0</v>
      </c>
      <c r="J95" s="2">
        <v>0</v>
      </c>
      <c r="K95" s="2">
        <v>0</v>
      </c>
      <c r="L95" s="2">
        <v>0</v>
      </c>
      <c r="M95" s="2">
        <v>1</v>
      </c>
      <c r="N95" s="2">
        <v>1</v>
      </c>
      <c r="O95" s="2">
        <v>0</v>
      </c>
      <c r="P95" s="2">
        <v>1</v>
      </c>
      <c r="Q95" s="2">
        <v>0</v>
      </c>
      <c r="R95" s="2">
        <v>0</v>
      </c>
      <c r="S95" s="2">
        <v>0</v>
      </c>
      <c r="T95" s="2">
        <v>0</v>
      </c>
      <c r="U95" s="2">
        <v>1</v>
      </c>
      <c r="V95" s="2">
        <v>1</v>
      </c>
      <c r="W95" s="2">
        <v>1</v>
      </c>
      <c r="X95" s="2">
        <v>1</v>
      </c>
      <c r="Y95" s="2">
        <v>1</v>
      </c>
      <c r="Z95" s="2">
        <v>0</v>
      </c>
      <c r="AA95" s="2">
        <v>0</v>
      </c>
      <c r="AB95" s="2">
        <v>0</v>
      </c>
      <c r="AC95" s="2">
        <v>0</v>
      </c>
      <c r="AD95" s="2">
        <v>1</v>
      </c>
      <c r="AE95" s="2">
        <v>0</v>
      </c>
      <c r="AF95" s="2">
        <v>1</v>
      </c>
      <c r="AG95" s="2">
        <v>3</v>
      </c>
      <c r="AH95" s="2">
        <v>1</v>
      </c>
      <c r="AI95" s="2">
        <v>6</v>
      </c>
      <c r="AJ95" s="46">
        <v>1</v>
      </c>
      <c r="AK95" s="2">
        <v>1</v>
      </c>
      <c r="AL95" s="2">
        <v>0</v>
      </c>
      <c r="AM95" s="2">
        <v>0</v>
      </c>
      <c r="AN95" s="2">
        <v>0</v>
      </c>
      <c r="AO95" s="2">
        <v>0</v>
      </c>
      <c r="AP95" s="2">
        <v>0</v>
      </c>
      <c r="AQ95" s="2">
        <v>0</v>
      </c>
      <c r="AR95" s="2">
        <v>1</v>
      </c>
      <c r="AS95" s="2">
        <v>0</v>
      </c>
      <c r="AT95" s="2">
        <v>0</v>
      </c>
      <c r="AU95" s="2">
        <v>0</v>
      </c>
      <c r="AV95" s="2">
        <v>0</v>
      </c>
      <c r="AW95" s="2">
        <v>1</v>
      </c>
      <c r="AX95" s="2">
        <v>0</v>
      </c>
      <c r="AY95" s="2">
        <v>0</v>
      </c>
      <c r="AZ95" s="2">
        <v>0</v>
      </c>
      <c r="BA95" s="2">
        <v>0</v>
      </c>
      <c r="BB95" s="2">
        <v>1</v>
      </c>
      <c r="BC95" s="2">
        <v>0</v>
      </c>
      <c r="BD95" s="2">
        <v>0</v>
      </c>
      <c r="BE95" s="2">
        <v>0</v>
      </c>
      <c r="BF95" s="2">
        <v>1</v>
      </c>
      <c r="BG95" s="2">
        <v>0</v>
      </c>
      <c r="BH95" s="2">
        <v>0</v>
      </c>
      <c r="BI95" s="2">
        <v>0</v>
      </c>
      <c r="BJ95" s="2">
        <v>0</v>
      </c>
      <c r="BK95" s="2">
        <v>0</v>
      </c>
      <c r="BL95" s="2">
        <v>0</v>
      </c>
      <c r="BM95" s="2">
        <v>0</v>
      </c>
      <c r="BN95" s="2">
        <v>1</v>
      </c>
      <c r="BO95" s="2">
        <v>0</v>
      </c>
      <c r="BP95" s="2">
        <v>0</v>
      </c>
      <c r="BQ95" s="2">
        <v>0</v>
      </c>
      <c r="BR95" s="2">
        <v>0</v>
      </c>
      <c r="BS95" s="2">
        <v>1</v>
      </c>
      <c r="BT95" s="2">
        <v>0</v>
      </c>
      <c r="BU95" s="2">
        <v>0</v>
      </c>
      <c r="BV95" s="2">
        <v>1</v>
      </c>
      <c r="BW95" s="2">
        <v>0</v>
      </c>
      <c r="BX95" s="2">
        <v>0</v>
      </c>
      <c r="BY95" s="2">
        <v>0</v>
      </c>
      <c r="BZ95" s="2">
        <v>0</v>
      </c>
      <c r="CA95" s="2">
        <v>0</v>
      </c>
      <c r="CB95" s="2">
        <v>1</v>
      </c>
      <c r="CC95" s="2">
        <v>1</v>
      </c>
      <c r="CD95" s="2" t="s">
        <v>2527</v>
      </c>
      <c r="CE95" s="2">
        <v>80000</v>
      </c>
      <c r="CF95" s="46">
        <v>9354</v>
      </c>
      <c r="CG95" s="2">
        <v>0</v>
      </c>
      <c r="CH95" s="46">
        <v>7</v>
      </c>
      <c r="CI95" s="2">
        <v>2</v>
      </c>
      <c r="CJ95" s="2">
        <v>0</v>
      </c>
      <c r="CK95" s="2">
        <v>0</v>
      </c>
      <c r="CL95" s="2">
        <v>0</v>
      </c>
      <c r="CM95" s="2">
        <v>7</v>
      </c>
      <c r="CN95" s="2">
        <v>1</v>
      </c>
      <c r="CO95" s="2">
        <v>1</v>
      </c>
      <c r="CP95" s="2">
        <v>1</v>
      </c>
      <c r="CQ95" s="2">
        <v>5</v>
      </c>
      <c r="CR95" s="2">
        <v>2</v>
      </c>
      <c r="CS95" s="2">
        <v>6</v>
      </c>
      <c r="CT95" s="46">
        <v>6</v>
      </c>
      <c r="CU95" s="46">
        <v>240</v>
      </c>
      <c r="CV95" s="2">
        <v>0</v>
      </c>
      <c r="CX95" s="2">
        <v>2</v>
      </c>
      <c r="CY95" s="2">
        <v>80</v>
      </c>
      <c r="CZ95" s="2">
        <v>1</v>
      </c>
      <c r="DA95" s="2">
        <v>30</v>
      </c>
      <c r="DB95" s="46">
        <v>3</v>
      </c>
      <c r="DC95" s="46">
        <v>110</v>
      </c>
      <c r="DD95" s="46">
        <v>8</v>
      </c>
      <c r="DE95" s="46">
        <v>320</v>
      </c>
      <c r="DF95" s="2">
        <v>1</v>
      </c>
      <c r="DG95" s="2">
        <v>40</v>
      </c>
      <c r="DH95" s="46">
        <v>6</v>
      </c>
      <c r="DI95" s="46">
        <v>230</v>
      </c>
      <c r="DJ95" s="46">
        <v>0</v>
      </c>
      <c r="DK95" s="46"/>
      <c r="DL95" s="2">
        <v>7</v>
      </c>
      <c r="DM95" s="2">
        <v>280</v>
      </c>
      <c r="DN95" s="46">
        <v>18</v>
      </c>
      <c r="DO95" s="46">
        <v>720</v>
      </c>
      <c r="DP95" s="46">
        <v>3</v>
      </c>
      <c r="DQ95" s="46">
        <v>120</v>
      </c>
      <c r="DR95" s="2">
        <v>1</v>
      </c>
      <c r="DS95" s="46">
        <v>0</v>
      </c>
      <c r="DT95" s="46"/>
      <c r="DU95" s="46">
        <v>1</v>
      </c>
      <c r="DV95" s="46">
        <v>40</v>
      </c>
      <c r="DW95" s="46">
        <v>1</v>
      </c>
      <c r="DX95" s="46">
        <v>40</v>
      </c>
      <c r="DY95" s="46">
        <v>0</v>
      </c>
      <c r="DZ95" s="46"/>
      <c r="EA95" s="46">
        <v>2</v>
      </c>
      <c r="EB95" s="46">
        <v>60</v>
      </c>
      <c r="EC95" s="46">
        <v>0</v>
      </c>
      <c r="ED95" s="46"/>
      <c r="EE95" s="46">
        <v>0</v>
      </c>
      <c r="EF95" s="46"/>
      <c r="EG95" s="46">
        <v>0</v>
      </c>
      <c r="EH95" s="46"/>
      <c r="EI95" s="2">
        <v>0</v>
      </c>
      <c r="EJ95" s="2">
        <v>0</v>
      </c>
      <c r="EK95" s="2">
        <v>0</v>
      </c>
      <c r="EL95" s="2">
        <v>0</v>
      </c>
      <c r="EM95" s="2">
        <v>0</v>
      </c>
      <c r="EN95" s="2">
        <v>0</v>
      </c>
      <c r="EO95" s="2">
        <v>0</v>
      </c>
      <c r="EP95" s="2">
        <v>0</v>
      </c>
      <c r="EQ95" s="2">
        <v>0</v>
      </c>
      <c r="ER95" s="2">
        <v>0</v>
      </c>
      <c r="ES95" s="2">
        <v>0</v>
      </c>
      <c r="ET95" s="2">
        <v>0</v>
      </c>
      <c r="EU95" s="2">
        <v>0</v>
      </c>
      <c r="FD95" s="2">
        <v>1</v>
      </c>
      <c r="FE95" s="2">
        <v>1</v>
      </c>
      <c r="FF95" s="2">
        <v>0</v>
      </c>
      <c r="FG95" s="2">
        <v>0</v>
      </c>
      <c r="FH95" s="2">
        <v>0</v>
      </c>
      <c r="FI95" s="2">
        <v>1</v>
      </c>
      <c r="FJ95" s="2">
        <v>0</v>
      </c>
      <c r="FK95" s="2">
        <v>0</v>
      </c>
      <c r="FL95" s="2">
        <v>0</v>
      </c>
      <c r="FM95" s="2">
        <v>0</v>
      </c>
      <c r="FN95" s="2">
        <v>1</v>
      </c>
      <c r="FO95" s="2">
        <v>0</v>
      </c>
      <c r="FP95" s="2">
        <v>0</v>
      </c>
      <c r="FQ95" s="2">
        <v>1</v>
      </c>
      <c r="FR95" s="2">
        <v>0</v>
      </c>
      <c r="FS95" s="2">
        <v>0</v>
      </c>
      <c r="FT95" s="2">
        <v>1</v>
      </c>
      <c r="FU95" s="2">
        <v>0</v>
      </c>
      <c r="FV95" s="2">
        <v>0</v>
      </c>
      <c r="FW95" s="2">
        <v>0</v>
      </c>
      <c r="FX95" s="2">
        <v>0</v>
      </c>
      <c r="FY95" s="2">
        <v>0</v>
      </c>
      <c r="FZ95" s="2">
        <v>0</v>
      </c>
      <c r="GV95" s="2">
        <v>1</v>
      </c>
      <c r="GW95" s="2">
        <v>1</v>
      </c>
      <c r="GX95" s="2">
        <v>0</v>
      </c>
      <c r="GY95" s="2">
        <v>1</v>
      </c>
      <c r="GZ95" s="2">
        <v>0</v>
      </c>
      <c r="HA95" s="2">
        <v>1</v>
      </c>
      <c r="HB95" s="2">
        <v>0</v>
      </c>
      <c r="HC95" s="2">
        <v>0</v>
      </c>
      <c r="HD95" s="2">
        <v>1</v>
      </c>
      <c r="HE95" s="2">
        <v>0</v>
      </c>
      <c r="HF95" s="2">
        <v>0</v>
      </c>
      <c r="HG95" s="2">
        <v>3</v>
      </c>
      <c r="HH95" s="2">
        <v>0</v>
      </c>
      <c r="HI95" s="2">
        <v>1</v>
      </c>
      <c r="HJ95" s="2">
        <v>0</v>
      </c>
      <c r="HK95" s="2">
        <v>0</v>
      </c>
      <c r="HL95" s="2">
        <v>0</v>
      </c>
      <c r="HM95" s="2">
        <v>0</v>
      </c>
      <c r="HN95" s="2">
        <v>1</v>
      </c>
      <c r="HO95" s="2">
        <v>0</v>
      </c>
      <c r="HP95" s="2">
        <v>0</v>
      </c>
      <c r="HQ95" s="2">
        <v>1</v>
      </c>
      <c r="HR95" s="2">
        <v>1</v>
      </c>
      <c r="HS95" s="2">
        <v>1</v>
      </c>
      <c r="HT95" s="2">
        <v>1</v>
      </c>
      <c r="HU95" s="2">
        <v>0</v>
      </c>
      <c r="HV95" s="2">
        <v>0</v>
      </c>
      <c r="HW95" s="2">
        <v>1</v>
      </c>
      <c r="HX95" s="2">
        <v>0</v>
      </c>
      <c r="HY95" s="2">
        <v>1</v>
      </c>
      <c r="HZ95" s="2">
        <v>0</v>
      </c>
      <c r="IA95" s="2">
        <v>0</v>
      </c>
      <c r="IB95" s="2">
        <v>2</v>
      </c>
      <c r="IC95" s="2">
        <v>0</v>
      </c>
      <c r="ID95" s="2">
        <v>1</v>
      </c>
      <c r="IE95" s="2">
        <v>2</v>
      </c>
      <c r="IF95" s="2">
        <v>3</v>
      </c>
      <c r="IG95" s="2">
        <v>1</v>
      </c>
      <c r="IH95" s="2">
        <v>0</v>
      </c>
      <c r="II95" s="2">
        <v>0</v>
      </c>
      <c r="IJ95" s="2">
        <v>0</v>
      </c>
      <c r="IK95" s="2">
        <v>0</v>
      </c>
      <c r="IL95" s="2">
        <v>1</v>
      </c>
      <c r="IM95" s="2">
        <v>0</v>
      </c>
      <c r="IN95" s="2">
        <v>0</v>
      </c>
      <c r="IO95" s="2">
        <v>1</v>
      </c>
      <c r="IP95" s="2">
        <v>2</v>
      </c>
      <c r="IQ95" s="2">
        <v>0</v>
      </c>
      <c r="IR95" s="2">
        <v>2</v>
      </c>
      <c r="IS95" s="2">
        <v>0</v>
      </c>
      <c r="IT95" s="2">
        <v>3</v>
      </c>
      <c r="IU95" s="2">
        <v>0</v>
      </c>
      <c r="IV95" s="2">
        <v>0</v>
      </c>
      <c r="IW95" s="2">
        <v>2</v>
      </c>
      <c r="IX95" s="2">
        <v>0</v>
      </c>
      <c r="IY95" s="2">
        <v>1</v>
      </c>
      <c r="IZ95" s="2">
        <v>3</v>
      </c>
      <c r="JA95" s="2">
        <v>3</v>
      </c>
      <c r="JB95" s="2">
        <v>1</v>
      </c>
      <c r="JC95" s="2">
        <v>0</v>
      </c>
      <c r="JD95" s="2">
        <v>0</v>
      </c>
      <c r="JE95" s="2">
        <v>0</v>
      </c>
      <c r="JF95" s="2">
        <v>0</v>
      </c>
      <c r="JG95" s="2">
        <v>1</v>
      </c>
      <c r="JH95" s="2">
        <v>0</v>
      </c>
      <c r="JI95" s="2">
        <v>0</v>
      </c>
      <c r="JJ95" s="2">
        <v>0</v>
      </c>
      <c r="JK95" s="2">
        <v>0</v>
      </c>
      <c r="JL95" s="2">
        <v>0</v>
      </c>
      <c r="JM95" s="2">
        <v>0</v>
      </c>
      <c r="JN95" s="2">
        <v>0</v>
      </c>
      <c r="JO95" s="2">
        <v>0</v>
      </c>
      <c r="JP95" s="2">
        <v>0</v>
      </c>
      <c r="JQ95" s="2">
        <v>0</v>
      </c>
      <c r="JR95" s="2">
        <v>0</v>
      </c>
      <c r="JS95" s="2">
        <v>0</v>
      </c>
      <c r="JT95" s="2">
        <v>0</v>
      </c>
      <c r="JU95" s="2">
        <v>0</v>
      </c>
      <c r="JV95" s="2">
        <v>0</v>
      </c>
      <c r="JW95" s="2">
        <v>0</v>
      </c>
      <c r="KF95" s="2">
        <v>1</v>
      </c>
      <c r="KG95" s="2">
        <v>14</v>
      </c>
      <c r="KH95" s="2">
        <v>1</v>
      </c>
      <c r="KJ95" s="2">
        <v>2</v>
      </c>
      <c r="KK95" s="2">
        <v>4</v>
      </c>
      <c r="KL95" s="2">
        <v>4</v>
      </c>
      <c r="KM95" s="2">
        <v>2</v>
      </c>
      <c r="KN95" s="2">
        <v>2</v>
      </c>
      <c r="KO95" s="2">
        <v>2</v>
      </c>
      <c r="KP95" s="2">
        <v>2</v>
      </c>
      <c r="KQ95" s="2">
        <v>2</v>
      </c>
      <c r="KR95" s="2">
        <v>4</v>
      </c>
      <c r="KS95" s="2">
        <v>2</v>
      </c>
      <c r="KT95" s="2">
        <v>2</v>
      </c>
      <c r="KU95" s="2">
        <v>2</v>
      </c>
      <c r="KV95" s="2">
        <v>1</v>
      </c>
      <c r="KW95" s="2">
        <v>4</v>
      </c>
      <c r="KX95" s="2">
        <v>2</v>
      </c>
      <c r="KY95" s="2">
        <v>2</v>
      </c>
      <c r="KZ95" s="2">
        <v>4</v>
      </c>
      <c r="LA95" s="2">
        <v>2</v>
      </c>
      <c r="LB95" s="2">
        <v>4</v>
      </c>
      <c r="LC95" s="2">
        <v>4</v>
      </c>
      <c r="LD95" s="2">
        <v>4</v>
      </c>
      <c r="LE95" s="2">
        <v>1</v>
      </c>
      <c r="LF95" s="2">
        <v>1</v>
      </c>
      <c r="LG95" s="2">
        <v>1</v>
      </c>
      <c r="LH95" s="2">
        <v>0</v>
      </c>
      <c r="LI95" s="2">
        <v>0</v>
      </c>
      <c r="LJ95" s="2">
        <v>1</v>
      </c>
      <c r="LK95" s="2">
        <v>1</v>
      </c>
      <c r="LL95" s="2">
        <v>1</v>
      </c>
      <c r="LM95" s="2">
        <v>0</v>
      </c>
      <c r="LN95" s="46">
        <v>3</v>
      </c>
      <c r="LO95" s="46">
        <v>1</v>
      </c>
      <c r="LP95" s="2">
        <v>1</v>
      </c>
      <c r="LQ95" s="2">
        <v>2</v>
      </c>
      <c r="LR95" s="2">
        <v>0</v>
      </c>
      <c r="LS95" s="2">
        <v>1</v>
      </c>
      <c r="LT95" s="46">
        <v>1</v>
      </c>
      <c r="LU95" s="46">
        <v>1</v>
      </c>
      <c r="LV95" s="2">
        <v>1</v>
      </c>
      <c r="LW95" s="2">
        <v>0</v>
      </c>
      <c r="LX95" s="2">
        <v>0</v>
      </c>
      <c r="LY95" s="46">
        <v>0</v>
      </c>
      <c r="LZ95" s="46">
        <v>0</v>
      </c>
      <c r="MA95" s="46">
        <v>0</v>
      </c>
      <c r="MB95" s="2">
        <v>0</v>
      </c>
      <c r="MC95" s="2">
        <v>1</v>
      </c>
      <c r="MD95" s="2">
        <v>0</v>
      </c>
      <c r="ME95" s="2">
        <v>0</v>
      </c>
      <c r="MF95" s="2">
        <v>0</v>
      </c>
      <c r="MG95" s="2">
        <v>0</v>
      </c>
      <c r="MH95" s="2">
        <v>1</v>
      </c>
      <c r="MI95" s="2">
        <v>1</v>
      </c>
      <c r="MJ95" s="2">
        <v>0</v>
      </c>
      <c r="MK95" s="2">
        <v>1</v>
      </c>
      <c r="ML95" s="2">
        <v>0</v>
      </c>
      <c r="MM95" s="2">
        <v>0</v>
      </c>
      <c r="MN95" s="46">
        <v>0</v>
      </c>
      <c r="MO95" s="46">
        <v>0</v>
      </c>
      <c r="MP95" s="2">
        <v>1</v>
      </c>
      <c r="MQ95" s="2">
        <v>1</v>
      </c>
      <c r="MR95" s="2">
        <v>0</v>
      </c>
      <c r="MS95" s="2">
        <v>1</v>
      </c>
      <c r="MT95" s="2">
        <v>1</v>
      </c>
      <c r="MU95" s="2">
        <v>1</v>
      </c>
      <c r="MV95" s="2">
        <v>2</v>
      </c>
      <c r="MW95" s="2">
        <v>2</v>
      </c>
      <c r="MX95" s="2">
        <v>2</v>
      </c>
      <c r="MY95" s="2">
        <v>0</v>
      </c>
      <c r="MZ95" s="2">
        <v>0</v>
      </c>
      <c r="NA95" s="2">
        <v>1</v>
      </c>
      <c r="NB95" s="2">
        <v>1</v>
      </c>
      <c r="NC95" s="2">
        <v>0</v>
      </c>
      <c r="ND95" s="2">
        <v>0</v>
      </c>
      <c r="NE95" s="2">
        <v>1</v>
      </c>
      <c r="NF95" s="46">
        <v>1</v>
      </c>
      <c r="NG95" s="46">
        <v>1</v>
      </c>
      <c r="NH95" s="2">
        <v>1</v>
      </c>
      <c r="NI95" s="2">
        <v>1</v>
      </c>
      <c r="NJ95" s="2">
        <v>44062</v>
      </c>
      <c r="NK95" s="2">
        <v>2</v>
      </c>
      <c r="NL95" s="2">
        <v>1</v>
      </c>
      <c r="NM95" s="2">
        <v>0</v>
      </c>
      <c r="NN95" s="2">
        <v>0</v>
      </c>
      <c r="NO95" s="2">
        <v>0</v>
      </c>
      <c r="NP95" s="2">
        <v>0</v>
      </c>
      <c r="NQ95" s="2">
        <v>0</v>
      </c>
      <c r="NR95" s="2">
        <v>1</v>
      </c>
      <c r="NS95" s="2">
        <v>1</v>
      </c>
      <c r="NT95" s="2">
        <v>0</v>
      </c>
      <c r="NU95" s="2">
        <v>0</v>
      </c>
      <c r="NV95" s="2">
        <v>1</v>
      </c>
      <c r="NW95" s="2">
        <v>0</v>
      </c>
      <c r="NX95" s="2">
        <v>0</v>
      </c>
      <c r="NY95" s="2">
        <v>0</v>
      </c>
      <c r="NZ95" s="2">
        <v>0</v>
      </c>
      <c r="OA95" s="2">
        <v>0</v>
      </c>
      <c r="OB95" s="2">
        <v>0</v>
      </c>
      <c r="OC95" s="2">
        <v>0</v>
      </c>
      <c r="OD95" s="2">
        <v>0</v>
      </c>
      <c r="OE95" s="2">
        <v>0</v>
      </c>
      <c r="OF95" s="2">
        <v>0</v>
      </c>
      <c r="OG95" s="2">
        <v>0</v>
      </c>
      <c r="OH95" s="2">
        <v>1</v>
      </c>
      <c r="OI95" s="2">
        <v>1</v>
      </c>
      <c r="OJ95" s="2">
        <v>1</v>
      </c>
      <c r="OK95" s="2">
        <v>1</v>
      </c>
      <c r="OL95" s="2">
        <v>1</v>
      </c>
      <c r="OM95" s="2">
        <v>1</v>
      </c>
      <c r="ON95" s="2">
        <v>3</v>
      </c>
      <c r="OO95" s="2">
        <v>1</v>
      </c>
      <c r="OP95" s="2">
        <v>1</v>
      </c>
      <c r="OQ95" s="2">
        <v>1</v>
      </c>
      <c r="OR95" s="2">
        <v>1</v>
      </c>
      <c r="OS95" s="2">
        <v>1</v>
      </c>
      <c r="OT95" s="46">
        <v>2</v>
      </c>
      <c r="OU95" s="2">
        <v>2</v>
      </c>
      <c r="OV95" s="2">
        <v>2</v>
      </c>
      <c r="OW95" s="2">
        <v>2</v>
      </c>
      <c r="OX95" s="2">
        <v>1</v>
      </c>
      <c r="OY95" s="2">
        <v>1</v>
      </c>
      <c r="OZ95" s="2">
        <v>1</v>
      </c>
      <c r="PA95" s="2">
        <v>1</v>
      </c>
      <c r="PB95" s="2">
        <v>1</v>
      </c>
      <c r="PC95" s="46">
        <v>2</v>
      </c>
      <c r="PD95" s="46">
        <v>2</v>
      </c>
      <c r="PE95" s="2">
        <v>1</v>
      </c>
      <c r="PF95" s="2">
        <v>1</v>
      </c>
      <c r="PG95" s="2">
        <v>1</v>
      </c>
      <c r="PH95" s="46">
        <v>1</v>
      </c>
      <c r="PI95" s="2">
        <v>2</v>
      </c>
      <c r="PJ95" s="2">
        <v>2</v>
      </c>
      <c r="PK95" s="2">
        <v>1</v>
      </c>
      <c r="PL95" s="2">
        <v>2</v>
      </c>
      <c r="PM95" s="2">
        <v>2</v>
      </c>
      <c r="PN95" s="2">
        <v>1</v>
      </c>
      <c r="PO95" s="2">
        <v>2</v>
      </c>
      <c r="PP95" s="2">
        <v>3</v>
      </c>
      <c r="PQ95" s="2">
        <v>3</v>
      </c>
      <c r="PR95" s="2">
        <v>1</v>
      </c>
      <c r="PS95" s="2">
        <v>1</v>
      </c>
      <c r="PT95" s="2">
        <v>1</v>
      </c>
      <c r="PU95" s="2">
        <v>1</v>
      </c>
      <c r="PV95" s="2">
        <v>1</v>
      </c>
      <c r="PW95" s="2">
        <v>1</v>
      </c>
      <c r="PX95" s="2">
        <v>1</v>
      </c>
      <c r="PY95" s="2">
        <v>1</v>
      </c>
      <c r="PZ95" s="2">
        <v>3</v>
      </c>
      <c r="QA95" s="2">
        <v>1</v>
      </c>
      <c r="QB95" s="2">
        <v>1</v>
      </c>
      <c r="QC95" s="2">
        <v>1</v>
      </c>
      <c r="QD95" s="2">
        <v>3</v>
      </c>
      <c r="QE95" s="2">
        <v>2</v>
      </c>
      <c r="QF95" s="2">
        <v>3</v>
      </c>
      <c r="QG95" s="2">
        <v>2</v>
      </c>
      <c r="QH95" s="2">
        <v>1</v>
      </c>
      <c r="QI95" s="2">
        <v>2</v>
      </c>
      <c r="QJ95" s="2">
        <v>1</v>
      </c>
      <c r="QK95" s="2">
        <v>0</v>
      </c>
      <c r="QL95" s="2">
        <v>0</v>
      </c>
      <c r="QM95" s="2">
        <v>1</v>
      </c>
      <c r="QN95" s="2">
        <v>0</v>
      </c>
      <c r="QO95" s="2">
        <v>3</v>
      </c>
      <c r="QP95" s="2">
        <v>1</v>
      </c>
      <c r="QQ95" s="2">
        <v>2</v>
      </c>
      <c r="QR95" s="2">
        <v>0</v>
      </c>
      <c r="QT95" s="2">
        <v>0</v>
      </c>
      <c r="QV95" s="2">
        <v>1</v>
      </c>
      <c r="QW95" s="2">
        <v>3</v>
      </c>
      <c r="QX95" s="2">
        <v>1</v>
      </c>
      <c r="QY95" s="2">
        <v>1</v>
      </c>
      <c r="QZ95" s="2">
        <v>1</v>
      </c>
      <c r="RA95" s="2">
        <v>1</v>
      </c>
      <c r="RB95" s="2">
        <v>1</v>
      </c>
      <c r="RC95" s="2">
        <v>1</v>
      </c>
      <c r="RD95" s="2">
        <v>1</v>
      </c>
      <c r="RE95" s="2">
        <v>1</v>
      </c>
      <c r="RF95" s="2">
        <v>1</v>
      </c>
      <c r="RG95" s="2">
        <v>1</v>
      </c>
      <c r="RH95" s="2">
        <v>1</v>
      </c>
      <c r="RJ95" s="2">
        <v>1</v>
      </c>
      <c r="RK95" s="2">
        <v>1</v>
      </c>
      <c r="RL95" s="2">
        <v>0</v>
      </c>
      <c r="RM95" s="2">
        <v>0</v>
      </c>
      <c r="RN95" s="2">
        <v>0</v>
      </c>
      <c r="RO95" s="2">
        <v>0</v>
      </c>
      <c r="RP95" s="2">
        <v>0</v>
      </c>
      <c r="RQ95" s="2">
        <v>0</v>
      </c>
      <c r="RR95" s="2">
        <v>1</v>
      </c>
      <c r="RS95" s="2">
        <v>1</v>
      </c>
      <c r="RT95" s="2">
        <v>0</v>
      </c>
      <c r="RU95" s="2">
        <v>1</v>
      </c>
      <c r="RV95" s="2">
        <v>0</v>
      </c>
      <c r="RW95" s="2">
        <v>1</v>
      </c>
      <c r="RX95" s="2">
        <v>0</v>
      </c>
      <c r="RY95" s="2">
        <v>1</v>
      </c>
      <c r="RZ95" s="2">
        <v>0</v>
      </c>
      <c r="SA95" s="2">
        <v>1</v>
      </c>
      <c r="SB95" s="2">
        <v>0</v>
      </c>
      <c r="SC95" s="2">
        <v>0</v>
      </c>
      <c r="SD95" s="2">
        <v>0</v>
      </c>
      <c r="SE95" s="2">
        <v>0</v>
      </c>
      <c r="SF95" s="2">
        <v>0</v>
      </c>
      <c r="SG95" s="2">
        <v>0</v>
      </c>
      <c r="SH95" s="2">
        <v>0</v>
      </c>
      <c r="SI95" s="2">
        <v>0</v>
      </c>
      <c r="SK95" s="2">
        <v>1</v>
      </c>
      <c r="SL95" s="2">
        <v>1</v>
      </c>
      <c r="SM95" s="2">
        <v>1</v>
      </c>
      <c r="SN95" s="2">
        <v>1</v>
      </c>
      <c r="SO95" s="2">
        <v>0</v>
      </c>
      <c r="SP95" s="2">
        <v>1</v>
      </c>
      <c r="SQ95" s="2">
        <v>1</v>
      </c>
      <c r="SR95" s="2">
        <v>1</v>
      </c>
      <c r="SS95" s="2">
        <v>1</v>
      </c>
      <c r="ST95" s="2">
        <v>1</v>
      </c>
      <c r="SU95" s="2">
        <v>1</v>
      </c>
      <c r="SV95" s="2">
        <v>0</v>
      </c>
      <c r="SW95" s="2">
        <v>0</v>
      </c>
      <c r="SX95" s="2">
        <v>0</v>
      </c>
      <c r="SY95" s="2">
        <v>0</v>
      </c>
      <c r="SZ95" s="2">
        <v>0</v>
      </c>
      <c r="TA95" s="2">
        <v>0</v>
      </c>
      <c r="TB95" s="2">
        <v>0</v>
      </c>
      <c r="TC95" s="2">
        <v>0</v>
      </c>
      <c r="TE95" s="2">
        <v>0</v>
      </c>
      <c r="TF95" s="2">
        <v>0</v>
      </c>
      <c r="TG95" s="2">
        <v>1</v>
      </c>
      <c r="TH95" s="2">
        <v>1</v>
      </c>
      <c r="TI95" s="2">
        <v>1</v>
      </c>
      <c r="TJ95" s="2">
        <v>1</v>
      </c>
      <c r="TK95" s="2">
        <v>0</v>
      </c>
      <c r="TL95" s="2">
        <v>1</v>
      </c>
      <c r="TM95" s="2">
        <v>1</v>
      </c>
      <c r="TN95" s="2">
        <v>1</v>
      </c>
      <c r="TO95" s="2">
        <v>1</v>
      </c>
      <c r="TP95" s="2">
        <v>1</v>
      </c>
      <c r="TQ95" s="2">
        <v>1</v>
      </c>
      <c r="TR95" s="2">
        <v>1</v>
      </c>
      <c r="TS95" s="2">
        <v>1</v>
      </c>
      <c r="TT95" s="2">
        <v>0</v>
      </c>
      <c r="TU95" s="2">
        <v>0</v>
      </c>
      <c r="TV95" s="2">
        <v>1</v>
      </c>
      <c r="TW95" s="2">
        <v>1</v>
      </c>
      <c r="TX95" s="2">
        <v>0</v>
      </c>
      <c r="TY95" s="2">
        <v>1</v>
      </c>
      <c r="TZ95" s="2" t="s">
        <v>2528</v>
      </c>
      <c r="UA95" s="2">
        <v>2</v>
      </c>
      <c r="UB95" s="2">
        <v>1</v>
      </c>
      <c r="UC95" s="2">
        <v>1</v>
      </c>
      <c r="UD95" s="2">
        <v>1</v>
      </c>
      <c r="UE95" s="2">
        <v>1</v>
      </c>
      <c r="UF95" s="2">
        <v>0</v>
      </c>
      <c r="UG95" s="2">
        <v>0</v>
      </c>
      <c r="UH95" s="2">
        <v>0</v>
      </c>
      <c r="UI95" s="2">
        <v>1</v>
      </c>
      <c r="UJ95" s="2">
        <v>1</v>
      </c>
      <c r="UK95" s="2">
        <v>0</v>
      </c>
      <c r="UL95" s="2">
        <v>1</v>
      </c>
      <c r="UM95" s="2">
        <v>0</v>
      </c>
      <c r="UN95" s="2">
        <v>0</v>
      </c>
      <c r="UO95" s="2">
        <v>0</v>
      </c>
      <c r="UP95" s="2">
        <v>1</v>
      </c>
      <c r="UQ95" s="2">
        <v>0</v>
      </c>
      <c r="UR95" s="2">
        <v>0</v>
      </c>
      <c r="US95" s="2">
        <v>1</v>
      </c>
      <c r="UT95" s="2">
        <v>0</v>
      </c>
      <c r="UU95" s="2">
        <v>1</v>
      </c>
      <c r="UV95" s="2">
        <v>1</v>
      </c>
      <c r="UW95" s="2">
        <v>0</v>
      </c>
      <c r="UX95" s="2">
        <v>0</v>
      </c>
      <c r="UY95" s="2">
        <v>0</v>
      </c>
      <c r="UZ95" s="2">
        <v>2</v>
      </c>
    </row>
    <row r="96" spans="1:572" x14ac:dyDescent="0.25">
      <c r="A96" s="2">
        <v>155</v>
      </c>
      <c r="B96" s="2" t="s">
        <v>114</v>
      </c>
      <c r="C96" s="2" t="s">
        <v>1328</v>
      </c>
      <c r="D96" s="2">
        <v>1</v>
      </c>
      <c r="F96" s="31" t="s">
        <v>2639</v>
      </c>
      <c r="G96" s="2">
        <v>1</v>
      </c>
      <c r="H96" s="2">
        <v>0</v>
      </c>
      <c r="J96" s="2">
        <v>1</v>
      </c>
      <c r="K96" s="2">
        <v>0</v>
      </c>
      <c r="L96" s="2">
        <v>0</v>
      </c>
      <c r="M96" s="2">
        <v>1</v>
      </c>
      <c r="N96" s="2">
        <v>1</v>
      </c>
      <c r="O96" s="2">
        <v>1</v>
      </c>
      <c r="P96" s="2">
        <v>0</v>
      </c>
      <c r="Q96" s="2">
        <v>0</v>
      </c>
      <c r="R96" s="2">
        <v>1</v>
      </c>
      <c r="S96" s="2">
        <v>1</v>
      </c>
      <c r="T96" s="2">
        <v>1</v>
      </c>
      <c r="U96" s="2">
        <v>1</v>
      </c>
      <c r="V96" s="2">
        <v>1</v>
      </c>
      <c r="W96" s="2">
        <v>0</v>
      </c>
      <c r="X96" s="2">
        <v>1</v>
      </c>
      <c r="Y96" s="2">
        <v>1</v>
      </c>
      <c r="Z96" s="2">
        <v>1</v>
      </c>
      <c r="AA96" s="2">
        <v>0</v>
      </c>
      <c r="AB96" s="2">
        <v>0</v>
      </c>
      <c r="AC96" s="2">
        <v>0</v>
      </c>
      <c r="AD96" s="2">
        <v>0</v>
      </c>
      <c r="AE96" s="2">
        <v>0</v>
      </c>
      <c r="AF96" s="2">
        <v>1</v>
      </c>
      <c r="AG96" s="2">
        <v>2</v>
      </c>
      <c r="AH96" s="2">
        <v>1</v>
      </c>
      <c r="AI96" s="2">
        <v>3</v>
      </c>
      <c r="AJ96" s="46">
        <v>0</v>
      </c>
      <c r="AK96" s="2">
        <v>0</v>
      </c>
      <c r="AL96" s="2">
        <v>0</v>
      </c>
      <c r="AM96" s="2">
        <v>0</v>
      </c>
      <c r="AN96" s="2">
        <v>0</v>
      </c>
      <c r="AO96" s="2">
        <v>0</v>
      </c>
      <c r="AP96" s="2">
        <v>0</v>
      </c>
      <c r="AQ96" s="2">
        <v>0</v>
      </c>
      <c r="AR96" s="2">
        <v>0</v>
      </c>
      <c r="AS96" s="2">
        <v>0</v>
      </c>
      <c r="AT96" s="2">
        <v>0</v>
      </c>
      <c r="AU96" s="2">
        <v>0</v>
      </c>
      <c r="AV96" s="2">
        <v>0</v>
      </c>
      <c r="AW96" s="2">
        <v>0</v>
      </c>
      <c r="AX96" s="2">
        <v>0</v>
      </c>
      <c r="AY96" s="2">
        <v>0</v>
      </c>
      <c r="AZ96" s="2">
        <v>0</v>
      </c>
      <c r="BA96" s="2">
        <v>0</v>
      </c>
      <c r="BB96" s="2">
        <v>0</v>
      </c>
      <c r="BC96" s="2">
        <v>0</v>
      </c>
      <c r="BD96" s="2">
        <v>0</v>
      </c>
      <c r="BE96" s="2">
        <v>0</v>
      </c>
      <c r="BF96" s="2">
        <v>1</v>
      </c>
      <c r="BG96" s="2">
        <v>3</v>
      </c>
      <c r="BH96" s="2">
        <v>0</v>
      </c>
      <c r="BI96" s="2">
        <v>0</v>
      </c>
      <c r="BJ96" s="2">
        <v>0</v>
      </c>
      <c r="BK96" s="2">
        <v>0</v>
      </c>
      <c r="BL96" s="2">
        <v>2</v>
      </c>
      <c r="BM96" s="2">
        <v>0</v>
      </c>
      <c r="BN96" s="2">
        <v>2</v>
      </c>
      <c r="BO96" s="2">
        <v>0</v>
      </c>
      <c r="BP96" s="2">
        <v>0</v>
      </c>
      <c r="BQ96" s="2">
        <v>2</v>
      </c>
      <c r="BR96" s="2">
        <v>1</v>
      </c>
      <c r="BS96" s="2">
        <v>0</v>
      </c>
      <c r="CB96" s="2">
        <v>1</v>
      </c>
      <c r="CC96" s="2">
        <v>0</v>
      </c>
      <c r="CE96" s="2">
        <v>7000</v>
      </c>
      <c r="CF96" s="46">
        <v>5000</v>
      </c>
      <c r="CG96" s="2">
        <v>0</v>
      </c>
      <c r="CH96" s="46">
        <v>0</v>
      </c>
      <c r="CI96" s="2">
        <v>0</v>
      </c>
      <c r="CJ96" s="2">
        <v>0</v>
      </c>
      <c r="CK96" s="2">
        <v>0</v>
      </c>
      <c r="CL96" s="2">
        <v>0</v>
      </c>
      <c r="CM96" s="2">
        <v>0</v>
      </c>
      <c r="CN96" s="2">
        <v>0</v>
      </c>
      <c r="CO96" s="2">
        <v>0</v>
      </c>
      <c r="CP96" s="2">
        <v>0</v>
      </c>
      <c r="CR96" s="2">
        <v>1</v>
      </c>
      <c r="CT96" s="46">
        <v>3</v>
      </c>
      <c r="CU96" s="46">
        <v>120</v>
      </c>
      <c r="CV96" s="2">
        <v>0</v>
      </c>
      <c r="CX96" s="2">
        <v>0</v>
      </c>
      <c r="CZ96" s="2">
        <v>1</v>
      </c>
      <c r="DA96" s="2">
        <v>40</v>
      </c>
      <c r="DB96" s="46">
        <v>1</v>
      </c>
      <c r="DC96" s="46">
        <v>40</v>
      </c>
      <c r="DD96" s="46">
        <v>3</v>
      </c>
      <c r="DE96" s="46">
        <v>120</v>
      </c>
      <c r="DF96" s="2">
        <v>1</v>
      </c>
      <c r="DG96" s="2">
        <v>40</v>
      </c>
      <c r="DH96" s="46">
        <v>2</v>
      </c>
      <c r="DI96" s="46">
        <v>80</v>
      </c>
      <c r="DJ96" s="46">
        <v>0</v>
      </c>
      <c r="DK96" s="46"/>
      <c r="DL96" s="2">
        <v>5</v>
      </c>
      <c r="DM96" s="2">
        <v>200</v>
      </c>
      <c r="DN96" s="46">
        <v>7</v>
      </c>
      <c r="DO96" s="46">
        <v>240</v>
      </c>
      <c r="DP96" s="46">
        <v>1</v>
      </c>
      <c r="DQ96" s="46">
        <v>40</v>
      </c>
      <c r="DR96" s="2">
        <v>1</v>
      </c>
      <c r="DS96" s="46">
        <v>1</v>
      </c>
      <c r="DT96" s="46">
        <v>5</v>
      </c>
      <c r="DU96" s="46">
        <v>0</v>
      </c>
      <c r="DV96" s="46"/>
      <c r="DW96" s="46">
        <v>0</v>
      </c>
      <c r="DX96" s="46"/>
      <c r="DY96" s="46">
        <v>0</v>
      </c>
      <c r="DZ96" s="46"/>
      <c r="EA96" s="46">
        <v>1</v>
      </c>
      <c r="EB96" s="46">
        <v>5</v>
      </c>
      <c r="EC96" s="46">
        <v>1</v>
      </c>
      <c r="ED96" s="46">
        <v>5</v>
      </c>
      <c r="EE96" s="46">
        <v>0</v>
      </c>
      <c r="EF96" s="46"/>
      <c r="EG96" s="46">
        <v>0</v>
      </c>
      <c r="EH96" s="46"/>
      <c r="EI96" s="2">
        <v>0</v>
      </c>
      <c r="EJ96" s="2">
        <v>0</v>
      </c>
      <c r="EK96" s="2">
        <v>0</v>
      </c>
      <c r="EL96" s="2">
        <v>0</v>
      </c>
      <c r="EM96" s="2">
        <v>0</v>
      </c>
      <c r="EN96" s="2">
        <v>0</v>
      </c>
      <c r="EO96" s="2">
        <v>0</v>
      </c>
      <c r="EP96" s="2">
        <v>0</v>
      </c>
      <c r="EQ96" s="2">
        <v>0</v>
      </c>
      <c r="ER96" s="2">
        <v>0</v>
      </c>
      <c r="ES96" s="2">
        <v>0</v>
      </c>
      <c r="ET96" s="2">
        <v>0</v>
      </c>
      <c r="EU96" s="2">
        <v>0</v>
      </c>
      <c r="FD96" s="2">
        <v>0</v>
      </c>
      <c r="FZ96" s="2">
        <v>0</v>
      </c>
      <c r="GV96" s="2">
        <v>1</v>
      </c>
      <c r="GW96" s="2">
        <v>1</v>
      </c>
      <c r="GX96" s="2">
        <v>0</v>
      </c>
      <c r="GY96" s="2">
        <v>0</v>
      </c>
      <c r="GZ96" s="2">
        <v>0</v>
      </c>
      <c r="HA96" s="2">
        <v>0</v>
      </c>
      <c r="HB96" s="2">
        <v>0</v>
      </c>
      <c r="HC96" s="2">
        <v>0</v>
      </c>
      <c r="HD96" s="2">
        <v>0</v>
      </c>
      <c r="HE96" s="2">
        <v>0</v>
      </c>
      <c r="HF96" s="2">
        <v>0</v>
      </c>
      <c r="HG96" s="2">
        <v>0</v>
      </c>
      <c r="HH96" s="2">
        <v>0</v>
      </c>
      <c r="HI96" s="2">
        <v>0</v>
      </c>
      <c r="HR96" s="2">
        <v>1</v>
      </c>
      <c r="HS96" s="2">
        <v>1</v>
      </c>
      <c r="HT96" s="2">
        <v>0</v>
      </c>
      <c r="HU96" s="2">
        <v>0</v>
      </c>
      <c r="HV96" s="2">
        <v>0</v>
      </c>
      <c r="HW96" s="2">
        <v>0</v>
      </c>
      <c r="HX96" s="2">
        <v>0</v>
      </c>
      <c r="HY96" s="2">
        <v>0</v>
      </c>
      <c r="HZ96" s="2">
        <v>0</v>
      </c>
      <c r="IA96" s="2">
        <v>1</v>
      </c>
      <c r="IB96" s="2">
        <v>0</v>
      </c>
      <c r="IC96" s="2">
        <v>0</v>
      </c>
      <c r="ID96" s="2">
        <v>2</v>
      </c>
      <c r="IE96" s="2">
        <v>0</v>
      </c>
      <c r="IF96" s="2">
        <v>0</v>
      </c>
      <c r="IG96" s="2">
        <v>0</v>
      </c>
      <c r="IP96" s="2">
        <v>1</v>
      </c>
      <c r="IQ96" s="2">
        <v>0</v>
      </c>
      <c r="IR96" s="2">
        <v>0</v>
      </c>
      <c r="IS96" s="2">
        <v>0</v>
      </c>
      <c r="IT96" s="2">
        <v>0</v>
      </c>
      <c r="IU96" s="2">
        <v>1</v>
      </c>
      <c r="IV96" s="2">
        <v>0</v>
      </c>
      <c r="IW96" s="2">
        <v>0</v>
      </c>
      <c r="IX96" s="2">
        <v>0</v>
      </c>
      <c r="IY96" s="2">
        <v>0</v>
      </c>
      <c r="IZ96" s="2">
        <v>1</v>
      </c>
      <c r="JA96" s="2">
        <v>0</v>
      </c>
      <c r="JB96" s="2">
        <v>0</v>
      </c>
      <c r="JK96" s="2">
        <v>1</v>
      </c>
      <c r="JL96" s="2">
        <v>0</v>
      </c>
      <c r="JM96" s="2">
        <v>0</v>
      </c>
      <c r="JN96" s="2">
        <v>1</v>
      </c>
      <c r="JO96" s="2">
        <v>1</v>
      </c>
      <c r="JP96" s="2">
        <v>1</v>
      </c>
      <c r="JQ96" s="2">
        <v>0</v>
      </c>
      <c r="JR96" s="2">
        <v>2</v>
      </c>
      <c r="JS96" s="2">
        <v>0</v>
      </c>
      <c r="JT96" s="2">
        <v>3</v>
      </c>
      <c r="JU96" s="2">
        <v>4</v>
      </c>
      <c r="JV96" s="2">
        <v>1</v>
      </c>
      <c r="JW96" s="2">
        <v>0</v>
      </c>
      <c r="KF96" s="2">
        <v>1</v>
      </c>
      <c r="KG96" s="2">
        <v>14</v>
      </c>
      <c r="KH96" s="2">
        <v>1</v>
      </c>
      <c r="KJ96" s="2">
        <v>4</v>
      </c>
      <c r="KK96" s="2">
        <v>4</v>
      </c>
      <c r="KL96" s="2">
        <v>4</v>
      </c>
      <c r="KM96" s="2">
        <v>4</v>
      </c>
      <c r="KN96" s="2">
        <v>4</v>
      </c>
      <c r="KO96" s="2">
        <v>3</v>
      </c>
      <c r="KP96" s="2">
        <v>4</v>
      </c>
      <c r="KQ96" s="2">
        <v>3</v>
      </c>
      <c r="KR96" s="2">
        <v>4</v>
      </c>
      <c r="KS96" s="2">
        <v>4</v>
      </c>
      <c r="KT96" s="2">
        <v>2</v>
      </c>
      <c r="KU96" s="2">
        <v>4</v>
      </c>
      <c r="KV96" s="2">
        <v>0</v>
      </c>
      <c r="LE96" s="2">
        <v>1</v>
      </c>
      <c r="LF96" s="2">
        <v>1</v>
      </c>
      <c r="LG96" s="2">
        <v>0</v>
      </c>
      <c r="LH96" s="2">
        <v>0</v>
      </c>
      <c r="LI96" s="2">
        <v>0</v>
      </c>
      <c r="LJ96" s="2">
        <v>1</v>
      </c>
      <c r="LK96" s="2">
        <v>1</v>
      </c>
      <c r="LL96" s="2">
        <v>1</v>
      </c>
      <c r="LM96" s="2">
        <v>0</v>
      </c>
      <c r="LN96" s="46">
        <v>1</v>
      </c>
      <c r="LO96" s="46">
        <v>1</v>
      </c>
      <c r="LP96" s="2">
        <v>1</v>
      </c>
      <c r="LQ96" s="2">
        <v>1</v>
      </c>
      <c r="LR96" s="2">
        <v>1</v>
      </c>
      <c r="LS96" s="2">
        <v>1</v>
      </c>
      <c r="LT96" s="46">
        <v>1</v>
      </c>
      <c r="LU96" s="46">
        <v>1</v>
      </c>
      <c r="LV96" s="2">
        <v>1</v>
      </c>
      <c r="LW96" s="2">
        <v>0</v>
      </c>
      <c r="LX96" s="2">
        <v>0</v>
      </c>
      <c r="LY96" s="46">
        <v>1</v>
      </c>
      <c r="LZ96" s="46">
        <v>1</v>
      </c>
      <c r="MA96" s="46">
        <v>0</v>
      </c>
      <c r="MB96" s="2">
        <v>0</v>
      </c>
      <c r="MC96" s="2">
        <v>1</v>
      </c>
      <c r="MD96" s="2">
        <v>1</v>
      </c>
      <c r="ME96" s="2">
        <v>1</v>
      </c>
      <c r="MF96" s="2">
        <v>1</v>
      </c>
      <c r="MG96" s="2">
        <v>0</v>
      </c>
      <c r="MH96" s="2">
        <v>1</v>
      </c>
      <c r="MI96" s="2">
        <v>1</v>
      </c>
      <c r="MJ96" s="2">
        <v>1</v>
      </c>
      <c r="MK96" s="2">
        <v>1</v>
      </c>
      <c r="ML96" s="2">
        <v>0</v>
      </c>
      <c r="MM96" s="2">
        <v>0</v>
      </c>
      <c r="MN96" s="46">
        <v>1</v>
      </c>
      <c r="MO96" s="46">
        <v>1</v>
      </c>
      <c r="MP96" s="2">
        <v>0</v>
      </c>
      <c r="MQ96" s="2">
        <v>1</v>
      </c>
      <c r="MR96" s="2">
        <v>0</v>
      </c>
      <c r="MS96" s="2">
        <v>1</v>
      </c>
      <c r="MT96" s="2">
        <v>1</v>
      </c>
      <c r="MU96" s="2">
        <v>3</v>
      </c>
      <c r="MV96" s="2">
        <v>3</v>
      </c>
      <c r="MW96" s="2">
        <v>1</v>
      </c>
      <c r="MX96" s="2">
        <v>1</v>
      </c>
      <c r="MY96" s="2">
        <v>0</v>
      </c>
      <c r="MZ96" s="2">
        <v>0</v>
      </c>
      <c r="NA96" s="2">
        <v>1</v>
      </c>
      <c r="NB96" s="2">
        <v>1</v>
      </c>
      <c r="NC96" s="2">
        <v>1</v>
      </c>
      <c r="ND96" s="2">
        <v>1</v>
      </c>
      <c r="NE96" s="2">
        <v>0</v>
      </c>
      <c r="NF96" s="46">
        <v>1</v>
      </c>
      <c r="NG96" s="46">
        <v>1</v>
      </c>
      <c r="NH96" s="2">
        <v>1</v>
      </c>
      <c r="NI96" s="2">
        <v>1</v>
      </c>
      <c r="NJ96" s="38">
        <v>44076</v>
      </c>
      <c r="NK96" s="2">
        <v>2</v>
      </c>
      <c r="NL96" s="2">
        <v>1</v>
      </c>
      <c r="NM96" s="2">
        <v>0</v>
      </c>
      <c r="NN96" s="2">
        <v>0</v>
      </c>
      <c r="NO96" s="2">
        <v>0</v>
      </c>
      <c r="NP96" s="2">
        <v>0</v>
      </c>
      <c r="NQ96" s="2">
        <v>0</v>
      </c>
      <c r="NR96" s="2">
        <v>1</v>
      </c>
      <c r="NS96" s="2">
        <v>0</v>
      </c>
      <c r="NT96" s="2">
        <v>1</v>
      </c>
      <c r="NU96" s="2">
        <v>0</v>
      </c>
      <c r="NV96" s="2">
        <v>0</v>
      </c>
      <c r="NW96" s="2">
        <v>1</v>
      </c>
      <c r="NX96" s="2">
        <v>0</v>
      </c>
      <c r="NY96" s="2">
        <v>0</v>
      </c>
      <c r="NZ96" s="2">
        <v>0</v>
      </c>
      <c r="OA96" s="2">
        <v>0</v>
      </c>
      <c r="OB96" s="2">
        <v>0</v>
      </c>
      <c r="OC96" s="2">
        <v>0</v>
      </c>
      <c r="OD96" s="2">
        <v>0</v>
      </c>
      <c r="OE96" s="2">
        <v>0</v>
      </c>
      <c r="OF96" s="2">
        <v>0</v>
      </c>
      <c r="OG96" s="2">
        <v>0</v>
      </c>
      <c r="OH96" s="2">
        <v>1</v>
      </c>
      <c r="OI96" s="2">
        <v>1</v>
      </c>
      <c r="OJ96" s="2">
        <v>1</v>
      </c>
      <c r="OK96" s="2">
        <v>1</v>
      </c>
      <c r="OL96" s="2">
        <v>1</v>
      </c>
      <c r="OM96" s="2">
        <v>1</v>
      </c>
      <c r="ON96" s="2">
        <v>1</v>
      </c>
      <c r="OO96" s="2">
        <v>1</v>
      </c>
      <c r="OP96" s="2">
        <v>1</v>
      </c>
      <c r="OQ96" s="2">
        <v>1</v>
      </c>
      <c r="OR96" s="2">
        <v>1</v>
      </c>
      <c r="OS96" s="2">
        <v>1</v>
      </c>
      <c r="OT96" s="46">
        <v>1</v>
      </c>
      <c r="OU96" s="2">
        <v>1</v>
      </c>
      <c r="OV96" s="2">
        <v>1</v>
      </c>
      <c r="OW96" s="2">
        <v>1</v>
      </c>
      <c r="OX96" s="2">
        <v>1</v>
      </c>
      <c r="OY96" s="2">
        <v>3</v>
      </c>
      <c r="OZ96" s="2">
        <v>1</v>
      </c>
      <c r="PA96" s="2">
        <v>1</v>
      </c>
      <c r="PB96" s="2">
        <v>1</v>
      </c>
      <c r="PC96" s="46">
        <v>1</v>
      </c>
      <c r="PD96" s="46">
        <v>1</v>
      </c>
      <c r="PE96" s="2">
        <v>1</v>
      </c>
      <c r="PF96" s="2">
        <v>1</v>
      </c>
      <c r="PG96" s="2">
        <v>1</v>
      </c>
      <c r="PH96" s="46">
        <v>1</v>
      </c>
      <c r="PI96" s="2">
        <v>1</v>
      </c>
      <c r="PJ96" s="2">
        <v>3</v>
      </c>
      <c r="PK96" s="2">
        <v>1</v>
      </c>
      <c r="PL96" s="2">
        <v>1</v>
      </c>
      <c r="PM96" s="2">
        <v>3</v>
      </c>
      <c r="PN96" s="2">
        <v>1</v>
      </c>
      <c r="PO96" s="2">
        <v>1</v>
      </c>
      <c r="PP96" s="2">
        <v>3</v>
      </c>
      <c r="PQ96" s="2">
        <v>1</v>
      </c>
      <c r="PR96" s="2">
        <v>1</v>
      </c>
      <c r="PS96" s="2">
        <v>1</v>
      </c>
      <c r="PT96" s="2">
        <v>1</v>
      </c>
      <c r="PU96" s="2">
        <v>1</v>
      </c>
      <c r="PV96" s="2">
        <v>1</v>
      </c>
      <c r="PW96" s="2">
        <v>1</v>
      </c>
      <c r="PX96" s="2">
        <v>1</v>
      </c>
      <c r="PY96" s="2">
        <v>1</v>
      </c>
      <c r="PZ96" s="2">
        <v>1</v>
      </c>
      <c r="QA96" s="2">
        <v>1</v>
      </c>
      <c r="QB96" s="2">
        <v>1</v>
      </c>
      <c r="QC96" s="2">
        <v>1</v>
      </c>
      <c r="QD96" s="2">
        <v>1</v>
      </c>
      <c r="QE96" s="2">
        <v>1</v>
      </c>
      <c r="QF96" s="2">
        <v>2</v>
      </c>
      <c r="QG96" s="2">
        <v>1</v>
      </c>
      <c r="QH96" s="2">
        <v>1</v>
      </c>
      <c r="QI96" s="2">
        <v>1</v>
      </c>
      <c r="QJ96" s="2">
        <v>1</v>
      </c>
      <c r="QK96" s="2">
        <v>1</v>
      </c>
      <c r="QL96" s="2">
        <v>1</v>
      </c>
      <c r="QM96" s="2">
        <v>1</v>
      </c>
      <c r="QN96" s="2">
        <v>0</v>
      </c>
      <c r="QO96" s="2">
        <v>2</v>
      </c>
      <c r="QP96" s="2">
        <v>1</v>
      </c>
      <c r="QQ96" s="2">
        <v>1</v>
      </c>
      <c r="QR96" s="2">
        <v>1</v>
      </c>
      <c r="QS96" s="2" t="s">
        <v>1424</v>
      </c>
      <c r="QT96" s="2">
        <v>1</v>
      </c>
      <c r="QU96" s="2" t="s">
        <v>1425</v>
      </c>
      <c r="QV96" s="2">
        <v>2</v>
      </c>
      <c r="QW96" s="2">
        <v>1</v>
      </c>
      <c r="QX96" s="2">
        <v>1</v>
      </c>
      <c r="QY96" s="2">
        <v>0</v>
      </c>
      <c r="RA96" s="2">
        <v>0</v>
      </c>
      <c r="RB96" s="2">
        <v>1</v>
      </c>
      <c r="RC96" s="2">
        <v>1</v>
      </c>
      <c r="RD96" s="2">
        <v>3</v>
      </c>
      <c r="RE96" s="2">
        <v>1</v>
      </c>
      <c r="RF96" s="2">
        <v>1</v>
      </c>
      <c r="RG96" s="2">
        <v>1</v>
      </c>
      <c r="RH96" s="2">
        <v>1</v>
      </c>
      <c r="RJ96" s="2">
        <v>1</v>
      </c>
      <c r="RK96" s="2">
        <v>1</v>
      </c>
      <c r="RL96" s="2">
        <v>1</v>
      </c>
      <c r="RM96" s="2">
        <v>0</v>
      </c>
      <c r="RN96" s="2">
        <v>0</v>
      </c>
      <c r="RO96" s="2">
        <v>0</v>
      </c>
      <c r="RP96" s="2">
        <v>1</v>
      </c>
      <c r="RQ96" s="2">
        <v>0</v>
      </c>
      <c r="RR96" s="2">
        <v>1</v>
      </c>
      <c r="RS96" s="2">
        <v>0</v>
      </c>
      <c r="RT96" s="2">
        <v>1</v>
      </c>
      <c r="RU96" s="2">
        <v>1</v>
      </c>
      <c r="RV96" s="2">
        <v>0</v>
      </c>
      <c r="RW96" s="2">
        <v>1</v>
      </c>
      <c r="RX96" s="2">
        <v>1</v>
      </c>
      <c r="RY96" s="2">
        <v>0</v>
      </c>
      <c r="RZ96" s="2">
        <v>0</v>
      </c>
      <c r="SA96" s="2">
        <v>1</v>
      </c>
      <c r="SB96" s="2">
        <v>1</v>
      </c>
      <c r="SC96" s="2">
        <v>1</v>
      </c>
      <c r="SD96" s="2">
        <v>0</v>
      </c>
      <c r="SE96" s="2">
        <v>1</v>
      </c>
      <c r="SF96" s="2">
        <v>1</v>
      </c>
      <c r="SG96" s="2">
        <v>1</v>
      </c>
      <c r="SH96" s="2">
        <v>1</v>
      </c>
      <c r="SI96" s="2">
        <v>1</v>
      </c>
      <c r="SJ96" s="2" t="s">
        <v>1426</v>
      </c>
      <c r="SK96" s="2">
        <v>0</v>
      </c>
      <c r="SL96" s="2">
        <v>1</v>
      </c>
      <c r="SM96" s="2">
        <v>1</v>
      </c>
      <c r="SN96" s="2">
        <v>1</v>
      </c>
      <c r="SO96" s="2">
        <v>1</v>
      </c>
      <c r="SP96" s="2">
        <v>1</v>
      </c>
      <c r="SQ96" s="2">
        <v>1</v>
      </c>
      <c r="SR96" s="2">
        <v>1</v>
      </c>
      <c r="SS96" s="2">
        <v>1</v>
      </c>
      <c r="ST96" s="2">
        <v>1</v>
      </c>
      <c r="SU96" s="2">
        <v>1</v>
      </c>
      <c r="SV96" s="2">
        <v>1</v>
      </c>
      <c r="SW96" s="2">
        <v>0</v>
      </c>
      <c r="SX96" s="2">
        <v>1</v>
      </c>
      <c r="SY96" s="2">
        <v>0</v>
      </c>
      <c r="SZ96" s="2">
        <v>1</v>
      </c>
      <c r="TA96" s="2">
        <v>0</v>
      </c>
      <c r="TB96" s="2">
        <v>0</v>
      </c>
      <c r="TC96" s="2">
        <v>1</v>
      </c>
      <c r="TD96" s="2" t="s">
        <v>1427</v>
      </c>
      <c r="TE96" s="2">
        <v>1</v>
      </c>
      <c r="TF96" s="2">
        <v>1</v>
      </c>
      <c r="TG96" s="2">
        <v>1</v>
      </c>
      <c r="TH96" s="2">
        <v>1</v>
      </c>
      <c r="TI96" s="2">
        <v>1</v>
      </c>
      <c r="TJ96" s="2">
        <v>0</v>
      </c>
      <c r="TK96" s="2">
        <v>1</v>
      </c>
      <c r="TL96" s="2">
        <v>1</v>
      </c>
      <c r="TM96" s="2">
        <v>2</v>
      </c>
      <c r="TN96" s="2">
        <v>1</v>
      </c>
      <c r="TO96" s="2">
        <v>1</v>
      </c>
      <c r="TP96" s="2">
        <v>1</v>
      </c>
      <c r="TQ96" s="2">
        <v>1</v>
      </c>
      <c r="TR96" s="2">
        <v>0</v>
      </c>
      <c r="TS96" s="2">
        <v>1</v>
      </c>
      <c r="TT96" s="2">
        <v>1</v>
      </c>
      <c r="TU96" s="2">
        <v>1</v>
      </c>
      <c r="TV96" s="2">
        <v>1</v>
      </c>
      <c r="TW96" s="2">
        <v>1</v>
      </c>
      <c r="TX96" s="2">
        <v>0</v>
      </c>
      <c r="TY96" s="2">
        <v>0</v>
      </c>
      <c r="UA96" s="2">
        <v>1</v>
      </c>
      <c r="UB96" s="2">
        <v>1</v>
      </c>
      <c r="UC96" s="2">
        <v>1</v>
      </c>
      <c r="UD96" s="2">
        <v>1</v>
      </c>
      <c r="UE96" s="2">
        <v>1</v>
      </c>
      <c r="UF96" s="2">
        <v>0</v>
      </c>
      <c r="UG96" s="2">
        <v>1</v>
      </c>
      <c r="UH96" s="2">
        <v>0</v>
      </c>
      <c r="UI96" s="2">
        <v>0</v>
      </c>
      <c r="UJ96" s="2">
        <v>1</v>
      </c>
      <c r="UK96" s="2">
        <v>0</v>
      </c>
      <c r="UL96" s="2">
        <v>0</v>
      </c>
      <c r="UM96" s="2">
        <v>0</v>
      </c>
      <c r="UN96" s="2">
        <v>0</v>
      </c>
      <c r="UO96" s="2">
        <v>0</v>
      </c>
      <c r="UP96" s="2">
        <v>1</v>
      </c>
      <c r="UQ96" s="2">
        <v>0</v>
      </c>
      <c r="UR96" s="2">
        <v>0</v>
      </c>
      <c r="US96" s="2">
        <v>1</v>
      </c>
      <c r="UT96" s="2">
        <v>0</v>
      </c>
      <c r="UU96" s="2">
        <v>1</v>
      </c>
      <c r="UV96" s="2">
        <v>0</v>
      </c>
      <c r="UW96" s="2">
        <v>1</v>
      </c>
      <c r="UX96" s="2">
        <v>1</v>
      </c>
      <c r="UY96" s="2">
        <v>0</v>
      </c>
      <c r="UZ96" s="2">
        <v>2</v>
      </c>
    </row>
    <row r="97" spans="1:572" x14ac:dyDescent="0.25">
      <c r="A97" s="2">
        <v>156</v>
      </c>
      <c r="B97" s="2" t="s">
        <v>114</v>
      </c>
      <c r="C97" s="2" t="s">
        <v>1328</v>
      </c>
      <c r="D97" s="2">
        <v>1</v>
      </c>
      <c r="F97" s="31" t="s">
        <v>2640</v>
      </c>
      <c r="G97" s="2">
        <v>1</v>
      </c>
      <c r="H97" s="2">
        <v>0</v>
      </c>
      <c r="J97" s="2">
        <v>1</v>
      </c>
      <c r="K97" s="2">
        <v>1</v>
      </c>
      <c r="L97" s="2">
        <v>0</v>
      </c>
      <c r="M97" s="2">
        <v>1</v>
      </c>
      <c r="N97" s="2">
        <v>1</v>
      </c>
      <c r="O97" s="2">
        <v>1</v>
      </c>
      <c r="P97" s="2">
        <v>0</v>
      </c>
      <c r="Q97" s="2">
        <v>0</v>
      </c>
      <c r="R97" s="2">
        <v>1</v>
      </c>
      <c r="S97" s="2">
        <v>1</v>
      </c>
      <c r="T97" s="2">
        <v>0</v>
      </c>
      <c r="U97" s="2">
        <v>1</v>
      </c>
      <c r="V97" s="2">
        <v>1</v>
      </c>
      <c r="W97" s="2">
        <v>0</v>
      </c>
      <c r="X97" s="2">
        <v>1</v>
      </c>
      <c r="Y97" s="2">
        <v>1</v>
      </c>
      <c r="Z97" s="2">
        <v>0</v>
      </c>
      <c r="AA97" s="2">
        <v>0</v>
      </c>
      <c r="AB97" s="2">
        <v>1</v>
      </c>
      <c r="AC97" s="2">
        <v>0</v>
      </c>
      <c r="AD97" s="2">
        <v>0</v>
      </c>
      <c r="AE97" s="2">
        <v>0</v>
      </c>
      <c r="AF97" s="2">
        <v>1</v>
      </c>
      <c r="AG97" s="2">
        <v>3</v>
      </c>
      <c r="AH97" s="2">
        <v>1</v>
      </c>
      <c r="AI97" s="2">
        <v>3</v>
      </c>
      <c r="AJ97" s="46">
        <v>0</v>
      </c>
      <c r="AK97" s="2">
        <v>0</v>
      </c>
      <c r="AL97" s="2">
        <v>0</v>
      </c>
      <c r="AM97" s="2">
        <v>0</v>
      </c>
      <c r="AN97" s="2">
        <v>0</v>
      </c>
      <c r="AO97" s="2">
        <v>0</v>
      </c>
      <c r="AP97" s="2">
        <v>0</v>
      </c>
      <c r="AQ97" s="2">
        <v>0</v>
      </c>
      <c r="AR97" s="2">
        <v>0</v>
      </c>
      <c r="AS97" s="2">
        <v>0</v>
      </c>
      <c r="AT97" s="2">
        <v>0</v>
      </c>
      <c r="AU97" s="2">
        <v>0</v>
      </c>
      <c r="AV97" s="2">
        <v>0</v>
      </c>
      <c r="AW97" s="2">
        <v>0</v>
      </c>
      <c r="AX97" s="2">
        <v>0</v>
      </c>
      <c r="AY97" s="2">
        <v>0</v>
      </c>
      <c r="AZ97" s="2">
        <v>0</v>
      </c>
      <c r="BA97" s="2">
        <v>0</v>
      </c>
      <c r="BB97" s="2">
        <v>0</v>
      </c>
      <c r="BC97" s="2">
        <v>0</v>
      </c>
      <c r="BD97" s="2">
        <v>0</v>
      </c>
      <c r="BE97" s="2">
        <v>0</v>
      </c>
      <c r="BF97" s="2">
        <v>1</v>
      </c>
      <c r="BG97" s="2">
        <v>0</v>
      </c>
      <c r="BH97" s="2">
        <v>0</v>
      </c>
      <c r="BI97" s="2">
        <v>0</v>
      </c>
      <c r="BJ97" s="2">
        <v>0</v>
      </c>
      <c r="BK97" s="2">
        <v>0</v>
      </c>
      <c r="BL97" s="2">
        <v>0</v>
      </c>
      <c r="BM97" s="2">
        <v>0</v>
      </c>
      <c r="BN97" s="2">
        <v>0</v>
      </c>
      <c r="BO97" s="2">
        <v>0</v>
      </c>
      <c r="BP97" s="2">
        <v>0</v>
      </c>
      <c r="BQ97" s="2">
        <v>0</v>
      </c>
      <c r="BR97" s="2">
        <v>0</v>
      </c>
      <c r="BS97" s="2">
        <v>1</v>
      </c>
      <c r="BT97" s="2">
        <v>1</v>
      </c>
      <c r="BU97" s="2">
        <v>1</v>
      </c>
      <c r="BV97" s="2">
        <v>1</v>
      </c>
      <c r="BW97" s="2">
        <v>0</v>
      </c>
      <c r="BX97" s="2">
        <v>0</v>
      </c>
      <c r="BY97" s="2">
        <v>0</v>
      </c>
      <c r="BZ97" s="2">
        <v>1</v>
      </c>
      <c r="CA97" s="2">
        <v>0</v>
      </c>
      <c r="CB97" s="2">
        <v>1</v>
      </c>
      <c r="CC97" s="2">
        <v>0</v>
      </c>
      <c r="CE97" s="2">
        <v>37000</v>
      </c>
      <c r="CF97" s="46">
        <v>2500</v>
      </c>
      <c r="CG97" s="2">
        <v>0</v>
      </c>
      <c r="CH97" s="46">
        <v>6</v>
      </c>
      <c r="CI97" s="2">
        <v>4</v>
      </c>
      <c r="CJ97" s="2">
        <v>0</v>
      </c>
      <c r="CK97" s="2">
        <v>0</v>
      </c>
      <c r="CL97" s="2">
        <v>1</v>
      </c>
      <c r="CM97" s="2">
        <v>0</v>
      </c>
      <c r="CN97" s="2">
        <v>1</v>
      </c>
      <c r="CO97" s="2">
        <v>1</v>
      </c>
      <c r="CP97" s="2">
        <v>1</v>
      </c>
      <c r="CQ97" s="2">
        <v>6</v>
      </c>
      <c r="CR97" s="2">
        <v>2</v>
      </c>
      <c r="CS97" s="2">
        <v>4</v>
      </c>
      <c r="CT97" s="46">
        <v>8</v>
      </c>
      <c r="CU97" s="46">
        <v>320</v>
      </c>
      <c r="CV97" s="2">
        <v>0</v>
      </c>
      <c r="CX97" s="2">
        <v>2</v>
      </c>
      <c r="CY97" s="2">
        <v>80</v>
      </c>
      <c r="CZ97" s="2">
        <v>1</v>
      </c>
      <c r="DA97" s="2">
        <v>40</v>
      </c>
      <c r="DB97" s="46">
        <v>4</v>
      </c>
      <c r="DC97" s="46">
        <v>160</v>
      </c>
      <c r="DD97" s="46">
        <v>6</v>
      </c>
      <c r="DE97" s="46">
        <v>240</v>
      </c>
      <c r="DF97" s="2">
        <v>1</v>
      </c>
      <c r="DG97" s="2">
        <v>20</v>
      </c>
      <c r="DH97" s="46">
        <v>5</v>
      </c>
      <c r="DI97" s="46">
        <v>200</v>
      </c>
      <c r="DJ97" s="46">
        <v>0</v>
      </c>
      <c r="DK97" s="46"/>
      <c r="DL97" s="2">
        <v>6</v>
      </c>
      <c r="DM97" s="2">
        <v>230</v>
      </c>
      <c r="DN97" s="46">
        <v>18</v>
      </c>
      <c r="DO97" s="46">
        <v>640</v>
      </c>
      <c r="DP97" s="46">
        <v>4</v>
      </c>
      <c r="DQ97" s="46">
        <v>160</v>
      </c>
      <c r="DR97" s="2">
        <v>1</v>
      </c>
      <c r="DS97" s="46">
        <v>1</v>
      </c>
      <c r="DT97" s="46">
        <v>40</v>
      </c>
      <c r="DU97" s="46">
        <v>1</v>
      </c>
      <c r="DV97" s="46">
        <v>20</v>
      </c>
      <c r="DW97" s="46">
        <v>1</v>
      </c>
      <c r="DX97" s="46">
        <v>20</v>
      </c>
      <c r="DY97" s="46">
        <v>0</v>
      </c>
      <c r="DZ97" s="46"/>
      <c r="EA97" s="46">
        <v>2</v>
      </c>
      <c r="EB97" s="46">
        <v>80</v>
      </c>
      <c r="EC97" s="46">
        <v>0</v>
      </c>
      <c r="ED97" s="46"/>
      <c r="EE97" s="46">
        <v>1</v>
      </c>
      <c r="EF97" s="46">
        <v>40</v>
      </c>
      <c r="EG97" s="46">
        <v>0</v>
      </c>
      <c r="EH97" s="46"/>
      <c r="EI97" s="2">
        <v>0</v>
      </c>
      <c r="EJ97" s="2">
        <v>0</v>
      </c>
      <c r="EK97" s="2">
        <v>0</v>
      </c>
      <c r="EL97" s="2">
        <v>0</v>
      </c>
      <c r="EM97" s="2">
        <v>0</v>
      </c>
      <c r="EN97" s="2">
        <v>0</v>
      </c>
      <c r="EO97" s="2">
        <v>0</v>
      </c>
      <c r="EP97" s="2">
        <v>0</v>
      </c>
      <c r="EQ97" s="2">
        <v>0</v>
      </c>
      <c r="ER97" s="2">
        <v>0</v>
      </c>
      <c r="ES97" s="2">
        <v>0</v>
      </c>
      <c r="ET97" s="2">
        <v>0</v>
      </c>
      <c r="EU97" s="2">
        <v>1</v>
      </c>
      <c r="EV97" s="2">
        <v>0</v>
      </c>
      <c r="EW97" s="2">
        <v>0</v>
      </c>
      <c r="EX97" s="2">
        <v>0</v>
      </c>
      <c r="EY97" s="2">
        <v>0</v>
      </c>
      <c r="EZ97" s="2">
        <v>0</v>
      </c>
      <c r="FA97" s="2">
        <v>0</v>
      </c>
      <c r="FB97" s="2">
        <v>0</v>
      </c>
      <c r="FC97" s="2">
        <v>0</v>
      </c>
      <c r="FD97" s="2">
        <v>0</v>
      </c>
      <c r="FZ97" s="2">
        <v>0</v>
      </c>
      <c r="GV97" s="2">
        <v>0</v>
      </c>
      <c r="HR97" s="2">
        <v>0</v>
      </c>
      <c r="HS97" s="2">
        <v>0</v>
      </c>
      <c r="HT97" s="2">
        <v>0</v>
      </c>
      <c r="HU97" s="2">
        <v>0</v>
      </c>
      <c r="HV97" s="2">
        <v>0</v>
      </c>
      <c r="HW97" s="2">
        <v>0</v>
      </c>
      <c r="HX97" s="2">
        <v>0</v>
      </c>
      <c r="HY97" s="2">
        <v>0</v>
      </c>
      <c r="HZ97" s="2">
        <v>0</v>
      </c>
      <c r="IA97" s="2">
        <v>0</v>
      </c>
      <c r="IB97" s="2">
        <v>0</v>
      </c>
      <c r="IC97" s="2">
        <v>0</v>
      </c>
      <c r="ID97" s="2">
        <v>0</v>
      </c>
      <c r="IE97" s="2">
        <v>0</v>
      </c>
      <c r="IF97" s="2">
        <v>0</v>
      </c>
      <c r="IG97" s="2">
        <v>1</v>
      </c>
      <c r="IH97" s="2">
        <v>0</v>
      </c>
      <c r="II97" s="2">
        <v>0</v>
      </c>
      <c r="IJ97" s="2">
        <v>0</v>
      </c>
      <c r="IK97" s="2">
        <v>0</v>
      </c>
      <c r="IL97" s="2">
        <v>0</v>
      </c>
      <c r="IM97" s="2">
        <v>0</v>
      </c>
      <c r="IN97" s="2">
        <v>0</v>
      </c>
      <c r="IO97" s="2">
        <v>0</v>
      </c>
      <c r="IP97" s="2">
        <v>4</v>
      </c>
      <c r="IQ97" s="2">
        <v>0</v>
      </c>
      <c r="IR97" s="2">
        <v>1</v>
      </c>
      <c r="IS97" s="2">
        <v>1</v>
      </c>
      <c r="IT97" s="2">
        <v>0</v>
      </c>
      <c r="IU97" s="2">
        <v>2</v>
      </c>
      <c r="IV97" s="2">
        <v>0</v>
      </c>
      <c r="IW97" s="2">
        <v>2</v>
      </c>
      <c r="IX97" s="2">
        <v>0</v>
      </c>
      <c r="IY97" s="2">
        <v>0</v>
      </c>
      <c r="IZ97" s="2">
        <v>11</v>
      </c>
      <c r="JA97" s="2">
        <v>1</v>
      </c>
      <c r="JB97" s="2">
        <v>1</v>
      </c>
      <c r="JC97" s="2">
        <v>1</v>
      </c>
      <c r="JD97" s="2">
        <v>0</v>
      </c>
      <c r="JE97" s="2">
        <v>1</v>
      </c>
      <c r="JF97" s="2">
        <v>0</v>
      </c>
      <c r="JG97" s="2">
        <v>0</v>
      </c>
      <c r="JH97" s="2">
        <v>0</v>
      </c>
      <c r="JI97" s="2">
        <v>1</v>
      </c>
      <c r="JJ97" s="2">
        <v>0</v>
      </c>
      <c r="JK97" s="2">
        <v>0</v>
      </c>
      <c r="JL97" s="2">
        <v>0</v>
      </c>
      <c r="JM97" s="2">
        <v>0</v>
      </c>
      <c r="JN97" s="2">
        <v>0</v>
      </c>
      <c r="JO97" s="2">
        <v>0</v>
      </c>
      <c r="JP97" s="2">
        <v>1</v>
      </c>
      <c r="JQ97" s="2">
        <v>0</v>
      </c>
      <c r="JR97" s="2">
        <v>0</v>
      </c>
      <c r="JS97" s="2">
        <v>0</v>
      </c>
      <c r="JT97" s="2">
        <v>0</v>
      </c>
      <c r="JU97" s="2">
        <v>4</v>
      </c>
      <c r="JV97" s="2">
        <v>0</v>
      </c>
      <c r="JW97" s="2">
        <v>1</v>
      </c>
      <c r="JX97" s="2">
        <v>0</v>
      </c>
      <c r="JY97" s="2">
        <v>0</v>
      </c>
      <c r="JZ97" s="2">
        <v>0</v>
      </c>
      <c r="KA97" s="2">
        <v>0</v>
      </c>
      <c r="KB97" s="2">
        <v>0</v>
      </c>
      <c r="KC97" s="2">
        <v>0</v>
      </c>
      <c r="KD97" s="2">
        <v>0</v>
      </c>
      <c r="KE97" s="2">
        <v>0</v>
      </c>
      <c r="KF97" s="2">
        <v>1</v>
      </c>
      <c r="KG97" s="2">
        <v>7</v>
      </c>
      <c r="KH97" s="2">
        <v>0</v>
      </c>
      <c r="KI97" s="2">
        <v>1</v>
      </c>
      <c r="KJ97" s="2">
        <v>4</v>
      </c>
      <c r="KK97" s="2">
        <v>4</v>
      </c>
      <c r="KL97" s="2">
        <v>1</v>
      </c>
      <c r="KM97" s="2">
        <v>4</v>
      </c>
      <c r="KN97" s="2">
        <v>2</v>
      </c>
      <c r="KO97" s="2">
        <v>3</v>
      </c>
      <c r="KP97" s="2">
        <v>4</v>
      </c>
      <c r="KQ97" s="2">
        <v>4</v>
      </c>
      <c r="KR97" s="2">
        <v>4</v>
      </c>
      <c r="KS97" s="2">
        <v>4</v>
      </c>
      <c r="KT97" s="2">
        <v>2</v>
      </c>
      <c r="KU97" s="2">
        <v>2</v>
      </c>
      <c r="KV97" s="2">
        <v>1</v>
      </c>
      <c r="KW97" s="2">
        <v>4</v>
      </c>
      <c r="KX97" s="2">
        <v>4</v>
      </c>
      <c r="KY97" s="2">
        <v>4</v>
      </c>
      <c r="KZ97" s="2">
        <v>4</v>
      </c>
      <c r="LA97" s="2">
        <v>4</v>
      </c>
      <c r="LB97" s="2">
        <v>4</v>
      </c>
      <c r="LC97" s="2">
        <v>4</v>
      </c>
      <c r="LD97" s="2">
        <v>4</v>
      </c>
      <c r="LE97" s="2">
        <v>1</v>
      </c>
      <c r="LF97" s="2">
        <v>1</v>
      </c>
      <c r="LG97" s="2">
        <v>0</v>
      </c>
      <c r="LH97" s="2">
        <v>0</v>
      </c>
      <c r="LI97" s="2">
        <v>0</v>
      </c>
      <c r="LJ97" s="2">
        <v>0</v>
      </c>
      <c r="LK97" s="2">
        <v>1</v>
      </c>
      <c r="LL97" s="2">
        <v>1</v>
      </c>
      <c r="LM97" s="2">
        <v>1</v>
      </c>
      <c r="LN97" s="46">
        <v>1</v>
      </c>
      <c r="LO97" s="46">
        <v>1</v>
      </c>
      <c r="LP97" s="2">
        <v>1</v>
      </c>
      <c r="LQ97" s="2">
        <v>1</v>
      </c>
      <c r="LR97" s="2">
        <v>1</v>
      </c>
      <c r="LS97" s="2">
        <v>0</v>
      </c>
      <c r="LT97" s="46">
        <v>1</v>
      </c>
      <c r="LU97" s="46">
        <v>1</v>
      </c>
      <c r="LV97" s="2">
        <v>1</v>
      </c>
      <c r="LW97" s="2">
        <v>1</v>
      </c>
      <c r="LX97" s="2">
        <v>1</v>
      </c>
      <c r="LY97" s="46">
        <v>1</v>
      </c>
      <c r="LZ97" s="46">
        <v>1</v>
      </c>
      <c r="MA97" s="46">
        <v>1</v>
      </c>
      <c r="MB97" s="2">
        <v>0</v>
      </c>
      <c r="MC97" s="2">
        <v>1</v>
      </c>
      <c r="MD97" s="2">
        <v>1</v>
      </c>
      <c r="ME97" s="2">
        <v>0</v>
      </c>
      <c r="MF97" s="2">
        <v>1</v>
      </c>
      <c r="MG97" s="2">
        <v>0</v>
      </c>
      <c r="MH97" s="2">
        <v>1</v>
      </c>
      <c r="MI97" s="2">
        <v>1</v>
      </c>
      <c r="MJ97" s="2">
        <v>1</v>
      </c>
      <c r="MK97" s="2">
        <v>1</v>
      </c>
      <c r="ML97" s="2">
        <v>1</v>
      </c>
      <c r="MM97" s="2">
        <v>1</v>
      </c>
      <c r="MN97" s="46">
        <v>1</v>
      </c>
      <c r="MO97" s="46">
        <v>1</v>
      </c>
      <c r="MP97" s="2">
        <v>1</v>
      </c>
      <c r="MQ97" s="2">
        <v>0</v>
      </c>
      <c r="MR97" s="2">
        <v>0</v>
      </c>
      <c r="MS97" s="2">
        <v>1</v>
      </c>
      <c r="MT97" s="2">
        <v>1</v>
      </c>
      <c r="MU97" s="2">
        <v>3</v>
      </c>
      <c r="MV97" s="2">
        <v>3</v>
      </c>
      <c r="MW97" s="2">
        <v>1</v>
      </c>
      <c r="MX97" s="2">
        <v>1</v>
      </c>
      <c r="MY97" s="2">
        <v>0</v>
      </c>
      <c r="MZ97" s="2">
        <v>1</v>
      </c>
      <c r="NA97" s="2">
        <v>1</v>
      </c>
      <c r="NB97" s="2">
        <v>1</v>
      </c>
      <c r="NC97" s="2">
        <v>1</v>
      </c>
      <c r="ND97" s="2">
        <v>1</v>
      </c>
      <c r="NE97" s="2">
        <v>0</v>
      </c>
      <c r="NF97" s="46">
        <v>1</v>
      </c>
      <c r="NG97" s="46">
        <v>1</v>
      </c>
      <c r="NH97" s="2">
        <v>1</v>
      </c>
      <c r="NI97" s="2">
        <v>1</v>
      </c>
      <c r="NJ97" s="38">
        <v>44057</v>
      </c>
      <c r="NK97" s="2">
        <v>4</v>
      </c>
      <c r="NL97" s="2">
        <v>1</v>
      </c>
      <c r="NM97" s="2">
        <v>0</v>
      </c>
      <c r="NN97" s="2">
        <v>0</v>
      </c>
      <c r="NO97" s="2">
        <v>0</v>
      </c>
      <c r="NP97" s="2">
        <v>0</v>
      </c>
      <c r="NQ97" s="2">
        <v>0</v>
      </c>
      <c r="NR97" s="2">
        <v>1</v>
      </c>
      <c r="NS97" s="2">
        <v>0</v>
      </c>
      <c r="NT97" s="2">
        <v>1</v>
      </c>
      <c r="NU97" s="2">
        <v>0</v>
      </c>
      <c r="NV97" s="2">
        <v>0</v>
      </c>
      <c r="NW97" s="2">
        <v>1</v>
      </c>
      <c r="NX97" s="2">
        <v>0</v>
      </c>
      <c r="NY97" s="2">
        <v>0</v>
      </c>
      <c r="NZ97" s="2">
        <v>0</v>
      </c>
      <c r="OA97" s="2">
        <v>0</v>
      </c>
      <c r="OB97" s="2">
        <v>0</v>
      </c>
      <c r="OC97" s="2">
        <v>0</v>
      </c>
      <c r="OD97" s="2">
        <v>0</v>
      </c>
      <c r="OE97" s="2">
        <v>0</v>
      </c>
      <c r="OF97" s="2">
        <v>0</v>
      </c>
      <c r="OG97" s="2">
        <v>0</v>
      </c>
      <c r="OH97" s="2">
        <v>1</v>
      </c>
      <c r="OI97" s="2">
        <v>1</v>
      </c>
      <c r="OJ97" s="2">
        <v>1</v>
      </c>
      <c r="OK97" s="2">
        <v>1</v>
      </c>
      <c r="OL97" s="2">
        <v>1</v>
      </c>
      <c r="OM97" s="2">
        <v>1</v>
      </c>
      <c r="ON97" s="2">
        <v>3</v>
      </c>
      <c r="OO97" s="2">
        <v>1</v>
      </c>
      <c r="OP97" s="2">
        <v>1</v>
      </c>
      <c r="OQ97" s="2">
        <v>1</v>
      </c>
      <c r="OR97" s="2">
        <v>1</v>
      </c>
      <c r="OS97" s="2">
        <v>1</v>
      </c>
      <c r="OT97" s="46">
        <v>1</v>
      </c>
      <c r="OU97" s="2">
        <v>1</v>
      </c>
      <c r="OV97" s="2">
        <v>2</v>
      </c>
      <c r="OW97" s="2">
        <v>1</v>
      </c>
      <c r="OX97" s="2">
        <v>1</v>
      </c>
      <c r="OY97" s="2">
        <v>1</v>
      </c>
      <c r="OZ97" s="2">
        <v>3</v>
      </c>
      <c r="PA97" s="2">
        <v>1</v>
      </c>
      <c r="PB97" s="2">
        <v>2</v>
      </c>
      <c r="PC97" s="46">
        <v>2</v>
      </c>
      <c r="PD97" s="46">
        <v>2</v>
      </c>
      <c r="PE97" s="2">
        <v>2</v>
      </c>
      <c r="PF97" s="2">
        <v>1</v>
      </c>
      <c r="PG97" s="2">
        <v>1</v>
      </c>
      <c r="PH97" s="46">
        <v>1</v>
      </c>
      <c r="PI97" s="2">
        <v>1</v>
      </c>
      <c r="PJ97" s="2">
        <v>1</v>
      </c>
      <c r="PK97" s="2">
        <v>3</v>
      </c>
      <c r="PL97" s="2">
        <v>1</v>
      </c>
      <c r="PM97" s="2">
        <v>1</v>
      </c>
      <c r="PN97" s="2">
        <v>1</v>
      </c>
      <c r="PO97" s="2">
        <v>1</v>
      </c>
      <c r="PP97" s="2">
        <v>2</v>
      </c>
      <c r="PQ97" s="2">
        <v>1</v>
      </c>
      <c r="PR97" s="2">
        <v>1</v>
      </c>
      <c r="PS97" s="2">
        <v>1</v>
      </c>
      <c r="PT97" s="2">
        <v>1</v>
      </c>
      <c r="PU97" s="2">
        <v>1</v>
      </c>
      <c r="PV97" s="2">
        <v>1</v>
      </c>
      <c r="PW97" s="2">
        <v>1</v>
      </c>
      <c r="PX97" s="2">
        <v>2</v>
      </c>
      <c r="PY97" s="2">
        <v>1</v>
      </c>
      <c r="PZ97" s="2">
        <v>1</v>
      </c>
      <c r="QA97" s="2">
        <v>1</v>
      </c>
      <c r="QB97" s="2">
        <v>1</v>
      </c>
      <c r="QC97" s="2">
        <v>1</v>
      </c>
      <c r="QD97" s="2">
        <v>3</v>
      </c>
      <c r="QE97" s="2">
        <v>2</v>
      </c>
      <c r="QF97" s="2">
        <v>3</v>
      </c>
      <c r="QG97" s="2">
        <v>1</v>
      </c>
      <c r="QH97" s="2">
        <v>1</v>
      </c>
      <c r="QI97" s="2">
        <v>3</v>
      </c>
      <c r="QJ97" s="2">
        <v>2</v>
      </c>
      <c r="QK97" s="2">
        <v>1</v>
      </c>
      <c r="QL97" s="2">
        <v>1</v>
      </c>
      <c r="QM97" s="2">
        <v>1</v>
      </c>
      <c r="QN97" s="2">
        <v>0</v>
      </c>
      <c r="QO97" s="2">
        <v>2</v>
      </c>
      <c r="QP97" s="2">
        <v>1</v>
      </c>
      <c r="QQ97" s="2">
        <v>3</v>
      </c>
      <c r="QR97" s="2">
        <v>0</v>
      </c>
      <c r="QT97" s="2">
        <v>0</v>
      </c>
      <c r="QV97" s="2">
        <v>3</v>
      </c>
      <c r="QW97" s="2">
        <v>1</v>
      </c>
      <c r="QX97" s="2">
        <v>0</v>
      </c>
      <c r="QY97" s="2">
        <v>1</v>
      </c>
      <c r="QZ97" s="2">
        <v>0</v>
      </c>
      <c r="RA97" s="2">
        <v>1</v>
      </c>
      <c r="RB97" s="2">
        <v>1</v>
      </c>
      <c r="RC97" s="2">
        <v>1</v>
      </c>
      <c r="RD97" s="2">
        <v>3</v>
      </c>
      <c r="RE97" s="2">
        <v>1</v>
      </c>
      <c r="RF97" s="2">
        <v>1</v>
      </c>
      <c r="RG97" s="2">
        <v>1</v>
      </c>
      <c r="RH97" s="2">
        <v>1</v>
      </c>
      <c r="RJ97" s="2">
        <v>0</v>
      </c>
      <c r="RK97" s="2">
        <v>0</v>
      </c>
      <c r="RL97" s="2">
        <v>0</v>
      </c>
      <c r="RM97" s="2">
        <v>0</v>
      </c>
      <c r="RN97" s="2">
        <v>0</v>
      </c>
      <c r="RO97" s="2">
        <v>0</v>
      </c>
      <c r="RP97" s="2">
        <v>0</v>
      </c>
      <c r="RQ97" s="2">
        <v>0</v>
      </c>
      <c r="RR97" s="2">
        <v>1</v>
      </c>
      <c r="RS97" s="2">
        <v>1</v>
      </c>
      <c r="RT97" s="2">
        <v>0</v>
      </c>
      <c r="RU97" s="2">
        <v>1</v>
      </c>
      <c r="RV97" s="2">
        <v>0</v>
      </c>
      <c r="RW97" s="2">
        <v>1</v>
      </c>
      <c r="RX97" s="2">
        <v>1</v>
      </c>
      <c r="RY97" s="2">
        <v>0</v>
      </c>
      <c r="RZ97" s="2">
        <v>0</v>
      </c>
      <c r="SA97" s="2">
        <v>1</v>
      </c>
      <c r="SB97" s="2">
        <v>1</v>
      </c>
      <c r="SC97" s="2">
        <v>1</v>
      </c>
      <c r="SD97" s="2">
        <v>0</v>
      </c>
      <c r="SE97" s="2">
        <v>0</v>
      </c>
      <c r="SF97" s="2">
        <v>1</v>
      </c>
      <c r="SG97" s="2">
        <v>1</v>
      </c>
      <c r="SH97" s="2">
        <v>0</v>
      </c>
      <c r="SI97" s="2">
        <v>0</v>
      </c>
      <c r="SK97" s="2">
        <v>1</v>
      </c>
      <c r="SL97" s="2">
        <v>1</v>
      </c>
      <c r="SM97" s="2">
        <v>1</v>
      </c>
      <c r="SN97" s="2">
        <v>0</v>
      </c>
      <c r="SO97" s="2">
        <v>1</v>
      </c>
      <c r="SP97" s="2">
        <v>1</v>
      </c>
      <c r="SQ97" s="2">
        <v>1</v>
      </c>
      <c r="SR97" s="2">
        <v>1</v>
      </c>
      <c r="SS97" s="2">
        <v>0</v>
      </c>
      <c r="ST97" s="2">
        <v>0</v>
      </c>
      <c r="SU97" s="2">
        <v>1</v>
      </c>
      <c r="SV97" s="2">
        <v>0</v>
      </c>
      <c r="SW97" s="2">
        <v>0</v>
      </c>
      <c r="SX97" s="2">
        <v>0</v>
      </c>
      <c r="SY97" s="2">
        <v>0</v>
      </c>
      <c r="SZ97" s="2">
        <v>0</v>
      </c>
      <c r="TA97" s="2">
        <v>0</v>
      </c>
      <c r="TB97" s="2">
        <v>0</v>
      </c>
      <c r="TC97" s="2">
        <v>0</v>
      </c>
      <c r="TE97" s="2">
        <v>0</v>
      </c>
      <c r="TF97" s="2">
        <v>0</v>
      </c>
      <c r="TG97" s="2">
        <v>1</v>
      </c>
      <c r="TH97" s="2">
        <v>1</v>
      </c>
      <c r="TI97" s="2">
        <v>0</v>
      </c>
      <c r="TJ97" s="2">
        <v>1</v>
      </c>
      <c r="TK97" s="2">
        <v>0</v>
      </c>
      <c r="TL97" s="2">
        <v>1</v>
      </c>
      <c r="TM97" s="2">
        <v>2</v>
      </c>
      <c r="TN97" s="2">
        <v>1</v>
      </c>
      <c r="TO97" s="2">
        <v>1</v>
      </c>
      <c r="TP97" s="2">
        <v>1</v>
      </c>
      <c r="TQ97" s="2">
        <v>1</v>
      </c>
      <c r="TR97" s="2">
        <v>0</v>
      </c>
      <c r="TS97" s="2">
        <v>1</v>
      </c>
      <c r="TT97" s="2">
        <v>0</v>
      </c>
      <c r="TU97" s="2">
        <v>0</v>
      </c>
      <c r="TV97" s="2">
        <v>1</v>
      </c>
      <c r="TW97" s="2">
        <v>1</v>
      </c>
      <c r="TX97" s="2">
        <v>0</v>
      </c>
      <c r="TY97" s="2">
        <v>0</v>
      </c>
      <c r="UA97" s="2">
        <v>1</v>
      </c>
      <c r="UB97" s="2">
        <v>2</v>
      </c>
      <c r="UC97" s="2">
        <v>1</v>
      </c>
      <c r="UD97" s="2">
        <v>1</v>
      </c>
      <c r="UE97" s="2">
        <v>1</v>
      </c>
      <c r="UF97" s="2">
        <v>1</v>
      </c>
      <c r="UG97" s="2">
        <v>1</v>
      </c>
      <c r="UH97" s="2">
        <v>0</v>
      </c>
      <c r="UI97" s="2">
        <v>1</v>
      </c>
      <c r="UJ97" s="2">
        <v>1</v>
      </c>
      <c r="UK97" s="2">
        <v>1</v>
      </c>
      <c r="UL97" s="2">
        <v>1</v>
      </c>
      <c r="UM97" s="2">
        <v>0</v>
      </c>
      <c r="UN97" s="2">
        <v>0</v>
      </c>
      <c r="UO97" s="2">
        <v>0</v>
      </c>
      <c r="UP97" s="2">
        <v>1</v>
      </c>
      <c r="UQ97" s="2">
        <v>1</v>
      </c>
      <c r="UR97" s="2">
        <v>1</v>
      </c>
      <c r="US97" s="2">
        <v>1</v>
      </c>
      <c r="UT97" s="2">
        <v>1</v>
      </c>
      <c r="UU97" s="2">
        <v>1</v>
      </c>
      <c r="UV97" s="2">
        <v>1</v>
      </c>
      <c r="UW97" s="2">
        <v>1</v>
      </c>
      <c r="UX97" s="2">
        <v>1</v>
      </c>
      <c r="UY97" s="2">
        <v>0</v>
      </c>
      <c r="UZ97" s="2">
        <v>2</v>
      </c>
    </row>
    <row r="98" spans="1:572" x14ac:dyDescent="0.25">
      <c r="A98" s="2">
        <v>158</v>
      </c>
      <c r="B98" s="2" t="s">
        <v>114</v>
      </c>
      <c r="C98" s="2" t="s">
        <v>1328</v>
      </c>
      <c r="D98" s="2">
        <v>1</v>
      </c>
      <c r="F98" s="31" t="s">
        <v>2641</v>
      </c>
      <c r="G98" s="2">
        <v>1</v>
      </c>
      <c r="H98" s="2">
        <v>0</v>
      </c>
      <c r="J98" s="2">
        <v>1</v>
      </c>
      <c r="K98" s="2">
        <v>0</v>
      </c>
      <c r="L98" s="2">
        <v>0</v>
      </c>
      <c r="M98" s="2">
        <v>1</v>
      </c>
      <c r="N98" s="2">
        <v>1</v>
      </c>
      <c r="O98" s="2">
        <v>1</v>
      </c>
      <c r="P98" s="2">
        <v>0</v>
      </c>
      <c r="Q98" s="2">
        <v>0</v>
      </c>
      <c r="R98" s="2">
        <v>0</v>
      </c>
      <c r="S98" s="2">
        <v>0</v>
      </c>
      <c r="T98" s="2">
        <v>0</v>
      </c>
      <c r="U98" s="2">
        <v>1</v>
      </c>
      <c r="V98" s="2">
        <v>1</v>
      </c>
      <c r="W98" s="2">
        <v>0</v>
      </c>
      <c r="X98" s="2">
        <v>1</v>
      </c>
      <c r="Y98" s="2">
        <v>0</v>
      </c>
      <c r="Z98" s="2">
        <v>0</v>
      </c>
      <c r="AA98" s="2">
        <v>0</v>
      </c>
      <c r="AB98" s="2">
        <v>0</v>
      </c>
      <c r="AC98" s="2">
        <v>0</v>
      </c>
      <c r="AD98" s="2">
        <v>0</v>
      </c>
      <c r="AE98" s="2">
        <v>0</v>
      </c>
      <c r="AF98" s="2">
        <v>1</v>
      </c>
      <c r="AG98" s="2">
        <v>1</v>
      </c>
      <c r="AH98" s="2">
        <v>1</v>
      </c>
      <c r="AI98" s="2">
        <v>6</v>
      </c>
      <c r="AJ98" s="46">
        <v>1</v>
      </c>
      <c r="AK98" s="2">
        <v>0</v>
      </c>
      <c r="AL98" s="2">
        <v>0</v>
      </c>
      <c r="AM98" s="2">
        <v>0</v>
      </c>
      <c r="AN98" s="2">
        <v>0</v>
      </c>
      <c r="AO98" s="2">
        <v>1</v>
      </c>
      <c r="AP98" s="2">
        <v>1</v>
      </c>
      <c r="AQ98" s="2">
        <v>1</v>
      </c>
      <c r="AR98" s="2">
        <v>1</v>
      </c>
      <c r="AS98" s="2">
        <v>0</v>
      </c>
      <c r="AT98" s="2">
        <v>0</v>
      </c>
      <c r="AU98" s="2">
        <v>0</v>
      </c>
      <c r="AV98" s="2">
        <v>0</v>
      </c>
      <c r="AW98" s="2">
        <v>0</v>
      </c>
      <c r="AX98" s="2">
        <v>0</v>
      </c>
      <c r="AY98" s="2">
        <v>0</v>
      </c>
      <c r="AZ98" s="2">
        <v>0</v>
      </c>
      <c r="BA98" s="2">
        <v>0</v>
      </c>
      <c r="BB98" s="2">
        <v>0</v>
      </c>
      <c r="BC98" s="2">
        <v>0</v>
      </c>
      <c r="BD98" s="2">
        <v>0</v>
      </c>
      <c r="BE98" s="2">
        <v>0</v>
      </c>
      <c r="BF98" s="2">
        <v>1</v>
      </c>
      <c r="BG98" s="2">
        <v>0</v>
      </c>
      <c r="BH98" s="2">
        <v>0</v>
      </c>
      <c r="BI98" s="2">
        <v>0</v>
      </c>
      <c r="BJ98" s="2">
        <v>0</v>
      </c>
      <c r="BK98" s="2">
        <v>1</v>
      </c>
      <c r="BL98" s="2">
        <v>1</v>
      </c>
      <c r="BM98" s="2">
        <v>1</v>
      </c>
      <c r="BN98" s="2">
        <v>0</v>
      </c>
      <c r="BO98" s="2">
        <v>0</v>
      </c>
      <c r="BP98" s="2">
        <v>0</v>
      </c>
      <c r="BQ98" s="2">
        <v>0</v>
      </c>
      <c r="BR98" s="2">
        <v>0</v>
      </c>
      <c r="BS98" s="2">
        <v>0</v>
      </c>
      <c r="CB98" s="2">
        <v>1</v>
      </c>
      <c r="CC98" s="2">
        <v>1</v>
      </c>
      <c r="CD98" s="2" t="s">
        <v>1428</v>
      </c>
      <c r="CE98" s="2">
        <v>16000</v>
      </c>
      <c r="CF98" s="46">
        <v>2400</v>
      </c>
      <c r="CG98" s="2">
        <v>0</v>
      </c>
      <c r="CH98" s="46">
        <v>3</v>
      </c>
      <c r="CI98" s="2">
        <v>3</v>
      </c>
      <c r="CJ98" s="2">
        <v>0</v>
      </c>
      <c r="CK98" s="2">
        <v>0</v>
      </c>
      <c r="CL98" s="2">
        <v>0</v>
      </c>
      <c r="CM98" s="2">
        <v>0</v>
      </c>
      <c r="CN98" s="2">
        <v>0</v>
      </c>
      <c r="CO98" s="2">
        <v>1</v>
      </c>
      <c r="CP98" s="2">
        <v>0</v>
      </c>
      <c r="CR98" s="2">
        <v>1</v>
      </c>
      <c r="CT98" s="46">
        <v>6</v>
      </c>
      <c r="CU98" s="46">
        <v>240</v>
      </c>
      <c r="CV98" s="2">
        <v>1</v>
      </c>
      <c r="CW98" s="2">
        <v>40</v>
      </c>
      <c r="CX98" s="2">
        <v>0</v>
      </c>
      <c r="CZ98" s="2">
        <v>0</v>
      </c>
      <c r="DB98" s="46">
        <v>3</v>
      </c>
      <c r="DC98" s="46">
        <v>120</v>
      </c>
      <c r="DD98" s="46">
        <v>3</v>
      </c>
      <c r="DE98" s="46">
        <v>120</v>
      </c>
      <c r="DF98" s="2">
        <v>1</v>
      </c>
      <c r="DG98" s="2">
        <v>40</v>
      </c>
      <c r="DH98" s="46">
        <v>0</v>
      </c>
      <c r="DI98" s="46"/>
      <c r="DJ98" s="46">
        <v>0</v>
      </c>
      <c r="DK98" s="46"/>
      <c r="DL98" s="2">
        <v>4</v>
      </c>
      <c r="DM98" s="2">
        <v>160</v>
      </c>
      <c r="DN98" s="46">
        <v>6</v>
      </c>
      <c r="DO98" s="46">
        <v>240</v>
      </c>
      <c r="DP98" s="46">
        <v>3</v>
      </c>
      <c r="DQ98" s="46">
        <v>120</v>
      </c>
      <c r="DR98" s="2">
        <v>0</v>
      </c>
      <c r="DS98" s="46"/>
      <c r="DT98" s="46"/>
      <c r="DU98" s="46"/>
      <c r="DV98" s="46"/>
      <c r="DW98" s="46"/>
      <c r="DX98" s="46"/>
      <c r="DY98" s="46"/>
      <c r="DZ98" s="46"/>
      <c r="EA98" s="46"/>
      <c r="EB98" s="46"/>
      <c r="EC98" s="46"/>
      <c r="ED98" s="46"/>
      <c r="EE98" s="46"/>
      <c r="EF98" s="46"/>
      <c r="EG98" s="46"/>
      <c r="EH98" s="46"/>
      <c r="EI98" s="2">
        <v>30</v>
      </c>
      <c r="EJ98" s="2">
        <v>0</v>
      </c>
      <c r="EK98" s="2">
        <v>0</v>
      </c>
      <c r="EL98" s="2">
        <v>0</v>
      </c>
      <c r="EM98" s="2">
        <v>11</v>
      </c>
      <c r="EN98" s="2">
        <v>6</v>
      </c>
      <c r="EO98" s="2">
        <v>0</v>
      </c>
      <c r="EP98" s="2">
        <v>19</v>
      </c>
      <c r="EQ98" s="2">
        <v>0</v>
      </c>
      <c r="ER98" s="2">
        <v>17</v>
      </c>
      <c r="ES98" s="2">
        <v>10</v>
      </c>
      <c r="ET98" s="2">
        <v>14</v>
      </c>
      <c r="EU98" s="2">
        <v>0</v>
      </c>
      <c r="FD98" s="2">
        <v>1</v>
      </c>
      <c r="FE98" s="2">
        <v>6</v>
      </c>
      <c r="FF98" s="2">
        <v>1</v>
      </c>
      <c r="FG98" s="2">
        <v>0</v>
      </c>
      <c r="FH98" s="2">
        <v>0</v>
      </c>
      <c r="FI98" s="2">
        <v>1</v>
      </c>
      <c r="FJ98" s="2">
        <v>0</v>
      </c>
      <c r="FK98" s="2">
        <v>0</v>
      </c>
      <c r="FL98" s="2">
        <v>1</v>
      </c>
      <c r="FM98" s="2">
        <v>0</v>
      </c>
      <c r="FN98" s="2">
        <v>0</v>
      </c>
      <c r="FO98" s="2">
        <v>0</v>
      </c>
      <c r="FP98" s="2">
        <v>3</v>
      </c>
      <c r="FQ98" s="2">
        <v>0</v>
      </c>
      <c r="FZ98" s="2">
        <v>1</v>
      </c>
      <c r="GA98" s="2">
        <v>0</v>
      </c>
      <c r="GB98" s="2">
        <v>0</v>
      </c>
      <c r="GC98" s="2">
        <v>0</v>
      </c>
      <c r="GD98" s="2">
        <v>0</v>
      </c>
      <c r="GE98" s="2">
        <v>0</v>
      </c>
      <c r="GF98" s="2">
        <v>3</v>
      </c>
      <c r="GG98" s="2">
        <v>0</v>
      </c>
      <c r="GH98" s="2">
        <v>1</v>
      </c>
      <c r="GI98" s="2">
        <v>0</v>
      </c>
      <c r="GJ98" s="2">
        <v>0</v>
      </c>
      <c r="GK98" s="2">
        <v>8</v>
      </c>
      <c r="GL98" s="2">
        <v>0</v>
      </c>
      <c r="GM98" s="2">
        <v>0</v>
      </c>
      <c r="GV98" s="2">
        <v>1</v>
      </c>
      <c r="GW98" s="2">
        <v>1</v>
      </c>
      <c r="GX98" s="2">
        <v>0</v>
      </c>
      <c r="GY98" s="2">
        <v>0</v>
      </c>
      <c r="GZ98" s="2">
        <v>0</v>
      </c>
      <c r="HA98" s="2">
        <v>1</v>
      </c>
      <c r="HB98" s="2">
        <v>1</v>
      </c>
      <c r="HC98" s="2">
        <v>1</v>
      </c>
      <c r="HD98" s="2">
        <v>1</v>
      </c>
      <c r="HE98" s="2">
        <v>0</v>
      </c>
      <c r="HF98" s="2">
        <v>0</v>
      </c>
      <c r="HG98" s="2">
        <v>0</v>
      </c>
      <c r="HH98" s="2">
        <v>0</v>
      </c>
      <c r="HI98" s="2">
        <v>0</v>
      </c>
      <c r="HR98" s="2">
        <v>1</v>
      </c>
      <c r="HS98" s="2">
        <v>1</v>
      </c>
      <c r="HT98" s="2">
        <v>0</v>
      </c>
      <c r="HU98" s="2">
        <v>1</v>
      </c>
      <c r="HV98" s="2">
        <v>0</v>
      </c>
      <c r="HW98" s="2">
        <v>0</v>
      </c>
      <c r="HX98" s="2">
        <v>0</v>
      </c>
      <c r="HY98" s="2">
        <v>1</v>
      </c>
      <c r="HZ98" s="2">
        <v>1</v>
      </c>
      <c r="IA98" s="2">
        <v>1</v>
      </c>
      <c r="IB98" s="2">
        <v>1</v>
      </c>
      <c r="IC98" s="2">
        <v>0</v>
      </c>
      <c r="ID98" s="2">
        <v>0</v>
      </c>
      <c r="IE98" s="2">
        <v>0</v>
      </c>
      <c r="IF98" s="2">
        <v>0</v>
      </c>
      <c r="IG98" s="2">
        <v>0</v>
      </c>
      <c r="IP98" s="2">
        <v>5</v>
      </c>
      <c r="IQ98" s="2">
        <v>1</v>
      </c>
      <c r="IR98" s="2">
        <v>0</v>
      </c>
      <c r="IS98" s="2">
        <v>0</v>
      </c>
      <c r="IT98" s="2">
        <v>2</v>
      </c>
      <c r="IU98" s="2">
        <v>2</v>
      </c>
      <c r="IV98" s="2">
        <v>0</v>
      </c>
      <c r="IW98" s="2">
        <v>2</v>
      </c>
      <c r="IX98" s="2">
        <v>0</v>
      </c>
      <c r="IY98" s="2">
        <v>4</v>
      </c>
      <c r="IZ98" s="2">
        <v>1</v>
      </c>
      <c r="JA98" s="2">
        <v>2</v>
      </c>
      <c r="JB98" s="2">
        <v>0</v>
      </c>
      <c r="JK98" s="2">
        <v>2</v>
      </c>
      <c r="JL98" s="2">
        <v>0</v>
      </c>
      <c r="JM98" s="2">
        <v>0</v>
      </c>
      <c r="JN98" s="2">
        <v>0</v>
      </c>
      <c r="JO98" s="2">
        <v>1</v>
      </c>
      <c r="JP98" s="2">
        <v>0</v>
      </c>
      <c r="JQ98" s="2">
        <v>0</v>
      </c>
      <c r="JR98" s="2">
        <v>2</v>
      </c>
      <c r="JS98" s="2">
        <v>0</v>
      </c>
      <c r="JT98" s="2">
        <v>3</v>
      </c>
      <c r="JU98" s="2">
        <v>1</v>
      </c>
      <c r="JV98" s="2">
        <v>2</v>
      </c>
      <c r="JW98" s="2">
        <v>0</v>
      </c>
      <c r="KF98" s="2">
        <v>1</v>
      </c>
      <c r="KG98" s="2">
        <v>14</v>
      </c>
      <c r="KH98" s="2">
        <v>1</v>
      </c>
      <c r="KJ98" s="2">
        <v>4</v>
      </c>
      <c r="KK98" s="2">
        <v>2</v>
      </c>
      <c r="KL98" s="2">
        <v>4</v>
      </c>
      <c r="KM98" s="2">
        <v>4</v>
      </c>
      <c r="KN98" s="2">
        <v>2</v>
      </c>
      <c r="KO98" s="2">
        <v>3</v>
      </c>
      <c r="KP98" s="2">
        <v>4</v>
      </c>
      <c r="KQ98" s="2">
        <v>3</v>
      </c>
      <c r="KR98" s="2">
        <v>4</v>
      </c>
      <c r="KS98" s="2">
        <v>4</v>
      </c>
      <c r="KT98" s="2">
        <v>2</v>
      </c>
      <c r="KU98" s="2">
        <v>4</v>
      </c>
      <c r="KV98" s="2">
        <v>0</v>
      </c>
      <c r="LE98" s="2">
        <v>1</v>
      </c>
      <c r="LF98" s="2">
        <v>1</v>
      </c>
      <c r="LG98" s="2">
        <v>1</v>
      </c>
      <c r="LH98" s="2">
        <v>0</v>
      </c>
      <c r="LI98" s="2">
        <v>0</v>
      </c>
      <c r="LJ98" s="2">
        <v>0</v>
      </c>
      <c r="LK98" s="2">
        <v>1</v>
      </c>
      <c r="LL98" s="2">
        <v>1</v>
      </c>
      <c r="LM98" s="2">
        <v>1</v>
      </c>
      <c r="LN98" s="46">
        <v>1</v>
      </c>
      <c r="LO98" s="46">
        <v>1</v>
      </c>
      <c r="LP98" s="2">
        <v>1</v>
      </c>
      <c r="LQ98" s="2">
        <v>1</v>
      </c>
      <c r="LR98" s="2">
        <v>1</v>
      </c>
      <c r="LS98" s="2">
        <v>1</v>
      </c>
      <c r="LT98" s="46">
        <v>0</v>
      </c>
      <c r="LU98" s="46">
        <v>1</v>
      </c>
      <c r="LV98" s="2">
        <v>1</v>
      </c>
      <c r="LW98" s="2">
        <v>0</v>
      </c>
      <c r="LX98" s="2">
        <v>0</v>
      </c>
      <c r="LY98" s="46">
        <v>1</v>
      </c>
      <c r="LZ98" s="46">
        <v>1</v>
      </c>
      <c r="MA98" s="46">
        <v>0</v>
      </c>
      <c r="MB98" s="2">
        <v>0</v>
      </c>
      <c r="MC98" s="2">
        <v>1</v>
      </c>
      <c r="MD98" s="2">
        <v>1</v>
      </c>
      <c r="ME98" s="2">
        <v>1</v>
      </c>
      <c r="MF98" s="2">
        <v>1</v>
      </c>
      <c r="MG98" s="2">
        <v>0</v>
      </c>
      <c r="MH98" s="2">
        <v>1</v>
      </c>
      <c r="MI98" s="2">
        <v>1</v>
      </c>
      <c r="MJ98" s="2">
        <v>1</v>
      </c>
      <c r="MK98" s="2">
        <v>1</v>
      </c>
      <c r="ML98" s="2">
        <v>0</v>
      </c>
      <c r="MM98" s="2">
        <v>0</v>
      </c>
      <c r="MN98" s="46">
        <v>1</v>
      </c>
      <c r="MO98" s="46">
        <v>1</v>
      </c>
      <c r="MP98" s="2">
        <v>1</v>
      </c>
      <c r="MQ98" s="2">
        <v>0</v>
      </c>
      <c r="MR98" s="2">
        <v>0</v>
      </c>
      <c r="MS98" s="2">
        <v>1</v>
      </c>
      <c r="MT98" s="2">
        <v>1</v>
      </c>
      <c r="MU98" s="2">
        <v>1</v>
      </c>
      <c r="MV98" s="2">
        <v>1</v>
      </c>
      <c r="MW98" s="2">
        <v>1</v>
      </c>
      <c r="MX98" s="2">
        <v>1</v>
      </c>
      <c r="MY98" s="2">
        <v>1</v>
      </c>
      <c r="MZ98" s="2">
        <v>1</v>
      </c>
      <c r="NA98" s="2">
        <v>1</v>
      </c>
      <c r="NB98" s="2">
        <v>1</v>
      </c>
      <c r="NC98" s="2">
        <v>1</v>
      </c>
      <c r="ND98" s="2">
        <v>1</v>
      </c>
      <c r="NE98" s="2">
        <v>0</v>
      </c>
      <c r="NF98" s="46">
        <v>1</v>
      </c>
      <c r="NG98" s="46">
        <v>0</v>
      </c>
      <c r="NH98" s="2">
        <v>1</v>
      </c>
      <c r="NI98" s="2">
        <v>1</v>
      </c>
      <c r="NJ98" s="38">
        <v>44074</v>
      </c>
      <c r="NK98" s="2">
        <v>6</v>
      </c>
      <c r="NL98" s="2">
        <v>1</v>
      </c>
      <c r="NM98" s="2">
        <v>0</v>
      </c>
      <c r="NN98" s="2">
        <v>0</v>
      </c>
      <c r="NO98" s="2">
        <v>0</v>
      </c>
      <c r="NP98" s="2">
        <v>0</v>
      </c>
      <c r="NQ98" s="2">
        <v>0</v>
      </c>
      <c r="NR98" s="2">
        <v>1</v>
      </c>
      <c r="NS98" s="2">
        <v>0</v>
      </c>
      <c r="NT98" s="2">
        <v>1</v>
      </c>
      <c r="NU98" s="2">
        <v>0</v>
      </c>
      <c r="NV98" s="2">
        <v>0</v>
      </c>
      <c r="NW98" s="2">
        <v>1</v>
      </c>
      <c r="NX98" s="2">
        <v>0</v>
      </c>
      <c r="NY98" s="2">
        <v>0</v>
      </c>
      <c r="NZ98" s="2">
        <v>0</v>
      </c>
      <c r="OA98" s="2">
        <v>0</v>
      </c>
      <c r="OB98" s="2">
        <v>0</v>
      </c>
      <c r="OC98" s="2">
        <v>0</v>
      </c>
      <c r="OD98" s="2">
        <v>0</v>
      </c>
      <c r="OE98" s="2">
        <v>0</v>
      </c>
      <c r="OF98" s="2">
        <v>0</v>
      </c>
      <c r="OG98" s="2">
        <v>0</v>
      </c>
      <c r="OH98" s="2">
        <v>0</v>
      </c>
      <c r="OI98" s="2">
        <v>1</v>
      </c>
      <c r="OJ98" s="2">
        <v>1</v>
      </c>
      <c r="OK98" s="2">
        <v>1</v>
      </c>
      <c r="OL98" s="2">
        <v>1</v>
      </c>
      <c r="OM98" s="2">
        <v>1</v>
      </c>
      <c r="ON98" s="2">
        <v>1</v>
      </c>
      <c r="OO98" s="2">
        <v>1</v>
      </c>
      <c r="OP98" s="2">
        <v>1</v>
      </c>
      <c r="OQ98" s="2">
        <v>1</v>
      </c>
      <c r="OR98" s="2">
        <v>1</v>
      </c>
      <c r="OS98" s="2">
        <v>1</v>
      </c>
      <c r="OT98" s="46">
        <v>1</v>
      </c>
      <c r="OU98" s="2">
        <v>1</v>
      </c>
      <c r="OV98" s="2">
        <v>1</v>
      </c>
      <c r="OW98" s="2">
        <v>2</v>
      </c>
      <c r="OX98" s="2">
        <v>1</v>
      </c>
      <c r="OY98" s="2">
        <v>1</v>
      </c>
      <c r="OZ98" s="2">
        <v>3</v>
      </c>
      <c r="PA98" s="2">
        <v>1</v>
      </c>
      <c r="PB98" s="2">
        <v>2</v>
      </c>
      <c r="PC98" s="46">
        <v>1</v>
      </c>
      <c r="PD98" s="46">
        <v>1</v>
      </c>
      <c r="PE98" s="2">
        <v>1</v>
      </c>
      <c r="PF98" s="2">
        <v>1</v>
      </c>
      <c r="PG98" s="2">
        <v>1</v>
      </c>
      <c r="PH98" s="46">
        <v>1</v>
      </c>
      <c r="PI98" s="2">
        <v>1</v>
      </c>
      <c r="PJ98" s="2">
        <v>2</v>
      </c>
      <c r="PK98" s="2">
        <v>1</v>
      </c>
      <c r="PL98" s="2">
        <v>1</v>
      </c>
      <c r="PM98" s="2">
        <v>1</v>
      </c>
      <c r="PN98" s="2">
        <v>1</v>
      </c>
      <c r="PO98" s="2">
        <v>1</v>
      </c>
      <c r="PP98" s="2">
        <v>3</v>
      </c>
      <c r="PQ98" s="2">
        <v>3</v>
      </c>
      <c r="PR98" s="2">
        <v>1</v>
      </c>
      <c r="PS98" s="2">
        <v>1</v>
      </c>
      <c r="PT98" s="2">
        <v>1</v>
      </c>
      <c r="PU98" s="2">
        <v>1</v>
      </c>
      <c r="PV98" s="2">
        <v>1</v>
      </c>
      <c r="PW98" s="2">
        <v>1</v>
      </c>
      <c r="PX98" s="2">
        <v>1</v>
      </c>
      <c r="PY98" s="2">
        <v>1</v>
      </c>
      <c r="PZ98" s="2">
        <v>1</v>
      </c>
      <c r="QA98" s="2">
        <v>1</v>
      </c>
      <c r="QB98" s="2">
        <v>3</v>
      </c>
      <c r="QC98" s="2">
        <v>3</v>
      </c>
      <c r="QD98" s="2">
        <v>3</v>
      </c>
      <c r="QE98" s="2">
        <v>3</v>
      </c>
      <c r="QF98" s="2">
        <v>3</v>
      </c>
      <c r="QG98" s="2">
        <v>1</v>
      </c>
      <c r="QH98" s="2">
        <v>1</v>
      </c>
      <c r="QI98" s="2">
        <v>3</v>
      </c>
      <c r="QJ98" s="2">
        <v>2</v>
      </c>
      <c r="QK98" s="2">
        <v>1</v>
      </c>
      <c r="QL98" s="2">
        <v>1</v>
      </c>
      <c r="QM98" s="2">
        <v>1</v>
      </c>
      <c r="QN98" s="2">
        <v>1</v>
      </c>
      <c r="QO98" s="2">
        <v>3</v>
      </c>
      <c r="QP98" s="2">
        <v>1</v>
      </c>
      <c r="QQ98" s="2">
        <v>1</v>
      </c>
      <c r="QR98" s="2">
        <v>1</v>
      </c>
      <c r="QS98" s="2" t="s">
        <v>1329</v>
      </c>
      <c r="QT98" s="2">
        <v>0</v>
      </c>
      <c r="QV98" s="2">
        <v>1</v>
      </c>
      <c r="QW98" s="2">
        <v>1</v>
      </c>
      <c r="QX98" s="2">
        <v>1</v>
      </c>
      <c r="QY98" s="2">
        <v>1</v>
      </c>
      <c r="QZ98" s="2">
        <v>1</v>
      </c>
      <c r="RA98" s="2">
        <v>0</v>
      </c>
      <c r="RB98" s="2">
        <v>1</v>
      </c>
      <c r="RC98" s="2">
        <v>1</v>
      </c>
      <c r="RD98" s="2">
        <v>1</v>
      </c>
      <c r="RE98" s="2">
        <v>1</v>
      </c>
      <c r="RF98" s="2">
        <v>1</v>
      </c>
      <c r="RG98" s="2">
        <v>1</v>
      </c>
      <c r="RH98" s="2">
        <v>1</v>
      </c>
      <c r="RJ98" s="2">
        <v>1</v>
      </c>
      <c r="RK98" s="2">
        <v>1</v>
      </c>
      <c r="RL98" s="2">
        <v>1</v>
      </c>
      <c r="RM98" s="2">
        <v>0</v>
      </c>
      <c r="RN98" s="2">
        <v>0</v>
      </c>
      <c r="RO98" s="2">
        <v>0</v>
      </c>
      <c r="RP98" s="2">
        <v>0</v>
      </c>
      <c r="RQ98" s="2">
        <v>1</v>
      </c>
      <c r="RR98" s="2">
        <v>1</v>
      </c>
      <c r="RS98" s="2">
        <v>1</v>
      </c>
      <c r="RT98" s="2">
        <v>0</v>
      </c>
      <c r="RU98" s="2">
        <v>1</v>
      </c>
      <c r="RV98" s="2">
        <v>0</v>
      </c>
      <c r="RW98" s="2">
        <v>0</v>
      </c>
      <c r="RX98" s="2">
        <v>0</v>
      </c>
      <c r="RY98" s="2">
        <v>0</v>
      </c>
      <c r="RZ98" s="2">
        <v>0</v>
      </c>
      <c r="SA98" s="2">
        <v>0</v>
      </c>
      <c r="SB98" s="2">
        <v>1</v>
      </c>
      <c r="SC98" s="2">
        <v>1</v>
      </c>
      <c r="SD98" s="2">
        <v>0</v>
      </c>
      <c r="SE98" s="2">
        <v>0</v>
      </c>
      <c r="SF98" s="2">
        <v>1</v>
      </c>
      <c r="SG98" s="2">
        <v>0</v>
      </c>
      <c r="SH98" s="2">
        <v>0</v>
      </c>
      <c r="SI98" s="2">
        <v>1</v>
      </c>
      <c r="SJ98" s="2" t="s">
        <v>1429</v>
      </c>
      <c r="SK98" s="2">
        <v>1</v>
      </c>
      <c r="SL98" s="2">
        <v>1</v>
      </c>
      <c r="SM98" s="2">
        <v>1</v>
      </c>
      <c r="SN98" s="2">
        <v>1</v>
      </c>
      <c r="SO98" s="2">
        <v>1</v>
      </c>
      <c r="SP98" s="2">
        <v>1</v>
      </c>
      <c r="SQ98" s="2">
        <v>0</v>
      </c>
      <c r="SR98" s="2">
        <v>0</v>
      </c>
      <c r="SS98" s="2">
        <v>0</v>
      </c>
      <c r="ST98" s="2">
        <v>0</v>
      </c>
      <c r="SU98" s="2">
        <v>1</v>
      </c>
      <c r="SV98" s="2">
        <v>0</v>
      </c>
      <c r="SW98" s="2">
        <v>0</v>
      </c>
      <c r="SX98" s="2">
        <v>0</v>
      </c>
      <c r="SY98" s="2">
        <v>0</v>
      </c>
      <c r="SZ98" s="2">
        <v>0</v>
      </c>
      <c r="TA98" s="2">
        <v>0</v>
      </c>
      <c r="TB98" s="2">
        <v>0</v>
      </c>
      <c r="TC98" s="2">
        <v>0</v>
      </c>
      <c r="TE98" s="2">
        <v>0</v>
      </c>
      <c r="TF98" s="2">
        <v>0</v>
      </c>
      <c r="TG98" s="2">
        <v>1</v>
      </c>
      <c r="TH98" s="2">
        <v>1</v>
      </c>
      <c r="TI98" s="2">
        <v>1</v>
      </c>
      <c r="TJ98" s="2">
        <v>1</v>
      </c>
      <c r="TK98" s="2">
        <v>1</v>
      </c>
      <c r="TL98" s="2">
        <v>1</v>
      </c>
      <c r="TM98" s="2">
        <v>1</v>
      </c>
      <c r="TN98" s="2">
        <v>1</v>
      </c>
      <c r="TO98" s="2">
        <v>1</v>
      </c>
      <c r="TP98" s="2">
        <v>1</v>
      </c>
      <c r="TQ98" s="2">
        <v>1</v>
      </c>
      <c r="TR98" s="2">
        <v>1</v>
      </c>
      <c r="TS98" s="2">
        <v>1</v>
      </c>
      <c r="TT98" s="2">
        <v>0</v>
      </c>
      <c r="TU98" s="2">
        <v>1</v>
      </c>
      <c r="TV98" s="2">
        <v>0</v>
      </c>
      <c r="TW98" s="2">
        <v>0</v>
      </c>
      <c r="TX98" s="2">
        <v>0</v>
      </c>
      <c r="TY98" s="2">
        <v>0</v>
      </c>
      <c r="UA98" s="2">
        <v>2</v>
      </c>
      <c r="UB98" s="2">
        <v>1</v>
      </c>
      <c r="UC98" s="2">
        <v>1</v>
      </c>
      <c r="UD98" s="2">
        <v>0</v>
      </c>
      <c r="UE98" s="2">
        <v>0</v>
      </c>
      <c r="UF98" s="2">
        <v>0</v>
      </c>
      <c r="UG98" s="2">
        <v>1</v>
      </c>
      <c r="UH98" s="2">
        <v>1</v>
      </c>
      <c r="UI98" s="2">
        <v>1</v>
      </c>
      <c r="UJ98" s="2">
        <v>1</v>
      </c>
      <c r="UK98" s="2">
        <v>1</v>
      </c>
      <c r="UL98" s="2">
        <v>0</v>
      </c>
      <c r="UM98" s="2">
        <v>0</v>
      </c>
      <c r="UN98" s="2">
        <v>0</v>
      </c>
      <c r="UO98" s="2">
        <v>0</v>
      </c>
      <c r="UP98" s="2">
        <v>1</v>
      </c>
      <c r="UQ98" s="2">
        <v>1</v>
      </c>
      <c r="UR98" s="2">
        <v>1</v>
      </c>
      <c r="US98" s="2">
        <v>1</v>
      </c>
      <c r="UT98" s="2">
        <v>1</v>
      </c>
      <c r="UU98" s="2">
        <v>1</v>
      </c>
      <c r="UV98" s="2">
        <v>1</v>
      </c>
      <c r="UW98" s="2">
        <v>1</v>
      </c>
      <c r="UX98" s="2">
        <v>0</v>
      </c>
      <c r="UY98" s="2">
        <v>0</v>
      </c>
      <c r="UZ98" s="2">
        <v>2</v>
      </c>
    </row>
    <row r="99" spans="1:572" x14ac:dyDescent="0.25">
      <c r="A99" s="2">
        <v>160</v>
      </c>
      <c r="B99" s="2" t="s">
        <v>114</v>
      </c>
      <c r="C99" s="2" t="s">
        <v>1328</v>
      </c>
      <c r="D99" s="2">
        <v>1</v>
      </c>
      <c r="F99" s="31" t="s">
        <v>2642</v>
      </c>
      <c r="G99" s="2">
        <v>1</v>
      </c>
      <c r="H99" s="2">
        <v>0</v>
      </c>
      <c r="J99" s="2">
        <v>1</v>
      </c>
      <c r="K99" s="2">
        <v>1</v>
      </c>
      <c r="L99" s="2">
        <v>1</v>
      </c>
      <c r="M99" s="2">
        <v>1</v>
      </c>
      <c r="N99" s="2">
        <v>1</v>
      </c>
      <c r="O99" s="2">
        <v>1</v>
      </c>
      <c r="P99" s="2">
        <v>1</v>
      </c>
      <c r="Q99" s="2">
        <v>1</v>
      </c>
      <c r="R99" s="2">
        <v>1</v>
      </c>
      <c r="S99" s="2">
        <v>1</v>
      </c>
      <c r="T99" s="2">
        <v>1</v>
      </c>
      <c r="U99" s="2">
        <v>1</v>
      </c>
      <c r="V99" s="2">
        <v>1</v>
      </c>
      <c r="W99" s="2">
        <v>1</v>
      </c>
      <c r="X99" s="2">
        <v>1</v>
      </c>
      <c r="Y99" s="2">
        <v>1</v>
      </c>
      <c r="Z99" s="2">
        <v>1</v>
      </c>
      <c r="AA99" s="2">
        <v>0</v>
      </c>
      <c r="AB99" s="2">
        <v>0</v>
      </c>
      <c r="AC99" s="2">
        <v>0</v>
      </c>
      <c r="AD99" s="2">
        <v>1</v>
      </c>
      <c r="AE99" s="2">
        <v>0</v>
      </c>
      <c r="AF99" s="2">
        <v>1</v>
      </c>
      <c r="AG99" s="2">
        <v>6</v>
      </c>
      <c r="AH99" s="2">
        <v>1</v>
      </c>
      <c r="AI99" s="2">
        <v>6</v>
      </c>
      <c r="AJ99" s="46">
        <v>0</v>
      </c>
      <c r="AK99" s="2">
        <v>0</v>
      </c>
      <c r="AL99" s="2">
        <v>0</v>
      </c>
      <c r="AM99" s="2">
        <v>0</v>
      </c>
      <c r="AN99" s="2">
        <v>0</v>
      </c>
      <c r="AO99" s="2">
        <v>0</v>
      </c>
      <c r="AP99" s="2">
        <v>0</v>
      </c>
      <c r="AQ99" s="2">
        <v>0</v>
      </c>
      <c r="AR99" s="2">
        <v>0</v>
      </c>
      <c r="AS99" s="2">
        <v>0</v>
      </c>
      <c r="AT99" s="2">
        <v>0</v>
      </c>
      <c r="AU99" s="2">
        <v>0</v>
      </c>
      <c r="AV99" s="2">
        <v>0</v>
      </c>
      <c r="AW99" s="2">
        <v>0</v>
      </c>
      <c r="AX99" s="2">
        <v>0</v>
      </c>
      <c r="AY99" s="2">
        <v>0</v>
      </c>
      <c r="AZ99" s="2">
        <v>0</v>
      </c>
      <c r="BA99" s="2">
        <v>0</v>
      </c>
      <c r="BB99" s="2">
        <v>0</v>
      </c>
      <c r="BC99" s="2">
        <v>0</v>
      </c>
      <c r="BD99" s="2">
        <v>0</v>
      </c>
      <c r="BE99" s="2">
        <v>0</v>
      </c>
      <c r="BF99" s="2">
        <v>1</v>
      </c>
      <c r="BG99" s="2">
        <v>3</v>
      </c>
      <c r="BH99" s="2">
        <v>1</v>
      </c>
      <c r="BI99" s="2">
        <v>0</v>
      </c>
      <c r="BJ99" s="2">
        <v>0</v>
      </c>
      <c r="BK99" s="2">
        <v>1</v>
      </c>
      <c r="BL99" s="2">
        <v>0</v>
      </c>
      <c r="BM99" s="2">
        <v>0</v>
      </c>
      <c r="BN99" s="2">
        <v>0</v>
      </c>
      <c r="BO99" s="2">
        <v>0</v>
      </c>
      <c r="BP99" s="2">
        <v>0</v>
      </c>
      <c r="BQ99" s="2">
        <v>0</v>
      </c>
      <c r="BR99" s="2">
        <v>1</v>
      </c>
      <c r="BS99" s="2">
        <v>0</v>
      </c>
      <c r="CB99" s="2">
        <v>0</v>
      </c>
      <c r="CC99" s="2">
        <v>0</v>
      </c>
      <c r="CE99" s="2">
        <v>10000</v>
      </c>
      <c r="CF99" s="46">
        <v>2000</v>
      </c>
      <c r="CG99" s="2">
        <v>0</v>
      </c>
      <c r="CH99" s="46">
        <v>2</v>
      </c>
      <c r="CI99" s="2">
        <v>1</v>
      </c>
      <c r="CJ99" s="2">
        <v>0</v>
      </c>
      <c r="CK99" s="2">
        <v>0</v>
      </c>
      <c r="CL99" s="2">
        <v>0</v>
      </c>
      <c r="CM99" s="2">
        <v>1</v>
      </c>
      <c r="CN99" s="2">
        <v>0</v>
      </c>
      <c r="CO99" s="2">
        <v>1</v>
      </c>
      <c r="CP99" s="2">
        <v>0</v>
      </c>
      <c r="CR99" s="2">
        <v>1</v>
      </c>
      <c r="CT99" s="46">
        <v>3</v>
      </c>
      <c r="CU99" s="46">
        <v>120</v>
      </c>
      <c r="CV99" s="2">
        <v>1</v>
      </c>
      <c r="CW99" s="2">
        <v>40</v>
      </c>
      <c r="CX99" s="2">
        <v>0</v>
      </c>
      <c r="CZ99" s="2">
        <v>2</v>
      </c>
      <c r="DA99" s="2">
        <v>44</v>
      </c>
      <c r="DB99" s="46">
        <v>2</v>
      </c>
      <c r="DC99" s="46">
        <v>20</v>
      </c>
      <c r="DD99" s="46">
        <v>3</v>
      </c>
      <c r="DE99" s="46">
        <v>120</v>
      </c>
      <c r="DF99" s="2">
        <v>0</v>
      </c>
      <c r="DH99" s="46">
        <v>0</v>
      </c>
      <c r="DI99" s="46"/>
      <c r="DJ99" s="46">
        <v>0</v>
      </c>
      <c r="DK99" s="46"/>
      <c r="DL99" s="2">
        <v>4</v>
      </c>
      <c r="DM99" s="2">
        <v>160</v>
      </c>
      <c r="DN99" s="46">
        <v>5</v>
      </c>
      <c r="DO99" s="46">
        <v>200</v>
      </c>
      <c r="DP99" s="46">
        <v>1</v>
      </c>
      <c r="DQ99" s="46">
        <v>40</v>
      </c>
      <c r="DR99" s="2">
        <v>0</v>
      </c>
      <c r="DS99" s="46"/>
      <c r="DT99" s="46"/>
      <c r="DU99" s="46"/>
      <c r="DV99" s="46"/>
      <c r="DW99" s="46"/>
      <c r="DX99" s="46"/>
      <c r="DY99" s="46"/>
      <c r="DZ99" s="46"/>
      <c r="EA99" s="46"/>
      <c r="EB99" s="46"/>
      <c r="EC99" s="46"/>
      <c r="ED99" s="46"/>
      <c r="EE99" s="46"/>
      <c r="EF99" s="46"/>
      <c r="EG99" s="46"/>
      <c r="EH99" s="46"/>
      <c r="EI99" s="2">
        <v>0</v>
      </c>
      <c r="EJ99" s="2">
        <v>0</v>
      </c>
      <c r="EK99" s="2">
        <v>0</v>
      </c>
      <c r="EL99" s="2">
        <v>0</v>
      </c>
      <c r="EM99" s="2">
        <v>0</v>
      </c>
      <c r="EN99" s="2">
        <v>0</v>
      </c>
      <c r="EO99" s="2">
        <v>0</v>
      </c>
      <c r="EP99" s="2">
        <v>0</v>
      </c>
      <c r="EQ99" s="2">
        <v>0</v>
      </c>
      <c r="ER99" s="2">
        <v>0</v>
      </c>
      <c r="ES99" s="2">
        <v>0</v>
      </c>
      <c r="ET99" s="2">
        <v>0</v>
      </c>
      <c r="EU99" s="2">
        <v>0</v>
      </c>
      <c r="FD99" s="2">
        <v>1</v>
      </c>
      <c r="FE99" s="2">
        <v>0</v>
      </c>
      <c r="FF99" s="2">
        <v>0</v>
      </c>
      <c r="FG99" s="2">
        <v>0</v>
      </c>
      <c r="FH99" s="2">
        <v>0</v>
      </c>
      <c r="FI99" s="2">
        <v>1</v>
      </c>
      <c r="FJ99" s="2">
        <v>1</v>
      </c>
      <c r="FK99" s="2">
        <v>0</v>
      </c>
      <c r="FL99" s="2">
        <v>0</v>
      </c>
      <c r="FM99" s="2">
        <v>0</v>
      </c>
      <c r="FN99" s="2">
        <v>0</v>
      </c>
      <c r="FO99" s="2">
        <v>0</v>
      </c>
      <c r="FP99" s="2">
        <v>1</v>
      </c>
      <c r="FQ99" s="2">
        <v>0</v>
      </c>
      <c r="FZ99" s="2">
        <v>0</v>
      </c>
      <c r="GV99" s="2">
        <v>0</v>
      </c>
      <c r="HR99" s="2">
        <v>0</v>
      </c>
      <c r="HS99" s="2">
        <v>0</v>
      </c>
      <c r="HT99" s="2">
        <v>0</v>
      </c>
      <c r="HU99" s="2">
        <v>0</v>
      </c>
      <c r="HV99" s="2">
        <v>0</v>
      </c>
      <c r="HW99" s="2">
        <v>0</v>
      </c>
      <c r="HX99" s="2">
        <v>0</v>
      </c>
      <c r="HY99" s="2">
        <v>0</v>
      </c>
      <c r="HZ99" s="2">
        <v>0</v>
      </c>
      <c r="IA99" s="2">
        <v>0</v>
      </c>
      <c r="IB99" s="2">
        <v>1</v>
      </c>
      <c r="IC99" s="2">
        <v>0</v>
      </c>
      <c r="ID99" s="2">
        <v>1</v>
      </c>
      <c r="IE99" s="2">
        <v>0</v>
      </c>
      <c r="IF99" s="2">
        <v>0</v>
      </c>
      <c r="IG99" s="2">
        <v>0</v>
      </c>
      <c r="IP99" s="2">
        <v>0</v>
      </c>
      <c r="IQ99" s="2">
        <v>0</v>
      </c>
      <c r="IR99" s="2">
        <v>0</v>
      </c>
      <c r="IS99" s="2">
        <v>0</v>
      </c>
      <c r="IT99" s="2">
        <v>0</v>
      </c>
      <c r="IU99" s="2">
        <v>0</v>
      </c>
      <c r="IV99" s="2">
        <v>0</v>
      </c>
      <c r="IW99" s="2">
        <v>0</v>
      </c>
      <c r="IX99" s="2">
        <v>0</v>
      </c>
      <c r="IY99" s="2">
        <v>1</v>
      </c>
      <c r="IZ99" s="2">
        <v>0</v>
      </c>
      <c r="JA99" s="2">
        <v>0</v>
      </c>
      <c r="JB99" s="2">
        <v>0</v>
      </c>
      <c r="JK99" s="2">
        <v>0</v>
      </c>
      <c r="JL99" s="2">
        <v>0</v>
      </c>
      <c r="JM99" s="2">
        <v>0</v>
      </c>
      <c r="JN99" s="2">
        <v>0</v>
      </c>
      <c r="JO99" s="2">
        <v>0</v>
      </c>
      <c r="JP99" s="2">
        <v>0</v>
      </c>
      <c r="JQ99" s="2">
        <v>0</v>
      </c>
      <c r="JR99" s="2">
        <v>0</v>
      </c>
      <c r="JS99" s="2">
        <v>0</v>
      </c>
      <c r="JT99" s="2">
        <v>1</v>
      </c>
      <c r="JU99" s="2">
        <v>0</v>
      </c>
      <c r="JV99" s="2">
        <v>0</v>
      </c>
      <c r="JW99" s="2">
        <v>0</v>
      </c>
      <c r="KF99" s="2">
        <v>1</v>
      </c>
      <c r="KG99" s="2">
        <v>14</v>
      </c>
      <c r="KH99" s="2">
        <v>1</v>
      </c>
      <c r="KJ99" s="2">
        <v>4</v>
      </c>
      <c r="KK99" s="2">
        <v>4</v>
      </c>
      <c r="KL99" s="2">
        <v>4</v>
      </c>
      <c r="KM99" s="2">
        <v>4</v>
      </c>
      <c r="KN99" s="2">
        <v>4</v>
      </c>
      <c r="KO99" s="2">
        <v>3</v>
      </c>
      <c r="KP99" s="2">
        <v>4</v>
      </c>
      <c r="KQ99" s="2">
        <v>4</v>
      </c>
      <c r="KR99" s="2">
        <v>4</v>
      </c>
      <c r="KS99" s="2">
        <v>4</v>
      </c>
      <c r="KT99" s="2">
        <v>4</v>
      </c>
      <c r="KU99" s="2">
        <v>4</v>
      </c>
      <c r="KV99" s="2">
        <v>0</v>
      </c>
      <c r="LE99" s="2">
        <v>1</v>
      </c>
      <c r="LF99" s="2">
        <v>1</v>
      </c>
      <c r="LG99" s="2">
        <v>0</v>
      </c>
      <c r="LH99" s="2">
        <v>0</v>
      </c>
      <c r="LI99" s="2">
        <v>0</v>
      </c>
      <c r="LJ99" s="2">
        <v>0</v>
      </c>
      <c r="LK99" s="2">
        <v>1</v>
      </c>
      <c r="LL99" s="2">
        <v>1</v>
      </c>
      <c r="LM99" s="2">
        <v>0</v>
      </c>
      <c r="LN99" s="46">
        <v>1</v>
      </c>
      <c r="LO99" s="46">
        <v>1</v>
      </c>
      <c r="LP99" s="2">
        <v>1</v>
      </c>
      <c r="LQ99" s="2">
        <v>1</v>
      </c>
      <c r="LR99" s="2">
        <v>1</v>
      </c>
      <c r="LS99" s="2">
        <v>0</v>
      </c>
      <c r="LT99" s="46">
        <v>1</v>
      </c>
      <c r="LU99" s="46">
        <v>1</v>
      </c>
      <c r="LV99" s="2">
        <v>0</v>
      </c>
      <c r="LW99" s="2">
        <v>0</v>
      </c>
      <c r="LX99" s="2">
        <v>0</v>
      </c>
      <c r="LY99" s="46">
        <v>1</v>
      </c>
      <c r="LZ99" s="46">
        <v>1</v>
      </c>
      <c r="MA99" s="46">
        <v>0</v>
      </c>
      <c r="MB99" s="2">
        <v>0</v>
      </c>
      <c r="MC99" s="2">
        <v>1</v>
      </c>
      <c r="MD99" s="2">
        <v>0</v>
      </c>
      <c r="ME99" s="2">
        <v>0</v>
      </c>
      <c r="MF99" s="2">
        <v>0</v>
      </c>
      <c r="MG99" s="2">
        <v>0</v>
      </c>
      <c r="MH99" s="2">
        <v>0</v>
      </c>
      <c r="MI99" s="2">
        <v>0</v>
      </c>
      <c r="MJ99" s="2">
        <v>0</v>
      </c>
      <c r="MK99" s="2">
        <v>1</v>
      </c>
      <c r="ML99" s="2">
        <v>0</v>
      </c>
      <c r="MM99" s="2">
        <v>0</v>
      </c>
      <c r="MN99" s="46">
        <v>1</v>
      </c>
      <c r="MO99" s="46">
        <v>1</v>
      </c>
      <c r="MP99" s="2">
        <v>0</v>
      </c>
      <c r="MQ99" s="2">
        <v>1</v>
      </c>
      <c r="MR99" s="2">
        <v>0</v>
      </c>
      <c r="MS99" s="2">
        <v>1</v>
      </c>
      <c r="MT99" s="2">
        <v>1</v>
      </c>
      <c r="MU99" s="2">
        <v>1</v>
      </c>
      <c r="MV99" s="2">
        <v>1</v>
      </c>
      <c r="MW99" s="2">
        <v>1</v>
      </c>
      <c r="MX99" s="2">
        <v>1</v>
      </c>
      <c r="MY99" s="2">
        <v>1</v>
      </c>
      <c r="MZ99" s="2">
        <v>0</v>
      </c>
      <c r="NA99" s="2">
        <v>1</v>
      </c>
      <c r="NB99" s="2">
        <v>1</v>
      </c>
      <c r="NC99" s="2">
        <v>1</v>
      </c>
      <c r="ND99" s="2">
        <v>1</v>
      </c>
      <c r="NE99" s="2">
        <v>0</v>
      </c>
      <c r="NF99" s="46">
        <v>1</v>
      </c>
      <c r="NG99" s="46">
        <v>1</v>
      </c>
      <c r="NH99" s="2">
        <v>1</v>
      </c>
      <c r="NI99" s="2">
        <v>1</v>
      </c>
      <c r="NJ99" s="38">
        <v>44137</v>
      </c>
      <c r="NK99" s="2">
        <v>2</v>
      </c>
      <c r="NL99" s="2">
        <v>1</v>
      </c>
      <c r="NM99" s="2">
        <v>0</v>
      </c>
      <c r="NN99" s="2">
        <v>0</v>
      </c>
      <c r="NO99" s="2">
        <v>0</v>
      </c>
      <c r="NP99" s="2">
        <v>0</v>
      </c>
      <c r="NQ99" s="2">
        <v>0</v>
      </c>
      <c r="NR99" s="2">
        <v>1</v>
      </c>
      <c r="NS99" s="2">
        <v>0</v>
      </c>
      <c r="NT99" s="2">
        <v>1</v>
      </c>
      <c r="NU99" s="2">
        <v>0</v>
      </c>
      <c r="NV99" s="2">
        <v>0</v>
      </c>
      <c r="NW99" s="2">
        <v>1</v>
      </c>
      <c r="NX99" s="2">
        <v>0</v>
      </c>
      <c r="NY99" s="2">
        <v>0</v>
      </c>
      <c r="NZ99" s="2">
        <v>0</v>
      </c>
      <c r="OA99" s="2">
        <v>0</v>
      </c>
      <c r="OB99" s="2">
        <v>0</v>
      </c>
      <c r="OC99" s="2">
        <v>0</v>
      </c>
      <c r="OD99" s="2">
        <v>0</v>
      </c>
      <c r="OE99" s="2">
        <v>0</v>
      </c>
      <c r="OF99" s="2">
        <v>0</v>
      </c>
      <c r="OG99" s="2">
        <v>0</v>
      </c>
      <c r="OH99" s="2">
        <v>1</v>
      </c>
      <c r="OI99" s="2">
        <v>1</v>
      </c>
      <c r="OJ99" s="2">
        <v>1</v>
      </c>
      <c r="OK99" s="2">
        <v>1</v>
      </c>
      <c r="OL99" s="2">
        <v>1</v>
      </c>
      <c r="OM99" s="2">
        <v>1</v>
      </c>
      <c r="ON99" s="2">
        <v>1</v>
      </c>
      <c r="OO99" s="2">
        <v>1</v>
      </c>
      <c r="OP99" s="2">
        <v>1</v>
      </c>
      <c r="OQ99" s="2">
        <v>1</v>
      </c>
      <c r="OR99" s="2">
        <v>1</v>
      </c>
      <c r="OS99" s="2">
        <v>1</v>
      </c>
      <c r="OT99" s="46">
        <v>1</v>
      </c>
      <c r="OU99" s="2">
        <v>1</v>
      </c>
      <c r="OV99" s="2">
        <v>1</v>
      </c>
      <c r="OW99" s="2">
        <v>1</v>
      </c>
      <c r="OX99" s="2">
        <v>3</v>
      </c>
      <c r="OY99" s="2">
        <v>1</v>
      </c>
      <c r="OZ99" s="2">
        <v>1</v>
      </c>
      <c r="PA99" s="2">
        <v>1</v>
      </c>
      <c r="PB99" s="2">
        <v>1</v>
      </c>
      <c r="PC99" s="46">
        <v>1</v>
      </c>
      <c r="PD99" s="46">
        <v>1</v>
      </c>
      <c r="PE99" s="2">
        <v>1</v>
      </c>
      <c r="PF99" s="2">
        <v>1</v>
      </c>
      <c r="PG99" s="2">
        <v>1</v>
      </c>
      <c r="PH99" s="46">
        <v>1</v>
      </c>
      <c r="PI99" s="2">
        <v>1</v>
      </c>
      <c r="PJ99" s="2">
        <v>1</v>
      </c>
      <c r="PK99" s="2">
        <v>1</v>
      </c>
      <c r="PL99" s="2">
        <v>3</v>
      </c>
      <c r="PM99" s="2">
        <v>1</v>
      </c>
      <c r="PN99" s="2">
        <v>3</v>
      </c>
      <c r="PO99" s="2">
        <v>3</v>
      </c>
      <c r="PP99" s="2">
        <v>3</v>
      </c>
      <c r="PQ99" s="2">
        <v>3</v>
      </c>
      <c r="PR99" s="2">
        <v>1</v>
      </c>
      <c r="PS99" s="2">
        <v>1</v>
      </c>
      <c r="PT99" s="2">
        <v>1</v>
      </c>
      <c r="PU99" s="2">
        <v>3</v>
      </c>
      <c r="PV99" s="2">
        <v>1</v>
      </c>
      <c r="PW99" s="2">
        <v>1</v>
      </c>
      <c r="PX99" s="2">
        <v>1</v>
      </c>
      <c r="PY99" s="2">
        <v>1</v>
      </c>
      <c r="PZ99" s="2">
        <v>1</v>
      </c>
      <c r="QA99" s="2">
        <v>1</v>
      </c>
      <c r="QB99" s="2">
        <v>1</v>
      </c>
      <c r="QC99" s="2">
        <v>1</v>
      </c>
      <c r="QD99" s="2">
        <v>1</v>
      </c>
      <c r="QE99" s="2">
        <v>1</v>
      </c>
      <c r="QF99" s="2">
        <v>1</v>
      </c>
      <c r="QG99" s="2">
        <v>1</v>
      </c>
      <c r="QH99" s="2">
        <v>1</v>
      </c>
      <c r="QI99" s="2">
        <v>1</v>
      </c>
      <c r="QJ99" s="2">
        <v>1</v>
      </c>
      <c r="QK99" s="2">
        <v>1</v>
      </c>
      <c r="QL99" s="2">
        <v>0</v>
      </c>
      <c r="QM99" s="2">
        <v>0</v>
      </c>
      <c r="QN99" s="2">
        <v>0</v>
      </c>
      <c r="QO99" s="2">
        <v>3</v>
      </c>
      <c r="QP99" s="2">
        <v>1</v>
      </c>
      <c r="QQ99" s="2">
        <v>1</v>
      </c>
      <c r="QR99" s="2">
        <v>0</v>
      </c>
      <c r="QT99" s="2">
        <v>0</v>
      </c>
      <c r="QV99" s="2">
        <v>1</v>
      </c>
      <c r="QW99" s="2">
        <v>1</v>
      </c>
      <c r="QX99" s="2">
        <v>1</v>
      </c>
      <c r="QY99" s="2">
        <v>1</v>
      </c>
      <c r="QZ99" s="2">
        <v>1</v>
      </c>
      <c r="RA99" s="2">
        <v>1</v>
      </c>
      <c r="RB99" s="2">
        <v>0</v>
      </c>
      <c r="RD99" s="2">
        <v>3</v>
      </c>
      <c r="RE99" s="2">
        <v>1</v>
      </c>
      <c r="RF99" s="2">
        <v>1</v>
      </c>
      <c r="RG99" s="2">
        <v>1</v>
      </c>
      <c r="RH99" s="2">
        <v>1</v>
      </c>
      <c r="RJ99" s="2">
        <v>1</v>
      </c>
      <c r="RK99" s="2">
        <v>1</v>
      </c>
      <c r="RL99" s="2">
        <v>1</v>
      </c>
      <c r="RM99" s="2">
        <v>0</v>
      </c>
      <c r="RN99" s="2">
        <v>1</v>
      </c>
      <c r="RO99" s="2">
        <v>1</v>
      </c>
      <c r="RP99" s="2">
        <v>1</v>
      </c>
      <c r="RQ99" s="2">
        <v>0</v>
      </c>
      <c r="RR99" s="2">
        <v>1</v>
      </c>
      <c r="RS99" s="2">
        <v>1</v>
      </c>
      <c r="RT99" s="2">
        <v>0</v>
      </c>
      <c r="RU99" s="2">
        <v>1</v>
      </c>
      <c r="RV99" s="2">
        <v>0</v>
      </c>
      <c r="RW99" s="2">
        <v>1</v>
      </c>
      <c r="RX99" s="2">
        <v>1</v>
      </c>
      <c r="RY99" s="2">
        <v>0</v>
      </c>
      <c r="RZ99" s="2">
        <v>0</v>
      </c>
      <c r="SA99" s="2">
        <v>1</v>
      </c>
      <c r="SB99" s="2">
        <v>1</v>
      </c>
      <c r="SC99" s="2">
        <v>0</v>
      </c>
      <c r="SD99" s="2">
        <v>0</v>
      </c>
      <c r="SE99" s="2">
        <v>0</v>
      </c>
      <c r="SF99" s="2">
        <v>0</v>
      </c>
      <c r="SG99" s="2">
        <v>0</v>
      </c>
      <c r="SH99" s="2">
        <v>0</v>
      </c>
      <c r="SI99" s="2">
        <v>0</v>
      </c>
      <c r="SK99" s="2">
        <v>1</v>
      </c>
      <c r="SL99" s="2">
        <v>1</v>
      </c>
      <c r="SM99" s="2">
        <v>1</v>
      </c>
      <c r="SN99" s="2">
        <v>1</v>
      </c>
      <c r="SO99" s="2">
        <v>1</v>
      </c>
      <c r="SP99" s="2">
        <v>1</v>
      </c>
      <c r="SQ99" s="2">
        <v>1</v>
      </c>
      <c r="SR99" s="2">
        <v>1</v>
      </c>
      <c r="SS99" s="2">
        <v>1</v>
      </c>
      <c r="ST99" s="2">
        <v>1</v>
      </c>
      <c r="SU99" s="2">
        <v>1</v>
      </c>
      <c r="SV99" s="2">
        <v>0</v>
      </c>
      <c r="SW99" s="2">
        <v>0</v>
      </c>
      <c r="SX99" s="2">
        <v>0</v>
      </c>
      <c r="SY99" s="2">
        <v>0</v>
      </c>
      <c r="SZ99" s="2">
        <v>0</v>
      </c>
      <c r="TA99" s="2">
        <v>0</v>
      </c>
      <c r="TB99" s="2">
        <v>0</v>
      </c>
      <c r="TC99" s="2">
        <v>0</v>
      </c>
      <c r="TE99" s="2">
        <v>0</v>
      </c>
      <c r="TF99" s="2">
        <v>1</v>
      </c>
      <c r="TG99" s="2">
        <v>1</v>
      </c>
      <c r="TH99" s="2">
        <v>1</v>
      </c>
      <c r="TI99" s="2">
        <v>1</v>
      </c>
      <c r="TJ99" s="2">
        <v>1</v>
      </c>
      <c r="TK99" s="2">
        <v>0</v>
      </c>
      <c r="TL99" s="2">
        <v>1</v>
      </c>
      <c r="TM99" s="2">
        <v>1</v>
      </c>
      <c r="TN99" s="2">
        <v>1</v>
      </c>
      <c r="TO99" s="2">
        <v>1</v>
      </c>
      <c r="TP99" s="2">
        <v>1</v>
      </c>
      <c r="TQ99" s="2">
        <v>1</v>
      </c>
      <c r="TR99" s="2">
        <v>1</v>
      </c>
      <c r="TS99" s="2">
        <v>1</v>
      </c>
      <c r="TT99" s="2">
        <v>1</v>
      </c>
      <c r="TU99" s="2">
        <v>1</v>
      </c>
      <c r="TV99" s="2">
        <v>0</v>
      </c>
      <c r="TW99" s="2">
        <v>0</v>
      </c>
      <c r="TX99" s="2">
        <v>0</v>
      </c>
      <c r="TY99" s="2">
        <v>0</v>
      </c>
      <c r="UA99" s="2">
        <v>1</v>
      </c>
      <c r="UB99" s="2">
        <v>1</v>
      </c>
      <c r="UC99" s="2">
        <v>1</v>
      </c>
      <c r="UD99" s="2">
        <v>0</v>
      </c>
      <c r="UE99" s="2">
        <v>1</v>
      </c>
      <c r="UF99" s="2">
        <v>1</v>
      </c>
      <c r="UG99" s="2">
        <v>1</v>
      </c>
      <c r="UH99" s="2">
        <v>0</v>
      </c>
      <c r="UI99" s="2">
        <v>1</v>
      </c>
      <c r="UJ99" s="2">
        <v>0</v>
      </c>
      <c r="UK99" s="2">
        <v>0</v>
      </c>
      <c r="UL99" s="2">
        <v>0</v>
      </c>
      <c r="UM99" s="2">
        <v>1</v>
      </c>
      <c r="UN99" s="2">
        <v>1</v>
      </c>
      <c r="UO99" s="2">
        <v>1</v>
      </c>
      <c r="UP99" s="2">
        <v>0</v>
      </c>
      <c r="UQ99" s="2">
        <v>0</v>
      </c>
      <c r="UR99" s="2">
        <v>0</v>
      </c>
      <c r="US99" s="2">
        <v>1</v>
      </c>
      <c r="UT99" s="2">
        <v>0</v>
      </c>
      <c r="UU99" s="2">
        <v>0</v>
      </c>
      <c r="UV99" s="2">
        <v>1</v>
      </c>
      <c r="UW99" s="2">
        <v>0</v>
      </c>
      <c r="UX99" s="2">
        <v>0</v>
      </c>
      <c r="UY99" s="2">
        <v>0</v>
      </c>
      <c r="UZ99" s="2">
        <v>2</v>
      </c>
    </row>
    <row r="100" spans="1:572" x14ac:dyDescent="0.25">
      <c r="A100" s="2">
        <v>161</v>
      </c>
      <c r="B100" s="2" t="s">
        <v>114</v>
      </c>
      <c r="C100" s="2" t="s">
        <v>1328</v>
      </c>
      <c r="D100" s="2">
        <v>1</v>
      </c>
      <c r="F100" s="31" t="s">
        <v>2643</v>
      </c>
      <c r="G100" s="2">
        <v>1</v>
      </c>
      <c r="H100" s="2">
        <v>0</v>
      </c>
      <c r="J100" s="2">
        <v>1</v>
      </c>
      <c r="K100" s="2">
        <v>1</v>
      </c>
      <c r="L100" s="2">
        <v>0</v>
      </c>
      <c r="M100" s="2">
        <v>1</v>
      </c>
      <c r="N100" s="2">
        <v>1</v>
      </c>
      <c r="O100" s="2">
        <v>1</v>
      </c>
      <c r="P100" s="2">
        <v>0</v>
      </c>
      <c r="Q100" s="2">
        <v>0</v>
      </c>
      <c r="R100" s="2">
        <v>1</v>
      </c>
      <c r="S100" s="2">
        <v>0</v>
      </c>
      <c r="T100" s="2">
        <v>0</v>
      </c>
      <c r="U100" s="2">
        <v>0</v>
      </c>
      <c r="V100" s="2">
        <v>1</v>
      </c>
      <c r="W100" s="2">
        <v>0</v>
      </c>
      <c r="X100" s="2">
        <v>1</v>
      </c>
      <c r="Y100" s="2">
        <v>0</v>
      </c>
      <c r="Z100" s="2">
        <v>0</v>
      </c>
      <c r="AA100" s="2">
        <v>0</v>
      </c>
      <c r="AB100" s="2">
        <v>0</v>
      </c>
      <c r="AC100" s="2">
        <v>0</v>
      </c>
      <c r="AD100" s="2">
        <v>0</v>
      </c>
      <c r="AE100" s="2">
        <v>0</v>
      </c>
      <c r="AF100" s="2">
        <v>1</v>
      </c>
      <c r="AG100" s="2">
        <v>3</v>
      </c>
      <c r="AH100" s="2">
        <v>1</v>
      </c>
      <c r="AI100" s="2">
        <v>4</v>
      </c>
      <c r="AJ100" s="46">
        <v>1</v>
      </c>
      <c r="AK100" s="2">
        <v>1</v>
      </c>
      <c r="AL100" s="2">
        <v>0</v>
      </c>
      <c r="AM100" s="2">
        <v>0</v>
      </c>
      <c r="AN100" s="2">
        <v>0</v>
      </c>
      <c r="AO100" s="2">
        <v>0</v>
      </c>
      <c r="AP100" s="2">
        <v>0</v>
      </c>
      <c r="AQ100" s="2">
        <v>0</v>
      </c>
      <c r="AR100" s="2">
        <v>0</v>
      </c>
      <c r="AS100" s="2">
        <v>0</v>
      </c>
      <c r="AT100" s="2">
        <v>1</v>
      </c>
      <c r="AU100" s="2">
        <v>0</v>
      </c>
      <c r="AV100" s="2">
        <v>0</v>
      </c>
      <c r="AW100" s="2">
        <v>0</v>
      </c>
      <c r="AX100" s="2">
        <v>0</v>
      </c>
      <c r="AY100" s="2">
        <v>0</v>
      </c>
      <c r="AZ100" s="2">
        <v>0</v>
      </c>
      <c r="BA100" s="2">
        <v>0</v>
      </c>
      <c r="BB100" s="2">
        <v>0</v>
      </c>
      <c r="BC100" s="2">
        <v>0</v>
      </c>
      <c r="BD100" s="2">
        <v>0</v>
      </c>
      <c r="BE100" s="2">
        <v>0</v>
      </c>
      <c r="BF100" s="2">
        <v>1</v>
      </c>
      <c r="BG100" s="2">
        <v>3</v>
      </c>
      <c r="BH100" s="2">
        <v>0</v>
      </c>
      <c r="BI100" s="2">
        <v>0</v>
      </c>
      <c r="BJ100" s="2">
        <v>0</v>
      </c>
      <c r="BK100" s="2">
        <v>0</v>
      </c>
      <c r="BL100" s="2">
        <v>1</v>
      </c>
      <c r="BM100" s="2">
        <v>0</v>
      </c>
      <c r="BN100" s="2">
        <v>0</v>
      </c>
      <c r="BO100" s="2">
        <v>0</v>
      </c>
      <c r="BP100" s="2">
        <v>1</v>
      </c>
      <c r="BQ100" s="2">
        <v>2</v>
      </c>
      <c r="BR100" s="2">
        <v>0</v>
      </c>
      <c r="BS100" s="2">
        <v>0</v>
      </c>
      <c r="CB100" s="2">
        <v>1</v>
      </c>
      <c r="CC100" s="2">
        <v>0</v>
      </c>
      <c r="CE100" s="2">
        <v>4000000</v>
      </c>
      <c r="CF100" s="46">
        <v>0</v>
      </c>
      <c r="CG100" s="2">
        <v>0</v>
      </c>
      <c r="CH100" s="46">
        <v>9</v>
      </c>
      <c r="CI100" s="2">
        <v>1</v>
      </c>
      <c r="CJ100" s="2">
        <v>0</v>
      </c>
      <c r="CK100" s="2">
        <v>0</v>
      </c>
      <c r="CL100" s="2">
        <v>0</v>
      </c>
      <c r="CM100" s="2">
        <v>2</v>
      </c>
      <c r="CN100" s="2">
        <v>1</v>
      </c>
      <c r="CO100" s="2">
        <v>1</v>
      </c>
      <c r="CP100" s="2">
        <v>0</v>
      </c>
      <c r="CR100" s="2">
        <v>1</v>
      </c>
      <c r="CT100" s="46">
        <v>19</v>
      </c>
      <c r="CU100" s="46">
        <v>760</v>
      </c>
      <c r="CV100" s="2">
        <v>0</v>
      </c>
      <c r="CX100" s="2">
        <v>0</v>
      </c>
      <c r="CZ100" s="2">
        <v>0</v>
      </c>
      <c r="DB100" s="46">
        <v>1</v>
      </c>
      <c r="DC100" s="46">
        <v>40</v>
      </c>
      <c r="DD100" s="46">
        <v>12</v>
      </c>
      <c r="DE100" s="46">
        <v>480</v>
      </c>
      <c r="DF100" s="2">
        <v>1</v>
      </c>
      <c r="DG100" s="2">
        <v>40</v>
      </c>
      <c r="DH100" s="46">
        <v>9</v>
      </c>
      <c r="DI100" s="46">
        <v>360</v>
      </c>
      <c r="DJ100" s="46">
        <v>0</v>
      </c>
      <c r="DK100" s="46"/>
      <c r="DL100" s="2">
        <v>5</v>
      </c>
      <c r="DM100" s="2">
        <v>180</v>
      </c>
      <c r="DN100" s="46">
        <v>21</v>
      </c>
      <c r="DO100" s="46">
        <v>880</v>
      </c>
      <c r="DP100" s="46">
        <v>1</v>
      </c>
      <c r="DQ100" s="46">
        <v>40</v>
      </c>
      <c r="DR100" s="2">
        <v>0</v>
      </c>
      <c r="DS100" s="46"/>
      <c r="DT100" s="46"/>
      <c r="DU100" s="46"/>
      <c r="DV100" s="46"/>
      <c r="DW100" s="46"/>
      <c r="DX100" s="46"/>
      <c r="DY100" s="46"/>
      <c r="DZ100" s="46"/>
      <c r="EA100" s="46"/>
      <c r="EB100" s="46"/>
      <c r="EC100" s="46"/>
      <c r="ED100" s="46"/>
      <c r="EE100" s="46"/>
      <c r="EF100" s="46"/>
      <c r="EG100" s="46"/>
      <c r="EH100" s="46"/>
      <c r="EI100" s="2">
        <v>0</v>
      </c>
      <c r="EJ100" s="2">
        <v>0</v>
      </c>
      <c r="EK100" s="2">
        <v>0</v>
      </c>
      <c r="EL100" s="2">
        <v>0</v>
      </c>
      <c r="EM100" s="2">
        <v>0</v>
      </c>
      <c r="EN100" s="2">
        <v>0</v>
      </c>
      <c r="EO100" s="2">
        <v>0</v>
      </c>
      <c r="EP100" s="2">
        <v>0</v>
      </c>
      <c r="EQ100" s="2">
        <v>0</v>
      </c>
      <c r="ER100" s="2">
        <v>0</v>
      </c>
      <c r="ES100" s="2">
        <v>0</v>
      </c>
      <c r="ET100" s="2">
        <v>0</v>
      </c>
      <c r="EU100" s="2">
        <v>0</v>
      </c>
      <c r="FD100" s="2">
        <v>1</v>
      </c>
      <c r="FE100" s="2">
        <v>2</v>
      </c>
      <c r="FF100" s="2">
        <v>0</v>
      </c>
      <c r="FG100" s="2">
        <v>0</v>
      </c>
      <c r="FH100" s="2">
        <v>0</v>
      </c>
      <c r="FI100" s="2">
        <v>0</v>
      </c>
      <c r="FJ100" s="2">
        <v>2</v>
      </c>
      <c r="FK100" s="2">
        <v>2</v>
      </c>
      <c r="FL100" s="2">
        <v>0</v>
      </c>
      <c r="FM100" s="2">
        <v>0</v>
      </c>
      <c r="FN100" s="2">
        <v>0</v>
      </c>
      <c r="FO100" s="2">
        <v>2</v>
      </c>
      <c r="FP100" s="2">
        <v>0</v>
      </c>
      <c r="FQ100" s="2">
        <v>0</v>
      </c>
      <c r="FZ100" s="2">
        <v>0</v>
      </c>
      <c r="GV100" s="2">
        <v>0</v>
      </c>
      <c r="HR100" s="2">
        <v>1</v>
      </c>
      <c r="HS100" s="2">
        <v>1</v>
      </c>
      <c r="HT100" s="2">
        <v>1</v>
      </c>
      <c r="HU100" s="2">
        <v>1</v>
      </c>
      <c r="HV100" s="2">
        <v>0</v>
      </c>
      <c r="HW100" s="2">
        <v>0</v>
      </c>
      <c r="HX100" s="2">
        <v>0</v>
      </c>
      <c r="HY100" s="2">
        <v>0</v>
      </c>
      <c r="HZ100" s="2">
        <v>5</v>
      </c>
      <c r="IA100" s="2">
        <v>0</v>
      </c>
      <c r="IB100" s="2">
        <v>2</v>
      </c>
      <c r="IC100" s="2">
        <v>0</v>
      </c>
      <c r="ID100" s="2">
        <v>0</v>
      </c>
      <c r="IE100" s="2">
        <v>1</v>
      </c>
      <c r="IF100" s="2">
        <v>0</v>
      </c>
      <c r="IG100" s="2">
        <v>0</v>
      </c>
      <c r="IP100" s="2">
        <v>1</v>
      </c>
      <c r="IQ100" s="2">
        <v>0</v>
      </c>
      <c r="IR100" s="2">
        <v>0</v>
      </c>
      <c r="IS100" s="2">
        <v>0</v>
      </c>
      <c r="IT100" s="2">
        <v>0</v>
      </c>
      <c r="IU100" s="2">
        <v>2</v>
      </c>
      <c r="IV100" s="2">
        <v>0</v>
      </c>
      <c r="IW100" s="2">
        <v>3</v>
      </c>
      <c r="IX100" s="2">
        <v>0</v>
      </c>
      <c r="IY100" s="2">
        <v>0</v>
      </c>
      <c r="IZ100" s="2">
        <v>5</v>
      </c>
      <c r="JA100" s="2">
        <v>0</v>
      </c>
      <c r="JB100" s="2">
        <v>0</v>
      </c>
      <c r="JK100" s="2">
        <v>7</v>
      </c>
      <c r="JL100" s="2">
        <v>0</v>
      </c>
      <c r="JM100" s="2">
        <v>0</v>
      </c>
      <c r="JN100" s="2">
        <v>0</v>
      </c>
      <c r="JO100" s="2">
        <v>0</v>
      </c>
      <c r="JP100" s="2">
        <v>5</v>
      </c>
      <c r="JQ100" s="2">
        <v>0</v>
      </c>
      <c r="JR100" s="2">
        <v>1</v>
      </c>
      <c r="JS100" s="2">
        <v>0</v>
      </c>
      <c r="JT100" s="2">
        <v>3</v>
      </c>
      <c r="JU100" s="2">
        <v>7</v>
      </c>
      <c r="JV100" s="2">
        <v>0</v>
      </c>
      <c r="JW100" s="2">
        <v>0</v>
      </c>
      <c r="KF100" s="2">
        <v>1</v>
      </c>
      <c r="KG100" s="2">
        <v>10</v>
      </c>
      <c r="KH100" s="2">
        <v>1</v>
      </c>
      <c r="KJ100" s="2">
        <v>4</v>
      </c>
      <c r="KK100" s="2">
        <v>4</v>
      </c>
      <c r="KL100" s="2">
        <v>4</v>
      </c>
      <c r="KM100" s="2">
        <v>4</v>
      </c>
      <c r="KN100" s="2">
        <v>4</v>
      </c>
      <c r="KO100" s="2">
        <v>3</v>
      </c>
      <c r="KP100" s="2">
        <v>4</v>
      </c>
      <c r="KQ100" s="2">
        <v>3</v>
      </c>
      <c r="KR100" s="2">
        <v>4</v>
      </c>
      <c r="KS100" s="2">
        <v>4</v>
      </c>
      <c r="KT100" s="2">
        <v>2</v>
      </c>
      <c r="KU100" s="2">
        <v>4</v>
      </c>
      <c r="KV100" s="2">
        <v>0</v>
      </c>
      <c r="LE100" s="2">
        <v>1</v>
      </c>
      <c r="LF100" s="2">
        <v>1</v>
      </c>
      <c r="LG100" s="2">
        <v>0</v>
      </c>
      <c r="LH100" s="2">
        <v>0</v>
      </c>
      <c r="LI100" s="2">
        <v>0</v>
      </c>
      <c r="LJ100" s="2">
        <v>0</v>
      </c>
      <c r="LK100" s="2">
        <v>1</v>
      </c>
      <c r="LL100" s="2">
        <v>1</v>
      </c>
      <c r="LM100" s="2">
        <v>0</v>
      </c>
      <c r="LN100" s="46">
        <v>2</v>
      </c>
      <c r="LO100" s="46">
        <v>1</v>
      </c>
      <c r="LP100" s="2">
        <v>1</v>
      </c>
      <c r="LQ100" s="2">
        <v>2</v>
      </c>
      <c r="LR100" s="2">
        <v>0</v>
      </c>
      <c r="LS100" s="2">
        <v>0</v>
      </c>
      <c r="LT100" s="46">
        <v>1</v>
      </c>
      <c r="LU100" s="46">
        <v>1</v>
      </c>
      <c r="LV100" s="2">
        <v>1</v>
      </c>
      <c r="LW100" s="2">
        <v>0</v>
      </c>
      <c r="LX100" s="2">
        <v>0</v>
      </c>
      <c r="LY100" s="46">
        <v>1</v>
      </c>
      <c r="LZ100" s="46">
        <v>0</v>
      </c>
      <c r="MA100" s="46">
        <v>0</v>
      </c>
      <c r="MB100" s="2">
        <v>0</v>
      </c>
      <c r="MC100" s="2">
        <v>1</v>
      </c>
      <c r="MD100" s="2">
        <v>0</v>
      </c>
      <c r="ME100" s="2">
        <v>0</v>
      </c>
      <c r="MF100" s="2">
        <v>0</v>
      </c>
      <c r="MG100" s="2">
        <v>0</v>
      </c>
      <c r="MH100" s="2">
        <v>1</v>
      </c>
      <c r="MI100" s="2">
        <v>1</v>
      </c>
      <c r="MJ100" s="2">
        <v>1</v>
      </c>
      <c r="MK100" s="2">
        <v>1</v>
      </c>
      <c r="ML100" s="2">
        <v>0</v>
      </c>
      <c r="MM100" s="2">
        <v>0</v>
      </c>
      <c r="MN100" s="46">
        <v>1</v>
      </c>
      <c r="MO100" s="46">
        <v>0</v>
      </c>
      <c r="MP100" s="2">
        <v>0</v>
      </c>
      <c r="MQ100" s="2">
        <v>0</v>
      </c>
      <c r="MR100" s="2">
        <v>0</v>
      </c>
      <c r="MS100" s="2">
        <v>2</v>
      </c>
      <c r="MT100" s="2">
        <v>2</v>
      </c>
      <c r="MU100" s="2">
        <v>2</v>
      </c>
      <c r="MV100" s="2">
        <v>2</v>
      </c>
      <c r="MW100" s="2">
        <v>2</v>
      </c>
      <c r="MX100" s="2">
        <v>2</v>
      </c>
      <c r="MY100" s="2">
        <v>0</v>
      </c>
      <c r="MZ100" s="2">
        <v>1</v>
      </c>
      <c r="NA100" s="2">
        <v>1</v>
      </c>
      <c r="NB100" s="2">
        <v>1</v>
      </c>
      <c r="NC100" s="2">
        <v>0</v>
      </c>
      <c r="ND100" s="2">
        <v>1</v>
      </c>
      <c r="NE100" s="2">
        <v>0</v>
      </c>
      <c r="NF100" s="46">
        <v>1</v>
      </c>
      <c r="NG100" s="46">
        <v>1</v>
      </c>
      <c r="NH100" s="2">
        <v>1</v>
      </c>
      <c r="NI100" s="2">
        <v>1</v>
      </c>
      <c r="NJ100" s="38">
        <v>44166</v>
      </c>
      <c r="NK100" s="2">
        <v>2</v>
      </c>
      <c r="NL100" s="2">
        <v>1</v>
      </c>
      <c r="NM100" s="2">
        <v>0</v>
      </c>
      <c r="NN100" s="2">
        <v>0</v>
      </c>
      <c r="NO100" s="2">
        <v>0</v>
      </c>
      <c r="NP100" s="2">
        <v>0</v>
      </c>
      <c r="NQ100" s="2">
        <v>0</v>
      </c>
      <c r="NR100" s="2">
        <v>1</v>
      </c>
      <c r="NS100" s="2">
        <v>0</v>
      </c>
      <c r="NT100" s="2">
        <v>1</v>
      </c>
      <c r="NU100" s="2">
        <v>0</v>
      </c>
      <c r="NV100" s="2">
        <v>0</v>
      </c>
      <c r="NW100" s="2">
        <v>0</v>
      </c>
      <c r="NX100" s="2">
        <v>0</v>
      </c>
      <c r="NY100" s="2">
        <v>0</v>
      </c>
      <c r="NZ100" s="2">
        <v>0</v>
      </c>
      <c r="OA100" s="2">
        <v>0</v>
      </c>
      <c r="OB100" s="2">
        <v>0</v>
      </c>
      <c r="OC100" s="2">
        <v>0</v>
      </c>
      <c r="OD100" s="2">
        <v>0</v>
      </c>
      <c r="OE100" s="2">
        <v>0</v>
      </c>
      <c r="OF100" s="2">
        <v>0</v>
      </c>
      <c r="OG100" s="2">
        <v>0</v>
      </c>
      <c r="OH100" s="2">
        <v>0</v>
      </c>
      <c r="OI100" s="2">
        <v>2</v>
      </c>
      <c r="OJ100" s="2">
        <v>1</v>
      </c>
      <c r="OK100" s="2">
        <v>2</v>
      </c>
      <c r="OL100" s="2">
        <v>2</v>
      </c>
      <c r="OM100" s="2">
        <v>1</v>
      </c>
      <c r="ON100" s="2">
        <v>2</v>
      </c>
      <c r="OO100" s="2">
        <v>1</v>
      </c>
      <c r="OP100" s="2">
        <v>2</v>
      </c>
      <c r="OQ100" s="2">
        <v>1</v>
      </c>
      <c r="OR100" s="2">
        <v>1</v>
      </c>
      <c r="OS100" s="2">
        <v>1</v>
      </c>
      <c r="OT100" s="46">
        <v>1</v>
      </c>
      <c r="OU100" s="2">
        <v>1</v>
      </c>
      <c r="OV100" s="2">
        <v>1</v>
      </c>
      <c r="OW100" s="2">
        <v>1</v>
      </c>
      <c r="OX100" s="2">
        <v>2</v>
      </c>
      <c r="OY100" s="2">
        <v>1</v>
      </c>
      <c r="OZ100" s="2">
        <v>3</v>
      </c>
      <c r="PA100" s="2">
        <v>1</v>
      </c>
      <c r="PB100" s="2">
        <v>2</v>
      </c>
      <c r="PC100" s="46">
        <v>2</v>
      </c>
      <c r="PD100" s="46">
        <v>2</v>
      </c>
      <c r="PE100" s="2">
        <v>2</v>
      </c>
      <c r="PF100" s="2">
        <v>1</v>
      </c>
      <c r="PG100" s="2">
        <v>3</v>
      </c>
      <c r="PH100" s="46">
        <v>2</v>
      </c>
      <c r="PI100" s="2">
        <v>1</v>
      </c>
      <c r="PJ100" s="2">
        <v>2</v>
      </c>
      <c r="PK100" s="2">
        <v>3</v>
      </c>
      <c r="PL100" s="2">
        <v>1</v>
      </c>
      <c r="PM100" s="2">
        <v>1</v>
      </c>
      <c r="PN100" s="2">
        <v>1</v>
      </c>
      <c r="PO100" s="2">
        <v>1</v>
      </c>
      <c r="PP100" s="2">
        <v>3</v>
      </c>
      <c r="PQ100" s="2">
        <v>1</v>
      </c>
      <c r="PR100" s="2">
        <v>1</v>
      </c>
      <c r="PS100" s="2">
        <v>1</v>
      </c>
      <c r="PT100" s="2">
        <v>1</v>
      </c>
      <c r="PU100" s="2">
        <v>1</v>
      </c>
      <c r="PV100" s="2">
        <v>1</v>
      </c>
      <c r="PW100" s="2">
        <v>1</v>
      </c>
      <c r="PX100" s="2">
        <v>1</v>
      </c>
      <c r="PY100" s="2">
        <v>1</v>
      </c>
      <c r="PZ100" s="2">
        <v>1</v>
      </c>
      <c r="QA100" s="2">
        <v>1</v>
      </c>
      <c r="QB100" s="2">
        <v>3</v>
      </c>
      <c r="QC100" s="2">
        <v>3</v>
      </c>
      <c r="QD100" s="2">
        <v>1</v>
      </c>
      <c r="QE100" s="2">
        <v>2</v>
      </c>
      <c r="QF100" s="2">
        <v>3</v>
      </c>
      <c r="QG100" s="2">
        <v>2</v>
      </c>
      <c r="QH100" s="2">
        <v>1</v>
      </c>
      <c r="QI100" s="2">
        <v>3</v>
      </c>
      <c r="QJ100" s="2">
        <v>1</v>
      </c>
      <c r="QK100" s="2">
        <v>1</v>
      </c>
      <c r="QL100" s="2">
        <v>1</v>
      </c>
      <c r="QM100" s="2">
        <v>1</v>
      </c>
      <c r="QN100" s="2">
        <v>1</v>
      </c>
      <c r="QO100" s="2">
        <v>2</v>
      </c>
      <c r="QP100" s="2">
        <v>1</v>
      </c>
      <c r="QQ100" s="2">
        <v>2</v>
      </c>
      <c r="QR100" s="2">
        <v>1</v>
      </c>
      <c r="QS100" s="2" t="s">
        <v>1430</v>
      </c>
      <c r="QT100" s="2">
        <v>1</v>
      </c>
      <c r="QU100" s="2" t="s">
        <v>2529</v>
      </c>
      <c r="QV100" s="2">
        <v>3</v>
      </c>
      <c r="QW100" s="2">
        <v>3</v>
      </c>
      <c r="QX100" s="2">
        <v>1</v>
      </c>
      <c r="QY100" s="2">
        <v>1</v>
      </c>
      <c r="QZ100" s="2">
        <v>1</v>
      </c>
      <c r="RA100" s="2">
        <v>0</v>
      </c>
      <c r="RB100" s="2">
        <v>1</v>
      </c>
      <c r="RC100" s="2">
        <v>1</v>
      </c>
      <c r="RD100" s="2">
        <v>2</v>
      </c>
      <c r="RE100" s="2">
        <v>1</v>
      </c>
      <c r="RF100" s="2">
        <v>1</v>
      </c>
      <c r="RG100" s="2">
        <v>1</v>
      </c>
      <c r="RH100" s="2">
        <v>1</v>
      </c>
      <c r="RJ100" s="2">
        <v>1</v>
      </c>
      <c r="RK100" s="2">
        <v>1</v>
      </c>
      <c r="RL100" s="2">
        <v>0</v>
      </c>
      <c r="RM100" s="2">
        <v>0</v>
      </c>
      <c r="RN100" s="2">
        <v>0</v>
      </c>
      <c r="RO100" s="2">
        <v>0</v>
      </c>
      <c r="RP100" s="2">
        <v>0</v>
      </c>
      <c r="RQ100" s="2">
        <v>0</v>
      </c>
      <c r="RR100" s="2">
        <v>1</v>
      </c>
      <c r="RS100" s="2">
        <v>0</v>
      </c>
      <c r="RT100" s="2">
        <v>1</v>
      </c>
      <c r="RU100" s="2">
        <v>0</v>
      </c>
      <c r="RV100" s="2">
        <v>0</v>
      </c>
      <c r="RW100" s="2">
        <v>0</v>
      </c>
      <c r="RX100" s="2">
        <v>0</v>
      </c>
      <c r="RY100" s="2">
        <v>0</v>
      </c>
      <c r="RZ100" s="2">
        <v>0</v>
      </c>
      <c r="SA100" s="2">
        <v>0</v>
      </c>
      <c r="SB100" s="2">
        <v>1</v>
      </c>
      <c r="SC100" s="2">
        <v>1</v>
      </c>
      <c r="SD100" s="2">
        <v>0</v>
      </c>
      <c r="SE100" s="2">
        <v>1</v>
      </c>
      <c r="SF100" s="2">
        <v>1</v>
      </c>
      <c r="SG100" s="2">
        <v>0</v>
      </c>
      <c r="SH100" s="2">
        <v>0</v>
      </c>
      <c r="SI100" s="2">
        <v>0</v>
      </c>
      <c r="SK100" s="2">
        <v>1</v>
      </c>
      <c r="SL100" s="2">
        <v>1</v>
      </c>
      <c r="SM100" s="2">
        <v>1</v>
      </c>
      <c r="SN100" s="2">
        <v>1</v>
      </c>
      <c r="SO100" s="2">
        <v>1</v>
      </c>
      <c r="SP100" s="2">
        <v>1</v>
      </c>
      <c r="SQ100" s="2">
        <v>0</v>
      </c>
      <c r="SR100" s="2">
        <v>1</v>
      </c>
      <c r="SS100" s="2">
        <v>1</v>
      </c>
      <c r="ST100" s="2">
        <v>1</v>
      </c>
      <c r="SU100" s="2">
        <v>0</v>
      </c>
      <c r="SV100" s="2">
        <v>0</v>
      </c>
      <c r="SW100" s="2">
        <v>0</v>
      </c>
      <c r="SX100" s="2">
        <v>0</v>
      </c>
      <c r="SY100" s="2">
        <v>0</v>
      </c>
      <c r="SZ100" s="2">
        <v>0</v>
      </c>
      <c r="TA100" s="2">
        <v>0</v>
      </c>
      <c r="TB100" s="2">
        <v>0</v>
      </c>
      <c r="TC100" s="2">
        <v>0</v>
      </c>
      <c r="TE100" s="2">
        <v>0</v>
      </c>
      <c r="TF100" s="2">
        <v>1</v>
      </c>
      <c r="TG100" s="2">
        <v>0</v>
      </c>
      <c r="TH100" s="2">
        <v>1</v>
      </c>
      <c r="TI100" s="2">
        <v>1</v>
      </c>
      <c r="TJ100" s="2">
        <v>0</v>
      </c>
      <c r="TK100" s="2">
        <v>1</v>
      </c>
      <c r="TL100" s="2">
        <v>1</v>
      </c>
      <c r="TM100" s="2">
        <v>1</v>
      </c>
      <c r="TN100" s="2">
        <v>1</v>
      </c>
      <c r="TO100" s="2">
        <v>1</v>
      </c>
      <c r="TP100" s="2">
        <v>1</v>
      </c>
      <c r="TQ100" s="2">
        <v>1</v>
      </c>
      <c r="TR100" s="2">
        <v>1</v>
      </c>
      <c r="TS100" s="2">
        <v>0</v>
      </c>
      <c r="TT100" s="2">
        <v>0</v>
      </c>
      <c r="TU100" s="2">
        <v>0</v>
      </c>
      <c r="TV100" s="2">
        <v>0</v>
      </c>
      <c r="TW100" s="2">
        <v>0</v>
      </c>
      <c r="TX100" s="2">
        <v>0</v>
      </c>
      <c r="TY100" s="2">
        <v>0</v>
      </c>
      <c r="UA100" s="2">
        <v>2</v>
      </c>
      <c r="UB100" s="2">
        <v>2</v>
      </c>
      <c r="UC100" s="2">
        <v>1</v>
      </c>
      <c r="UD100" s="2">
        <v>1</v>
      </c>
      <c r="UE100" s="2">
        <v>1</v>
      </c>
      <c r="UF100" s="2">
        <v>0</v>
      </c>
      <c r="UG100" s="2">
        <v>1</v>
      </c>
      <c r="UH100" s="2">
        <v>0</v>
      </c>
      <c r="UI100" s="2">
        <v>1</v>
      </c>
      <c r="UJ100" s="2">
        <v>1</v>
      </c>
      <c r="UK100" s="2">
        <v>1</v>
      </c>
      <c r="UL100" s="2">
        <v>0</v>
      </c>
      <c r="UM100" s="2">
        <v>1</v>
      </c>
      <c r="UN100" s="2">
        <v>0</v>
      </c>
      <c r="UO100" s="2">
        <v>0</v>
      </c>
      <c r="UP100" s="2">
        <v>1</v>
      </c>
      <c r="UQ100" s="2">
        <v>0</v>
      </c>
      <c r="UR100" s="2">
        <v>0</v>
      </c>
      <c r="US100" s="2">
        <v>0</v>
      </c>
      <c r="UT100" s="2">
        <v>1</v>
      </c>
      <c r="UU100" s="2">
        <v>0</v>
      </c>
      <c r="UV100" s="2">
        <v>1</v>
      </c>
      <c r="UW100" s="2">
        <v>1</v>
      </c>
      <c r="UX100" s="2">
        <v>1</v>
      </c>
      <c r="UY100" s="2">
        <v>0</v>
      </c>
      <c r="UZ100" s="2">
        <v>2</v>
      </c>
    </row>
    <row r="101" spans="1:572" x14ac:dyDescent="0.25">
      <c r="A101" s="2">
        <v>162</v>
      </c>
      <c r="B101" s="2" t="s">
        <v>114</v>
      </c>
      <c r="C101" s="2" t="s">
        <v>1328</v>
      </c>
      <c r="D101" s="2">
        <v>1</v>
      </c>
      <c r="F101" s="31" t="s">
        <v>2644</v>
      </c>
      <c r="G101" s="2">
        <v>1</v>
      </c>
      <c r="H101" s="2">
        <v>0</v>
      </c>
      <c r="J101" s="2">
        <v>0</v>
      </c>
      <c r="K101" s="2">
        <v>0</v>
      </c>
      <c r="L101" s="2">
        <v>0</v>
      </c>
      <c r="M101" s="2">
        <v>0</v>
      </c>
      <c r="N101" s="2">
        <v>0</v>
      </c>
      <c r="O101" s="2">
        <v>0</v>
      </c>
      <c r="P101" s="2">
        <v>0</v>
      </c>
      <c r="Q101" s="2">
        <v>0</v>
      </c>
      <c r="R101" s="2">
        <v>0</v>
      </c>
      <c r="S101" s="2">
        <v>0</v>
      </c>
      <c r="T101" s="2">
        <v>0</v>
      </c>
      <c r="U101" s="2">
        <v>0</v>
      </c>
      <c r="V101" s="2">
        <v>0</v>
      </c>
      <c r="W101" s="2">
        <v>0</v>
      </c>
      <c r="X101" s="2">
        <v>0</v>
      </c>
      <c r="Y101" s="2">
        <v>0</v>
      </c>
      <c r="Z101" s="2">
        <v>0</v>
      </c>
      <c r="AA101" s="2">
        <v>0</v>
      </c>
      <c r="AB101" s="2">
        <v>0</v>
      </c>
      <c r="AC101" s="2">
        <v>0</v>
      </c>
      <c r="AD101" s="2">
        <v>0</v>
      </c>
      <c r="AE101" s="2">
        <v>1</v>
      </c>
      <c r="AF101" s="2">
        <v>1</v>
      </c>
      <c r="AG101" s="2">
        <v>3</v>
      </c>
      <c r="AH101" s="2">
        <v>1</v>
      </c>
      <c r="AI101" s="2">
        <v>4</v>
      </c>
      <c r="AJ101" s="46">
        <v>1</v>
      </c>
      <c r="AK101" s="2">
        <v>1</v>
      </c>
      <c r="AL101" s="2">
        <v>0</v>
      </c>
      <c r="AM101" s="2">
        <v>0</v>
      </c>
      <c r="AN101" s="2">
        <v>0</v>
      </c>
      <c r="AO101" s="2">
        <v>0</v>
      </c>
      <c r="AP101" s="2">
        <v>1</v>
      </c>
      <c r="AQ101" s="2">
        <v>0</v>
      </c>
      <c r="AR101" s="2">
        <v>0</v>
      </c>
      <c r="AS101" s="2">
        <v>0</v>
      </c>
      <c r="AT101" s="2">
        <v>0</v>
      </c>
      <c r="AU101" s="2">
        <v>1</v>
      </c>
      <c r="AV101" s="2">
        <v>0</v>
      </c>
      <c r="AW101" s="2">
        <v>0</v>
      </c>
      <c r="AX101" s="2">
        <v>0</v>
      </c>
      <c r="AY101" s="2">
        <v>0</v>
      </c>
      <c r="AZ101" s="2">
        <v>0</v>
      </c>
      <c r="BA101" s="2">
        <v>0</v>
      </c>
      <c r="BB101" s="2">
        <v>0</v>
      </c>
      <c r="BC101" s="2">
        <v>0</v>
      </c>
      <c r="BD101" s="2">
        <v>0</v>
      </c>
      <c r="BE101" s="2">
        <v>0</v>
      </c>
      <c r="BF101" s="2">
        <v>1</v>
      </c>
      <c r="BG101" s="2">
        <v>2</v>
      </c>
      <c r="BH101" s="2">
        <v>0</v>
      </c>
      <c r="BI101" s="2">
        <v>0</v>
      </c>
      <c r="BJ101" s="2">
        <v>0</v>
      </c>
      <c r="BK101" s="2">
        <v>0</v>
      </c>
      <c r="BL101" s="2">
        <v>1</v>
      </c>
      <c r="BM101" s="2">
        <v>0</v>
      </c>
      <c r="BN101" s="2">
        <v>1</v>
      </c>
      <c r="BO101" s="2">
        <v>0</v>
      </c>
      <c r="BP101" s="2">
        <v>0</v>
      </c>
      <c r="BQ101" s="2">
        <v>2</v>
      </c>
      <c r="BR101" s="2">
        <v>0</v>
      </c>
      <c r="BS101" s="2">
        <v>0</v>
      </c>
      <c r="CB101" s="2">
        <v>1</v>
      </c>
      <c r="CC101" s="2">
        <v>1</v>
      </c>
      <c r="CD101" s="2" t="s">
        <v>1431</v>
      </c>
      <c r="CE101" s="2">
        <v>5500</v>
      </c>
      <c r="CF101" s="46">
        <v>948</v>
      </c>
      <c r="CG101" s="2">
        <v>0</v>
      </c>
      <c r="CH101" s="46">
        <v>1</v>
      </c>
      <c r="CI101" s="2">
        <v>0</v>
      </c>
      <c r="CJ101" s="2">
        <v>0</v>
      </c>
      <c r="CK101" s="2">
        <v>0</v>
      </c>
      <c r="CL101" s="2">
        <v>0</v>
      </c>
      <c r="CM101" s="2">
        <v>0</v>
      </c>
      <c r="CN101" s="2">
        <v>0</v>
      </c>
      <c r="CO101" s="2">
        <v>0</v>
      </c>
      <c r="CP101" s="2">
        <v>0</v>
      </c>
      <c r="CR101" s="2">
        <v>1</v>
      </c>
      <c r="CT101" s="46">
        <v>1</v>
      </c>
      <c r="CU101" s="46">
        <v>40</v>
      </c>
      <c r="CV101" s="2">
        <v>0</v>
      </c>
      <c r="CX101" s="2">
        <v>0</v>
      </c>
      <c r="CZ101" s="2">
        <v>0</v>
      </c>
      <c r="DB101" s="46">
        <v>0</v>
      </c>
      <c r="DC101" s="46"/>
      <c r="DD101" s="46">
        <v>1</v>
      </c>
      <c r="DE101" s="46">
        <v>40</v>
      </c>
      <c r="DF101" s="2">
        <v>0</v>
      </c>
      <c r="DH101" s="46">
        <v>1</v>
      </c>
      <c r="DI101" s="46">
        <v>40</v>
      </c>
      <c r="DJ101" s="46">
        <v>0</v>
      </c>
      <c r="DK101" s="46"/>
      <c r="DL101" s="2">
        <v>0</v>
      </c>
      <c r="DN101" s="46">
        <v>2</v>
      </c>
      <c r="DO101" s="46">
        <v>80</v>
      </c>
      <c r="DP101" s="46">
        <v>0</v>
      </c>
      <c r="DQ101" s="46"/>
      <c r="DR101" s="2">
        <v>0</v>
      </c>
      <c r="DS101" s="46"/>
      <c r="DT101" s="46"/>
      <c r="DU101" s="46"/>
      <c r="DV101" s="46"/>
      <c r="DW101" s="46"/>
      <c r="DX101" s="46"/>
      <c r="DY101" s="46"/>
      <c r="DZ101" s="46"/>
      <c r="EA101" s="46"/>
      <c r="EB101" s="46"/>
      <c r="EC101" s="46"/>
      <c r="ED101" s="46"/>
      <c r="EE101" s="46"/>
      <c r="EF101" s="46"/>
      <c r="EG101" s="46"/>
      <c r="EH101" s="46"/>
      <c r="EI101" s="2">
        <v>0</v>
      </c>
      <c r="EJ101" s="2">
        <v>0</v>
      </c>
      <c r="EK101" s="2">
        <v>0</v>
      </c>
      <c r="EL101" s="2">
        <v>0</v>
      </c>
      <c r="EM101" s="2">
        <v>0</v>
      </c>
      <c r="EN101" s="2">
        <v>0</v>
      </c>
      <c r="EO101" s="2">
        <v>0</v>
      </c>
      <c r="EP101" s="2">
        <v>0</v>
      </c>
      <c r="EQ101" s="2">
        <v>0</v>
      </c>
      <c r="ER101" s="2">
        <v>0</v>
      </c>
      <c r="ES101" s="2">
        <v>0</v>
      </c>
      <c r="ET101" s="2">
        <v>0</v>
      </c>
      <c r="EU101" s="2">
        <v>0</v>
      </c>
      <c r="FD101" s="2">
        <v>1</v>
      </c>
      <c r="FE101" s="2">
        <v>2</v>
      </c>
      <c r="FF101" s="2">
        <v>0</v>
      </c>
      <c r="FG101" s="2">
        <v>0</v>
      </c>
      <c r="FH101" s="2">
        <v>0</v>
      </c>
      <c r="FI101" s="2">
        <v>0</v>
      </c>
      <c r="FJ101" s="2">
        <v>0</v>
      </c>
      <c r="FK101" s="2">
        <v>0</v>
      </c>
      <c r="FL101" s="2">
        <v>0</v>
      </c>
      <c r="FM101" s="2">
        <v>0</v>
      </c>
      <c r="FN101" s="2">
        <v>0</v>
      </c>
      <c r="FO101" s="2">
        <v>0</v>
      </c>
      <c r="FP101" s="2">
        <v>0</v>
      </c>
      <c r="FQ101" s="2">
        <v>0</v>
      </c>
      <c r="FZ101" s="2">
        <v>1</v>
      </c>
      <c r="GA101" s="2">
        <v>0</v>
      </c>
      <c r="GB101" s="2">
        <v>0</v>
      </c>
      <c r="GC101" s="2">
        <v>0</v>
      </c>
      <c r="GD101" s="2">
        <v>0</v>
      </c>
      <c r="GE101" s="2">
        <v>0</v>
      </c>
      <c r="GF101" s="2">
        <v>3</v>
      </c>
      <c r="GG101" s="2">
        <v>0</v>
      </c>
      <c r="GH101" s="2">
        <v>0</v>
      </c>
      <c r="GI101" s="2">
        <v>0</v>
      </c>
      <c r="GJ101" s="2">
        <v>0</v>
      </c>
      <c r="GK101" s="2">
        <v>1</v>
      </c>
      <c r="GL101" s="2">
        <v>0</v>
      </c>
      <c r="GM101" s="2">
        <v>0</v>
      </c>
      <c r="GV101" s="2">
        <v>0</v>
      </c>
      <c r="HR101" s="2">
        <v>0</v>
      </c>
      <c r="HS101" s="2">
        <v>0</v>
      </c>
      <c r="HT101" s="2">
        <v>0</v>
      </c>
      <c r="HU101" s="2">
        <v>0</v>
      </c>
      <c r="HV101" s="2">
        <v>0</v>
      </c>
      <c r="HW101" s="2">
        <v>0</v>
      </c>
      <c r="HX101" s="2">
        <v>0</v>
      </c>
      <c r="HY101" s="2">
        <v>0</v>
      </c>
      <c r="HZ101" s="2">
        <v>0</v>
      </c>
      <c r="IA101" s="2">
        <v>0</v>
      </c>
      <c r="IB101" s="2">
        <v>0</v>
      </c>
      <c r="IC101" s="2">
        <v>0</v>
      </c>
      <c r="ID101" s="2">
        <v>0</v>
      </c>
      <c r="IE101" s="2">
        <v>0</v>
      </c>
      <c r="IF101" s="2">
        <v>0</v>
      </c>
      <c r="IG101" s="2">
        <v>0</v>
      </c>
      <c r="IP101" s="2">
        <v>1</v>
      </c>
      <c r="IQ101" s="2">
        <v>0</v>
      </c>
      <c r="IR101" s="2">
        <v>0</v>
      </c>
      <c r="IS101" s="2">
        <v>0</v>
      </c>
      <c r="IT101" s="2">
        <v>0</v>
      </c>
      <c r="IU101" s="2">
        <v>0</v>
      </c>
      <c r="IV101" s="2">
        <v>0</v>
      </c>
      <c r="IW101" s="2">
        <v>0</v>
      </c>
      <c r="IX101" s="2">
        <v>0</v>
      </c>
      <c r="IY101" s="2">
        <v>0</v>
      </c>
      <c r="IZ101" s="2">
        <v>1</v>
      </c>
      <c r="JA101" s="2">
        <v>0</v>
      </c>
      <c r="JB101" s="2">
        <v>0</v>
      </c>
      <c r="JK101" s="2">
        <v>1</v>
      </c>
      <c r="JL101" s="2">
        <v>0</v>
      </c>
      <c r="JM101" s="2">
        <v>0</v>
      </c>
      <c r="JN101" s="2">
        <v>0</v>
      </c>
      <c r="JO101" s="2">
        <v>0</v>
      </c>
      <c r="JP101" s="2">
        <v>1</v>
      </c>
      <c r="JQ101" s="2">
        <v>0</v>
      </c>
      <c r="JR101" s="2">
        <v>0</v>
      </c>
      <c r="JS101" s="2">
        <v>0</v>
      </c>
      <c r="JT101" s="2">
        <v>0</v>
      </c>
      <c r="JU101" s="2">
        <v>1</v>
      </c>
      <c r="JV101" s="2">
        <v>0</v>
      </c>
      <c r="JW101" s="2">
        <v>0</v>
      </c>
      <c r="KF101" s="2">
        <v>1</v>
      </c>
      <c r="KG101" s="2">
        <v>14</v>
      </c>
      <c r="KH101" s="2">
        <v>0</v>
      </c>
      <c r="KI101" s="2">
        <v>3</v>
      </c>
      <c r="KJ101" s="2">
        <v>4</v>
      </c>
      <c r="KK101" s="2">
        <v>4</v>
      </c>
      <c r="KL101" s="2">
        <v>4</v>
      </c>
      <c r="KM101" s="2">
        <v>4</v>
      </c>
      <c r="KN101" s="2">
        <v>4</v>
      </c>
      <c r="KO101" s="2">
        <v>3</v>
      </c>
      <c r="KP101" s="2">
        <v>4</v>
      </c>
      <c r="KQ101" s="2">
        <v>3</v>
      </c>
      <c r="KR101" s="2">
        <v>4</v>
      </c>
      <c r="KS101" s="2">
        <v>4</v>
      </c>
      <c r="KT101" s="2">
        <v>2</v>
      </c>
      <c r="KU101" s="2">
        <v>4</v>
      </c>
      <c r="KV101" s="2">
        <v>0</v>
      </c>
      <c r="LE101" s="2">
        <v>2</v>
      </c>
      <c r="LF101" s="2">
        <v>2</v>
      </c>
      <c r="LG101" s="2">
        <v>0</v>
      </c>
      <c r="LH101" s="2">
        <v>0</v>
      </c>
      <c r="LI101" s="2">
        <v>0</v>
      </c>
      <c r="LJ101" s="2">
        <v>0</v>
      </c>
      <c r="LK101" s="2">
        <v>1</v>
      </c>
      <c r="LL101" s="2">
        <v>1</v>
      </c>
      <c r="LM101" s="2">
        <v>1</v>
      </c>
      <c r="LN101" s="46">
        <v>1</v>
      </c>
      <c r="LO101" s="46">
        <v>1</v>
      </c>
      <c r="LP101" s="2">
        <v>0</v>
      </c>
      <c r="LQ101" s="2">
        <v>1</v>
      </c>
      <c r="LR101" s="2">
        <v>0</v>
      </c>
      <c r="LS101" s="2">
        <v>0</v>
      </c>
      <c r="LT101" s="46">
        <v>1</v>
      </c>
      <c r="LU101" s="46">
        <v>1</v>
      </c>
      <c r="LV101" s="2">
        <v>1</v>
      </c>
      <c r="LW101" s="2">
        <v>0</v>
      </c>
      <c r="LX101" s="2">
        <v>0</v>
      </c>
      <c r="LY101" s="46">
        <v>1</v>
      </c>
      <c r="LZ101" s="46">
        <v>1</v>
      </c>
      <c r="MA101" s="46">
        <v>1</v>
      </c>
      <c r="MB101" s="2">
        <v>1</v>
      </c>
      <c r="MC101" s="2">
        <v>1</v>
      </c>
      <c r="MD101" s="2">
        <v>0</v>
      </c>
      <c r="ME101" s="2">
        <v>0</v>
      </c>
      <c r="MF101" s="2">
        <v>0</v>
      </c>
      <c r="MG101" s="2">
        <v>0</v>
      </c>
      <c r="MH101" s="2">
        <v>1</v>
      </c>
      <c r="MI101" s="2">
        <v>1</v>
      </c>
      <c r="MJ101" s="2">
        <v>1</v>
      </c>
      <c r="MK101" s="2">
        <v>0</v>
      </c>
      <c r="ML101" s="2">
        <v>0</v>
      </c>
      <c r="MM101" s="2">
        <v>0</v>
      </c>
      <c r="MN101" s="46">
        <v>1</v>
      </c>
      <c r="MO101" s="46">
        <v>1</v>
      </c>
      <c r="MP101" s="2">
        <v>0</v>
      </c>
      <c r="MQ101" s="2">
        <v>0</v>
      </c>
      <c r="MR101" s="2">
        <v>0</v>
      </c>
      <c r="MS101" s="2">
        <v>1</v>
      </c>
      <c r="MT101" s="2">
        <v>1</v>
      </c>
      <c r="MU101" s="2">
        <v>3</v>
      </c>
      <c r="MV101" s="2">
        <v>3</v>
      </c>
      <c r="MW101" s="2">
        <v>1</v>
      </c>
      <c r="MX101" s="2">
        <v>1</v>
      </c>
      <c r="MY101" s="2">
        <v>0</v>
      </c>
      <c r="MZ101" s="2">
        <v>0</v>
      </c>
      <c r="NA101" s="2">
        <v>1</v>
      </c>
      <c r="NB101" s="2">
        <v>1</v>
      </c>
      <c r="NC101" s="2">
        <v>1</v>
      </c>
      <c r="ND101" s="2">
        <v>1</v>
      </c>
      <c r="NE101" s="2">
        <v>0</v>
      </c>
      <c r="NF101" s="46">
        <v>1</v>
      </c>
      <c r="NG101" s="46">
        <v>0</v>
      </c>
      <c r="NH101" s="2">
        <v>1</v>
      </c>
      <c r="NI101" s="2">
        <v>1</v>
      </c>
      <c r="NJ101" s="38">
        <v>44076</v>
      </c>
      <c r="NK101" s="2">
        <v>2</v>
      </c>
      <c r="NL101" s="2">
        <v>1</v>
      </c>
      <c r="NM101" s="2">
        <v>0</v>
      </c>
      <c r="NN101" s="2">
        <v>0</v>
      </c>
      <c r="NO101" s="2">
        <v>0</v>
      </c>
      <c r="NP101" s="2">
        <v>0</v>
      </c>
      <c r="NQ101" s="2">
        <v>0</v>
      </c>
      <c r="NR101" s="2">
        <v>1</v>
      </c>
      <c r="NS101" s="2">
        <v>0</v>
      </c>
      <c r="NT101" s="2">
        <v>1</v>
      </c>
      <c r="NU101" s="2">
        <v>0</v>
      </c>
      <c r="NV101" s="2">
        <v>0</v>
      </c>
      <c r="NW101" s="2">
        <v>0</v>
      </c>
      <c r="NX101" s="2">
        <v>0</v>
      </c>
      <c r="NY101" s="2">
        <v>0</v>
      </c>
      <c r="NZ101" s="2">
        <v>0</v>
      </c>
      <c r="OA101" s="2">
        <v>0</v>
      </c>
      <c r="OB101" s="2">
        <v>0</v>
      </c>
      <c r="OC101" s="2">
        <v>0</v>
      </c>
      <c r="OD101" s="2">
        <v>0</v>
      </c>
      <c r="OE101" s="2">
        <v>0</v>
      </c>
      <c r="OF101" s="2">
        <v>0</v>
      </c>
      <c r="OG101" s="2">
        <v>0</v>
      </c>
      <c r="OH101" s="2">
        <v>1</v>
      </c>
      <c r="OI101" s="2">
        <v>1</v>
      </c>
      <c r="OJ101" s="2">
        <v>1</v>
      </c>
      <c r="OK101" s="2">
        <v>1</v>
      </c>
      <c r="OL101" s="2">
        <v>1</v>
      </c>
      <c r="OM101" s="2">
        <v>1</v>
      </c>
      <c r="ON101" s="2">
        <v>1</v>
      </c>
      <c r="OO101" s="2">
        <v>1</v>
      </c>
      <c r="OP101" s="2">
        <v>1</v>
      </c>
      <c r="OQ101" s="2">
        <v>1</v>
      </c>
      <c r="OR101" s="2">
        <v>1</v>
      </c>
      <c r="OS101" s="2">
        <v>1</v>
      </c>
      <c r="OT101" s="46">
        <v>1</v>
      </c>
      <c r="OU101" s="2">
        <v>3</v>
      </c>
      <c r="OV101" s="2">
        <v>3</v>
      </c>
      <c r="OW101" s="2">
        <v>1</v>
      </c>
      <c r="OX101" s="2">
        <v>1</v>
      </c>
      <c r="OY101" s="2">
        <v>1</v>
      </c>
      <c r="OZ101" s="2">
        <v>3</v>
      </c>
      <c r="PA101" s="2">
        <v>1</v>
      </c>
      <c r="PB101" s="2">
        <v>1</v>
      </c>
      <c r="PC101" s="46">
        <v>1</v>
      </c>
      <c r="PD101" s="46">
        <v>1</v>
      </c>
      <c r="PE101" s="2">
        <v>1</v>
      </c>
      <c r="PF101" s="2">
        <v>1</v>
      </c>
      <c r="PG101" s="2">
        <v>1</v>
      </c>
      <c r="PH101" s="46">
        <v>1</v>
      </c>
      <c r="PI101" s="2">
        <v>1</v>
      </c>
      <c r="PJ101" s="2">
        <v>1</v>
      </c>
      <c r="PK101" s="2">
        <v>1</v>
      </c>
      <c r="PL101" s="2">
        <v>1</v>
      </c>
      <c r="PM101" s="2">
        <v>3</v>
      </c>
      <c r="PN101" s="2">
        <v>3</v>
      </c>
      <c r="PO101" s="2">
        <v>2</v>
      </c>
      <c r="PP101" s="2">
        <v>3</v>
      </c>
      <c r="PQ101" s="2">
        <v>3</v>
      </c>
      <c r="PR101" s="2">
        <v>1</v>
      </c>
      <c r="PS101" s="2">
        <v>2</v>
      </c>
      <c r="PT101" s="2">
        <v>1</v>
      </c>
      <c r="PU101" s="2">
        <v>1</v>
      </c>
      <c r="PV101" s="2">
        <v>3</v>
      </c>
      <c r="PW101" s="2">
        <v>1</v>
      </c>
      <c r="PX101" s="2">
        <v>1</v>
      </c>
      <c r="PY101" s="2">
        <v>1</v>
      </c>
      <c r="PZ101" s="2">
        <v>1</v>
      </c>
      <c r="QA101" s="2">
        <v>1</v>
      </c>
      <c r="QB101" s="2">
        <v>1</v>
      </c>
      <c r="QC101" s="2">
        <v>1</v>
      </c>
      <c r="QD101" s="2">
        <v>1</v>
      </c>
      <c r="QE101" s="2">
        <v>1</v>
      </c>
      <c r="QF101" s="2">
        <v>3</v>
      </c>
      <c r="QG101" s="2">
        <v>1</v>
      </c>
      <c r="QH101" s="2">
        <v>1</v>
      </c>
      <c r="QI101" s="2">
        <v>3</v>
      </c>
      <c r="QJ101" s="2">
        <v>3</v>
      </c>
      <c r="QK101" s="2">
        <v>1</v>
      </c>
      <c r="QL101" s="2">
        <v>0</v>
      </c>
      <c r="QM101" s="2">
        <v>1</v>
      </c>
      <c r="QN101" s="2">
        <v>1</v>
      </c>
      <c r="QO101" s="2">
        <v>2</v>
      </c>
      <c r="QP101" s="2">
        <v>1</v>
      </c>
      <c r="QQ101" s="2">
        <v>2</v>
      </c>
      <c r="QR101" s="2">
        <v>1</v>
      </c>
      <c r="QS101" s="2" t="s">
        <v>1329</v>
      </c>
      <c r="QT101" s="2">
        <v>0</v>
      </c>
      <c r="QV101" s="2">
        <v>3</v>
      </c>
      <c r="QW101" s="2">
        <v>3</v>
      </c>
      <c r="QX101" s="2">
        <v>1</v>
      </c>
      <c r="QY101" s="2">
        <v>0</v>
      </c>
      <c r="RA101" s="2">
        <v>1</v>
      </c>
      <c r="RB101" s="2">
        <v>1</v>
      </c>
      <c r="RC101" s="2">
        <v>1</v>
      </c>
      <c r="RD101" s="2">
        <v>2</v>
      </c>
      <c r="RE101" s="2">
        <v>1</v>
      </c>
      <c r="RF101" s="2">
        <v>1</v>
      </c>
      <c r="RG101" s="2">
        <v>1</v>
      </c>
      <c r="RH101" s="2">
        <v>1</v>
      </c>
      <c r="RJ101" s="2">
        <v>1</v>
      </c>
      <c r="RK101" s="2">
        <v>1</v>
      </c>
      <c r="RL101" s="2">
        <v>0</v>
      </c>
      <c r="RM101" s="2">
        <v>0</v>
      </c>
      <c r="RN101" s="2">
        <v>0</v>
      </c>
      <c r="RO101" s="2">
        <v>0</v>
      </c>
      <c r="RP101" s="2">
        <v>0</v>
      </c>
      <c r="RQ101" s="2">
        <v>0</v>
      </c>
      <c r="RR101" s="2">
        <v>1</v>
      </c>
      <c r="RS101" s="2">
        <v>0</v>
      </c>
      <c r="RT101" s="2">
        <v>1</v>
      </c>
      <c r="RU101" s="2">
        <v>0</v>
      </c>
      <c r="RV101" s="2">
        <v>0</v>
      </c>
      <c r="RW101" s="2">
        <v>0</v>
      </c>
      <c r="RX101" s="2">
        <v>0</v>
      </c>
      <c r="RY101" s="2">
        <v>0</v>
      </c>
      <c r="RZ101" s="2">
        <v>0</v>
      </c>
      <c r="SA101" s="2">
        <v>0</v>
      </c>
      <c r="SB101" s="2">
        <v>1</v>
      </c>
      <c r="SC101" s="2">
        <v>1</v>
      </c>
      <c r="SD101" s="2">
        <v>0</v>
      </c>
      <c r="SE101" s="2">
        <v>0</v>
      </c>
      <c r="SF101" s="2">
        <v>1</v>
      </c>
      <c r="SG101" s="2">
        <v>0</v>
      </c>
      <c r="SH101" s="2">
        <v>0</v>
      </c>
      <c r="SI101" s="2">
        <v>0</v>
      </c>
      <c r="SK101" s="2">
        <v>1</v>
      </c>
      <c r="SL101" s="2">
        <v>1</v>
      </c>
      <c r="SM101" s="2">
        <v>1</v>
      </c>
      <c r="SN101" s="2">
        <v>1</v>
      </c>
      <c r="SO101" s="2">
        <v>1</v>
      </c>
      <c r="SP101" s="2">
        <v>1</v>
      </c>
      <c r="SQ101" s="2">
        <v>1</v>
      </c>
      <c r="SR101" s="2">
        <v>1</v>
      </c>
      <c r="SS101" s="2">
        <v>1</v>
      </c>
      <c r="ST101" s="2">
        <v>1</v>
      </c>
      <c r="SU101" s="2">
        <v>1</v>
      </c>
      <c r="SV101" s="2">
        <v>1</v>
      </c>
      <c r="SW101" s="2">
        <v>1</v>
      </c>
      <c r="SX101" s="2">
        <v>0</v>
      </c>
      <c r="SY101" s="2">
        <v>0</v>
      </c>
      <c r="SZ101" s="2">
        <v>0</v>
      </c>
      <c r="TA101" s="2">
        <v>0</v>
      </c>
      <c r="TB101" s="2">
        <v>0</v>
      </c>
      <c r="TC101" s="2">
        <v>0</v>
      </c>
      <c r="TE101" s="2">
        <v>0</v>
      </c>
      <c r="TF101" s="2">
        <v>1</v>
      </c>
      <c r="TG101" s="2">
        <v>1</v>
      </c>
      <c r="TH101" s="2">
        <v>1</v>
      </c>
      <c r="TI101" s="2">
        <v>1</v>
      </c>
      <c r="TJ101" s="2">
        <v>1</v>
      </c>
      <c r="TK101" s="2">
        <v>1</v>
      </c>
      <c r="TL101" s="2">
        <v>0</v>
      </c>
      <c r="TN101" s="2">
        <v>0</v>
      </c>
      <c r="TP101" s="2">
        <v>1</v>
      </c>
      <c r="TQ101" s="2">
        <v>1</v>
      </c>
      <c r="TR101" s="2">
        <v>0</v>
      </c>
      <c r="TS101" s="2">
        <v>1</v>
      </c>
      <c r="TT101" s="2">
        <v>1</v>
      </c>
      <c r="TU101" s="2">
        <v>0</v>
      </c>
      <c r="TV101" s="2">
        <v>0</v>
      </c>
      <c r="TW101" s="2">
        <v>1</v>
      </c>
      <c r="TX101" s="2">
        <v>0</v>
      </c>
      <c r="TY101" s="2">
        <v>0</v>
      </c>
      <c r="UA101" s="2">
        <v>1</v>
      </c>
      <c r="UB101" s="2">
        <v>2</v>
      </c>
      <c r="UC101" s="2">
        <v>1</v>
      </c>
      <c r="UD101" s="2">
        <v>0</v>
      </c>
      <c r="UE101" s="2">
        <v>0</v>
      </c>
      <c r="UF101" s="2">
        <v>0</v>
      </c>
      <c r="UG101" s="2">
        <v>0</v>
      </c>
      <c r="UH101" s="2">
        <v>0</v>
      </c>
      <c r="UI101" s="2">
        <v>1</v>
      </c>
      <c r="UJ101" s="2">
        <v>1</v>
      </c>
      <c r="UK101" s="2">
        <v>1</v>
      </c>
      <c r="UL101" s="2">
        <v>0</v>
      </c>
      <c r="UM101" s="2">
        <v>0</v>
      </c>
      <c r="UN101" s="2">
        <v>0</v>
      </c>
      <c r="UO101" s="2">
        <v>0</v>
      </c>
      <c r="UP101" s="2">
        <v>1</v>
      </c>
      <c r="UQ101" s="2">
        <v>0</v>
      </c>
      <c r="UR101" s="2">
        <v>0</v>
      </c>
      <c r="US101" s="2">
        <v>1</v>
      </c>
      <c r="UT101" s="2">
        <v>0</v>
      </c>
      <c r="UU101" s="2">
        <v>1</v>
      </c>
      <c r="UV101" s="2">
        <v>1</v>
      </c>
      <c r="UW101" s="2">
        <v>1</v>
      </c>
      <c r="UX101" s="2">
        <v>1</v>
      </c>
      <c r="UY101" s="2">
        <v>0</v>
      </c>
      <c r="UZ101" s="2">
        <v>2</v>
      </c>
    </row>
    <row r="102" spans="1:572" x14ac:dyDescent="0.25">
      <c r="A102" s="2">
        <v>163</v>
      </c>
      <c r="B102" s="2" t="s">
        <v>114</v>
      </c>
      <c r="C102" s="2" t="s">
        <v>1328</v>
      </c>
      <c r="D102" s="2">
        <v>1</v>
      </c>
      <c r="F102" s="31" t="s">
        <v>2645</v>
      </c>
      <c r="G102" s="2">
        <v>1</v>
      </c>
      <c r="H102" s="2">
        <v>0</v>
      </c>
      <c r="J102" s="2">
        <v>0</v>
      </c>
      <c r="K102" s="2">
        <v>0</v>
      </c>
      <c r="L102" s="2">
        <v>0</v>
      </c>
      <c r="M102" s="2">
        <v>0</v>
      </c>
      <c r="N102" s="2">
        <v>1</v>
      </c>
      <c r="O102" s="2">
        <v>0</v>
      </c>
      <c r="P102" s="2">
        <v>0</v>
      </c>
      <c r="Q102" s="2">
        <v>0</v>
      </c>
      <c r="R102" s="2">
        <v>0</v>
      </c>
      <c r="S102" s="2">
        <v>0</v>
      </c>
      <c r="T102" s="2">
        <v>0</v>
      </c>
      <c r="U102" s="2">
        <v>1</v>
      </c>
      <c r="V102" s="2">
        <v>1</v>
      </c>
      <c r="W102" s="2">
        <v>0</v>
      </c>
      <c r="X102" s="2">
        <v>1</v>
      </c>
      <c r="Y102" s="2">
        <v>0</v>
      </c>
      <c r="Z102" s="2">
        <v>0</v>
      </c>
      <c r="AA102" s="2">
        <v>0</v>
      </c>
      <c r="AB102" s="2">
        <v>0</v>
      </c>
      <c r="AC102" s="2">
        <v>0</v>
      </c>
      <c r="AD102" s="2">
        <v>0</v>
      </c>
      <c r="AE102" s="2">
        <v>0</v>
      </c>
      <c r="AF102" s="2">
        <v>1</v>
      </c>
      <c r="AG102" s="2">
        <v>3</v>
      </c>
      <c r="AH102" s="2">
        <v>1</v>
      </c>
      <c r="AI102" s="2">
        <v>3</v>
      </c>
      <c r="AJ102" s="46">
        <v>0</v>
      </c>
      <c r="AK102" s="2">
        <v>0</v>
      </c>
      <c r="AL102" s="2">
        <v>0</v>
      </c>
      <c r="AM102" s="2">
        <v>0</v>
      </c>
      <c r="AN102" s="2">
        <v>0</v>
      </c>
      <c r="AO102" s="2">
        <v>0</v>
      </c>
      <c r="AP102" s="2">
        <v>0</v>
      </c>
      <c r="AQ102" s="2">
        <v>0</v>
      </c>
      <c r="AR102" s="2">
        <v>0</v>
      </c>
      <c r="AS102" s="2">
        <v>0</v>
      </c>
      <c r="AT102" s="2">
        <v>0</v>
      </c>
      <c r="AU102" s="2">
        <v>0</v>
      </c>
      <c r="AV102" s="2">
        <v>0</v>
      </c>
      <c r="AW102" s="2">
        <v>0</v>
      </c>
      <c r="AX102" s="2">
        <v>0</v>
      </c>
      <c r="AY102" s="2">
        <v>0</v>
      </c>
      <c r="AZ102" s="2">
        <v>0</v>
      </c>
      <c r="BA102" s="2">
        <v>0</v>
      </c>
      <c r="BB102" s="2">
        <v>0</v>
      </c>
      <c r="BC102" s="2">
        <v>0</v>
      </c>
      <c r="BD102" s="2">
        <v>0</v>
      </c>
      <c r="BE102" s="2">
        <v>0</v>
      </c>
      <c r="BF102" s="2">
        <v>1</v>
      </c>
      <c r="BG102" s="2">
        <v>2</v>
      </c>
      <c r="BH102" s="2">
        <v>0</v>
      </c>
      <c r="BI102" s="2">
        <v>0</v>
      </c>
      <c r="BJ102" s="2">
        <v>0</v>
      </c>
      <c r="BK102" s="2">
        <v>0</v>
      </c>
      <c r="BL102" s="2">
        <v>0</v>
      </c>
      <c r="BM102" s="2">
        <v>0</v>
      </c>
      <c r="BN102" s="2">
        <v>1</v>
      </c>
      <c r="BO102" s="2">
        <v>0</v>
      </c>
      <c r="BP102" s="2">
        <v>0</v>
      </c>
      <c r="BQ102" s="2">
        <v>2</v>
      </c>
      <c r="BR102" s="2">
        <v>0</v>
      </c>
      <c r="BS102" s="2">
        <v>0</v>
      </c>
      <c r="CB102" s="2">
        <v>1</v>
      </c>
      <c r="CC102" s="2">
        <v>1</v>
      </c>
      <c r="CD102" s="2" t="s">
        <v>1432</v>
      </c>
      <c r="CE102" s="2">
        <v>2100</v>
      </c>
      <c r="CF102" s="46">
        <v>3000</v>
      </c>
      <c r="CG102" s="2">
        <v>1</v>
      </c>
      <c r="CH102" s="46">
        <v>1</v>
      </c>
      <c r="CI102" s="2">
        <v>1</v>
      </c>
      <c r="CJ102" s="2">
        <v>0</v>
      </c>
      <c r="CK102" s="2">
        <v>0</v>
      </c>
      <c r="CL102" s="2">
        <v>0</v>
      </c>
      <c r="CM102" s="2">
        <v>0</v>
      </c>
      <c r="CN102" s="2">
        <v>0</v>
      </c>
      <c r="CO102" s="2">
        <v>0</v>
      </c>
      <c r="CP102" s="2">
        <v>0</v>
      </c>
      <c r="CR102" s="2">
        <v>1</v>
      </c>
      <c r="CT102" s="46">
        <v>3</v>
      </c>
      <c r="CU102" s="46">
        <v>120</v>
      </c>
      <c r="CV102" s="2">
        <v>0</v>
      </c>
      <c r="CX102" s="2">
        <v>0</v>
      </c>
      <c r="CZ102" s="2">
        <v>1</v>
      </c>
      <c r="DA102" s="2">
        <v>44</v>
      </c>
      <c r="DB102" s="46">
        <v>1</v>
      </c>
      <c r="DC102" s="46">
        <v>20</v>
      </c>
      <c r="DD102" s="46">
        <v>1</v>
      </c>
      <c r="DE102" s="46">
        <v>40</v>
      </c>
      <c r="DF102" s="2">
        <v>0</v>
      </c>
      <c r="DH102" s="46">
        <v>1</v>
      </c>
      <c r="DI102" s="46">
        <v>40</v>
      </c>
      <c r="DJ102" s="46">
        <v>0</v>
      </c>
      <c r="DK102" s="46"/>
      <c r="DL102" s="2">
        <v>0</v>
      </c>
      <c r="DN102" s="46">
        <v>2</v>
      </c>
      <c r="DO102" s="46">
        <v>80</v>
      </c>
      <c r="DP102" s="46">
        <v>0</v>
      </c>
      <c r="DQ102" s="46"/>
      <c r="DR102" s="2">
        <v>0</v>
      </c>
      <c r="DS102" s="46"/>
      <c r="DT102" s="46"/>
      <c r="DU102" s="46"/>
      <c r="DV102" s="46"/>
      <c r="DW102" s="46"/>
      <c r="DX102" s="46"/>
      <c r="DY102" s="46"/>
      <c r="DZ102" s="46"/>
      <c r="EA102" s="46"/>
      <c r="EB102" s="46"/>
      <c r="EC102" s="46"/>
      <c r="ED102" s="46"/>
      <c r="EE102" s="46"/>
      <c r="EF102" s="46"/>
      <c r="EG102" s="46"/>
      <c r="EH102" s="46"/>
      <c r="EI102" s="2">
        <v>0</v>
      </c>
      <c r="EJ102" s="2">
        <v>0</v>
      </c>
      <c r="EK102" s="2">
        <v>0</v>
      </c>
      <c r="EL102" s="2">
        <v>0</v>
      </c>
      <c r="EM102" s="2">
        <v>0</v>
      </c>
      <c r="EN102" s="2">
        <v>0</v>
      </c>
      <c r="EO102" s="2">
        <v>0</v>
      </c>
      <c r="EP102" s="2">
        <v>0</v>
      </c>
      <c r="EQ102" s="2">
        <v>0</v>
      </c>
      <c r="ER102" s="2">
        <v>0</v>
      </c>
      <c r="ES102" s="2">
        <v>0</v>
      </c>
      <c r="ET102" s="2">
        <v>0</v>
      </c>
      <c r="EU102" s="2">
        <v>0</v>
      </c>
      <c r="FD102" s="2">
        <v>0</v>
      </c>
      <c r="FZ102" s="2">
        <v>0</v>
      </c>
      <c r="GV102" s="2">
        <v>0</v>
      </c>
      <c r="HR102" s="2">
        <v>0</v>
      </c>
      <c r="HS102" s="2">
        <v>0</v>
      </c>
      <c r="HT102" s="2">
        <v>0</v>
      </c>
      <c r="HU102" s="2">
        <v>0</v>
      </c>
      <c r="HV102" s="2">
        <v>0</v>
      </c>
      <c r="HW102" s="2">
        <v>0</v>
      </c>
      <c r="HX102" s="2">
        <v>0</v>
      </c>
      <c r="HY102" s="2">
        <v>0</v>
      </c>
      <c r="HZ102" s="2">
        <v>1</v>
      </c>
      <c r="IA102" s="2">
        <v>0</v>
      </c>
      <c r="IB102" s="2">
        <v>0</v>
      </c>
      <c r="IC102" s="2">
        <v>0</v>
      </c>
      <c r="ID102" s="2">
        <v>0</v>
      </c>
      <c r="IE102" s="2">
        <v>1</v>
      </c>
      <c r="IF102" s="2">
        <v>0</v>
      </c>
      <c r="IG102" s="2">
        <v>0</v>
      </c>
      <c r="IP102" s="2">
        <v>2</v>
      </c>
      <c r="IQ102" s="2">
        <v>0</v>
      </c>
      <c r="IR102" s="2">
        <v>0</v>
      </c>
      <c r="IS102" s="2">
        <v>0</v>
      </c>
      <c r="IT102" s="2">
        <v>0</v>
      </c>
      <c r="IU102" s="2">
        <v>0</v>
      </c>
      <c r="IV102" s="2">
        <v>0</v>
      </c>
      <c r="IW102" s="2">
        <v>0</v>
      </c>
      <c r="IX102" s="2">
        <v>0</v>
      </c>
      <c r="IY102" s="2">
        <v>0</v>
      </c>
      <c r="IZ102" s="2">
        <v>1</v>
      </c>
      <c r="JA102" s="2">
        <v>0</v>
      </c>
      <c r="JB102" s="2">
        <v>0</v>
      </c>
      <c r="JK102" s="2">
        <v>2</v>
      </c>
      <c r="JL102" s="2">
        <v>0</v>
      </c>
      <c r="JM102" s="2">
        <v>0</v>
      </c>
      <c r="JN102" s="2">
        <v>0</v>
      </c>
      <c r="JO102" s="2">
        <v>0</v>
      </c>
      <c r="JP102" s="2">
        <v>0</v>
      </c>
      <c r="JQ102" s="2">
        <v>0</v>
      </c>
      <c r="JR102" s="2">
        <v>0</v>
      </c>
      <c r="JS102" s="2">
        <v>0</v>
      </c>
      <c r="JT102" s="2">
        <v>0</v>
      </c>
      <c r="JU102" s="2">
        <v>0</v>
      </c>
      <c r="JV102" s="2">
        <v>0</v>
      </c>
      <c r="JW102" s="2">
        <v>0</v>
      </c>
      <c r="KF102" s="2">
        <v>1</v>
      </c>
      <c r="KG102" s="2">
        <v>14</v>
      </c>
      <c r="KH102" s="2">
        <v>0</v>
      </c>
      <c r="KI102" s="2">
        <v>3</v>
      </c>
      <c r="KJ102" s="2">
        <v>4</v>
      </c>
      <c r="KK102" s="2">
        <v>4</v>
      </c>
      <c r="KL102" s="2">
        <v>4</v>
      </c>
      <c r="KM102" s="2">
        <v>4</v>
      </c>
      <c r="KN102" s="2">
        <v>4</v>
      </c>
      <c r="KO102" s="2">
        <v>3</v>
      </c>
      <c r="KP102" s="2">
        <v>4</v>
      </c>
      <c r="KQ102" s="2">
        <v>3</v>
      </c>
      <c r="KR102" s="2">
        <v>4</v>
      </c>
      <c r="KS102" s="2">
        <v>4</v>
      </c>
      <c r="KT102" s="2">
        <v>2</v>
      </c>
      <c r="KU102" s="2">
        <v>4</v>
      </c>
      <c r="KV102" s="2">
        <v>0</v>
      </c>
      <c r="LE102" s="2">
        <v>1</v>
      </c>
      <c r="LF102" s="2">
        <v>1</v>
      </c>
      <c r="LG102" s="2">
        <v>0</v>
      </c>
      <c r="LH102" s="2">
        <v>0</v>
      </c>
      <c r="LI102" s="2">
        <v>0</v>
      </c>
      <c r="LJ102" s="2">
        <v>1</v>
      </c>
      <c r="LK102" s="2">
        <v>1</v>
      </c>
      <c r="LL102" s="2">
        <v>1</v>
      </c>
      <c r="LM102" s="2">
        <v>1</v>
      </c>
      <c r="LN102" s="46">
        <v>2</v>
      </c>
      <c r="LO102" s="46">
        <v>2</v>
      </c>
      <c r="LP102" s="2">
        <v>0</v>
      </c>
      <c r="LQ102" s="2">
        <v>2</v>
      </c>
      <c r="LR102" s="2">
        <v>0</v>
      </c>
      <c r="LS102" s="2">
        <v>0</v>
      </c>
      <c r="LT102" s="46">
        <v>0</v>
      </c>
      <c r="LU102" s="46">
        <v>1</v>
      </c>
      <c r="LV102" s="2">
        <v>0</v>
      </c>
      <c r="LW102" s="2">
        <v>0</v>
      </c>
      <c r="LX102" s="2">
        <v>0</v>
      </c>
      <c r="LY102" s="46">
        <v>1</v>
      </c>
      <c r="LZ102" s="46">
        <v>1</v>
      </c>
      <c r="MA102" s="46">
        <v>0</v>
      </c>
      <c r="MB102" s="2">
        <v>0</v>
      </c>
      <c r="MC102" s="2">
        <v>1</v>
      </c>
      <c r="MD102" s="2">
        <v>0</v>
      </c>
      <c r="ME102" s="2">
        <v>0</v>
      </c>
      <c r="MF102" s="2">
        <v>0</v>
      </c>
      <c r="MG102" s="2">
        <v>0</v>
      </c>
      <c r="MH102" s="2">
        <v>0</v>
      </c>
      <c r="MI102" s="2">
        <v>0</v>
      </c>
      <c r="MJ102" s="2">
        <v>1</v>
      </c>
      <c r="MK102" s="2">
        <v>0</v>
      </c>
      <c r="ML102" s="2">
        <v>0</v>
      </c>
      <c r="MM102" s="2">
        <v>0</v>
      </c>
      <c r="MN102" s="46">
        <v>0</v>
      </c>
      <c r="MO102" s="46">
        <v>0</v>
      </c>
      <c r="MP102" s="2">
        <v>0</v>
      </c>
      <c r="MQ102" s="2">
        <v>0</v>
      </c>
      <c r="MR102" s="2">
        <v>0</v>
      </c>
      <c r="MS102" s="2">
        <v>1</v>
      </c>
      <c r="MT102" s="2">
        <v>1</v>
      </c>
      <c r="MU102" s="2">
        <v>1</v>
      </c>
      <c r="MV102" s="2">
        <v>1</v>
      </c>
      <c r="MW102" s="2">
        <v>1</v>
      </c>
      <c r="MX102" s="2">
        <v>1</v>
      </c>
      <c r="MY102" s="2">
        <v>0</v>
      </c>
      <c r="MZ102" s="2">
        <v>0</v>
      </c>
      <c r="NA102" s="2">
        <v>1</v>
      </c>
      <c r="NB102" s="2">
        <v>1</v>
      </c>
      <c r="NC102" s="2">
        <v>0</v>
      </c>
      <c r="ND102" s="2">
        <v>0</v>
      </c>
      <c r="NE102" s="2">
        <v>0</v>
      </c>
      <c r="NF102" s="46">
        <v>1</v>
      </c>
      <c r="NG102" s="46">
        <v>1</v>
      </c>
      <c r="NH102" s="2">
        <v>1</v>
      </c>
      <c r="NI102" s="2">
        <v>1</v>
      </c>
      <c r="NJ102" s="38">
        <v>44053</v>
      </c>
      <c r="NK102" s="2">
        <v>2</v>
      </c>
      <c r="NL102" s="2">
        <v>1</v>
      </c>
      <c r="NM102" s="2">
        <v>0</v>
      </c>
      <c r="NN102" s="2">
        <v>0</v>
      </c>
      <c r="NO102" s="2">
        <v>0</v>
      </c>
      <c r="NP102" s="2">
        <v>0</v>
      </c>
      <c r="NQ102" s="2">
        <v>0</v>
      </c>
      <c r="NR102" s="2">
        <v>1</v>
      </c>
      <c r="NS102" s="2">
        <v>0</v>
      </c>
      <c r="NT102" s="2">
        <v>1</v>
      </c>
      <c r="NU102" s="2">
        <v>0</v>
      </c>
      <c r="NV102" s="2">
        <v>0</v>
      </c>
      <c r="NW102" s="2">
        <v>0</v>
      </c>
      <c r="NX102" s="2">
        <v>0</v>
      </c>
      <c r="NY102" s="2">
        <v>0</v>
      </c>
      <c r="NZ102" s="2">
        <v>0</v>
      </c>
      <c r="OA102" s="2">
        <v>0</v>
      </c>
      <c r="OB102" s="2">
        <v>0</v>
      </c>
      <c r="OC102" s="2">
        <v>0</v>
      </c>
      <c r="OD102" s="2">
        <v>0</v>
      </c>
      <c r="OE102" s="2">
        <v>0</v>
      </c>
      <c r="OF102" s="2">
        <v>0</v>
      </c>
      <c r="OG102" s="2">
        <v>0</v>
      </c>
      <c r="OH102" s="2">
        <v>1</v>
      </c>
      <c r="OI102" s="2">
        <v>1</v>
      </c>
      <c r="OJ102" s="2">
        <v>1</v>
      </c>
      <c r="OK102" s="2">
        <v>1</v>
      </c>
      <c r="OL102" s="2">
        <v>2</v>
      </c>
      <c r="OM102" s="2">
        <v>2</v>
      </c>
      <c r="ON102" s="2">
        <v>2</v>
      </c>
      <c r="OO102" s="2">
        <v>1</v>
      </c>
      <c r="OP102" s="2">
        <v>1</v>
      </c>
      <c r="OQ102" s="2">
        <v>1</v>
      </c>
      <c r="OR102" s="2">
        <v>1</v>
      </c>
      <c r="OS102" s="2">
        <v>1</v>
      </c>
      <c r="OT102" s="46">
        <v>1</v>
      </c>
      <c r="OU102" s="2">
        <v>1</v>
      </c>
      <c r="OV102" s="2">
        <v>1</v>
      </c>
      <c r="OW102" s="2">
        <v>1</v>
      </c>
      <c r="OX102" s="2">
        <v>1</v>
      </c>
      <c r="OY102" s="2">
        <v>1</v>
      </c>
      <c r="OZ102" s="2">
        <v>1</v>
      </c>
      <c r="PA102" s="2">
        <v>1</v>
      </c>
      <c r="PB102" s="2">
        <v>1</v>
      </c>
      <c r="PC102" s="46">
        <v>1</v>
      </c>
      <c r="PD102" s="46">
        <v>1</v>
      </c>
      <c r="PE102" s="2">
        <v>1</v>
      </c>
      <c r="PF102" s="2">
        <v>1</v>
      </c>
      <c r="PG102" s="2">
        <v>1</v>
      </c>
      <c r="PH102" s="46">
        <v>1</v>
      </c>
      <c r="PI102" s="2">
        <v>1</v>
      </c>
      <c r="PJ102" s="2">
        <v>1</v>
      </c>
      <c r="PK102" s="2">
        <v>1</v>
      </c>
      <c r="PL102" s="2">
        <v>1</v>
      </c>
      <c r="PM102" s="2">
        <v>1</v>
      </c>
      <c r="PN102" s="2">
        <v>1</v>
      </c>
      <c r="PO102" s="2">
        <v>1</v>
      </c>
      <c r="PP102" s="2">
        <v>1</v>
      </c>
      <c r="PQ102" s="2">
        <v>1</v>
      </c>
      <c r="PR102" s="2">
        <v>1</v>
      </c>
      <c r="PS102" s="2">
        <v>1</v>
      </c>
      <c r="PT102" s="2">
        <v>1</v>
      </c>
      <c r="PU102" s="2">
        <v>1</v>
      </c>
      <c r="PV102" s="2">
        <v>3</v>
      </c>
      <c r="PW102" s="2">
        <v>1</v>
      </c>
      <c r="PX102" s="2">
        <v>1</v>
      </c>
      <c r="PY102" s="2">
        <v>1</v>
      </c>
      <c r="PZ102" s="2">
        <v>1</v>
      </c>
      <c r="QA102" s="2">
        <v>2</v>
      </c>
      <c r="QB102" s="2">
        <v>1</v>
      </c>
      <c r="QC102" s="2">
        <v>1</v>
      </c>
      <c r="QD102" s="2">
        <v>1</v>
      </c>
      <c r="QE102" s="2">
        <v>1</v>
      </c>
      <c r="QF102" s="2">
        <v>3</v>
      </c>
      <c r="QG102" s="2">
        <v>1</v>
      </c>
      <c r="QH102" s="2">
        <v>2</v>
      </c>
      <c r="QI102" s="2">
        <v>3</v>
      </c>
      <c r="QJ102" s="2">
        <v>3</v>
      </c>
      <c r="QK102" s="2">
        <v>0</v>
      </c>
      <c r="QL102" s="2">
        <v>0</v>
      </c>
      <c r="QM102" s="2">
        <v>1</v>
      </c>
      <c r="QN102" s="2">
        <v>1</v>
      </c>
      <c r="QO102" s="2">
        <v>2</v>
      </c>
      <c r="QP102" s="2">
        <v>1</v>
      </c>
      <c r="QQ102" s="2">
        <v>1</v>
      </c>
      <c r="QR102" s="2">
        <v>1</v>
      </c>
      <c r="QS102" s="2" t="s">
        <v>2530</v>
      </c>
      <c r="QT102" s="2">
        <v>1</v>
      </c>
      <c r="QU102" s="2" t="s">
        <v>1329</v>
      </c>
      <c r="QV102" s="2">
        <v>3</v>
      </c>
      <c r="QW102" s="2">
        <v>2</v>
      </c>
      <c r="QX102" s="2">
        <v>1</v>
      </c>
      <c r="QY102" s="2">
        <v>1</v>
      </c>
      <c r="QZ102" s="2">
        <v>1</v>
      </c>
      <c r="RA102" s="2">
        <v>1</v>
      </c>
      <c r="RB102" s="2">
        <v>1</v>
      </c>
      <c r="RC102" s="2">
        <v>1</v>
      </c>
      <c r="RD102" s="2">
        <v>2</v>
      </c>
      <c r="RE102" s="2">
        <v>1</v>
      </c>
      <c r="RF102" s="2">
        <v>1</v>
      </c>
      <c r="RG102" s="2">
        <v>1</v>
      </c>
      <c r="RH102" s="2">
        <v>1</v>
      </c>
      <c r="RJ102" s="2">
        <v>1</v>
      </c>
      <c r="RK102" s="2">
        <v>1</v>
      </c>
      <c r="RL102" s="2">
        <v>1</v>
      </c>
      <c r="RM102" s="2">
        <v>0</v>
      </c>
      <c r="RN102" s="2">
        <v>0</v>
      </c>
      <c r="RO102" s="2">
        <v>0</v>
      </c>
      <c r="RP102" s="2">
        <v>0</v>
      </c>
      <c r="RQ102" s="2">
        <v>1</v>
      </c>
      <c r="RR102" s="2">
        <v>1</v>
      </c>
      <c r="RS102" s="2">
        <v>0</v>
      </c>
      <c r="RT102" s="2">
        <v>1</v>
      </c>
      <c r="RU102" s="2">
        <v>0</v>
      </c>
      <c r="RV102" s="2">
        <v>0</v>
      </c>
      <c r="RW102" s="2">
        <v>0</v>
      </c>
      <c r="RX102" s="2">
        <v>0</v>
      </c>
      <c r="RY102" s="2">
        <v>0</v>
      </c>
      <c r="RZ102" s="2">
        <v>0</v>
      </c>
      <c r="SA102" s="2">
        <v>0</v>
      </c>
      <c r="SB102" s="2">
        <v>1</v>
      </c>
      <c r="SC102" s="2">
        <v>1</v>
      </c>
      <c r="SD102" s="2">
        <v>1</v>
      </c>
      <c r="SE102" s="2">
        <v>1</v>
      </c>
      <c r="SF102" s="2">
        <v>1</v>
      </c>
      <c r="SG102" s="2">
        <v>0</v>
      </c>
      <c r="SH102" s="2">
        <v>0</v>
      </c>
      <c r="SI102" s="2">
        <v>0</v>
      </c>
      <c r="SK102" s="2">
        <v>1</v>
      </c>
      <c r="SL102" s="2">
        <v>1</v>
      </c>
      <c r="SM102" s="2">
        <v>1</v>
      </c>
      <c r="SN102" s="2">
        <v>0</v>
      </c>
      <c r="SO102" s="2">
        <v>1</v>
      </c>
      <c r="SP102" s="2">
        <v>0</v>
      </c>
      <c r="SQ102" s="2">
        <v>1</v>
      </c>
      <c r="SR102" s="2">
        <v>1</v>
      </c>
      <c r="SS102" s="2">
        <v>1</v>
      </c>
      <c r="ST102" s="2">
        <v>1</v>
      </c>
      <c r="SU102" s="2">
        <v>1</v>
      </c>
      <c r="SV102" s="2">
        <v>1</v>
      </c>
      <c r="SW102" s="2">
        <v>1</v>
      </c>
      <c r="SX102" s="2">
        <v>1</v>
      </c>
      <c r="SY102" s="2">
        <v>0</v>
      </c>
      <c r="SZ102" s="2">
        <v>1</v>
      </c>
      <c r="TA102" s="2">
        <v>1</v>
      </c>
      <c r="TB102" s="2">
        <v>0</v>
      </c>
      <c r="TC102" s="2">
        <v>0</v>
      </c>
      <c r="TE102" s="2">
        <v>0</v>
      </c>
      <c r="TF102" s="2">
        <v>0</v>
      </c>
      <c r="TG102" s="2">
        <v>1</v>
      </c>
      <c r="TH102" s="2">
        <v>1</v>
      </c>
      <c r="TI102" s="2">
        <v>1</v>
      </c>
      <c r="TJ102" s="2">
        <v>1</v>
      </c>
      <c r="TK102" s="2">
        <v>1</v>
      </c>
      <c r="TL102" s="2">
        <v>1</v>
      </c>
      <c r="TM102" s="2">
        <v>1</v>
      </c>
      <c r="TN102" s="2">
        <v>1</v>
      </c>
      <c r="TO102" s="2">
        <v>1</v>
      </c>
      <c r="TP102" s="2">
        <v>1</v>
      </c>
      <c r="TQ102" s="2">
        <v>1</v>
      </c>
      <c r="TR102" s="2">
        <v>1</v>
      </c>
      <c r="TS102" s="2">
        <v>1</v>
      </c>
      <c r="TT102" s="2">
        <v>0</v>
      </c>
      <c r="TU102" s="2">
        <v>1</v>
      </c>
      <c r="TV102" s="2">
        <v>0</v>
      </c>
      <c r="TW102" s="2">
        <v>1</v>
      </c>
      <c r="TX102" s="2">
        <v>0</v>
      </c>
      <c r="TY102" s="2">
        <v>0</v>
      </c>
      <c r="UA102" s="2">
        <v>1</v>
      </c>
      <c r="UB102" s="2">
        <v>1</v>
      </c>
      <c r="UC102" s="2">
        <v>1</v>
      </c>
      <c r="UD102" s="2">
        <v>1</v>
      </c>
      <c r="UE102" s="2">
        <v>0</v>
      </c>
      <c r="UF102" s="2">
        <v>0</v>
      </c>
      <c r="UG102" s="2">
        <v>1</v>
      </c>
      <c r="UH102" s="2">
        <v>0</v>
      </c>
      <c r="UI102" s="2">
        <v>1</v>
      </c>
      <c r="UJ102" s="2">
        <v>0</v>
      </c>
      <c r="UK102" s="2">
        <v>0</v>
      </c>
      <c r="UL102" s="2">
        <v>0</v>
      </c>
      <c r="UM102" s="2">
        <v>0</v>
      </c>
      <c r="UN102" s="2">
        <v>0</v>
      </c>
      <c r="UO102" s="2">
        <v>1</v>
      </c>
      <c r="UP102" s="2">
        <v>1</v>
      </c>
      <c r="UQ102" s="2">
        <v>0</v>
      </c>
      <c r="UR102" s="2">
        <v>0</v>
      </c>
      <c r="US102" s="2">
        <v>1</v>
      </c>
      <c r="UT102" s="2">
        <v>0</v>
      </c>
      <c r="UU102" s="2">
        <v>1</v>
      </c>
      <c r="UV102" s="2">
        <v>1</v>
      </c>
      <c r="UW102" s="2">
        <v>0</v>
      </c>
      <c r="UX102" s="2">
        <v>0</v>
      </c>
      <c r="UY102" s="2">
        <v>0</v>
      </c>
      <c r="UZ102" s="2">
        <v>2</v>
      </c>
    </row>
    <row r="103" spans="1:572" x14ac:dyDescent="0.25">
      <c r="A103" s="2">
        <v>164</v>
      </c>
      <c r="B103" s="2" t="s">
        <v>114</v>
      </c>
      <c r="C103" s="2" t="s">
        <v>1328</v>
      </c>
      <c r="D103" s="2">
        <v>1</v>
      </c>
      <c r="F103" s="31" t="s">
        <v>2646</v>
      </c>
      <c r="G103" s="2">
        <v>1</v>
      </c>
      <c r="H103" s="2">
        <v>0</v>
      </c>
      <c r="J103" s="2">
        <v>0</v>
      </c>
      <c r="K103" s="2">
        <v>0</v>
      </c>
      <c r="L103" s="2">
        <v>0</v>
      </c>
      <c r="M103" s="2">
        <v>1</v>
      </c>
      <c r="N103" s="2">
        <v>1</v>
      </c>
      <c r="O103" s="2">
        <v>0</v>
      </c>
      <c r="P103" s="2">
        <v>0</v>
      </c>
      <c r="Q103" s="2">
        <v>0</v>
      </c>
      <c r="R103" s="2">
        <v>0</v>
      </c>
      <c r="S103" s="2">
        <v>0</v>
      </c>
      <c r="T103" s="2">
        <v>0</v>
      </c>
      <c r="U103" s="2">
        <v>0</v>
      </c>
      <c r="V103" s="2">
        <v>0</v>
      </c>
      <c r="W103" s="2">
        <v>0</v>
      </c>
      <c r="X103" s="2">
        <v>0</v>
      </c>
      <c r="Y103" s="2">
        <v>0</v>
      </c>
      <c r="Z103" s="2">
        <v>0</v>
      </c>
      <c r="AA103" s="2">
        <v>0</v>
      </c>
      <c r="AB103" s="2">
        <v>0</v>
      </c>
      <c r="AC103" s="2">
        <v>0</v>
      </c>
      <c r="AD103" s="2">
        <v>1</v>
      </c>
      <c r="AE103" s="2">
        <v>0</v>
      </c>
      <c r="AF103" s="2">
        <v>0</v>
      </c>
      <c r="AH103" s="2">
        <v>1</v>
      </c>
      <c r="AI103" s="2">
        <v>3</v>
      </c>
      <c r="AJ103" s="46">
        <v>0</v>
      </c>
      <c r="AK103" s="2">
        <v>0</v>
      </c>
      <c r="AL103" s="2">
        <v>0</v>
      </c>
      <c r="AM103" s="2">
        <v>0</v>
      </c>
      <c r="AN103" s="2">
        <v>0</v>
      </c>
      <c r="AO103" s="2">
        <v>0</v>
      </c>
      <c r="AP103" s="2">
        <v>0</v>
      </c>
      <c r="AQ103" s="2">
        <v>0</v>
      </c>
      <c r="AR103" s="2">
        <v>0</v>
      </c>
      <c r="AS103" s="2">
        <v>0</v>
      </c>
      <c r="AT103" s="2">
        <v>0</v>
      </c>
      <c r="AU103" s="2">
        <v>0</v>
      </c>
      <c r="AV103" s="2">
        <v>0</v>
      </c>
      <c r="AW103" s="2">
        <v>0</v>
      </c>
      <c r="AX103" s="2">
        <v>0</v>
      </c>
      <c r="AY103" s="2">
        <v>0</v>
      </c>
      <c r="AZ103" s="2">
        <v>0</v>
      </c>
      <c r="BA103" s="2">
        <v>0</v>
      </c>
      <c r="BB103" s="2">
        <v>0</v>
      </c>
      <c r="BC103" s="2">
        <v>0</v>
      </c>
      <c r="BD103" s="2">
        <v>0</v>
      </c>
      <c r="BE103" s="2">
        <v>0</v>
      </c>
      <c r="BF103" s="2">
        <v>1</v>
      </c>
      <c r="BG103" s="2">
        <v>1</v>
      </c>
      <c r="BH103" s="2">
        <v>0</v>
      </c>
      <c r="BI103" s="2">
        <v>0</v>
      </c>
      <c r="BJ103" s="2">
        <v>0</v>
      </c>
      <c r="BK103" s="2">
        <v>1</v>
      </c>
      <c r="BL103" s="2">
        <v>0</v>
      </c>
      <c r="BM103" s="2">
        <v>0</v>
      </c>
      <c r="BN103" s="2">
        <v>0</v>
      </c>
      <c r="BO103" s="2">
        <v>0</v>
      </c>
      <c r="BP103" s="2">
        <v>0</v>
      </c>
      <c r="BQ103" s="2">
        <v>0</v>
      </c>
      <c r="BR103" s="2">
        <v>2</v>
      </c>
      <c r="BS103" s="2">
        <v>1</v>
      </c>
      <c r="BT103" s="2">
        <v>1</v>
      </c>
      <c r="BU103" s="2">
        <v>0</v>
      </c>
      <c r="BV103" s="2">
        <v>1</v>
      </c>
      <c r="BW103" s="2">
        <v>0</v>
      </c>
      <c r="BX103" s="2">
        <v>1</v>
      </c>
      <c r="BY103" s="2">
        <v>0</v>
      </c>
      <c r="BZ103" s="2">
        <v>0</v>
      </c>
      <c r="CA103" s="2">
        <v>1</v>
      </c>
      <c r="CB103" s="2">
        <v>1</v>
      </c>
      <c r="CC103" s="2">
        <v>1</v>
      </c>
      <c r="CD103" s="2" t="s">
        <v>1433</v>
      </c>
      <c r="CE103" s="2">
        <v>20000</v>
      </c>
      <c r="CF103" s="46">
        <v>17000</v>
      </c>
      <c r="CG103" s="2">
        <v>0</v>
      </c>
      <c r="CH103" s="46">
        <v>5</v>
      </c>
      <c r="CI103" s="2">
        <v>1</v>
      </c>
      <c r="CJ103" s="2">
        <v>0</v>
      </c>
      <c r="CK103" s="2">
        <v>0</v>
      </c>
      <c r="CL103" s="2">
        <v>1</v>
      </c>
      <c r="CM103" s="2">
        <v>1</v>
      </c>
      <c r="CN103" s="2">
        <v>1</v>
      </c>
      <c r="CO103" s="2">
        <v>1</v>
      </c>
      <c r="CP103" s="2">
        <v>0</v>
      </c>
      <c r="CR103" s="2">
        <v>2</v>
      </c>
      <c r="CS103" s="2">
        <v>3</v>
      </c>
      <c r="CT103" s="46">
        <v>3</v>
      </c>
      <c r="CU103" s="46">
        <v>120</v>
      </c>
      <c r="CV103" s="2">
        <v>1</v>
      </c>
      <c r="CW103" s="2">
        <v>40</v>
      </c>
      <c r="CX103" s="2">
        <v>0</v>
      </c>
      <c r="CZ103" s="2">
        <v>1</v>
      </c>
      <c r="DA103" s="2">
        <v>40</v>
      </c>
      <c r="DB103" s="46">
        <v>2</v>
      </c>
      <c r="DC103" s="46">
        <v>60</v>
      </c>
      <c r="DD103" s="46">
        <v>4</v>
      </c>
      <c r="DE103" s="46">
        <v>160</v>
      </c>
      <c r="DF103" s="2">
        <v>0</v>
      </c>
      <c r="DH103" s="46">
        <v>4</v>
      </c>
      <c r="DI103" s="46">
        <v>160</v>
      </c>
      <c r="DJ103" s="46">
        <v>0</v>
      </c>
      <c r="DK103" s="46"/>
      <c r="DL103" s="2">
        <v>3</v>
      </c>
      <c r="DM103" s="2">
        <v>120</v>
      </c>
      <c r="DN103" s="46">
        <v>12</v>
      </c>
      <c r="DO103" s="46">
        <v>480</v>
      </c>
      <c r="DP103" s="46">
        <v>2</v>
      </c>
      <c r="DQ103" s="46">
        <v>80</v>
      </c>
      <c r="DR103" s="2">
        <v>1</v>
      </c>
      <c r="DS103" s="46">
        <v>1</v>
      </c>
      <c r="DT103" s="46">
        <v>40</v>
      </c>
      <c r="DU103" s="46">
        <v>0</v>
      </c>
      <c r="DV103" s="46"/>
      <c r="DW103" s="46">
        <v>1</v>
      </c>
      <c r="DX103" s="46">
        <v>40</v>
      </c>
      <c r="DY103" s="46">
        <v>0</v>
      </c>
      <c r="DZ103" s="46"/>
      <c r="EA103" s="46">
        <v>1</v>
      </c>
      <c r="EB103" s="46">
        <v>40</v>
      </c>
      <c r="EC103" s="46">
        <v>0</v>
      </c>
      <c r="ED103" s="46"/>
      <c r="EE103" s="46">
        <v>0</v>
      </c>
      <c r="EF103" s="46"/>
      <c r="EG103" s="46">
        <v>0</v>
      </c>
      <c r="EH103" s="46"/>
      <c r="EI103" s="2">
        <v>2</v>
      </c>
      <c r="EJ103" s="2">
        <v>1</v>
      </c>
      <c r="EK103" s="2">
        <v>0</v>
      </c>
      <c r="EL103" s="2">
        <v>0</v>
      </c>
      <c r="EM103" s="2">
        <v>0</v>
      </c>
      <c r="EN103" s="2">
        <v>1</v>
      </c>
      <c r="EO103" s="2">
        <v>1</v>
      </c>
      <c r="EP103" s="2">
        <v>1</v>
      </c>
      <c r="EQ103" s="2">
        <v>0</v>
      </c>
      <c r="ER103" s="2">
        <v>1</v>
      </c>
      <c r="ES103" s="2">
        <v>4</v>
      </c>
      <c r="ET103" s="2">
        <v>0</v>
      </c>
      <c r="EU103" s="2">
        <v>0</v>
      </c>
      <c r="FD103" s="2">
        <v>1</v>
      </c>
      <c r="FE103" s="2">
        <v>3</v>
      </c>
      <c r="FF103" s="2">
        <v>0</v>
      </c>
      <c r="FG103" s="2">
        <v>0</v>
      </c>
      <c r="FH103" s="2">
        <v>1</v>
      </c>
      <c r="FI103" s="2">
        <v>2</v>
      </c>
      <c r="FJ103" s="2">
        <v>1</v>
      </c>
      <c r="FK103" s="2">
        <v>1</v>
      </c>
      <c r="FL103" s="2">
        <v>0</v>
      </c>
      <c r="FM103" s="2">
        <v>0</v>
      </c>
      <c r="FN103" s="2">
        <v>0</v>
      </c>
      <c r="FO103" s="2">
        <v>1</v>
      </c>
      <c r="FP103" s="2">
        <v>2</v>
      </c>
      <c r="FQ103" s="2">
        <v>1</v>
      </c>
      <c r="FR103" s="2">
        <v>1</v>
      </c>
      <c r="FS103" s="2">
        <v>0</v>
      </c>
      <c r="FT103" s="2">
        <v>1</v>
      </c>
      <c r="FU103" s="2">
        <v>0</v>
      </c>
      <c r="FV103" s="2">
        <v>1</v>
      </c>
      <c r="FW103" s="2">
        <v>0</v>
      </c>
      <c r="FX103" s="2">
        <v>0</v>
      </c>
      <c r="FY103" s="2">
        <v>0</v>
      </c>
      <c r="FZ103" s="2">
        <v>0</v>
      </c>
      <c r="GV103" s="2">
        <v>0</v>
      </c>
      <c r="HR103" s="2">
        <v>1</v>
      </c>
      <c r="HS103" s="2">
        <v>0</v>
      </c>
      <c r="HT103" s="2">
        <v>1</v>
      </c>
      <c r="HU103" s="2">
        <v>0</v>
      </c>
      <c r="HV103" s="2">
        <v>0</v>
      </c>
      <c r="HW103" s="2">
        <v>0</v>
      </c>
      <c r="HX103" s="2">
        <v>0</v>
      </c>
      <c r="HY103" s="2">
        <v>0</v>
      </c>
      <c r="HZ103" s="2">
        <v>0</v>
      </c>
      <c r="IA103" s="2">
        <v>0</v>
      </c>
      <c r="IB103" s="2">
        <v>1</v>
      </c>
      <c r="IC103" s="2">
        <v>0</v>
      </c>
      <c r="ID103" s="2">
        <v>0</v>
      </c>
      <c r="IE103" s="2">
        <v>0</v>
      </c>
      <c r="IF103" s="2">
        <v>0</v>
      </c>
      <c r="IG103" s="2">
        <v>0</v>
      </c>
      <c r="IP103" s="2">
        <v>3</v>
      </c>
      <c r="IQ103" s="2">
        <v>0</v>
      </c>
      <c r="IR103" s="2">
        <v>0</v>
      </c>
      <c r="IS103" s="2">
        <v>1</v>
      </c>
      <c r="IT103" s="2">
        <v>0</v>
      </c>
      <c r="IU103" s="2">
        <v>0</v>
      </c>
      <c r="IV103" s="2">
        <v>0</v>
      </c>
      <c r="IW103" s="2">
        <v>1</v>
      </c>
      <c r="IX103" s="2">
        <v>0</v>
      </c>
      <c r="IY103" s="2">
        <v>0</v>
      </c>
      <c r="IZ103" s="2">
        <v>3</v>
      </c>
      <c r="JA103" s="2">
        <v>0</v>
      </c>
      <c r="JB103" s="2">
        <v>0</v>
      </c>
      <c r="JK103" s="2">
        <v>5</v>
      </c>
      <c r="JL103" s="2">
        <v>0</v>
      </c>
      <c r="JM103" s="2">
        <v>0</v>
      </c>
      <c r="JN103" s="2">
        <v>2</v>
      </c>
      <c r="JO103" s="2">
        <v>1</v>
      </c>
      <c r="JP103" s="2">
        <v>1</v>
      </c>
      <c r="JQ103" s="2">
        <v>0</v>
      </c>
      <c r="JR103" s="2">
        <v>3</v>
      </c>
      <c r="JS103" s="2">
        <v>0</v>
      </c>
      <c r="JT103" s="2">
        <v>1</v>
      </c>
      <c r="JU103" s="2">
        <v>6</v>
      </c>
      <c r="JV103" s="2">
        <v>1</v>
      </c>
      <c r="JW103" s="2">
        <v>0</v>
      </c>
      <c r="KF103" s="2">
        <v>2</v>
      </c>
      <c r="KG103" s="2">
        <v>10</v>
      </c>
      <c r="KH103" s="2">
        <v>1</v>
      </c>
      <c r="KJ103" s="2">
        <v>4</v>
      </c>
      <c r="KK103" s="2">
        <v>4</v>
      </c>
      <c r="KL103" s="2">
        <v>4</v>
      </c>
      <c r="KM103" s="2">
        <v>4</v>
      </c>
      <c r="KN103" s="2">
        <v>4</v>
      </c>
      <c r="KO103" s="2">
        <v>3</v>
      </c>
      <c r="KP103" s="2">
        <v>4</v>
      </c>
      <c r="KQ103" s="2">
        <v>3</v>
      </c>
      <c r="KR103" s="2">
        <v>4</v>
      </c>
      <c r="KS103" s="2">
        <v>4</v>
      </c>
      <c r="KT103" s="2">
        <v>2</v>
      </c>
      <c r="KU103" s="2">
        <v>4</v>
      </c>
      <c r="KV103" s="2">
        <v>0</v>
      </c>
      <c r="LE103" s="2">
        <v>2</v>
      </c>
      <c r="LF103" s="2">
        <v>1</v>
      </c>
      <c r="LG103" s="2">
        <v>0</v>
      </c>
      <c r="LH103" s="2">
        <v>1</v>
      </c>
      <c r="LI103" s="2">
        <v>0</v>
      </c>
      <c r="LJ103" s="2">
        <v>1</v>
      </c>
      <c r="LK103" s="2">
        <v>1</v>
      </c>
      <c r="LL103" s="2">
        <v>1</v>
      </c>
      <c r="LM103" s="2">
        <v>1</v>
      </c>
      <c r="LN103" s="46">
        <v>2</v>
      </c>
      <c r="LO103" s="46">
        <v>2</v>
      </c>
      <c r="LP103" s="2">
        <v>1</v>
      </c>
      <c r="LQ103" s="2">
        <v>1</v>
      </c>
      <c r="LR103" s="2">
        <v>1</v>
      </c>
      <c r="LS103" s="2">
        <v>1</v>
      </c>
      <c r="LT103" s="46">
        <v>1</v>
      </c>
      <c r="LU103" s="46">
        <v>1</v>
      </c>
      <c r="LV103" s="2">
        <v>1</v>
      </c>
      <c r="LW103" s="2">
        <v>1</v>
      </c>
      <c r="LX103" s="2">
        <v>1</v>
      </c>
      <c r="LY103" s="46">
        <v>1</v>
      </c>
      <c r="LZ103" s="46">
        <v>1</v>
      </c>
      <c r="MA103" s="46">
        <v>1</v>
      </c>
      <c r="MB103" s="2">
        <v>0</v>
      </c>
      <c r="MC103" s="2">
        <v>1</v>
      </c>
      <c r="MD103" s="2">
        <v>0</v>
      </c>
      <c r="ME103" s="2">
        <v>1</v>
      </c>
      <c r="MF103" s="2">
        <v>1</v>
      </c>
      <c r="MG103" s="2">
        <v>0</v>
      </c>
      <c r="MH103" s="2">
        <v>1</v>
      </c>
      <c r="MI103" s="2">
        <v>1</v>
      </c>
      <c r="MJ103" s="2">
        <v>1</v>
      </c>
      <c r="MK103" s="2">
        <v>1</v>
      </c>
      <c r="ML103" s="2">
        <v>1</v>
      </c>
      <c r="MM103" s="2">
        <v>0</v>
      </c>
      <c r="MN103" s="46">
        <v>1</v>
      </c>
      <c r="MO103" s="46">
        <v>1</v>
      </c>
      <c r="MP103" s="2">
        <v>1</v>
      </c>
      <c r="MQ103" s="2">
        <v>1</v>
      </c>
      <c r="MR103" s="2">
        <v>0</v>
      </c>
      <c r="MS103" s="2">
        <v>1</v>
      </c>
      <c r="MT103" s="2">
        <v>1</v>
      </c>
      <c r="MU103" s="2">
        <v>2</v>
      </c>
      <c r="MV103" s="2">
        <v>1</v>
      </c>
      <c r="MW103" s="2">
        <v>1</v>
      </c>
      <c r="MX103" s="2">
        <v>1</v>
      </c>
      <c r="MY103" s="2">
        <v>1</v>
      </c>
      <c r="MZ103" s="2">
        <v>1</v>
      </c>
      <c r="NA103" s="2">
        <v>1</v>
      </c>
      <c r="NB103" s="2">
        <v>1</v>
      </c>
      <c r="NC103" s="2">
        <v>1</v>
      </c>
      <c r="ND103" s="2">
        <v>1</v>
      </c>
      <c r="NE103" s="2">
        <v>0</v>
      </c>
      <c r="NF103" s="46">
        <v>1</v>
      </c>
      <c r="NG103" s="46">
        <v>1</v>
      </c>
      <c r="NH103" s="2">
        <v>1</v>
      </c>
      <c r="NI103" s="2">
        <v>0</v>
      </c>
      <c r="NJ103" s="38">
        <v>44078</v>
      </c>
      <c r="NK103" s="2">
        <v>2</v>
      </c>
      <c r="NL103" s="2">
        <v>0</v>
      </c>
      <c r="NM103" s="2">
        <v>0</v>
      </c>
      <c r="NN103" s="2">
        <v>0</v>
      </c>
      <c r="NO103" s="2">
        <v>0</v>
      </c>
      <c r="NP103" s="2">
        <v>0</v>
      </c>
      <c r="NQ103" s="2">
        <v>0</v>
      </c>
      <c r="NR103" s="2">
        <v>0</v>
      </c>
      <c r="NS103" s="2">
        <v>0</v>
      </c>
      <c r="NT103" s="2">
        <v>0</v>
      </c>
      <c r="NU103" s="2">
        <v>0</v>
      </c>
      <c r="NV103" s="2">
        <v>0</v>
      </c>
      <c r="NW103" s="2">
        <v>0</v>
      </c>
      <c r="NX103" s="2">
        <v>0</v>
      </c>
      <c r="NY103" s="2">
        <v>0</v>
      </c>
      <c r="NZ103" s="2">
        <v>0</v>
      </c>
      <c r="OA103" s="2">
        <v>0</v>
      </c>
      <c r="OB103" s="2">
        <v>0</v>
      </c>
      <c r="OC103" s="2">
        <v>0</v>
      </c>
      <c r="OD103" s="2">
        <v>0</v>
      </c>
      <c r="OE103" s="2">
        <v>0</v>
      </c>
      <c r="OF103" s="2">
        <v>0</v>
      </c>
      <c r="OG103" s="2">
        <v>0</v>
      </c>
      <c r="OH103" s="2">
        <v>1</v>
      </c>
      <c r="OI103" s="2">
        <v>1</v>
      </c>
      <c r="OJ103" s="2">
        <v>1</v>
      </c>
      <c r="OK103" s="2">
        <v>2</v>
      </c>
      <c r="OL103" s="2">
        <v>1</v>
      </c>
      <c r="OM103" s="2">
        <v>1</v>
      </c>
      <c r="ON103" s="2">
        <v>2</v>
      </c>
      <c r="OO103" s="2">
        <v>1</v>
      </c>
      <c r="OP103" s="2">
        <v>2</v>
      </c>
      <c r="OQ103" s="2">
        <v>1</v>
      </c>
      <c r="OR103" s="2">
        <v>1</v>
      </c>
      <c r="OS103" s="2">
        <v>1</v>
      </c>
      <c r="OT103" s="46">
        <v>1</v>
      </c>
      <c r="OU103" s="2">
        <v>1</v>
      </c>
      <c r="OV103" s="2">
        <v>1</v>
      </c>
      <c r="OW103" s="2">
        <v>2</v>
      </c>
      <c r="OX103" s="2">
        <v>1</v>
      </c>
      <c r="OY103" s="2">
        <v>1</v>
      </c>
      <c r="OZ103" s="2">
        <v>1</v>
      </c>
      <c r="PA103" s="2">
        <v>2</v>
      </c>
      <c r="PB103" s="2">
        <v>1</v>
      </c>
      <c r="PC103" s="46">
        <v>1</v>
      </c>
      <c r="PD103" s="46">
        <v>1</v>
      </c>
      <c r="PE103" s="2">
        <v>1</v>
      </c>
      <c r="PF103" s="2">
        <v>1</v>
      </c>
      <c r="PG103" s="2">
        <v>2</v>
      </c>
      <c r="PH103" s="46">
        <v>2</v>
      </c>
      <c r="PI103" s="2">
        <v>1</v>
      </c>
      <c r="PJ103" s="2">
        <v>1</v>
      </c>
      <c r="PK103" s="2">
        <v>2</v>
      </c>
      <c r="PL103" s="2">
        <v>1</v>
      </c>
      <c r="PM103" s="2">
        <v>1</v>
      </c>
      <c r="PN103" s="2">
        <v>2</v>
      </c>
      <c r="PO103" s="2">
        <v>1</v>
      </c>
      <c r="PP103" s="2">
        <v>2</v>
      </c>
      <c r="PQ103" s="2">
        <v>2</v>
      </c>
      <c r="PR103" s="2">
        <v>1</v>
      </c>
      <c r="PS103" s="2">
        <v>1</v>
      </c>
      <c r="PT103" s="2">
        <v>1</v>
      </c>
      <c r="PU103" s="2">
        <v>1</v>
      </c>
      <c r="PV103" s="2">
        <v>2</v>
      </c>
      <c r="PW103" s="2">
        <v>1</v>
      </c>
      <c r="PX103" s="2">
        <v>1</v>
      </c>
      <c r="PY103" s="2">
        <v>1</v>
      </c>
      <c r="PZ103" s="2">
        <v>3</v>
      </c>
      <c r="QA103" s="2">
        <v>1</v>
      </c>
      <c r="QB103" s="2">
        <v>2</v>
      </c>
      <c r="QC103" s="2">
        <v>2</v>
      </c>
      <c r="QD103" s="2">
        <v>1</v>
      </c>
      <c r="QE103" s="2">
        <v>1</v>
      </c>
      <c r="QF103" s="2">
        <v>1</v>
      </c>
      <c r="QG103" s="2">
        <v>1</v>
      </c>
      <c r="QH103" s="2">
        <v>1</v>
      </c>
      <c r="QI103" s="2">
        <v>3</v>
      </c>
      <c r="QJ103" s="2">
        <v>1</v>
      </c>
      <c r="QK103" s="2">
        <v>1</v>
      </c>
      <c r="QL103" s="2">
        <v>1</v>
      </c>
      <c r="QM103" s="2">
        <v>1</v>
      </c>
      <c r="QN103" s="2">
        <v>0</v>
      </c>
      <c r="QO103" s="2">
        <v>2</v>
      </c>
      <c r="QP103" s="2">
        <v>2</v>
      </c>
      <c r="QQ103" s="2">
        <v>2</v>
      </c>
      <c r="QR103" s="2">
        <v>1</v>
      </c>
      <c r="QS103" s="2" t="s">
        <v>1434</v>
      </c>
      <c r="QT103" s="2">
        <v>1</v>
      </c>
      <c r="QU103" s="2" t="s">
        <v>1435</v>
      </c>
      <c r="QV103" s="2">
        <v>2</v>
      </c>
      <c r="QW103" s="2">
        <v>1</v>
      </c>
      <c r="QX103" s="2">
        <v>1</v>
      </c>
      <c r="QY103" s="2">
        <v>1</v>
      </c>
      <c r="QZ103" s="2">
        <v>1</v>
      </c>
      <c r="RA103" s="2">
        <v>1</v>
      </c>
      <c r="RB103" s="2">
        <v>1</v>
      </c>
      <c r="RC103" s="2">
        <v>1</v>
      </c>
      <c r="RD103" s="2">
        <v>2</v>
      </c>
      <c r="RE103" s="2">
        <v>1</v>
      </c>
      <c r="RF103" s="2">
        <v>1</v>
      </c>
      <c r="RG103" s="2">
        <v>1</v>
      </c>
      <c r="RH103" s="2">
        <v>1</v>
      </c>
      <c r="RJ103" s="2">
        <v>1</v>
      </c>
      <c r="RK103" s="2">
        <v>1</v>
      </c>
      <c r="RL103" s="2">
        <v>1</v>
      </c>
      <c r="RM103" s="2">
        <v>0</v>
      </c>
      <c r="RN103" s="2">
        <v>0</v>
      </c>
      <c r="RO103" s="2">
        <v>0</v>
      </c>
      <c r="RP103" s="2">
        <v>1</v>
      </c>
      <c r="RQ103" s="2">
        <v>0</v>
      </c>
      <c r="RR103" s="2">
        <v>0</v>
      </c>
      <c r="RS103" s="2">
        <v>0</v>
      </c>
      <c r="RT103" s="2">
        <v>0</v>
      </c>
      <c r="RU103" s="2">
        <v>0</v>
      </c>
      <c r="RV103" s="2">
        <v>0</v>
      </c>
      <c r="RW103" s="2">
        <v>0</v>
      </c>
      <c r="RX103" s="2">
        <v>0</v>
      </c>
      <c r="RY103" s="2">
        <v>0</v>
      </c>
      <c r="RZ103" s="2">
        <v>0</v>
      </c>
      <c r="SA103" s="2">
        <v>0</v>
      </c>
      <c r="SB103" s="2">
        <v>0</v>
      </c>
      <c r="SC103" s="2">
        <v>1</v>
      </c>
      <c r="SD103" s="2">
        <v>1</v>
      </c>
      <c r="SE103" s="2">
        <v>0</v>
      </c>
      <c r="SF103" s="2">
        <v>1</v>
      </c>
      <c r="SG103" s="2">
        <v>0</v>
      </c>
      <c r="SH103" s="2">
        <v>1</v>
      </c>
      <c r="SI103" s="2">
        <v>0</v>
      </c>
      <c r="SK103" s="2">
        <v>1</v>
      </c>
      <c r="SL103" s="2">
        <v>1</v>
      </c>
      <c r="SM103" s="2">
        <v>1</v>
      </c>
      <c r="SN103" s="2">
        <v>1</v>
      </c>
      <c r="SO103" s="2">
        <v>1</v>
      </c>
      <c r="SP103" s="2">
        <v>1</v>
      </c>
      <c r="SQ103" s="2">
        <v>0</v>
      </c>
      <c r="SR103" s="2">
        <v>0</v>
      </c>
      <c r="SS103" s="2">
        <v>1</v>
      </c>
      <c r="ST103" s="2">
        <v>1</v>
      </c>
      <c r="SU103" s="2">
        <v>1</v>
      </c>
      <c r="SV103" s="2">
        <v>0</v>
      </c>
      <c r="SW103" s="2">
        <v>0</v>
      </c>
      <c r="SX103" s="2">
        <v>0</v>
      </c>
      <c r="SY103" s="2">
        <v>0</v>
      </c>
      <c r="SZ103" s="2">
        <v>0</v>
      </c>
      <c r="TA103" s="2">
        <v>0</v>
      </c>
      <c r="TB103" s="2">
        <v>0</v>
      </c>
      <c r="TC103" s="2">
        <v>0</v>
      </c>
      <c r="TE103" s="2">
        <v>0</v>
      </c>
      <c r="TF103" s="2">
        <v>0</v>
      </c>
      <c r="TG103" s="2">
        <v>0</v>
      </c>
      <c r="TH103" s="2">
        <v>1</v>
      </c>
      <c r="TI103" s="2">
        <v>1</v>
      </c>
      <c r="TJ103" s="2">
        <v>1</v>
      </c>
      <c r="TK103" s="2">
        <v>1</v>
      </c>
      <c r="TL103" s="2">
        <v>1</v>
      </c>
      <c r="TM103" s="2">
        <v>1</v>
      </c>
      <c r="TN103" s="2">
        <v>1</v>
      </c>
      <c r="TO103" s="2">
        <v>1</v>
      </c>
      <c r="TP103" s="2">
        <v>1</v>
      </c>
      <c r="TQ103" s="2">
        <v>1</v>
      </c>
      <c r="TR103" s="2">
        <v>1</v>
      </c>
      <c r="TS103" s="2">
        <v>1</v>
      </c>
      <c r="TT103" s="2">
        <v>1</v>
      </c>
      <c r="TU103" s="2">
        <v>1</v>
      </c>
      <c r="TV103" s="2">
        <v>0</v>
      </c>
      <c r="TW103" s="2">
        <v>0</v>
      </c>
      <c r="TX103" s="2">
        <v>0</v>
      </c>
      <c r="TY103" s="2">
        <v>0</v>
      </c>
      <c r="UA103" s="2">
        <v>2</v>
      </c>
      <c r="UB103" s="2">
        <v>2</v>
      </c>
      <c r="UC103" s="2">
        <v>1</v>
      </c>
      <c r="UD103" s="2">
        <v>0</v>
      </c>
      <c r="UE103" s="2">
        <v>1</v>
      </c>
      <c r="UF103" s="2">
        <v>0</v>
      </c>
      <c r="UG103" s="2">
        <v>0</v>
      </c>
      <c r="UH103" s="2">
        <v>0</v>
      </c>
      <c r="UI103" s="2">
        <v>0</v>
      </c>
      <c r="UJ103" s="2">
        <v>0</v>
      </c>
      <c r="UK103" s="2">
        <v>0</v>
      </c>
      <c r="UL103" s="2">
        <v>0</v>
      </c>
      <c r="UM103" s="2">
        <v>0</v>
      </c>
      <c r="UN103" s="2">
        <v>0</v>
      </c>
      <c r="UO103" s="2">
        <v>1</v>
      </c>
      <c r="UP103" s="2">
        <v>1</v>
      </c>
      <c r="UQ103" s="2">
        <v>1</v>
      </c>
      <c r="UR103" s="2">
        <v>0</v>
      </c>
      <c r="US103" s="2">
        <v>1</v>
      </c>
      <c r="UT103" s="2">
        <v>0</v>
      </c>
      <c r="UU103" s="2">
        <v>1</v>
      </c>
      <c r="UV103" s="2">
        <v>0</v>
      </c>
      <c r="UW103" s="2">
        <v>0</v>
      </c>
      <c r="UX103" s="2">
        <v>0</v>
      </c>
      <c r="UY103" s="2">
        <v>0</v>
      </c>
      <c r="UZ103" s="2">
        <v>2</v>
      </c>
    </row>
    <row r="104" spans="1:572" x14ac:dyDescent="0.25">
      <c r="A104" s="2">
        <v>165</v>
      </c>
      <c r="B104" s="2" t="s">
        <v>114</v>
      </c>
      <c r="C104" s="2" t="s">
        <v>1328</v>
      </c>
      <c r="D104" s="2">
        <v>1</v>
      </c>
      <c r="F104" s="31" t="s">
        <v>2647</v>
      </c>
      <c r="G104" s="2">
        <v>1</v>
      </c>
      <c r="H104" s="2">
        <v>0</v>
      </c>
      <c r="J104" s="2">
        <v>1</v>
      </c>
      <c r="K104" s="2">
        <v>1</v>
      </c>
      <c r="L104" s="2">
        <v>1</v>
      </c>
      <c r="M104" s="2">
        <v>1</v>
      </c>
      <c r="N104" s="2">
        <v>1</v>
      </c>
      <c r="O104" s="2">
        <v>1</v>
      </c>
      <c r="P104" s="2">
        <v>1</v>
      </c>
      <c r="Q104" s="2">
        <v>1</v>
      </c>
      <c r="R104" s="2">
        <v>1</v>
      </c>
      <c r="S104" s="2">
        <v>1</v>
      </c>
      <c r="T104" s="2">
        <v>1</v>
      </c>
      <c r="U104" s="2">
        <v>1</v>
      </c>
      <c r="V104" s="2">
        <v>1</v>
      </c>
      <c r="W104" s="2">
        <v>1</v>
      </c>
      <c r="X104" s="2">
        <v>1</v>
      </c>
      <c r="Y104" s="2">
        <v>1</v>
      </c>
      <c r="Z104" s="2">
        <v>1</v>
      </c>
      <c r="AA104" s="2">
        <v>1</v>
      </c>
      <c r="AB104" s="2">
        <v>1</v>
      </c>
      <c r="AC104" s="2">
        <v>1</v>
      </c>
      <c r="AD104" s="2">
        <v>1</v>
      </c>
      <c r="AE104" s="2">
        <v>0</v>
      </c>
      <c r="AF104" s="2">
        <v>1</v>
      </c>
      <c r="AG104" s="2">
        <v>3</v>
      </c>
      <c r="AH104" s="2">
        <v>1</v>
      </c>
      <c r="AI104" s="2">
        <v>3</v>
      </c>
      <c r="AJ104" s="46">
        <v>1</v>
      </c>
      <c r="AK104" s="2">
        <v>1</v>
      </c>
      <c r="AL104" s="2">
        <v>0</v>
      </c>
      <c r="AM104" s="2">
        <v>0</v>
      </c>
      <c r="AN104" s="2">
        <v>0</v>
      </c>
      <c r="AO104" s="2">
        <v>0</v>
      </c>
      <c r="AP104" s="2">
        <v>1</v>
      </c>
      <c r="AQ104" s="2">
        <v>0</v>
      </c>
      <c r="AR104" s="2">
        <v>0</v>
      </c>
      <c r="AS104" s="2">
        <v>0</v>
      </c>
      <c r="AT104" s="2">
        <v>0</v>
      </c>
      <c r="AU104" s="2">
        <v>1</v>
      </c>
      <c r="AV104" s="2">
        <v>0</v>
      </c>
      <c r="AW104" s="2">
        <v>0</v>
      </c>
      <c r="AX104" s="2">
        <v>0</v>
      </c>
      <c r="AY104" s="2">
        <v>0</v>
      </c>
      <c r="AZ104" s="2">
        <v>0</v>
      </c>
      <c r="BA104" s="2">
        <v>0</v>
      </c>
      <c r="BB104" s="2">
        <v>0</v>
      </c>
      <c r="BC104" s="2">
        <v>0</v>
      </c>
      <c r="BD104" s="2">
        <v>0</v>
      </c>
      <c r="BE104" s="2">
        <v>0</v>
      </c>
      <c r="BF104" s="2">
        <v>1</v>
      </c>
      <c r="BG104" s="2">
        <v>2</v>
      </c>
      <c r="BH104" s="2">
        <v>0</v>
      </c>
      <c r="BI104" s="2">
        <v>0</v>
      </c>
      <c r="BJ104" s="2">
        <v>0</v>
      </c>
      <c r="BK104" s="2">
        <v>0</v>
      </c>
      <c r="BL104" s="2">
        <v>1</v>
      </c>
      <c r="BM104" s="2">
        <v>0</v>
      </c>
      <c r="BN104" s="2">
        <v>0</v>
      </c>
      <c r="BO104" s="2">
        <v>0</v>
      </c>
      <c r="BP104" s="2">
        <v>0</v>
      </c>
      <c r="BQ104" s="2">
        <v>2</v>
      </c>
      <c r="BR104" s="2">
        <v>0</v>
      </c>
      <c r="BS104" s="2">
        <v>0</v>
      </c>
      <c r="CB104" s="2">
        <v>1</v>
      </c>
      <c r="CC104" s="2">
        <v>1</v>
      </c>
      <c r="CD104" s="2" t="s">
        <v>1436</v>
      </c>
      <c r="CE104" s="2">
        <v>3150</v>
      </c>
      <c r="CF104" s="46">
        <v>1900</v>
      </c>
      <c r="CG104" s="2">
        <v>0</v>
      </c>
      <c r="CH104" s="46">
        <v>1</v>
      </c>
      <c r="CI104" s="2">
        <v>1</v>
      </c>
      <c r="CJ104" s="2">
        <v>0</v>
      </c>
      <c r="CK104" s="2">
        <v>0</v>
      </c>
      <c r="CL104" s="2">
        <v>0</v>
      </c>
      <c r="CM104" s="2">
        <v>0</v>
      </c>
      <c r="CN104" s="2">
        <v>1</v>
      </c>
      <c r="CO104" s="2">
        <v>0</v>
      </c>
      <c r="CP104" s="2">
        <v>0</v>
      </c>
      <c r="CR104" s="2">
        <v>3</v>
      </c>
      <c r="CT104" s="46">
        <v>4</v>
      </c>
      <c r="CU104" s="46">
        <v>160</v>
      </c>
      <c r="CV104" s="2">
        <v>0</v>
      </c>
      <c r="CX104" s="2">
        <v>0</v>
      </c>
      <c r="CZ104" s="2">
        <v>0</v>
      </c>
      <c r="DB104" s="46">
        <v>1</v>
      </c>
      <c r="DC104" s="46">
        <v>40</v>
      </c>
      <c r="DD104" s="46">
        <v>1</v>
      </c>
      <c r="DE104" s="46">
        <v>40</v>
      </c>
      <c r="DF104" s="2">
        <v>0</v>
      </c>
      <c r="DH104" s="46">
        <v>0</v>
      </c>
      <c r="DI104" s="46"/>
      <c r="DJ104" s="46">
        <v>0</v>
      </c>
      <c r="DK104" s="46"/>
      <c r="DL104" s="2">
        <v>0</v>
      </c>
      <c r="DN104" s="46">
        <v>2</v>
      </c>
      <c r="DO104" s="46">
        <v>80</v>
      </c>
      <c r="DP104" s="46">
        <v>1</v>
      </c>
      <c r="DQ104" s="46">
        <v>40</v>
      </c>
      <c r="DR104" s="2">
        <v>0</v>
      </c>
      <c r="DS104" s="46"/>
      <c r="DT104" s="46"/>
      <c r="DU104" s="46"/>
      <c r="DV104" s="46"/>
      <c r="DW104" s="46"/>
      <c r="DX104" s="46"/>
      <c r="DY104" s="46"/>
      <c r="DZ104" s="46"/>
      <c r="EA104" s="46"/>
      <c r="EB104" s="46"/>
      <c r="EC104" s="46"/>
      <c r="ED104" s="46"/>
      <c r="EE104" s="46"/>
      <c r="EF104" s="46"/>
      <c r="EG104" s="46"/>
      <c r="EH104" s="46"/>
      <c r="EI104" s="2">
        <v>0</v>
      </c>
      <c r="EJ104" s="2">
        <v>0</v>
      </c>
      <c r="EK104" s="2">
        <v>0</v>
      </c>
      <c r="EL104" s="2">
        <v>0</v>
      </c>
      <c r="EM104" s="2">
        <v>0</v>
      </c>
      <c r="EN104" s="2">
        <v>0</v>
      </c>
      <c r="EO104" s="2">
        <v>0</v>
      </c>
      <c r="EP104" s="2">
        <v>0</v>
      </c>
      <c r="EQ104" s="2">
        <v>0</v>
      </c>
      <c r="ER104" s="2">
        <v>0</v>
      </c>
      <c r="ES104" s="2">
        <v>0</v>
      </c>
      <c r="ET104" s="2">
        <v>0</v>
      </c>
      <c r="EU104" s="2">
        <v>0</v>
      </c>
      <c r="FD104" s="2">
        <v>1</v>
      </c>
      <c r="FE104" s="2">
        <v>4</v>
      </c>
      <c r="FF104" s="2">
        <v>0</v>
      </c>
      <c r="FG104" s="2">
        <v>0</v>
      </c>
      <c r="FH104" s="2">
        <v>0</v>
      </c>
      <c r="FI104" s="2">
        <v>1</v>
      </c>
      <c r="FJ104" s="2">
        <v>1</v>
      </c>
      <c r="FK104" s="2">
        <v>0</v>
      </c>
      <c r="FL104" s="2">
        <v>0</v>
      </c>
      <c r="FM104" s="2">
        <v>0</v>
      </c>
      <c r="FN104" s="2">
        <v>0</v>
      </c>
      <c r="FO104" s="2">
        <v>2</v>
      </c>
      <c r="FP104" s="2">
        <v>1</v>
      </c>
      <c r="FQ104" s="2">
        <v>0</v>
      </c>
      <c r="FZ104" s="2">
        <v>0</v>
      </c>
      <c r="GV104" s="2">
        <v>0</v>
      </c>
      <c r="HR104" s="2">
        <v>0</v>
      </c>
      <c r="HS104" s="2">
        <v>0</v>
      </c>
      <c r="HT104" s="2">
        <v>0</v>
      </c>
      <c r="HU104" s="2">
        <v>0</v>
      </c>
      <c r="HV104" s="2">
        <v>0</v>
      </c>
      <c r="HW104" s="2">
        <v>0</v>
      </c>
      <c r="HX104" s="2">
        <v>0</v>
      </c>
      <c r="HY104" s="2">
        <v>0</v>
      </c>
      <c r="HZ104" s="2">
        <v>0</v>
      </c>
      <c r="IA104" s="2">
        <v>0</v>
      </c>
      <c r="IB104" s="2">
        <v>0</v>
      </c>
      <c r="IC104" s="2">
        <v>0</v>
      </c>
      <c r="ID104" s="2">
        <v>0</v>
      </c>
      <c r="IE104" s="2">
        <v>1</v>
      </c>
      <c r="IF104" s="2">
        <v>0</v>
      </c>
      <c r="IG104" s="2">
        <v>0</v>
      </c>
      <c r="IP104" s="2">
        <v>1</v>
      </c>
      <c r="IQ104" s="2">
        <v>0</v>
      </c>
      <c r="IR104" s="2">
        <v>0</v>
      </c>
      <c r="IS104" s="2">
        <v>0</v>
      </c>
      <c r="IT104" s="2">
        <v>0</v>
      </c>
      <c r="IU104" s="2">
        <v>1</v>
      </c>
      <c r="IV104" s="2">
        <v>0</v>
      </c>
      <c r="IW104" s="2">
        <v>0</v>
      </c>
      <c r="IX104" s="2">
        <v>0</v>
      </c>
      <c r="IY104" s="2">
        <v>0</v>
      </c>
      <c r="IZ104" s="2">
        <v>0</v>
      </c>
      <c r="JA104" s="2">
        <v>0</v>
      </c>
      <c r="JB104" s="2">
        <v>0</v>
      </c>
      <c r="JK104" s="2">
        <v>1</v>
      </c>
      <c r="JL104" s="2">
        <v>0</v>
      </c>
      <c r="JM104" s="2">
        <v>0</v>
      </c>
      <c r="JN104" s="2">
        <v>0</v>
      </c>
      <c r="JO104" s="2">
        <v>0</v>
      </c>
      <c r="JP104" s="2">
        <v>0</v>
      </c>
      <c r="JQ104" s="2">
        <v>0</v>
      </c>
      <c r="JR104" s="2">
        <v>0</v>
      </c>
      <c r="JS104" s="2">
        <v>0</v>
      </c>
      <c r="JT104" s="2">
        <v>0</v>
      </c>
      <c r="JU104" s="2">
        <v>1</v>
      </c>
      <c r="JV104" s="2">
        <v>0</v>
      </c>
      <c r="JW104" s="2">
        <v>0</v>
      </c>
      <c r="KF104" s="2">
        <v>1</v>
      </c>
      <c r="KG104" s="2">
        <v>14</v>
      </c>
      <c r="KH104" s="2">
        <v>0</v>
      </c>
      <c r="KI104" s="2">
        <v>1</v>
      </c>
      <c r="KJ104" s="2">
        <v>4</v>
      </c>
      <c r="KK104" s="2">
        <v>4</v>
      </c>
      <c r="KL104" s="2">
        <v>4</v>
      </c>
      <c r="KM104" s="2">
        <v>4</v>
      </c>
      <c r="KN104" s="2">
        <v>4</v>
      </c>
      <c r="KO104" s="2">
        <v>3</v>
      </c>
      <c r="KP104" s="2">
        <v>4</v>
      </c>
      <c r="KQ104" s="2">
        <v>4</v>
      </c>
      <c r="KR104" s="2">
        <v>4</v>
      </c>
      <c r="KS104" s="2">
        <v>4</v>
      </c>
      <c r="KT104" s="2">
        <v>4</v>
      </c>
      <c r="KU104" s="2">
        <v>4</v>
      </c>
      <c r="KV104" s="2">
        <v>0</v>
      </c>
      <c r="LE104" s="2">
        <v>2</v>
      </c>
      <c r="LF104" s="2">
        <v>2</v>
      </c>
      <c r="LG104" s="2">
        <v>1</v>
      </c>
      <c r="LH104" s="2">
        <v>0</v>
      </c>
      <c r="LI104" s="2">
        <v>0</v>
      </c>
      <c r="LJ104" s="2">
        <v>0</v>
      </c>
      <c r="LK104" s="2">
        <v>1</v>
      </c>
      <c r="LL104" s="2">
        <v>1</v>
      </c>
      <c r="LM104" s="2">
        <v>0</v>
      </c>
      <c r="LN104" s="46">
        <v>3</v>
      </c>
      <c r="LO104" s="46">
        <v>2</v>
      </c>
      <c r="LP104" s="2">
        <v>0</v>
      </c>
      <c r="LQ104" s="2">
        <v>1</v>
      </c>
      <c r="LR104" s="2">
        <v>1</v>
      </c>
      <c r="LS104" s="2">
        <v>0</v>
      </c>
      <c r="LT104" s="46">
        <v>0</v>
      </c>
      <c r="LU104" s="46">
        <v>1</v>
      </c>
      <c r="LV104" s="2">
        <v>0</v>
      </c>
      <c r="LW104" s="2">
        <v>0</v>
      </c>
      <c r="LX104" s="2">
        <v>0</v>
      </c>
      <c r="LY104" s="46">
        <v>1</v>
      </c>
      <c r="LZ104" s="46">
        <v>0</v>
      </c>
      <c r="MA104" s="46">
        <v>0</v>
      </c>
      <c r="MB104" s="2">
        <v>0</v>
      </c>
      <c r="MC104" s="2">
        <v>1</v>
      </c>
      <c r="MD104" s="2">
        <v>0</v>
      </c>
      <c r="ME104" s="2">
        <v>0</v>
      </c>
      <c r="MF104" s="2">
        <v>1</v>
      </c>
      <c r="MG104" s="2">
        <v>0</v>
      </c>
      <c r="MH104" s="2">
        <v>1</v>
      </c>
      <c r="MI104" s="2">
        <v>1</v>
      </c>
      <c r="MJ104" s="2">
        <v>1</v>
      </c>
      <c r="MK104" s="2">
        <v>1</v>
      </c>
      <c r="ML104" s="2">
        <v>0</v>
      </c>
      <c r="MM104" s="2">
        <v>0</v>
      </c>
      <c r="MN104" s="46">
        <v>0</v>
      </c>
      <c r="MO104" s="46">
        <v>0</v>
      </c>
      <c r="MP104" s="2">
        <v>1</v>
      </c>
      <c r="MQ104" s="2">
        <v>0</v>
      </c>
      <c r="MR104" s="2">
        <v>0</v>
      </c>
      <c r="MS104" s="2">
        <v>2</v>
      </c>
      <c r="MT104" s="2">
        <v>1</v>
      </c>
      <c r="MU104" s="2">
        <v>1</v>
      </c>
      <c r="MV104" s="2">
        <v>1</v>
      </c>
      <c r="MW104" s="2">
        <v>2</v>
      </c>
      <c r="MX104" s="2">
        <v>2</v>
      </c>
      <c r="MY104" s="2">
        <v>0</v>
      </c>
      <c r="MZ104" s="2">
        <v>1</v>
      </c>
      <c r="NA104" s="2">
        <v>1</v>
      </c>
      <c r="NB104" s="2">
        <v>1</v>
      </c>
      <c r="NC104" s="2">
        <v>1</v>
      </c>
      <c r="ND104" s="2">
        <v>1</v>
      </c>
      <c r="NE104" s="2">
        <v>0</v>
      </c>
      <c r="NF104" s="46">
        <v>0</v>
      </c>
      <c r="NG104" s="46"/>
      <c r="NJ104" s="2" t="s">
        <v>2539</v>
      </c>
      <c r="NM104" s="2">
        <v>0</v>
      </c>
      <c r="NN104" s="2">
        <v>0</v>
      </c>
      <c r="NO104" s="2">
        <v>0</v>
      </c>
      <c r="NP104" s="2">
        <v>0</v>
      </c>
      <c r="NQ104" s="2">
        <v>0</v>
      </c>
      <c r="NR104" s="2">
        <v>0</v>
      </c>
      <c r="NS104" s="2">
        <v>0</v>
      </c>
      <c r="NT104" s="2">
        <v>0</v>
      </c>
      <c r="NU104" s="2">
        <v>0</v>
      </c>
      <c r="NV104" s="2">
        <v>0</v>
      </c>
      <c r="NW104" s="2">
        <v>0</v>
      </c>
      <c r="NX104" s="2">
        <v>0</v>
      </c>
      <c r="NY104" s="2">
        <v>0</v>
      </c>
      <c r="NZ104" s="2">
        <v>0</v>
      </c>
      <c r="OA104" s="2">
        <v>0</v>
      </c>
      <c r="OB104" s="2">
        <v>0</v>
      </c>
      <c r="OC104" s="2">
        <v>0</v>
      </c>
      <c r="OD104" s="2">
        <v>0</v>
      </c>
      <c r="OE104" s="2">
        <v>0</v>
      </c>
      <c r="OF104" s="2">
        <v>0</v>
      </c>
      <c r="OG104" s="2">
        <v>0</v>
      </c>
      <c r="OH104" s="2">
        <v>1</v>
      </c>
      <c r="OI104" s="2">
        <v>2</v>
      </c>
      <c r="OJ104" s="2">
        <v>1</v>
      </c>
      <c r="OK104" s="2">
        <v>1</v>
      </c>
      <c r="OL104" s="2">
        <v>1</v>
      </c>
      <c r="OM104" s="2">
        <v>1</v>
      </c>
      <c r="ON104" s="2">
        <v>3</v>
      </c>
      <c r="OO104" s="2">
        <v>1</v>
      </c>
      <c r="OP104" s="2">
        <v>1</v>
      </c>
      <c r="OQ104" s="2">
        <v>1</v>
      </c>
      <c r="OR104" s="2">
        <v>1</v>
      </c>
      <c r="OS104" s="2">
        <v>1</v>
      </c>
      <c r="OT104" s="46">
        <v>2</v>
      </c>
      <c r="OU104" s="2">
        <v>3</v>
      </c>
      <c r="OV104" s="2">
        <v>3</v>
      </c>
      <c r="OW104" s="2">
        <v>1</v>
      </c>
      <c r="OX104" s="2">
        <v>1</v>
      </c>
      <c r="OY104" s="2">
        <v>1</v>
      </c>
      <c r="OZ104" s="2">
        <v>2</v>
      </c>
      <c r="PA104" s="2">
        <v>1</v>
      </c>
      <c r="PB104" s="2">
        <v>1</v>
      </c>
      <c r="PC104" s="46">
        <v>1</v>
      </c>
      <c r="PD104" s="46">
        <v>3</v>
      </c>
      <c r="PE104" s="2">
        <v>1</v>
      </c>
      <c r="PF104" s="2">
        <v>1</v>
      </c>
      <c r="PG104" s="2">
        <v>3</v>
      </c>
      <c r="PH104" s="46">
        <v>2</v>
      </c>
      <c r="PI104" s="2">
        <v>2</v>
      </c>
      <c r="PJ104" s="2">
        <v>3</v>
      </c>
      <c r="PK104" s="2">
        <v>2</v>
      </c>
      <c r="PL104" s="2">
        <v>3</v>
      </c>
      <c r="PM104" s="2">
        <v>3</v>
      </c>
      <c r="PN104" s="2">
        <v>1</v>
      </c>
      <c r="PO104" s="2">
        <v>2</v>
      </c>
      <c r="PP104" s="2">
        <v>3</v>
      </c>
      <c r="PQ104" s="2">
        <v>3</v>
      </c>
      <c r="PR104" s="2">
        <v>1</v>
      </c>
      <c r="PS104" s="2">
        <v>1</v>
      </c>
      <c r="PT104" s="2">
        <v>1</v>
      </c>
      <c r="PU104" s="2">
        <v>1</v>
      </c>
      <c r="PV104" s="2">
        <v>3</v>
      </c>
      <c r="PW104" s="2">
        <v>3</v>
      </c>
      <c r="PX104" s="2">
        <v>1</v>
      </c>
      <c r="PY104" s="2">
        <v>1</v>
      </c>
      <c r="PZ104" s="2">
        <v>3</v>
      </c>
      <c r="QA104" s="2">
        <v>2</v>
      </c>
      <c r="QB104" s="2">
        <v>2</v>
      </c>
      <c r="QC104" s="2">
        <v>1</v>
      </c>
      <c r="QD104" s="2">
        <v>3</v>
      </c>
      <c r="QE104" s="2">
        <v>2</v>
      </c>
      <c r="QF104" s="2">
        <v>2</v>
      </c>
      <c r="QG104" s="2">
        <v>1</v>
      </c>
      <c r="QH104" s="2">
        <v>1</v>
      </c>
      <c r="QI104" s="2">
        <v>2</v>
      </c>
      <c r="QJ104" s="2">
        <v>2</v>
      </c>
      <c r="QK104" s="2">
        <v>1</v>
      </c>
      <c r="QL104" s="2">
        <v>0</v>
      </c>
      <c r="QM104" s="2">
        <v>1</v>
      </c>
      <c r="QN104" s="2">
        <v>0</v>
      </c>
      <c r="QO104" s="2">
        <v>2</v>
      </c>
      <c r="QP104" s="2">
        <v>2</v>
      </c>
      <c r="QQ104" s="2">
        <v>1</v>
      </c>
      <c r="QR104" s="2">
        <v>0</v>
      </c>
      <c r="QT104" s="2">
        <v>0</v>
      </c>
      <c r="QV104" s="2">
        <v>3</v>
      </c>
      <c r="QW104" s="2">
        <v>2</v>
      </c>
      <c r="QX104" s="2">
        <v>1</v>
      </c>
      <c r="QY104" s="2">
        <v>1</v>
      </c>
      <c r="QZ104" s="2">
        <v>0</v>
      </c>
      <c r="RA104" s="2">
        <v>1</v>
      </c>
      <c r="RB104" s="2">
        <v>1</v>
      </c>
      <c r="RC104" s="2">
        <v>1</v>
      </c>
      <c r="RD104" s="2">
        <v>1</v>
      </c>
      <c r="RE104" s="2">
        <v>1</v>
      </c>
      <c r="RF104" s="2">
        <v>1</v>
      </c>
      <c r="RG104" s="2">
        <v>1</v>
      </c>
      <c r="RH104" s="2">
        <v>1</v>
      </c>
      <c r="RJ104" s="2">
        <v>1</v>
      </c>
      <c r="RK104" s="2">
        <v>1</v>
      </c>
      <c r="RL104" s="2">
        <v>0</v>
      </c>
      <c r="RM104" s="2">
        <v>0</v>
      </c>
      <c r="RN104" s="2">
        <v>0</v>
      </c>
      <c r="RO104" s="2">
        <v>0</v>
      </c>
      <c r="RP104" s="2">
        <v>0</v>
      </c>
      <c r="RQ104" s="2">
        <v>0</v>
      </c>
      <c r="RR104" s="2">
        <v>1</v>
      </c>
      <c r="RS104" s="2">
        <v>1</v>
      </c>
      <c r="RT104" s="2">
        <v>0</v>
      </c>
      <c r="RU104" s="2">
        <v>1</v>
      </c>
      <c r="RV104" s="2">
        <v>0</v>
      </c>
      <c r="RW104" s="2">
        <v>1</v>
      </c>
      <c r="RX104" s="2">
        <v>1</v>
      </c>
      <c r="RY104" s="2">
        <v>0</v>
      </c>
      <c r="RZ104" s="2">
        <v>0</v>
      </c>
      <c r="SA104" s="2">
        <v>1</v>
      </c>
      <c r="SB104" s="2">
        <v>1</v>
      </c>
      <c r="SC104" s="2">
        <v>1</v>
      </c>
      <c r="SD104" s="2">
        <v>1</v>
      </c>
      <c r="SE104" s="2">
        <v>0</v>
      </c>
      <c r="SF104" s="2">
        <v>1</v>
      </c>
      <c r="SG104" s="2">
        <v>0</v>
      </c>
      <c r="SH104" s="2">
        <v>0</v>
      </c>
      <c r="SI104" s="2">
        <v>0</v>
      </c>
      <c r="SK104" s="2">
        <v>1</v>
      </c>
      <c r="SL104" s="2">
        <v>1</v>
      </c>
      <c r="SM104" s="2">
        <v>1</v>
      </c>
      <c r="SN104" s="2">
        <v>1</v>
      </c>
      <c r="SO104" s="2">
        <v>1</v>
      </c>
      <c r="SP104" s="2">
        <v>1</v>
      </c>
      <c r="SQ104" s="2">
        <v>1</v>
      </c>
      <c r="SR104" s="2">
        <v>1</v>
      </c>
      <c r="SS104" s="2">
        <v>1</v>
      </c>
      <c r="ST104" s="2">
        <v>1</v>
      </c>
      <c r="SU104" s="2">
        <v>1</v>
      </c>
      <c r="SV104" s="2">
        <v>1</v>
      </c>
      <c r="SW104" s="2">
        <v>0</v>
      </c>
      <c r="SX104" s="2">
        <v>1</v>
      </c>
      <c r="SY104" s="2">
        <v>0</v>
      </c>
      <c r="SZ104" s="2">
        <v>0</v>
      </c>
      <c r="TA104" s="2">
        <v>0</v>
      </c>
      <c r="TB104" s="2">
        <v>0</v>
      </c>
      <c r="TC104" s="2">
        <v>0</v>
      </c>
      <c r="TE104" s="2">
        <v>1</v>
      </c>
      <c r="TF104" s="2">
        <v>1</v>
      </c>
      <c r="TG104" s="2">
        <v>1</v>
      </c>
      <c r="TH104" s="2">
        <v>1</v>
      </c>
      <c r="TI104" s="2">
        <v>1</v>
      </c>
      <c r="TJ104" s="2">
        <v>0</v>
      </c>
      <c r="TK104" s="2">
        <v>1</v>
      </c>
      <c r="TL104" s="2">
        <v>1</v>
      </c>
      <c r="TM104" s="2">
        <v>1</v>
      </c>
      <c r="TN104" s="2">
        <v>0</v>
      </c>
      <c r="TP104" s="2">
        <v>1</v>
      </c>
      <c r="TQ104" s="2">
        <v>1</v>
      </c>
      <c r="TR104" s="2">
        <v>0</v>
      </c>
      <c r="TS104" s="2">
        <v>0</v>
      </c>
      <c r="TT104" s="2">
        <v>0</v>
      </c>
      <c r="TU104" s="2">
        <v>0</v>
      </c>
      <c r="TV104" s="2">
        <v>0</v>
      </c>
      <c r="TW104" s="2">
        <v>0</v>
      </c>
      <c r="TX104" s="2">
        <v>0</v>
      </c>
      <c r="TY104" s="2">
        <v>0</v>
      </c>
      <c r="UA104" s="2">
        <v>3</v>
      </c>
      <c r="UB104" s="2">
        <v>2</v>
      </c>
      <c r="UC104" s="2">
        <v>0</v>
      </c>
      <c r="UD104" s="2">
        <v>0</v>
      </c>
      <c r="UE104" s="2">
        <v>0</v>
      </c>
      <c r="UF104" s="2">
        <v>0</v>
      </c>
      <c r="UG104" s="2">
        <v>0</v>
      </c>
      <c r="UH104" s="2">
        <v>0</v>
      </c>
      <c r="UI104" s="2">
        <v>0</v>
      </c>
      <c r="UJ104" s="2">
        <v>0</v>
      </c>
      <c r="UK104" s="2">
        <v>0</v>
      </c>
      <c r="UL104" s="2">
        <v>0</v>
      </c>
      <c r="UM104" s="2">
        <v>0</v>
      </c>
      <c r="UN104" s="2">
        <v>1</v>
      </c>
      <c r="UO104" s="2">
        <v>0</v>
      </c>
      <c r="UP104" s="2">
        <v>1</v>
      </c>
      <c r="UQ104" s="2">
        <v>1</v>
      </c>
      <c r="UR104" s="2">
        <v>1</v>
      </c>
      <c r="US104" s="2">
        <v>1</v>
      </c>
      <c r="UT104" s="2">
        <v>0</v>
      </c>
      <c r="UU104" s="2">
        <v>1</v>
      </c>
      <c r="UV104" s="2">
        <v>1</v>
      </c>
      <c r="UW104" s="2">
        <v>1</v>
      </c>
      <c r="UX104" s="2">
        <v>0</v>
      </c>
      <c r="UY104" s="2">
        <v>0</v>
      </c>
      <c r="UZ104" s="2">
        <v>2</v>
      </c>
    </row>
    <row r="105" spans="1:572" x14ac:dyDescent="0.25">
      <c r="A105" s="2">
        <v>166</v>
      </c>
      <c r="B105" s="2" t="s">
        <v>114</v>
      </c>
      <c r="C105" s="2" t="s">
        <v>1328</v>
      </c>
      <c r="D105" s="2">
        <v>1</v>
      </c>
      <c r="F105" s="31" t="s">
        <v>2648</v>
      </c>
      <c r="G105" s="2">
        <v>1</v>
      </c>
      <c r="H105" s="2">
        <v>0</v>
      </c>
      <c r="J105" s="2">
        <v>1</v>
      </c>
      <c r="K105" s="2">
        <v>1</v>
      </c>
      <c r="L105" s="2">
        <v>0</v>
      </c>
      <c r="M105" s="2">
        <v>0</v>
      </c>
      <c r="N105" s="2">
        <v>1</v>
      </c>
      <c r="O105" s="2">
        <v>1</v>
      </c>
      <c r="P105" s="2">
        <v>0</v>
      </c>
      <c r="Q105" s="2">
        <v>0</v>
      </c>
      <c r="R105" s="2">
        <v>1</v>
      </c>
      <c r="S105" s="2">
        <v>0</v>
      </c>
      <c r="T105" s="2">
        <v>0</v>
      </c>
      <c r="U105" s="2">
        <v>1</v>
      </c>
      <c r="V105" s="2">
        <v>1</v>
      </c>
      <c r="W105" s="2">
        <v>0</v>
      </c>
      <c r="X105" s="2">
        <v>1</v>
      </c>
      <c r="Y105" s="2">
        <v>0</v>
      </c>
      <c r="Z105" s="2">
        <v>0</v>
      </c>
      <c r="AA105" s="2">
        <v>0</v>
      </c>
      <c r="AB105" s="2">
        <v>0</v>
      </c>
      <c r="AC105" s="2">
        <v>0</v>
      </c>
      <c r="AD105" s="2">
        <v>0</v>
      </c>
      <c r="AE105" s="2">
        <v>0</v>
      </c>
      <c r="AF105" s="2">
        <v>1</v>
      </c>
      <c r="AG105" s="2">
        <v>3</v>
      </c>
      <c r="AH105" s="2">
        <v>1</v>
      </c>
      <c r="AI105" s="2">
        <v>3</v>
      </c>
      <c r="AJ105" s="46">
        <v>1</v>
      </c>
      <c r="AK105" s="2">
        <v>0</v>
      </c>
      <c r="AL105" s="2">
        <v>0</v>
      </c>
      <c r="AM105" s="2">
        <v>0</v>
      </c>
      <c r="AN105" s="2">
        <v>0</v>
      </c>
      <c r="AO105" s="2">
        <v>0</v>
      </c>
      <c r="AP105" s="2">
        <v>1</v>
      </c>
      <c r="AQ105" s="2">
        <v>0</v>
      </c>
      <c r="AR105" s="2">
        <v>0</v>
      </c>
      <c r="AS105" s="2">
        <v>0</v>
      </c>
      <c r="AT105" s="2">
        <v>0</v>
      </c>
      <c r="AU105" s="2">
        <v>1</v>
      </c>
      <c r="AV105" s="2">
        <v>0</v>
      </c>
      <c r="AW105" s="2">
        <v>0</v>
      </c>
      <c r="AX105" s="2">
        <v>0</v>
      </c>
      <c r="AY105" s="2">
        <v>0</v>
      </c>
      <c r="AZ105" s="2">
        <v>0</v>
      </c>
      <c r="BA105" s="2">
        <v>0</v>
      </c>
      <c r="BB105" s="2">
        <v>0</v>
      </c>
      <c r="BC105" s="2">
        <v>0</v>
      </c>
      <c r="BD105" s="2">
        <v>0</v>
      </c>
      <c r="BE105" s="2">
        <v>0</v>
      </c>
      <c r="BF105" s="2">
        <v>1</v>
      </c>
      <c r="BG105" s="2">
        <v>0</v>
      </c>
      <c r="BH105" s="2">
        <v>0</v>
      </c>
      <c r="BI105" s="2">
        <v>0</v>
      </c>
      <c r="BJ105" s="2">
        <v>0</v>
      </c>
      <c r="BK105" s="2">
        <v>0</v>
      </c>
      <c r="BL105" s="2">
        <v>0</v>
      </c>
      <c r="BM105" s="2">
        <v>0</v>
      </c>
      <c r="BN105" s="2">
        <v>0</v>
      </c>
      <c r="BO105" s="2">
        <v>0</v>
      </c>
      <c r="BP105" s="2">
        <v>0</v>
      </c>
      <c r="BQ105" s="2">
        <v>1</v>
      </c>
      <c r="BR105" s="2">
        <v>0</v>
      </c>
      <c r="BS105" s="2">
        <v>0</v>
      </c>
      <c r="CB105" s="2">
        <v>1</v>
      </c>
      <c r="CC105" s="2">
        <v>1</v>
      </c>
      <c r="CD105" s="2" t="s">
        <v>1437</v>
      </c>
      <c r="CE105" s="2">
        <v>20000</v>
      </c>
      <c r="CF105" s="46">
        <v>12500</v>
      </c>
      <c r="CG105" s="2">
        <v>0</v>
      </c>
      <c r="CH105" s="46">
        <v>5</v>
      </c>
      <c r="CI105" s="2">
        <v>3</v>
      </c>
      <c r="CJ105" s="2">
        <v>0</v>
      </c>
      <c r="CK105" s="2">
        <v>0</v>
      </c>
      <c r="CL105" s="2">
        <v>0</v>
      </c>
      <c r="CM105" s="2">
        <v>1</v>
      </c>
      <c r="CN105" s="2">
        <v>1</v>
      </c>
      <c r="CO105" s="2">
        <v>1</v>
      </c>
      <c r="CP105" s="2">
        <v>0</v>
      </c>
      <c r="CR105" s="2">
        <v>2</v>
      </c>
      <c r="CS105" s="2">
        <v>4</v>
      </c>
      <c r="CT105" s="46">
        <v>16</v>
      </c>
      <c r="CU105" s="46">
        <v>640</v>
      </c>
      <c r="CV105" s="2">
        <v>0</v>
      </c>
      <c r="CX105" s="2">
        <v>3</v>
      </c>
      <c r="CY105" s="2">
        <v>100</v>
      </c>
      <c r="CZ105" s="2">
        <v>1</v>
      </c>
      <c r="DA105" s="2">
        <v>40</v>
      </c>
      <c r="DB105" s="46">
        <v>3</v>
      </c>
      <c r="DC105" s="46">
        <v>120</v>
      </c>
      <c r="DD105" s="46">
        <v>6</v>
      </c>
      <c r="DE105" s="46">
        <v>240</v>
      </c>
      <c r="DF105" s="2">
        <v>1</v>
      </c>
      <c r="DG105" s="2">
        <v>40</v>
      </c>
      <c r="DH105" s="46">
        <v>5</v>
      </c>
      <c r="DI105" s="46">
        <v>200</v>
      </c>
      <c r="DJ105" s="46">
        <v>0</v>
      </c>
      <c r="DK105" s="46"/>
      <c r="DL105" s="2">
        <v>7</v>
      </c>
      <c r="DM105" s="2">
        <v>220</v>
      </c>
      <c r="DN105" s="46">
        <v>13</v>
      </c>
      <c r="DO105" s="46">
        <v>510</v>
      </c>
      <c r="DP105" s="46">
        <v>3</v>
      </c>
      <c r="DQ105" s="46">
        <v>120</v>
      </c>
      <c r="DR105" s="2">
        <v>0</v>
      </c>
      <c r="DS105" s="46"/>
      <c r="DT105" s="46"/>
      <c r="DU105" s="46"/>
      <c r="DV105" s="46"/>
      <c r="DW105" s="46"/>
      <c r="DX105" s="46"/>
      <c r="DY105" s="46"/>
      <c r="DZ105" s="46"/>
      <c r="EA105" s="46"/>
      <c r="EB105" s="46"/>
      <c r="EC105" s="46"/>
      <c r="ED105" s="46"/>
      <c r="EE105" s="46"/>
      <c r="EF105" s="46"/>
      <c r="EG105" s="46"/>
      <c r="EH105" s="46"/>
      <c r="EI105" s="2">
        <v>0</v>
      </c>
      <c r="EJ105" s="2">
        <v>0</v>
      </c>
      <c r="EK105" s="2">
        <v>0</v>
      </c>
      <c r="EL105" s="2">
        <v>0</v>
      </c>
      <c r="EM105" s="2">
        <v>0</v>
      </c>
      <c r="EN105" s="2">
        <v>0</v>
      </c>
      <c r="EO105" s="2">
        <v>0</v>
      </c>
      <c r="EP105" s="2">
        <v>0</v>
      </c>
      <c r="EQ105" s="2">
        <v>0</v>
      </c>
      <c r="ER105" s="2">
        <v>0</v>
      </c>
      <c r="ES105" s="2">
        <v>0</v>
      </c>
      <c r="ET105" s="2">
        <v>0</v>
      </c>
      <c r="EU105" s="2">
        <v>0</v>
      </c>
      <c r="FD105" s="2">
        <v>0</v>
      </c>
      <c r="FZ105" s="2">
        <v>0</v>
      </c>
      <c r="GV105" s="2">
        <v>1</v>
      </c>
      <c r="GW105" s="2">
        <v>0</v>
      </c>
      <c r="GX105" s="2">
        <v>0</v>
      </c>
      <c r="GY105" s="2">
        <v>0</v>
      </c>
      <c r="GZ105" s="2">
        <v>0</v>
      </c>
      <c r="HA105" s="2">
        <v>0</v>
      </c>
      <c r="HB105" s="2">
        <v>0</v>
      </c>
      <c r="HC105" s="2">
        <v>0</v>
      </c>
      <c r="HD105" s="2">
        <v>0</v>
      </c>
      <c r="HE105" s="2">
        <v>0</v>
      </c>
      <c r="HF105" s="2">
        <v>0</v>
      </c>
      <c r="HG105" s="2">
        <v>1</v>
      </c>
      <c r="HH105" s="2">
        <v>0</v>
      </c>
      <c r="HI105" s="2">
        <v>0</v>
      </c>
      <c r="HR105" s="2">
        <v>1</v>
      </c>
      <c r="HS105" s="2">
        <v>1</v>
      </c>
      <c r="HT105" s="2">
        <v>1</v>
      </c>
      <c r="HU105" s="2">
        <v>1</v>
      </c>
      <c r="HV105" s="2">
        <v>0</v>
      </c>
      <c r="HW105" s="2">
        <v>1</v>
      </c>
      <c r="HX105" s="2">
        <v>0</v>
      </c>
      <c r="HY105" s="2">
        <v>0</v>
      </c>
      <c r="HZ105" s="2">
        <v>1</v>
      </c>
      <c r="IA105" s="2">
        <v>0</v>
      </c>
      <c r="IB105" s="2">
        <v>1</v>
      </c>
      <c r="IC105" s="2">
        <v>0</v>
      </c>
      <c r="ID105" s="2">
        <v>0</v>
      </c>
      <c r="IE105" s="2">
        <v>1</v>
      </c>
      <c r="IF105" s="2">
        <v>0</v>
      </c>
      <c r="IG105" s="2">
        <v>0</v>
      </c>
      <c r="IP105" s="2">
        <v>0</v>
      </c>
      <c r="IQ105" s="2">
        <v>0</v>
      </c>
      <c r="IR105" s="2">
        <v>0</v>
      </c>
      <c r="IS105" s="2">
        <v>0</v>
      </c>
      <c r="IT105" s="2">
        <v>0</v>
      </c>
      <c r="IU105" s="2">
        <v>0</v>
      </c>
      <c r="IV105" s="2">
        <v>0</v>
      </c>
      <c r="IW105" s="2">
        <v>0</v>
      </c>
      <c r="IX105" s="2">
        <v>0</v>
      </c>
      <c r="IY105" s="2">
        <v>0</v>
      </c>
      <c r="IZ105" s="2">
        <v>0</v>
      </c>
      <c r="JA105" s="2">
        <v>0</v>
      </c>
      <c r="JB105" s="2">
        <v>0</v>
      </c>
      <c r="JK105" s="2">
        <v>8</v>
      </c>
      <c r="JL105" s="2">
        <v>0</v>
      </c>
      <c r="JM105" s="2">
        <v>2</v>
      </c>
      <c r="JN105" s="2">
        <v>0</v>
      </c>
      <c r="JO105" s="2">
        <v>1</v>
      </c>
      <c r="JP105" s="2">
        <v>1</v>
      </c>
      <c r="JQ105" s="2">
        <v>1</v>
      </c>
      <c r="JR105" s="2">
        <v>2</v>
      </c>
      <c r="JS105" s="2">
        <v>0</v>
      </c>
      <c r="JT105" s="2">
        <v>3</v>
      </c>
      <c r="JU105" s="2">
        <v>7</v>
      </c>
      <c r="JV105" s="2">
        <v>0</v>
      </c>
      <c r="JW105" s="2">
        <v>0</v>
      </c>
      <c r="KF105" s="2">
        <v>1</v>
      </c>
      <c r="KG105" s="2">
        <v>10</v>
      </c>
      <c r="KH105" s="2">
        <v>1</v>
      </c>
      <c r="KJ105" s="2">
        <v>4</v>
      </c>
      <c r="KK105" s="2">
        <v>4</v>
      </c>
      <c r="KL105" s="2">
        <v>2</v>
      </c>
      <c r="KM105" s="2">
        <v>4</v>
      </c>
      <c r="KN105" s="2">
        <v>4</v>
      </c>
      <c r="KO105" s="2">
        <v>3</v>
      </c>
      <c r="KP105" s="2">
        <v>4</v>
      </c>
      <c r="KQ105" s="2">
        <v>4</v>
      </c>
      <c r="KR105" s="2">
        <v>4</v>
      </c>
      <c r="KS105" s="2">
        <v>4</v>
      </c>
      <c r="KT105" s="2">
        <v>2</v>
      </c>
      <c r="KU105" s="2">
        <v>4</v>
      </c>
      <c r="KV105" s="2">
        <v>0</v>
      </c>
      <c r="LE105" s="2">
        <v>1</v>
      </c>
      <c r="LF105" s="2">
        <v>1</v>
      </c>
      <c r="LG105" s="2">
        <v>1</v>
      </c>
      <c r="LH105" s="2">
        <v>1</v>
      </c>
      <c r="LI105" s="2">
        <v>1</v>
      </c>
      <c r="LJ105" s="2">
        <v>1</v>
      </c>
      <c r="LK105" s="2">
        <v>1</v>
      </c>
      <c r="LL105" s="2">
        <v>1</v>
      </c>
      <c r="LM105" s="2">
        <v>1</v>
      </c>
      <c r="LN105" s="46">
        <v>2</v>
      </c>
      <c r="LO105" s="46">
        <v>2</v>
      </c>
      <c r="LP105" s="2">
        <v>1</v>
      </c>
      <c r="LQ105" s="2">
        <v>2</v>
      </c>
      <c r="LR105" s="2">
        <v>0</v>
      </c>
      <c r="LS105" s="2">
        <v>1</v>
      </c>
      <c r="LT105" s="46">
        <v>1</v>
      </c>
      <c r="LU105" s="46">
        <v>1</v>
      </c>
      <c r="LV105" s="2">
        <v>1</v>
      </c>
      <c r="LW105" s="2">
        <v>0</v>
      </c>
      <c r="LX105" s="2">
        <v>0</v>
      </c>
      <c r="LY105" s="46">
        <v>1</v>
      </c>
      <c r="LZ105" s="46">
        <v>1</v>
      </c>
      <c r="MA105" s="46">
        <v>0</v>
      </c>
      <c r="MB105" s="2">
        <v>0</v>
      </c>
      <c r="MC105" s="2">
        <v>1</v>
      </c>
      <c r="MD105" s="2">
        <v>1</v>
      </c>
      <c r="ME105" s="2">
        <v>0</v>
      </c>
      <c r="MF105" s="2">
        <v>0</v>
      </c>
      <c r="MG105" s="2">
        <v>0</v>
      </c>
      <c r="MH105" s="2">
        <v>0</v>
      </c>
      <c r="MI105" s="2">
        <v>1</v>
      </c>
      <c r="MJ105" s="2">
        <v>1</v>
      </c>
      <c r="MK105" s="2">
        <v>1</v>
      </c>
      <c r="ML105" s="2">
        <v>1</v>
      </c>
      <c r="MM105" s="2">
        <v>1</v>
      </c>
      <c r="MN105" s="46">
        <v>1</v>
      </c>
      <c r="MO105" s="46">
        <v>1</v>
      </c>
      <c r="MP105" s="2">
        <v>0</v>
      </c>
      <c r="MQ105" s="2">
        <v>0</v>
      </c>
      <c r="MR105" s="2">
        <v>0</v>
      </c>
      <c r="MS105" s="2">
        <v>1</v>
      </c>
      <c r="MT105" s="2">
        <v>1</v>
      </c>
      <c r="MU105" s="2">
        <v>1</v>
      </c>
      <c r="MV105" s="2">
        <v>1</v>
      </c>
      <c r="MW105" s="2">
        <v>1</v>
      </c>
      <c r="MX105" s="2">
        <v>1</v>
      </c>
      <c r="MY105" s="2">
        <v>0</v>
      </c>
      <c r="MZ105" s="2">
        <v>1</v>
      </c>
      <c r="NA105" s="2">
        <v>1</v>
      </c>
      <c r="NB105" s="2">
        <v>1</v>
      </c>
      <c r="NC105" s="2">
        <v>1</v>
      </c>
      <c r="ND105" s="2">
        <v>0</v>
      </c>
      <c r="NE105" s="2">
        <v>0</v>
      </c>
      <c r="NF105" s="46">
        <v>1</v>
      </c>
      <c r="NG105" s="46">
        <v>1</v>
      </c>
      <c r="NH105" s="2">
        <v>1</v>
      </c>
      <c r="NI105" s="2">
        <v>1</v>
      </c>
      <c r="NJ105" s="38">
        <v>44102</v>
      </c>
      <c r="NK105" s="2">
        <v>2</v>
      </c>
      <c r="NL105" s="2">
        <v>0</v>
      </c>
      <c r="NM105" s="2">
        <v>0</v>
      </c>
      <c r="NN105" s="2">
        <v>0</v>
      </c>
      <c r="NO105" s="2">
        <v>0</v>
      </c>
      <c r="NP105" s="2">
        <v>0</v>
      </c>
      <c r="NQ105" s="2">
        <v>0</v>
      </c>
      <c r="NR105" s="2">
        <v>0</v>
      </c>
      <c r="NS105" s="2">
        <v>0</v>
      </c>
      <c r="NT105" s="2">
        <v>0</v>
      </c>
      <c r="NU105" s="2">
        <v>0</v>
      </c>
      <c r="NV105" s="2">
        <v>0</v>
      </c>
      <c r="NW105" s="2">
        <v>0</v>
      </c>
      <c r="NX105" s="2">
        <v>0</v>
      </c>
      <c r="NY105" s="2">
        <v>0</v>
      </c>
      <c r="NZ105" s="2">
        <v>0</v>
      </c>
      <c r="OA105" s="2">
        <v>0</v>
      </c>
      <c r="OB105" s="2">
        <v>0</v>
      </c>
      <c r="OC105" s="2">
        <v>0</v>
      </c>
      <c r="OD105" s="2">
        <v>0</v>
      </c>
      <c r="OE105" s="2">
        <v>0</v>
      </c>
      <c r="OF105" s="2">
        <v>0</v>
      </c>
      <c r="OG105" s="2">
        <v>0</v>
      </c>
      <c r="OH105" s="2">
        <v>1</v>
      </c>
      <c r="OI105" s="2">
        <v>2</v>
      </c>
      <c r="OJ105" s="2">
        <v>0</v>
      </c>
      <c r="OK105" s="2">
        <v>1</v>
      </c>
      <c r="OL105" s="2">
        <v>1</v>
      </c>
      <c r="OM105" s="2">
        <v>1</v>
      </c>
      <c r="ON105" s="2">
        <v>3</v>
      </c>
      <c r="OO105" s="2">
        <v>2</v>
      </c>
      <c r="OP105" s="2">
        <v>1</v>
      </c>
      <c r="OQ105" s="2">
        <v>1</v>
      </c>
      <c r="OR105" s="2">
        <v>1</v>
      </c>
      <c r="OS105" s="2">
        <v>1</v>
      </c>
      <c r="OT105" s="46">
        <v>3</v>
      </c>
      <c r="OU105" s="2">
        <v>1</v>
      </c>
      <c r="OV105" s="2">
        <v>1</v>
      </c>
      <c r="OW105" s="2">
        <v>1</v>
      </c>
      <c r="OX105" s="2">
        <v>2</v>
      </c>
      <c r="OY105" s="2">
        <v>3</v>
      </c>
      <c r="OZ105" s="2">
        <v>1</v>
      </c>
      <c r="PA105" s="2">
        <v>1</v>
      </c>
      <c r="PB105" s="2">
        <v>2</v>
      </c>
      <c r="PC105" s="46">
        <v>1</v>
      </c>
      <c r="PD105" s="46">
        <v>1</v>
      </c>
      <c r="PE105" s="2">
        <v>1</v>
      </c>
      <c r="PF105" s="2">
        <v>1</v>
      </c>
      <c r="PG105" s="2">
        <v>1</v>
      </c>
      <c r="PH105" s="46">
        <v>1</v>
      </c>
      <c r="PI105" s="2">
        <v>1</v>
      </c>
      <c r="PJ105" s="2">
        <v>1</v>
      </c>
      <c r="PK105" s="2">
        <v>1</v>
      </c>
      <c r="PL105" s="2">
        <v>1</v>
      </c>
      <c r="PM105" s="2">
        <v>1</v>
      </c>
      <c r="PN105" s="2">
        <v>1</v>
      </c>
      <c r="PO105" s="2">
        <v>1</v>
      </c>
      <c r="PP105" s="2">
        <v>3</v>
      </c>
      <c r="PQ105" s="2">
        <v>1</v>
      </c>
      <c r="PR105" s="2">
        <v>1</v>
      </c>
      <c r="PS105" s="2">
        <v>1</v>
      </c>
      <c r="PT105" s="2">
        <v>1</v>
      </c>
      <c r="PU105" s="2">
        <v>1</v>
      </c>
      <c r="PV105" s="2">
        <v>1</v>
      </c>
      <c r="PW105" s="2">
        <v>1</v>
      </c>
      <c r="PX105" s="2">
        <v>1</v>
      </c>
      <c r="PY105" s="2">
        <v>1</v>
      </c>
      <c r="PZ105" s="2">
        <v>1</v>
      </c>
      <c r="QA105" s="2">
        <v>1</v>
      </c>
      <c r="QB105" s="2">
        <v>1</v>
      </c>
      <c r="QC105" s="2">
        <v>1</v>
      </c>
      <c r="QD105" s="2">
        <v>3</v>
      </c>
      <c r="QE105" s="2">
        <v>1</v>
      </c>
      <c r="QF105" s="2">
        <v>1</v>
      </c>
      <c r="QG105" s="2">
        <v>1</v>
      </c>
      <c r="QH105" s="2">
        <v>1</v>
      </c>
      <c r="QI105" s="2">
        <v>2</v>
      </c>
      <c r="QJ105" s="2">
        <v>2</v>
      </c>
      <c r="QK105" s="2">
        <v>0</v>
      </c>
      <c r="QL105" s="2">
        <v>1</v>
      </c>
      <c r="QM105" s="2">
        <v>1</v>
      </c>
      <c r="QN105" s="2">
        <v>1</v>
      </c>
      <c r="QO105" s="2">
        <v>3</v>
      </c>
      <c r="QP105" s="2">
        <v>3</v>
      </c>
      <c r="QQ105" s="2">
        <v>3</v>
      </c>
      <c r="QR105" s="2">
        <v>0</v>
      </c>
      <c r="QT105" s="2">
        <v>0</v>
      </c>
      <c r="QV105" s="2">
        <v>3</v>
      </c>
      <c r="QW105" s="2">
        <v>2</v>
      </c>
      <c r="QX105" s="2">
        <v>1</v>
      </c>
      <c r="QY105" s="2">
        <v>1</v>
      </c>
      <c r="QZ105" s="2">
        <v>0</v>
      </c>
      <c r="RA105" s="2">
        <v>0</v>
      </c>
      <c r="RB105" s="2">
        <v>1</v>
      </c>
      <c r="RC105" s="2">
        <v>1</v>
      </c>
      <c r="RD105" s="2">
        <v>2</v>
      </c>
      <c r="RE105" s="2">
        <v>1</v>
      </c>
      <c r="RF105" s="2">
        <v>1</v>
      </c>
      <c r="RG105" s="2">
        <v>1</v>
      </c>
      <c r="RH105" s="2">
        <v>1</v>
      </c>
      <c r="RJ105" s="2">
        <v>1</v>
      </c>
      <c r="RK105" s="2">
        <v>1</v>
      </c>
      <c r="RL105" s="2">
        <v>1</v>
      </c>
      <c r="RM105" s="2">
        <v>1</v>
      </c>
      <c r="RN105" s="2">
        <v>0</v>
      </c>
      <c r="RO105" s="2">
        <v>0</v>
      </c>
      <c r="RP105" s="2">
        <v>1</v>
      </c>
      <c r="RQ105" s="2">
        <v>0</v>
      </c>
      <c r="RR105" s="2">
        <v>0</v>
      </c>
      <c r="RS105" s="2">
        <v>0</v>
      </c>
      <c r="RT105" s="2">
        <v>0</v>
      </c>
      <c r="RU105" s="2">
        <v>0</v>
      </c>
      <c r="RV105" s="2">
        <v>0</v>
      </c>
      <c r="RW105" s="2">
        <v>0</v>
      </c>
      <c r="RX105" s="2">
        <v>0</v>
      </c>
      <c r="RY105" s="2">
        <v>0</v>
      </c>
      <c r="RZ105" s="2">
        <v>0</v>
      </c>
      <c r="SA105" s="2">
        <v>0</v>
      </c>
      <c r="SB105" s="2">
        <v>0</v>
      </c>
      <c r="SC105" s="2">
        <v>1</v>
      </c>
      <c r="SD105" s="2">
        <v>0</v>
      </c>
      <c r="SE105" s="2">
        <v>0</v>
      </c>
      <c r="SF105" s="2">
        <v>1</v>
      </c>
      <c r="SG105" s="2">
        <v>1</v>
      </c>
      <c r="SH105" s="2">
        <v>0</v>
      </c>
      <c r="SI105" s="2">
        <v>1</v>
      </c>
      <c r="SJ105" s="2" t="s">
        <v>1438</v>
      </c>
      <c r="SK105" s="2">
        <v>1</v>
      </c>
      <c r="SL105" s="2">
        <v>1</v>
      </c>
      <c r="SM105" s="2">
        <v>1</v>
      </c>
      <c r="SN105" s="2">
        <v>1</v>
      </c>
      <c r="SO105" s="2">
        <v>1</v>
      </c>
      <c r="SP105" s="2">
        <v>1</v>
      </c>
      <c r="SQ105" s="2">
        <v>0</v>
      </c>
      <c r="SR105" s="2">
        <v>0</v>
      </c>
      <c r="SS105" s="2">
        <v>1</v>
      </c>
      <c r="ST105" s="2">
        <v>1</v>
      </c>
      <c r="SU105" s="2">
        <v>1</v>
      </c>
      <c r="SV105" s="2">
        <v>0</v>
      </c>
      <c r="SW105" s="2">
        <v>0</v>
      </c>
      <c r="SX105" s="2">
        <v>0</v>
      </c>
      <c r="SY105" s="2">
        <v>0</v>
      </c>
      <c r="SZ105" s="2">
        <v>0</v>
      </c>
      <c r="TA105" s="2">
        <v>0</v>
      </c>
      <c r="TB105" s="2">
        <v>0</v>
      </c>
      <c r="TC105" s="2">
        <v>0</v>
      </c>
      <c r="TE105" s="2">
        <v>0</v>
      </c>
      <c r="TF105" s="2">
        <v>0</v>
      </c>
      <c r="TG105" s="2">
        <v>0</v>
      </c>
      <c r="TH105" s="2">
        <v>0</v>
      </c>
      <c r="TI105" s="2">
        <v>1</v>
      </c>
      <c r="TJ105" s="2">
        <v>0</v>
      </c>
      <c r="TK105" s="2">
        <v>1</v>
      </c>
      <c r="TL105" s="2">
        <v>1</v>
      </c>
      <c r="TM105" s="2">
        <v>1</v>
      </c>
      <c r="TN105" s="2">
        <v>1</v>
      </c>
      <c r="TO105" s="2">
        <v>1</v>
      </c>
      <c r="TP105" s="2">
        <v>1</v>
      </c>
      <c r="TQ105" s="2">
        <v>1</v>
      </c>
      <c r="TR105" s="2">
        <v>1</v>
      </c>
      <c r="TS105" s="2">
        <v>1</v>
      </c>
      <c r="TT105" s="2">
        <v>1</v>
      </c>
      <c r="TU105" s="2">
        <v>1</v>
      </c>
      <c r="TV105" s="2">
        <v>1</v>
      </c>
      <c r="TW105" s="2">
        <v>0</v>
      </c>
      <c r="TX105" s="2">
        <v>0</v>
      </c>
      <c r="TY105" s="2">
        <v>0</v>
      </c>
      <c r="UA105" s="2">
        <v>1</v>
      </c>
      <c r="UB105" s="2">
        <v>1</v>
      </c>
      <c r="UC105" s="2">
        <v>1</v>
      </c>
      <c r="UD105" s="2">
        <v>0</v>
      </c>
      <c r="UE105" s="2">
        <v>1</v>
      </c>
      <c r="UF105" s="2">
        <v>1</v>
      </c>
      <c r="UG105" s="2">
        <v>1</v>
      </c>
      <c r="UH105" s="2">
        <v>0</v>
      </c>
      <c r="UI105" s="2">
        <v>1</v>
      </c>
      <c r="UJ105" s="2">
        <v>1</v>
      </c>
      <c r="UK105" s="2">
        <v>1</v>
      </c>
      <c r="UL105" s="2">
        <v>1</v>
      </c>
      <c r="UM105" s="2">
        <v>0</v>
      </c>
      <c r="UN105" s="2">
        <v>0</v>
      </c>
      <c r="UO105" s="2">
        <v>0</v>
      </c>
      <c r="UP105" s="2">
        <v>1</v>
      </c>
      <c r="UQ105" s="2">
        <v>1</v>
      </c>
      <c r="UR105" s="2">
        <v>1</v>
      </c>
      <c r="US105" s="2">
        <v>1</v>
      </c>
      <c r="UT105" s="2">
        <v>1</v>
      </c>
      <c r="UU105" s="2">
        <v>0</v>
      </c>
      <c r="UV105" s="2">
        <v>0</v>
      </c>
      <c r="UW105" s="2">
        <v>0</v>
      </c>
      <c r="UX105" s="2">
        <v>0</v>
      </c>
      <c r="UY105" s="2">
        <v>0</v>
      </c>
      <c r="UZ105" s="2">
        <v>2</v>
      </c>
    </row>
    <row r="106" spans="1:572" x14ac:dyDescent="0.25">
      <c r="A106" s="2">
        <v>168</v>
      </c>
      <c r="B106" s="2" t="s">
        <v>114</v>
      </c>
      <c r="C106" s="2" t="s">
        <v>1328</v>
      </c>
      <c r="D106" s="2">
        <v>1</v>
      </c>
      <c r="F106" s="31" t="s">
        <v>2649</v>
      </c>
      <c r="G106" s="2">
        <v>1</v>
      </c>
      <c r="H106" s="2">
        <v>0</v>
      </c>
      <c r="J106" s="2">
        <v>1</v>
      </c>
      <c r="K106" s="2">
        <v>1</v>
      </c>
      <c r="L106" s="2">
        <v>1</v>
      </c>
      <c r="M106" s="2">
        <v>1</v>
      </c>
      <c r="N106" s="2">
        <v>1</v>
      </c>
      <c r="O106" s="2">
        <v>1</v>
      </c>
      <c r="P106" s="2">
        <v>1</v>
      </c>
      <c r="Q106" s="2">
        <v>1</v>
      </c>
      <c r="R106" s="2">
        <v>1</v>
      </c>
      <c r="S106" s="2">
        <v>1</v>
      </c>
      <c r="T106" s="2">
        <v>1</v>
      </c>
      <c r="U106" s="2">
        <v>1</v>
      </c>
      <c r="V106" s="2">
        <v>1</v>
      </c>
      <c r="W106" s="2">
        <v>1</v>
      </c>
      <c r="X106" s="2">
        <v>1</v>
      </c>
      <c r="Y106" s="2">
        <v>1</v>
      </c>
      <c r="Z106" s="2">
        <v>1</v>
      </c>
      <c r="AA106" s="2">
        <v>1</v>
      </c>
      <c r="AB106" s="2">
        <v>1</v>
      </c>
      <c r="AC106" s="2">
        <v>1</v>
      </c>
      <c r="AD106" s="2">
        <v>1</v>
      </c>
      <c r="AE106" s="2">
        <v>0</v>
      </c>
      <c r="AF106" s="2">
        <v>0</v>
      </c>
      <c r="AH106" s="2">
        <v>1</v>
      </c>
      <c r="AI106" s="2">
        <v>6</v>
      </c>
      <c r="AJ106" s="46">
        <v>1</v>
      </c>
      <c r="AK106" s="2">
        <v>0</v>
      </c>
      <c r="AL106" s="2">
        <v>0</v>
      </c>
      <c r="AM106" s="2">
        <v>0</v>
      </c>
      <c r="AN106" s="2">
        <v>0</v>
      </c>
      <c r="AO106" s="2">
        <v>0</v>
      </c>
      <c r="AP106" s="2">
        <v>1</v>
      </c>
      <c r="AQ106" s="2">
        <v>0</v>
      </c>
      <c r="AR106" s="2">
        <v>1</v>
      </c>
      <c r="AS106" s="2">
        <v>0</v>
      </c>
      <c r="AT106" s="2">
        <v>0</v>
      </c>
      <c r="AU106" s="2">
        <v>0</v>
      </c>
      <c r="AV106" s="2">
        <v>0</v>
      </c>
      <c r="AW106" s="2">
        <v>0</v>
      </c>
      <c r="AX106" s="2">
        <v>0</v>
      </c>
      <c r="AY106" s="2">
        <v>0</v>
      </c>
      <c r="AZ106" s="2">
        <v>0</v>
      </c>
      <c r="BA106" s="2">
        <v>0</v>
      </c>
      <c r="BB106" s="2">
        <v>0</v>
      </c>
      <c r="BC106" s="2">
        <v>0</v>
      </c>
      <c r="BD106" s="2">
        <v>0</v>
      </c>
      <c r="BE106" s="2">
        <v>0</v>
      </c>
      <c r="BF106" s="2">
        <v>1</v>
      </c>
      <c r="BG106" s="2">
        <v>0</v>
      </c>
      <c r="BH106" s="2">
        <v>0</v>
      </c>
      <c r="BI106" s="2">
        <v>0</v>
      </c>
      <c r="BJ106" s="2">
        <v>0</v>
      </c>
      <c r="BK106" s="2">
        <v>0</v>
      </c>
      <c r="BL106" s="2">
        <v>8</v>
      </c>
      <c r="BM106" s="2">
        <v>1</v>
      </c>
      <c r="BN106" s="2">
        <v>8</v>
      </c>
      <c r="BO106" s="2">
        <v>0</v>
      </c>
      <c r="BP106" s="2">
        <v>0</v>
      </c>
      <c r="BQ106" s="2">
        <v>0</v>
      </c>
      <c r="BR106" s="2">
        <v>0</v>
      </c>
      <c r="BS106" s="2">
        <v>1</v>
      </c>
      <c r="BT106" s="2">
        <v>1</v>
      </c>
      <c r="BU106" s="2">
        <v>1</v>
      </c>
      <c r="BV106" s="2">
        <v>1</v>
      </c>
      <c r="BW106" s="2">
        <v>0</v>
      </c>
      <c r="BX106" s="2">
        <v>1</v>
      </c>
      <c r="BY106" s="2">
        <v>1</v>
      </c>
      <c r="BZ106" s="2">
        <v>0</v>
      </c>
      <c r="CA106" s="2">
        <v>0</v>
      </c>
      <c r="CB106" s="2">
        <v>1</v>
      </c>
      <c r="CC106" s="2">
        <v>1</v>
      </c>
      <c r="CD106" s="2" t="s">
        <v>1439</v>
      </c>
      <c r="CE106" s="2">
        <v>93200</v>
      </c>
      <c r="CF106" s="46">
        <v>12000</v>
      </c>
      <c r="CG106" s="2">
        <v>1</v>
      </c>
      <c r="CH106" s="46">
        <v>8</v>
      </c>
      <c r="CI106" s="2">
        <v>3</v>
      </c>
      <c r="CJ106" s="2">
        <v>0</v>
      </c>
      <c r="CK106" s="2">
        <v>0</v>
      </c>
      <c r="CL106" s="2">
        <v>1</v>
      </c>
      <c r="CM106" s="2">
        <v>2</v>
      </c>
      <c r="CN106" s="2">
        <v>1</v>
      </c>
      <c r="CO106" s="2">
        <v>1</v>
      </c>
      <c r="CP106" s="2">
        <v>1</v>
      </c>
      <c r="CQ106" s="2">
        <v>8</v>
      </c>
      <c r="CR106" s="2">
        <v>1</v>
      </c>
      <c r="CT106" s="46">
        <v>14</v>
      </c>
      <c r="CU106" s="46">
        <v>560</v>
      </c>
      <c r="CV106" s="2">
        <v>0</v>
      </c>
      <c r="CX106" s="2">
        <v>0</v>
      </c>
      <c r="CZ106" s="2">
        <v>4</v>
      </c>
      <c r="DA106" s="2">
        <v>160</v>
      </c>
      <c r="DB106" s="46">
        <v>3</v>
      </c>
      <c r="DC106" s="46">
        <v>120</v>
      </c>
      <c r="DD106" s="46">
        <v>13</v>
      </c>
      <c r="DE106" s="46">
        <v>520</v>
      </c>
      <c r="DF106" s="2">
        <v>1</v>
      </c>
      <c r="DG106" s="2">
        <v>40</v>
      </c>
      <c r="DH106" s="46">
        <v>8</v>
      </c>
      <c r="DI106" s="46">
        <v>320</v>
      </c>
      <c r="DJ106" s="46">
        <v>0</v>
      </c>
      <c r="DK106" s="46"/>
      <c r="DL106" s="2">
        <v>7</v>
      </c>
      <c r="DM106" s="2">
        <v>280</v>
      </c>
      <c r="DN106" s="46">
        <v>15</v>
      </c>
      <c r="DO106" s="46">
        <v>600</v>
      </c>
      <c r="DP106" s="46">
        <v>3</v>
      </c>
      <c r="DQ106" s="46">
        <v>80</v>
      </c>
      <c r="DR106" s="2">
        <v>1</v>
      </c>
      <c r="DS106" s="46">
        <v>1</v>
      </c>
      <c r="DT106" s="46">
        <v>40</v>
      </c>
      <c r="DU106" s="46">
        <v>1</v>
      </c>
      <c r="DV106" s="46">
        <v>40</v>
      </c>
      <c r="DW106" s="46">
        <v>1</v>
      </c>
      <c r="DX106" s="46">
        <v>40</v>
      </c>
      <c r="DY106" s="46">
        <v>0</v>
      </c>
      <c r="DZ106" s="46"/>
      <c r="EA106" s="46">
        <v>1</v>
      </c>
      <c r="EB106" s="46">
        <v>40</v>
      </c>
      <c r="EC106" s="46">
        <v>1</v>
      </c>
      <c r="ED106" s="46">
        <v>40</v>
      </c>
      <c r="EE106" s="46">
        <v>0</v>
      </c>
      <c r="EF106" s="46"/>
      <c r="EG106" s="46">
        <v>0</v>
      </c>
      <c r="EH106" s="46"/>
      <c r="EI106" s="2">
        <v>3</v>
      </c>
      <c r="EJ106" s="2">
        <v>0</v>
      </c>
      <c r="EK106" s="2">
        <v>0</v>
      </c>
      <c r="EL106" s="2">
        <v>0</v>
      </c>
      <c r="EM106" s="2">
        <v>2</v>
      </c>
      <c r="EN106" s="2">
        <v>0</v>
      </c>
      <c r="EO106" s="2">
        <v>1</v>
      </c>
      <c r="EP106" s="2">
        <v>4</v>
      </c>
      <c r="EQ106" s="2">
        <v>0</v>
      </c>
      <c r="ER106" s="2">
        <v>6</v>
      </c>
      <c r="ES106" s="2">
        <v>8</v>
      </c>
      <c r="ET106" s="2">
        <v>1</v>
      </c>
      <c r="EU106" s="2">
        <v>1</v>
      </c>
      <c r="EV106" s="2">
        <v>0</v>
      </c>
      <c r="EW106" s="2">
        <v>0</v>
      </c>
      <c r="EX106" s="2">
        <v>0</v>
      </c>
      <c r="EY106" s="2">
        <v>0</v>
      </c>
      <c r="EZ106" s="2">
        <v>0</v>
      </c>
      <c r="FA106" s="2">
        <v>0</v>
      </c>
      <c r="FB106" s="2">
        <v>0</v>
      </c>
      <c r="FC106" s="2">
        <v>0</v>
      </c>
      <c r="FD106" s="2">
        <v>0</v>
      </c>
      <c r="FZ106" s="2">
        <v>1</v>
      </c>
      <c r="GA106" s="2">
        <v>12</v>
      </c>
      <c r="GB106" s="2">
        <v>0</v>
      </c>
      <c r="GC106" s="2">
        <v>0</v>
      </c>
      <c r="GD106" s="2">
        <v>0</v>
      </c>
      <c r="GE106" s="2">
        <v>0</v>
      </c>
      <c r="GF106" s="2">
        <v>2</v>
      </c>
      <c r="GG106" s="2">
        <v>0</v>
      </c>
      <c r="GH106" s="2">
        <v>0</v>
      </c>
      <c r="GI106" s="2">
        <v>0</v>
      </c>
      <c r="GJ106" s="2">
        <v>0</v>
      </c>
      <c r="GK106" s="2">
        <v>1</v>
      </c>
      <c r="GL106" s="2">
        <v>0</v>
      </c>
      <c r="GM106" s="2">
        <v>0</v>
      </c>
      <c r="GV106" s="2">
        <v>1</v>
      </c>
      <c r="GW106" s="2">
        <v>0</v>
      </c>
      <c r="GX106" s="2">
        <v>0</v>
      </c>
      <c r="GY106" s="2">
        <v>0</v>
      </c>
      <c r="GZ106" s="2">
        <v>0</v>
      </c>
      <c r="HA106" s="2">
        <v>0</v>
      </c>
      <c r="HB106" s="2">
        <v>0</v>
      </c>
      <c r="HC106" s="2">
        <v>0</v>
      </c>
      <c r="HD106" s="2">
        <v>1</v>
      </c>
      <c r="HE106" s="2">
        <v>0</v>
      </c>
      <c r="HF106" s="2">
        <v>3</v>
      </c>
      <c r="HG106" s="2">
        <v>1</v>
      </c>
      <c r="HH106" s="2">
        <v>0</v>
      </c>
      <c r="HI106" s="2">
        <v>0</v>
      </c>
      <c r="HR106" s="2">
        <v>1</v>
      </c>
      <c r="HS106" s="2">
        <v>1</v>
      </c>
      <c r="HT106" s="2">
        <v>1</v>
      </c>
      <c r="HU106" s="2">
        <v>1</v>
      </c>
      <c r="HV106" s="2">
        <v>0</v>
      </c>
      <c r="HW106" s="2">
        <v>0</v>
      </c>
      <c r="HX106" s="2">
        <v>0</v>
      </c>
      <c r="HY106" s="2">
        <v>1</v>
      </c>
      <c r="HZ106" s="2">
        <v>0</v>
      </c>
      <c r="IA106" s="2">
        <v>0</v>
      </c>
      <c r="IB106" s="2">
        <v>0</v>
      </c>
      <c r="IC106" s="2">
        <v>0</v>
      </c>
      <c r="ID106" s="2">
        <v>0</v>
      </c>
      <c r="IE106" s="2">
        <v>1</v>
      </c>
      <c r="IF106" s="2">
        <v>1</v>
      </c>
      <c r="IG106" s="2">
        <v>0</v>
      </c>
      <c r="IP106" s="2">
        <v>4</v>
      </c>
      <c r="IQ106" s="2">
        <v>0</v>
      </c>
      <c r="IR106" s="2">
        <v>0</v>
      </c>
      <c r="IS106" s="2">
        <v>2</v>
      </c>
      <c r="IT106" s="2">
        <v>1</v>
      </c>
      <c r="IU106" s="2">
        <v>3</v>
      </c>
      <c r="IV106" s="2">
        <v>0</v>
      </c>
      <c r="IW106" s="2">
        <v>2</v>
      </c>
      <c r="IX106" s="2">
        <v>0</v>
      </c>
      <c r="IY106" s="2">
        <v>2</v>
      </c>
      <c r="IZ106" s="2">
        <v>4</v>
      </c>
      <c r="JA106" s="2">
        <v>0</v>
      </c>
      <c r="JB106" s="2">
        <v>0</v>
      </c>
      <c r="JK106" s="2">
        <v>3</v>
      </c>
      <c r="JL106" s="2">
        <v>0</v>
      </c>
      <c r="JM106" s="2">
        <v>0</v>
      </c>
      <c r="JN106" s="2">
        <v>2</v>
      </c>
      <c r="JO106" s="2">
        <v>1</v>
      </c>
      <c r="JP106" s="2">
        <v>3</v>
      </c>
      <c r="JQ106" s="2">
        <v>0</v>
      </c>
      <c r="JR106" s="2">
        <v>2</v>
      </c>
      <c r="JS106" s="2">
        <v>0</v>
      </c>
      <c r="JT106" s="2">
        <v>2</v>
      </c>
      <c r="JU106" s="2">
        <v>4</v>
      </c>
      <c r="JV106" s="2">
        <v>1</v>
      </c>
      <c r="JW106" s="2">
        <v>1</v>
      </c>
      <c r="JX106" s="2">
        <v>1</v>
      </c>
      <c r="JY106" s="2">
        <v>0</v>
      </c>
      <c r="JZ106" s="2">
        <v>1</v>
      </c>
      <c r="KA106" s="2">
        <v>0</v>
      </c>
      <c r="KB106" s="2">
        <v>0</v>
      </c>
      <c r="KC106" s="2">
        <v>1</v>
      </c>
      <c r="KD106" s="2">
        <v>0</v>
      </c>
      <c r="KE106" s="2">
        <v>0</v>
      </c>
      <c r="KF106" s="2">
        <v>1</v>
      </c>
      <c r="KG106" s="2">
        <v>7</v>
      </c>
      <c r="KH106" s="2">
        <v>1</v>
      </c>
      <c r="KJ106" s="2">
        <v>3</v>
      </c>
      <c r="KK106" s="2">
        <v>4</v>
      </c>
      <c r="KL106" s="2">
        <v>4</v>
      </c>
      <c r="KM106" s="2">
        <v>2</v>
      </c>
      <c r="KN106" s="2">
        <v>3</v>
      </c>
      <c r="KO106" s="2">
        <v>3</v>
      </c>
      <c r="KP106" s="2">
        <v>2</v>
      </c>
      <c r="KQ106" s="2">
        <v>2</v>
      </c>
      <c r="KR106" s="2">
        <v>4</v>
      </c>
      <c r="KS106" s="2">
        <v>3</v>
      </c>
      <c r="KT106" s="2">
        <v>3</v>
      </c>
      <c r="KU106" s="2">
        <v>3</v>
      </c>
      <c r="KV106" s="2">
        <v>1</v>
      </c>
      <c r="KW106" s="2">
        <v>3</v>
      </c>
      <c r="KX106" s="2">
        <v>2</v>
      </c>
      <c r="KY106" s="2">
        <v>3</v>
      </c>
      <c r="KZ106" s="2">
        <v>4</v>
      </c>
      <c r="LA106" s="2">
        <v>3</v>
      </c>
      <c r="LB106" s="2">
        <v>3</v>
      </c>
      <c r="LC106" s="2">
        <v>4</v>
      </c>
      <c r="LD106" s="2">
        <v>4</v>
      </c>
      <c r="LE106" s="2">
        <v>1</v>
      </c>
      <c r="LF106" s="2">
        <v>1</v>
      </c>
      <c r="LG106" s="2">
        <v>0</v>
      </c>
      <c r="LH106" s="2">
        <v>0</v>
      </c>
      <c r="LI106" s="2">
        <v>1</v>
      </c>
      <c r="LJ106" s="2">
        <v>1</v>
      </c>
      <c r="LK106" s="2">
        <v>1</v>
      </c>
      <c r="LL106" s="2">
        <v>0</v>
      </c>
      <c r="LM106" s="2">
        <v>0</v>
      </c>
      <c r="LN106" s="46">
        <v>1</v>
      </c>
      <c r="LO106" s="46">
        <v>1</v>
      </c>
      <c r="LP106" s="2">
        <v>1</v>
      </c>
      <c r="LQ106" s="2">
        <v>1</v>
      </c>
      <c r="LR106" s="2">
        <v>0</v>
      </c>
      <c r="LS106" s="2">
        <v>1</v>
      </c>
      <c r="LT106" s="46">
        <v>1</v>
      </c>
      <c r="LU106" s="46">
        <v>1</v>
      </c>
      <c r="LV106" s="2">
        <v>1</v>
      </c>
      <c r="LW106" s="2">
        <v>1</v>
      </c>
      <c r="LX106" s="2">
        <v>1</v>
      </c>
      <c r="LY106" s="46">
        <v>1</v>
      </c>
      <c r="LZ106" s="46">
        <v>1</v>
      </c>
      <c r="MA106" s="46">
        <v>1</v>
      </c>
      <c r="MB106" s="2">
        <v>1</v>
      </c>
      <c r="MC106" s="2">
        <v>1</v>
      </c>
      <c r="MD106" s="2">
        <v>1</v>
      </c>
      <c r="ME106" s="2">
        <v>1</v>
      </c>
      <c r="MF106" s="2">
        <v>1</v>
      </c>
      <c r="MG106" s="2">
        <v>0</v>
      </c>
      <c r="MH106" s="2">
        <v>1</v>
      </c>
      <c r="MI106" s="2">
        <v>1</v>
      </c>
      <c r="MJ106" s="2">
        <v>1</v>
      </c>
      <c r="MK106" s="2">
        <v>1</v>
      </c>
      <c r="ML106" s="2">
        <v>1</v>
      </c>
      <c r="MM106" s="2">
        <v>1</v>
      </c>
      <c r="MN106" s="46">
        <v>0</v>
      </c>
      <c r="MO106" s="46">
        <v>0</v>
      </c>
      <c r="MP106" s="2">
        <v>0</v>
      </c>
      <c r="MQ106" s="2">
        <v>1</v>
      </c>
      <c r="MR106" s="2">
        <v>0</v>
      </c>
      <c r="MS106" s="2">
        <v>1</v>
      </c>
      <c r="MT106" s="2">
        <v>1</v>
      </c>
      <c r="MU106" s="2">
        <v>1</v>
      </c>
      <c r="MV106" s="2">
        <v>1</v>
      </c>
      <c r="MW106" s="2">
        <v>1</v>
      </c>
      <c r="MX106" s="2">
        <v>1</v>
      </c>
      <c r="MY106" s="2">
        <v>1</v>
      </c>
      <c r="MZ106" s="2">
        <v>1</v>
      </c>
      <c r="NA106" s="2">
        <v>1</v>
      </c>
      <c r="NB106" s="2">
        <v>1</v>
      </c>
      <c r="NC106" s="2">
        <v>1</v>
      </c>
      <c r="ND106" s="2">
        <v>1</v>
      </c>
      <c r="NE106" s="2">
        <v>0</v>
      </c>
      <c r="NF106" s="46">
        <v>1</v>
      </c>
      <c r="NG106" s="46">
        <v>1</v>
      </c>
      <c r="NH106" s="2">
        <v>1</v>
      </c>
      <c r="NI106" s="2">
        <v>1</v>
      </c>
      <c r="NJ106" s="38">
        <v>44070</v>
      </c>
      <c r="NK106" s="2">
        <v>2</v>
      </c>
      <c r="NL106" s="2">
        <v>1</v>
      </c>
      <c r="NM106" s="2">
        <v>0</v>
      </c>
      <c r="NN106" s="2">
        <v>0</v>
      </c>
      <c r="NO106" s="2">
        <v>0</v>
      </c>
      <c r="NP106" s="2">
        <v>0</v>
      </c>
      <c r="NQ106" s="2">
        <v>0</v>
      </c>
      <c r="NR106" s="2">
        <v>1</v>
      </c>
      <c r="NS106" s="2">
        <v>0</v>
      </c>
      <c r="NT106" s="2">
        <v>1</v>
      </c>
      <c r="NU106" s="2">
        <v>0</v>
      </c>
      <c r="NV106" s="2">
        <v>0</v>
      </c>
      <c r="NW106" s="2">
        <v>1</v>
      </c>
      <c r="NX106" s="2">
        <v>0</v>
      </c>
      <c r="NY106" s="2">
        <v>1</v>
      </c>
      <c r="NZ106" s="2">
        <v>0</v>
      </c>
      <c r="OA106" s="2">
        <v>0</v>
      </c>
      <c r="OB106" s="2">
        <v>1</v>
      </c>
      <c r="OC106" s="2">
        <v>0</v>
      </c>
      <c r="OD106" s="2">
        <v>0</v>
      </c>
      <c r="OE106" s="2">
        <v>0</v>
      </c>
      <c r="OF106" s="2">
        <v>0</v>
      </c>
      <c r="OG106" s="2">
        <v>0</v>
      </c>
      <c r="OH106" s="2">
        <v>0</v>
      </c>
      <c r="OI106" s="2">
        <v>1</v>
      </c>
      <c r="OJ106" s="2">
        <v>1</v>
      </c>
      <c r="OK106" s="2">
        <v>1</v>
      </c>
      <c r="OL106" s="2">
        <v>1</v>
      </c>
      <c r="OM106" s="2">
        <v>1</v>
      </c>
      <c r="ON106" s="2">
        <v>1</v>
      </c>
      <c r="OO106" s="2">
        <v>1</v>
      </c>
      <c r="OP106" s="2">
        <v>1</v>
      </c>
      <c r="OQ106" s="2">
        <v>1</v>
      </c>
      <c r="OR106" s="2">
        <v>1</v>
      </c>
      <c r="OS106" s="2">
        <v>1</v>
      </c>
      <c r="OT106" s="46">
        <v>1</v>
      </c>
      <c r="OU106" s="2">
        <v>1</v>
      </c>
      <c r="OV106" s="2">
        <v>1</v>
      </c>
      <c r="OW106" s="2">
        <v>1</v>
      </c>
      <c r="OX106" s="2">
        <v>1</v>
      </c>
      <c r="OY106" s="2">
        <v>1</v>
      </c>
      <c r="OZ106" s="2">
        <v>1</v>
      </c>
      <c r="PA106" s="2">
        <v>1</v>
      </c>
      <c r="PB106" s="2">
        <v>1</v>
      </c>
      <c r="PC106" s="46">
        <v>1</v>
      </c>
      <c r="PD106" s="46">
        <v>1</v>
      </c>
      <c r="PE106" s="2">
        <v>1</v>
      </c>
      <c r="PF106" s="2">
        <v>1</v>
      </c>
      <c r="PG106" s="2">
        <v>1</v>
      </c>
      <c r="PH106" s="46">
        <v>1</v>
      </c>
      <c r="PI106" s="2">
        <v>1</v>
      </c>
      <c r="PJ106" s="2">
        <v>1</v>
      </c>
      <c r="PK106" s="2">
        <v>1</v>
      </c>
      <c r="PL106" s="2">
        <v>1</v>
      </c>
      <c r="PM106" s="2">
        <v>1</v>
      </c>
      <c r="PN106" s="2">
        <v>1</v>
      </c>
      <c r="PO106" s="2">
        <v>1</v>
      </c>
      <c r="PP106" s="2">
        <v>3</v>
      </c>
      <c r="PQ106" s="2">
        <v>1</v>
      </c>
      <c r="PR106" s="2">
        <v>1</v>
      </c>
      <c r="PS106" s="2">
        <v>1</v>
      </c>
      <c r="PT106" s="2">
        <v>1</v>
      </c>
      <c r="PU106" s="2">
        <v>1</v>
      </c>
      <c r="PV106" s="2">
        <v>2</v>
      </c>
      <c r="PW106" s="2">
        <v>3</v>
      </c>
      <c r="PX106" s="2">
        <v>1</v>
      </c>
      <c r="PY106" s="2">
        <v>1</v>
      </c>
      <c r="PZ106" s="2">
        <v>1</v>
      </c>
      <c r="QA106" s="2">
        <v>1</v>
      </c>
      <c r="QB106" s="2">
        <v>1</v>
      </c>
      <c r="QC106" s="2">
        <v>1</v>
      </c>
      <c r="QD106" s="2">
        <v>1</v>
      </c>
      <c r="QE106" s="2">
        <v>2</v>
      </c>
      <c r="QF106" s="2">
        <v>2</v>
      </c>
      <c r="QG106" s="2">
        <v>1</v>
      </c>
      <c r="QH106" s="2">
        <v>1</v>
      </c>
      <c r="QI106" s="2">
        <v>1</v>
      </c>
      <c r="QJ106" s="2">
        <v>1</v>
      </c>
      <c r="QK106" s="2">
        <v>1</v>
      </c>
      <c r="QL106" s="2">
        <v>1</v>
      </c>
      <c r="QM106" s="2">
        <v>1</v>
      </c>
      <c r="QN106" s="2">
        <v>1</v>
      </c>
      <c r="QO106" s="2">
        <v>2</v>
      </c>
      <c r="QP106" s="2">
        <v>1</v>
      </c>
      <c r="QQ106" s="2">
        <v>1</v>
      </c>
      <c r="QR106" s="2">
        <v>0</v>
      </c>
      <c r="QT106" s="2">
        <v>0</v>
      </c>
      <c r="QV106" s="2">
        <v>2</v>
      </c>
      <c r="QW106" s="2">
        <v>2</v>
      </c>
      <c r="QX106" s="2">
        <v>1</v>
      </c>
      <c r="QY106" s="2">
        <v>1</v>
      </c>
      <c r="QZ106" s="2">
        <v>1</v>
      </c>
      <c r="RA106" s="2">
        <v>1</v>
      </c>
      <c r="RB106" s="2">
        <v>1</v>
      </c>
      <c r="RC106" s="2">
        <v>1</v>
      </c>
      <c r="RD106" s="2">
        <v>2</v>
      </c>
      <c r="RE106" s="2">
        <v>1</v>
      </c>
      <c r="RF106" s="2">
        <v>1</v>
      </c>
      <c r="RG106" s="2">
        <v>1</v>
      </c>
      <c r="RH106" s="2">
        <v>1</v>
      </c>
      <c r="RJ106" s="2">
        <v>1</v>
      </c>
      <c r="RK106" s="2">
        <v>1</v>
      </c>
      <c r="RL106" s="2">
        <v>1</v>
      </c>
      <c r="RM106" s="2">
        <v>0</v>
      </c>
      <c r="RN106" s="2">
        <v>0</v>
      </c>
      <c r="RO106" s="2">
        <v>0</v>
      </c>
      <c r="RP106" s="2">
        <v>1</v>
      </c>
      <c r="RQ106" s="2">
        <v>0</v>
      </c>
      <c r="RR106" s="2">
        <v>1</v>
      </c>
      <c r="RS106" s="2">
        <v>1</v>
      </c>
      <c r="RT106" s="2">
        <v>0</v>
      </c>
      <c r="RU106" s="2">
        <v>1</v>
      </c>
      <c r="RV106" s="2">
        <v>0</v>
      </c>
      <c r="RW106" s="2">
        <v>1</v>
      </c>
      <c r="RX106" s="2">
        <v>1</v>
      </c>
      <c r="RY106" s="2">
        <v>1</v>
      </c>
      <c r="RZ106" s="2">
        <v>1</v>
      </c>
      <c r="SA106" s="2">
        <v>1</v>
      </c>
      <c r="SB106" s="2">
        <v>1</v>
      </c>
      <c r="SC106" s="2">
        <v>0</v>
      </c>
      <c r="SD106" s="2">
        <v>0</v>
      </c>
      <c r="SE106" s="2">
        <v>0</v>
      </c>
      <c r="SF106" s="2">
        <v>0</v>
      </c>
      <c r="SG106" s="2">
        <v>0</v>
      </c>
      <c r="SH106" s="2">
        <v>0</v>
      </c>
      <c r="SI106" s="2">
        <v>0</v>
      </c>
      <c r="SK106" s="2">
        <v>1</v>
      </c>
      <c r="SL106" s="2">
        <v>1</v>
      </c>
      <c r="SM106" s="2">
        <v>1</v>
      </c>
      <c r="SN106" s="2">
        <v>1</v>
      </c>
      <c r="SO106" s="2">
        <v>1</v>
      </c>
      <c r="SP106" s="2">
        <v>1</v>
      </c>
      <c r="SQ106" s="2">
        <v>1</v>
      </c>
      <c r="SR106" s="2">
        <v>1</v>
      </c>
      <c r="SS106" s="2">
        <v>1</v>
      </c>
      <c r="ST106" s="2">
        <v>1</v>
      </c>
      <c r="SU106" s="2">
        <v>1</v>
      </c>
      <c r="SV106" s="2">
        <v>1</v>
      </c>
      <c r="SW106" s="2">
        <v>0</v>
      </c>
      <c r="SX106" s="2">
        <v>1</v>
      </c>
      <c r="SY106" s="2">
        <v>0</v>
      </c>
      <c r="SZ106" s="2">
        <v>1</v>
      </c>
      <c r="TA106" s="2">
        <v>0</v>
      </c>
      <c r="TB106" s="2">
        <v>0</v>
      </c>
      <c r="TC106" s="2">
        <v>0</v>
      </c>
      <c r="TE106" s="2">
        <v>1</v>
      </c>
      <c r="TF106" s="2">
        <v>1</v>
      </c>
      <c r="TG106" s="2">
        <v>1</v>
      </c>
      <c r="TH106" s="2">
        <v>1</v>
      </c>
      <c r="TI106" s="2">
        <v>1</v>
      </c>
      <c r="TJ106" s="2">
        <v>1</v>
      </c>
      <c r="TK106" s="2">
        <v>1</v>
      </c>
      <c r="TL106" s="2">
        <v>1</v>
      </c>
      <c r="TM106" s="2">
        <v>1</v>
      </c>
      <c r="TN106" s="2">
        <v>1</v>
      </c>
      <c r="TO106" s="2">
        <v>1</v>
      </c>
      <c r="TP106" s="2">
        <v>1</v>
      </c>
      <c r="TQ106" s="2">
        <v>1</v>
      </c>
      <c r="TR106" s="2">
        <v>1</v>
      </c>
      <c r="TS106" s="2">
        <v>0</v>
      </c>
      <c r="TT106" s="2">
        <v>0</v>
      </c>
      <c r="TU106" s="2">
        <v>0</v>
      </c>
      <c r="TV106" s="2">
        <v>0</v>
      </c>
      <c r="TW106" s="2">
        <v>0</v>
      </c>
      <c r="TX106" s="2">
        <v>0</v>
      </c>
      <c r="TY106" s="2">
        <v>0</v>
      </c>
      <c r="UA106" s="2">
        <v>3</v>
      </c>
      <c r="UB106" s="2">
        <v>3</v>
      </c>
      <c r="UC106" s="2">
        <v>1</v>
      </c>
      <c r="UD106" s="2">
        <v>1</v>
      </c>
      <c r="UE106" s="2">
        <v>0</v>
      </c>
      <c r="UF106" s="2">
        <v>0</v>
      </c>
      <c r="UG106" s="2">
        <v>1</v>
      </c>
      <c r="UH106" s="2">
        <v>1</v>
      </c>
      <c r="UI106" s="2">
        <v>1</v>
      </c>
      <c r="UJ106" s="2">
        <v>1</v>
      </c>
      <c r="UK106" s="2">
        <v>1</v>
      </c>
      <c r="UL106" s="2">
        <v>0</v>
      </c>
      <c r="UM106" s="2">
        <v>0</v>
      </c>
      <c r="UN106" s="2">
        <v>0</v>
      </c>
      <c r="UO106" s="2">
        <v>0</v>
      </c>
      <c r="UP106" s="2">
        <v>1</v>
      </c>
      <c r="UQ106" s="2">
        <v>0</v>
      </c>
      <c r="UR106" s="2">
        <v>1</v>
      </c>
      <c r="US106" s="2">
        <v>1</v>
      </c>
      <c r="UT106" s="2">
        <v>0</v>
      </c>
      <c r="UU106" s="2">
        <v>0</v>
      </c>
      <c r="UV106" s="2">
        <v>1</v>
      </c>
      <c r="UW106" s="2">
        <v>0</v>
      </c>
      <c r="UX106" s="2">
        <v>0</v>
      </c>
      <c r="UY106" s="2">
        <v>0</v>
      </c>
      <c r="UZ106" s="2">
        <v>2</v>
      </c>
    </row>
    <row r="107" spans="1:572" x14ac:dyDescent="0.25">
      <c r="A107" s="2">
        <v>170</v>
      </c>
      <c r="B107" s="2" t="s">
        <v>114</v>
      </c>
      <c r="C107" s="2" t="s">
        <v>1328</v>
      </c>
      <c r="D107" s="2">
        <v>1</v>
      </c>
      <c r="F107" s="31" t="s">
        <v>2650</v>
      </c>
      <c r="G107" s="2">
        <v>1</v>
      </c>
      <c r="H107" s="2">
        <v>0</v>
      </c>
      <c r="J107" s="2">
        <v>1</v>
      </c>
      <c r="K107" s="2">
        <v>1</v>
      </c>
      <c r="L107" s="2">
        <v>1</v>
      </c>
      <c r="M107" s="2">
        <v>1</v>
      </c>
      <c r="N107" s="2">
        <v>1</v>
      </c>
      <c r="O107" s="2">
        <v>1</v>
      </c>
      <c r="P107" s="2">
        <v>1</v>
      </c>
      <c r="Q107" s="2">
        <v>1</v>
      </c>
      <c r="R107" s="2">
        <v>1</v>
      </c>
      <c r="S107" s="2">
        <v>1</v>
      </c>
      <c r="T107" s="2">
        <v>1</v>
      </c>
      <c r="U107" s="2">
        <v>1</v>
      </c>
      <c r="V107" s="2">
        <v>1</v>
      </c>
      <c r="W107" s="2">
        <v>1</v>
      </c>
      <c r="X107" s="2">
        <v>1</v>
      </c>
      <c r="Y107" s="2">
        <v>1</v>
      </c>
      <c r="Z107" s="2">
        <v>1</v>
      </c>
      <c r="AA107" s="2">
        <v>1</v>
      </c>
      <c r="AB107" s="2">
        <v>1</v>
      </c>
      <c r="AC107" s="2">
        <v>1</v>
      </c>
      <c r="AD107" s="2">
        <v>1</v>
      </c>
      <c r="AE107" s="2">
        <v>0</v>
      </c>
      <c r="AF107" s="2">
        <v>1</v>
      </c>
      <c r="AG107" s="2">
        <v>5</v>
      </c>
      <c r="AH107" s="2">
        <v>1</v>
      </c>
      <c r="AI107" s="2">
        <v>4</v>
      </c>
      <c r="AJ107" s="46">
        <v>0</v>
      </c>
      <c r="AK107" s="2">
        <v>0</v>
      </c>
      <c r="AL107" s="2">
        <v>0</v>
      </c>
      <c r="AM107" s="2">
        <v>0</v>
      </c>
      <c r="AN107" s="2">
        <v>0</v>
      </c>
      <c r="AO107" s="2">
        <v>0</v>
      </c>
      <c r="AP107" s="2">
        <v>0</v>
      </c>
      <c r="AQ107" s="2">
        <v>0</v>
      </c>
      <c r="AR107" s="2">
        <v>0</v>
      </c>
      <c r="AS107" s="2">
        <v>0</v>
      </c>
      <c r="AT107" s="2">
        <v>0</v>
      </c>
      <c r="AU107" s="2">
        <v>0</v>
      </c>
      <c r="AV107" s="2">
        <v>0</v>
      </c>
      <c r="AW107" s="2">
        <v>0</v>
      </c>
      <c r="AX107" s="2">
        <v>0</v>
      </c>
      <c r="AY107" s="2">
        <v>0</v>
      </c>
      <c r="AZ107" s="2">
        <v>0</v>
      </c>
      <c r="BA107" s="2">
        <v>0</v>
      </c>
      <c r="BB107" s="2">
        <v>0</v>
      </c>
      <c r="BC107" s="2">
        <v>0</v>
      </c>
      <c r="BD107" s="2">
        <v>0</v>
      </c>
      <c r="BE107" s="2">
        <v>0</v>
      </c>
      <c r="BF107" s="2">
        <v>1</v>
      </c>
      <c r="BG107" s="2">
        <v>15</v>
      </c>
      <c r="BH107" s="2">
        <v>0</v>
      </c>
      <c r="BI107" s="2">
        <v>0</v>
      </c>
      <c r="BJ107" s="2">
        <v>0</v>
      </c>
      <c r="BK107" s="2">
        <v>5</v>
      </c>
      <c r="BL107" s="2">
        <v>8</v>
      </c>
      <c r="BM107" s="2">
        <v>0</v>
      </c>
      <c r="BN107" s="2">
        <v>6</v>
      </c>
      <c r="BO107" s="2">
        <v>0</v>
      </c>
      <c r="BP107" s="2">
        <v>0</v>
      </c>
      <c r="BQ107" s="2">
        <v>12</v>
      </c>
      <c r="BR107" s="2">
        <v>5</v>
      </c>
      <c r="BS107" s="2">
        <v>0</v>
      </c>
      <c r="CB107" s="2">
        <v>1</v>
      </c>
      <c r="CC107" s="2">
        <v>0</v>
      </c>
      <c r="CE107" s="2">
        <v>18000</v>
      </c>
      <c r="CF107" s="46">
        <v>12000</v>
      </c>
      <c r="CG107" s="2">
        <v>0</v>
      </c>
      <c r="CH107" s="46">
        <v>6</v>
      </c>
      <c r="CI107" s="2">
        <v>5</v>
      </c>
      <c r="CJ107" s="2">
        <v>0</v>
      </c>
      <c r="CK107" s="2">
        <v>0</v>
      </c>
      <c r="CL107" s="2">
        <v>0</v>
      </c>
      <c r="CM107" s="2">
        <v>6</v>
      </c>
      <c r="CN107" s="2">
        <v>1</v>
      </c>
      <c r="CO107" s="2">
        <v>1</v>
      </c>
      <c r="CP107" s="2">
        <v>1</v>
      </c>
      <c r="CQ107" s="2">
        <v>2</v>
      </c>
      <c r="CR107" s="2">
        <v>1</v>
      </c>
      <c r="CT107" s="46">
        <v>15</v>
      </c>
      <c r="CU107" s="46">
        <v>600</v>
      </c>
      <c r="CV107" s="2">
        <v>0</v>
      </c>
      <c r="CX107" s="2">
        <v>1</v>
      </c>
      <c r="CY107" s="2">
        <v>40</v>
      </c>
      <c r="CZ107" s="2">
        <v>2</v>
      </c>
      <c r="DA107" s="2">
        <v>80</v>
      </c>
      <c r="DB107" s="46">
        <v>5</v>
      </c>
      <c r="DC107" s="46">
        <v>180</v>
      </c>
      <c r="DD107" s="46">
        <v>8</v>
      </c>
      <c r="DE107" s="46">
        <v>320</v>
      </c>
      <c r="DF107" s="2">
        <v>1</v>
      </c>
      <c r="DG107" s="2">
        <v>40</v>
      </c>
      <c r="DH107" s="46">
        <v>6</v>
      </c>
      <c r="DI107" s="46">
        <v>240</v>
      </c>
      <c r="DJ107" s="46">
        <v>0</v>
      </c>
      <c r="DK107" s="46"/>
      <c r="DL107" s="2">
        <v>8</v>
      </c>
      <c r="DM107" s="2">
        <v>320</v>
      </c>
      <c r="DN107" s="46">
        <v>14</v>
      </c>
      <c r="DO107" s="46">
        <v>560</v>
      </c>
      <c r="DP107" s="46">
        <v>5</v>
      </c>
      <c r="DQ107" s="46">
        <v>180</v>
      </c>
      <c r="DR107" s="2">
        <v>0</v>
      </c>
      <c r="DS107" s="46"/>
      <c r="DT107" s="46"/>
      <c r="DU107" s="46"/>
      <c r="DV107" s="46"/>
      <c r="DW107" s="46"/>
      <c r="DX107" s="46"/>
      <c r="DY107" s="46"/>
      <c r="DZ107" s="46"/>
      <c r="EA107" s="46"/>
      <c r="EB107" s="46"/>
      <c r="EC107" s="46"/>
      <c r="ED107" s="46"/>
      <c r="EE107" s="46"/>
      <c r="EF107" s="46"/>
      <c r="EG107" s="46"/>
      <c r="EH107" s="46"/>
      <c r="EI107" s="2">
        <v>0</v>
      </c>
      <c r="EJ107" s="2">
        <v>0</v>
      </c>
      <c r="EK107" s="2">
        <v>0</v>
      </c>
      <c r="EL107" s="2">
        <v>0</v>
      </c>
      <c r="EM107" s="2">
        <v>0</v>
      </c>
      <c r="EN107" s="2">
        <v>0</v>
      </c>
      <c r="EO107" s="2">
        <v>0</v>
      </c>
      <c r="EP107" s="2">
        <v>0</v>
      </c>
      <c r="EQ107" s="2">
        <v>0</v>
      </c>
      <c r="ER107" s="2">
        <v>0</v>
      </c>
      <c r="ES107" s="2">
        <v>0</v>
      </c>
      <c r="ET107" s="2">
        <v>0</v>
      </c>
      <c r="EU107" s="2">
        <v>0</v>
      </c>
      <c r="FD107" s="2">
        <v>0</v>
      </c>
      <c r="FZ107" s="2">
        <v>0</v>
      </c>
      <c r="GV107" s="2">
        <v>1</v>
      </c>
      <c r="GW107" s="2">
        <v>0</v>
      </c>
      <c r="GX107" s="2">
        <v>0</v>
      </c>
      <c r="GY107" s="2">
        <v>0</v>
      </c>
      <c r="GZ107" s="2">
        <v>0</v>
      </c>
      <c r="HA107" s="2">
        <v>0</v>
      </c>
      <c r="HB107" s="2">
        <v>0</v>
      </c>
      <c r="HC107" s="2">
        <v>0</v>
      </c>
      <c r="HD107" s="2">
        <v>1</v>
      </c>
      <c r="HE107" s="2">
        <v>0</v>
      </c>
      <c r="HF107" s="2">
        <v>0</v>
      </c>
      <c r="HG107" s="2">
        <v>0</v>
      </c>
      <c r="HH107" s="2">
        <v>0</v>
      </c>
      <c r="HI107" s="2">
        <v>0</v>
      </c>
      <c r="HR107" s="2">
        <v>1</v>
      </c>
      <c r="HS107" s="2">
        <v>1</v>
      </c>
      <c r="HT107" s="2">
        <v>0</v>
      </c>
      <c r="HU107" s="2">
        <v>0</v>
      </c>
      <c r="HV107" s="2">
        <v>0</v>
      </c>
      <c r="HW107" s="2">
        <v>0</v>
      </c>
      <c r="HX107" s="2">
        <v>0</v>
      </c>
      <c r="HY107" s="2">
        <v>0</v>
      </c>
      <c r="HZ107" s="2">
        <v>0</v>
      </c>
      <c r="IA107" s="2">
        <v>0</v>
      </c>
      <c r="IB107" s="2">
        <v>1</v>
      </c>
      <c r="IC107" s="2">
        <v>0</v>
      </c>
      <c r="ID107" s="2">
        <v>0</v>
      </c>
      <c r="IE107" s="2">
        <v>0</v>
      </c>
      <c r="IF107" s="2">
        <v>0</v>
      </c>
      <c r="IG107" s="2">
        <v>0</v>
      </c>
      <c r="IP107" s="2">
        <v>10</v>
      </c>
      <c r="IQ107" s="2">
        <v>0</v>
      </c>
      <c r="IR107" s="2">
        <v>2</v>
      </c>
      <c r="IS107" s="2">
        <v>0</v>
      </c>
      <c r="IT107" s="2">
        <v>2</v>
      </c>
      <c r="IU107" s="2">
        <v>6</v>
      </c>
      <c r="IV107" s="2">
        <v>1</v>
      </c>
      <c r="IW107" s="2">
        <v>3</v>
      </c>
      <c r="IX107" s="2">
        <v>0</v>
      </c>
      <c r="IY107" s="2">
        <v>2</v>
      </c>
      <c r="IZ107" s="2">
        <v>8</v>
      </c>
      <c r="JA107" s="2">
        <v>2</v>
      </c>
      <c r="JB107" s="2">
        <v>0</v>
      </c>
      <c r="JK107" s="2">
        <v>10</v>
      </c>
      <c r="JL107" s="2">
        <v>0</v>
      </c>
      <c r="JM107" s="2">
        <v>2</v>
      </c>
      <c r="JN107" s="2">
        <v>0</v>
      </c>
      <c r="JO107" s="2">
        <v>2</v>
      </c>
      <c r="JP107" s="2">
        <v>6</v>
      </c>
      <c r="JQ107" s="2">
        <v>1</v>
      </c>
      <c r="JR107" s="2">
        <v>3</v>
      </c>
      <c r="JS107" s="2">
        <v>0</v>
      </c>
      <c r="JT107" s="2">
        <v>2</v>
      </c>
      <c r="JU107" s="2">
        <v>8</v>
      </c>
      <c r="JV107" s="2">
        <v>2</v>
      </c>
      <c r="JW107" s="2">
        <v>0</v>
      </c>
      <c r="KF107" s="2">
        <v>1</v>
      </c>
      <c r="KG107" s="2">
        <v>10</v>
      </c>
      <c r="KH107" s="2">
        <v>1</v>
      </c>
      <c r="KJ107" s="2">
        <v>4</v>
      </c>
      <c r="KK107" s="2">
        <v>4</v>
      </c>
      <c r="KL107" s="2">
        <v>4</v>
      </c>
      <c r="KM107" s="2">
        <v>4</v>
      </c>
      <c r="KN107" s="2">
        <v>4</v>
      </c>
      <c r="KO107" s="2">
        <v>3</v>
      </c>
      <c r="KP107" s="2">
        <v>4</v>
      </c>
      <c r="KQ107" s="2">
        <v>3</v>
      </c>
      <c r="KR107" s="2">
        <v>4</v>
      </c>
      <c r="KS107" s="2">
        <v>4</v>
      </c>
      <c r="KT107" s="2">
        <v>4</v>
      </c>
      <c r="KU107" s="2">
        <v>4</v>
      </c>
      <c r="KV107" s="2">
        <v>0</v>
      </c>
      <c r="LE107" s="2">
        <v>1</v>
      </c>
      <c r="LF107" s="2">
        <v>1</v>
      </c>
      <c r="LG107" s="2">
        <v>0</v>
      </c>
      <c r="LH107" s="2">
        <v>0</v>
      </c>
      <c r="LI107" s="2">
        <v>0</v>
      </c>
      <c r="LJ107" s="2">
        <v>1</v>
      </c>
      <c r="LK107" s="2">
        <v>1</v>
      </c>
      <c r="LL107" s="2">
        <v>1</v>
      </c>
      <c r="LM107" s="2">
        <v>0</v>
      </c>
      <c r="LN107" s="46">
        <v>1</v>
      </c>
      <c r="LO107" s="46">
        <v>1</v>
      </c>
      <c r="LP107" s="2">
        <v>1</v>
      </c>
      <c r="LQ107" s="2">
        <v>1</v>
      </c>
      <c r="LR107" s="2">
        <v>0</v>
      </c>
      <c r="LS107" s="2">
        <v>1</v>
      </c>
      <c r="LT107" s="46">
        <v>1</v>
      </c>
      <c r="LU107" s="46">
        <v>1</v>
      </c>
      <c r="LV107" s="2">
        <v>1</v>
      </c>
      <c r="LW107" s="2">
        <v>0</v>
      </c>
      <c r="LX107" s="2">
        <v>1</v>
      </c>
      <c r="LY107" s="46">
        <v>1</v>
      </c>
      <c r="LZ107" s="46">
        <v>1</v>
      </c>
      <c r="MA107" s="46">
        <v>0</v>
      </c>
      <c r="MB107" s="2">
        <v>1</v>
      </c>
      <c r="MC107" s="2">
        <v>1</v>
      </c>
      <c r="MD107" s="2">
        <v>0</v>
      </c>
      <c r="ME107" s="2">
        <v>1</v>
      </c>
      <c r="MF107" s="2">
        <v>1</v>
      </c>
      <c r="MG107" s="2">
        <v>0</v>
      </c>
      <c r="MH107" s="2">
        <v>1</v>
      </c>
      <c r="MI107" s="2">
        <v>1</v>
      </c>
      <c r="MJ107" s="2">
        <v>1</v>
      </c>
      <c r="MK107" s="2">
        <v>1</v>
      </c>
      <c r="ML107" s="2">
        <v>1</v>
      </c>
      <c r="MM107" s="2">
        <v>0</v>
      </c>
      <c r="MN107" s="46">
        <v>1</v>
      </c>
      <c r="MO107" s="46">
        <v>1</v>
      </c>
      <c r="MP107" s="2">
        <v>0</v>
      </c>
      <c r="MQ107" s="2">
        <v>1</v>
      </c>
      <c r="MR107" s="2">
        <v>0</v>
      </c>
      <c r="MS107" s="2">
        <v>1</v>
      </c>
      <c r="MT107" s="2">
        <v>1</v>
      </c>
      <c r="MU107" s="2">
        <v>1</v>
      </c>
      <c r="MV107" s="2">
        <v>1</v>
      </c>
      <c r="MW107" s="2">
        <v>1</v>
      </c>
      <c r="MX107" s="2">
        <v>1</v>
      </c>
      <c r="MY107" s="2">
        <v>0</v>
      </c>
      <c r="MZ107" s="2">
        <v>1</v>
      </c>
      <c r="NA107" s="2">
        <v>0</v>
      </c>
      <c r="NB107" s="2">
        <v>1</v>
      </c>
      <c r="NC107" s="2">
        <v>1</v>
      </c>
      <c r="ND107" s="2">
        <v>1</v>
      </c>
      <c r="NE107" s="2">
        <v>0</v>
      </c>
      <c r="NF107" s="46">
        <v>1</v>
      </c>
      <c r="NG107" s="46">
        <v>1</v>
      </c>
      <c r="NH107" s="2">
        <v>1</v>
      </c>
      <c r="NI107" s="2">
        <v>1</v>
      </c>
      <c r="NJ107" s="38">
        <v>44161</v>
      </c>
      <c r="NK107" s="2">
        <v>2</v>
      </c>
      <c r="NL107" s="2">
        <v>1</v>
      </c>
      <c r="NM107" s="2">
        <v>0</v>
      </c>
      <c r="NN107" s="2">
        <v>0</v>
      </c>
      <c r="NO107" s="2">
        <v>0</v>
      </c>
      <c r="NP107" s="2">
        <v>0</v>
      </c>
      <c r="NQ107" s="2">
        <v>0</v>
      </c>
      <c r="NR107" s="2">
        <v>1</v>
      </c>
      <c r="NS107" s="2">
        <v>0</v>
      </c>
      <c r="NT107" s="2">
        <v>1</v>
      </c>
      <c r="NU107" s="2">
        <v>0</v>
      </c>
      <c r="NV107" s="2">
        <v>0</v>
      </c>
      <c r="NW107" s="2">
        <v>0</v>
      </c>
      <c r="NX107" s="2">
        <v>0</v>
      </c>
      <c r="NY107" s="2">
        <v>0</v>
      </c>
      <c r="NZ107" s="2">
        <v>0</v>
      </c>
      <c r="OA107" s="2">
        <v>0</v>
      </c>
      <c r="OB107" s="2">
        <v>0</v>
      </c>
      <c r="OC107" s="2">
        <v>0</v>
      </c>
      <c r="OD107" s="2">
        <v>0</v>
      </c>
      <c r="OE107" s="2">
        <v>0</v>
      </c>
      <c r="OF107" s="2">
        <v>0</v>
      </c>
      <c r="OG107" s="2">
        <v>0</v>
      </c>
      <c r="OH107" s="2">
        <v>0</v>
      </c>
      <c r="OI107" s="2">
        <v>1</v>
      </c>
      <c r="OJ107" s="2">
        <v>1</v>
      </c>
      <c r="OK107" s="2">
        <v>1</v>
      </c>
      <c r="OL107" s="2">
        <v>1</v>
      </c>
      <c r="OM107" s="2">
        <v>1</v>
      </c>
      <c r="ON107" s="2">
        <v>3</v>
      </c>
      <c r="OO107" s="2">
        <v>1</v>
      </c>
      <c r="OP107" s="2">
        <v>1</v>
      </c>
      <c r="OQ107" s="2">
        <v>1</v>
      </c>
      <c r="OR107" s="2">
        <v>1</v>
      </c>
      <c r="OS107" s="2">
        <v>1</v>
      </c>
      <c r="OT107" s="46">
        <v>1</v>
      </c>
      <c r="OU107" s="2">
        <v>3</v>
      </c>
      <c r="OV107" s="2">
        <v>3</v>
      </c>
      <c r="OW107" s="2">
        <v>1</v>
      </c>
      <c r="OX107" s="2">
        <v>1</v>
      </c>
      <c r="OY107" s="2">
        <v>1</v>
      </c>
      <c r="OZ107" s="2">
        <v>1</v>
      </c>
      <c r="PA107" s="2">
        <v>1</v>
      </c>
      <c r="PB107" s="2">
        <v>2</v>
      </c>
      <c r="PC107" s="46">
        <v>2</v>
      </c>
      <c r="PD107" s="46">
        <v>2</v>
      </c>
      <c r="PE107" s="2">
        <v>2</v>
      </c>
      <c r="PF107" s="2">
        <v>1</v>
      </c>
      <c r="PG107" s="2">
        <v>3</v>
      </c>
      <c r="PH107" s="46">
        <v>1</v>
      </c>
      <c r="PI107" s="2">
        <v>1</v>
      </c>
      <c r="PJ107" s="2">
        <v>1</v>
      </c>
      <c r="PK107" s="2">
        <v>3</v>
      </c>
      <c r="PL107" s="2">
        <v>1</v>
      </c>
      <c r="PM107" s="2">
        <v>1</v>
      </c>
      <c r="PN107" s="2">
        <v>1</v>
      </c>
      <c r="PO107" s="2">
        <v>1</v>
      </c>
      <c r="PP107" s="2">
        <v>3</v>
      </c>
      <c r="PQ107" s="2">
        <v>3</v>
      </c>
      <c r="PR107" s="2">
        <v>1</v>
      </c>
      <c r="PS107" s="2">
        <v>1</v>
      </c>
      <c r="PT107" s="2">
        <v>1</v>
      </c>
      <c r="PU107" s="2">
        <v>1</v>
      </c>
      <c r="PV107" s="2">
        <v>3</v>
      </c>
      <c r="PW107" s="2">
        <v>1</v>
      </c>
      <c r="PX107" s="2">
        <v>1</v>
      </c>
      <c r="PY107" s="2">
        <v>1</v>
      </c>
      <c r="PZ107" s="2">
        <v>1</v>
      </c>
      <c r="QA107" s="2">
        <v>1</v>
      </c>
      <c r="QB107" s="2">
        <v>1</v>
      </c>
      <c r="QC107" s="2">
        <v>1</v>
      </c>
      <c r="QD107" s="2">
        <v>1</v>
      </c>
      <c r="QE107" s="2">
        <v>1</v>
      </c>
      <c r="QF107" s="2">
        <v>1</v>
      </c>
      <c r="QG107" s="2">
        <v>1</v>
      </c>
      <c r="QH107" s="2">
        <v>1</v>
      </c>
      <c r="QI107" s="2">
        <v>3</v>
      </c>
      <c r="QJ107" s="2">
        <v>1</v>
      </c>
      <c r="QK107" s="2">
        <v>1</v>
      </c>
      <c r="QL107" s="2">
        <v>1</v>
      </c>
      <c r="QM107" s="2">
        <v>1</v>
      </c>
      <c r="QN107" s="2">
        <v>1</v>
      </c>
      <c r="QO107" s="2">
        <v>3</v>
      </c>
      <c r="QP107" s="2">
        <v>1</v>
      </c>
      <c r="QQ107" s="2">
        <v>1</v>
      </c>
      <c r="QR107" s="2">
        <v>0</v>
      </c>
      <c r="QT107" s="2">
        <v>0</v>
      </c>
      <c r="QV107" s="2">
        <v>1</v>
      </c>
      <c r="QW107" s="2">
        <v>1</v>
      </c>
      <c r="QX107" s="2">
        <v>1</v>
      </c>
      <c r="QY107" s="2">
        <v>1</v>
      </c>
      <c r="QZ107" s="2">
        <v>0</v>
      </c>
      <c r="RA107" s="2">
        <v>1</v>
      </c>
      <c r="RB107" s="2">
        <v>1</v>
      </c>
      <c r="RC107" s="2">
        <v>1</v>
      </c>
      <c r="RD107" s="2">
        <v>3</v>
      </c>
      <c r="RE107" s="2">
        <v>1</v>
      </c>
      <c r="RF107" s="2">
        <v>1</v>
      </c>
      <c r="RG107" s="2">
        <v>1</v>
      </c>
      <c r="RH107" s="2">
        <v>1</v>
      </c>
      <c r="RJ107" s="2">
        <v>1</v>
      </c>
      <c r="RK107" s="2">
        <v>1</v>
      </c>
      <c r="RL107" s="2">
        <v>0</v>
      </c>
      <c r="RM107" s="2">
        <v>0</v>
      </c>
      <c r="RN107" s="2">
        <v>0</v>
      </c>
      <c r="RO107" s="2">
        <v>0</v>
      </c>
      <c r="RP107" s="2">
        <v>0</v>
      </c>
      <c r="RQ107" s="2">
        <v>0</v>
      </c>
      <c r="RR107" s="2">
        <v>1</v>
      </c>
      <c r="RS107" s="2">
        <v>1</v>
      </c>
      <c r="RT107" s="2">
        <v>0</v>
      </c>
      <c r="RU107" s="2">
        <v>1</v>
      </c>
      <c r="RV107" s="2">
        <v>0</v>
      </c>
      <c r="RW107" s="2">
        <v>1</v>
      </c>
      <c r="RX107" s="2">
        <v>1</v>
      </c>
      <c r="RY107" s="2">
        <v>1</v>
      </c>
      <c r="RZ107" s="2">
        <v>0</v>
      </c>
      <c r="SA107" s="2">
        <v>1</v>
      </c>
      <c r="SB107" s="2">
        <v>1</v>
      </c>
      <c r="SC107" s="2">
        <v>0</v>
      </c>
      <c r="SD107" s="2">
        <v>0</v>
      </c>
      <c r="SE107" s="2">
        <v>0</v>
      </c>
      <c r="SF107" s="2">
        <v>0</v>
      </c>
      <c r="SG107" s="2">
        <v>0</v>
      </c>
      <c r="SH107" s="2">
        <v>0</v>
      </c>
      <c r="SI107" s="2">
        <v>0</v>
      </c>
      <c r="SK107" s="2">
        <v>1</v>
      </c>
      <c r="SL107" s="2">
        <v>1</v>
      </c>
      <c r="SM107" s="2">
        <v>1</v>
      </c>
      <c r="SN107" s="2">
        <v>1</v>
      </c>
      <c r="SO107" s="2">
        <v>1</v>
      </c>
      <c r="SP107" s="2">
        <v>1</v>
      </c>
      <c r="SQ107" s="2">
        <v>1</v>
      </c>
      <c r="SR107" s="2">
        <v>1</v>
      </c>
      <c r="SS107" s="2">
        <v>1</v>
      </c>
      <c r="ST107" s="2">
        <v>1</v>
      </c>
      <c r="SU107" s="2">
        <v>1</v>
      </c>
      <c r="SV107" s="2">
        <v>0</v>
      </c>
      <c r="SW107" s="2">
        <v>0</v>
      </c>
      <c r="SX107" s="2">
        <v>0</v>
      </c>
      <c r="SY107" s="2">
        <v>0</v>
      </c>
      <c r="SZ107" s="2">
        <v>0</v>
      </c>
      <c r="TA107" s="2">
        <v>0</v>
      </c>
      <c r="TB107" s="2">
        <v>0</v>
      </c>
      <c r="TC107" s="2">
        <v>0</v>
      </c>
      <c r="TE107" s="2">
        <v>1</v>
      </c>
      <c r="TF107" s="2">
        <v>1</v>
      </c>
      <c r="TG107" s="2">
        <v>1</v>
      </c>
      <c r="TH107" s="2">
        <v>1</v>
      </c>
      <c r="TI107" s="2">
        <v>1</v>
      </c>
      <c r="TJ107" s="2">
        <v>1</v>
      </c>
      <c r="TK107" s="2">
        <v>1</v>
      </c>
      <c r="TL107" s="2">
        <v>1</v>
      </c>
      <c r="TM107" s="2">
        <v>1</v>
      </c>
      <c r="TN107" s="2">
        <v>1</v>
      </c>
      <c r="TO107" s="2">
        <v>1</v>
      </c>
      <c r="TP107" s="2">
        <v>1</v>
      </c>
      <c r="TQ107" s="2">
        <v>1</v>
      </c>
      <c r="TR107" s="2">
        <v>1</v>
      </c>
      <c r="TS107" s="2">
        <v>1</v>
      </c>
      <c r="TT107" s="2">
        <v>0</v>
      </c>
      <c r="TU107" s="2">
        <v>0</v>
      </c>
      <c r="TV107" s="2">
        <v>0</v>
      </c>
      <c r="TW107" s="2">
        <v>1</v>
      </c>
      <c r="TX107" s="2">
        <v>0</v>
      </c>
      <c r="TY107" s="2">
        <v>0</v>
      </c>
      <c r="UA107" s="2">
        <v>1</v>
      </c>
      <c r="UB107" s="2">
        <v>1</v>
      </c>
      <c r="UC107" s="2">
        <v>1</v>
      </c>
      <c r="UD107" s="2">
        <v>0</v>
      </c>
      <c r="UE107" s="2">
        <v>1</v>
      </c>
      <c r="UF107" s="2">
        <v>1</v>
      </c>
      <c r="UG107" s="2">
        <v>0</v>
      </c>
      <c r="UH107" s="2">
        <v>0</v>
      </c>
      <c r="UI107" s="2">
        <v>1</v>
      </c>
      <c r="UJ107" s="2">
        <v>1</v>
      </c>
      <c r="UK107" s="2">
        <v>0</v>
      </c>
      <c r="UL107" s="2">
        <v>0</v>
      </c>
      <c r="UM107" s="2">
        <v>0</v>
      </c>
      <c r="UN107" s="2">
        <v>1</v>
      </c>
      <c r="UO107" s="2">
        <v>0</v>
      </c>
      <c r="UP107" s="2">
        <v>1</v>
      </c>
      <c r="UQ107" s="2">
        <v>1</v>
      </c>
      <c r="UR107" s="2">
        <v>1</v>
      </c>
      <c r="US107" s="2">
        <v>1</v>
      </c>
      <c r="UT107" s="2">
        <v>1</v>
      </c>
      <c r="UU107" s="2">
        <v>1</v>
      </c>
      <c r="UV107" s="2">
        <v>1</v>
      </c>
      <c r="UW107" s="2">
        <v>1</v>
      </c>
      <c r="UX107" s="2">
        <v>0</v>
      </c>
      <c r="UY107" s="2">
        <v>0</v>
      </c>
      <c r="UZ107" s="2">
        <v>2</v>
      </c>
    </row>
    <row r="108" spans="1:572" x14ac:dyDescent="0.25">
      <c r="A108" s="2">
        <v>171</v>
      </c>
      <c r="B108" s="2" t="s">
        <v>114</v>
      </c>
      <c r="C108" s="2" t="s">
        <v>1328</v>
      </c>
      <c r="D108" s="2">
        <v>1</v>
      </c>
      <c r="F108" s="31" t="s">
        <v>2651</v>
      </c>
      <c r="G108" s="2">
        <v>1</v>
      </c>
      <c r="H108" s="2">
        <v>0</v>
      </c>
      <c r="J108" s="2">
        <v>1</v>
      </c>
      <c r="K108" s="2">
        <v>1</v>
      </c>
      <c r="L108" s="2">
        <v>1</v>
      </c>
      <c r="M108" s="2">
        <v>1</v>
      </c>
      <c r="N108" s="2">
        <v>1</v>
      </c>
      <c r="O108" s="2">
        <v>1</v>
      </c>
      <c r="P108" s="2">
        <v>1</v>
      </c>
      <c r="Q108" s="2">
        <v>1</v>
      </c>
      <c r="R108" s="2">
        <v>1</v>
      </c>
      <c r="S108" s="2">
        <v>1</v>
      </c>
      <c r="T108" s="2">
        <v>1</v>
      </c>
      <c r="U108" s="2">
        <v>1</v>
      </c>
      <c r="V108" s="2">
        <v>1</v>
      </c>
      <c r="W108" s="2">
        <v>1</v>
      </c>
      <c r="X108" s="2">
        <v>1</v>
      </c>
      <c r="Y108" s="2">
        <v>1</v>
      </c>
      <c r="Z108" s="2">
        <v>1</v>
      </c>
      <c r="AA108" s="2">
        <v>1</v>
      </c>
      <c r="AB108" s="2">
        <v>0</v>
      </c>
      <c r="AC108" s="2">
        <v>1</v>
      </c>
      <c r="AD108" s="2">
        <v>0</v>
      </c>
      <c r="AE108" s="2">
        <v>0</v>
      </c>
      <c r="AF108" s="2">
        <v>1</v>
      </c>
      <c r="AG108" s="2">
        <v>3</v>
      </c>
      <c r="AH108" s="2">
        <v>1</v>
      </c>
      <c r="AI108" s="2">
        <v>3</v>
      </c>
      <c r="AJ108" s="46">
        <v>1</v>
      </c>
      <c r="AK108" s="2">
        <v>1</v>
      </c>
      <c r="AL108" s="2">
        <v>0</v>
      </c>
      <c r="AM108" s="2">
        <v>0</v>
      </c>
      <c r="AN108" s="2">
        <v>0</v>
      </c>
      <c r="AO108" s="2">
        <v>0</v>
      </c>
      <c r="AP108" s="2">
        <v>1</v>
      </c>
      <c r="AQ108" s="2">
        <v>0</v>
      </c>
      <c r="AR108" s="2">
        <v>1</v>
      </c>
      <c r="AS108" s="2">
        <v>0</v>
      </c>
      <c r="AT108" s="2">
        <v>0</v>
      </c>
      <c r="AU108" s="2">
        <v>1</v>
      </c>
      <c r="AV108" s="2">
        <v>0</v>
      </c>
      <c r="AW108" s="2">
        <v>0</v>
      </c>
      <c r="AX108" s="2">
        <v>0</v>
      </c>
      <c r="AY108" s="2">
        <v>0</v>
      </c>
      <c r="AZ108" s="2">
        <v>0</v>
      </c>
      <c r="BA108" s="2">
        <v>0</v>
      </c>
      <c r="BB108" s="2">
        <v>0</v>
      </c>
      <c r="BC108" s="2">
        <v>0</v>
      </c>
      <c r="BD108" s="2">
        <v>0</v>
      </c>
      <c r="BE108" s="2">
        <v>0</v>
      </c>
      <c r="BF108" s="2">
        <v>1</v>
      </c>
      <c r="BG108" s="2">
        <v>6</v>
      </c>
      <c r="BH108" s="2">
        <v>0</v>
      </c>
      <c r="BI108" s="2">
        <v>0</v>
      </c>
      <c r="BJ108" s="2">
        <v>0</v>
      </c>
      <c r="BK108" s="2">
        <v>0</v>
      </c>
      <c r="BL108" s="2">
        <v>1</v>
      </c>
      <c r="BM108" s="2">
        <v>0</v>
      </c>
      <c r="BN108" s="2">
        <v>1</v>
      </c>
      <c r="BO108" s="2">
        <v>0</v>
      </c>
      <c r="BP108" s="2">
        <v>0</v>
      </c>
      <c r="BQ108" s="2">
        <v>2</v>
      </c>
      <c r="BR108" s="2">
        <v>0</v>
      </c>
      <c r="BS108" s="2">
        <v>0</v>
      </c>
      <c r="CB108" s="2">
        <v>1</v>
      </c>
      <c r="CC108" s="2">
        <v>1</v>
      </c>
      <c r="CD108" s="2" t="s">
        <v>1440</v>
      </c>
      <c r="CE108" s="2">
        <v>6200</v>
      </c>
      <c r="CF108" s="46">
        <v>5147</v>
      </c>
      <c r="CG108" s="2">
        <v>0</v>
      </c>
      <c r="CH108" s="46">
        <v>1</v>
      </c>
      <c r="CI108" s="2">
        <v>0</v>
      </c>
      <c r="CJ108" s="2">
        <v>0</v>
      </c>
      <c r="CK108" s="2">
        <v>0</v>
      </c>
      <c r="CL108" s="2">
        <v>0</v>
      </c>
      <c r="CM108" s="2">
        <v>0</v>
      </c>
      <c r="CN108" s="2">
        <v>0</v>
      </c>
      <c r="CO108" s="2">
        <v>0</v>
      </c>
      <c r="CP108" s="2">
        <v>1</v>
      </c>
      <c r="CQ108" s="2">
        <v>1</v>
      </c>
      <c r="CR108" s="2">
        <v>1</v>
      </c>
      <c r="CT108" s="46">
        <v>6</v>
      </c>
      <c r="CU108" s="46">
        <v>240</v>
      </c>
      <c r="CV108" s="2">
        <v>0</v>
      </c>
      <c r="CX108" s="2">
        <v>0</v>
      </c>
      <c r="CZ108" s="2">
        <v>0</v>
      </c>
      <c r="DB108" s="46">
        <v>0</v>
      </c>
      <c r="DC108" s="46"/>
      <c r="DD108" s="46">
        <v>1</v>
      </c>
      <c r="DE108" s="46">
        <v>40</v>
      </c>
      <c r="DF108" s="2">
        <v>0</v>
      </c>
      <c r="DH108" s="46">
        <v>1</v>
      </c>
      <c r="DI108" s="46">
        <v>40</v>
      </c>
      <c r="DJ108" s="46">
        <v>0</v>
      </c>
      <c r="DK108" s="46"/>
      <c r="DL108" s="2">
        <v>0</v>
      </c>
      <c r="DN108" s="46">
        <v>2</v>
      </c>
      <c r="DO108" s="46">
        <v>40</v>
      </c>
      <c r="DP108" s="46">
        <v>0</v>
      </c>
      <c r="DQ108" s="46"/>
      <c r="DR108" s="2">
        <v>0</v>
      </c>
      <c r="DS108" s="46"/>
      <c r="DT108" s="46"/>
      <c r="DU108" s="46"/>
      <c r="DV108" s="46"/>
      <c r="DW108" s="46"/>
      <c r="DX108" s="46"/>
      <c r="DY108" s="46"/>
      <c r="DZ108" s="46"/>
      <c r="EA108" s="46"/>
      <c r="EB108" s="46"/>
      <c r="EC108" s="46"/>
      <c r="ED108" s="46"/>
      <c r="EE108" s="46"/>
      <c r="EF108" s="46"/>
      <c r="EG108" s="46"/>
      <c r="EH108" s="46"/>
      <c r="EI108" s="2">
        <v>0</v>
      </c>
      <c r="EJ108" s="2">
        <v>0</v>
      </c>
      <c r="EK108" s="2">
        <v>0</v>
      </c>
      <c r="EL108" s="2">
        <v>0</v>
      </c>
      <c r="EM108" s="2">
        <v>0</v>
      </c>
      <c r="EN108" s="2">
        <v>0</v>
      </c>
      <c r="EO108" s="2">
        <v>0</v>
      </c>
      <c r="EP108" s="2">
        <v>0</v>
      </c>
      <c r="EQ108" s="2">
        <v>0</v>
      </c>
      <c r="ER108" s="2">
        <v>0</v>
      </c>
      <c r="ES108" s="2">
        <v>0</v>
      </c>
      <c r="ET108" s="2">
        <v>0</v>
      </c>
      <c r="EU108" s="2">
        <v>0</v>
      </c>
      <c r="FD108" s="2">
        <v>0</v>
      </c>
      <c r="FZ108" s="2">
        <v>0</v>
      </c>
      <c r="GV108" s="2">
        <v>0</v>
      </c>
      <c r="HR108" s="2">
        <v>0</v>
      </c>
      <c r="HS108" s="2">
        <v>0</v>
      </c>
      <c r="HT108" s="2">
        <v>0</v>
      </c>
      <c r="HU108" s="2">
        <v>0</v>
      </c>
      <c r="HV108" s="2">
        <v>0</v>
      </c>
      <c r="HW108" s="2">
        <v>0</v>
      </c>
      <c r="HX108" s="2">
        <v>0</v>
      </c>
      <c r="HY108" s="2">
        <v>0</v>
      </c>
      <c r="HZ108" s="2">
        <v>0</v>
      </c>
      <c r="IA108" s="2">
        <v>0</v>
      </c>
      <c r="IB108" s="2">
        <v>0</v>
      </c>
      <c r="IC108" s="2">
        <v>0</v>
      </c>
      <c r="ID108" s="2">
        <v>0</v>
      </c>
      <c r="IE108" s="2">
        <v>0</v>
      </c>
      <c r="IF108" s="2">
        <v>0</v>
      </c>
      <c r="IG108" s="2">
        <v>0</v>
      </c>
      <c r="IP108" s="2">
        <v>0</v>
      </c>
      <c r="IQ108" s="2">
        <v>0</v>
      </c>
      <c r="IR108" s="2">
        <v>0</v>
      </c>
      <c r="IS108" s="2">
        <v>0</v>
      </c>
      <c r="IT108" s="2">
        <v>0</v>
      </c>
      <c r="IU108" s="2">
        <v>0</v>
      </c>
      <c r="IV108" s="2">
        <v>0</v>
      </c>
      <c r="IW108" s="2">
        <v>0</v>
      </c>
      <c r="IX108" s="2">
        <v>0</v>
      </c>
      <c r="IY108" s="2">
        <v>0</v>
      </c>
      <c r="IZ108" s="2">
        <v>0</v>
      </c>
      <c r="JA108" s="2">
        <v>0</v>
      </c>
      <c r="JB108" s="2">
        <v>0</v>
      </c>
      <c r="JK108" s="2">
        <v>3</v>
      </c>
      <c r="JL108" s="2">
        <v>0</v>
      </c>
      <c r="JM108" s="2">
        <v>0</v>
      </c>
      <c r="JN108" s="2">
        <v>0</v>
      </c>
      <c r="JO108" s="2">
        <v>0</v>
      </c>
      <c r="JP108" s="2">
        <v>0</v>
      </c>
      <c r="JQ108" s="2">
        <v>0</v>
      </c>
      <c r="JR108" s="2">
        <v>0</v>
      </c>
      <c r="JS108" s="2">
        <v>0</v>
      </c>
      <c r="JT108" s="2">
        <v>0</v>
      </c>
      <c r="JU108" s="2">
        <v>0</v>
      </c>
      <c r="JV108" s="2">
        <v>0</v>
      </c>
      <c r="JW108" s="2">
        <v>0</v>
      </c>
      <c r="KF108" s="2">
        <v>1</v>
      </c>
      <c r="KG108" s="2">
        <v>14</v>
      </c>
      <c r="KH108" s="2">
        <v>0</v>
      </c>
      <c r="KI108" s="2">
        <v>1</v>
      </c>
      <c r="KJ108" s="2">
        <v>4</v>
      </c>
      <c r="KK108" s="2">
        <v>4</v>
      </c>
      <c r="KL108" s="2">
        <v>4</v>
      </c>
      <c r="KM108" s="2">
        <v>4</v>
      </c>
      <c r="KN108" s="2">
        <v>4</v>
      </c>
      <c r="KO108" s="2">
        <v>3</v>
      </c>
      <c r="KP108" s="2">
        <v>4</v>
      </c>
      <c r="KQ108" s="2">
        <v>3</v>
      </c>
      <c r="KR108" s="2">
        <v>4</v>
      </c>
      <c r="KS108" s="2">
        <v>4</v>
      </c>
      <c r="KT108" s="2">
        <v>2</v>
      </c>
      <c r="KU108" s="2">
        <v>4</v>
      </c>
      <c r="KV108" s="2">
        <v>0</v>
      </c>
      <c r="LE108" s="2">
        <v>1</v>
      </c>
      <c r="LF108" s="2">
        <v>1</v>
      </c>
      <c r="LG108" s="2">
        <v>1</v>
      </c>
      <c r="LH108" s="2">
        <v>0</v>
      </c>
      <c r="LI108" s="2">
        <v>0</v>
      </c>
      <c r="LJ108" s="2">
        <v>0</v>
      </c>
      <c r="LK108" s="2">
        <v>1</v>
      </c>
      <c r="LL108" s="2">
        <v>1</v>
      </c>
      <c r="LM108" s="2">
        <v>1</v>
      </c>
      <c r="LN108" s="46">
        <v>3</v>
      </c>
      <c r="LO108" s="46">
        <v>1</v>
      </c>
      <c r="LP108" s="2">
        <v>1</v>
      </c>
      <c r="LQ108" s="2">
        <v>1</v>
      </c>
      <c r="LR108" s="2">
        <v>1</v>
      </c>
      <c r="LS108" s="2">
        <v>1</v>
      </c>
      <c r="LT108" s="46">
        <v>0</v>
      </c>
      <c r="LU108" s="46">
        <v>1</v>
      </c>
      <c r="LV108" s="2">
        <v>1</v>
      </c>
      <c r="LW108" s="2">
        <v>0</v>
      </c>
      <c r="LX108" s="2">
        <v>0</v>
      </c>
      <c r="LY108" s="46">
        <v>1</v>
      </c>
      <c r="LZ108" s="46">
        <v>1</v>
      </c>
      <c r="MA108" s="46">
        <v>1</v>
      </c>
      <c r="MB108" s="2">
        <v>0</v>
      </c>
      <c r="MC108" s="2">
        <v>1</v>
      </c>
      <c r="MD108" s="2">
        <v>0</v>
      </c>
      <c r="ME108" s="2">
        <v>0</v>
      </c>
      <c r="MF108" s="2">
        <v>1</v>
      </c>
      <c r="MG108" s="2">
        <v>0</v>
      </c>
      <c r="MH108" s="2">
        <v>0</v>
      </c>
      <c r="MI108" s="2">
        <v>1</v>
      </c>
      <c r="MJ108" s="2">
        <v>1</v>
      </c>
      <c r="MK108" s="2">
        <v>1</v>
      </c>
      <c r="ML108" s="2">
        <v>0</v>
      </c>
      <c r="MM108" s="2">
        <v>0</v>
      </c>
      <c r="MN108" s="46">
        <v>1</v>
      </c>
      <c r="MO108" s="46">
        <v>1</v>
      </c>
      <c r="MP108" s="2">
        <v>1</v>
      </c>
      <c r="MQ108" s="2">
        <v>0</v>
      </c>
      <c r="MR108" s="2">
        <v>0</v>
      </c>
      <c r="MS108" s="2">
        <v>3</v>
      </c>
      <c r="MT108" s="2">
        <v>3</v>
      </c>
      <c r="MU108" s="2">
        <v>3</v>
      </c>
      <c r="MV108" s="2">
        <v>3</v>
      </c>
      <c r="MW108" s="2">
        <v>3</v>
      </c>
      <c r="MX108" s="2">
        <v>3</v>
      </c>
      <c r="MY108" s="2">
        <v>1</v>
      </c>
      <c r="MZ108" s="2">
        <v>1</v>
      </c>
      <c r="NA108" s="2">
        <v>1</v>
      </c>
      <c r="NB108" s="2">
        <v>1</v>
      </c>
      <c r="NC108" s="2">
        <v>1</v>
      </c>
      <c r="ND108" s="2">
        <v>0</v>
      </c>
      <c r="NE108" s="2">
        <v>0</v>
      </c>
      <c r="NF108" s="46">
        <v>0</v>
      </c>
      <c r="NG108" s="46"/>
      <c r="NJ108" s="2" t="s">
        <v>2539</v>
      </c>
      <c r="NM108" s="2">
        <v>0</v>
      </c>
      <c r="NN108" s="2">
        <v>0</v>
      </c>
      <c r="NO108" s="2">
        <v>0</v>
      </c>
      <c r="NP108" s="2">
        <v>0</v>
      </c>
      <c r="NQ108" s="2">
        <v>0</v>
      </c>
      <c r="NR108" s="2">
        <v>0</v>
      </c>
      <c r="NS108" s="2">
        <v>0</v>
      </c>
      <c r="NT108" s="2">
        <v>0</v>
      </c>
      <c r="NU108" s="2">
        <v>0</v>
      </c>
      <c r="NV108" s="2">
        <v>0</v>
      </c>
      <c r="NW108" s="2">
        <v>0</v>
      </c>
      <c r="NX108" s="2">
        <v>0</v>
      </c>
      <c r="NY108" s="2">
        <v>0</v>
      </c>
      <c r="NZ108" s="2">
        <v>0</v>
      </c>
      <c r="OA108" s="2">
        <v>0</v>
      </c>
      <c r="OB108" s="2">
        <v>0</v>
      </c>
      <c r="OC108" s="2">
        <v>0</v>
      </c>
      <c r="OD108" s="2">
        <v>0</v>
      </c>
      <c r="OE108" s="2">
        <v>0</v>
      </c>
      <c r="OF108" s="2">
        <v>0</v>
      </c>
      <c r="OG108" s="2">
        <v>0</v>
      </c>
      <c r="OH108" s="2">
        <v>0</v>
      </c>
      <c r="OI108" s="2">
        <v>1</v>
      </c>
      <c r="OJ108" s="2">
        <v>1</v>
      </c>
      <c r="OK108" s="2">
        <v>1</v>
      </c>
      <c r="OL108" s="2">
        <v>1</v>
      </c>
      <c r="OM108" s="2">
        <v>1</v>
      </c>
      <c r="ON108" s="2">
        <v>3</v>
      </c>
      <c r="OO108" s="2">
        <v>1</v>
      </c>
      <c r="OP108" s="2">
        <v>1</v>
      </c>
      <c r="OQ108" s="2">
        <v>1</v>
      </c>
      <c r="OR108" s="2">
        <v>1</v>
      </c>
      <c r="OS108" s="2">
        <v>1</v>
      </c>
      <c r="OT108" s="46">
        <v>1</v>
      </c>
      <c r="OU108" s="2">
        <v>1</v>
      </c>
      <c r="OV108" s="2">
        <v>1</v>
      </c>
      <c r="OW108" s="2">
        <v>1</v>
      </c>
      <c r="OX108" s="2">
        <v>1</v>
      </c>
      <c r="OY108" s="2">
        <v>1</v>
      </c>
      <c r="OZ108" s="2">
        <v>1</v>
      </c>
      <c r="PA108" s="2">
        <v>1</v>
      </c>
      <c r="PB108" s="2">
        <v>1</v>
      </c>
      <c r="PC108" s="46">
        <v>1</v>
      </c>
      <c r="PD108" s="46">
        <v>1</v>
      </c>
      <c r="PE108" s="2">
        <v>1</v>
      </c>
      <c r="PF108" s="2">
        <v>1</v>
      </c>
      <c r="PG108" s="2">
        <v>3</v>
      </c>
      <c r="PH108" s="46">
        <v>1</v>
      </c>
      <c r="PI108" s="2">
        <v>2</v>
      </c>
      <c r="PJ108" s="2">
        <v>3</v>
      </c>
      <c r="PK108" s="2">
        <v>2</v>
      </c>
      <c r="PL108" s="2">
        <v>2</v>
      </c>
      <c r="PM108" s="2">
        <v>2</v>
      </c>
      <c r="PN108" s="2">
        <v>1</v>
      </c>
      <c r="PO108" s="2">
        <v>1</v>
      </c>
      <c r="PP108" s="2">
        <v>3</v>
      </c>
      <c r="PQ108" s="2">
        <v>1</v>
      </c>
      <c r="PR108" s="2">
        <v>1</v>
      </c>
      <c r="PS108" s="2">
        <v>1</v>
      </c>
      <c r="PT108" s="2">
        <v>1</v>
      </c>
      <c r="PU108" s="2">
        <v>1</v>
      </c>
      <c r="PV108" s="2">
        <v>3</v>
      </c>
      <c r="PW108" s="2">
        <v>1</v>
      </c>
      <c r="PX108" s="2">
        <v>1</v>
      </c>
      <c r="PY108" s="2">
        <v>1</v>
      </c>
      <c r="PZ108" s="2">
        <v>3</v>
      </c>
      <c r="QA108" s="2">
        <v>1</v>
      </c>
      <c r="QB108" s="2">
        <v>2</v>
      </c>
      <c r="QC108" s="2">
        <v>1</v>
      </c>
      <c r="QD108" s="2">
        <v>1</v>
      </c>
      <c r="QE108" s="2">
        <v>1</v>
      </c>
      <c r="QF108" s="2">
        <v>3</v>
      </c>
      <c r="QG108" s="2">
        <v>1</v>
      </c>
      <c r="QH108" s="2">
        <v>1</v>
      </c>
      <c r="QI108" s="2">
        <v>3</v>
      </c>
      <c r="QJ108" s="2">
        <v>3</v>
      </c>
      <c r="QK108" s="2">
        <v>0</v>
      </c>
      <c r="QL108" s="2">
        <v>0</v>
      </c>
      <c r="QM108" s="2">
        <v>0</v>
      </c>
      <c r="QN108" s="2">
        <v>1</v>
      </c>
      <c r="QO108" s="2">
        <v>2</v>
      </c>
      <c r="QP108" s="2">
        <v>1</v>
      </c>
      <c r="QQ108" s="2">
        <v>1</v>
      </c>
      <c r="QR108" s="2">
        <v>1</v>
      </c>
      <c r="QS108" s="2" t="s">
        <v>1344</v>
      </c>
      <c r="QT108" s="2">
        <v>0</v>
      </c>
      <c r="QV108" s="2">
        <v>1</v>
      </c>
      <c r="QW108" s="2">
        <v>1</v>
      </c>
      <c r="QX108" s="2">
        <v>1</v>
      </c>
      <c r="QY108" s="2">
        <v>0</v>
      </c>
      <c r="RA108" s="2">
        <v>1</v>
      </c>
      <c r="RB108" s="2">
        <v>1</v>
      </c>
      <c r="RC108" s="2">
        <v>1</v>
      </c>
      <c r="RD108" s="2">
        <v>1</v>
      </c>
      <c r="RE108" s="2">
        <v>1</v>
      </c>
      <c r="RF108" s="2">
        <v>1</v>
      </c>
      <c r="RG108" s="2">
        <v>1</v>
      </c>
      <c r="RH108" s="2">
        <v>1</v>
      </c>
      <c r="RJ108" s="2">
        <v>1</v>
      </c>
      <c r="RK108" s="2">
        <v>1</v>
      </c>
      <c r="RL108" s="2">
        <v>0</v>
      </c>
      <c r="RM108" s="2">
        <v>0</v>
      </c>
      <c r="RN108" s="2">
        <v>0</v>
      </c>
      <c r="RO108" s="2">
        <v>0</v>
      </c>
      <c r="RP108" s="2">
        <v>0</v>
      </c>
      <c r="RQ108" s="2">
        <v>0</v>
      </c>
      <c r="RR108" s="2">
        <v>1</v>
      </c>
      <c r="RS108" s="2">
        <v>1</v>
      </c>
      <c r="RT108" s="2">
        <v>0</v>
      </c>
      <c r="RU108" s="2">
        <v>1</v>
      </c>
      <c r="RV108" s="2">
        <v>0</v>
      </c>
      <c r="RW108" s="2">
        <v>1</v>
      </c>
      <c r="RX108" s="2">
        <v>1</v>
      </c>
      <c r="RY108" s="2">
        <v>0</v>
      </c>
      <c r="RZ108" s="2">
        <v>0</v>
      </c>
      <c r="SA108" s="2">
        <v>1</v>
      </c>
      <c r="SB108" s="2">
        <v>1</v>
      </c>
      <c r="SC108" s="2">
        <v>0</v>
      </c>
      <c r="SD108" s="2">
        <v>0</v>
      </c>
      <c r="SE108" s="2">
        <v>0</v>
      </c>
      <c r="SF108" s="2">
        <v>0</v>
      </c>
      <c r="SG108" s="2">
        <v>0</v>
      </c>
      <c r="SH108" s="2">
        <v>0</v>
      </c>
      <c r="SI108" s="2">
        <v>0</v>
      </c>
      <c r="SK108" s="2">
        <v>1</v>
      </c>
      <c r="SL108" s="2">
        <v>1</v>
      </c>
      <c r="SM108" s="2">
        <v>1</v>
      </c>
      <c r="SN108" s="2">
        <v>0</v>
      </c>
      <c r="SO108" s="2">
        <v>1</v>
      </c>
      <c r="SP108" s="2">
        <v>0</v>
      </c>
      <c r="SQ108" s="2">
        <v>0</v>
      </c>
      <c r="SR108" s="2">
        <v>1</v>
      </c>
      <c r="SS108" s="2">
        <v>1</v>
      </c>
      <c r="ST108" s="2">
        <v>1</v>
      </c>
      <c r="SU108" s="2">
        <v>1</v>
      </c>
      <c r="SV108" s="2">
        <v>0</v>
      </c>
      <c r="SW108" s="2">
        <v>0</v>
      </c>
      <c r="SX108" s="2">
        <v>0</v>
      </c>
      <c r="SY108" s="2">
        <v>0</v>
      </c>
      <c r="SZ108" s="2">
        <v>0</v>
      </c>
      <c r="TA108" s="2">
        <v>0</v>
      </c>
      <c r="TB108" s="2">
        <v>0</v>
      </c>
      <c r="TC108" s="2">
        <v>0</v>
      </c>
      <c r="TE108" s="2">
        <v>0</v>
      </c>
      <c r="TF108" s="2">
        <v>0</v>
      </c>
      <c r="TG108" s="2">
        <v>1</v>
      </c>
      <c r="TH108" s="2">
        <v>1</v>
      </c>
      <c r="TI108" s="2">
        <v>1</v>
      </c>
      <c r="TJ108" s="2">
        <v>1</v>
      </c>
      <c r="TK108" s="2">
        <v>0</v>
      </c>
      <c r="TL108" s="2">
        <v>1</v>
      </c>
      <c r="TM108" s="2">
        <v>1</v>
      </c>
      <c r="TN108" s="2">
        <v>1</v>
      </c>
      <c r="TO108" s="2">
        <v>1</v>
      </c>
      <c r="TP108" s="2">
        <v>1</v>
      </c>
      <c r="TQ108" s="2">
        <v>1</v>
      </c>
      <c r="TR108" s="2">
        <v>1</v>
      </c>
      <c r="TS108" s="2">
        <v>0</v>
      </c>
      <c r="TT108" s="2">
        <v>0</v>
      </c>
      <c r="TU108" s="2">
        <v>0</v>
      </c>
      <c r="TV108" s="2">
        <v>0</v>
      </c>
      <c r="TW108" s="2">
        <v>0</v>
      </c>
      <c r="TX108" s="2">
        <v>0</v>
      </c>
      <c r="TY108" s="2">
        <v>0</v>
      </c>
      <c r="UA108" s="2">
        <v>3</v>
      </c>
      <c r="UB108" s="2">
        <v>3</v>
      </c>
      <c r="UC108" s="2">
        <v>1</v>
      </c>
      <c r="UD108" s="2">
        <v>1</v>
      </c>
      <c r="UE108" s="2">
        <v>1</v>
      </c>
      <c r="UF108" s="2">
        <v>1</v>
      </c>
      <c r="UG108" s="2">
        <v>1</v>
      </c>
      <c r="UH108" s="2">
        <v>0</v>
      </c>
      <c r="UI108" s="2">
        <v>1</v>
      </c>
      <c r="UJ108" s="2">
        <v>1</v>
      </c>
      <c r="UK108" s="2">
        <v>1</v>
      </c>
      <c r="UL108" s="2">
        <v>1</v>
      </c>
      <c r="UM108" s="2">
        <v>1</v>
      </c>
      <c r="UN108" s="2">
        <v>1</v>
      </c>
      <c r="UO108" s="2">
        <v>0</v>
      </c>
      <c r="UP108" s="2">
        <v>1</v>
      </c>
      <c r="UQ108" s="2">
        <v>1</v>
      </c>
      <c r="UR108" s="2">
        <v>1</v>
      </c>
      <c r="US108" s="2">
        <v>1</v>
      </c>
      <c r="UT108" s="2">
        <v>1</v>
      </c>
      <c r="UU108" s="2">
        <v>1</v>
      </c>
      <c r="UV108" s="2">
        <v>1</v>
      </c>
      <c r="UW108" s="2">
        <v>1</v>
      </c>
      <c r="UX108" s="2">
        <v>1</v>
      </c>
      <c r="UY108" s="2">
        <v>0</v>
      </c>
      <c r="UZ108" s="2">
        <v>2</v>
      </c>
    </row>
    <row r="109" spans="1:572" x14ac:dyDescent="0.25">
      <c r="A109" s="2">
        <v>172</v>
      </c>
      <c r="B109" s="2" t="s">
        <v>114</v>
      </c>
      <c r="C109" s="2" t="s">
        <v>1328</v>
      </c>
      <c r="D109" s="2">
        <v>1</v>
      </c>
      <c r="F109" s="31" t="s">
        <v>2652</v>
      </c>
      <c r="G109" s="2">
        <v>1</v>
      </c>
      <c r="H109" s="2">
        <v>0</v>
      </c>
      <c r="J109" s="2">
        <v>1</v>
      </c>
      <c r="K109" s="2">
        <v>0</v>
      </c>
      <c r="L109" s="2">
        <v>1</v>
      </c>
      <c r="M109" s="2">
        <v>1</v>
      </c>
      <c r="N109" s="2">
        <v>1</v>
      </c>
      <c r="O109" s="2">
        <v>1</v>
      </c>
      <c r="P109" s="2">
        <v>1</v>
      </c>
      <c r="Q109" s="2">
        <v>0</v>
      </c>
      <c r="R109" s="2">
        <v>1</v>
      </c>
      <c r="S109" s="2">
        <v>1</v>
      </c>
      <c r="T109" s="2">
        <v>1</v>
      </c>
      <c r="U109" s="2">
        <v>1</v>
      </c>
      <c r="V109" s="2">
        <v>1</v>
      </c>
      <c r="W109" s="2">
        <v>0</v>
      </c>
      <c r="X109" s="2">
        <v>1</v>
      </c>
      <c r="Y109" s="2">
        <v>1</v>
      </c>
      <c r="Z109" s="2">
        <v>1</v>
      </c>
      <c r="AA109" s="2">
        <v>1</v>
      </c>
      <c r="AB109" s="2">
        <v>1</v>
      </c>
      <c r="AC109" s="2">
        <v>0</v>
      </c>
      <c r="AD109" s="2">
        <v>0</v>
      </c>
      <c r="AE109" s="2">
        <v>0</v>
      </c>
      <c r="AF109" s="2">
        <v>1</v>
      </c>
      <c r="AG109" s="2">
        <v>3</v>
      </c>
      <c r="AH109" s="2">
        <v>1</v>
      </c>
      <c r="AI109" s="2">
        <v>3</v>
      </c>
      <c r="AJ109" s="46">
        <v>1</v>
      </c>
      <c r="AK109" s="2">
        <v>1</v>
      </c>
      <c r="AL109" s="2">
        <v>0</v>
      </c>
      <c r="AM109" s="2">
        <v>0</v>
      </c>
      <c r="AN109" s="2">
        <v>0</v>
      </c>
      <c r="AO109" s="2">
        <v>0</v>
      </c>
      <c r="AP109" s="2">
        <v>1</v>
      </c>
      <c r="AQ109" s="2">
        <v>0</v>
      </c>
      <c r="AR109" s="2">
        <v>1</v>
      </c>
      <c r="AS109" s="2">
        <v>0</v>
      </c>
      <c r="AT109" s="2">
        <v>0</v>
      </c>
      <c r="AU109" s="2">
        <v>1</v>
      </c>
      <c r="AV109" s="2">
        <v>0</v>
      </c>
      <c r="AW109" s="2">
        <v>0</v>
      </c>
      <c r="AX109" s="2">
        <v>0</v>
      </c>
      <c r="AY109" s="2">
        <v>0</v>
      </c>
      <c r="AZ109" s="2">
        <v>0</v>
      </c>
      <c r="BA109" s="2">
        <v>0</v>
      </c>
      <c r="BB109" s="2">
        <v>0</v>
      </c>
      <c r="BC109" s="2">
        <v>0</v>
      </c>
      <c r="BD109" s="2">
        <v>0</v>
      </c>
      <c r="BE109" s="2">
        <v>0</v>
      </c>
      <c r="BF109" s="2">
        <v>1</v>
      </c>
      <c r="BG109" s="2">
        <v>1</v>
      </c>
      <c r="BH109" s="2">
        <v>0</v>
      </c>
      <c r="BI109" s="2">
        <v>0</v>
      </c>
      <c r="BJ109" s="2">
        <v>0</v>
      </c>
      <c r="BK109" s="2">
        <v>0</v>
      </c>
      <c r="BL109" s="2">
        <v>0</v>
      </c>
      <c r="BM109" s="2">
        <v>0</v>
      </c>
      <c r="BN109" s="2">
        <v>1</v>
      </c>
      <c r="BO109" s="2">
        <v>0</v>
      </c>
      <c r="BP109" s="2">
        <v>0</v>
      </c>
      <c r="BQ109" s="2">
        <v>1</v>
      </c>
      <c r="BR109" s="2">
        <v>0</v>
      </c>
      <c r="BS109" s="2">
        <v>0</v>
      </c>
      <c r="CB109" s="2">
        <v>1</v>
      </c>
      <c r="CC109" s="2">
        <v>0</v>
      </c>
      <c r="CE109" s="2">
        <v>4011</v>
      </c>
      <c r="CF109" s="46">
        <v>4589</v>
      </c>
      <c r="CG109" s="2">
        <v>1</v>
      </c>
      <c r="CH109" s="46">
        <v>1</v>
      </c>
      <c r="CI109" s="2">
        <v>0</v>
      </c>
      <c r="CJ109" s="2">
        <v>0</v>
      </c>
      <c r="CK109" s="2">
        <v>0</v>
      </c>
      <c r="CL109" s="2">
        <v>0</v>
      </c>
      <c r="CM109" s="2">
        <v>0</v>
      </c>
      <c r="CN109" s="2">
        <v>0</v>
      </c>
      <c r="CO109" s="2">
        <v>0</v>
      </c>
      <c r="CP109" s="2">
        <v>0</v>
      </c>
      <c r="CR109" s="2">
        <v>1</v>
      </c>
      <c r="CT109" s="46">
        <v>5</v>
      </c>
      <c r="CU109" s="46">
        <v>40</v>
      </c>
      <c r="CV109" s="2">
        <v>0</v>
      </c>
      <c r="CX109" s="2">
        <v>0</v>
      </c>
      <c r="CZ109" s="2">
        <v>0</v>
      </c>
      <c r="DB109" s="46">
        <v>1</v>
      </c>
      <c r="DC109" s="46">
        <v>40</v>
      </c>
      <c r="DD109" s="46">
        <v>1</v>
      </c>
      <c r="DE109" s="46">
        <v>40</v>
      </c>
      <c r="DF109" s="2">
        <v>0</v>
      </c>
      <c r="DH109" s="46">
        <v>1</v>
      </c>
      <c r="DI109" s="46">
        <v>40</v>
      </c>
      <c r="DJ109" s="46">
        <v>0</v>
      </c>
      <c r="DK109" s="46"/>
      <c r="DL109" s="2">
        <v>1</v>
      </c>
      <c r="DM109" s="2">
        <v>40</v>
      </c>
      <c r="DN109" s="46">
        <v>2</v>
      </c>
      <c r="DO109" s="46">
        <v>40</v>
      </c>
      <c r="DP109" s="46">
        <v>1</v>
      </c>
      <c r="DQ109" s="46">
        <v>40</v>
      </c>
      <c r="DR109" s="2">
        <v>0</v>
      </c>
      <c r="DS109" s="46"/>
      <c r="DT109" s="46"/>
      <c r="DU109" s="46"/>
      <c r="DV109" s="46"/>
      <c r="DW109" s="46"/>
      <c r="DX109" s="46"/>
      <c r="DY109" s="46"/>
      <c r="DZ109" s="46"/>
      <c r="EA109" s="46"/>
      <c r="EB109" s="46"/>
      <c r="EC109" s="46"/>
      <c r="ED109" s="46"/>
      <c r="EE109" s="46"/>
      <c r="EF109" s="46"/>
      <c r="EG109" s="46"/>
      <c r="EH109" s="46"/>
      <c r="EI109" s="2">
        <v>0</v>
      </c>
      <c r="EJ109" s="2">
        <v>0</v>
      </c>
      <c r="EK109" s="2">
        <v>0</v>
      </c>
      <c r="EL109" s="2">
        <v>0</v>
      </c>
      <c r="EM109" s="2">
        <v>0</v>
      </c>
      <c r="EN109" s="2">
        <v>0</v>
      </c>
      <c r="EO109" s="2">
        <v>0</v>
      </c>
      <c r="EP109" s="2">
        <v>0</v>
      </c>
      <c r="EQ109" s="2">
        <v>0</v>
      </c>
      <c r="ER109" s="2">
        <v>0</v>
      </c>
      <c r="ES109" s="2">
        <v>0</v>
      </c>
      <c r="ET109" s="2">
        <v>0</v>
      </c>
      <c r="EU109" s="2">
        <v>0</v>
      </c>
      <c r="FD109" s="2">
        <v>0</v>
      </c>
      <c r="FZ109" s="2">
        <v>0</v>
      </c>
      <c r="GV109" s="2">
        <v>0</v>
      </c>
      <c r="HR109" s="2">
        <v>1</v>
      </c>
      <c r="HS109" s="2">
        <v>0</v>
      </c>
      <c r="HT109" s="2">
        <v>1</v>
      </c>
      <c r="HU109" s="2">
        <v>4</v>
      </c>
      <c r="HV109" s="2">
        <v>0</v>
      </c>
      <c r="HW109" s="2">
        <v>0</v>
      </c>
      <c r="HX109" s="2">
        <v>0</v>
      </c>
      <c r="HY109" s="2">
        <v>0</v>
      </c>
      <c r="HZ109" s="2">
        <v>0</v>
      </c>
      <c r="IA109" s="2">
        <v>0</v>
      </c>
      <c r="IB109" s="2">
        <v>0</v>
      </c>
      <c r="IC109" s="2">
        <v>0</v>
      </c>
      <c r="ID109" s="2">
        <v>1</v>
      </c>
      <c r="IE109" s="2">
        <v>2</v>
      </c>
      <c r="IF109" s="2">
        <v>0</v>
      </c>
      <c r="IG109" s="2">
        <v>0</v>
      </c>
      <c r="IP109" s="2">
        <v>3</v>
      </c>
      <c r="IQ109" s="2">
        <v>0</v>
      </c>
      <c r="IR109" s="2">
        <v>0</v>
      </c>
      <c r="IS109" s="2">
        <v>0</v>
      </c>
      <c r="IT109" s="2">
        <v>0</v>
      </c>
      <c r="IU109" s="2">
        <v>0</v>
      </c>
      <c r="IV109" s="2">
        <v>0</v>
      </c>
      <c r="IW109" s="2">
        <v>0</v>
      </c>
      <c r="IX109" s="2">
        <v>0</v>
      </c>
      <c r="IY109" s="2">
        <v>0</v>
      </c>
      <c r="IZ109" s="2">
        <v>0</v>
      </c>
      <c r="JA109" s="2">
        <v>0</v>
      </c>
      <c r="JB109" s="2">
        <v>0</v>
      </c>
      <c r="JK109" s="2">
        <v>3</v>
      </c>
      <c r="JL109" s="2">
        <v>0</v>
      </c>
      <c r="JM109" s="2">
        <v>0</v>
      </c>
      <c r="JN109" s="2">
        <v>0</v>
      </c>
      <c r="JO109" s="2">
        <v>0</v>
      </c>
      <c r="JP109" s="2">
        <v>0</v>
      </c>
      <c r="JQ109" s="2">
        <v>0</v>
      </c>
      <c r="JR109" s="2">
        <v>0</v>
      </c>
      <c r="JS109" s="2">
        <v>0</v>
      </c>
      <c r="JT109" s="2">
        <v>0</v>
      </c>
      <c r="JU109" s="2">
        <v>0</v>
      </c>
      <c r="JV109" s="2">
        <v>0</v>
      </c>
      <c r="JW109" s="2">
        <v>0</v>
      </c>
      <c r="KF109" s="2">
        <v>1</v>
      </c>
      <c r="KG109" s="2">
        <v>14</v>
      </c>
      <c r="KH109" s="2">
        <v>1</v>
      </c>
      <c r="KJ109" s="2">
        <v>4</v>
      </c>
      <c r="KK109" s="2">
        <v>4</v>
      </c>
      <c r="KL109" s="2">
        <v>4</v>
      </c>
      <c r="KM109" s="2">
        <v>4</v>
      </c>
      <c r="KN109" s="2">
        <v>4</v>
      </c>
      <c r="KO109" s="2">
        <v>2</v>
      </c>
      <c r="KP109" s="2">
        <v>4</v>
      </c>
      <c r="KQ109" s="2">
        <v>2</v>
      </c>
      <c r="KR109" s="2">
        <v>4</v>
      </c>
      <c r="KS109" s="2">
        <v>4</v>
      </c>
      <c r="KT109" s="2">
        <v>4</v>
      </c>
      <c r="KU109" s="2">
        <v>4</v>
      </c>
      <c r="KV109" s="2">
        <v>0</v>
      </c>
      <c r="LE109" s="2">
        <v>1</v>
      </c>
      <c r="LF109" s="2">
        <v>1</v>
      </c>
      <c r="LG109" s="2">
        <v>1</v>
      </c>
      <c r="LH109" s="2">
        <v>1</v>
      </c>
      <c r="LI109" s="2">
        <v>1</v>
      </c>
      <c r="LJ109" s="2">
        <v>1</v>
      </c>
      <c r="LK109" s="2">
        <v>1</v>
      </c>
      <c r="LL109" s="2">
        <v>1</v>
      </c>
      <c r="LM109" s="2">
        <v>0</v>
      </c>
      <c r="LN109" s="46">
        <v>2</v>
      </c>
      <c r="LO109" s="46">
        <v>1</v>
      </c>
      <c r="LP109" s="2">
        <v>0</v>
      </c>
      <c r="LQ109" s="2">
        <v>1</v>
      </c>
      <c r="LR109" s="2">
        <v>1</v>
      </c>
      <c r="LS109" s="2">
        <v>1</v>
      </c>
      <c r="LT109" s="46">
        <v>1</v>
      </c>
      <c r="LU109" s="46">
        <v>1</v>
      </c>
      <c r="LV109" s="2">
        <v>1</v>
      </c>
      <c r="LW109" s="2">
        <v>0</v>
      </c>
      <c r="LX109" s="2">
        <v>1</v>
      </c>
      <c r="LY109" s="46">
        <v>1</v>
      </c>
      <c r="LZ109" s="46">
        <v>1</v>
      </c>
      <c r="MA109" s="46">
        <v>0</v>
      </c>
      <c r="MB109" s="2">
        <v>1</v>
      </c>
      <c r="MC109" s="2">
        <v>1</v>
      </c>
      <c r="MD109" s="2">
        <v>1</v>
      </c>
      <c r="ME109" s="2">
        <v>1</v>
      </c>
      <c r="MF109" s="2">
        <v>1</v>
      </c>
      <c r="MG109" s="2">
        <v>1</v>
      </c>
      <c r="MH109" s="2">
        <v>1</v>
      </c>
      <c r="MI109" s="2">
        <v>1</v>
      </c>
      <c r="MJ109" s="2">
        <v>1</v>
      </c>
      <c r="MK109" s="2">
        <v>1</v>
      </c>
      <c r="ML109" s="2">
        <v>1</v>
      </c>
      <c r="MM109" s="2">
        <v>1</v>
      </c>
      <c r="MN109" s="46">
        <v>1</v>
      </c>
      <c r="MO109" s="46">
        <v>1</v>
      </c>
      <c r="MP109" s="2">
        <v>1</v>
      </c>
      <c r="MQ109" s="2">
        <v>1</v>
      </c>
      <c r="MR109" s="2">
        <v>0</v>
      </c>
      <c r="MS109" s="2">
        <v>1</v>
      </c>
      <c r="MT109" s="2">
        <v>1</v>
      </c>
      <c r="MU109" s="2">
        <v>3</v>
      </c>
      <c r="MV109" s="2">
        <v>3</v>
      </c>
      <c r="MW109" s="2">
        <v>1</v>
      </c>
      <c r="MX109" s="2">
        <v>1</v>
      </c>
      <c r="MY109" s="2">
        <v>0</v>
      </c>
      <c r="MZ109" s="2">
        <v>0</v>
      </c>
      <c r="NA109" s="2">
        <v>1</v>
      </c>
      <c r="NB109" s="2">
        <v>1</v>
      </c>
      <c r="NC109" s="2">
        <v>1</v>
      </c>
      <c r="ND109" s="2">
        <v>1</v>
      </c>
      <c r="NE109" s="2">
        <v>0</v>
      </c>
      <c r="NF109" s="46">
        <v>1</v>
      </c>
      <c r="NG109" s="46">
        <v>1</v>
      </c>
      <c r="NH109" s="2">
        <v>1</v>
      </c>
      <c r="NI109" s="2">
        <v>1</v>
      </c>
      <c r="NJ109" s="38">
        <v>44094</v>
      </c>
      <c r="NK109" s="2">
        <v>2</v>
      </c>
      <c r="NL109" s="2">
        <v>1</v>
      </c>
      <c r="NM109" s="2">
        <v>0</v>
      </c>
      <c r="NN109" s="2">
        <v>0</v>
      </c>
      <c r="NO109" s="2">
        <v>0</v>
      </c>
      <c r="NP109" s="2">
        <v>0</v>
      </c>
      <c r="NQ109" s="2">
        <v>0</v>
      </c>
      <c r="NR109" s="2">
        <v>1</v>
      </c>
      <c r="NS109" s="2">
        <v>0</v>
      </c>
      <c r="NT109" s="2">
        <v>1</v>
      </c>
      <c r="NU109" s="2">
        <v>0</v>
      </c>
      <c r="NV109" s="2">
        <v>0</v>
      </c>
      <c r="NW109" s="2">
        <v>1</v>
      </c>
      <c r="NX109" s="2">
        <v>0</v>
      </c>
      <c r="NY109" s="2">
        <v>0</v>
      </c>
      <c r="NZ109" s="2">
        <v>0</v>
      </c>
      <c r="OA109" s="2">
        <v>0</v>
      </c>
      <c r="OB109" s="2">
        <v>0</v>
      </c>
      <c r="OC109" s="2">
        <v>0</v>
      </c>
      <c r="OD109" s="2">
        <v>0</v>
      </c>
      <c r="OE109" s="2">
        <v>0</v>
      </c>
      <c r="OF109" s="2">
        <v>0</v>
      </c>
      <c r="OG109" s="2">
        <v>0</v>
      </c>
      <c r="OH109" s="2">
        <v>0</v>
      </c>
      <c r="OI109" s="2">
        <v>1</v>
      </c>
      <c r="OJ109" s="2">
        <v>1</v>
      </c>
      <c r="OK109" s="2">
        <v>1</v>
      </c>
      <c r="OL109" s="2">
        <v>1</v>
      </c>
      <c r="OM109" s="2">
        <v>1</v>
      </c>
      <c r="ON109" s="2">
        <v>1</v>
      </c>
      <c r="OO109" s="2">
        <v>1</v>
      </c>
      <c r="OP109" s="2">
        <v>1</v>
      </c>
      <c r="OQ109" s="2">
        <v>1</v>
      </c>
      <c r="OR109" s="2">
        <v>1</v>
      </c>
      <c r="OS109" s="2">
        <v>1</v>
      </c>
      <c r="OT109" s="46">
        <v>1</v>
      </c>
      <c r="OU109" s="2">
        <v>1</v>
      </c>
      <c r="OV109" s="2">
        <v>1</v>
      </c>
      <c r="OW109" s="2">
        <v>1</v>
      </c>
      <c r="OX109" s="2">
        <v>1</v>
      </c>
      <c r="OY109" s="2">
        <v>1</v>
      </c>
      <c r="OZ109" s="2">
        <v>1</v>
      </c>
      <c r="PA109" s="2">
        <v>1</v>
      </c>
      <c r="PB109" s="2">
        <v>1</v>
      </c>
      <c r="PC109" s="46">
        <v>1</v>
      </c>
      <c r="PD109" s="46">
        <v>1</v>
      </c>
      <c r="PE109" s="2">
        <v>1</v>
      </c>
      <c r="PF109" s="2">
        <v>1</v>
      </c>
      <c r="PG109" s="2">
        <v>3</v>
      </c>
      <c r="PH109" s="46">
        <v>1</v>
      </c>
      <c r="PI109" s="2">
        <v>3</v>
      </c>
      <c r="PJ109" s="2">
        <v>2</v>
      </c>
      <c r="PK109" s="2">
        <v>1</v>
      </c>
      <c r="PL109" s="2">
        <v>3</v>
      </c>
      <c r="PM109" s="2">
        <v>3</v>
      </c>
      <c r="PN109" s="2">
        <v>3</v>
      </c>
      <c r="PO109" s="2">
        <v>3</v>
      </c>
      <c r="PP109" s="2">
        <v>3</v>
      </c>
      <c r="PQ109" s="2">
        <v>3</v>
      </c>
      <c r="PR109" s="2">
        <v>3</v>
      </c>
      <c r="PS109" s="2">
        <v>3</v>
      </c>
      <c r="PT109" s="2">
        <v>3</v>
      </c>
      <c r="PU109" s="2">
        <v>3</v>
      </c>
      <c r="PV109" s="2">
        <v>3</v>
      </c>
      <c r="PW109" s="2">
        <v>3</v>
      </c>
      <c r="PX109" s="2">
        <v>3</v>
      </c>
      <c r="PY109" s="2">
        <v>1</v>
      </c>
      <c r="PZ109" s="2">
        <v>1</v>
      </c>
      <c r="QA109" s="2">
        <v>1</v>
      </c>
      <c r="QB109" s="2">
        <v>1</v>
      </c>
      <c r="QC109" s="2">
        <v>1</v>
      </c>
      <c r="QD109" s="2">
        <v>1</v>
      </c>
      <c r="QE109" s="2">
        <v>1</v>
      </c>
      <c r="QF109" s="2">
        <v>1</v>
      </c>
      <c r="QG109" s="2">
        <v>1</v>
      </c>
      <c r="QH109" s="2">
        <v>1</v>
      </c>
      <c r="QI109" s="2">
        <v>3</v>
      </c>
      <c r="QJ109" s="2">
        <v>3</v>
      </c>
      <c r="QK109" s="2">
        <v>1</v>
      </c>
      <c r="QL109" s="2">
        <v>1</v>
      </c>
      <c r="QM109" s="2">
        <v>1</v>
      </c>
      <c r="QN109" s="2">
        <v>1</v>
      </c>
      <c r="QO109" s="2">
        <v>1</v>
      </c>
      <c r="QP109" s="2">
        <v>1</v>
      </c>
      <c r="QQ109" s="2">
        <v>1</v>
      </c>
      <c r="QR109" s="2">
        <v>1</v>
      </c>
      <c r="QS109" s="2" t="s">
        <v>2633</v>
      </c>
      <c r="QT109" s="2">
        <v>1</v>
      </c>
      <c r="QU109" s="2" t="s">
        <v>2633</v>
      </c>
      <c r="QV109" s="2">
        <v>3</v>
      </c>
      <c r="QW109" s="2">
        <v>3</v>
      </c>
      <c r="QX109" s="2">
        <v>1</v>
      </c>
      <c r="QY109" s="2">
        <v>1</v>
      </c>
      <c r="QZ109" s="2">
        <v>1</v>
      </c>
      <c r="RA109" s="2">
        <v>1</v>
      </c>
      <c r="RB109" s="2">
        <v>0</v>
      </c>
      <c r="RD109" s="2">
        <v>3</v>
      </c>
      <c r="RE109" s="2">
        <v>0</v>
      </c>
      <c r="RL109" s="2">
        <v>1</v>
      </c>
      <c r="RM109" s="2">
        <v>0</v>
      </c>
      <c r="RN109" s="2">
        <v>1</v>
      </c>
      <c r="RO109" s="2">
        <v>1</v>
      </c>
      <c r="RP109" s="2">
        <v>1</v>
      </c>
      <c r="RQ109" s="2">
        <v>0</v>
      </c>
      <c r="RR109" s="2">
        <v>1</v>
      </c>
      <c r="RS109" s="2">
        <v>0</v>
      </c>
      <c r="RT109" s="2">
        <v>0</v>
      </c>
      <c r="RU109" s="2">
        <v>1</v>
      </c>
      <c r="RV109" s="2">
        <v>0</v>
      </c>
      <c r="RW109" s="2">
        <v>0</v>
      </c>
      <c r="RX109" s="2">
        <v>0</v>
      </c>
      <c r="RY109" s="2">
        <v>0</v>
      </c>
      <c r="RZ109" s="2">
        <v>0</v>
      </c>
      <c r="SA109" s="2">
        <v>0</v>
      </c>
      <c r="SB109" s="2">
        <v>1</v>
      </c>
      <c r="SC109" s="2">
        <v>1</v>
      </c>
      <c r="SD109" s="2">
        <v>0</v>
      </c>
      <c r="SE109" s="2">
        <v>0</v>
      </c>
      <c r="SF109" s="2">
        <v>0</v>
      </c>
      <c r="SG109" s="2">
        <v>0</v>
      </c>
      <c r="SH109" s="2">
        <v>0</v>
      </c>
      <c r="SI109" s="2">
        <v>1</v>
      </c>
      <c r="SJ109" s="2" t="s">
        <v>1441</v>
      </c>
      <c r="SK109" s="2">
        <v>1</v>
      </c>
      <c r="SL109" s="2">
        <v>1</v>
      </c>
      <c r="SM109" s="2">
        <v>1</v>
      </c>
      <c r="SN109" s="2">
        <v>1</v>
      </c>
      <c r="SO109" s="2">
        <v>1</v>
      </c>
      <c r="SP109" s="2">
        <v>1</v>
      </c>
      <c r="SQ109" s="2">
        <v>1</v>
      </c>
      <c r="SR109" s="2">
        <v>1</v>
      </c>
      <c r="SS109" s="2">
        <v>1</v>
      </c>
      <c r="ST109" s="2">
        <v>1</v>
      </c>
      <c r="SU109" s="2">
        <v>1</v>
      </c>
      <c r="SV109" s="2">
        <v>0</v>
      </c>
      <c r="SW109" s="2">
        <v>0</v>
      </c>
      <c r="SX109" s="2">
        <v>0</v>
      </c>
      <c r="SY109" s="2">
        <v>0</v>
      </c>
      <c r="SZ109" s="2">
        <v>0</v>
      </c>
      <c r="TA109" s="2">
        <v>0</v>
      </c>
      <c r="TB109" s="2">
        <v>0</v>
      </c>
      <c r="TC109" s="2">
        <v>0</v>
      </c>
      <c r="TE109" s="2">
        <v>1</v>
      </c>
      <c r="TF109" s="2">
        <v>1</v>
      </c>
      <c r="TG109" s="2">
        <v>1</v>
      </c>
      <c r="TH109" s="2">
        <v>1</v>
      </c>
      <c r="TI109" s="2">
        <v>1</v>
      </c>
      <c r="TJ109" s="2">
        <v>1</v>
      </c>
      <c r="TK109" s="2">
        <v>1</v>
      </c>
      <c r="TL109" s="2">
        <v>1</v>
      </c>
      <c r="TM109" s="2">
        <v>1</v>
      </c>
      <c r="TN109" s="2">
        <v>1</v>
      </c>
      <c r="TO109" s="2">
        <v>1</v>
      </c>
      <c r="TP109" s="2">
        <v>1</v>
      </c>
      <c r="TQ109" s="2">
        <v>1</v>
      </c>
      <c r="TR109" s="2">
        <v>1</v>
      </c>
      <c r="TS109" s="2">
        <v>1</v>
      </c>
      <c r="TT109" s="2">
        <v>1</v>
      </c>
      <c r="TU109" s="2">
        <v>1</v>
      </c>
      <c r="TV109" s="2">
        <v>1</v>
      </c>
      <c r="TW109" s="2">
        <v>1</v>
      </c>
      <c r="TX109" s="2">
        <v>0</v>
      </c>
      <c r="TY109" s="2">
        <v>0</v>
      </c>
      <c r="UA109" s="2">
        <v>1</v>
      </c>
      <c r="UB109" s="2">
        <v>1</v>
      </c>
      <c r="UC109" s="2">
        <v>1</v>
      </c>
      <c r="UD109" s="2">
        <v>1</v>
      </c>
      <c r="UE109" s="2">
        <v>1</v>
      </c>
      <c r="UF109" s="2">
        <v>1</v>
      </c>
      <c r="UG109" s="2">
        <v>1</v>
      </c>
      <c r="UH109" s="2">
        <v>1</v>
      </c>
      <c r="UI109" s="2">
        <v>1</v>
      </c>
      <c r="UJ109" s="2">
        <v>1</v>
      </c>
      <c r="UK109" s="2">
        <v>1</v>
      </c>
      <c r="UL109" s="2">
        <v>1</v>
      </c>
      <c r="UM109" s="2">
        <v>0</v>
      </c>
      <c r="UN109" s="2">
        <v>1</v>
      </c>
      <c r="UO109" s="2">
        <v>1</v>
      </c>
      <c r="UP109" s="2">
        <v>1</v>
      </c>
      <c r="UQ109" s="2">
        <v>1</v>
      </c>
      <c r="UR109" s="2">
        <v>1</v>
      </c>
      <c r="US109" s="2">
        <v>1</v>
      </c>
      <c r="UT109" s="2">
        <v>1</v>
      </c>
      <c r="UU109" s="2">
        <v>1</v>
      </c>
      <c r="UV109" s="2">
        <v>1</v>
      </c>
      <c r="UW109" s="2">
        <v>1</v>
      </c>
      <c r="UX109" s="2">
        <v>1</v>
      </c>
      <c r="UY109" s="2">
        <v>0</v>
      </c>
      <c r="UZ109" s="2">
        <v>2</v>
      </c>
    </row>
    <row r="110" spans="1:572" x14ac:dyDescent="0.25">
      <c r="A110" s="2">
        <v>173</v>
      </c>
      <c r="B110" s="2" t="s">
        <v>114</v>
      </c>
      <c r="C110" s="2" t="s">
        <v>1328</v>
      </c>
      <c r="D110" s="2">
        <v>1</v>
      </c>
      <c r="F110" s="31" t="s">
        <v>2653</v>
      </c>
      <c r="G110" s="2">
        <v>1</v>
      </c>
      <c r="H110" s="2">
        <v>0</v>
      </c>
      <c r="J110" s="2">
        <v>0</v>
      </c>
      <c r="K110" s="2">
        <v>0</v>
      </c>
      <c r="L110" s="2">
        <v>0</v>
      </c>
      <c r="M110" s="2">
        <v>0</v>
      </c>
      <c r="N110" s="2">
        <v>0</v>
      </c>
      <c r="O110" s="2">
        <v>0</v>
      </c>
      <c r="P110" s="2">
        <v>0</v>
      </c>
      <c r="Q110" s="2">
        <v>0</v>
      </c>
      <c r="R110" s="2">
        <v>0</v>
      </c>
      <c r="S110" s="2">
        <v>0</v>
      </c>
      <c r="T110" s="2">
        <v>0</v>
      </c>
      <c r="U110" s="2">
        <v>0</v>
      </c>
      <c r="V110" s="2">
        <v>0</v>
      </c>
      <c r="W110" s="2">
        <v>0</v>
      </c>
      <c r="X110" s="2">
        <v>0</v>
      </c>
      <c r="Y110" s="2">
        <v>0</v>
      </c>
      <c r="Z110" s="2">
        <v>0</v>
      </c>
      <c r="AA110" s="2">
        <v>0</v>
      </c>
      <c r="AB110" s="2">
        <v>0</v>
      </c>
      <c r="AC110" s="2">
        <v>0</v>
      </c>
      <c r="AD110" s="2">
        <v>0</v>
      </c>
      <c r="AE110" s="2">
        <v>1</v>
      </c>
      <c r="AF110" s="2">
        <v>1</v>
      </c>
      <c r="AG110" s="2">
        <v>3</v>
      </c>
      <c r="AH110" s="2">
        <v>1</v>
      </c>
      <c r="AI110" s="2">
        <v>3</v>
      </c>
      <c r="AJ110" s="46">
        <v>0</v>
      </c>
      <c r="AK110" s="2">
        <v>0</v>
      </c>
      <c r="AL110" s="2">
        <v>0</v>
      </c>
      <c r="AM110" s="2">
        <v>0</v>
      </c>
      <c r="AN110" s="2">
        <v>0</v>
      </c>
      <c r="AO110" s="2">
        <v>0</v>
      </c>
      <c r="AP110" s="2">
        <v>0</v>
      </c>
      <c r="AQ110" s="2">
        <v>0</v>
      </c>
      <c r="AR110" s="2">
        <v>0</v>
      </c>
      <c r="AS110" s="2">
        <v>0</v>
      </c>
      <c r="AT110" s="2">
        <v>0</v>
      </c>
      <c r="AU110" s="2">
        <v>0</v>
      </c>
      <c r="AV110" s="2">
        <v>0</v>
      </c>
      <c r="AW110" s="2">
        <v>0</v>
      </c>
      <c r="AX110" s="2">
        <v>0</v>
      </c>
      <c r="AY110" s="2">
        <v>0</v>
      </c>
      <c r="AZ110" s="2">
        <v>0</v>
      </c>
      <c r="BA110" s="2">
        <v>0</v>
      </c>
      <c r="BB110" s="2">
        <v>0</v>
      </c>
      <c r="BC110" s="2">
        <v>0</v>
      </c>
      <c r="BD110" s="2">
        <v>0</v>
      </c>
      <c r="BE110" s="2">
        <v>0</v>
      </c>
      <c r="BF110" s="2">
        <v>1</v>
      </c>
      <c r="BG110" s="2">
        <v>1</v>
      </c>
      <c r="BH110" s="2">
        <v>0</v>
      </c>
      <c r="BI110" s="2">
        <v>0</v>
      </c>
      <c r="BJ110" s="2">
        <v>0</v>
      </c>
      <c r="BK110" s="2">
        <v>0</v>
      </c>
      <c r="BL110" s="2">
        <v>0</v>
      </c>
      <c r="BM110" s="2">
        <v>0</v>
      </c>
      <c r="BN110" s="2">
        <v>0</v>
      </c>
      <c r="BO110" s="2">
        <v>0</v>
      </c>
      <c r="BP110" s="2">
        <v>0</v>
      </c>
      <c r="BQ110" s="2">
        <v>0</v>
      </c>
      <c r="BR110" s="2">
        <v>0</v>
      </c>
      <c r="BS110" s="2">
        <v>1</v>
      </c>
      <c r="BT110" s="2">
        <v>0</v>
      </c>
      <c r="BU110" s="2">
        <v>0</v>
      </c>
      <c r="BV110" s="2">
        <v>0</v>
      </c>
      <c r="BW110" s="2">
        <v>0</v>
      </c>
      <c r="BX110" s="2">
        <v>0</v>
      </c>
      <c r="BY110" s="2">
        <v>1</v>
      </c>
      <c r="BZ110" s="2">
        <v>0</v>
      </c>
      <c r="CA110" s="2">
        <v>0</v>
      </c>
      <c r="CB110" s="2">
        <v>1</v>
      </c>
      <c r="CC110" s="2">
        <v>0</v>
      </c>
      <c r="CE110" s="2">
        <v>3166</v>
      </c>
      <c r="CF110" s="46">
        <v>3104</v>
      </c>
      <c r="CG110" s="2">
        <v>0</v>
      </c>
      <c r="CH110" s="46">
        <v>1</v>
      </c>
      <c r="CI110" s="2">
        <v>0</v>
      </c>
      <c r="CJ110" s="2">
        <v>0</v>
      </c>
      <c r="CK110" s="2">
        <v>0</v>
      </c>
      <c r="CL110" s="2">
        <v>0</v>
      </c>
      <c r="CM110" s="2">
        <v>0</v>
      </c>
      <c r="CN110" s="2">
        <v>0</v>
      </c>
      <c r="CO110" s="2">
        <v>0</v>
      </c>
      <c r="CP110" s="2">
        <v>1</v>
      </c>
      <c r="CQ110" s="2">
        <v>1</v>
      </c>
      <c r="CR110" s="2">
        <v>1</v>
      </c>
      <c r="CT110" s="46">
        <v>1</v>
      </c>
      <c r="CU110" s="46">
        <v>40</v>
      </c>
      <c r="CV110" s="2">
        <v>0</v>
      </c>
      <c r="CX110" s="2">
        <v>0</v>
      </c>
      <c r="CZ110" s="2">
        <v>1</v>
      </c>
      <c r="DA110" s="2">
        <v>40</v>
      </c>
      <c r="DB110" s="46">
        <v>0</v>
      </c>
      <c r="DC110" s="46"/>
      <c r="DD110" s="46">
        <v>1</v>
      </c>
      <c r="DE110" s="46">
        <v>40</v>
      </c>
      <c r="DF110" s="2">
        <v>0</v>
      </c>
      <c r="DH110" s="46">
        <v>1</v>
      </c>
      <c r="DI110" s="46">
        <v>40</v>
      </c>
      <c r="DJ110" s="46">
        <v>0</v>
      </c>
      <c r="DK110" s="46"/>
      <c r="DL110" s="2">
        <v>0</v>
      </c>
      <c r="DN110" s="46">
        <v>2</v>
      </c>
      <c r="DO110" s="46">
        <v>80</v>
      </c>
      <c r="DP110" s="46">
        <v>0</v>
      </c>
      <c r="DQ110" s="46"/>
      <c r="DR110" s="2">
        <v>0</v>
      </c>
      <c r="DS110" s="46"/>
      <c r="DT110" s="46"/>
      <c r="DU110" s="46"/>
      <c r="DV110" s="46"/>
      <c r="DW110" s="46"/>
      <c r="DX110" s="46"/>
      <c r="DY110" s="46"/>
      <c r="DZ110" s="46"/>
      <c r="EA110" s="46"/>
      <c r="EB110" s="46"/>
      <c r="EC110" s="46"/>
      <c r="ED110" s="46"/>
      <c r="EE110" s="46"/>
      <c r="EF110" s="46"/>
      <c r="EG110" s="46"/>
      <c r="EH110" s="46"/>
      <c r="EI110" s="2">
        <v>0</v>
      </c>
      <c r="EJ110" s="2">
        <v>0</v>
      </c>
      <c r="EK110" s="2">
        <v>0</v>
      </c>
      <c r="EL110" s="2">
        <v>0</v>
      </c>
      <c r="EM110" s="2">
        <v>0</v>
      </c>
      <c r="EN110" s="2">
        <v>0</v>
      </c>
      <c r="EO110" s="2">
        <v>0</v>
      </c>
      <c r="EP110" s="2">
        <v>0</v>
      </c>
      <c r="EQ110" s="2">
        <v>0</v>
      </c>
      <c r="ER110" s="2">
        <v>0</v>
      </c>
      <c r="ES110" s="2">
        <v>0</v>
      </c>
      <c r="ET110" s="2">
        <v>0</v>
      </c>
      <c r="EU110" s="2">
        <v>0</v>
      </c>
      <c r="FD110" s="2">
        <v>0</v>
      </c>
      <c r="FZ110" s="2">
        <v>0</v>
      </c>
      <c r="GV110" s="2">
        <v>0</v>
      </c>
      <c r="HR110" s="2">
        <v>0</v>
      </c>
      <c r="HS110" s="2">
        <v>0</v>
      </c>
      <c r="HT110" s="2">
        <v>0</v>
      </c>
      <c r="HU110" s="2">
        <v>0</v>
      </c>
      <c r="HV110" s="2">
        <v>0</v>
      </c>
      <c r="HW110" s="2">
        <v>0</v>
      </c>
      <c r="HX110" s="2">
        <v>0</v>
      </c>
      <c r="HY110" s="2">
        <v>0</v>
      </c>
      <c r="HZ110" s="2">
        <v>0</v>
      </c>
      <c r="IA110" s="2">
        <v>0</v>
      </c>
      <c r="IB110" s="2">
        <v>0</v>
      </c>
      <c r="IC110" s="2">
        <v>0</v>
      </c>
      <c r="ID110" s="2">
        <v>0</v>
      </c>
      <c r="IE110" s="2">
        <v>0</v>
      </c>
      <c r="IF110" s="2">
        <v>0</v>
      </c>
      <c r="IG110" s="2">
        <v>0</v>
      </c>
      <c r="IP110" s="2">
        <v>1</v>
      </c>
      <c r="IQ110" s="2">
        <v>0</v>
      </c>
      <c r="IR110" s="2">
        <v>0</v>
      </c>
      <c r="IS110" s="2">
        <v>0</v>
      </c>
      <c r="IT110" s="2">
        <v>0</v>
      </c>
      <c r="IU110" s="2">
        <v>0</v>
      </c>
      <c r="IV110" s="2">
        <v>0</v>
      </c>
      <c r="IW110" s="2">
        <v>0</v>
      </c>
      <c r="IX110" s="2">
        <v>0</v>
      </c>
      <c r="IY110" s="2">
        <v>0</v>
      </c>
      <c r="IZ110" s="2">
        <v>0</v>
      </c>
      <c r="JA110" s="2">
        <v>0</v>
      </c>
      <c r="JB110" s="2">
        <v>0</v>
      </c>
      <c r="JK110" s="2">
        <v>1</v>
      </c>
      <c r="JL110" s="2">
        <v>0</v>
      </c>
      <c r="JM110" s="2">
        <v>0</v>
      </c>
      <c r="JN110" s="2">
        <v>0</v>
      </c>
      <c r="JO110" s="2">
        <v>0</v>
      </c>
      <c r="JP110" s="2">
        <v>0</v>
      </c>
      <c r="JQ110" s="2">
        <v>0</v>
      </c>
      <c r="JR110" s="2">
        <v>0</v>
      </c>
      <c r="JS110" s="2">
        <v>0</v>
      </c>
      <c r="JT110" s="2">
        <v>0</v>
      </c>
      <c r="JU110" s="2">
        <v>0</v>
      </c>
      <c r="JV110" s="2">
        <v>0</v>
      </c>
      <c r="JW110" s="2">
        <v>0</v>
      </c>
      <c r="KF110" s="2">
        <v>1</v>
      </c>
      <c r="KG110" s="2">
        <v>14</v>
      </c>
      <c r="KH110" s="2">
        <v>0</v>
      </c>
      <c r="KI110" s="2">
        <v>1</v>
      </c>
      <c r="KJ110" s="2">
        <v>4</v>
      </c>
      <c r="KK110" s="2">
        <v>4</v>
      </c>
      <c r="KL110" s="2">
        <v>4</v>
      </c>
      <c r="KM110" s="2">
        <v>4</v>
      </c>
      <c r="KN110" s="2">
        <v>4</v>
      </c>
      <c r="KO110" s="2">
        <v>3</v>
      </c>
      <c r="KP110" s="2">
        <v>4</v>
      </c>
      <c r="KQ110" s="2">
        <v>4</v>
      </c>
      <c r="KR110" s="2">
        <v>4</v>
      </c>
      <c r="KS110" s="2">
        <v>4</v>
      </c>
      <c r="KT110" s="2">
        <v>2</v>
      </c>
      <c r="KU110" s="2">
        <v>4</v>
      </c>
      <c r="KV110" s="2">
        <v>0</v>
      </c>
      <c r="LE110" s="2">
        <v>1</v>
      </c>
      <c r="LF110" s="2">
        <v>1</v>
      </c>
      <c r="LG110" s="2">
        <v>0</v>
      </c>
      <c r="LH110" s="2">
        <v>0</v>
      </c>
      <c r="LI110" s="2">
        <v>0</v>
      </c>
      <c r="LJ110" s="2">
        <v>0</v>
      </c>
      <c r="LK110" s="2">
        <v>1</v>
      </c>
      <c r="LL110" s="2">
        <v>1</v>
      </c>
      <c r="LM110" s="2">
        <v>0</v>
      </c>
      <c r="LN110" s="46">
        <v>3</v>
      </c>
      <c r="LO110" s="46">
        <v>1</v>
      </c>
      <c r="LP110" s="2">
        <v>0</v>
      </c>
      <c r="LQ110" s="2">
        <v>1</v>
      </c>
      <c r="LR110" s="2">
        <v>1</v>
      </c>
      <c r="LS110" s="2">
        <v>0</v>
      </c>
      <c r="LT110" s="46">
        <v>1</v>
      </c>
      <c r="LU110" s="46">
        <v>1</v>
      </c>
      <c r="LV110" s="2">
        <v>1</v>
      </c>
      <c r="LW110" s="2">
        <v>0</v>
      </c>
      <c r="LX110" s="2">
        <v>0</v>
      </c>
      <c r="LY110" s="46">
        <v>1</v>
      </c>
      <c r="LZ110" s="46">
        <v>1</v>
      </c>
      <c r="MA110" s="46">
        <v>1</v>
      </c>
      <c r="MB110" s="2">
        <v>0</v>
      </c>
      <c r="MC110" s="2">
        <v>1</v>
      </c>
      <c r="MD110" s="2">
        <v>0</v>
      </c>
      <c r="ME110" s="2">
        <v>0</v>
      </c>
      <c r="MF110" s="2">
        <v>0</v>
      </c>
      <c r="MG110" s="2">
        <v>0</v>
      </c>
      <c r="MH110" s="2">
        <v>0</v>
      </c>
      <c r="MI110" s="2">
        <v>1</v>
      </c>
      <c r="MJ110" s="2">
        <v>1</v>
      </c>
      <c r="MK110" s="2">
        <v>1</v>
      </c>
      <c r="ML110" s="2">
        <v>0</v>
      </c>
      <c r="MM110" s="2">
        <v>0</v>
      </c>
      <c r="MN110" s="46">
        <v>1</v>
      </c>
      <c r="MO110" s="46">
        <v>1</v>
      </c>
      <c r="MP110" s="2">
        <v>0</v>
      </c>
      <c r="MQ110" s="2">
        <v>1</v>
      </c>
      <c r="MR110" s="2">
        <v>0</v>
      </c>
      <c r="MS110" s="2">
        <v>1</v>
      </c>
      <c r="MT110" s="2">
        <v>1</v>
      </c>
      <c r="MU110" s="2">
        <v>3</v>
      </c>
      <c r="MV110" s="2">
        <v>3</v>
      </c>
      <c r="MW110" s="2">
        <v>1</v>
      </c>
      <c r="MX110" s="2">
        <v>1</v>
      </c>
      <c r="MY110" s="2">
        <v>0</v>
      </c>
      <c r="MZ110" s="2">
        <v>1</v>
      </c>
      <c r="NA110" s="2">
        <v>1</v>
      </c>
      <c r="NB110" s="2">
        <v>1</v>
      </c>
      <c r="NC110" s="2">
        <v>1</v>
      </c>
      <c r="ND110" s="2">
        <v>1</v>
      </c>
      <c r="NE110" s="2">
        <v>0</v>
      </c>
      <c r="NF110" s="46">
        <v>0</v>
      </c>
      <c r="NG110" s="46"/>
      <c r="NJ110" s="2" t="s">
        <v>2539</v>
      </c>
      <c r="NM110" s="2">
        <v>0</v>
      </c>
      <c r="NN110" s="2">
        <v>0</v>
      </c>
      <c r="NO110" s="2">
        <v>0</v>
      </c>
      <c r="NP110" s="2">
        <v>0</v>
      </c>
      <c r="NQ110" s="2">
        <v>0</v>
      </c>
      <c r="NR110" s="2">
        <v>0</v>
      </c>
      <c r="NS110" s="2">
        <v>0</v>
      </c>
      <c r="NT110" s="2">
        <v>0</v>
      </c>
      <c r="NU110" s="2">
        <v>0</v>
      </c>
      <c r="NV110" s="2">
        <v>0</v>
      </c>
      <c r="NW110" s="2">
        <v>0</v>
      </c>
      <c r="NX110" s="2">
        <v>0</v>
      </c>
      <c r="NY110" s="2">
        <v>0</v>
      </c>
      <c r="NZ110" s="2">
        <v>0</v>
      </c>
      <c r="OA110" s="2">
        <v>0</v>
      </c>
      <c r="OB110" s="2">
        <v>0</v>
      </c>
      <c r="OC110" s="2">
        <v>0</v>
      </c>
      <c r="OD110" s="2">
        <v>0</v>
      </c>
      <c r="OE110" s="2">
        <v>0</v>
      </c>
      <c r="OF110" s="2">
        <v>0</v>
      </c>
      <c r="OG110" s="2">
        <v>0</v>
      </c>
      <c r="OH110" s="2">
        <v>0</v>
      </c>
      <c r="OI110" s="2">
        <v>1</v>
      </c>
      <c r="OJ110" s="2">
        <v>1</v>
      </c>
      <c r="OK110" s="2">
        <v>1</v>
      </c>
      <c r="OL110" s="2">
        <v>1</v>
      </c>
      <c r="OM110" s="2">
        <v>1</v>
      </c>
      <c r="ON110" s="2">
        <v>3</v>
      </c>
      <c r="OO110" s="2">
        <v>1</v>
      </c>
      <c r="OP110" s="2">
        <v>1</v>
      </c>
      <c r="OQ110" s="2">
        <v>1</v>
      </c>
      <c r="OR110" s="2">
        <v>1</v>
      </c>
      <c r="OS110" s="2">
        <v>1</v>
      </c>
      <c r="OT110" s="46">
        <v>2</v>
      </c>
      <c r="OU110" s="2">
        <v>3</v>
      </c>
      <c r="OV110" s="2">
        <v>3</v>
      </c>
      <c r="OW110" s="2">
        <v>1</v>
      </c>
      <c r="OX110" s="2">
        <v>1</v>
      </c>
      <c r="OY110" s="2">
        <v>1</v>
      </c>
      <c r="OZ110" s="2">
        <v>3</v>
      </c>
      <c r="PA110" s="2">
        <v>3</v>
      </c>
      <c r="PB110" s="2">
        <v>1</v>
      </c>
      <c r="PC110" s="46">
        <v>1</v>
      </c>
      <c r="PD110" s="46">
        <v>1</v>
      </c>
      <c r="PE110" s="2">
        <v>1</v>
      </c>
      <c r="PF110" s="2">
        <v>1</v>
      </c>
      <c r="PG110" s="2">
        <v>3</v>
      </c>
      <c r="PH110" s="46">
        <v>1</v>
      </c>
      <c r="PI110" s="2">
        <v>1</v>
      </c>
      <c r="PJ110" s="2">
        <v>1</v>
      </c>
      <c r="PK110" s="2">
        <v>1</v>
      </c>
      <c r="PL110" s="2">
        <v>3</v>
      </c>
      <c r="PM110" s="2">
        <v>3</v>
      </c>
      <c r="PN110" s="2">
        <v>3</v>
      </c>
      <c r="PO110" s="2">
        <v>3</v>
      </c>
      <c r="PP110" s="2">
        <v>3</v>
      </c>
      <c r="PQ110" s="2">
        <v>3</v>
      </c>
      <c r="PR110" s="2">
        <v>1</v>
      </c>
      <c r="PS110" s="2">
        <v>1</v>
      </c>
      <c r="PT110" s="2">
        <v>1</v>
      </c>
      <c r="PU110" s="2">
        <v>1</v>
      </c>
      <c r="PV110" s="2">
        <v>3</v>
      </c>
      <c r="PW110" s="2">
        <v>1</v>
      </c>
      <c r="PX110" s="2">
        <v>1</v>
      </c>
      <c r="PY110" s="2">
        <v>3</v>
      </c>
      <c r="PZ110" s="2">
        <v>1</v>
      </c>
      <c r="QA110" s="2">
        <v>1</v>
      </c>
      <c r="QB110" s="2">
        <v>1</v>
      </c>
      <c r="QC110" s="2">
        <v>1</v>
      </c>
      <c r="QD110" s="2">
        <v>3</v>
      </c>
      <c r="QE110" s="2">
        <v>1</v>
      </c>
      <c r="QF110" s="2">
        <v>3</v>
      </c>
      <c r="QG110" s="2">
        <v>1</v>
      </c>
      <c r="QH110" s="2">
        <v>1</v>
      </c>
      <c r="QI110" s="2">
        <v>3</v>
      </c>
      <c r="QJ110" s="2">
        <v>3</v>
      </c>
      <c r="QK110" s="2">
        <v>0</v>
      </c>
      <c r="QL110" s="2">
        <v>0</v>
      </c>
      <c r="QM110" s="2">
        <v>1</v>
      </c>
      <c r="QN110" s="2">
        <v>0</v>
      </c>
      <c r="QO110" s="2">
        <v>3</v>
      </c>
      <c r="QP110" s="2">
        <v>1</v>
      </c>
      <c r="QQ110" s="2">
        <v>3</v>
      </c>
      <c r="QR110" s="2">
        <v>0</v>
      </c>
      <c r="QT110" s="2">
        <v>0</v>
      </c>
      <c r="QV110" s="2">
        <v>3</v>
      </c>
      <c r="QW110" s="2">
        <v>3</v>
      </c>
      <c r="QX110" s="2">
        <v>0</v>
      </c>
      <c r="QY110" s="2">
        <v>0</v>
      </c>
      <c r="RA110" s="2">
        <v>0</v>
      </c>
      <c r="RB110" s="2">
        <v>1</v>
      </c>
      <c r="RC110" s="2">
        <v>1</v>
      </c>
      <c r="RD110" s="2">
        <v>3</v>
      </c>
      <c r="RE110" s="2">
        <v>1</v>
      </c>
      <c r="RF110" s="2">
        <v>0</v>
      </c>
      <c r="RG110" s="2">
        <v>1</v>
      </c>
      <c r="RH110" s="2">
        <v>0</v>
      </c>
      <c r="RI110" s="2" t="s">
        <v>1442</v>
      </c>
      <c r="RJ110" s="2">
        <v>1</v>
      </c>
      <c r="RK110" s="2">
        <v>1</v>
      </c>
      <c r="RL110" s="2">
        <v>0</v>
      </c>
      <c r="RM110" s="2">
        <v>0</v>
      </c>
      <c r="RN110" s="2">
        <v>0</v>
      </c>
      <c r="RO110" s="2">
        <v>0</v>
      </c>
      <c r="RP110" s="2">
        <v>0</v>
      </c>
      <c r="RQ110" s="2">
        <v>0</v>
      </c>
      <c r="RR110" s="2">
        <v>0</v>
      </c>
      <c r="RS110" s="2">
        <v>0</v>
      </c>
      <c r="RT110" s="2">
        <v>0</v>
      </c>
      <c r="RU110" s="2">
        <v>0</v>
      </c>
      <c r="RV110" s="2">
        <v>0</v>
      </c>
      <c r="RW110" s="2">
        <v>0</v>
      </c>
      <c r="RX110" s="2">
        <v>0</v>
      </c>
      <c r="RY110" s="2">
        <v>0</v>
      </c>
      <c r="RZ110" s="2">
        <v>0</v>
      </c>
      <c r="SA110" s="2">
        <v>0</v>
      </c>
      <c r="SB110" s="2">
        <v>0</v>
      </c>
      <c r="SC110" s="2">
        <v>1</v>
      </c>
      <c r="SD110" s="2">
        <v>0</v>
      </c>
      <c r="SE110" s="2">
        <v>0</v>
      </c>
      <c r="SF110" s="2">
        <v>1</v>
      </c>
      <c r="SG110" s="2">
        <v>0</v>
      </c>
      <c r="SH110" s="2">
        <v>0</v>
      </c>
      <c r="SI110" s="2">
        <v>0</v>
      </c>
      <c r="SK110" s="2">
        <v>1</v>
      </c>
      <c r="SL110" s="2">
        <v>1</v>
      </c>
      <c r="SM110" s="2">
        <v>1</v>
      </c>
      <c r="SN110" s="2">
        <v>0</v>
      </c>
      <c r="SO110" s="2">
        <v>1</v>
      </c>
      <c r="SP110" s="2">
        <v>0</v>
      </c>
      <c r="SQ110" s="2">
        <v>0</v>
      </c>
      <c r="SR110" s="2">
        <v>0</v>
      </c>
      <c r="SS110" s="2">
        <v>0</v>
      </c>
      <c r="ST110" s="2">
        <v>0</v>
      </c>
      <c r="SU110" s="2">
        <v>0</v>
      </c>
      <c r="SV110" s="2">
        <v>0</v>
      </c>
      <c r="SW110" s="2">
        <v>0</v>
      </c>
      <c r="SX110" s="2">
        <v>0</v>
      </c>
      <c r="SY110" s="2">
        <v>0</v>
      </c>
      <c r="SZ110" s="2">
        <v>0</v>
      </c>
      <c r="TA110" s="2">
        <v>0</v>
      </c>
      <c r="TB110" s="2">
        <v>0</v>
      </c>
      <c r="TC110" s="2">
        <v>0</v>
      </c>
      <c r="TE110" s="2">
        <v>0</v>
      </c>
      <c r="TF110" s="2">
        <v>0</v>
      </c>
      <c r="TG110" s="2">
        <v>0</v>
      </c>
      <c r="TH110" s="2">
        <v>0</v>
      </c>
      <c r="TI110" s="2">
        <v>1</v>
      </c>
      <c r="TJ110" s="2">
        <v>1</v>
      </c>
      <c r="TK110" s="2">
        <v>0</v>
      </c>
      <c r="TL110" s="2">
        <v>1</v>
      </c>
      <c r="TM110" s="2">
        <v>2</v>
      </c>
      <c r="TN110" s="2">
        <v>1</v>
      </c>
      <c r="TO110" s="2">
        <v>1</v>
      </c>
      <c r="TP110" s="2">
        <v>1</v>
      </c>
      <c r="TQ110" s="2">
        <v>1</v>
      </c>
      <c r="TR110" s="2">
        <v>0</v>
      </c>
      <c r="TS110" s="2">
        <v>1</v>
      </c>
      <c r="TT110" s="2">
        <v>1</v>
      </c>
      <c r="TU110" s="2">
        <v>0</v>
      </c>
      <c r="TV110" s="2">
        <v>1</v>
      </c>
      <c r="TW110" s="2">
        <v>0</v>
      </c>
      <c r="TX110" s="2">
        <v>0</v>
      </c>
      <c r="TY110" s="2">
        <v>0</v>
      </c>
      <c r="UA110" s="2">
        <v>1</v>
      </c>
      <c r="UB110" s="2">
        <v>3</v>
      </c>
      <c r="UC110" s="2">
        <v>1</v>
      </c>
      <c r="UD110" s="2">
        <v>0</v>
      </c>
      <c r="UE110" s="2">
        <v>0</v>
      </c>
      <c r="UF110" s="2">
        <v>0</v>
      </c>
      <c r="UG110" s="2">
        <v>1</v>
      </c>
      <c r="UH110" s="2">
        <v>0</v>
      </c>
      <c r="UI110" s="2">
        <v>1</v>
      </c>
      <c r="UJ110" s="2">
        <v>1</v>
      </c>
      <c r="UK110" s="2">
        <v>0</v>
      </c>
      <c r="UL110" s="2">
        <v>0</v>
      </c>
      <c r="UM110" s="2">
        <v>0</v>
      </c>
      <c r="UN110" s="2">
        <v>0</v>
      </c>
      <c r="UO110" s="2">
        <v>0</v>
      </c>
      <c r="UP110" s="2">
        <v>0</v>
      </c>
      <c r="UQ110" s="2">
        <v>0</v>
      </c>
      <c r="UR110" s="2">
        <v>0</v>
      </c>
      <c r="US110" s="2">
        <v>0</v>
      </c>
      <c r="UT110" s="2">
        <v>0</v>
      </c>
      <c r="UU110" s="2">
        <v>1</v>
      </c>
      <c r="UV110" s="2">
        <v>1</v>
      </c>
      <c r="UW110" s="2">
        <v>1</v>
      </c>
      <c r="UX110" s="2">
        <v>0</v>
      </c>
      <c r="UY110" s="2">
        <v>0</v>
      </c>
      <c r="UZ110" s="2">
        <v>2</v>
      </c>
    </row>
    <row r="111" spans="1:572" x14ac:dyDescent="0.25">
      <c r="A111" s="2">
        <v>174</v>
      </c>
      <c r="B111" s="2" t="s">
        <v>114</v>
      </c>
      <c r="C111" s="2" t="s">
        <v>1328</v>
      </c>
      <c r="D111" s="2">
        <v>1</v>
      </c>
      <c r="F111" s="31" t="s">
        <v>2654</v>
      </c>
      <c r="G111" s="2">
        <v>1</v>
      </c>
      <c r="H111" s="2">
        <v>0</v>
      </c>
      <c r="J111" s="2">
        <v>1</v>
      </c>
      <c r="K111" s="2">
        <v>1</v>
      </c>
      <c r="L111" s="2">
        <v>1</v>
      </c>
      <c r="M111" s="2">
        <v>1</v>
      </c>
      <c r="N111" s="2">
        <v>1</v>
      </c>
      <c r="O111" s="2">
        <v>1</v>
      </c>
      <c r="P111" s="2">
        <v>1</v>
      </c>
      <c r="Q111" s="2">
        <v>0</v>
      </c>
      <c r="R111" s="2">
        <v>0</v>
      </c>
      <c r="S111" s="2">
        <v>0</v>
      </c>
      <c r="T111" s="2">
        <v>0</v>
      </c>
      <c r="U111" s="2">
        <v>1</v>
      </c>
      <c r="V111" s="2">
        <v>1</v>
      </c>
      <c r="W111" s="2">
        <v>0</v>
      </c>
      <c r="X111" s="2">
        <v>1</v>
      </c>
      <c r="Y111" s="2">
        <v>0</v>
      </c>
      <c r="Z111" s="2">
        <v>1</v>
      </c>
      <c r="AA111" s="2">
        <v>1</v>
      </c>
      <c r="AB111" s="2">
        <v>1</v>
      </c>
      <c r="AC111" s="2">
        <v>1</v>
      </c>
      <c r="AD111" s="2">
        <v>0</v>
      </c>
      <c r="AE111" s="2">
        <v>0</v>
      </c>
      <c r="AF111" s="2">
        <v>1</v>
      </c>
      <c r="AG111" s="2">
        <v>4</v>
      </c>
      <c r="AH111" s="2">
        <v>1</v>
      </c>
      <c r="AI111" s="2">
        <v>3</v>
      </c>
      <c r="AJ111" s="46">
        <v>1</v>
      </c>
      <c r="AK111" s="2">
        <v>1</v>
      </c>
      <c r="AL111" s="2">
        <v>0</v>
      </c>
      <c r="AM111" s="2">
        <v>0</v>
      </c>
      <c r="AN111" s="2">
        <v>0</v>
      </c>
      <c r="AO111" s="2">
        <v>0</v>
      </c>
      <c r="AP111" s="2">
        <v>1</v>
      </c>
      <c r="AQ111" s="2">
        <v>0</v>
      </c>
      <c r="AR111" s="2">
        <v>1</v>
      </c>
      <c r="AS111" s="2">
        <v>0</v>
      </c>
      <c r="AT111" s="2">
        <v>0</v>
      </c>
      <c r="AU111" s="2">
        <v>0</v>
      </c>
      <c r="AV111" s="2">
        <v>0</v>
      </c>
      <c r="AW111" s="2">
        <v>0</v>
      </c>
      <c r="AX111" s="2">
        <v>0</v>
      </c>
      <c r="AY111" s="2">
        <v>0</v>
      </c>
      <c r="AZ111" s="2">
        <v>0</v>
      </c>
      <c r="BA111" s="2">
        <v>0</v>
      </c>
      <c r="BB111" s="2">
        <v>0</v>
      </c>
      <c r="BC111" s="2">
        <v>0</v>
      </c>
      <c r="BD111" s="2">
        <v>0</v>
      </c>
      <c r="BE111" s="2">
        <v>0</v>
      </c>
      <c r="BF111" s="2">
        <v>1</v>
      </c>
      <c r="BG111" s="2">
        <v>2</v>
      </c>
      <c r="BH111" s="2">
        <v>0</v>
      </c>
      <c r="BI111" s="2">
        <v>0</v>
      </c>
      <c r="BJ111" s="2">
        <v>0</v>
      </c>
      <c r="BK111" s="2">
        <v>0</v>
      </c>
      <c r="BL111" s="2">
        <v>1</v>
      </c>
      <c r="BM111" s="2">
        <v>0</v>
      </c>
      <c r="BN111" s="2">
        <v>1</v>
      </c>
      <c r="BO111" s="2">
        <v>0</v>
      </c>
      <c r="BP111" s="2">
        <v>0</v>
      </c>
      <c r="BQ111" s="2">
        <v>2</v>
      </c>
      <c r="BR111" s="2">
        <v>0</v>
      </c>
      <c r="BS111" s="2">
        <v>0</v>
      </c>
      <c r="CB111" s="2">
        <v>1</v>
      </c>
      <c r="CC111" s="2">
        <v>1</v>
      </c>
      <c r="CD111" s="2" t="s">
        <v>1443</v>
      </c>
      <c r="CE111" s="2">
        <v>1248</v>
      </c>
      <c r="CF111" s="46">
        <v>1020</v>
      </c>
      <c r="CG111" s="2">
        <v>0</v>
      </c>
      <c r="CH111" s="46">
        <v>1</v>
      </c>
      <c r="CI111" s="2">
        <v>1</v>
      </c>
      <c r="CJ111" s="2">
        <v>0</v>
      </c>
      <c r="CK111" s="2">
        <v>1</v>
      </c>
      <c r="CL111" s="2">
        <v>1</v>
      </c>
      <c r="CM111" s="2">
        <v>0</v>
      </c>
      <c r="CN111" s="2">
        <v>1</v>
      </c>
      <c r="CO111" s="2">
        <v>1</v>
      </c>
      <c r="CP111" s="2">
        <v>1</v>
      </c>
      <c r="CQ111" s="2">
        <v>1</v>
      </c>
      <c r="CR111" s="2">
        <v>1</v>
      </c>
      <c r="CT111" s="46">
        <v>2</v>
      </c>
      <c r="CU111" s="46">
        <v>80</v>
      </c>
      <c r="CV111" s="2">
        <v>0</v>
      </c>
      <c r="CX111" s="2">
        <v>0</v>
      </c>
      <c r="CZ111" s="2">
        <v>0</v>
      </c>
      <c r="DB111" s="46">
        <v>1</v>
      </c>
      <c r="DC111" s="46">
        <v>20</v>
      </c>
      <c r="DD111" s="46">
        <v>1</v>
      </c>
      <c r="DE111" s="46">
        <v>40</v>
      </c>
      <c r="DF111" s="2">
        <v>0</v>
      </c>
      <c r="DH111" s="46">
        <v>1</v>
      </c>
      <c r="DI111" s="46">
        <v>40</v>
      </c>
      <c r="DJ111" s="46">
        <v>0</v>
      </c>
      <c r="DK111" s="46"/>
      <c r="DL111" s="2">
        <v>0</v>
      </c>
      <c r="DN111" s="46">
        <v>0</v>
      </c>
      <c r="DO111" s="46"/>
      <c r="DP111" s="46">
        <v>1</v>
      </c>
      <c r="DQ111" s="46">
        <v>20</v>
      </c>
      <c r="DR111" s="2">
        <v>0</v>
      </c>
      <c r="DS111" s="46"/>
      <c r="DT111" s="46"/>
      <c r="DU111" s="46"/>
      <c r="DV111" s="46"/>
      <c r="DW111" s="46"/>
      <c r="DX111" s="46"/>
      <c r="DY111" s="46"/>
      <c r="DZ111" s="46"/>
      <c r="EA111" s="46"/>
      <c r="EB111" s="46"/>
      <c r="EC111" s="46"/>
      <c r="ED111" s="46"/>
      <c r="EE111" s="46"/>
      <c r="EF111" s="46"/>
      <c r="EG111" s="46"/>
      <c r="EH111" s="46"/>
      <c r="EI111" s="2">
        <v>0</v>
      </c>
      <c r="EJ111" s="2">
        <v>0</v>
      </c>
      <c r="EK111" s="2">
        <v>0</v>
      </c>
      <c r="EL111" s="2">
        <v>0</v>
      </c>
      <c r="EM111" s="2">
        <v>0</v>
      </c>
      <c r="EN111" s="2">
        <v>0</v>
      </c>
      <c r="EO111" s="2">
        <v>0</v>
      </c>
      <c r="EP111" s="2">
        <v>0</v>
      </c>
      <c r="EQ111" s="2">
        <v>0</v>
      </c>
      <c r="ER111" s="2">
        <v>0</v>
      </c>
      <c r="ES111" s="2">
        <v>0</v>
      </c>
      <c r="ET111" s="2">
        <v>0</v>
      </c>
      <c r="EU111" s="2">
        <v>0</v>
      </c>
      <c r="FD111" s="2">
        <v>1</v>
      </c>
      <c r="FE111" s="2">
        <v>0</v>
      </c>
      <c r="FF111" s="2">
        <v>0</v>
      </c>
      <c r="FG111" s="2">
        <v>0</v>
      </c>
      <c r="FH111" s="2">
        <v>0</v>
      </c>
      <c r="FI111" s="2">
        <v>0</v>
      </c>
      <c r="FJ111" s="2">
        <v>0</v>
      </c>
      <c r="FK111" s="2">
        <v>0</v>
      </c>
      <c r="FL111" s="2">
        <v>0</v>
      </c>
      <c r="FM111" s="2">
        <v>0</v>
      </c>
      <c r="FN111" s="2">
        <v>0</v>
      </c>
      <c r="FO111" s="2">
        <v>1</v>
      </c>
      <c r="FP111" s="2">
        <v>0</v>
      </c>
      <c r="FQ111" s="2">
        <v>0</v>
      </c>
      <c r="FZ111" s="2">
        <v>0</v>
      </c>
      <c r="GV111" s="2">
        <v>0</v>
      </c>
      <c r="HR111" s="2">
        <v>0</v>
      </c>
      <c r="HS111" s="2">
        <v>0</v>
      </c>
      <c r="HT111" s="2">
        <v>0</v>
      </c>
      <c r="HU111" s="2">
        <v>0</v>
      </c>
      <c r="HV111" s="2">
        <v>0</v>
      </c>
      <c r="HW111" s="2">
        <v>0</v>
      </c>
      <c r="HX111" s="2">
        <v>0</v>
      </c>
      <c r="HY111" s="2">
        <v>0</v>
      </c>
      <c r="HZ111" s="2">
        <v>0</v>
      </c>
      <c r="IA111" s="2">
        <v>0</v>
      </c>
      <c r="IB111" s="2">
        <v>0</v>
      </c>
      <c r="IC111" s="2">
        <v>0</v>
      </c>
      <c r="ID111" s="2">
        <v>0</v>
      </c>
      <c r="IE111" s="2">
        <v>0</v>
      </c>
      <c r="IF111" s="2">
        <v>0</v>
      </c>
      <c r="IG111" s="2">
        <v>0</v>
      </c>
      <c r="IP111" s="2">
        <v>0</v>
      </c>
      <c r="IQ111" s="2">
        <v>0</v>
      </c>
      <c r="IR111" s="2">
        <v>0</v>
      </c>
      <c r="IS111" s="2">
        <v>0</v>
      </c>
      <c r="IT111" s="2">
        <v>1</v>
      </c>
      <c r="IU111" s="2">
        <v>0</v>
      </c>
      <c r="IV111" s="2">
        <v>0</v>
      </c>
      <c r="IW111" s="2">
        <v>0</v>
      </c>
      <c r="IX111" s="2">
        <v>0</v>
      </c>
      <c r="IY111" s="2">
        <v>0</v>
      </c>
      <c r="IZ111" s="2">
        <v>1</v>
      </c>
      <c r="JA111" s="2">
        <v>1</v>
      </c>
      <c r="JB111" s="2">
        <v>0</v>
      </c>
      <c r="JK111" s="2">
        <v>0</v>
      </c>
      <c r="JL111" s="2">
        <v>0</v>
      </c>
      <c r="JM111" s="2">
        <v>0</v>
      </c>
      <c r="JN111" s="2">
        <v>0</v>
      </c>
      <c r="JO111" s="2">
        <v>0</v>
      </c>
      <c r="JP111" s="2">
        <v>0</v>
      </c>
      <c r="JQ111" s="2">
        <v>0</v>
      </c>
      <c r="JR111" s="2">
        <v>0</v>
      </c>
      <c r="JS111" s="2">
        <v>0</v>
      </c>
      <c r="JT111" s="2">
        <v>0</v>
      </c>
      <c r="JU111" s="2">
        <v>0</v>
      </c>
      <c r="JV111" s="2">
        <v>0</v>
      </c>
      <c r="JW111" s="2">
        <v>0</v>
      </c>
      <c r="KF111" s="2">
        <v>1</v>
      </c>
      <c r="KG111" s="2">
        <v>8</v>
      </c>
      <c r="KH111" s="2">
        <v>0</v>
      </c>
      <c r="KI111" s="2">
        <v>1</v>
      </c>
      <c r="KJ111" s="2">
        <v>4</v>
      </c>
      <c r="KK111" s="2">
        <v>4</v>
      </c>
      <c r="KL111" s="2">
        <v>4</v>
      </c>
      <c r="KM111" s="2">
        <v>4</v>
      </c>
      <c r="KN111" s="2">
        <v>2</v>
      </c>
      <c r="KO111" s="2">
        <v>3</v>
      </c>
      <c r="KP111" s="2">
        <v>4</v>
      </c>
      <c r="KQ111" s="2">
        <v>3</v>
      </c>
      <c r="KR111" s="2">
        <v>4</v>
      </c>
      <c r="KS111" s="2">
        <v>4</v>
      </c>
      <c r="KT111" s="2">
        <v>3</v>
      </c>
      <c r="KU111" s="2">
        <v>2</v>
      </c>
      <c r="KV111" s="2">
        <v>0</v>
      </c>
      <c r="LE111" s="2">
        <v>2</v>
      </c>
      <c r="LF111" s="2">
        <v>1</v>
      </c>
      <c r="LG111" s="2">
        <v>1</v>
      </c>
      <c r="LH111" s="2">
        <v>0</v>
      </c>
      <c r="LI111" s="2">
        <v>0</v>
      </c>
      <c r="LJ111" s="2">
        <v>0</v>
      </c>
      <c r="LK111" s="2">
        <v>1</v>
      </c>
      <c r="LL111" s="2">
        <v>1</v>
      </c>
      <c r="LM111" s="2">
        <v>0</v>
      </c>
      <c r="LN111" s="46">
        <v>2</v>
      </c>
      <c r="LO111" s="46">
        <v>1</v>
      </c>
      <c r="LP111" s="2">
        <v>1</v>
      </c>
      <c r="LQ111" s="2">
        <v>1</v>
      </c>
      <c r="LR111" s="2">
        <v>0</v>
      </c>
      <c r="LS111" s="2">
        <v>0</v>
      </c>
      <c r="LT111" s="46">
        <v>1</v>
      </c>
      <c r="LU111" s="46">
        <v>1</v>
      </c>
      <c r="LV111" s="2">
        <v>0</v>
      </c>
      <c r="LW111" s="2">
        <v>0</v>
      </c>
      <c r="LX111" s="2">
        <v>0</v>
      </c>
      <c r="LY111" s="46">
        <v>1</v>
      </c>
      <c r="LZ111" s="46">
        <v>0</v>
      </c>
      <c r="MA111" s="46">
        <v>1</v>
      </c>
      <c r="MB111" s="2">
        <v>0</v>
      </c>
      <c r="MC111" s="2">
        <v>1</v>
      </c>
      <c r="MD111" s="2">
        <v>1</v>
      </c>
      <c r="ME111" s="2">
        <v>0</v>
      </c>
      <c r="MF111" s="2">
        <v>1</v>
      </c>
      <c r="MG111" s="2">
        <v>0</v>
      </c>
      <c r="MH111" s="2">
        <v>1</v>
      </c>
      <c r="MI111" s="2">
        <v>1</v>
      </c>
      <c r="MJ111" s="2">
        <v>0</v>
      </c>
      <c r="MK111" s="2">
        <v>1</v>
      </c>
      <c r="ML111" s="2">
        <v>0</v>
      </c>
      <c r="MM111" s="2">
        <v>0</v>
      </c>
      <c r="MN111" s="46">
        <v>1</v>
      </c>
      <c r="MO111" s="46">
        <v>1</v>
      </c>
      <c r="MP111" s="2">
        <v>0</v>
      </c>
      <c r="MQ111" s="2">
        <v>0</v>
      </c>
      <c r="MR111" s="2">
        <v>0</v>
      </c>
      <c r="MS111" s="2">
        <v>1</v>
      </c>
      <c r="MT111" s="2">
        <v>1</v>
      </c>
      <c r="MU111" s="2">
        <v>3</v>
      </c>
      <c r="MV111" s="2">
        <v>3</v>
      </c>
      <c r="MW111" s="2">
        <v>2</v>
      </c>
      <c r="MX111" s="2">
        <v>1</v>
      </c>
      <c r="MY111" s="2">
        <v>1</v>
      </c>
      <c r="MZ111" s="2">
        <v>1</v>
      </c>
      <c r="NA111" s="2">
        <v>1</v>
      </c>
      <c r="NB111" s="2">
        <v>1</v>
      </c>
      <c r="NC111" s="2">
        <v>1</v>
      </c>
      <c r="ND111" s="2">
        <v>0</v>
      </c>
      <c r="NE111" s="2">
        <v>0</v>
      </c>
      <c r="NF111" s="46">
        <v>0</v>
      </c>
      <c r="NG111" s="46"/>
      <c r="NJ111" s="2" t="s">
        <v>2539</v>
      </c>
      <c r="NM111" s="2">
        <v>0</v>
      </c>
      <c r="NN111" s="2">
        <v>0</v>
      </c>
      <c r="NO111" s="2">
        <v>0</v>
      </c>
      <c r="NP111" s="2">
        <v>0</v>
      </c>
      <c r="NQ111" s="2">
        <v>0</v>
      </c>
      <c r="NR111" s="2">
        <v>0</v>
      </c>
      <c r="NS111" s="2">
        <v>0</v>
      </c>
      <c r="NT111" s="2">
        <v>0</v>
      </c>
      <c r="NU111" s="2">
        <v>0</v>
      </c>
      <c r="NV111" s="2">
        <v>0</v>
      </c>
      <c r="NW111" s="2">
        <v>0</v>
      </c>
      <c r="NX111" s="2">
        <v>0</v>
      </c>
      <c r="NY111" s="2">
        <v>0</v>
      </c>
      <c r="NZ111" s="2">
        <v>0</v>
      </c>
      <c r="OA111" s="2">
        <v>0</v>
      </c>
      <c r="OB111" s="2">
        <v>0</v>
      </c>
      <c r="OC111" s="2">
        <v>0</v>
      </c>
      <c r="OD111" s="2">
        <v>0</v>
      </c>
      <c r="OE111" s="2">
        <v>0</v>
      </c>
      <c r="OF111" s="2">
        <v>0</v>
      </c>
      <c r="OG111" s="2">
        <v>0</v>
      </c>
      <c r="OH111" s="2">
        <v>1</v>
      </c>
      <c r="OI111" s="2">
        <v>1</v>
      </c>
      <c r="OJ111" s="2">
        <v>1</v>
      </c>
      <c r="OK111" s="2">
        <v>1</v>
      </c>
      <c r="OL111" s="2">
        <v>1</v>
      </c>
      <c r="OM111" s="2">
        <v>1</v>
      </c>
      <c r="ON111" s="2">
        <v>1</v>
      </c>
      <c r="OO111" s="2">
        <v>1</v>
      </c>
      <c r="OP111" s="2">
        <v>1</v>
      </c>
      <c r="OQ111" s="2">
        <v>1</v>
      </c>
      <c r="OR111" s="2">
        <v>3</v>
      </c>
      <c r="OS111" s="2">
        <v>1</v>
      </c>
      <c r="OT111" s="46">
        <v>1</v>
      </c>
      <c r="OU111" s="2">
        <v>1</v>
      </c>
      <c r="OV111" s="2">
        <v>1</v>
      </c>
      <c r="OW111" s="2">
        <v>1</v>
      </c>
      <c r="OX111" s="2">
        <v>1</v>
      </c>
      <c r="OY111" s="2">
        <v>2</v>
      </c>
      <c r="OZ111" s="2">
        <v>3</v>
      </c>
      <c r="PA111" s="2">
        <v>2</v>
      </c>
      <c r="PB111" s="2">
        <v>1</v>
      </c>
      <c r="PC111" s="46">
        <v>1</v>
      </c>
      <c r="PD111" s="46">
        <v>1</v>
      </c>
      <c r="PE111" s="2">
        <v>2</v>
      </c>
      <c r="PF111" s="2">
        <v>1</v>
      </c>
      <c r="PG111" s="2">
        <v>3</v>
      </c>
      <c r="PH111" s="46">
        <v>1</v>
      </c>
      <c r="PI111" s="2">
        <v>1</v>
      </c>
      <c r="PJ111" s="2">
        <v>2</v>
      </c>
      <c r="PK111" s="2">
        <v>3</v>
      </c>
      <c r="PL111" s="2">
        <v>1</v>
      </c>
      <c r="PM111" s="2">
        <v>1</v>
      </c>
      <c r="PN111" s="2">
        <v>1</v>
      </c>
      <c r="PO111" s="2">
        <v>1</v>
      </c>
      <c r="PP111" s="2">
        <v>1</v>
      </c>
      <c r="PQ111" s="2">
        <v>3</v>
      </c>
      <c r="PR111" s="2">
        <v>1</v>
      </c>
      <c r="PS111" s="2">
        <v>1</v>
      </c>
      <c r="PT111" s="2">
        <v>1</v>
      </c>
      <c r="PU111" s="2">
        <v>1</v>
      </c>
      <c r="PV111" s="2">
        <v>3</v>
      </c>
      <c r="PW111" s="2">
        <v>1</v>
      </c>
      <c r="PX111" s="2">
        <v>1</v>
      </c>
      <c r="PY111" s="2">
        <v>1</v>
      </c>
      <c r="PZ111" s="2">
        <v>2</v>
      </c>
      <c r="QA111" s="2">
        <v>2</v>
      </c>
      <c r="QB111" s="2">
        <v>2</v>
      </c>
      <c r="QC111" s="2">
        <v>1</v>
      </c>
      <c r="QD111" s="2">
        <v>1</v>
      </c>
      <c r="QE111" s="2">
        <v>1</v>
      </c>
      <c r="QF111" s="2">
        <v>3</v>
      </c>
      <c r="QG111" s="2">
        <v>1</v>
      </c>
      <c r="QH111" s="2">
        <v>1</v>
      </c>
      <c r="QI111" s="2">
        <v>3</v>
      </c>
      <c r="QJ111" s="2">
        <v>3</v>
      </c>
      <c r="QK111" s="2">
        <v>1</v>
      </c>
      <c r="QL111" s="2">
        <v>0</v>
      </c>
      <c r="QM111" s="2">
        <v>1</v>
      </c>
      <c r="QN111" s="2">
        <v>1</v>
      </c>
      <c r="QO111" s="2">
        <v>2</v>
      </c>
      <c r="QP111" s="2">
        <v>2</v>
      </c>
      <c r="QQ111" s="2">
        <v>2</v>
      </c>
      <c r="QR111" s="2">
        <v>1</v>
      </c>
      <c r="QS111" s="2" t="s">
        <v>1444</v>
      </c>
      <c r="QT111" s="2">
        <v>0</v>
      </c>
      <c r="QV111" s="2">
        <v>3</v>
      </c>
      <c r="QW111" s="2">
        <v>2</v>
      </c>
      <c r="QX111" s="2">
        <v>0</v>
      </c>
      <c r="QY111" s="2">
        <v>0</v>
      </c>
      <c r="RA111" s="2">
        <v>0</v>
      </c>
      <c r="RB111" s="2">
        <v>1</v>
      </c>
      <c r="RC111" s="2">
        <v>1</v>
      </c>
      <c r="RD111" s="2">
        <v>1</v>
      </c>
      <c r="RE111" s="2">
        <v>1</v>
      </c>
      <c r="RF111" s="2">
        <v>1</v>
      </c>
      <c r="RG111" s="2">
        <v>1</v>
      </c>
      <c r="RH111" s="2">
        <v>1</v>
      </c>
      <c r="RJ111" s="2">
        <v>1</v>
      </c>
      <c r="RK111" s="2">
        <v>1</v>
      </c>
      <c r="RL111" s="2">
        <v>0</v>
      </c>
      <c r="RM111" s="2">
        <v>0</v>
      </c>
      <c r="RN111" s="2">
        <v>0</v>
      </c>
      <c r="RO111" s="2">
        <v>0</v>
      </c>
      <c r="RP111" s="2">
        <v>0</v>
      </c>
      <c r="RQ111" s="2">
        <v>0</v>
      </c>
      <c r="RR111" s="2">
        <v>1</v>
      </c>
      <c r="RS111" s="2">
        <v>0</v>
      </c>
      <c r="RT111" s="2">
        <v>1</v>
      </c>
      <c r="RU111" s="2">
        <v>1</v>
      </c>
      <c r="RV111" s="2">
        <v>0</v>
      </c>
      <c r="RW111" s="2">
        <v>1</v>
      </c>
      <c r="RX111" s="2">
        <v>1</v>
      </c>
      <c r="RY111" s="2">
        <v>1</v>
      </c>
      <c r="RZ111" s="2">
        <v>0</v>
      </c>
      <c r="SA111" s="2">
        <v>1</v>
      </c>
      <c r="SB111" s="2">
        <v>1</v>
      </c>
      <c r="SC111" s="2">
        <v>1</v>
      </c>
      <c r="SD111" s="2">
        <v>0</v>
      </c>
      <c r="SE111" s="2">
        <v>0</v>
      </c>
      <c r="SF111" s="2">
        <v>1</v>
      </c>
      <c r="SG111" s="2">
        <v>1</v>
      </c>
      <c r="SH111" s="2">
        <v>0</v>
      </c>
      <c r="SI111" s="2">
        <v>0</v>
      </c>
      <c r="SK111" s="2">
        <v>1</v>
      </c>
      <c r="SL111" s="2">
        <v>1</v>
      </c>
      <c r="SM111" s="2">
        <v>1</v>
      </c>
      <c r="SN111" s="2">
        <v>1</v>
      </c>
      <c r="SO111" s="2">
        <v>1</v>
      </c>
      <c r="SP111" s="2">
        <v>1</v>
      </c>
      <c r="SQ111" s="2">
        <v>0</v>
      </c>
      <c r="SR111" s="2">
        <v>1</v>
      </c>
      <c r="SS111" s="2">
        <v>0</v>
      </c>
      <c r="ST111" s="2">
        <v>0</v>
      </c>
      <c r="SU111" s="2">
        <v>1</v>
      </c>
      <c r="SV111" s="2">
        <v>0</v>
      </c>
      <c r="SW111" s="2">
        <v>0</v>
      </c>
      <c r="SX111" s="2">
        <v>0</v>
      </c>
      <c r="SY111" s="2">
        <v>0</v>
      </c>
      <c r="SZ111" s="2">
        <v>0</v>
      </c>
      <c r="TA111" s="2">
        <v>0</v>
      </c>
      <c r="TB111" s="2">
        <v>0</v>
      </c>
      <c r="TC111" s="2">
        <v>0</v>
      </c>
      <c r="TE111" s="2">
        <v>0</v>
      </c>
      <c r="TF111" s="2">
        <v>1</v>
      </c>
      <c r="TG111" s="2">
        <v>1</v>
      </c>
      <c r="TH111" s="2">
        <v>0</v>
      </c>
      <c r="TI111" s="2">
        <v>1</v>
      </c>
      <c r="TJ111" s="2">
        <v>1</v>
      </c>
      <c r="TK111" s="2">
        <v>1</v>
      </c>
      <c r="TL111" s="2">
        <v>0</v>
      </c>
      <c r="TN111" s="2">
        <v>1</v>
      </c>
      <c r="TO111" s="2">
        <v>1</v>
      </c>
      <c r="TP111" s="2">
        <v>1</v>
      </c>
      <c r="TQ111" s="2">
        <v>1</v>
      </c>
      <c r="TR111" s="2">
        <v>1</v>
      </c>
      <c r="TS111" s="2">
        <v>1</v>
      </c>
      <c r="TT111" s="2">
        <v>0</v>
      </c>
      <c r="TU111" s="2">
        <v>0</v>
      </c>
      <c r="TV111" s="2">
        <v>1</v>
      </c>
      <c r="TW111" s="2">
        <v>0</v>
      </c>
      <c r="TX111" s="2">
        <v>0</v>
      </c>
      <c r="TY111" s="2">
        <v>0</v>
      </c>
      <c r="UA111" s="2">
        <v>2</v>
      </c>
      <c r="UB111" s="2">
        <v>2</v>
      </c>
      <c r="UC111" s="2">
        <v>1</v>
      </c>
      <c r="UD111" s="2">
        <v>0</v>
      </c>
      <c r="UE111" s="2">
        <v>1</v>
      </c>
      <c r="UF111" s="2">
        <v>1</v>
      </c>
      <c r="UG111" s="2">
        <v>1</v>
      </c>
      <c r="UH111" s="2">
        <v>0</v>
      </c>
      <c r="UI111" s="2">
        <v>1</v>
      </c>
      <c r="UJ111" s="2">
        <v>1</v>
      </c>
      <c r="UK111" s="2">
        <v>0</v>
      </c>
      <c r="UL111" s="2">
        <v>0</v>
      </c>
      <c r="UM111" s="2">
        <v>0</v>
      </c>
      <c r="UN111" s="2">
        <v>0</v>
      </c>
      <c r="UO111" s="2">
        <v>0</v>
      </c>
      <c r="UP111" s="2">
        <v>1</v>
      </c>
      <c r="UQ111" s="2">
        <v>1</v>
      </c>
      <c r="UR111" s="2">
        <v>1</v>
      </c>
      <c r="US111" s="2">
        <v>0</v>
      </c>
      <c r="UT111" s="2">
        <v>0</v>
      </c>
      <c r="UU111" s="2">
        <v>1</v>
      </c>
      <c r="UV111" s="2">
        <v>0</v>
      </c>
      <c r="UW111" s="2">
        <v>1</v>
      </c>
      <c r="UX111" s="2">
        <v>0</v>
      </c>
      <c r="UY111" s="2">
        <v>0</v>
      </c>
      <c r="UZ111" s="2">
        <v>2</v>
      </c>
    </row>
    <row r="112" spans="1:572" x14ac:dyDescent="0.25">
      <c r="A112" s="2">
        <v>176</v>
      </c>
      <c r="B112" s="2" t="s">
        <v>114</v>
      </c>
      <c r="C112" s="2" t="s">
        <v>1328</v>
      </c>
      <c r="D112" s="2">
        <v>1</v>
      </c>
      <c r="F112" s="31" t="s">
        <v>2655</v>
      </c>
      <c r="G112" s="2">
        <v>1</v>
      </c>
      <c r="H112" s="2">
        <v>0</v>
      </c>
      <c r="J112" s="2">
        <v>1</v>
      </c>
      <c r="K112" s="2">
        <v>0</v>
      </c>
      <c r="L112" s="2">
        <v>0</v>
      </c>
      <c r="M112" s="2">
        <v>1</v>
      </c>
      <c r="N112" s="2">
        <v>1</v>
      </c>
      <c r="O112" s="2">
        <v>1</v>
      </c>
      <c r="P112" s="2">
        <v>1</v>
      </c>
      <c r="Q112" s="2">
        <v>1</v>
      </c>
      <c r="R112" s="2">
        <v>1</v>
      </c>
      <c r="S112" s="2">
        <v>1</v>
      </c>
      <c r="T112" s="2">
        <v>1</v>
      </c>
      <c r="U112" s="2">
        <v>1</v>
      </c>
      <c r="V112" s="2">
        <v>1</v>
      </c>
      <c r="W112" s="2">
        <v>1</v>
      </c>
      <c r="X112" s="2">
        <v>1</v>
      </c>
      <c r="Y112" s="2">
        <v>1</v>
      </c>
      <c r="Z112" s="2">
        <v>0</v>
      </c>
      <c r="AA112" s="2">
        <v>0</v>
      </c>
      <c r="AB112" s="2">
        <v>0</v>
      </c>
      <c r="AC112" s="2">
        <v>0</v>
      </c>
      <c r="AD112" s="2">
        <v>0</v>
      </c>
      <c r="AE112" s="2">
        <v>0</v>
      </c>
      <c r="AF112" s="2">
        <v>1</v>
      </c>
      <c r="AG112" s="2">
        <v>2</v>
      </c>
      <c r="AH112" s="2">
        <v>1</v>
      </c>
      <c r="AI112" s="2">
        <v>4</v>
      </c>
      <c r="AJ112" s="46">
        <v>1</v>
      </c>
      <c r="AK112" s="2">
        <v>0</v>
      </c>
      <c r="AL112" s="2">
        <v>0</v>
      </c>
      <c r="AM112" s="2">
        <v>0</v>
      </c>
      <c r="AN112" s="2">
        <v>0</v>
      </c>
      <c r="AO112" s="2">
        <v>0</v>
      </c>
      <c r="AP112" s="2">
        <v>1</v>
      </c>
      <c r="AQ112" s="2">
        <v>0</v>
      </c>
      <c r="AR112" s="2">
        <v>1</v>
      </c>
      <c r="AS112" s="2">
        <v>0</v>
      </c>
      <c r="AT112" s="2">
        <v>0</v>
      </c>
      <c r="AU112" s="2">
        <v>0</v>
      </c>
      <c r="AV112" s="2">
        <v>0</v>
      </c>
      <c r="AW112" s="2">
        <v>0</v>
      </c>
      <c r="AX112" s="2">
        <v>0</v>
      </c>
      <c r="AY112" s="2">
        <v>0</v>
      </c>
      <c r="AZ112" s="2">
        <v>0</v>
      </c>
      <c r="BA112" s="2">
        <v>0</v>
      </c>
      <c r="BB112" s="2">
        <v>0</v>
      </c>
      <c r="BC112" s="2">
        <v>0</v>
      </c>
      <c r="BD112" s="2">
        <v>0</v>
      </c>
      <c r="BE112" s="2">
        <v>0</v>
      </c>
      <c r="BF112" s="2">
        <v>1</v>
      </c>
      <c r="BG112" s="2">
        <v>0</v>
      </c>
      <c r="BH112" s="2">
        <v>0</v>
      </c>
      <c r="BI112" s="2">
        <v>0</v>
      </c>
      <c r="BJ112" s="2">
        <v>0</v>
      </c>
      <c r="BK112" s="2">
        <v>0</v>
      </c>
      <c r="BL112" s="2">
        <v>1</v>
      </c>
      <c r="BM112" s="2">
        <v>0</v>
      </c>
      <c r="BN112" s="2">
        <v>1</v>
      </c>
      <c r="BO112" s="2">
        <v>0</v>
      </c>
      <c r="BP112" s="2">
        <v>0</v>
      </c>
      <c r="BQ112" s="2">
        <v>0</v>
      </c>
      <c r="BR112" s="2">
        <v>0</v>
      </c>
      <c r="BS112" s="2">
        <v>0</v>
      </c>
      <c r="CB112" s="2">
        <v>1</v>
      </c>
      <c r="CC112" s="2">
        <v>0</v>
      </c>
      <c r="CE112" s="2">
        <v>20000</v>
      </c>
      <c r="CF112" s="46">
        <v>6000</v>
      </c>
      <c r="CG112" s="2">
        <v>0</v>
      </c>
      <c r="CH112" s="46">
        <v>3</v>
      </c>
      <c r="CI112" s="2">
        <v>1</v>
      </c>
      <c r="CJ112" s="2">
        <v>0</v>
      </c>
      <c r="CK112" s="2">
        <v>0</v>
      </c>
      <c r="CL112" s="2">
        <v>0</v>
      </c>
      <c r="CM112" s="2">
        <v>0</v>
      </c>
      <c r="CN112" s="2">
        <v>0</v>
      </c>
      <c r="CO112" s="2">
        <v>0</v>
      </c>
      <c r="CP112" s="2">
        <v>0</v>
      </c>
      <c r="CR112" s="2">
        <v>1</v>
      </c>
      <c r="CT112" s="46">
        <v>3</v>
      </c>
      <c r="CU112" s="46">
        <v>120</v>
      </c>
      <c r="CV112" s="2">
        <v>0</v>
      </c>
      <c r="CX112" s="2">
        <v>1</v>
      </c>
      <c r="CY112" s="2">
        <v>40</v>
      </c>
      <c r="CZ112" s="2">
        <v>0</v>
      </c>
      <c r="DB112" s="46">
        <v>1</v>
      </c>
      <c r="DC112" s="46">
        <v>40</v>
      </c>
      <c r="DD112" s="46">
        <v>3</v>
      </c>
      <c r="DE112" s="46">
        <v>120</v>
      </c>
      <c r="DF112" s="2">
        <v>0</v>
      </c>
      <c r="DH112" s="46">
        <v>3</v>
      </c>
      <c r="DI112" s="46">
        <v>40</v>
      </c>
      <c r="DJ112" s="46">
        <v>0</v>
      </c>
      <c r="DK112" s="46"/>
      <c r="DL112" s="2">
        <v>2</v>
      </c>
      <c r="DM112" s="2">
        <v>80</v>
      </c>
      <c r="DN112" s="46">
        <v>6</v>
      </c>
      <c r="DO112" s="46">
        <v>240</v>
      </c>
      <c r="DP112" s="46">
        <v>1</v>
      </c>
      <c r="DQ112" s="46">
        <v>40</v>
      </c>
      <c r="DR112" s="2">
        <v>0</v>
      </c>
      <c r="DS112" s="46"/>
      <c r="DT112" s="46"/>
      <c r="DU112" s="46"/>
      <c r="DV112" s="46"/>
      <c r="DW112" s="46"/>
      <c r="DX112" s="46"/>
      <c r="DY112" s="46"/>
      <c r="DZ112" s="46"/>
      <c r="EA112" s="46"/>
      <c r="EB112" s="46"/>
      <c r="EC112" s="46"/>
      <c r="ED112" s="46"/>
      <c r="EE112" s="46"/>
      <c r="EF112" s="46"/>
      <c r="EG112" s="46"/>
      <c r="EH112" s="46"/>
      <c r="EI112" s="2">
        <v>0</v>
      </c>
      <c r="EJ112" s="2">
        <v>0</v>
      </c>
      <c r="EK112" s="2">
        <v>0</v>
      </c>
      <c r="EL112" s="2">
        <v>0</v>
      </c>
      <c r="EM112" s="2">
        <v>0</v>
      </c>
      <c r="EN112" s="2">
        <v>0</v>
      </c>
      <c r="EO112" s="2">
        <v>0</v>
      </c>
      <c r="EP112" s="2">
        <v>0</v>
      </c>
      <c r="EQ112" s="2">
        <v>0</v>
      </c>
      <c r="ER112" s="2">
        <v>0</v>
      </c>
      <c r="ES112" s="2">
        <v>0</v>
      </c>
      <c r="ET112" s="2">
        <v>0</v>
      </c>
      <c r="EU112" s="2">
        <v>0</v>
      </c>
      <c r="FD112" s="2">
        <v>0</v>
      </c>
      <c r="FZ112" s="2">
        <v>0</v>
      </c>
      <c r="GV112" s="2">
        <v>1</v>
      </c>
      <c r="GW112" s="2">
        <v>0</v>
      </c>
      <c r="GX112" s="2">
        <v>0</v>
      </c>
      <c r="GY112" s="2">
        <v>0</v>
      </c>
      <c r="GZ112" s="2">
        <v>0</v>
      </c>
      <c r="HA112" s="2">
        <v>0</v>
      </c>
      <c r="HB112" s="2">
        <v>0</v>
      </c>
      <c r="HC112" s="2">
        <v>0</v>
      </c>
      <c r="HD112" s="2">
        <v>1</v>
      </c>
      <c r="HE112" s="2">
        <v>0</v>
      </c>
      <c r="HF112" s="2">
        <v>0</v>
      </c>
      <c r="HG112" s="2">
        <v>0</v>
      </c>
      <c r="HH112" s="2">
        <v>0</v>
      </c>
      <c r="HI112" s="2">
        <v>0</v>
      </c>
      <c r="HR112" s="2">
        <v>1</v>
      </c>
      <c r="HS112" s="2">
        <v>1</v>
      </c>
      <c r="HT112" s="2">
        <v>0</v>
      </c>
      <c r="HU112" s="2">
        <v>0</v>
      </c>
      <c r="HV112" s="2">
        <v>0</v>
      </c>
      <c r="HW112" s="2">
        <v>0</v>
      </c>
      <c r="HX112" s="2">
        <v>0</v>
      </c>
      <c r="HY112" s="2">
        <v>0</v>
      </c>
      <c r="HZ112" s="2">
        <v>0</v>
      </c>
      <c r="IA112" s="2">
        <v>0</v>
      </c>
      <c r="IB112" s="2">
        <v>1</v>
      </c>
      <c r="IC112" s="2">
        <v>0</v>
      </c>
      <c r="ID112" s="2">
        <v>0</v>
      </c>
      <c r="IE112" s="2">
        <v>3</v>
      </c>
      <c r="IF112" s="2">
        <v>0</v>
      </c>
      <c r="IG112" s="2">
        <v>0</v>
      </c>
      <c r="IP112" s="2">
        <v>3</v>
      </c>
      <c r="IQ112" s="2">
        <v>0</v>
      </c>
      <c r="IR112" s="2">
        <v>0</v>
      </c>
      <c r="IS112" s="2">
        <v>0</v>
      </c>
      <c r="IT112" s="2">
        <v>0</v>
      </c>
      <c r="IU112" s="2">
        <v>1</v>
      </c>
      <c r="IV112" s="2">
        <v>0</v>
      </c>
      <c r="IW112" s="2">
        <v>0</v>
      </c>
      <c r="IX112" s="2">
        <v>0</v>
      </c>
      <c r="IY112" s="2">
        <v>0</v>
      </c>
      <c r="IZ112" s="2">
        <v>2</v>
      </c>
      <c r="JA112" s="2">
        <v>0</v>
      </c>
      <c r="JB112" s="2">
        <v>0</v>
      </c>
      <c r="JK112" s="2">
        <v>1</v>
      </c>
      <c r="JL112" s="2">
        <v>0</v>
      </c>
      <c r="JM112" s="2">
        <v>0</v>
      </c>
      <c r="JN112" s="2">
        <v>0</v>
      </c>
      <c r="JO112" s="2">
        <v>0</v>
      </c>
      <c r="JP112" s="2">
        <v>1</v>
      </c>
      <c r="JQ112" s="2">
        <v>0</v>
      </c>
      <c r="JR112" s="2">
        <v>0</v>
      </c>
      <c r="JS112" s="2">
        <v>0</v>
      </c>
      <c r="JT112" s="2">
        <v>0</v>
      </c>
      <c r="JU112" s="2">
        <v>2</v>
      </c>
      <c r="JV112" s="2">
        <v>0</v>
      </c>
      <c r="JW112" s="2">
        <v>0</v>
      </c>
      <c r="KF112" s="2">
        <v>3</v>
      </c>
      <c r="KH112" s="2">
        <v>1</v>
      </c>
      <c r="KJ112" s="2">
        <v>4</v>
      </c>
      <c r="KK112" s="2">
        <v>4</v>
      </c>
      <c r="KL112" s="2">
        <v>3</v>
      </c>
      <c r="KM112" s="2">
        <v>4</v>
      </c>
      <c r="KN112" s="2">
        <v>4</v>
      </c>
      <c r="KO112" s="2">
        <v>3</v>
      </c>
      <c r="KP112" s="2">
        <v>4</v>
      </c>
      <c r="KQ112" s="2">
        <v>3</v>
      </c>
      <c r="KR112" s="2">
        <v>4</v>
      </c>
      <c r="KS112" s="2">
        <v>4</v>
      </c>
      <c r="KT112" s="2">
        <v>2</v>
      </c>
      <c r="KU112" s="2">
        <v>4</v>
      </c>
      <c r="KV112" s="2">
        <v>0</v>
      </c>
      <c r="LE112" s="2">
        <v>1</v>
      </c>
      <c r="LF112" s="2">
        <v>1</v>
      </c>
      <c r="LG112" s="2">
        <v>1</v>
      </c>
      <c r="LH112" s="2">
        <v>0</v>
      </c>
      <c r="LI112" s="2">
        <v>0</v>
      </c>
      <c r="LJ112" s="2">
        <v>1</v>
      </c>
      <c r="LK112" s="2">
        <v>1</v>
      </c>
      <c r="LL112" s="2">
        <v>0</v>
      </c>
      <c r="LM112" s="2">
        <v>0</v>
      </c>
      <c r="LN112" s="46">
        <v>1</v>
      </c>
      <c r="LO112" s="46">
        <v>2</v>
      </c>
      <c r="LP112" s="2">
        <v>0</v>
      </c>
      <c r="LQ112" s="2">
        <v>2</v>
      </c>
      <c r="LR112" s="2">
        <v>1</v>
      </c>
      <c r="LS112" s="2">
        <v>1</v>
      </c>
      <c r="LT112" s="46">
        <v>1</v>
      </c>
      <c r="LU112" s="46">
        <v>1</v>
      </c>
      <c r="LV112" s="2">
        <v>1</v>
      </c>
      <c r="LW112" s="2">
        <v>0</v>
      </c>
      <c r="LX112" s="2">
        <v>0</v>
      </c>
      <c r="LY112" s="46">
        <v>1</v>
      </c>
      <c r="LZ112" s="46">
        <v>1</v>
      </c>
      <c r="MA112" s="46">
        <v>0</v>
      </c>
      <c r="MB112" s="2">
        <v>0</v>
      </c>
      <c r="MC112" s="2">
        <v>1</v>
      </c>
      <c r="MD112" s="2">
        <v>0</v>
      </c>
      <c r="ME112" s="2">
        <v>1</v>
      </c>
      <c r="MF112" s="2">
        <v>0</v>
      </c>
      <c r="MG112" s="2">
        <v>0</v>
      </c>
      <c r="MH112" s="2">
        <v>1</v>
      </c>
      <c r="MI112" s="2">
        <v>1</v>
      </c>
      <c r="MJ112" s="2">
        <v>1</v>
      </c>
      <c r="MK112" s="2">
        <v>1</v>
      </c>
      <c r="ML112" s="2">
        <v>1</v>
      </c>
      <c r="MM112" s="2">
        <v>0</v>
      </c>
      <c r="MN112" s="46">
        <v>1</v>
      </c>
      <c r="MO112" s="46">
        <v>1</v>
      </c>
      <c r="MP112" s="2">
        <v>0</v>
      </c>
      <c r="MQ112" s="2">
        <v>0</v>
      </c>
      <c r="MR112" s="2">
        <v>0</v>
      </c>
      <c r="MS112" s="2">
        <v>1</v>
      </c>
      <c r="MT112" s="2">
        <v>1</v>
      </c>
      <c r="MU112" s="2">
        <v>1</v>
      </c>
      <c r="MV112" s="2">
        <v>1</v>
      </c>
      <c r="MW112" s="2">
        <v>1</v>
      </c>
      <c r="MX112" s="2">
        <v>1</v>
      </c>
      <c r="MY112" s="2">
        <v>0</v>
      </c>
      <c r="MZ112" s="2">
        <v>0</v>
      </c>
      <c r="NA112" s="2">
        <v>1</v>
      </c>
      <c r="NB112" s="2">
        <v>1</v>
      </c>
      <c r="NC112" s="2">
        <v>0</v>
      </c>
      <c r="ND112" s="2">
        <v>0</v>
      </c>
      <c r="NE112" s="2">
        <v>0</v>
      </c>
      <c r="NF112" s="46">
        <v>1</v>
      </c>
      <c r="NG112" s="46">
        <v>0</v>
      </c>
      <c r="NH112" s="2">
        <v>1</v>
      </c>
      <c r="NI112" s="2">
        <v>1</v>
      </c>
      <c r="NJ112" s="38">
        <v>44078</v>
      </c>
      <c r="NK112" s="2">
        <v>2</v>
      </c>
      <c r="NL112" s="2">
        <v>1</v>
      </c>
      <c r="NM112" s="2">
        <v>0</v>
      </c>
      <c r="NN112" s="2">
        <v>0</v>
      </c>
      <c r="NO112" s="2">
        <v>0</v>
      </c>
      <c r="NP112" s="2">
        <v>0</v>
      </c>
      <c r="NQ112" s="2">
        <v>0</v>
      </c>
      <c r="NR112" s="2">
        <v>1</v>
      </c>
      <c r="NS112" s="2">
        <v>0</v>
      </c>
      <c r="NT112" s="2">
        <v>1</v>
      </c>
      <c r="NU112" s="2">
        <v>0</v>
      </c>
      <c r="NV112" s="2">
        <v>0</v>
      </c>
      <c r="NW112" s="2">
        <v>1</v>
      </c>
      <c r="NX112" s="2">
        <v>0</v>
      </c>
      <c r="NY112" s="2">
        <v>0</v>
      </c>
      <c r="NZ112" s="2">
        <v>0</v>
      </c>
      <c r="OA112" s="2">
        <v>0</v>
      </c>
      <c r="OB112" s="2">
        <v>0</v>
      </c>
      <c r="OC112" s="2">
        <v>0</v>
      </c>
      <c r="OD112" s="2">
        <v>0</v>
      </c>
      <c r="OE112" s="2">
        <v>0</v>
      </c>
      <c r="OF112" s="2">
        <v>0</v>
      </c>
      <c r="OG112" s="2">
        <v>0</v>
      </c>
      <c r="OH112" s="2">
        <v>0</v>
      </c>
      <c r="OI112" s="2">
        <v>2</v>
      </c>
      <c r="OJ112" s="2">
        <v>1</v>
      </c>
      <c r="OK112" s="2">
        <v>1</v>
      </c>
      <c r="OL112" s="2">
        <v>1</v>
      </c>
      <c r="OM112" s="2">
        <v>1</v>
      </c>
      <c r="ON112" s="2">
        <v>1</v>
      </c>
      <c r="OO112" s="2">
        <v>1</v>
      </c>
      <c r="OP112" s="2">
        <v>1</v>
      </c>
      <c r="OQ112" s="2">
        <v>1</v>
      </c>
      <c r="OR112" s="2">
        <v>1</v>
      </c>
      <c r="OS112" s="2">
        <v>1</v>
      </c>
      <c r="OT112" s="46">
        <v>1</v>
      </c>
      <c r="OU112" s="2">
        <v>1</v>
      </c>
      <c r="OV112" s="2">
        <v>1</v>
      </c>
      <c r="OW112" s="2">
        <v>1</v>
      </c>
      <c r="OX112" s="2">
        <v>1</v>
      </c>
      <c r="OY112" s="2">
        <v>1</v>
      </c>
      <c r="OZ112" s="2">
        <v>1</v>
      </c>
      <c r="PA112" s="2">
        <v>1</v>
      </c>
      <c r="PB112" s="2">
        <v>1</v>
      </c>
      <c r="PC112" s="46">
        <v>1</v>
      </c>
      <c r="PD112" s="46">
        <v>1</v>
      </c>
      <c r="PE112" s="2">
        <v>1</v>
      </c>
      <c r="PF112" s="2">
        <v>1</v>
      </c>
      <c r="PG112" s="2">
        <v>1</v>
      </c>
      <c r="PH112" s="46">
        <v>1</v>
      </c>
      <c r="PI112" s="2">
        <v>2</v>
      </c>
      <c r="PJ112" s="2">
        <v>1</v>
      </c>
      <c r="PK112" s="2">
        <v>3</v>
      </c>
      <c r="PL112" s="2">
        <v>1</v>
      </c>
      <c r="PM112" s="2">
        <v>1</v>
      </c>
      <c r="PN112" s="2">
        <v>1</v>
      </c>
      <c r="PO112" s="2">
        <v>1</v>
      </c>
      <c r="PP112" s="2">
        <v>1</v>
      </c>
      <c r="PQ112" s="2">
        <v>1</v>
      </c>
      <c r="PR112" s="2">
        <v>1</v>
      </c>
      <c r="PS112" s="2">
        <v>1</v>
      </c>
      <c r="PT112" s="2">
        <v>1</v>
      </c>
      <c r="PU112" s="2">
        <v>1</v>
      </c>
      <c r="PV112" s="2">
        <v>3</v>
      </c>
      <c r="PW112" s="2">
        <v>1</v>
      </c>
      <c r="PX112" s="2">
        <v>1</v>
      </c>
      <c r="PY112" s="2">
        <v>1</v>
      </c>
      <c r="PZ112" s="2">
        <v>1</v>
      </c>
      <c r="QA112" s="2">
        <v>1</v>
      </c>
      <c r="QB112" s="2">
        <v>1</v>
      </c>
      <c r="QC112" s="2">
        <v>1</v>
      </c>
      <c r="QD112" s="2">
        <v>1</v>
      </c>
      <c r="QE112" s="2">
        <v>2</v>
      </c>
      <c r="QF112" s="2">
        <v>2</v>
      </c>
      <c r="QG112" s="2">
        <v>1</v>
      </c>
      <c r="QH112" s="2">
        <v>1</v>
      </c>
      <c r="QI112" s="2">
        <v>3</v>
      </c>
      <c r="QJ112" s="2">
        <v>2</v>
      </c>
      <c r="QK112" s="2">
        <v>1</v>
      </c>
      <c r="QL112" s="2">
        <v>0</v>
      </c>
      <c r="QM112" s="2">
        <v>1</v>
      </c>
      <c r="QN112" s="2">
        <v>1</v>
      </c>
      <c r="QO112" s="2">
        <v>2</v>
      </c>
      <c r="QP112" s="2">
        <v>1</v>
      </c>
      <c r="QQ112" s="2">
        <v>1</v>
      </c>
      <c r="QR112" s="2">
        <v>1</v>
      </c>
      <c r="QS112" s="2" t="s">
        <v>1445</v>
      </c>
      <c r="QT112" s="2">
        <v>0</v>
      </c>
      <c r="QV112" s="2">
        <v>2</v>
      </c>
      <c r="QW112" s="2">
        <v>1</v>
      </c>
      <c r="QX112" s="2">
        <v>1</v>
      </c>
      <c r="QY112" s="2">
        <v>0</v>
      </c>
      <c r="RA112" s="2">
        <v>0</v>
      </c>
      <c r="RB112" s="2">
        <v>1</v>
      </c>
      <c r="RC112" s="2">
        <v>1</v>
      </c>
      <c r="RD112" s="2">
        <v>2</v>
      </c>
      <c r="RE112" s="2">
        <v>1</v>
      </c>
      <c r="RF112" s="2">
        <v>1</v>
      </c>
      <c r="RG112" s="2">
        <v>1</v>
      </c>
      <c r="RH112" s="2">
        <v>1</v>
      </c>
      <c r="RJ112" s="2">
        <v>1</v>
      </c>
      <c r="RK112" s="2">
        <v>1</v>
      </c>
      <c r="RL112" s="2">
        <v>1</v>
      </c>
      <c r="RM112" s="2">
        <v>0</v>
      </c>
      <c r="RN112" s="2">
        <v>0</v>
      </c>
      <c r="RO112" s="2">
        <v>0</v>
      </c>
      <c r="RP112" s="2">
        <v>0</v>
      </c>
      <c r="RQ112" s="2">
        <v>1</v>
      </c>
      <c r="RR112" s="2">
        <v>1</v>
      </c>
      <c r="RS112" s="2">
        <v>0</v>
      </c>
      <c r="RT112" s="2">
        <v>1</v>
      </c>
      <c r="RU112" s="2">
        <v>0</v>
      </c>
      <c r="RV112" s="2">
        <v>0</v>
      </c>
      <c r="RW112" s="2">
        <v>0</v>
      </c>
      <c r="RX112" s="2">
        <v>0</v>
      </c>
      <c r="RY112" s="2">
        <v>0</v>
      </c>
      <c r="RZ112" s="2">
        <v>0</v>
      </c>
      <c r="SA112" s="2">
        <v>0</v>
      </c>
      <c r="SB112" s="2">
        <v>0</v>
      </c>
      <c r="SC112" s="2">
        <v>1</v>
      </c>
      <c r="SD112" s="2">
        <v>1</v>
      </c>
      <c r="SE112" s="2">
        <v>0</v>
      </c>
      <c r="SF112" s="2">
        <v>0</v>
      </c>
      <c r="SG112" s="2">
        <v>0</v>
      </c>
      <c r="SH112" s="2">
        <v>1</v>
      </c>
      <c r="SI112" s="2">
        <v>0</v>
      </c>
      <c r="SK112" s="2">
        <v>1</v>
      </c>
      <c r="SL112" s="2">
        <v>1</v>
      </c>
      <c r="SM112" s="2">
        <v>1</v>
      </c>
      <c r="SN112" s="2">
        <v>1</v>
      </c>
      <c r="SO112" s="2">
        <v>1</v>
      </c>
      <c r="SP112" s="2">
        <v>1</v>
      </c>
      <c r="SQ112" s="2">
        <v>1</v>
      </c>
      <c r="SR112" s="2">
        <v>1</v>
      </c>
      <c r="SS112" s="2">
        <v>1</v>
      </c>
      <c r="ST112" s="2">
        <v>1</v>
      </c>
      <c r="SU112" s="2">
        <v>0</v>
      </c>
      <c r="SV112" s="2">
        <v>0</v>
      </c>
      <c r="SW112" s="2">
        <v>0</v>
      </c>
      <c r="SX112" s="2">
        <v>0</v>
      </c>
      <c r="SY112" s="2">
        <v>0</v>
      </c>
      <c r="SZ112" s="2">
        <v>0</v>
      </c>
      <c r="TA112" s="2">
        <v>0</v>
      </c>
      <c r="TB112" s="2">
        <v>0</v>
      </c>
      <c r="TC112" s="2">
        <v>0</v>
      </c>
      <c r="TE112" s="2">
        <v>0</v>
      </c>
      <c r="TF112" s="2">
        <v>0</v>
      </c>
      <c r="TG112" s="2">
        <v>1</v>
      </c>
      <c r="TH112" s="2">
        <v>1</v>
      </c>
      <c r="TI112" s="2">
        <v>1</v>
      </c>
      <c r="TJ112" s="2">
        <v>1</v>
      </c>
      <c r="TK112" s="2">
        <v>0</v>
      </c>
      <c r="TL112" s="2">
        <v>1</v>
      </c>
      <c r="TM112" s="2">
        <v>1</v>
      </c>
      <c r="TN112" s="2">
        <v>1</v>
      </c>
      <c r="TO112" s="2">
        <v>1</v>
      </c>
      <c r="TP112" s="2">
        <v>1</v>
      </c>
      <c r="TQ112" s="2">
        <v>1</v>
      </c>
      <c r="TR112" s="2">
        <v>1</v>
      </c>
      <c r="TS112" s="2">
        <v>0</v>
      </c>
      <c r="TT112" s="2">
        <v>0</v>
      </c>
      <c r="TU112" s="2">
        <v>0</v>
      </c>
      <c r="TV112" s="2">
        <v>0</v>
      </c>
      <c r="TW112" s="2">
        <v>0</v>
      </c>
      <c r="TX112" s="2">
        <v>0</v>
      </c>
      <c r="TY112" s="2">
        <v>0</v>
      </c>
      <c r="UA112" s="2">
        <v>2</v>
      </c>
      <c r="UB112" s="2">
        <v>2</v>
      </c>
      <c r="UC112" s="2">
        <v>1</v>
      </c>
      <c r="UD112" s="2">
        <v>0</v>
      </c>
      <c r="UE112" s="2">
        <v>0</v>
      </c>
      <c r="UF112" s="2">
        <v>0</v>
      </c>
      <c r="UG112" s="2">
        <v>1</v>
      </c>
      <c r="UH112" s="2">
        <v>0</v>
      </c>
      <c r="UI112" s="2">
        <v>1</v>
      </c>
      <c r="UJ112" s="2">
        <v>1</v>
      </c>
      <c r="UK112" s="2">
        <v>0</v>
      </c>
      <c r="UL112" s="2">
        <v>0</v>
      </c>
      <c r="UM112" s="2">
        <v>0</v>
      </c>
      <c r="UN112" s="2">
        <v>1</v>
      </c>
      <c r="UO112" s="2">
        <v>0</v>
      </c>
      <c r="UP112" s="2">
        <v>0</v>
      </c>
      <c r="UQ112" s="2">
        <v>0</v>
      </c>
      <c r="UR112" s="2">
        <v>0</v>
      </c>
      <c r="US112" s="2">
        <v>0</v>
      </c>
      <c r="UT112" s="2">
        <v>0</v>
      </c>
      <c r="UU112" s="2">
        <v>1</v>
      </c>
      <c r="UV112" s="2">
        <v>1</v>
      </c>
      <c r="UW112" s="2">
        <v>1</v>
      </c>
      <c r="UX112" s="2">
        <v>0</v>
      </c>
      <c r="UY112" s="2">
        <v>0</v>
      </c>
      <c r="UZ112" s="2">
        <v>2</v>
      </c>
    </row>
    <row r="113" spans="1:572" x14ac:dyDescent="0.25">
      <c r="A113" s="2">
        <v>178</v>
      </c>
      <c r="B113" s="2" t="s">
        <v>114</v>
      </c>
      <c r="C113" s="2" t="s">
        <v>1328</v>
      </c>
      <c r="D113" s="2">
        <v>1</v>
      </c>
      <c r="F113" s="31" t="s">
        <v>2656</v>
      </c>
      <c r="G113" s="2">
        <v>1</v>
      </c>
      <c r="H113" s="2">
        <v>0</v>
      </c>
      <c r="J113" s="2">
        <v>1</v>
      </c>
      <c r="K113" s="2">
        <v>0</v>
      </c>
      <c r="L113" s="2">
        <v>0</v>
      </c>
      <c r="M113" s="2">
        <v>1</v>
      </c>
      <c r="N113" s="2">
        <v>1</v>
      </c>
      <c r="O113" s="2">
        <v>1</v>
      </c>
      <c r="P113" s="2">
        <v>1</v>
      </c>
      <c r="Q113" s="2">
        <v>1</v>
      </c>
      <c r="R113" s="2">
        <v>1</v>
      </c>
      <c r="S113" s="2">
        <v>1</v>
      </c>
      <c r="T113" s="2">
        <v>1</v>
      </c>
      <c r="U113" s="2">
        <v>1</v>
      </c>
      <c r="V113" s="2">
        <v>1</v>
      </c>
      <c r="W113" s="2">
        <v>1</v>
      </c>
      <c r="X113" s="2">
        <v>1</v>
      </c>
      <c r="Y113" s="2">
        <v>1</v>
      </c>
      <c r="Z113" s="2">
        <v>0</v>
      </c>
      <c r="AA113" s="2">
        <v>0</v>
      </c>
      <c r="AB113" s="2">
        <v>0</v>
      </c>
      <c r="AC113" s="2">
        <v>0</v>
      </c>
      <c r="AD113" s="2">
        <v>0</v>
      </c>
      <c r="AE113" s="2">
        <v>0</v>
      </c>
      <c r="AF113" s="2">
        <v>1</v>
      </c>
      <c r="AG113" s="2">
        <v>2</v>
      </c>
      <c r="AH113" s="2">
        <v>1</v>
      </c>
      <c r="AI113" s="2">
        <v>4</v>
      </c>
      <c r="AJ113" s="46">
        <v>1</v>
      </c>
      <c r="AK113" s="2">
        <v>0</v>
      </c>
      <c r="AL113" s="2">
        <v>0</v>
      </c>
      <c r="AM113" s="2">
        <v>0</v>
      </c>
      <c r="AN113" s="2">
        <v>0</v>
      </c>
      <c r="AO113" s="2">
        <v>0</v>
      </c>
      <c r="AP113" s="2">
        <v>1</v>
      </c>
      <c r="AQ113" s="2">
        <v>0</v>
      </c>
      <c r="AR113" s="2">
        <v>1</v>
      </c>
      <c r="AS113" s="2">
        <v>0</v>
      </c>
      <c r="AT113" s="2">
        <v>0</v>
      </c>
      <c r="AU113" s="2">
        <v>0</v>
      </c>
      <c r="AV113" s="2">
        <v>0</v>
      </c>
      <c r="AW113" s="2">
        <v>0</v>
      </c>
      <c r="AX113" s="2">
        <v>0</v>
      </c>
      <c r="AY113" s="2">
        <v>0</v>
      </c>
      <c r="AZ113" s="2">
        <v>0</v>
      </c>
      <c r="BA113" s="2">
        <v>0</v>
      </c>
      <c r="BB113" s="2">
        <v>0</v>
      </c>
      <c r="BC113" s="2">
        <v>0</v>
      </c>
      <c r="BD113" s="2">
        <v>0</v>
      </c>
      <c r="BE113" s="2">
        <v>0</v>
      </c>
      <c r="BF113" s="2">
        <v>1</v>
      </c>
      <c r="BG113" s="2">
        <v>0</v>
      </c>
      <c r="BH113" s="2">
        <v>0</v>
      </c>
      <c r="BI113" s="2">
        <v>0</v>
      </c>
      <c r="BJ113" s="2">
        <v>0</v>
      </c>
      <c r="BK113" s="2">
        <v>0</v>
      </c>
      <c r="BL113" s="2">
        <v>1</v>
      </c>
      <c r="BM113" s="2">
        <v>0</v>
      </c>
      <c r="BN113" s="2">
        <v>1</v>
      </c>
      <c r="BO113" s="2">
        <v>0</v>
      </c>
      <c r="BP113" s="2">
        <v>0</v>
      </c>
      <c r="BQ113" s="2">
        <v>0</v>
      </c>
      <c r="BR113" s="2">
        <v>0</v>
      </c>
      <c r="BS113" s="2">
        <v>0</v>
      </c>
      <c r="CB113" s="2">
        <v>1</v>
      </c>
      <c r="CC113" s="2">
        <v>0</v>
      </c>
      <c r="CE113" s="2">
        <v>4500</v>
      </c>
      <c r="CF113" s="46">
        <v>1800</v>
      </c>
      <c r="CG113" s="2">
        <v>0</v>
      </c>
      <c r="CH113" s="46">
        <v>1</v>
      </c>
      <c r="CI113" s="2">
        <v>1</v>
      </c>
      <c r="CJ113" s="2">
        <v>0</v>
      </c>
      <c r="CK113" s="2">
        <v>0</v>
      </c>
      <c r="CL113" s="2">
        <v>0</v>
      </c>
      <c r="CM113" s="2">
        <v>0</v>
      </c>
      <c r="CN113" s="2">
        <v>0</v>
      </c>
      <c r="CO113" s="2">
        <v>0</v>
      </c>
      <c r="CP113" s="2">
        <v>0</v>
      </c>
      <c r="CR113" s="2">
        <v>1</v>
      </c>
      <c r="CT113" s="46">
        <v>3</v>
      </c>
      <c r="CU113" s="46">
        <v>120</v>
      </c>
      <c r="CV113" s="2">
        <v>0</v>
      </c>
      <c r="CX113" s="2">
        <v>0</v>
      </c>
      <c r="CZ113" s="2">
        <v>0</v>
      </c>
      <c r="DB113" s="46">
        <v>1</v>
      </c>
      <c r="DC113" s="46">
        <v>40</v>
      </c>
      <c r="DD113" s="46">
        <v>1</v>
      </c>
      <c r="DE113" s="46">
        <v>40</v>
      </c>
      <c r="DF113" s="2">
        <v>0</v>
      </c>
      <c r="DH113" s="46">
        <v>1</v>
      </c>
      <c r="DI113" s="46">
        <v>40</v>
      </c>
      <c r="DJ113" s="46">
        <v>0</v>
      </c>
      <c r="DK113" s="46"/>
      <c r="DL113" s="2">
        <v>0</v>
      </c>
      <c r="DN113" s="46">
        <v>2</v>
      </c>
      <c r="DO113" s="46">
        <v>80</v>
      </c>
      <c r="DP113" s="46">
        <v>1</v>
      </c>
      <c r="DQ113" s="46">
        <v>40</v>
      </c>
      <c r="DR113" s="2">
        <v>0</v>
      </c>
      <c r="DS113" s="46"/>
      <c r="DT113" s="46"/>
      <c r="DU113" s="46"/>
      <c r="DV113" s="46"/>
      <c r="DW113" s="46"/>
      <c r="DX113" s="46"/>
      <c r="DY113" s="46"/>
      <c r="DZ113" s="46"/>
      <c r="EA113" s="46"/>
      <c r="EB113" s="46"/>
      <c r="EC113" s="46"/>
      <c r="ED113" s="46"/>
      <c r="EE113" s="46"/>
      <c r="EF113" s="46"/>
      <c r="EG113" s="46"/>
      <c r="EH113" s="46"/>
      <c r="EI113" s="2">
        <v>0</v>
      </c>
      <c r="EJ113" s="2">
        <v>0</v>
      </c>
      <c r="EK113" s="2">
        <v>0</v>
      </c>
      <c r="EL113" s="2">
        <v>0</v>
      </c>
      <c r="EM113" s="2">
        <v>0</v>
      </c>
      <c r="EN113" s="2">
        <v>0</v>
      </c>
      <c r="EO113" s="2">
        <v>0</v>
      </c>
      <c r="EP113" s="2">
        <v>0</v>
      </c>
      <c r="EQ113" s="2">
        <v>0</v>
      </c>
      <c r="ER113" s="2">
        <v>0</v>
      </c>
      <c r="ES113" s="2">
        <v>0</v>
      </c>
      <c r="ET113" s="2">
        <v>0</v>
      </c>
      <c r="EU113" s="2">
        <v>0</v>
      </c>
      <c r="FD113" s="2">
        <v>0</v>
      </c>
      <c r="FZ113" s="2">
        <v>0</v>
      </c>
      <c r="GV113" s="2">
        <v>0</v>
      </c>
      <c r="HR113" s="2">
        <v>0</v>
      </c>
      <c r="HS113" s="2">
        <v>0</v>
      </c>
      <c r="HT113" s="2">
        <v>0</v>
      </c>
      <c r="HU113" s="2">
        <v>1</v>
      </c>
      <c r="HV113" s="2">
        <v>0</v>
      </c>
      <c r="HW113" s="2">
        <v>0</v>
      </c>
      <c r="HX113" s="2">
        <v>0</v>
      </c>
      <c r="HY113" s="2">
        <v>0</v>
      </c>
      <c r="HZ113" s="2">
        <v>0</v>
      </c>
      <c r="IA113" s="2">
        <v>0</v>
      </c>
      <c r="IB113" s="2">
        <v>0</v>
      </c>
      <c r="IC113" s="2">
        <v>0</v>
      </c>
      <c r="ID113" s="2">
        <v>0</v>
      </c>
      <c r="IE113" s="2">
        <v>0</v>
      </c>
      <c r="IF113" s="2">
        <v>0</v>
      </c>
      <c r="IG113" s="2">
        <v>0</v>
      </c>
      <c r="IP113" s="2">
        <v>1</v>
      </c>
      <c r="IQ113" s="2">
        <v>0</v>
      </c>
      <c r="IR113" s="2">
        <v>0</v>
      </c>
      <c r="IS113" s="2">
        <v>0</v>
      </c>
      <c r="IT113" s="2">
        <v>0</v>
      </c>
      <c r="IU113" s="2">
        <v>0</v>
      </c>
      <c r="IV113" s="2">
        <v>0</v>
      </c>
      <c r="IW113" s="2">
        <v>0</v>
      </c>
      <c r="IX113" s="2">
        <v>0</v>
      </c>
      <c r="IY113" s="2">
        <v>0</v>
      </c>
      <c r="IZ113" s="2">
        <v>0</v>
      </c>
      <c r="JA113" s="2">
        <v>0</v>
      </c>
      <c r="JB113" s="2">
        <v>0</v>
      </c>
      <c r="JK113" s="2">
        <v>0</v>
      </c>
      <c r="JL113" s="2">
        <v>0</v>
      </c>
      <c r="JM113" s="2">
        <v>0</v>
      </c>
      <c r="JN113" s="2">
        <v>0</v>
      </c>
      <c r="JO113" s="2">
        <v>0</v>
      </c>
      <c r="JP113" s="2">
        <v>0</v>
      </c>
      <c r="JQ113" s="2">
        <v>0</v>
      </c>
      <c r="JR113" s="2">
        <v>0</v>
      </c>
      <c r="JS113" s="2">
        <v>0</v>
      </c>
      <c r="JT113" s="2">
        <v>0</v>
      </c>
      <c r="JU113" s="2">
        <v>0</v>
      </c>
      <c r="JV113" s="2">
        <v>0</v>
      </c>
      <c r="JW113" s="2">
        <v>0</v>
      </c>
      <c r="KF113" s="2">
        <v>3</v>
      </c>
      <c r="KH113" s="2">
        <v>1</v>
      </c>
      <c r="KJ113" s="2">
        <v>4</v>
      </c>
      <c r="KK113" s="2">
        <v>4</v>
      </c>
      <c r="KL113" s="2">
        <v>4</v>
      </c>
      <c r="KM113" s="2">
        <v>4</v>
      </c>
      <c r="KN113" s="2">
        <v>4</v>
      </c>
      <c r="KO113" s="2">
        <v>3</v>
      </c>
      <c r="KP113" s="2">
        <v>4</v>
      </c>
      <c r="KQ113" s="2">
        <v>3</v>
      </c>
      <c r="KR113" s="2">
        <v>4</v>
      </c>
      <c r="KS113" s="2">
        <v>4</v>
      </c>
      <c r="KT113" s="2">
        <v>2</v>
      </c>
      <c r="KU113" s="2">
        <v>4</v>
      </c>
      <c r="KV113" s="2">
        <v>0</v>
      </c>
      <c r="LE113" s="2">
        <v>1</v>
      </c>
      <c r="LF113" s="2">
        <v>1</v>
      </c>
      <c r="LG113" s="2">
        <v>1</v>
      </c>
      <c r="LH113" s="2">
        <v>0</v>
      </c>
      <c r="LI113" s="2">
        <v>0</v>
      </c>
      <c r="LJ113" s="2">
        <v>1</v>
      </c>
      <c r="LK113" s="2">
        <v>1</v>
      </c>
      <c r="LL113" s="2">
        <v>1</v>
      </c>
      <c r="LM113" s="2">
        <v>0</v>
      </c>
      <c r="LN113" s="46">
        <v>1</v>
      </c>
      <c r="LO113" s="46">
        <v>1</v>
      </c>
      <c r="LP113" s="2">
        <v>0</v>
      </c>
      <c r="LQ113" s="2">
        <v>1</v>
      </c>
      <c r="LR113" s="2">
        <v>1</v>
      </c>
      <c r="LS113" s="2">
        <v>1</v>
      </c>
      <c r="LT113" s="46">
        <v>1</v>
      </c>
      <c r="LU113" s="46">
        <v>1</v>
      </c>
      <c r="LV113" s="2">
        <v>1</v>
      </c>
      <c r="LW113" s="2">
        <v>0</v>
      </c>
      <c r="LX113" s="2">
        <v>0</v>
      </c>
      <c r="LY113" s="46">
        <v>1</v>
      </c>
      <c r="LZ113" s="46">
        <v>1</v>
      </c>
      <c r="MA113" s="46">
        <v>0</v>
      </c>
      <c r="MB113" s="2">
        <v>0</v>
      </c>
      <c r="MC113" s="2">
        <v>1</v>
      </c>
      <c r="MD113" s="2">
        <v>0</v>
      </c>
      <c r="ME113" s="2">
        <v>1</v>
      </c>
      <c r="MF113" s="2">
        <v>0</v>
      </c>
      <c r="MG113" s="2">
        <v>0</v>
      </c>
      <c r="MH113" s="2">
        <v>0</v>
      </c>
      <c r="MI113" s="2">
        <v>1</v>
      </c>
      <c r="MJ113" s="2">
        <v>1</v>
      </c>
      <c r="MK113" s="2">
        <v>1</v>
      </c>
      <c r="ML113" s="2">
        <v>1</v>
      </c>
      <c r="MM113" s="2">
        <v>1</v>
      </c>
      <c r="MN113" s="46">
        <v>1</v>
      </c>
      <c r="MO113" s="46">
        <v>1</v>
      </c>
      <c r="MP113" s="2">
        <v>0</v>
      </c>
      <c r="MQ113" s="2">
        <v>0</v>
      </c>
      <c r="MR113" s="2">
        <v>0</v>
      </c>
      <c r="MS113" s="2">
        <v>1</v>
      </c>
      <c r="MT113" s="2">
        <v>1</v>
      </c>
      <c r="MU113" s="2">
        <v>1</v>
      </c>
      <c r="MV113" s="2">
        <v>1</v>
      </c>
      <c r="MW113" s="2">
        <v>1</v>
      </c>
      <c r="MX113" s="2">
        <v>1</v>
      </c>
      <c r="MY113" s="2">
        <v>0</v>
      </c>
      <c r="MZ113" s="2">
        <v>0</v>
      </c>
      <c r="NA113" s="2">
        <v>1</v>
      </c>
      <c r="NB113" s="2">
        <v>1</v>
      </c>
      <c r="NC113" s="2">
        <v>0</v>
      </c>
      <c r="ND113" s="2">
        <v>0</v>
      </c>
      <c r="NE113" s="2">
        <v>0</v>
      </c>
      <c r="NF113" s="46">
        <v>1</v>
      </c>
      <c r="NG113" s="46">
        <v>0</v>
      </c>
      <c r="NH113" s="2">
        <v>1</v>
      </c>
      <c r="NI113" s="2">
        <v>1</v>
      </c>
      <c r="NJ113" s="38">
        <v>44078</v>
      </c>
      <c r="NK113" s="2">
        <v>2</v>
      </c>
      <c r="NL113" s="2">
        <v>1</v>
      </c>
      <c r="NM113" s="2">
        <v>0</v>
      </c>
      <c r="NN113" s="2">
        <v>0</v>
      </c>
      <c r="NO113" s="2">
        <v>0</v>
      </c>
      <c r="NP113" s="2">
        <v>0</v>
      </c>
      <c r="NQ113" s="2">
        <v>0</v>
      </c>
      <c r="NR113" s="2">
        <v>1</v>
      </c>
      <c r="NS113" s="2">
        <v>0</v>
      </c>
      <c r="NT113" s="2">
        <v>1</v>
      </c>
      <c r="NU113" s="2">
        <v>0</v>
      </c>
      <c r="NV113" s="2">
        <v>0</v>
      </c>
      <c r="NW113" s="2">
        <v>1</v>
      </c>
      <c r="NX113" s="2">
        <v>0</v>
      </c>
      <c r="NY113" s="2">
        <v>0</v>
      </c>
      <c r="NZ113" s="2">
        <v>0</v>
      </c>
      <c r="OA113" s="2">
        <v>0</v>
      </c>
      <c r="OB113" s="2">
        <v>0</v>
      </c>
      <c r="OC113" s="2">
        <v>0</v>
      </c>
      <c r="OD113" s="2">
        <v>0</v>
      </c>
      <c r="OE113" s="2">
        <v>0</v>
      </c>
      <c r="OF113" s="2">
        <v>0</v>
      </c>
      <c r="OG113" s="2">
        <v>0</v>
      </c>
      <c r="OH113" s="2">
        <v>1</v>
      </c>
      <c r="OI113" s="2">
        <v>1</v>
      </c>
      <c r="OJ113" s="2">
        <v>1</v>
      </c>
      <c r="OK113" s="2">
        <v>1</v>
      </c>
      <c r="OL113" s="2">
        <v>1</v>
      </c>
      <c r="OM113" s="2">
        <v>1</v>
      </c>
      <c r="ON113" s="2">
        <v>1</v>
      </c>
      <c r="OO113" s="2">
        <v>1</v>
      </c>
      <c r="OP113" s="2">
        <v>1</v>
      </c>
      <c r="OQ113" s="2">
        <v>1</v>
      </c>
      <c r="OR113" s="2">
        <v>1</v>
      </c>
      <c r="OS113" s="2">
        <v>1</v>
      </c>
      <c r="OT113" s="46">
        <v>1</v>
      </c>
      <c r="OU113" s="2">
        <v>1</v>
      </c>
      <c r="OV113" s="2">
        <v>1</v>
      </c>
      <c r="OW113" s="2">
        <v>1</v>
      </c>
      <c r="OX113" s="2">
        <v>1</v>
      </c>
      <c r="OY113" s="2">
        <v>1</v>
      </c>
      <c r="OZ113" s="2">
        <v>1</v>
      </c>
      <c r="PA113" s="2">
        <v>1</v>
      </c>
      <c r="PB113" s="2">
        <v>1</v>
      </c>
      <c r="PC113" s="46">
        <v>1</v>
      </c>
      <c r="PD113" s="46">
        <v>1</v>
      </c>
      <c r="PE113" s="2">
        <v>1</v>
      </c>
      <c r="PF113" s="2">
        <v>1</v>
      </c>
      <c r="PG113" s="2">
        <v>1</v>
      </c>
      <c r="PH113" s="46">
        <v>1</v>
      </c>
      <c r="PI113" s="2">
        <v>2</v>
      </c>
      <c r="PJ113" s="2">
        <v>1</v>
      </c>
      <c r="PK113" s="2">
        <v>3</v>
      </c>
      <c r="PL113" s="2">
        <v>1</v>
      </c>
      <c r="PM113" s="2">
        <v>1</v>
      </c>
      <c r="PN113" s="2">
        <v>1</v>
      </c>
      <c r="PO113" s="2">
        <v>1</v>
      </c>
      <c r="PP113" s="2">
        <v>1</v>
      </c>
      <c r="PQ113" s="2">
        <v>1</v>
      </c>
      <c r="PR113" s="2">
        <v>1</v>
      </c>
      <c r="PS113" s="2">
        <v>1</v>
      </c>
      <c r="PT113" s="2">
        <v>1</v>
      </c>
      <c r="PU113" s="2">
        <v>1</v>
      </c>
      <c r="PV113" s="2">
        <v>3</v>
      </c>
      <c r="PW113" s="2">
        <v>1</v>
      </c>
      <c r="PX113" s="2">
        <v>1</v>
      </c>
      <c r="PY113" s="2">
        <v>1</v>
      </c>
      <c r="PZ113" s="2">
        <v>1</v>
      </c>
      <c r="QA113" s="2">
        <v>1</v>
      </c>
      <c r="QB113" s="2">
        <v>1</v>
      </c>
      <c r="QC113" s="2">
        <v>1</v>
      </c>
      <c r="QD113" s="2">
        <v>1</v>
      </c>
      <c r="QE113" s="2">
        <v>2</v>
      </c>
      <c r="QF113" s="2">
        <v>1</v>
      </c>
      <c r="QG113" s="2">
        <v>1</v>
      </c>
      <c r="QH113" s="2">
        <v>1</v>
      </c>
      <c r="QI113" s="2">
        <v>3</v>
      </c>
      <c r="QJ113" s="2">
        <v>2</v>
      </c>
      <c r="QK113" s="2">
        <v>1</v>
      </c>
      <c r="QL113" s="2">
        <v>0</v>
      </c>
      <c r="QM113" s="2">
        <v>1</v>
      </c>
      <c r="QN113" s="2">
        <v>0</v>
      </c>
      <c r="QO113" s="2">
        <v>2</v>
      </c>
      <c r="QP113" s="2">
        <v>1</v>
      </c>
      <c r="QQ113" s="2">
        <v>1</v>
      </c>
      <c r="QR113" s="2">
        <v>1</v>
      </c>
      <c r="QS113" s="2" t="s">
        <v>1445</v>
      </c>
      <c r="QT113" s="2">
        <v>0</v>
      </c>
      <c r="QV113" s="2">
        <v>2</v>
      </c>
      <c r="QW113" s="2">
        <v>1</v>
      </c>
      <c r="QX113" s="2">
        <v>1</v>
      </c>
      <c r="QY113" s="2">
        <v>0</v>
      </c>
      <c r="RA113" s="2">
        <v>0</v>
      </c>
      <c r="RB113" s="2">
        <v>1</v>
      </c>
      <c r="RC113" s="2">
        <v>1</v>
      </c>
      <c r="RD113" s="2">
        <v>2</v>
      </c>
      <c r="RE113" s="2">
        <v>1</v>
      </c>
      <c r="RF113" s="2">
        <v>1</v>
      </c>
      <c r="RG113" s="2">
        <v>1</v>
      </c>
      <c r="RH113" s="2">
        <v>1</v>
      </c>
      <c r="RJ113" s="2">
        <v>1</v>
      </c>
      <c r="RK113" s="2">
        <v>1</v>
      </c>
      <c r="RL113" s="2">
        <v>0</v>
      </c>
      <c r="RM113" s="2">
        <v>0</v>
      </c>
      <c r="RN113" s="2">
        <v>0</v>
      </c>
      <c r="RO113" s="2">
        <v>0</v>
      </c>
      <c r="RP113" s="2">
        <v>0</v>
      </c>
      <c r="RQ113" s="2">
        <v>0</v>
      </c>
      <c r="RR113" s="2">
        <v>1</v>
      </c>
      <c r="RS113" s="2">
        <v>0</v>
      </c>
      <c r="RT113" s="2">
        <v>1</v>
      </c>
      <c r="RU113" s="2">
        <v>0</v>
      </c>
      <c r="RV113" s="2">
        <v>0</v>
      </c>
      <c r="RW113" s="2">
        <v>0</v>
      </c>
      <c r="RX113" s="2">
        <v>0</v>
      </c>
      <c r="RY113" s="2">
        <v>0</v>
      </c>
      <c r="RZ113" s="2">
        <v>0</v>
      </c>
      <c r="SA113" s="2">
        <v>0</v>
      </c>
      <c r="SB113" s="2">
        <v>0</v>
      </c>
      <c r="SC113" s="2">
        <v>1</v>
      </c>
      <c r="SD113" s="2">
        <v>0</v>
      </c>
      <c r="SE113" s="2">
        <v>0</v>
      </c>
      <c r="SF113" s="2">
        <v>0</v>
      </c>
      <c r="SG113" s="2">
        <v>1</v>
      </c>
      <c r="SH113" s="2">
        <v>0</v>
      </c>
      <c r="SI113" s="2">
        <v>0</v>
      </c>
      <c r="SK113" s="2">
        <v>1</v>
      </c>
      <c r="SL113" s="2">
        <v>1</v>
      </c>
      <c r="SM113" s="2">
        <v>1</v>
      </c>
      <c r="SN113" s="2">
        <v>1</v>
      </c>
      <c r="SO113" s="2">
        <v>1</v>
      </c>
      <c r="SP113" s="2">
        <v>1</v>
      </c>
      <c r="SQ113" s="2">
        <v>1</v>
      </c>
      <c r="SR113" s="2">
        <v>1</v>
      </c>
      <c r="SS113" s="2">
        <v>1</v>
      </c>
      <c r="ST113" s="2">
        <v>1</v>
      </c>
      <c r="SU113" s="2">
        <v>0</v>
      </c>
      <c r="SV113" s="2">
        <v>0</v>
      </c>
      <c r="SW113" s="2">
        <v>0</v>
      </c>
      <c r="SX113" s="2">
        <v>0</v>
      </c>
      <c r="SY113" s="2">
        <v>0</v>
      </c>
      <c r="SZ113" s="2">
        <v>0</v>
      </c>
      <c r="TA113" s="2">
        <v>0</v>
      </c>
      <c r="TB113" s="2">
        <v>0</v>
      </c>
      <c r="TC113" s="2">
        <v>0</v>
      </c>
      <c r="TE113" s="2">
        <v>0</v>
      </c>
      <c r="TF113" s="2">
        <v>0</v>
      </c>
      <c r="TG113" s="2">
        <v>1</v>
      </c>
      <c r="TH113" s="2">
        <v>1</v>
      </c>
      <c r="TI113" s="2">
        <v>1</v>
      </c>
      <c r="TJ113" s="2">
        <v>1</v>
      </c>
      <c r="TK113" s="2">
        <v>1</v>
      </c>
      <c r="TL113" s="2">
        <v>1</v>
      </c>
      <c r="TM113" s="2">
        <v>1</v>
      </c>
      <c r="TN113" s="2">
        <v>1</v>
      </c>
      <c r="TO113" s="2">
        <v>1</v>
      </c>
      <c r="TP113" s="2">
        <v>1</v>
      </c>
      <c r="TQ113" s="2">
        <v>1</v>
      </c>
      <c r="TR113" s="2">
        <v>0</v>
      </c>
      <c r="TS113" s="2">
        <v>0</v>
      </c>
      <c r="TT113" s="2">
        <v>0</v>
      </c>
      <c r="TU113" s="2">
        <v>0</v>
      </c>
      <c r="TV113" s="2">
        <v>0</v>
      </c>
      <c r="TW113" s="2">
        <v>0</v>
      </c>
      <c r="TX113" s="2">
        <v>0</v>
      </c>
      <c r="TY113" s="2">
        <v>0</v>
      </c>
      <c r="UA113" s="2">
        <v>2</v>
      </c>
      <c r="UB113" s="2">
        <v>2</v>
      </c>
      <c r="UC113" s="2">
        <v>1</v>
      </c>
      <c r="UD113" s="2">
        <v>0</v>
      </c>
      <c r="UE113" s="2">
        <v>0</v>
      </c>
      <c r="UF113" s="2">
        <v>0</v>
      </c>
      <c r="UG113" s="2">
        <v>1</v>
      </c>
      <c r="UH113" s="2">
        <v>0</v>
      </c>
      <c r="UI113" s="2">
        <v>1</v>
      </c>
      <c r="UJ113" s="2">
        <v>1</v>
      </c>
      <c r="UK113" s="2">
        <v>0</v>
      </c>
      <c r="UL113" s="2">
        <v>0</v>
      </c>
      <c r="UM113" s="2">
        <v>0</v>
      </c>
      <c r="UN113" s="2">
        <v>1</v>
      </c>
      <c r="UO113" s="2">
        <v>0</v>
      </c>
      <c r="UP113" s="2">
        <v>0</v>
      </c>
      <c r="UQ113" s="2">
        <v>0</v>
      </c>
      <c r="UR113" s="2">
        <v>0</v>
      </c>
      <c r="US113" s="2">
        <v>0</v>
      </c>
      <c r="UT113" s="2">
        <v>0</v>
      </c>
      <c r="UU113" s="2">
        <v>1</v>
      </c>
      <c r="UV113" s="2">
        <v>1</v>
      </c>
      <c r="UW113" s="2">
        <v>1</v>
      </c>
      <c r="UX113" s="2">
        <v>0</v>
      </c>
      <c r="UY113" s="2">
        <v>0</v>
      </c>
      <c r="UZ113" s="2">
        <v>2</v>
      </c>
    </row>
    <row r="114" spans="1:572" x14ac:dyDescent="0.25">
      <c r="A114" s="2">
        <v>179</v>
      </c>
      <c r="B114" s="2" t="s">
        <v>114</v>
      </c>
      <c r="C114" s="2" t="s">
        <v>1328</v>
      </c>
      <c r="D114" s="2">
        <v>1</v>
      </c>
      <c r="F114" s="31" t="s">
        <v>2657</v>
      </c>
      <c r="G114" s="2">
        <v>1</v>
      </c>
      <c r="H114" s="2">
        <v>0</v>
      </c>
      <c r="J114" s="2">
        <v>1</v>
      </c>
      <c r="K114" s="2">
        <v>1</v>
      </c>
      <c r="L114" s="2">
        <v>1</v>
      </c>
      <c r="M114" s="2">
        <v>1</v>
      </c>
      <c r="N114" s="2">
        <v>1</v>
      </c>
      <c r="O114" s="2">
        <v>1</v>
      </c>
      <c r="P114" s="2">
        <v>1</v>
      </c>
      <c r="Q114" s="2">
        <v>1</v>
      </c>
      <c r="R114" s="2">
        <v>1</v>
      </c>
      <c r="S114" s="2">
        <v>1</v>
      </c>
      <c r="T114" s="2">
        <v>1</v>
      </c>
      <c r="U114" s="2">
        <v>1</v>
      </c>
      <c r="V114" s="2">
        <v>1</v>
      </c>
      <c r="W114" s="2">
        <v>1</v>
      </c>
      <c r="X114" s="2">
        <v>1</v>
      </c>
      <c r="Y114" s="2">
        <v>1</v>
      </c>
      <c r="Z114" s="2">
        <v>1</v>
      </c>
      <c r="AA114" s="2">
        <v>1</v>
      </c>
      <c r="AB114" s="2">
        <v>1</v>
      </c>
      <c r="AC114" s="2">
        <v>1</v>
      </c>
      <c r="AD114" s="2">
        <v>1</v>
      </c>
      <c r="AE114" s="2">
        <v>0</v>
      </c>
      <c r="AF114" s="2">
        <v>1</v>
      </c>
      <c r="AG114" s="2">
        <v>2</v>
      </c>
      <c r="AH114" s="2">
        <v>1</v>
      </c>
      <c r="AI114" s="2">
        <v>4</v>
      </c>
      <c r="AJ114" s="46">
        <v>0</v>
      </c>
      <c r="AK114" s="2">
        <v>0</v>
      </c>
      <c r="AL114" s="2">
        <v>0</v>
      </c>
      <c r="AM114" s="2">
        <v>0</v>
      </c>
      <c r="AN114" s="2">
        <v>0</v>
      </c>
      <c r="AO114" s="2">
        <v>0</v>
      </c>
      <c r="AP114" s="2">
        <v>0</v>
      </c>
      <c r="AQ114" s="2">
        <v>0</v>
      </c>
      <c r="AR114" s="2">
        <v>0</v>
      </c>
      <c r="AS114" s="2">
        <v>0</v>
      </c>
      <c r="AT114" s="2">
        <v>0</v>
      </c>
      <c r="AU114" s="2">
        <v>0</v>
      </c>
      <c r="AV114" s="2">
        <v>0</v>
      </c>
      <c r="AW114" s="2">
        <v>0</v>
      </c>
      <c r="AX114" s="2">
        <v>0</v>
      </c>
      <c r="AY114" s="2">
        <v>0</v>
      </c>
      <c r="AZ114" s="2">
        <v>0</v>
      </c>
      <c r="BA114" s="2">
        <v>0</v>
      </c>
      <c r="BB114" s="2">
        <v>0</v>
      </c>
      <c r="BC114" s="2">
        <v>0</v>
      </c>
      <c r="BD114" s="2">
        <v>0</v>
      </c>
      <c r="BE114" s="2">
        <v>0</v>
      </c>
      <c r="BF114" s="2">
        <v>1</v>
      </c>
      <c r="BG114" s="2">
        <v>2</v>
      </c>
      <c r="BH114" s="2">
        <v>0</v>
      </c>
      <c r="BI114" s="2">
        <v>0</v>
      </c>
      <c r="BJ114" s="2">
        <v>0</v>
      </c>
      <c r="BK114" s="2">
        <v>0</v>
      </c>
      <c r="BL114" s="2">
        <v>1</v>
      </c>
      <c r="BM114" s="2">
        <v>0</v>
      </c>
      <c r="BN114" s="2">
        <v>0</v>
      </c>
      <c r="BO114" s="2">
        <v>0</v>
      </c>
      <c r="BP114" s="2">
        <v>0</v>
      </c>
      <c r="BQ114" s="2">
        <v>2</v>
      </c>
      <c r="BR114" s="2">
        <v>0</v>
      </c>
      <c r="BS114" s="2">
        <v>0</v>
      </c>
      <c r="CB114" s="2">
        <v>1</v>
      </c>
      <c r="CC114" s="2">
        <v>0</v>
      </c>
      <c r="CE114" s="2">
        <v>1800</v>
      </c>
      <c r="CF114" s="46">
        <v>1600</v>
      </c>
      <c r="CG114" s="2">
        <v>0</v>
      </c>
      <c r="CH114" s="46">
        <v>0</v>
      </c>
      <c r="CI114" s="2">
        <v>1</v>
      </c>
      <c r="CJ114" s="2">
        <v>0</v>
      </c>
      <c r="CK114" s="2">
        <v>1</v>
      </c>
      <c r="CL114" s="2">
        <v>0</v>
      </c>
      <c r="CM114" s="2">
        <v>0</v>
      </c>
      <c r="CN114" s="2">
        <v>0</v>
      </c>
      <c r="CO114" s="2">
        <v>0</v>
      </c>
      <c r="CP114" s="2">
        <v>0</v>
      </c>
      <c r="CR114" s="2">
        <v>1</v>
      </c>
      <c r="CT114" s="46">
        <v>2</v>
      </c>
      <c r="CU114" s="46">
        <v>80</v>
      </c>
      <c r="CV114" s="2">
        <v>0</v>
      </c>
      <c r="CX114" s="2">
        <v>0</v>
      </c>
      <c r="CZ114" s="2">
        <v>0</v>
      </c>
      <c r="DB114" s="46">
        <v>0</v>
      </c>
      <c r="DC114" s="46"/>
      <c r="DD114" s="46">
        <v>1</v>
      </c>
      <c r="DE114" s="46">
        <v>40</v>
      </c>
      <c r="DF114" s="2">
        <v>0</v>
      </c>
      <c r="DH114" s="46">
        <v>1</v>
      </c>
      <c r="DI114" s="46">
        <v>40</v>
      </c>
      <c r="DJ114" s="46">
        <v>0</v>
      </c>
      <c r="DK114" s="46"/>
      <c r="DL114" s="2">
        <v>0</v>
      </c>
      <c r="DN114" s="46">
        <v>2</v>
      </c>
      <c r="DO114" s="46">
        <v>80</v>
      </c>
      <c r="DP114" s="46">
        <v>1</v>
      </c>
      <c r="DQ114" s="46">
        <v>13</v>
      </c>
      <c r="DR114" s="2">
        <v>0</v>
      </c>
      <c r="DS114" s="46"/>
      <c r="DT114" s="46"/>
      <c r="DU114" s="46"/>
      <c r="DV114" s="46"/>
      <c r="DW114" s="46"/>
      <c r="DX114" s="46"/>
      <c r="DY114" s="46"/>
      <c r="DZ114" s="46"/>
      <c r="EA114" s="46"/>
      <c r="EB114" s="46"/>
      <c r="EC114" s="46"/>
      <c r="ED114" s="46"/>
      <c r="EE114" s="46"/>
      <c r="EF114" s="46"/>
      <c r="EG114" s="46"/>
      <c r="EH114" s="46"/>
      <c r="EI114" s="2">
        <v>0</v>
      </c>
      <c r="EJ114" s="2">
        <v>0</v>
      </c>
      <c r="EK114" s="2">
        <v>0</v>
      </c>
      <c r="EL114" s="2">
        <v>0</v>
      </c>
      <c r="EM114" s="2">
        <v>0</v>
      </c>
      <c r="EN114" s="2">
        <v>0</v>
      </c>
      <c r="EO114" s="2">
        <v>0</v>
      </c>
      <c r="EP114" s="2">
        <v>0</v>
      </c>
      <c r="EQ114" s="2">
        <v>0</v>
      </c>
      <c r="ER114" s="2">
        <v>0</v>
      </c>
      <c r="ES114" s="2">
        <v>0</v>
      </c>
      <c r="ET114" s="2">
        <v>0</v>
      </c>
      <c r="EU114" s="2">
        <v>0</v>
      </c>
      <c r="FD114" s="2">
        <v>0</v>
      </c>
      <c r="FZ114" s="2">
        <v>0</v>
      </c>
      <c r="GV114" s="2">
        <v>0</v>
      </c>
      <c r="HR114" s="2">
        <v>0</v>
      </c>
      <c r="HS114" s="2">
        <v>0</v>
      </c>
      <c r="HT114" s="2">
        <v>0</v>
      </c>
      <c r="HU114" s="2">
        <v>0</v>
      </c>
      <c r="HV114" s="2">
        <v>0</v>
      </c>
      <c r="HW114" s="2">
        <v>0</v>
      </c>
      <c r="HX114" s="2">
        <v>0</v>
      </c>
      <c r="HY114" s="2">
        <v>0</v>
      </c>
      <c r="HZ114" s="2">
        <v>0</v>
      </c>
      <c r="IA114" s="2">
        <v>0</v>
      </c>
      <c r="IB114" s="2">
        <v>1</v>
      </c>
      <c r="IC114" s="2">
        <v>0</v>
      </c>
      <c r="ID114" s="2">
        <v>0</v>
      </c>
      <c r="IE114" s="2">
        <v>1</v>
      </c>
      <c r="IF114" s="2">
        <v>0</v>
      </c>
      <c r="IG114" s="2">
        <v>0</v>
      </c>
      <c r="IP114" s="2">
        <v>0</v>
      </c>
      <c r="IQ114" s="2">
        <v>0</v>
      </c>
      <c r="IR114" s="2">
        <v>0</v>
      </c>
      <c r="IS114" s="2">
        <v>0</v>
      </c>
      <c r="IT114" s="2">
        <v>0</v>
      </c>
      <c r="IU114" s="2">
        <v>0</v>
      </c>
      <c r="IV114" s="2">
        <v>0</v>
      </c>
      <c r="IW114" s="2">
        <v>0</v>
      </c>
      <c r="IX114" s="2">
        <v>0</v>
      </c>
      <c r="IY114" s="2">
        <v>0</v>
      </c>
      <c r="IZ114" s="2">
        <v>0</v>
      </c>
      <c r="JA114" s="2">
        <v>1</v>
      </c>
      <c r="JB114" s="2">
        <v>0</v>
      </c>
      <c r="JK114" s="2">
        <v>0</v>
      </c>
      <c r="JL114" s="2">
        <v>0</v>
      </c>
      <c r="JM114" s="2">
        <v>0</v>
      </c>
      <c r="JN114" s="2">
        <v>0</v>
      </c>
      <c r="JO114" s="2">
        <v>0</v>
      </c>
      <c r="JP114" s="2">
        <v>0</v>
      </c>
      <c r="JQ114" s="2">
        <v>0</v>
      </c>
      <c r="JR114" s="2">
        <v>0</v>
      </c>
      <c r="JS114" s="2">
        <v>0</v>
      </c>
      <c r="JT114" s="2">
        <v>0</v>
      </c>
      <c r="JU114" s="2">
        <v>0</v>
      </c>
      <c r="JV114" s="2">
        <v>0</v>
      </c>
      <c r="JW114" s="2">
        <v>0</v>
      </c>
      <c r="KF114" s="2">
        <v>2</v>
      </c>
      <c r="KG114" s="2">
        <v>7</v>
      </c>
      <c r="KH114" s="2">
        <v>1</v>
      </c>
      <c r="KJ114" s="2">
        <v>4</v>
      </c>
      <c r="KK114" s="2">
        <v>4</v>
      </c>
      <c r="KL114" s="2">
        <v>4</v>
      </c>
      <c r="KM114" s="2">
        <v>4</v>
      </c>
      <c r="KN114" s="2">
        <v>4</v>
      </c>
      <c r="KO114" s="2">
        <v>3</v>
      </c>
      <c r="KP114" s="2">
        <v>4</v>
      </c>
      <c r="KQ114" s="2">
        <v>4</v>
      </c>
      <c r="KR114" s="2">
        <v>4</v>
      </c>
      <c r="KS114" s="2">
        <v>4</v>
      </c>
      <c r="KT114" s="2">
        <v>4</v>
      </c>
      <c r="KU114" s="2">
        <v>4</v>
      </c>
      <c r="KV114" s="2">
        <v>0</v>
      </c>
      <c r="LE114" s="2">
        <v>1</v>
      </c>
      <c r="LF114" s="2">
        <v>1</v>
      </c>
      <c r="LG114" s="2">
        <v>0</v>
      </c>
      <c r="LH114" s="2">
        <v>1</v>
      </c>
      <c r="LI114" s="2">
        <v>1</v>
      </c>
      <c r="LJ114" s="2">
        <v>0</v>
      </c>
      <c r="LK114" s="2">
        <v>1</v>
      </c>
      <c r="LL114" s="2">
        <v>1</v>
      </c>
      <c r="LM114" s="2">
        <v>0</v>
      </c>
      <c r="LN114" s="46">
        <v>1</v>
      </c>
      <c r="LO114" s="46">
        <v>2</v>
      </c>
      <c r="LP114" s="2">
        <v>0</v>
      </c>
      <c r="LQ114" s="2">
        <v>1</v>
      </c>
      <c r="LR114" s="2">
        <v>1</v>
      </c>
      <c r="LS114" s="2">
        <v>0</v>
      </c>
      <c r="LT114" s="46">
        <v>1</v>
      </c>
      <c r="LU114" s="46">
        <v>1</v>
      </c>
      <c r="LV114" s="2">
        <v>1</v>
      </c>
      <c r="LW114" s="2">
        <v>0</v>
      </c>
      <c r="LX114" s="2">
        <v>0</v>
      </c>
      <c r="LY114" s="46">
        <v>1</v>
      </c>
      <c r="LZ114" s="46">
        <v>1</v>
      </c>
      <c r="MA114" s="46">
        <v>0</v>
      </c>
      <c r="MB114" s="2">
        <v>0</v>
      </c>
      <c r="MC114" s="2">
        <v>1</v>
      </c>
      <c r="MD114" s="2">
        <v>0</v>
      </c>
      <c r="ME114" s="2">
        <v>1</v>
      </c>
      <c r="MF114" s="2">
        <v>1</v>
      </c>
      <c r="MG114" s="2">
        <v>0</v>
      </c>
      <c r="MH114" s="2">
        <v>1</v>
      </c>
      <c r="MI114" s="2">
        <v>1</v>
      </c>
      <c r="MJ114" s="2">
        <v>1</v>
      </c>
      <c r="MK114" s="2">
        <v>1</v>
      </c>
      <c r="ML114" s="2">
        <v>0</v>
      </c>
      <c r="MM114" s="2">
        <v>0</v>
      </c>
      <c r="MN114" s="46">
        <v>1</v>
      </c>
      <c r="MO114" s="46">
        <v>0</v>
      </c>
      <c r="MP114" s="2">
        <v>0</v>
      </c>
      <c r="MQ114" s="2">
        <v>0</v>
      </c>
      <c r="MR114" s="2">
        <v>0</v>
      </c>
      <c r="MS114" s="2">
        <v>1</v>
      </c>
      <c r="MT114" s="2">
        <v>1</v>
      </c>
      <c r="MU114" s="2">
        <v>3</v>
      </c>
      <c r="MV114" s="2">
        <v>3</v>
      </c>
      <c r="MW114" s="2">
        <v>1</v>
      </c>
      <c r="MX114" s="2">
        <v>1</v>
      </c>
      <c r="MY114" s="2">
        <v>0</v>
      </c>
      <c r="MZ114" s="2">
        <v>0</v>
      </c>
      <c r="NA114" s="2">
        <v>1</v>
      </c>
      <c r="NB114" s="2">
        <v>1</v>
      </c>
      <c r="NC114" s="2">
        <v>1</v>
      </c>
      <c r="ND114" s="2">
        <v>1</v>
      </c>
      <c r="NE114" s="2">
        <v>0</v>
      </c>
      <c r="NF114" s="46">
        <v>1</v>
      </c>
      <c r="NG114" s="46">
        <v>0</v>
      </c>
      <c r="NH114" s="2">
        <v>1</v>
      </c>
      <c r="NI114" s="2">
        <v>1</v>
      </c>
      <c r="NJ114" s="38">
        <v>44068</v>
      </c>
      <c r="NK114" s="2">
        <v>2</v>
      </c>
      <c r="NL114" s="2">
        <v>1</v>
      </c>
      <c r="NM114" s="2">
        <v>0</v>
      </c>
      <c r="NN114" s="2">
        <v>0</v>
      </c>
      <c r="NO114" s="2">
        <v>0</v>
      </c>
      <c r="NP114" s="2">
        <v>0</v>
      </c>
      <c r="NQ114" s="2">
        <v>0</v>
      </c>
      <c r="NR114" s="2">
        <v>1</v>
      </c>
      <c r="NS114" s="2">
        <v>0</v>
      </c>
      <c r="NT114" s="2">
        <v>1</v>
      </c>
      <c r="NU114" s="2">
        <v>0</v>
      </c>
      <c r="NV114" s="2">
        <v>0</v>
      </c>
      <c r="NW114" s="2">
        <v>0</v>
      </c>
      <c r="NX114" s="2">
        <v>0</v>
      </c>
      <c r="NY114" s="2">
        <v>0</v>
      </c>
      <c r="NZ114" s="2">
        <v>0</v>
      </c>
      <c r="OA114" s="2">
        <v>0</v>
      </c>
      <c r="OB114" s="2">
        <v>0</v>
      </c>
      <c r="OC114" s="2">
        <v>0</v>
      </c>
      <c r="OD114" s="2">
        <v>0</v>
      </c>
      <c r="OE114" s="2">
        <v>0</v>
      </c>
      <c r="OF114" s="2">
        <v>0</v>
      </c>
      <c r="OG114" s="2">
        <v>0</v>
      </c>
      <c r="OH114" s="2">
        <v>0</v>
      </c>
      <c r="OI114" s="2">
        <v>1</v>
      </c>
      <c r="OJ114" s="2">
        <v>1</v>
      </c>
      <c r="OK114" s="2">
        <v>2</v>
      </c>
      <c r="OL114" s="2">
        <v>1</v>
      </c>
      <c r="OM114" s="2">
        <v>1</v>
      </c>
      <c r="ON114" s="2">
        <v>1</v>
      </c>
      <c r="OO114" s="2">
        <v>1</v>
      </c>
      <c r="OP114" s="2">
        <v>1</v>
      </c>
      <c r="OQ114" s="2">
        <v>1</v>
      </c>
      <c r="OR114" s="2">
        <v>1</v>
      </c>
      <c r="OS114" s="2">
        <v>1</v>
      </c>
      <c r="OT114" s="46">
        <v>2</v>
      </c>
      <c r="OU114" s="2">
        <v>1</v>
      </c>
      <c r="OV114" s="2">
        <v>1</v>
      </c>
      <c r="OW114" s="2">
        <v>1</v>
      </c>
      <c r="OX114" s="2">
        <v>1</v>
      </c>
      <c r="OY114" s="2">
        <v>1</v>
      </c>
      <c r="OZ114" s="2">
        <v>3</v>
      </c>
      <c r="PA114" s="2">
        <v>1</v>
      </c>
      <c r="PB114" s="2">
        <v>1</v>
      </c>
      <c r="PC114" s="46">
        <v>1</v>
      </c>
      <c r="PD114" s="46">
        <v>1</v>
      </c>
      <c r="PE114" s="2">
        <v>1</v>
      </c>
      <c r="PF114" s="2">
        <v>1</v>
      </c>
      <c r="PG114" s="2">
        <v>3</v>
      </c>
      <c r="PH114" s="46">
        <v>1</v>
      </c>
      <c r="PI114" s="2">
        <v>1</v>
      </c>
      <c r="PJ114" s="2">
        <v>1</v>
      </c>
      <c r="PK114" s="2">
        <v>1</v>
      </c>
      <c r="PL114" s="2">
        <v>1</v>
      </c>
      <c r="PM114" s="2">
        <v>1</v>
      </c>
      <c r="PN114" s="2">
        <v>1</v>
      </c>
      <c r="PO114" s="2">
        <v>1</v>
      </c>
      <c r="PP114" s="2">
        <v>3</v>
      </c>
      <c r="PQ114" s="2">
        <v>3</v>
      </c>
      <c r="PR114" s="2">
        <v>1</v>
      </c>
      <c r="PS114" s="2">
        <v>1</v>
      </c>
      <c r="PT114" s="2">
        <v>1</v>
      </c>
      <c r="PU114" s="2">
        <v>1</v>
      </c>
      <c r="PV114" s="2">
        <v>3</v>
      </c>
      <c r="PW114" s="2">
        <v>1</v>
      </c>
      <c r="PX114" s="2">
        <v>1</v>
      </c>
      <c r="PY114" s="2">
        <v>1</v>
      </c>
      <c r="PZ114" s="2">
        <v>1</v>
      </c>
      <c r="QA114" s="2">
        <v>2</v>
      </c>
      <c r="QB114" s="2">
        <v>1</v>
      </c>
      <c r="QC114" s="2">
        <v>1</v>
      </c>
      <c r="QD114" s="2">
        <v>1</v>
      </c>
      <c r="QE114" s="2">
        <v>1</v>
      </c>
      <c r="QF114" s="2">
        <v>1</v>
      </c>
      <c r="QG114" s="2">
        <v>1</v>
      </c>
      <c r="QH114" s="2">
        <v>1</v>
      </c>
      <c r="QI114" s="2">
        <v>3</v>
      </c>
      <c r="QJ114" s="2">
        <v>2</v>
      </c>
      <c r="QK114" s="2">
        <v>0</v>
      </c>
      <c r="QL114" s="2">
        <v>0</v>
      </c>
      <c r="QM114" s="2">
        <v>0</v>
      </c>
      <c r="QN114" s="2">
        <v>1</v>
      </c>
      <c r="QO114" s="2">
        <v>2</v>
      </c>
      <c r="QP114" s="2">
        <v>3</v>
      </c>
      <c r="QQ114" s="2">
        <v>3</v>
      </c>
      <c r="QR114" s="2">
        <v>0</v>
      </c>
      <c r="QT114" s="2">
        <v>0</v>
      </c>
      <c r="QV114" s="2">
        <v>3</v>
      </c>
      <c r="QW114" s="2">
        <v>2</v>
      </c>
      <c r="QX114" s="2">
        <v>1</v>
      </c>
      <c r="QY114" s="2">
        <v>0</v>
      </c>
      <c r="RA114" s="2">
        <v>1</v>
      </c>
      <c r="RB114" s="2">
        <v>1</v>
      </c>
      <c r="RC114" s="2">
        <v>1</v>
      </c>
      <c r="RD114" s="2">
        <v>3</v>
      </c>
      <c r="RE114" s="2">
        <v>1</v>
      </c>
      <c r="RF114" s="2">
        <v>0</v>
      </c>
      <c r="RG114" s="2">
        <v>1</v>
      </c>
      <c r="RH114" s="2">
        <v>1</v>
      </c>
      <c r="RJ114" s="2">
        <v>1</v>
      </c>
      <c r="RK114" s="2">
        <v>1</v>
      </c>
      <c r="RL114" s="2">
        <v>0</v>
      </c>
      <c r="RM114" s="2">
        <v>0</v>
      </c>
      <c r="RN114" s="2">
        <v>0</v>
      </c>
      <c r="RO114" s="2">
        <v>0</v>
      </c>
      <c r="RP114" s="2">
        <v>0</v>
      </c>
      <c r="RQ114" s="2">
        <v>0</v>
      </c>
      <c r="RR114" s="2">
        <v>1</v>
      </c>
      <c r="RS114" s="2">
        <v>0</v>
      </c>
      <c r="RT114" s="2">
        <v>1</v>
      </c>
      <c r="RU114" s="2">
        <v>1</v>
      </c>
      <c r="RV114" s="2">
        <v>1</v>
      </c>
      <c r="RW114" s="2">
        <v>1</v>
      </c>
      <c r="RX114" s="2">
        <v>1</v>
      </c>
      <c r="RY114" s="2">
        <v>0</v>
      </c>
      <c r="RZ114" s="2">
        <v>0</v>
      </c>
      <c r="SA114" s="2">
        <v>1</v>
      </c>
      <c r="SB114" s="2">
        <v>1</v>
      </c>
      <c r="SC114" s="2">
        <v>0</v>
      </c>
      <c r="SD114" s="2">
        <v>0</v>
      </c>
      <c r="SE114" s="2">
        <v>0</v>
      </c>
      <c r="SF114" s="2">
        <v>0</v>
      </c>
      <c r="SG114" s="2">
        <v>0</v>
      </c>
      <c r="SH114" s="2">
        <v>0</v>
      </c>
      <c r="SI114" s="2">
        <v>0</v>
      </c>
      <c r="SK114" s="2">
        <v>0</v>
      </c>
      <c r="SL114" s="2">
        <v>1</v>
      </c>
      <c r="SM114" s="2">
        <v>1</v>
      </c>
      <c r="SN114" s="2">
        <v>1</v>
      </c>
      <c r="SO114" s="2">
        <v>1</v>
      </c>
      <c r="SP114" s="2">
        <v>1</v>
      </c>
      <c r="SQ114" s="2">
        <v>0</v>
      </c>
      <c r="SR114" s="2">
        <v>0</v>
      </c>
      <c r="SS114" s="2">
        <v>1</v>
      </c>
      <c r="ST114" s="2">
        <v>1</v>
      </c>
      <c r="SU114" s="2">
        <v>0</v>
      </c>
      <c r="SV114" s="2">
        <v>1</v>
      </c>
      <c r="SW114" s="2">
        <v>1</v>
      </c>
      <c r="SX114" s="2">
        <v>1</v>
      </c>
      <c r="SY114" s="2">
        <v>1</v>
      </c>
      <c r="SZ114" s="2">
        <v>1</v>
      </c>
      <c r="TA114" s="2">
        <v>1</v>
      </c>
      <c r="TB114" s="2">
        <v>0</v>
      </c>
      <c r="TC114" s="2">
        <v>0</v>
      </c>
      <c r="TE114" s="2">
        <v>0</v>
      </c>
      <c r="TF114" s="2">
        <v>0</v>
      </c>
      <c r="TG114" s="2">
        <v>1</v>
      </c>
      <c r="TH114" s="2">
        <v>1</v>
      </c>
      <c r="TI114" s="2">
        <v>1</v>
      </c>
      <c r="TJ114" s="2">
        <v>1</v>
      </c>
      <c r="TK114" s="2">
        <v>1</v>
      </c>
      <c r="TL114" s="2">
        <v>1</v>
      </c>
      <c r="TM114" s="2">
        <v>1</v>
      </c>
      <c r="TN114" s="2">
        <v>0</v>
      </c>
      <c r="TP114" s="2">
        <v>0</v>
      </c>
      <c r="TR114" s="2">
        <v>0</v>
      </c>
      <c r="TS114" s="2">
        <v>1</v>
      </c>
      <c r="TT114" s="2">
        <v>1</v>
      </c>
      <c r="TU114" s="2">
        <v>0</v>
      </c>
      <c r="TV114" s="2">
        <v>0</v>
      </c>
      <c r="TW114" s="2">
        <v>1</v>
      </c>
      <c r="TX114" s="2">
        <v>0</v>
      </c>
      <c r="TY114" s="2">
        <v>0</v>
      </c>
      <c r="UA114" s="2">
        <v>2</v>
      </c>
      <c r="UB114" s="2">
        <v>3</v>
      </c>
      <c r="UC114" s="2">
        <v>1</v>
      </c>
      <c r="UD114" s="2">
        <v>0</v>
      </c>
      <c r="UE114" s="2">
        <v>0</v>
      </c>
      <c r="UF114" s="2">
        <v>0</v>
      </c>
      <c r="UG114" s="2">
        <v>0</v>
      </c>
      <c r="UH114" s="2">
        <v>0</v>
      </c>
      <c r="UI114" s="2">
        <v>1</v>
      </c>
      <c r="UJ114" s="2">
        <v>0</v>
      </c>
      <c r="UK114" s="2">
        <v>0</v>
      </c>
      <c r="UL114" s="2">
        <v>0</v>
      </c>
      <c r="UM114" s="2">
        <v>0</v>
      </c>
      <c r="UN114" s="2">
        <v>0</v>
      </c>
      <c r="UO114" s="2">
        <v>0</v>
      </c>
      <c r="UP114" s="2">
        <v>1</v>
      </c>
      <c r="UQ114" s="2">
        <v>0</v>
      </c>
      <c r="UR114" s="2">
        <v>0</v>
      </c>
      <c r="US114" s="2">
        <v>1</v>
      </c>
      <c r="UT114" s="2">
        <v>0</v>
      </c>
      <c r="UU114" s="2">
        <v>1</v>
      </c>
      <c r="UV114" s="2">
        <v>1</v>
      </c>
      <c r="UW114" s="2">
        <v>1</v>
      </c>
      <c r="UX114" s="2">
        <v>0</v>
      </c>
      <c r="UY114" s="2">
        <v>0</v>
      </c>
      <c r="UZ114" s="2">
        <v>2</v>
      </c>
    </row>
    <row r="115" spans="1:572" x14ac:dyDescent="0.25">
      <c r="A115" s="2">
        <v>180</v>
      </c>
      <c r="B115" s="2" t="s">
        <v>114</v>
      </c>
      <c r="C115" s="2" t="s">
        <v>1328</v>
      </c>
      <c r="D115" s="2">
        <v>1</v>
      </c>
      <c r="F115" s="31" t="s">
        <v>2658</v>
      </c>
      <c r="G115" s="2">
        <v>1</v>
      </c>
      <c r="H115" s="2">
        <v>0</v>
      </c>
      <c r="J115" s="2">
        <v>1</v>
      </c>
      <c r="K115" s="2">
        <v>1</v>
      </c>
      <c r="L115" s="2">
        <v>0</v>
      </c>
      <c r="M115" s="2">
        <v>1</v>
      </c>
      <c r="N115" s="2">
        <v>1</v>
      </c>
      <c r="O115" s="2">
        <v>1</v>
      </c>
      <c r="P115" s="2">
        <v>1</v>
      </c>
      <c r="Q115" s="2">
        <v>1</v>
      </c>
      <c r="R115" s="2">
        <v>1</v>
      </c>
      <c r="S115" s="2">
        <v>1</v>
      </c>
      <c r="T115" s="2">
        <v>1</v>
      </c>
      <c r="U115" s="2">
        <v>1</v>
      </c>
      <c r="V115" s="2">
        <v>1</v>
      </c>
      <c r="W115" s="2">
        <v>1</v>
      </c>
      <c r="X115" s="2">
        <v>1</v>
      </c>
      <c r="Y115" s="2">
        <v>1</v>
      </c>
      <c r="Z115" s="2">
        <v>0</v>
      </c>
      <c r="AA115" s="2">
        <v>0</v>
      </c>
      <c r="AB115" s="2">
        <v>0</v>
      </c>
      <c r="AC115" s="2">
        <v>0</v>
      </c>
      <c r="AD115" s="2">
        <v>0</v>
      </c>
      <c r="AE115" s="2">
        <v>0</v>
      </c>
      <c r="AF115" s="2">
        <v>1</v>
      </c>
      <c r="AG115" s="2">
        <v>2</v>
      </c>
      <c r="AH115" s="2">
        <v>1</v>
      </c>
      <c r="AI115" s="2">
        <v>2</v>
      </c>
      <c r="AJ115" s="46">
        <v>0</v>
      </c>
      <c r="AK115" s="2">
        <v>0</v>
      </c>
      <c r="AL115" s="2">
        <v>0</v>
      </c>
      <c r="AM115" s="2">
        <v>0</v>
      </c>
      <c r="AN115" s="2">
        <v>0</v>
      </c>
      <c r="AO115" s="2">
        <v>0</v>
      </c>
      <c r="AP115" s="2">
        <v>0</v>
      </c>
      <c r="AQ115" s="2">
        <v>0</v>
      </c>
      <c r="AR115" s="2">
        <v>0</v>
      </c>
      <c r="AS115" s="2">
        <v>0</v>
      </c>
      <c r="AT115" s="2">
        <v>0</v>
      </c>
      <c r="AU115" s="2">
        <v>0</v>
      </c>
      <c r="AV115" s="2">
        <v>0</v>
      </c>
      <c r="AW115" s="2">
        <v>0</v>
      </c>
      <c r="AX115" s="2">
        <v>0</v>
      </c>
      <c r="AY115" s="2">
        <v>0</v>
      </c>
      <c r="AZ115" s="2">
        <v>0</v>
      </c>
      <c r="BA115" s="2">
        <v>0</v>
      </c>
      <c r="BB115" s="2">
        <v>0</v>
      </c>
      <c r="BC115" s="2">
        <v>0</v>
      </c>
      <c r="BD115" s="2">
        <v>0</v>
      </c>
      <c r="BE115" s="2">
        <v>0</v>
      </c>
      <c r="BF115" s="2">
        <v>1</v>
      </c>
      <c r="BG115" s="2">
        <v>2</v>
      </c>
      <c r="BH115" s="2">
        <v>0</v>
      </c>
      <c r="BI115" s="2">
        <v>0</v>
      </c>
      <c r="BJ115" s="2">
        <v>0</v>
      </c>
      <c r="BK115" s="2">
        <v>1</v>
      </c>
      <c r="BL115" s="2">
        <v>4</v>
      </c>
      <c r="BM115" s="2">
        <v>0</v>
      </c>
      <c r="BN115" s="2">
        <v>1</v>
      </c>
      <c r="BO115" s="2">
        <v>0</v>
      </c>
      <c r="BP115" s="2">
        <v>1</v>
      </c>
      <c r="BQ115" s="2">
        <v>0</v>
      </c>
      <c r="BR115" s="2">
        <v>1</v>
      </c>
      <c r="BS115" s="2">
        <v>1</v>
      </c>
      <c r="BT115" s="2">
        <v>1</v>
      </c>
      <c r="BU115" s="2">
        <v>0</v>
      </c>
      <c r="BV115" s="2">
        <v>1</v>
      </c>
      <c r="BW115" s="2">
        <v>0</v>
      </c>
      <c r="BX115" s="2">
        <v>1</v>
      </c>
      <c r="BY115" s="2">
        <v>0</v>
      </c>
      <c r="BZ115" s="2">
        <v>1</v>
      </c>
      <c r="CA115" s="2">
        <v>0</v>
      </c>
      <c r="CB115" s="2">
        <v>1</v>
      </c>
      <c r="CC115" s="2">
        <v>1</v>
      </c>
      <c r="CD115" s="2" t="s">
        <v>1446</v>
      </c>
      <c r="CE115" s="2">
        <v>28000</v>
      </c>
      <c r="CF115" s="46">
        <v>6000</v>
      </c>
      <c r="CG115" s="2">
        <v>0</v>
      </c>
      <c r="CH115" s="46">
        <v>0</v>
      </c>
      <c r="CI115" s="2">
        <v>0</v>
      </c>
      <c r="CJ115" s="2">
        <v>0</v>
      </c>
      <c r="CK115" s="2">
        <v>0</v>
      </c>
      <c r="CL115" s="2">
        <v>0</v>
      </c>
      <c r="CM115" s="2">
        <v>0</v>
      </c>
      <c r="CN115" s="2">
        <v>0</v>
      </c>
      <c r="CO115" s="2">
        <v>0</v>
      </c>
      <c r="CP115" s="2">
        <v>1</v>
      </c>
      <c r="CQ115" s="2">
        <v>6</v>
      </c>
      <c r="CR115" s="2">
        <v>2</v>
      </c>
      <c r="CS115" s="2">
        <v>4</v>
      </c>
      <c r="CT115" s="46">
        <v>3</v>
      </c>
      <c r="CU115" s="46">
        <v>120</v>
      </c>
      <c r="CV115" s="2">
        <v>1</v>
      </c>
      <c r="CW115" s="2">
        <v>40</v>
      </c>
      <c r="CX115" s="2">
        <v>0</v>
      </c>
      <c r="CZ115" s="2">
        <v>0</v>
      </c>
      <c r="DB115" s="46">
        <v>3</v>
      </c>
      <c r="DC115" s="46">
        <v>112</v>
      </c>
      <c r="DD115" s="46">
        <v>6</v>
      </c>
      <c r="DE115" s="46">
        <v>240</v>
      </c>
      <c r="DF115" s="2">
        <v>1</v>
      </c>
      <c r="DG115" s="2">
        <v>40</v>
      </c>
      <c r="DH115" s="46">
        <v>6</v>
      </c>
      <c r="DI115" s="46">
        <v>240</v>
      </c>
      <c r="DJ115" s="46">
        <v>0</v>
      </c>
      <c r="DK115" s="46"/>
      <c r="DL115" s="2">
        <v>4</v>
      </c>
      <c r="DM115" s="2">
        <v>160</v>
      </c>
      <c r="DN115" s="46">
        <v>15</v>
      </c>
      <c r="DO115" s="46">
        <v>592</v>
      </c>
      <c r="DP115" s="46">
        <v>3</v>
      </c>
      <c r="DQ115" s="46">
        <v>100</v>
      </c>
      <c r="DR115" s="2">
        <v>1</v>
      </c>
      <c r="DS115" s="46">
        <v>1</v>
      </c>
      <c r="DT115" s="46">
        <v>40</v>
      </c>
      <c r="DU115" s="46">
        <v>1</v>
      </c>
      <c r="DV115" s="46">
        <v>40</v>
      </c>
      <c r="DW115" s="46">
        <v>1</v>
      </c>
      <c r="DX115" s="46">
        <v>40</v>
      </c>
      <c r="DY115" s="46">
        <v>0</v>
      </c>
      <c r="DZ115" s="46"/>
      <c r="EA115" s="46">
        <v>1</v>
      </c>
      <c r="EB115" s="46">
        <v>40</v>
      </c>
      <c r="EC115" s="46">
        <v>0</v>
      </c>
      <c r="ED115" s="46"/>
      <c r="EE115" s="46">
        <v>1</v>
      </c>
      <c r="EF115" s="46">
        <v>40</v>
      </c>
      <c r="EG115" s="46">
        <v>0</v>
      </c>
      <c r="EH115" s="46"/>
      <c r="EI115" s="2">
        <v>30</v>
      </c>
      <c r="EJ115" s="2">
        <v>15</v>
      </c>
      <c r="EK115" s="2">
        <v>0</v>
      </c>
      <c r="EL115" s="2">
        <v>0</v>
      </c>
      <c r="EM115" s="2">
        <v>75</v>
      </c>
      <c r="EN115" s="2">
        <v>45</v>
      </c>
      <c r="EO115" s="2">
        <v>0</v>
      </c>
      <c r="EP115" s="2">
        <v>30</v>
      </c>
      <c r="EQ115" s="2">
        <v>0</v>
      </c>
      <c r="ER115" s="2">
        <v>50</v>
      </c>
      <c r="ES115" s="2">
        <v>125</v>
      </c>
      <c r="ET115" s="2">
        <v>15</v>
      </c>
      <c r="EU115" s="2">
        <v>0</v>
      </c>
      <c r="FD115" s="2">
        <v>1</v>
      </c>
      <c r="FE115" s="2">
        <v>3</v>
      </c>
      <c r="FF115" s="2">
        <v>0</v>
      </c>
      <c r="FG115" s="2">
        <v>0</v>
      </c>
      <c r="FH115" s="2">
        <v>0</v>
      </c>
      <c r="FI115" s="2">
        <v>2</v>
      </c>
      <c r="FJ115" s="2">
        <v>0</v>
      </c>
      <c r="FK115" s="2">
        <v>0</v>
      </c>
      <c r="FL115" s="2">
        <v>0</v>
      </c>
      <c r="FM115" s="2">
        <v>0</v>
      </c>
      <c r="FN115" s="2">
        <v>0</v>
      </c>
      <c r="FO115" s="2">
        <v>0</v>
      </c>
      <c r="FP115" s="2">
        <v>2</v>
      </c>
      <c r="FQ115" s="2">
        <v>1</v>
      </c>
      <c r="FR115" s="2">
        <v>0</v>
      </c>
      <c r="FS115" s="2">
        <v>0</v>
      </c>
      <c r="FT115" s="2">
        <v>1</v>
      </c>
      <c r="FU115" s="2">
        <v>0</v>
      </c>
      <c r="FV115" s="2">
        <v>1</v>
      </c>
      <c r="FW115" s="2">
        <v>0</v>
      </c>
      <c r="FX115" s="2">
        <v>1</v>
      </c>
      <c r="FY115" s="2">
        <v>0</v>
      </c>
      <c r="FZ115" s="2">
        <v>0</v>
      </c>
      <c r="GV115" s="2">
        <v>1</v>
      </c>
      <c r="GW115" s="2">
        <v>0</v>
      </c>
      <c r="GX115" s="2">
        <v>0</v>
      </c>
      <c r="GY115" s="2">
        <v>0</v>
      </c>
      <c r="GZ115" s="2">
        <v>0</v>
      </c>
      <c r="HA115" s="2">
        <v>1</v>
      </c>
      <c r="HB115" s="2">
        <v>1</v>
      </c>
      <c r="HC115" s="2">
        <v>0</v>
      </c>
      <c r="HD115" s="2">
        <v>1</v>
      </c>
      <c r="HE115" s="2">
        <v>0</v>
      </c>
      <c r="HF115" s="2">
        <v>1</v>
      </c>
      <c r="HG115" s="2">
        <v>0</v>
      </c>
      <c r="HH115" s="2">
        <v>0</v>
      </c>
      <c r="HI115" s="2">
        <v>0</v>
      </c>
      <c r="HR115" s="2">
        <v>0</v>
      </c>
      <c r="HS115" s="2">
        <v>0</v>
      </c>
      <c r="HT115" s="2">
        <v>0</v>
      </c>
      <c r="HU115" s="2">
        <v>0</v>
      </c>
      <c r="HV115" s="2">
        <v>0</v>
      </c>
      <c r="HW115" s="2">
        <v>0</v>
      </c>
      <c r="HX115" s="2">
        <v>0</v>
      </c>
      <c r="HY115" s="2">
        <v>1</v>
      </c>
      <c r="HZ115" s="2">
        <v>2</v>
      </c>
      <c r="IA115" s="2">
        <v>0</v>
      </c>
      <c r="IB115" s="2">
        <v>1</v>
      </c>
      <c r="IC115" s="2">
        <v>0</v>
      </c>
      <c r="ID115" s="2">
        <v>0</v>
      </c>
      <c r="IE115" s="2">
        <v>3</v>
      </c>
      <c r="IF115" s="2">
        <v>0</v>
      </c>
      <c r="IG115" s="2">
        <v>0</v>
      </c>
      <c r="IP115" s="2">
        <v>2</v>
      </c>
      <c r="IQ115" s="2">
        <v>0</v>
      </c>
      <c r="IR115" s="2">
        <v>0</v>
      </c>
      <c r="IS115" s="2">
        <v>0</v>
      </c>
      <c r="IT115" s="2">
        <v>1</v>
      </c>
      <c r="IU115" s="2">
        <v>2</v>
      </c>
      <c r="IV115" s="2">
        <v>0</v>
      </c>
      <c r="IW115" s="2">
        <v>0</v>
      </c>
      <c r="IX115" s="2">
        <v>0</v>
      </c>
      <c r="IY115" s="2">
        <v>3</v>
      </c>
      <c r="IZ115" s="2">
        <v>6</v>
      </c>
      <c r="JA115" s="2">
        <v>1</v>
      </c>
      <c r="JB115" s="2">
        <v>0</v>
      </c>
      <c r="JK115" s="2">
        <v>3</v>
      </c>
      <c r="JL115" s="2">
        <v>0</v>
      </c>
      <c r="JM115" s="2">
        <v>0</v>
      </c>
      <c r="JN115" s="2">
        <v>0</v>
      </c>
      <c r="JO115" s="2">
        <v>1</v>
      </c>
      <c r="JP115" s="2">
        <v>2</v>
      </c>
      <c r="JQ115" s="2">
        <v>0</v>
      </c>
      <c r="JR115" s="2">
        <v>0</v>
      </c>
      <c r="JS115" s="2">
        <v>0</v>
      </c>
      <c r="JT115" s="2">
        <v>3</v>
      </c>
      <c r="JU115" s="2">
        <v>6</v>
      </c>
      <c r="JV115" s="2">
        <v>1</v>
      </c>
      <c r="JW115" s="2">
        <v>0</v>
      </c>
      <c r="KF115" s="2">
        <v>1</v>
      </c>
      <c r="KG115" s="2">
        <v>7</v>
      </c>
      <c r="KH115" s="2">
        <v>1</v>
      </c>
      <c r="KJ115" s="2">
        <v>4</v>
      </c>
      <c r="KK115" s="2">
        <v>4</v>
      </c>
      <c r="KL115" s="2">
        <v>4</v>
      </c>
      <c r="KM115" s="2">
        <v>4</v>
      </c>
      <c r="KN115" s="2">
        <v>2</v>
      </c>
      <c r="KO115" s="2">
        <v>3</v>
      </c>
      <c r="KP115" s="2">
        <v>2</v>
      </c>
      <c r="KQ115" s="2">
        <v>3</v>
      </c>
      <c r="KR115" s="2">
        <v>4</v>
      </c>
      <c r="KS115" s="2">
        <v>4</v>
      </c>
      <c r="KT115" s="2">
        <v>2</v>
      </c>
      <c r="KU115" s="2">
        <v>2</v>
      </c>
      <c r="KV115" s="2">
        <v>1</v>
      </c>
      <c r="KW115" s="2">
        <v>4</v>
      </c>
      <c r="KX115" s="2">
        <v>2</v>
      </c>
      <c r="KY115" s="2">
        <v>2</v>
      </c>
      <c r="KZ115" s="2">
        <v>4</v>
      </c>
      <c r="LA115" s="2">
        <v>2</v>
      </c>
      <c r="LB115" s="2">
        <v>4</v>
      </c>
      <c r="LC115" s="2">
        <v>2</v>
      </c>
      <c r="LD115" s="2">
        <v>4</v>
      </c>
      <c r="LE115" s="2">
        <v>1</v>
      </c>
      <c r="LF115" s="2">
        <v>1</v>
      </c>
      <c r="LG115" s="2">
        <v>0</v>
      </c>
      <c r="LH115" s="2">
        <v>0</v>
      </c>
      <c r="LI115" s="2">
        <v>0</v>
      </c>
      <c r="LJ115" s="2">
        <v>0</v>
      </c>
      <c r="LK115" s="2">
        <v>1</v>
      </c>
      <c r="LL115" s="2">
        <v>1</v>
      </c>
      <c r="LM115" s="2">
        <v>1</v>
      </c>
      <c r="LN115" s="46">
        <v>1</v>
      </c>
      <c r="LO115" s="46">
        <v>1</v>
      </c>
      <c r="LP115" s="2">
        <v>1</v>
      </c>
      <c r="LQ115" s="2">
        <v>1</v>
      </c>
      <c r="LR115" s="2">
        <v>0</v>
      </c>
      <c r="LS115" s="2">
        <v>1</v>
      </c>
      <c r="LT115" s="46">
        <v>0</v>
      </c>
      <c r="LU115" s="46">
        <v>1</v>
      </c>
      <c r="LV115" s="2">
        <v>1</v>
      </c>
      <c r="LW115" s="2">
        <v>0</v>
      </c>
      <c r="LX115" s="2">
        <v>1</v>
      </c>
      <c r="LY115" s="46">
        <v>1</v>
      </c>
      <c r="LZ115" s="46">
        <v>1</v>
      </c>
      <c r="MA115" s="46">
        <v>0</v>
      </c>
      <c r="MB115" s="2">
        <v>0</v>
      </c>
      <c r="MC115" s="2">
        <v>1</v>
      </c>
      <c r="MD115" s="2">
        <v>0</v>
      </c>
      <c r="ME115" s="2">
        <v>0</v>
      </c>
      <c r="MF115" s="2">
        <v>1</v>
      </c>
      <c r="MG115" s="2">
        <v>0</v>
      </c>
      <c r="MH115" s="2">
        <v>1</v>
      </c>
      <c r="MI115" s="2">
        <v>1</v>
      </c>
      <c r="MJ115" s="2">
        <v>1</v>
      </c>
      <c r="MK115" s="2">
        <v>1</v>
      </c>
      <c r="ML115" s="2">
        <v>0</v>
      </c>
      <c r="MM115" s="2">
        <v>0</v>
      </c>
      <c r="MN115" s="46">
        <v>1</v>
      </c>
      <c r="MO115" s="46">
        <v>1</v>
      </c>
      <c r="MP115" s="2">
        <v>1</v>
      </c>
      <c r="MQ115" s="2">
        <v>1</v>
      </c>
      <c r="MR115" s="2">
        <v>0</v>
      </c>
      <c r="MS115" s="2">
        <v>1</v>
      </c>
      <c r="MT115" s="2">
        <v>1</v>
      </c>
      <c r="MU115" s="2">
        <v>1</v>
      </c>
      <c r="MV115" s="2">
        <v>1</v>
      </c>
      <c r="MW115" s="2">
        <v>1</v>
      </c>
      <c r="MX115" s="2">
        <v>1</v>
      </c>
      <c r="MY115" s="2">
        <v>1</v>
      </c>
      <c r="MZ115" s="2">
        <v>1</v>
      </c>
      <c r="NA115" s="2">
        <v>1</v>
      </c>
      <c r="NB115" s="2">
        <v>1</v>
      </c>
      <c r="NC115" s="2">
        <v>1</v>
      </c>
      <c r="ND115" s="2">
        <v>1</v>
      </c>
      <c r="NE115" s="2">
        <v>0</v>
      </c>
      <c r="NF115" s="46">
        <v>1</v>
      </c>
      <c r="NG115" s="46">
        <v>1</v>
      </c>
      <c r="NH115" s="2">
        <v>1</v>
      </c>
      <c r="NI115" s="2">
        <v>1</v>
      </c>
      <c r="NJ115" s="38">
        <v>44081</v>
      </c>
      <c r="NK115" s="2">
        <v>2</v>
      </c>
      <c r="NL115" s="2">
        <v>1</v>
      </c>
      <c r="NM115" s="2">
        <v>0</v>
      </c>
      <c r="NN115" s="2">
        <v>0</v>
      </c>
      <c r="NO115" s="2">
        <v>0</v>
      </c>
      <c r="NP115" s="2">
        <v>0</v>
      </c>
      <c r="NQ115" s="2">
        <v>0</v>
      </c>
      <c r="NR115" s="2">
        <v>1</v>
      </c>
      <c r="NS115" s="2">
        <v>0</v>
      </c>
      <c r="NT115" s="2">
        <v>1</v>
      </c>
      <c r="NU115" s="2">
        <v>0</v>
      </c>
      <c r="NV115" s="2">
        <v>0</v>
      </c>
      <c r="NW115" s="2">
        <v>1</v>
      </c>
      <c r="NX115" s="2">
        <v>0</v>
      </c>
      <c r="NY115" s="2">
        <v>0</v>
      </c>
      <c r="NZ115" s="2">
        <v>0</v>
      </c>
      <c r="OA115" s="2">
        <v>0</v>
      </c>
      <c r="OB115" s="2">
        <v>0</v>
      </c>
      <c r="OC115" s="2">
        <v>0</v>
      </c>
      <c r="OD115" s="2">
        <v>0</v>
      </c>
      <c r="OE115" s="2">
        <v>0</v>
      </c>
      <c r="OF115" s="2">
        <v>0</v>
      </c>
      <c r="OG115" s="2">
        <v>0</v>
      </c>
      <c r="OH115" s="2">
        <v>1</v>
      </c>
      <c r="OI115" s="2">
        <v>1</v>
      </c>
      <c r="OJ115" s="2">
        <v>1</v>
      </c>
      <c r="OK115" s="2">
        <v>1</v>
      </c>
      <c r="OL115" s="2">
        <v>1</v>
      </c>
      <c r="OM115" s="2">
        <v>1</v>
      </c>
      <c r="ON115" s="2">
        <v>1</v>
      </c>
      <c r="OO115" s="2">
        <v>1</v>
      </c>
      <c r="OP115" s="2">
        <v>1</v>
      </c>
      <c r="OQ115" s="2">
        <v>1</v>
      </c>
      <c r="OR115" s="2">
        <v>1</v>
      </c>
      <c r="OS115" s="2">
        <v>1</v>
      </c>
      <c r="OT115" s="46">
        <v>1</v>
      </c>
      <c r="OU115" s="2">
        <v>1</v>
      </c>
      <c r="OV115" s="2">
        <v>1</v>
      </c>
      <c r="OW115" s="2">
        <v>1</v>
      </c>
      <c r="OX115" s="2">
        <v>1</v>
      </c>
      <c r="OY115" s="2">
        <v>1</v>
      </c>
      <c r="OZ115" s="2">
        <v>1</v>
      </c>
      <c r="PA115" s="2">
        <v>1</v>
      </c>
      <c r="PB115" s="2">
        <v>1</v>
      </c>
      <c r="PC115" s="46">
        <v>1</v>
      </c>
      <c r="PD115" s="46">
        <v>1</v>
      </c>
      <c r="PE115" s="2">
        <v>1</v>
      </c>
      <c r="PF115" s="2">
        <v>1</v>
      </c>
      <c r="PG115" s="2">
        <v>1</v>
      </c>
      <c r="PH115" s="46">
        <v>1</v>
      </c>
      <c r="PI115" s="2">
        <v>1</v>
      </c>
      <c r="PJ115" s="2">
        <v>2</v>
      </c>
      <c r="PK115" s="2">
        <v>1</v>
      </c>
      <c r="PL115" s="2">
        <v>1</v>
      </c>
      <c r="PM115" s="2">
        <v>1</v>
      </c>
      <c r="PN115" s="2">
        <v>1</v>
      </c>
      <c r="PO115" s="2">
        <v>1</v>
      </c>
      <c r="PP115" s="2">
        <v>1</v>
      </c>
      <c r="PQ115" s="2">
        <v>1</v>
      </c>
      <c r="PR115" s="2">
        <v>1</v>
      </c>
      <c r="PS115" s="2">
        <v>1</v>
      </c>
      <c r="PT115" s="2">
        <v>1</v>
      </c>
      <c r="PU115" s="2">
        <v>1</v>
      </c>
      <c r="PV115" s="2">
        <v>1</v>
      </c>
      <c r="PW115" s="2">
        <v>1</v>
      </c>
      <c r="PX115" s="2">
        <v>1</v>
      </c>
      <c r="PY115" s="2">
        <v>1</v>
      </c>
      <c r="PZ115" s="2">
        <v>1</v>
      </c>
      <c r="QA115" s="2">
        <v>2</v>
      </c>
      <c r="QB115" s="2">
        <v>1</v>
      </c>
      <c r="QC115" s="2">
        <v>1</v>
      </c>
      <c r="QD115" s="2">
        <v>3</v>
      </c>
      <c r="QE115" s="2">
        <v>1</v>
      </c>
      <c r="QF115" s="2">
        <v>1</v>
      </c>
      <c r="QG115" s="2">
        <v>1</v>
      </c>
      <c r="QH115" s="2">
        <v>1</v>
      </c>
      <c r="QI115" s="2">
        <v>1</v>
      </c>
      <c r="QJ115" s="2">
        <v>1</v>
      </c>
      <c r="QK115" s="2">
        <v>0</v>
      </c>
      <c r="QL115" s="2">
        <v>1</v>
      </c>
      <c r="QM115" s="2">
        <v>1</v>
      </c>
      <c r="QN115" s="2">
        <v>0</v>
      </c>
      <c r="QO115" s="2">
        <v>2</v>
      </c>
      <c r="QP115" s="2">
        <v>1</v>
      </c>
      <c r="QQ115" s="2">
        <v>1</v>
      </c>
      <c r="QR115" s="2">
        <v>1</v>
      </c>
      <c r="QS115" s="2" t="s">
        <v>1447</v>
      </c>
      <c r="QT115" s="2">
        <v>1</v>
      </c>
      <c r="QU115" s="2" t="s">
        <v>1448</v>
      </c>
      <c r="QV115" s="2">
        <v>1</v>
      </c>
      <c r="QW115" s="2">
        <v>1</v>
      </c>
      <c r="QX115" s="2">
        <v>1</v>
      </c>
      <c r="QY115" s="2">
        <v>1</v>
      </c>
      <c r="QZ115" s="2">
        <v>1</v>
      </c>
      <c r="RA115" s="2">
        <v>1</v>
      </c>
      <c r="RB115" s="2">
        <v>1</v>
      </c>
      <c r="RC115" s="2">
        <v>1</v>
      </c>
      <c r="RD115" s="2">
        <v>1</v>
      </c>
      <c r="RE115" s="2">
        <v>1</v>
      </c>
      <c r="RF115" s="2">
        <v>1</v>
      </c>
      <c r="RG115" s="2">
        <v>1</v>
      </c>
      <c r="RH115" s="2">
        <v>1</v>
      </c>
      <c r="RJ115" s="2">
        <v>1</v>
      </c>
      <c r="RK115" s="2">
        <v>1</v>
      </c>
      <c r="RL115" s="2">
        <v>0</v>
      </c>
      <c r="RM115" s="2">
        <v>0</v>
      </c>
      <c r="RN115" s="2">
        <v>0</v>
      </c>
      <c r="RO115" s="2">
        <v>0</v>
      </c>
      <c r="RP115" s="2">
        <v>0</v>
      </c>
      <c r="RQ115" s="2">
        <v>0</v>
      </c>
      <c r="RR115" s="2">
        <v>1</v>
      </c>
      <c r="RS115" s="2">
        <v>1</v>
      </c>
      <c r="RT115" s="2">
        <v>0</v>
      </c>
      <c r="RU115" s="2">
        <v>1</v>
      </c>
      <c r="RV115" s="2">
        <v>0</v>
      </c>
      <c r="RW115" s="2">
        <v>0</v>
      </c>
      <c r="RX115" s="2">
        <v>0</v>
      </c>
      <c r="RY115" s="2">
        <v>0</v>
      </c>
      <c r="RZ115" s="2">
        <v>0</v>
      </c>
      <c r="SA115" s="2">
        <v>0</v>
      </c>
      <c r="SB115" s="2">
        <v>1</v>
      </c>
      <c r="SC115" s="2">
        <v>0</v>
      </c>
      <c r="SD115" s="2">
        <v>0</v>
      </c>
      <c r="SE115" s="2">
        <v>0</v>
      </c>
      <c r="SF115" s="2">
        <v>0</v>
      </c>
      <c r="SG115" s="2">
        <v>0</v>
      </c>
      <c r="SH115" s="2">
        <v>0</v>
      </c>
      <c r="SI115" s="2">
        <v>0</v>
      </c>
      <c r="SK115" s="2">
        <v>1</v>
      </c>
      <c r="SL115" s="2">
        <v>1</v>
      </c>
      <c r="SM115" s="2">
        <v>1</v>
      </c>
      <c r="SN115" s="2">
        <v>1</v>
      </c>
      <c r="SO115" s="2">
        <v>1</v>
      </c>
      <c r="SP115" s="2">
        <v>1</v>
      </c>
      <c r="SQ115" s="2">
        <v>1</v>
      </c>
      <c r="SR115" s="2">
        <v>1</v>
      </c>
      <c r="SS115" s="2">
        <v>1</v>
      </c>
      <c r="ST115" s="2">
        <v>1</v>
      </c>
      <c r="SU115" s="2">
        <v>1</v>
      </c>
      <c r="SV115" s="2">
        <v>0</v>
      </c>
      <c r="SW115" s="2">
        <v>0</v>
      </c>
      <c r="SX115" s="2">
        <v>0</v>
      </c>
      <c r="SY115" s="2">
        <v>0</v>
      </c>
      <c r="SZ115" s="2">
        <v>0</v>
      </c>
      <c r="TA115" s="2">
        <v>0</v>
      </c>
      <c r="TB115" s="2">
        <v>0</v>
      </c>
      <c r="TC115" s="2">
        <v>0</v>
      </c>
      <c r="TE115" s="2">
        <v>1</v>
      </c>
      <c r="TF115" s="2">
        <v>1</v>
      </c>
      <c r="TG115" s="2">
        <v>1</v>
      </c>
      <c r="TH115" s="2">
        <v>1</v>
      </c>
      <c r="TI115" s="2">
        <v>1</v>
      </c>
      <c r="TJ115" s="2">
        <v>1</v>
      </c>
      <c r="TK115" s="2">
        <v>1</v>
      </c>
      <c r="TL115" s="2">
        <v>1</v>
      </c>
      <c r="TM115" s="2">
        <v>1</v>
      </c>
      <c r="TN115" s="2">
        <v>1</v>
      </c>
      <c r="TO115" s="2">
        <v>1</v>
      </c>
      <c r="TP115" s="2">
        <v>1</v>
      </c>
      <c r="TQ115" s="2">
        <v>1</v>
      </c>
      <c r="TR115" s="2">
        <v>1</v>
      </c>
      <c r="TS115" s="2">
        <v>0</v>
      </c>
      <c r="TT115" s="2">
        <v>0</v>
      </c>
      <c r="TU115" s="2">
        <v>0</v>
      </c>
      <c r="TV115" s="2">
        <v>0</v>
      </c>
      <c r="TW115" s="2">
        <v>0</v>
      </c>
      <c r="TX115" s="2">
        <v>0</v>
      </c>
      <c r="TY115" s="2">
        <v>0</v>
      </c>
      <c r="UA115" s="2">
        <v>3</v>
      </c>
      <c r="UB115" s="2">
        <v>3</v>
      </c>
      <c r="UC115" s="2">
        <v>1</v>
      </c>
      <c r="UD115" s="2">
        <v>1</v>
      </c>
      <c r="UE115" s="2">
        <v>1</v>
      </c>
      <c r="UF115" s="2">
        <v>0</v>
      </c>
      <c r="UG115" s="2">
        <v>1</v>
      </c>
      <c r="UH115" s="2">
        <v>0</v>
      </c>
      <c r="UI115" s="2">
        <v>1</v>
      </c>
      <c r="UJ115" s="2">
        <v>1</v>
      </c>
      <c r="UK115" s="2">
        <v>0</v>
      </c>
      <c r="UL115" s="2">
        <v>0</v>
      </c>
      <c r="UM115" s="2">
        <v>0</v>
      </c>
      <c r="UN115" s="2">
        <v>0</v>
      </c>
      <c r="UO115" s="2">
        <v>0</v>
      </c>
      <c r="UP115" s="2">
        <v>1</v>
      </c>
      <c r="UQ115" s="2">
        <v>1</v>
      </c>
      <c r="UR115" s="2">
        <v>0</v>
      </c>
      <c r="US115" s="2">
        <v>1</v>
      </c>
      <c r="UT115" s="2">
        <v>0</v>
      </c>
      <c r="UU115" s="2">
        <v>1</v>
      </c>
      <c r="UV115" s="2">
        <v>1</v>
      </c>
      <c r="UW115" s="2">
        <v>1</v>
      </c>
      <c r="UX115" s="2">
        <v>1</v>
      </c>
      <c r="UY115" s="2">
        <v>0</v>
      </c>
      <c r="UZ115" s="2">
        <v>2</v>
      </c>
    </row>
    <row r="116" spans="1:572" x14ac:dyDescent="0.25">
      <c r="A116" s="2">
        <v>181</v>
      </c>
      <c r="B116" s="2" t="s">
        <v>114</v>
      </c>
      <c r="C116" s="2" t="s">
        <v>1328</v>
      </c>
      <c r="D116" s="2">
        <v>1</v>
      </c>
      <c r="F116" s="31" t="s">
        <v>2659</v>
      </c>
      <c r="G116" s="2">
        <v>1</v>
      </c>
      <c r="H116" s="2">
        <v>0</v>
      </c>
      <c r="J116" s="2">
        <v>1</v>
      </c>
      <c r="K116" s="2">
        <v>0</v>
      </c>
      <c r="L116" s="2">
        <v>0</v>
      </c>
      <c r="M116" s="2">
        <v>1</v>
      </c>
      <c r="N116" s="2">
        <v>1</v>
      </c>
      <c r="O116" s="2">
        <v>1</v>
      </c>
      <c r="P116" s="2">
        <v>1</v>
      </c>
      <c r="Q116" s="2">
        <v>1</v>
      </c>
      <c r="R116" s="2">
        <v>1</v>
      </c>
      <c r="S116" s="2">
        <v>1</v>
      </c>
      <c r="T116" s="2">
        <v>1</v>
      </c>
      <c r="U116" s="2">
        <v>1</v>
      </c>
      <c r="V116" s="2">
        <v>1</v>
      </c>
      <c r="W116" s="2">
        <v>1</v>
      </c>
      <c r="X116" s="2">
        <v>1</v>
      </c>
      <c r="Y116" s="2">
        <v>1</v>
      </c>
      <c r="Z116" s="2">
        <v>1</v>
      </c>
      <c r="AA116" s="2">
        <v>0</v>
      </c>
      <c r="AB116" s="2">
        <v>0</v>
      </c>
      <c r="AC116" s="2">
        <v>0</v>
      </c>
      <c r="AD116" s="2">
        <v>1</v>
      </c>
      <c r="AE116" s="2">
        <v>0</v>
      </c>
      <c r="AF116" s="2">
        <v>1</v>
      </c>
      <c r="AG116" s="2">
        <v>5</v>
      </c>
      <c r="AH116" s="2">
        <v>1</v>
      </c>
      <c r="AI116" s="2">
        <v>4</v>
      </c>
      <c r="AJ116" s="46">
        <v>1</v>
      </c>
      <c r="AK116" s="2">
        <v>1</v>
      </c>
      <c r="AL116" s="2">
        <v>0</v>
      </c>
      <c r="AM116" s="2">
        <v>0</v>
      </c>
      <c r="AN116" s="2">
        <v>0</v>
      </c>
      <c r="AO116" s="2">
        <v>0</v>
      </c>
      <c r="AP116" s="2">
        <v>1</v>
      </c>
      <c r="AQ116" s="2">
        <v>0</v>
      </c>
      <c r="AR116" s="2">
        <v>0</v>
      </c>
      <c r="AS116" s="2">
        <v>0</v>
      </c>
      <c r="AT116" s="2">
        <v>0</v>
      </c>
      <c r="AU116" s="2">
        <v>1</v>
      </c>
      <c r="AV116" s="2">
        <v>0</v>
      </c>
      <c r="AW116" s="2">
        <v>0</v>
      </c>
      <c r="AX116" s="2">
        <v>0</v>
      </c>
      <c r="AY116" s="2">
        <v>0</v>
      </c>
      <c r="AZ116" s="2">
        <v>0</v>
      </c>
      <c r="BA116" s="2">
        <v>0</v>
      </c>
      <c r="BB116" s="2">
        <v>0</v>
      </c>
      <c r="BC116" s="2">
        <v>0</v>
      </c>
      <c r="BD116" s="2">
        <v>0</v>
      </c>
      <c r="BE116" s="2">
        <v>0</v>
      </c>
      <c r="BF116" s="2">
        <v>1</v>
      </c>
      <c r="BG116" s="2">
        <v>2</v>
      </c>
      <c r="BH116" s="2">
        <v>0</v>
      </c>
      <c r="BI116" s="2">
        <v>0</v>
      </c>
      <c r="BJ116" s="2">
        <v>0</v>
      </c>
      <c r="BK116" s="2">
        <v>0</v>
      </c>
      <c r="BL116" s="2">
        <v>1</v>
      </c>
      <c r="BM116" s="2">
        <v>0</v>
      </c>
      <c r="BN116" s="2">
        <v>0</v>
      </c>
      <c r="BO116" s="2">
        <v>0</v>
      </c>
      <c r="BP116" s="2">
        <v>0</v>
      </c>
      <c r="BQ116" s="2">
        <v>0</v>
      </c>
      <c r="BR116" s="2">
        <v>0</v>
      </c>
      <c r="BS116" s="2">
        <v>0</v>
      </c>
      <c r="CB116" s="2">
        <v>1</v>
      </c>
      <c r="CC116" s="2">
        <v>0</v>
      </c>
      <c r="CE116" s="2">
        <v>45000</v>
      </c>
      <c r="CF116" s="46">
        <v>9000</v>
      </c>
      <c r="CG116" s="2">
        <v>0</v>
      </c>
      <c r="CH116" s="46">
        <v>9</v>
      </c>
      <c r="CI116" s="2">
        <v>4</v>
      </c>
      <c r="CJ116" s="2">
        <v>0</v>
      </c>
      <c r="CK116" s="2">
        <v>0</v>
      </c>
      <c r="CL116" s="2">
        <v>0</v>
      </c>
      <c r="CM116" s="2">
        <v>0</v>
      </c>
      <c r="CN116" s="2">
        <v>0</v>
      </c>
      <c r="CO116" s="2">
        <v>0</v>
      </c>
      <c r="CP116" s="2">
        <v>0</v>
      </c>
      <c r="CR116" s="2">
        <v>2</v>
      </c>
      <c r="CS116" s="2">
        <v>8</v>
      </c>
      <c r="CT116" s="46">
        <v>2</v>
      </c>
      <c r="CU116" s="46">
        <v>80</v>
      </c>
      <c r="CV116" s="2">
        <v>4</v>
      </c>
      <c r="CW116" s="2">
        <v>160</v>
      </c>
      <c r="CX116" s="2">
        <v>2</v>
      </c>
      <c r="CY116" s="2">
        <v>80</v>
      </c>
      <c r="CZ116" s="2">
        <v>1</v>
      </c>
      <c r="DA116" s="2">
        <v>40</v>
      </c>
      <c r="DB116" s="46">
        <v>5</v>
      </c>
      <c r="DC116" s="46">
        <v>200</v>
      </c>
      <c r="DD116" s="46">
        <v>10</v>
      </c>
      <c r="DE116" s="46">
        <v>400</v>
      </c>
      <c r="DF116" s="2">
        <v>0</v>
      </c>
      <c r="DH116" s="46">
        <v>9</v>
      </c>
      <c r="DI116" s="46">
        <v>360</v>
      </c>
      <c r="DJ116" s="46">
        <v>0</v>
      </c>
      <c r="DK116" s="46"/>
      <c r="DL116" s="2">
        <v>2</v>
      </c>
      <c r="DM116" s="2">
        <v>80</v>
      </c>
      <c r="DN116" s="46">
        <v>21</v>
      </c>
      <c r="DO116" s="46">
        <v>860</v>
      </c>
      <c r="DP116" s="46">
        <v>0</v>
      </c>
      <c r="DQ116" s="46"/>
      <c r="DR116" s="2">
        <v>0</v>
      </c>
      <c r="DS116" s="46"/>
      <c r="DT116" s="46"/>
      <c r="DU116" s="46"/>
      <c r="DV116" s="46"/>
      <c r="DW116" s="46"/>
      <c r="DX116" s="46"/>
      <c r="DY116" s="46"/>
      <c r="DZ116" s="46"/>
      <c r="EA116" s="46"/>
      <c r="EB116" s="46"/>
      <c r="EC116" s="46"/>
      <c r="ED116" s="46"/>
      <c r="EE116" s="46"/>
      <c r="EF116" s="46"/>
      <c r="EG116" s="46"/>
      <c r="EH116" s="46"/>
      <c r="EI116" s="2">
        <v>0</v>
      </c>
      <c r="EJ116" s="2">
        <v>0</v>
      </c>
      <c r="EK116" s="2">
        <v>0</v>
      </c>
      <c r="EL116" s="2">
        <v>0</v>
      </c>
      <c r="EM116" s="2">
        <v>0</v>
      </c>
      <c r="EN116" s="2">
        <v>0</v>
      </c>
      <c r="EO116" s="2">
        <v>0</v>
      </c>
      <c r="EP116" s="2">
        <v>0</v>
      </c>
      <c r="EQ116" s="2">
        <v>0</v>
      </c>
      <c r="ER116" s="2">
        <v>0</v>
      </c>
      <c r="ES116" s="2">
        <v>0</v>
      </c>
      <c r="ET116" s="2">
        <v>0</v>
      </c>
      <c r="EU116" s="2">
        <v>0</v>
      </c>
      <c r="FD116" s="2">
        <v>0</v>
      </c>
      <c r="FZ116" s="2">
        <v>0</v>
      </c>
      <c r="GV116" s="2">
        <v>1</v>
      </c>
      <c r="GW116" s="2">
        <v>0</v>
      </c>
      <c r="GX116" s="2">
        <v>0</v>
      </c>
      <c r="GY116" s="2">
        <v>0</v>
      </c>
      <c r="GZ116" s="2">
        <v>0</v>
      </c>
      <c r="HA116" s="2">
        <v>0</v>
      </c>
      <c r="HB116" s="2">
        <v>1</v>
      </c>
      <c r="HC116" s="2">
        <v>0</v>
      </c>
      <c r="HD116" s="2">
        <v>0</v>
      </c>
      <c r="HE116" s="2">
        <v>0</v>
      </c>
      <c r="HF116" s="2">
        <v>0</v>
      </c>
      <c r="HG116" s="2">
        <v>1</v>
      </c>
      <c r="HH116" s="2">
        <v>0</v>
      </c>
      <c r="HI116" s="2">
        <v>0</v>
      </c>
      <c r="HR116" s="2">
        <v>1</v>
      </c>
      <c r="HS116" s="2">
        <v>1</v>
      </c>
      <c r="HT116" s="2">
        <v>1</v>
      </c>
      <c r="HU116" s="2">
        <v>0</v>
      </c>
      <c r="HV116" s="2">
        <v>0</v>
      </c>
      <c r="HW116" s="2">
        <v>0</v>
      </c>
      <c r="HX116" s="2">
        <v>0</v>
      </c>
      <c r="HY116" s="2">
        <v>0</v>
      </c>
      <c r="HZ116" s="2">
        <v>2</v>
      </c>
      <c r="IA116" s="2">
        <v>0</v>
      </c>
      <c r="IB116" s="2">
        <v>3</v>
      </c>
      <c r="IC116" s="2">
        <v>0</v>
      </c>
      <c r="ID116" s="2">
        <v>0</v>
      </c>
      <c r="IE116" s="2">
        <v>8</v>
      </c>
      <c r="IF116" s="2">
        <v>0</v>
      </c>
      <c r="IG116" s="2">
        <v>0</v>
      </c>
      <c r="IP116" s="2">
        <v>2</v>
      </c>
      <c r="IQ116" s="2">
        <v>0</v>
      </c>
      <c r="IR116" s="2">
        <v>1</v>
      </c>
      <c r="IS116" s="2">
        <v>0</v>
      </c>
      <c r="IT116" s="2">
        <v>1</v>
      </c>
      <c r="IU116" s="2">
        <v>1</v>
      </c>
      <c r="IV116" s="2">
        <v>0</v>
      </c>
      <c r="IW116" s="2">
        <v>1</v>
      </c>
      <c r="IX116" s="2">
        <v>0</v>
      </c>
      <c r="IY116" s="2">
        <v>1</v>
      </c>
      <c r="IZ116" s="2">
        <v>4</v>
      </c>
      <c r="JA116" s="2">
        <v>2</v>
      </c>
      <c r="JB116" s="2">
        <v>0</v>
      </c>
      <c r="JK116" s="2">
        <v>1</v>
      </c>
      <c r="JL116" s="2">
        <v>0</v>
      </c>
      <c r="JM116" s="2">
        <v>0</v>
      </c>
      <c r="JN116" s="2">
        <v>0</v>
      </c>
      <c r="JO116" s="2">
        <v>1</v>
      </c>
      <c r="JP116" s="2">
        <v>1</v>
      </c>
      <c r="JQ116" s="2">
        <v>0</v>
      </c>
      <c r="JR116" s="2">
        <v>1</v>
      </c>
      <c r="JS116" s="2">
        <v>0</v>
      </c>
      <c r="JT116" s="2">
        <v>1</v>
      </c>
      <c r="JU116" s="2">
        <v>0</v>
      </c>
      <c r="JV116" s="2">
        <v>1</v>
      </c>
      <c r="JW116" s="2">
        <v>0</v>
      </c>
      <c r="KF116" s="2">
        <v>2</v>
      </c>
      <c r="KG116" s="2">
        <v>22</v>
      </c>
      <c r="KH116" s="2">
        <v>0</v>
      </c>
      <c r="KI116" s="2">
        <v>1</v>
      </c>
      <c r="KJ116" s="2">
        <v>4</v>
      </c>
      <c r="KK116" s="2">
        <v>4</v>
      </c>
      <c r="KL116" s="2">
        <v>4</v>
      </c>
      <c r="KM116" s="2">
        <v>4</v>
      </c>
      <c r="KN116" s="2">
        <v>4</v>
      </c>
      <c r="KO116" s="2">
        <v>3</v>
      </c>
      <c r="KP116" s="2">
        <v>4</v>
      </c>
      <c r="KQ116" s="2">
        <v>3</v>
      </c>
      <c r="KR116" s="2">
        <v>4</v>
      </c>
      <c r="KS116" s="2">
        <v>4</v>
      </c>
      <c r="KT116" s="2">
        <v>2</v>
      </c>
      <c r="KU116" s="2">
        <v>2</v>
      </c>
      <c r="KV116" s="2">
        <v>0</v>
      </c>
      <c r="LE116" s="2">
        <v>2</v>
      </c>
      <c r="LF116" s="2">
        <v>2</v>
      </c>
      <c r="LG116" s="2">
        <v>1</v>
      </c>
      <c r="LH116" s="2">
        <v>0</v>
      </c>
      <c r="LI116" s="2">
        <v>0</v>
      </c>
      <c r="LJ116" s="2">
        <v>0</v>
      </c>
      <c r="LK116" s="2">
        <v>1</v>
      </c>
      <c r="LL116" s="2">
        <v>1</v>
      </c>
      <c r="LM116" s="2">
        <v>0</v>
      </c>
      <c r="LN116" s="46">
        <v>3</v>
      </c>
      <c r="LO116" s="46">
        <v>2</v>
      </c>
      <c r="LP116" s="2">
        <v>1</v>
      </c>
      <c r="LQ116" s="2">
        <v>2</v>
      </c>
      <c r="LR116" s="2">
        <v>0</v>
      </c>
      <c r="LS116" s="2">
        <v>0</v>
      </c>
      <c r="LT116" s="46">
        <v>1</v>
      </c>
      <c r="LU116" s="46">
        <v>1</v>
      </c>
      <c r="LV116" s="2">
        <v>1</v>
      </c>
      <c r="LW116" s="2">
        <v>0</v>
      </c>
      <c r="LX116" s="2">
        <v>0</v>
      </c>
      <c r="LY116" s="46">
        <v>1</v>
      </c>
      <c r="LZ116" s="46">
        <v>0</v>
      </c>
      <c r="MA116" s="46">
        <v>0</v>
      </c>
      <c r="MB116" s="2">
        <v>0</v>
      </c>
      <c r="MC116" s="2">
        <v>1</v>
      </c>
      <c r="MD116" s="2">
        <v>0</v>
      </c>
      <c r="ME116" s="2">
        <v>0</v>
      </c>
      <c r="MF116" s="2">
        <v>1</v>
      </c>
      <c r="MG116" s="2">
        <v>0</v>
      </c>
      <c r="MH116" s="2">
        <v>1</v>
      </c>
      <c r="MI116" s="2">
        <v>1</v>
      </c>
      <c r="MJ116" s="2">
        <v>1</v>
      </c>
      <c r="MK116" s="2">
        <v>1</v>
      </c>
      <c r="ML116" s="2">
        <v>0</v>
      </c>
      <c r="MM116" s="2">
        <v>0</v>
      </c>
      <c r="MN116" s="46">
        <v>1</v>
      </c>
      <c r="MO116" s="46">
        <v>1</v>
      </c>
      <c r="MP116" s="2">
        <v>1</v>
      </c>
      <c r="MQ116" s="2">
        <v>0</v>
      </c>
      <c r="MR116" s="2">
        <v>0</v>
      </c>
      <c r="MS116" s="2">
        <v>1</v>
      </c>
      <c r="MT116" s="2">
        <v>1</v>
      </c>
      <c r="MU116" s="2">
        <v>1</v>
      </c>
      <c r="MV116" s="2">
        <v>1</v>
      </c>
      <c r="MW116" s="2">
        <v>1</v>
      </c>
      <c r="MX116" s="2">
        <v>1</v>
      </c>
      <c r="MY116" s="2">
        <v>0</v>
      </c>
      <c r="MZ116" s="2">
        <v>1</v>
      </c>
      <c r="NA116" s="2">
        <v>1</v>
      </c>
      <c r="NB116" s="2">
        <v>1</v>
      </c>
      <c r="NC116" s="2">
        <v>1</v>
      </c>
      <c r="ND116" s="2">
        <v>1</v>
      </c>
      <c r="NE116" s="2">
        <v>0</v>
      </c>
      <c r="NF116" s="46">
        <v>1</v>
      </c>
      <c r="NG116" s="46">
        <v>0</v>
      </c>
      <c r="NH116" s="2">
        <v>1</v>
      </c>
      <c r="NI116" s="2">
        <v>1</v>
      </c>
      <c r="NJ116" s="38">
        <v>44076</v>
      </c>
      <c r="NK116" s="2">
        <v>2</v>
      </c>
      <c r="NL116" s="2">
        <v>1</v>
      </c>
      <c r="NM116" s="2">
        <v>0</v>
      </c>
      <c r="NN116" s="2">
        <v>0</v>
      </c>
      <c r="NO116" s="2">
        <v>0</v>
      </c>
      <c r="NP116" s="2">
        <v>0</v>
      </c>
      <c r="NQ116" s="2">
        <v>0</v>
      </c>
      <c r="NR116" s="2">
        <v>1</v>
      </c>
      <c r="NS116" s="2">
        <v>0</v>
      </c>
      <c r="NT116" s="2">
        <v>1</v>
      </c>
      <c r="NU116" s="2">
        <v>0</v>
      </c>
      <c r="NV116" s="2">
        <v>0</v>
      </c>
      <c r="NW116" s="2">
        <v>1</v>
      </c>
      <c r="NX116" s="2">
        <v>0</v>
      </c>
      <c r="NY116" s="2">
        <v>0</v>
      </c>
      <c r="NZ116" s="2">
        <v>0</v>
      </c>
      <c r="OA116" s="2">
        <v>0</v>
      </c>
      <c r="OB116" s="2">
        <v>0</v>
      </c>
      <c r="OC116" s="2">
        <v>0</v>
      </c>
      <c r="OD116" s="2">
        <v>0</v>
      </c>
      <c r="OE116" s="2">
        <v>0</v>
      </c>
      <c r="OF116" s="2">
        <v>0</v>
      </c>
      <c r="OG116" s="2">
        <v>0</v>
      </c>
      <c r="OH116" s="2">
        <v>1</v>
      </c>
      <c r="OI116" s="2">
        <v>2</v>
      </c>
      <c r="OJ116" s="2">
        <v>1</v>
      </c>
      <c r="OK116" s="2">
        <v>2</v>
      </c>
      <c r="OL116" s="2">
        <v>2</v>
      </c>
      <c r="OM116" s="2">
        <v>1</v>
      </c>
      <c r="ON116" s="2">
        <v>2</v>
      </c>
      <c r="OO116" s="2">
        <v>1</v>
      </c>
      <c r="OP116" s="2">
        <v>1</v>
      </c>
      <c r="OQ116" s="2">
        <v>1</v>
      </c>
      <c r="OR116" s="2">
        <v>1</v>
      </c>
      <c r="OS116" s="2">
        <v>1</v>
      </c>
      <c r="OT116" s="46">
        <v>1</v>
      </c>
      <c r="OU116" s="2">
        <v>1</v>
      </c>
      <c r="OV116" s="2">
        <v>1</v>
      </c>
      <c r="OW116" s="2">
        <v>1</v>
      </c>
      <c r="OX116" s="2">
        <v>2</v>
      </c>
      <c r="OY116" s="2">
        <v>1</v>
      </c>
      <c r="OZ116" s="2">
        <v>3</v>
      </c>
      <c r="PA116" s="2">
        <v>1</v>
      </c>
      <c r="PB116" s="2">
        <v>1</v>
      </c>
      <c r="PC116" s="46">
        <v>1</v>
      </c>
      <c r="PD116" s="46">
        <v>1</v>
      </c>
      <c r="PE116" s="2">
        <v>1</v>
      </c>
      <c r="PF116" s="2">
        <v>1</v>
      </c>
      <c r="PG116" s="2">
        <v>1</v>
      </c>
      <c r="PH116" s="46">
        <v>1</v>
      </c>
      <c r="PI116" s="2">
        <v>1</v>
      </c>
      <c r="PJ116" s="2">
        <v>2</v>
      </c>
      <c r="PK116" s="2">
        <v>3</v>
      </c>
      <c r="PL116" s="2">
        <v>1</v>
      </c>
      <c r="PM116" s="2">
        <v>1</v>
      </c>
      <c r="PN116" s="2">
        <v>1</v>
      </c>
      <c r="PO116" s="2">
        <v>1</v>
      </c>
      <c r="PP116" s="2">
        <v>2</v>
      </c>
      <c r="PQ116" s="2">
        <v>1</v>
      </c>
      <c r="PR116" s="2">
        <v>1</v>
      </c>
      <c r="PS116" s="2">
        <v>1</v>
      </c>
      <c r="PT116" s="2">
        <v>1</v>
      </c>
      <c r="PU116" s="2">
        <v>1</v>
      </c>
      <c r="PV116" s="2">
        <v>3</v>
      </c>
      <c r="PW116" s="2">
        <v>1</v>
      </c>
      <c r="PX116" s="2">
        <v>1</v>
      </c>
      <c r="PY116" s="2">
        <v>1</v>
      </c>
      <c r="PZ116" s="2">
        <v>3</v>
      </c>
      <c r="QA116" s="2">
        <v>2</v>
      </c>
      <c r="QB116" s="2">
        <v>2</v>
      </c>
      <c r="QC116" s="2">
        <v>1</v>
      </c>
      <c r="QD116" s="2">
        <v>1</v>
      </c>
      <c r="QE116" s="2">
        <v>1</v>
      </c>
      <c r="QF116" s="2">
        <v>3</v>
      </c>
      <c r="QG116" s="2">
        <v>2</v>
      </c>
      <c r="QH116" s="2">
        <v>1</v>
      </c>
      <c r="QI116" s="2">
        <v>3</v>
      </c>
      <c r="QJ116" s="2">
        <v>2</v>
      </c>
      <c r="QK116" s="2">
        <v>0</v>
      </c>
      <c r="QL116" s="2">
        <v>1</v>
      </c>
      <c r="QM116" s="2">
        <v>1</v>
      </c>
      <c r="QN116" s="2">
        <v>1</v>
      </c>
      <c r="QO116" s="2">
        <v>3</v>
      </c>
      <c r="QP116" s="2">
        <v>1</v>
      </c>
      <c r="QQ116" s="2">
        <v>3</v>
      </c>
      <c r="QR116" s="2">
        <v>0</v>
      </c>
      <c r="QT116" s="2">
        <v>0</v>
      </c>
      <c r="QV116" s="2">
        <v>1</v>
      </c>
      <c r="QW116" s="2">
        <v>1</v>
      </c>
      <c r="QX116" s="2">
        <v>1</v>
      </c>
      <c r="QY116" s="2">
        <v>1</v>
      </c>
      <c r="QZ116" s="2">
        <v>1</v>
      </c>
      <c r="RA116" s="2">
        <v>1</v>
      </c>
      <c r="RB116" s="2">
        <v>1</v>
      </c>
      <c r="RC116" s="2">
        <v>1</v>
      </c>
      <c r="RD116" s="2">
        <v>2</v>
      </c>
      <c r="RE116" s="2">
        <v>1</v>
      </c>
      <c r="RF116" s="2">
        <v>1</v>
      </c>
      <c r="RG116" s="2">
        <v>1</v>
      </c>
      <c r="RH116" s="2">
        <v>1</v>
      </c>
      <c r="RJ116" s="2">
        <v>1</v>
      </c>
      <c r="RK116" s="2">
        <v>1</v>
      </c>
      <c r="RL116" s="2">
        <v>1</v>
      </c>
      <c r="RM116" s="2">
        <v>0</v>
      </c>
      <c r="RN116" s="2">
        <v>0</v>
      </c>
      <c r="RO116" s="2">
        <v>0</v>
      </c>
      <c r="RP116" s="2">
        <v>1</v>
      </c>
      <c r="RQ116" s="2">
        <v>0</v>
      </c>
      <c r="RR116" s="2">
        <v>1</v>
      </c>
      <c r="RS116" s="2">
        <v>0</v>
      </c>
      <c r="RT116" s="2">
        <v>1</v>
      </c>
      <c r="RU116" s="2">
        <v>0</v>
      </c>
      <c r="RV116" s="2">
        <v>0</v>
      </c>
      <c r="RW116" s="2">
        <v>1</v>
      </c>
      <c r="RX116" s="2">
        <v>1</v>
      </c>
      <c r="RY116" s="2">
        <v>1</v>
      </c>
      <c r="RZ116" s="2">
        <v>0</v>
      </c>
      <c r="SA116" s="2">
        <v>1</v>
      </c>
      <c r="SB116" s="2">
        <v>1</v>
      </c>
      <c r="SC116" s="2">
        <v>1</v>
      </c>
      <c r="SD116" s="2">
        <v>1</v>
      </c>
      <c r="SE116" s="2">
        <v>0</v>
      </c>
      <c r="SF116" s="2">
        <v>1</v>
      </c>
      <c r="SG116" s="2">
        <v>1</v>
      </c>
      <c r="SH116" s="2">
        <v>1</v>
      </c>
      <c r="SI116" s="2">
        <v>1</v>
      </c>
      <c r="SJ116" s="2" t="s">
        <v>1449</v>
      </c>
      <c r="SK116" s="2">
        <v>1</v>
      </c>
      <c r="SL116" s="2">
        <v>1</v>
      </c>
      <c r="SM116" s="2">
        <v>1</v>
      </c>
      <c r="SN116" s="2">
        <v>1</v>
      </c>
      <c r="SO116" s="2">
        <v>1</v>
      </c>
      <c r="SP116" s="2">
        <v>1</v>
      </c>
      <c r="SQ116" s="2">
        <v>0</v>
      </c>
      <c r="SR116" s="2">
        <v>0</v>
      </c>
      <c r="SS116" s="2">
        <v>0</v>
      </c>
      <c r="ST116" s="2">
        <v>0</v>
      </c>
      <c r="SU116" s="2">
        <v>0</v>
      </c>
      <c r="SV116" s="2">
        <v>0</v>
      </c>
      <c r="SW116" s="2">
        <v>0</v>
      </c>
      <c r="SX116" s="2">
        <v>0</v>
      </c>
      <c r="SY116" s="2">
        <v>0</v>
      </c>
      <c r="SZ116" s="2">
        <v>0</v>
      </c>
      <c r="TA116" s="2">
        <v>0</v>
      </c>
      <c r="TB116" s="2">
        <v>0</v>
      </c>
      <c r="TC116" s="2">
        <v>0</v>
      </c>
      <c r="TE116" s="2">
        <v>0</v>
      </c>
      <c r="TF116" s="2">
        <v>0</v>
      </c>
      <c r="TG116" s="2">
        <v>1</v>
      </c>
      <c r="TH116" s="2">
        <v>1</v>
      </c>
      <c r="TI116" s="2">
        <v>1</v>
      </c>
      <c r="TJ116" s="2">
        <v>0</v>
      </c>
      <c r="TK116" s="2">
        <v>1</v>
      </c>
      <c r="TL116" s="2">
        <v>1</v>
      </c>
      <c r="TM116" s="2">
        <v>1</v>
      </c>
      <c r="TN116" s="2">
        <v>1</v>
      </c>
      <c r="TO116" s="2">
        <v>1</v>
      </c>
      <c r="TP116" s="2">
        <v>1</v>
      </c>
      <c r="TQ116" s="2">
        <v>1</v>
      </c>
      <c r="TR116" s="2">
        <v>1</v>
      </c>
      <c r="TS116" s="2">
        <v>1</v>
      </c>
      <c r="TT116" s="2">
        <v>0</v>
      </c>
      <c r="TU116" s="2">
        <v>0</v>
      </c>
      <c r="TV116" s="2">
        <v>1</v>
      </c>
      <c r="TW116" s="2">
        <v>0</v>
      </c>
      <c r="TX116" s="2">
        <v>0</v>
      </c>
      <c r="TY116" s="2">
        <v>0</v>
      </c>
      <c r="UA116" s="2">
        <v>2</v>
      </c>
      <c r="UB116" s="2">
        <v>3</v>
      </c>
      <c r="UC116" s="2">
        <v>1</v>
      </c>
      <c r="UD116" s="2">
        <v>0</v>
      </c>
      <c r="UE116" s="2">
        <v>1</v>
      </c>
      <c r="UF116" s="2">
        <v>0</v>
      </c>
      <c r="UG116" s="2">
        <v>0</v>
      </c>
      <c r="UH116" s="2">
        <v>0</v>
      </c>
      <c r="UI116" s="2">
        <v>1</v>
      </c>
      <c r="UJ116" s="2">
        <v>0</v>
      </c>
      <c r="UK116" s="2">
        <v>0</v>
      </c>
      <c r="UL116" s="2">
        <v>0</v>
      </c>
      <c r="UM116" s="2">
        <v>0</v>
      </c>
      <c r="UN116" s="2">
        <v>1</v>
      </c>
      <c r="UO116" s="2">
        <v>0</v>
      </c>
      <c r="UP116" s="2">
        <v>1</v>
      </c>
      <c r="UQ116" s="2">
        <v>1</v>
      </c>
      <c r="UR116" s="2">
        <v>1</v>
      </c>
      <c r="US116" s="2">
        <v>1</v>
      </c>
      <c r="UT116" s="2">
        <v>1</v>
      </c>
      <c r="UU116" s="2">
        <v>1</v>
      </c>
      <c r="UV116" s="2">
        <v>1</v>
      </c>
      <c r="UW116" s="2">
        <v>1</v>
      </c>
      <c r="UX116" s="2">
        <v>1</v>
      </c>
      <c r="UY116" s="2">
        <v>0</v>
      </c>
      <c r="UZ116" s="2">
        <v>2</v>
      </c>
    </row>
    <row r="117" spans="1:572" x14ac:dyDescent="0.25">
      <c r="A117" s="2">
        <v>182</v>
      </c>
      <c r="B117" s="2" t="s">
        <v>114</v>
      </c>
      <c r="C117" s="2" t="s">
        <v>1328</v>
      </c>
      <c r="D117" s="2">
        <v>1</v>
      </c>
      <c r="F117" s="31" t="s">
        <v>2660</v>
      </c>
      <c r="G117" s="2">
        <v>1</v>
      </c>
      <c r="H117" s="2">
        <v>0</v>
      </c>
      <c r="J117" s="2">
        <v>0</v>
      </c>
      <c r="K117" s="2">
        <v>0</v>
      </c>
      <c r="L117" s="2">
        <v>0</v>
      </c>
      <c r="M117" s="2">
        <v>0</v>
      </c>
      <c r="N117" s="2">
        <v>1</v>
      </c>
      <c r="O117" s="2">
        <v>0</v>
      </c>
      <c r="P117" s="2">
        <v>0</v>
      </c>
      <c r="Q117" s="2">
        <v>0</v>
      </c>
      <c r="R117" s="2">
        <v>0</v>
      </c>
      <c r="S117" s="2">
        <v>0</v>
      </c>
      <c r="T117" s="2">
        <v>0</v>
      </c>
      <c r="U117" s="2">
        <v>1</v>
      </c>
      <c r="V117" s="2">
        <v>0</v>
      </c>
      <c r="W117" s="2">
        <v>0</v>
      </c>
      <c r="X117" s="2">
        <v>0</v>
      </c>
      <c r="Y117" s="2">
        <v>0</v>
      </c>
      <c r="Z117" s="2">
        <v>0</v>
      </c>
      <c r="AA117" s="2">
        <v>0</v>
      </c>
      <c r="AB117" s="2">
        <v>0</v>
      </c>
      <c r="AC117" s="2">
        <v>0</v>
      </c>
      <c r="AD117" s="2">
        <v>0</v>
      </c>
      <c r="AE117" s="2">
        <v>0</v>
      </c>
      <c r="AF117" s="2">
        <v>1</v>
      </c>
      <c r="AG117" s="2">
        <v>3</v>
      </c>
      <c r="AH117" s="2">
        <v>1</v>
      </c>
      <c r="AI117" s="2">
        <v>3</v>
      </c>
      <c r="AJ117" s="46">
        <v>0</v>
      </c>
      <c r="AK117" s="2">
        <v>0</v>
      </c>
      <c r="AL117" s="2">
        <v>0</v>
      </c>
      <c r="AM117" s="2">
        <v>0</v>
      </c>
      <c r="AN117" s="2">
        <v>0</v>
      </c>
      <c r="AO117" s="2">
        <v>0</v>
      </c>
      <c r="AP117" s="2">
        <v>0</v>
      </c>
      <c r="AQ117" s="2">
        <v>0</v>
      </c>
      <c r="AR117" s="2">
        <v>0</v>
      </c>
      <c r="AS117" s="2">
        <v>0</v>
      </c>
      <c r="AT117" s="2">
        <v>0</v>
      </c>
      <c r="AU117" s="2">
        <v>0</v>
      </c>
      <c r="AV117" s="2">
        <v>0</v>
      </c>
      <c r="AW117" s="2">
        <v>0</v>
      </c>
      <c r="AX117" s="2">
        <v>0</v>
      </c>
      <c r="AY117" s="2">
        <v>0</v>
      </c>
      <c r="AZ117" s="2">
        <v>0</v>
      </c>
      <c r="BA117" s="2">
        <v>0</v>
      </c>
      <c r="BB117" s="2">
        <v>0</v>
      </c>
      <c r="BC117" s="2">
        <v>0</v>
      </c>
      <c r="BD117" s="2">
        <v>0</v>
      </c>
      <c r="BE117" s="2">
        <v>0</v>
      </c>
      <c r="BF117" s="2">
        <v>1</v>
      </c>
      <c r="BG117" s="2">
        <v>2</v>
      </c>
      <c r="BH117" s="2">
        <v>0</v>
      </c>
      <c r="BI117" s="2">
        <v>0</v>
      </c>
      <c r="BJ117" s="2">
        <v>0</v>
      </c>
      <c r="BK117" s="2">
        <v>0</v>
      </c>
      <c r="BL117" s="2">
        <v>1</v>
      </c>
      <c r="BM117" s="2">
        <v>0</v>
      </c>
      <c r="BN117" s="2">
        <v>1</v>
      </c>
      <c r="BO117" s="2">
        <v>0</v>
      </c>
      <c r="BP117" s="2">
        <v>0</v>
      </c>
      <c r="BQ117" s="2">
        <v>2</v>
      </c>
      <c r="BR117" s="2">
        <v>0</v>
      </c>
      <c r="BS117" s="2">
        <v>0</v>
      </c>
      <c r="CB117" s="2">
        <v>1</v>
      </c>
      <c r="CC117" s="2">
        <v>1</v>
      </c>
      <c r="CD117" s="2" t="s">
        <v>1450</v>
      </c>
      <c r="CE117" s="2">
        <v>3005</v>
      </c>
      <c r="CF117" s="46">
        <v>3200</v>
      </c>
      <c r="CG117" s="2">
        <v>0</v>
      </c>
      <c r="CH117" s="46">
        <v>0</v>
      </c>
      <c r="CI117" s="2">
        <v>1</v>
      </c>
      <c r="CJ117" s="2">
        <v>0</v>
      </c>
      <c r="CK117" s="2">
        <v>1</v>
      </c>
      <c r="CL117" s="2">
        <v>0</v>
      </c>
      <c r="CM117" s="2">
        <v>0</v>
      </c>
      <c r="CN117" s="2">
        <v>0</v>
      </c>
      <c r="CO117" s="2">
        <v>0</v>
      </c>
      <c r="CP117" s="2">
        <v>0</v>
      </c>
      <c r="CR117" s="2">
        <v>1</v>
      </c>
      <c r="CT117" s="46">
        <v>3</v>
      </c>
      <c r="CU117" s="46">
        <v>120</v>
      </c>
      <c r="CV117" s="2">
        <v>0</v>
      </c>
      <c r="CX117" s="2">
        <v>0</v>
      </c>
      <c r="CZ117" s="2">
        <v>1</v>
      </c>
      <c r="DA117" s="2">
        <v>40</v>
      </c>
      <c r="DB117" s="46">
        <v>1</v>
      </c>
      <c r="DC117" s="46">
        <v>20</v>
      </c>
      <c r="DD117" s="46">
        <v>1</v>
      </c>
      <c r="DE117" s="46">
        <v>40</v>
      </c>
      <c r="DF117" s="2">
        <v>0</v>
      </c>
      <c r="DH117" s="46">
        <v>1</v>
      </c>
      <c r="DI117" s="46">
        <v>40</v>
      </c>
      <c r="DJ117" s="46">
        <v>0</v>
      </c>
      <c r="DK117" s="46"/>
      <c r="DL117" s="2">
        <v>0</v>
      </c>
      <c r="DN117" s="46">
        <v>2</v>
      </c>
      <c r="DO117" s="46">
        <v>80</v>
      </c>
      <c r="DP117" s="46">
        <v>1</v>
      </c>
      <c r="DQ117" s="46">
        <v>20</v>
      </c>
      <c r="DR117" s="2">
        <v>0</v>
      </c>
      <c r="DS117" s="46"/>
      <c r="DT117" s="46"/>
      <c r="DU117" s="46"/>
      <c r="DV117" s="46"/>
      <c r="DW117" s="46"/>
      <c r="DX117" s="46"/>
      <c r="DY117" s="46"/>
      <c r="DZ117" s="46"/>
      <c r="EA117" s="46"/>
      <c r="EB117" s="46"/>
      <c r="EC117" s="46"/>
      <c r="ED117" s="46"/>
      <c r="EE117" s="46"/>
      <c r="EF117" s="46"/>
      <c r="EG117" s="46"/>
      <c r="EH117" s="46"/>
      <c r="EI117" s="2">
        <v>0</v>
      </c>
      <c r="EJ117" s="2">
        <v>0</v>
      </c>
      <c r="EK117" s="2">
        <v>0</v>
      </c>
      <c r="EL117" s="2">
        <v>0</v>
      </c>
      <c r="EM117" s="2">
        <v>0</v>
      </c>
      <c r="EN117" s="2">
        <v>0</v>
      </c>
      <c r="EO117" s="2">
        <v>0</v>
      </c>
      <c r="EP117" s="2">
        <v>0</v>
      </c>
      <c r="EQ117" s="2">
        <v>0</v>
      </c>
      <c r="ER117" s="2">
        <v>0</v>
      </c>
      <c r="ES117" s="2">
        <v>0</v>
      </c>
      <c r="ET117" s="2">
        <v>0</v>
      </c>
      <c r="EU117" s="2">
        <v>0</v>
      </c>
      <c r="FD117" s="2">
        <v>0</v>
      </c>
      <c r="FZ117" s="2">
        <v>0</v>
      </c>
      <c r="GV117" s="2">
        <v>0</v>
      </c>
      <c r="HR117" s="2">
        <v>0</v>
      </c>
      <c r="HS117" s="2">
        <v>0</v>
      </c>
      <c r="HT117" s="2">
        <v>0</v>
      </c>
      <c r="HU117" s="2">
        <v>1</v>
      </c>
      <c r="HV117" s="2">
        <v>0</v>
      </c>
      <c r="HW117" s="2">
        <v>0</v>
      </c>
      <c r="HX117" s="2">
        <v>0</v>
      </c>
      <c r="HY117" s="2">
        <v>0</v>
      </c>
      <c r="HZ117" s="2">
        <v>0</v>
      </c>
      <c r="IA117" s="2">
        <v>0</v>
      </c>
      <c r="IB117" s="2">
        <v>0</v>
      </c>
      <c r="IC117" s="2">
        <v>0</v>
      </c>
      <c r="ID117" s="2">
        <v>0</v>
      </c>
      <c r="IE117" s="2">
        <v>0</v>
      </c>
      <c r="IF117" s="2">
        <v>0</v>
      </c>
      <c r="IG117" s="2">
        <v>0</v>
      </c>
      <c r="IP117" s="2">
        <v>1</v>
      </c>
      <c r="IQ117" s="2">
        <v>0</v>
      </c>
      <c r="IR117" s="2">
        <v>0</v>
      </c>
      <c r="IS117" s="2">
        <v>0</v>
      </c>
      <c r="IT117" s="2">
        <v>0</v>
      </c>
      <c r="IU117" s="2">
        <v>0</v>
      </c>
      <c r="IV117" s="2">
        <v>0</v>
      </c>
      <c r="IW117" s="2">
        <v>0</v>
      </c>
      <c r="IX117" s="2">
        <v>0</v>
      </c>
      <c r="IY117" s="2">
        <v>0</v>
      </c>
      <c r="IZ117" s="2">
        <v>0</v>
      </c>
      <c r="JA117" s="2">
        <v>0</v>
      </c>
      <c r="JB117" s="2">
        <v>0</v>
      </c>
      <c r="JK117" s="2">
        <v>0</v>
      </c>
      <c r="JL117" s="2">
        <v>0</v>
      </c>
      <c r="JM117" s="2">
        <v>0</v>
      </c>
      <c r="JN117" s="2">
        <v>0</v>
      </c>
      <c r="JO117" s="2">
        <v>0</v>
      </c>
      <c r="JP117" s="2">
        <v>0</v>
      </c>
      <c r="JQ117" s="2">
        <v>0</v>
      </c>
      <c r="JR117" s="2">
        <v>0</v>
      </c>
      <c r="JS117" s="2">
        <v>0</v>
      </c>
      <c r="JT117" s="2">
        <v>0</v>
      </c>
      <c r="JU117" s="2">
        <v>0</v>
      </c>
      <c r="JV117" s="2">
        <v>0</v>
      </c>
      <c r="JW117" s="2">
        <v>0</v>
      </c>
      <c r="KF117" s="2">
        <v>1</v>
      </c>
      <c r="KG117" s="2">
        <v>14</v>
      </c>
      <c r="KH117" s="2">
        <v>0</v>
      </c>
      <c r="KI117" s="2">
        <v>3</v>
      </c>
      <c r="KJ117" s="2">
        <v>4</v>
      </c>
      <c r="KK117" s="2">
        <v>4</v>
      </c>
      <c r="KL117" s="2">
        <v>4</v>
      </c>
      <c r="KM117" s="2">
        <v>4</v>
      </c>
      <c r="KN117" s="2">
        <v>4</v>
      </c>
      <c r="KO117" s="2">
        <v>3</v>
      </c>
      <c r="KP117" s="2">
        <v>4</v>
      </c>
      <c r="KQ117" s="2">
        <v>3</v>
      </c>
      <c r="KR117" s="2">
        <v>4</v>
      </c>
      <c r="KS117" s="2">
        <v>4</v>
      </c>
      <c r="KT117" s="2">
        <v>2</v>
      </c>
      <c r="KU117" s="2">
        <v>4</v>
      </c>
      <c r="KV117" s="2">
        <v>0</v>
      </c>
      <c r="LE117" s="2">
        <v>1</v>
      </c>
      <c r="LF117" s="2">
        <v>1</v>
      </c>
      <c r="LG117" s="2">
        <v>0</v>
      </c>
      <c r="LH117" s="2">
        <v>0</v>
      </c>
      <c r="LI117" s="2">
        <v>0</v>
      </c>
      <c r="LJ117" s="2">
        <v>1</v>
      </c>
      <c r="LK117" s="2">
        <v>1</v>
      </c>
      <c r="LL117" s="2">
        <v>1</v>
      </c>
      <c r="LM117" s="2">
        <v>0</v>
      </c>
      <c r="LN117" s="46">
        <v>1</v>
      </c>
      <c r="LO117" s="46">
        <v>2</v>
      </c>
      <c r="LP117" s="2">
        <v>1</v>
      </c>
      <c r="LQ117" s="2">
        <v>1</v>
      </c>
      <c r="LR117" s="2">
        <v>0</v>
      </c>
      <c r="LS117" s="2">
        <v>0</v>
      </c>
      <c r="LT117" s="46">
        <v>0</v>
      </c>
      <c r="LU117" s="46">
        <v>1</v>
      </c>
      <c r="LV117" s="2">
        <v>0</v>
      </c>
      <c r="LW117" s="2">
        <v>0</v>
      </c>
      <c r="LX117" s="2">
        <v>0</v>
      </c>
      <c r="LY117" s="46">
        <v>0</v>
      </c>
      <c r="LZ117" s="46">
        <v>1</v>
      </c>
      <c r="MA117" s="46">
        <v>0</v>
      </c>
      <c r="MB117" s="2">
        <v>0</v>
      </c>
      <c r="MC117" s="2">
        <v>1</v>
      </c>
      <c r="MD117" s="2">
        <v>0</v>
      </c>
      <c r="ME117" s="2">
        <v>1</v>
      </c>
      <c r="MF117" s="2">
        <v>0</v>
      </c>
      <c r="MG117" s="2">
        <v>0</v>
      </c>
      <c r="MH117" s="2">
        <v>1</v>
      </c>
      <c r="MI117" s="2">
        <v>0</v>
      </c>
      <c r="MJ117" s="2">
        <v>1</v>
      </c>
      <c r="MK117" s="2">
        <v>1</v>
      </c>
      <c r="ML117" s="2">
        <v>0</v>
      </c>
      <c r="MM117" s="2">
        <v>0</v>
      </c>
      <c r="MN117" s="46">
        <v>0</v>
      </c>
      <c r="MO117" s="46">
        <v>0</v>
      </c>
      <c r="MP117" s="2">
        <v>0</v>
      </c>
      <c r="MQ117" s="2">
        <v>0</v>
      </c>
      <c r="MR117" s="2">
        <v>0</v>
      </c>
      <c r="MS117" s="2">
        <v>1</v>
      </c>
      <c r="MT117" s="2">
        <v>1</v>
      </c>
      <c r="MU117" s="2">
        <v>1</v>
      </c>
      <c r="MV117" s="2">
        <v>1</v>
      </c>
      <c r="MW117" s="2">
        <v>1</v>
      </c>
      <c r="MX117" s="2">
        <v>2</v>
      </c>
      <c r="MY117" s="2">
        <v>0</v>
      </c>
      <c r="MZ117" s="2">
        <v>0</v>
      </c>
      <c r="NA117" s="2">
        <v>1</v>
      </c>
      <c r="NB117" s="2">
        <v>1</v>
      </c>
      <c r="NC117" s="2">
        <v>0</v>
      </c>
      <c r="ND117" s="2">
        <v>0</v>
      </c>
      <c r="NE117" s="2">
        <v>0</v>
      </c>
      <c r="NF117" s="46">
        <v>1</v>
      </c>
      <c r="NG117" s="46">
        <v>1</v>
      </c>
      <c r="NH117" s="2">
        <v>1</v>
      </c>
      <c r="NI117" s="2">
        <v>1</v>
      </c>
      <c r="NJ117" s="38">
        <v>44078</v>
      </c>
      <c r="NK117" s="2">
        <v>2</v>
      </c>
      <c r="NL117" s="2">
        <v>1</v>
      </c>
      <c r="NM117" s="2">
        <v>1</v>
      </c>
      <c r="NN117" s="2">
        <v>0</v>
      </c>
      <c r="NO117" s="2">
        <v>0</v>
      </c>
      <c r="NP117" s="2">
        <v>0</v>
      </c>
      <c r="NQ117" s="2">
        <v>0</v>
      </c>
      <c r="NR117" s="2">
        <v>1</v>
      </c>
      <c r="NS117" s="2">
        <v>0</v>
      </c>
      <c r="NT117" s="2">
        <v>1</v>
      </c>
      <c r="NU117" s="2">
        <v>0</v>
      </c>
      <c r="NV117" s="2">
        <v>0</v>
      </c>
      <c r="NW117" s="2">
        <v>1</v>
      </c>
      <c r="NX117" s="2">
        <v>0</v>
      </c>
      <c r="NY117" s="2">
        <v>0</v>
      </c>
      <c r="NZ117" s="2">
        <v>0</v>
      </c>
      <c r="OA117" s="2">
        <v>0</v>
      </c>
      <c r="OB117" s="2">
        <v>0</v>
      </c>
      <c r="OC117" s="2">
        <v>0</v>
      </c>
      <c r="OD117" s="2">
        <v>0</v>
      </c>
      <c r="OE117" s="2">
        <v>0</v>
      </c>
      <c r="OF117" s="2">
        <v>0</v>
      </c>
      <c r="OG117" s="2">
        <v>0</v>
      </c>
      <c r="OH117" s="2">
        <v>1</v>
      </c>
      <c r="OI117" s="2">
        <v>1</v>
      </c>
      <c r="OJ117" s="2">
        <v>1</v>
      </c>
      <c r="OK117" s="2">
        <v>1</v>
      </c>
      <c r="OL117" s="2">
        <v>1</v>
      </c>
      <c r="OM117" s="2">
        <v>1</v>
      </c>
      <c r="ON117" s="2">
        <v>1</v>
      </c>
      <c r="OO117" s="2">
        <v>1</v>
      </c>
      <c r="OP117" s="2">
        <v>1</v>
      </c>
      <c r="OQ117" s="2">
        <v>1</v>
      </c>
      <c r="OR117" s="2">
        <v>1</v>
      </c>
      <c r="OS117" s="2">
        <v>1</v>
      </c>
      <c r="OT117" s="46">
        <v>1</v>
      </c>
      <c r="OU117" s="2">
        <v>1</v>
      </c>
      <c r="OV117" s="2">
        <v>3</v>
      </c>
      <c r="OW117" s="2">
        <v>1</v>
      </c>
      <c r="OX117" s="2">
        <v>1</v>
      </c>
      <c r="OY117" s="2">
        <v>1</v>
      </c>
      <c r="OZ117" s="2">
        <v>3</v>
      </c>
      <c r="PA117" s="2">
        <v>1</v>
      </c>
      <c r="PB117" s="2">
        <v>1</v>
      </c>
      <c r="PC117" s="46">
        <v>1</v>
      </c>
      <c r="PD117" s="46">
        <v>1</v>
      </c>
      <c r="PE117" s="2">
        <v>1</v>
      </c>
      <c r="PF117" s="2">
        <v>1</v>
      </c>
      <c r="PG117" s="2">
        <v>3</v>
      </c>
      <c r="PH117" s="46">
        <v>2</v>
      </c>
      <c r="PI117" s="2">
        <v>2</v>
      </c>
      <c r="PJ117" s="2">
        <v>2</v>
      </c>
      <c r="PK117" s="2">
        <v>1</v>
      </c>
      <c r="PL117" s="2">
        <v>1</v>
      </c>
      <c r="PM117" s="2">
        <v>2</v>
      </c>
      <c r="PN117" s="2">
        <v>1</v>
      </c>
      <c r="PO117" s="2">
        <v>2</v>
      </c>
      <c r="PP117" s="2">
        <v>3</v>
      </c>
      <c r="PQ117" s="2">
        <v>3</v>
      </c>
      <c r="PR117" s="2">
        <v>1</v>
      </c>
      <c r="PS117" s="2">
        <v>1</v>
      </c>
      <c r="PT117" s="2">
        <v>1</v>
      </c>
      <c r="PU117" s="2">
        <v>1</v>
      </c>
      <c r="PV117" s="2">
        <v>3</v>
      </c>
      <c r="PW117" s="2">
        <v>1</v>
      </c>
      <c r="PX117" s="2">
        <v>1</v>
      </c>
      <c r="PY117" s="2">
        <v>1</v>
      </c>
      <c r="PZ117" s="2">
        <v>1</v>
      </c>
      <c r="QA117" s="2">
        <v>1</v>
      </c>
      <c r="QB117" s="2">
        <v>1</v>
      </c>
      <c r="QC117" s="2">
        <v>1</v>
      </c>
      <c r="QD117" s="2">
        <v>1</v>
      </c>
      <c r="QE117" s="2">
        <v>1</v>
      </c>
      <c r="QF117" s="2">
        <v>1</v>
      </c>
      <c r="QG117" s="2">
        <v>1</v>
      </c>
      <c r="QH117" s="2">
        <v>1</v>
      </c>
      <c r="QI117" s="2">
        <v>3</v>
      </c>
      <c r="QJ117" s="2">
        <v>3</v>
      </c>
      <c r="QK117" s="2">
        <v>0</v>
      </c>
      <c r="QL117" s="2">
        <v>0</v>
      </c>
      <c r="QM117" s="2">
        <v>1</v>
      </c>
      <c r="QN117" s="2">
        <v>1</v>
      </c>
      <c r="QO117" s="2">
        <v>3</v>
      </c>
      <c r="QP117" s="2">
        <v>1</v>
      </c>
      <c r="QQ117" s="2">
        <v>1</v>
      </c>
      <c r="QR117" s="2">
        <v>1</v>
      </c>
      <c r="QS117" s="2" t="s">
        <v>1451</v>
      </c>
      <c r="QT117" s="2">
        <v>0</v>
      </c>
      <c r="QV117" s="2">
        <v>3</v>
      </c>
      <c r="QW117" s="2">
        <v>3</v>
      </c>
      <c r="QX117" s="2">
        <v>0</v>
      </c>
      <c r="QY117" s="2">
        <v>0</v>
      </c>
      <c r="RA117" s="2">
        <v>0</v>
      </c>
      <c r="RB117" s="2">
        <v>1</v>
      </c>
      <c r="RC117" s="2">
        <v>1</v>
      </c>
      <c r="RD117" s="2">
        <v>2</v>
      </c>
      <c r="RE117" s="2">
        <v>1</v>
      </c>
      <c r="RF117" s="2">
        <v>1</v>
      </c>
      <c r="RG117" s="2">
        <v>1</v>
      </c>
      <c r="RH117" s="2">
        <v>1</v>
      </c>
      <c r="RJ117" s="2">
        <v>1</v>
      </c>
      <c r="RK117" s="2">
        <v>1</v>
      </c>
      <c r="RL117" s="2">
        <v>0</v>
      </c>
      <c r="RM117" s="2">
        <v>0</v>
      </c>
      <c r="RN117" s="2">
        <v>0</v>
      </c>
      <c r="RO117" s="2">
        <v>0</v>
      </c>
      <c r="RP117" s="2">
        <v>0</v>
      </c>
      <c r="RQ117" s="2">
        <v>0</v>
      </c>
      <c r="RR117" s="2">
        <v>1</v>
      </c>
      <c r="RS117" s="2">
        <v>0</v>
      </c>
      <c r="RT117" s="2">
        <v>1</v>
      </c>
      <c r="RU117" s="2">
        <v>1</v>
      </c>
      <c r="RV117" s="2">
        <v>0</v>
      </c>
      <c r="RW117" s="2">
        <v>0</v>
      </c>
      <c r="RX117" s="2">
        <v>0</v>
      </c>
      <c r="RY117" s="2">
        <v>0</v>
      </c>
      <c r="RZ117" s="2">
        <v>0</v>
      </c>
      <c r="SA117" s="2">
        <v>0</v>
      </c>
      <c r="SB117" s="2">
        <v>1</v>
      </c>
      <c r="SC117" s="2">
        <v>0</v>
      </c>
      <c r="SD117" s="2">
        <v>0</v>
      </c>
      <c r="SE117" s="2">
        <v>0</v>
      </c>
      <c r="SF117" s="2">
        <v>0</v>
      </c>
      <c r="SG117" s="2">
        <v>0</v>
      </c>
      <c r="SH117" s="2">
        <v>0</v>
      </c>
      <c r="SI117" s="2">
        <v>0</v>
      </c>
      <c r="SK117" s="2">
        <v>1</v>
      </c>
      <c r="SL117" s="2">
        <v>1</v>
      </c>
      <c r="SM117" s="2">
        <v>1</v>
      </c>
      <c r="SN117" s="2">
        <v>0</v>
      </c>
      <c r="SO117" s="2">
        <v>1</v>
      </c>
      <c r="SP117" s="2">
        <v>1</v>
      </c>
      <c r="SQ117" s="2">
        <v>1</v>
      </c>
      <c r="SR117" s="2">
        <v>1</v>
      </c>
      <c r="SS117" s="2">
        <v>1</v>
      </c>
      <c r="ST117" s="2">
        <v>1</v>
      </c>
      <c r="SU117" s="2">
        <v>1</v>
      </c>
      <c r="SV117" s="2">
        <v>1</v>
      </c>
      <c r="SW117" s="2">
        <v>0</v>
      </c>
      <c r="SX117" s="2">
        <v>0</v>
      </c>
      <c r="SY117" s="2">
        <v>0</v>
      </c>
      <c r="SZ117" s="2">
        <v>1</v>
      </c>
      <c r="TA117" s="2">
        <v>1</v>
      </c>
      <c r="TB117" s="2">
        <v>0</v>
      </c>
      <c r="TC117" s="2">
        <v>0</v>
      </c>
      <c r="TE117" s="2">
        <v>1</v>
      </c>
      <c r="TF117" s="2">
        <v>0</v>
      </c>
      <c r="TG117" s="2">
        <v>1</v>
      </c>
      <c r="TH117" s="2">
        <v>1</v>
      </c>
      <c r="TI117" s="2">
        <v>1</v>
      </c>
      <c r="TJ117" s="2">
        <v>0</v>
      </c>
      <c r="TK117" s="2">
        <v>1</v>
      </c>
      <c r="TL117" s="2">
        <v>1</v>
      </c>
      <c r="TM117" s="2">
        <v>1</v>
      </c>
      <c r="TN117" s="2">
        <v>1</v>
      </c>
      <c r="TO117" s="2">
        <v>1</v>
      </c>
      <c r="TP117" s="2">
        <v>1</v>
      </c>
      <c r="TQ117" s="2">
        <v>1</v>
      </c>
      <c r="TR117" s="2">
        <v>1</v>
      </c>
      <c r="TS117" s="2">
        <v>1</v>
      </c>
      <c r="TT117" s="2">
        <v>0</v>
      </c>
      <c r="TU117" s="2">
        <v>1</v>
      </c>
      <c r="TV117" s="2">
        <v>1</v>
      </c>
      <c r="TW117" s="2">
        <v>1</v>
      </c>
      <c r="TX117" s="2">
        <v>0</v>
      </c>
      <c r="TY117" s="2">
        <v>0</v>
      </c>
      <c r="UA117" s="2">
        <v>1</v>
      </c>
      <c r="UB117" s="2">
        <v>2</v>
      </c>
      <c r="UC117" s="2">
        <v>1</v>
      </c>
      <c r="UD117" s="2">
        <v>1</v>
      </c>
      <c r="UE117" s="2">
        <v>1</v>
      </c>
      <c r="UF117" s="2">
        <v>1</v>
      </c>
      <c r="UG117" s="2">
        <v>0</v>
      </c>
      <c r="UH117" s="2">
        <v>0</v>
      </c>
      <c r="UI117" s="2">
        <v>0</v>
      </c>
      <c r="UJ117" s="2">
        <v>0</v>
      </c>
      <c r="UK117" s="2">
        <v>0</v>
      </c>
      <c r="UL117" s="2">
        <v>0</v>
      </c>
      <c r="UM117" s="2">
        <v>0</v>
      </c>
      <c r="UN117" s="2">
        <v>0</v>
      </c>
      <c r="UO117" s="2">
        <v>0</v>
      </c>
      <c r="UP117" s="2">
        <v>1</v>
      </c>
      <c r="UQ117" s="2">
        <v>0</v>
      </c>
      <c r="UR117" s="2">
        <v>0</v>
      </c>
      <c r="US117" s="2">
        <v>0</v>
      </c>
      <c r="UT117" s="2">
        <v>0</v>
      </c>
      <c r="UU117" s="2">
        <v>1</v>
      </c>
      <c r="UV117" s="2">
        <v>1</v>
      </c>
      <c r="UW117" s="2">
        <v>1</v>
      </c>
      <c r="UX117" s="2">
        <v>0</v>
      </c>
      <c r="UY117" s="2">
        <v>0</v>
      </c>
      <c r="UZ117" s="2">
        <v>2</v>
      </c>
    </row>
    <row r="118" spans="1:572" x14ac:dyDescent="0.25">
      <c r="A118" s="2">
        <v>183</v>
      </c>
      <c r="B118" s="2" t="s">
        <v>114</v>
      </c>
      <c r="C118" s="2" t="s">
        <v>1328</v>
      </c>
      <c r="D118" s="2">
        <v>1</v>
      </c>
      <c r="F118" s="31" t="s">
        <v>2661</v>
      </c>
      <c r="G118" s="2">
        <v>1</v>
      </c>
      <c r="H118" s="2">
        <v>0</v>
      </c>
      <c r="J118" s="2">
        <v>0</v>
      </c>
      <c r="K118" s="2">
        <v>0</v>
      </c>
      <c r="L118" s="2">
        <v>0</v>
      </c>
      <c r="M118" s="2">
        <v>0</v>
      </c>
      <c r="N118" s="2">
        <v>1</v>
      </c>
      <c r="O118" s="2">
        <v>1</v>
      </c>
      <c r="P118" s="2">
        <v>0</v>
      </c>
      <c r="Q118" s="2">
        <v>0</v>
      </c>
      <c r="R118" s="2">
        <v>0</v>
      </c>
      <c r="S118" s="2">
        <v>0</v>
      </c>
      <c r="T118" s="2">
        <v>0</v>
      </c>
      <c r="U118" s="2">
        <v>1</v>
      </c>
      <c r="V118" s="2">
        <v>1</v>
      </c>
      <c r="W118" s="2">
        <v>0</v>
      </c>
      <c r="X118" s="2">
        <v>1</v>
      </c>
      <c r="Y118" s="2">
        <v>0</v>
      </c>
      <c r="Z118" s="2">
        <v>1</v>
      </c>
      <c r="AA118" s="2">
        <v>0</v>
      </c>
      <c r="AB118" s="2">
        <v>0</v>
      </c>
      <c r="AC118" s="2">
        <v>0</v>
      </c>
      <c r="AD118" s="2">
        <v>0</v>
      </c>
      <c r="AE118" s="2">
        <v>0</v>
      </c>
      <c r="AF118" s="2">
        <v>1</v>
      </c>
      <c r="AG118" s="2">
        <v>1</v>
      </c>
      <c r="AH118" s="2">
        <v>1</v>
      </c>
      <c r="AI118" s="2">
        <v>6</v>
      </c>
      <c r="AJ118" s="46">
        <v>1</v>
      </c>
      <c r="AK118" s="2">
        <v>0</v>
      </c>
      <c r="AL118" s="2">
        <v>0</v>
      </c>
      <c r="AM118" s="2">
        <v>0</v>
      </c>
      <c r="AN118" s="2">
        <v>0</v>
      </c>
      <c r="AO118" s="2">
        <v>0</v>
      </c>
      <c r="AP118" s="2">
        <v>0</v>
      </c>
      <c r="AQ118" s="2">
        <v>0</v>
      </c>
      <c r="AR118" s="2">
        <v>1</v>
      </c>
      <c r="AS118" s="2">
        <v>0</v>
      </c>
      <c r="AT118" s="2">
        <v>0</v>
      </c>
      <c r="AU118" s="2">
        <v>0</v>
      </c>
      <c r="AV118" s="2">
        <v>0</v>
      </c>
      <c r="AW118" s="2">
        <v>0</v>
      </c>
      <c r="AX118" s="2">
        <v>0</v>
      </c>
      <c r="AY118" s="2">
        <v>0</v>
      </c>
      <c r="AZ118" s="2">
        <v>0</v>
      </c>
      <c r="BA118" s="2">
        <v>0</v>
      </c>
      <c r="BB118" s="2">
        <v>0</v>
      </c>
      <c r="BC118" s="2">
        <v>0</v>
      </c>
      <c r="BD118" s="2">
        <v>0</v>
      </c>
      <c r="BE118" s="2">
        <v>0</v>
      </c>
      <c r="BF118" s="2">
        <v>1</v>
      </c>
      <c r="BG118" s="2">
        <v>2</v>
      </c>
      <c r="BH118" s="2">
        <v>0</v>
      </c>
      <c r="BI118" s="2">
        <v>0</v>
      </c>
      <c r="BJ118" s="2">
        <v>0</v>
      </c>
      <c r="BK118" s="2">
        <v>0</v>
      </c>
      <c r="BL118" s="2">
        <v>0</v>
      </c>
      <c r="BM118" s="2">
        <v>0</v>
      </c>
      <c r="BN118" s="2">
        <v>0</v>
      </c>
      <c r="BO118" s="2">
        <v>0</v>
      </c>
      <c r="BP118" s="2">
        <v>0</v>
      </c>
      <c r="BQ118" s="2">
        <v>0</v>
      </c>
      <c r="BR118" s="2">
        <v>0</v>
      </c>
      <c r="BS118" s="2">
        <v>0</v>
      </c>
      <c r="CB118" s="2">
        <v>1</v>
      </c>
      <c r="CC118" s="2">
        <v>1</v>
      </c>
      <c r="CD118" s="2" t="s">
        <v>1452</v>
      </c>
      <c r="CE118" s="2">
        <v>12545</v>
      </c>
      <c r="CF118" s="46">
        <v>2698</v>
      </c>
      <c r="CG118" s="2">
        <v>0</v>
      </c>
      <c r="CH118" s="46">
        <v>1</v>
      </c>
      <c r="CI118" s="2">
        <v>0</v>
      </c>
      <c r="CJ118" s="2">
        <v>0</v>
      </c>
      <c r="CK118" s="2">
        <v>0</v>
      </c>
      <c r="CL118" s="2">
        <v>0</v>
      </c>
      <c r="CM118" s="2">
        <v>0</v>
      </c>
      <c r="CN118" s="2">
        <v>0</v>
      </c>
      <c r="CO118" s="2">
        <v>0</v>
      </c>
      <c r="CP118" s="2">
        <v>0</v>
      </c>
      <c r="CR118" s="2">
        <v>1</v>
      </c>
      <c r="CT118" s="46">
        <v>4</v>
      </c>
      <c r="CU118" s="46">
        <v>160</v>
      </c>
      <c r="CV118" s="2">
        <v>0</v>
      </c>
      <c r="CX118" s="2">
        <v>0</v>
      </c>
      <c r="CZ118" s="2">
        <v>0</v>
      </c>
      <c r="DB118" s="46">
        <v>0</v>
      </c>
      <c r="DC118" s="46"/>
      <c r="DD118" s="46">
        <v>1</v>
      </c>
      <c r="DE118" s="46">
        <v>40</v>
      </c>
      <c r="DF118" s="2">
        <v>0</v>
      </c>
      <c r="DH118" s="46">
        <v>0</v>
      </c>
      <c r="DI118" s="46"/>
      <c r="DJ118" s="46">
        <v>0</v>
      </c>
      <c r="DK118" s="46"/>
      <c r="DL118" s="2">
        <v>1</v>
      </c>
      <c r="DM118" s="2">
        <v>20</v>
      </c>
      <c r="DN118" s="46">
        <v>2</v>
      </c>
      <c r="DO118" s="46">
        <v>80</v>
      </c>
      <c r="DP118" s="46">
        <v>0</v>
      </c>
      <c r="DQ118" s="46"/>
      <c r="DR118" s="2">
        <v>0</v>
      </c>
      <c r="DS118" s="46"/>
      <c r="DT118" s="46"/>
      <c r="DU118" s="46"/>
      <c r="DV118" s="46"/>
      <c r="DW118" s="46"/>
      <c r="DX118" s="46"/>
      <c r="DY118" s="46"/>
      <c r="DZ118" s="46"/>
      <c r="EA118" s="46"/>
      <c r="EB118" s="46"/>
      <c r="EC118" s="46"/>
      <c r="ED118" s="46"/>
      <c r="EE118" s="46"/>
      <c r="EF118" s="46"/>
      <c r="EG118" s="46"/>
      <c r="EH118" s="46"/>
      <c r="EI118" s="2">
        <v>0</v>
      </c>
      <c r="EJ118" s="2">
        <v>0</v>
      </c>
      <c r="EK118" s="2">
        <v>0</v>
      </c>
      <c r="EL118" s="2">
        <v>0</v>
      </c>
      <c r="EM118" s="2">
        <v>0</v>
      </c>
      <c r="EN118" s="2">
        <v>0</v>
      </c>
      <c r="EO118" s="2">
        <v>0</v>
      </c>
      <c r="EP118" s="2">
        <v>1</v>
      </c>
      <c r="EQ118" s="2">
        <v>0</v>
      </c>
      <c r="ER118" s="2">
        <v>0</v>
      </c>
      <c r="ES118" s="2">
        <v>0</v>
      </c>
      <c r="ET118" s="2">
        <v>0</v>
      </c>
      <c r="EU118" s="2">
        <v>0</v>
      </c>
      <c r="FD118" s="2">
        <v>0</v>
      </c>
      <c r="FZ118" s="2">
        <v>0</v>
      </c>
      <c r="GV118" s="2">
        <v>1</v>
      </c>
      <c r="GW118" s="2">
        <v>0</v>
      </c>
      <c r="GX118" s="2">
        <v>0</v>
      </c>
      <c r="GY118" s="2">
        <v>0</v>
      </c>
      <c r="GZ118" s="2">
        <v>0</v>
      </c>
      <c r="HA118" s="2">
        <v>0</v>
      </c>
      <c r="HB118" s="2">
        <v>0</v>
      </c>
      <c r="HC118" s="2">
        <v>0</v>
      </c>
      <c r="HD118" s="2">
        <v>1</v>
      </c>
      <c r="HE118" s="2">
        <v>0</v>
      </c>
      <c r="HF118" s="2">
        <v>0</v>
      </c>
      <c r="HG118" s="2">
        <v>0</v>
      </c>
      <c r="HH118" s="2">
        <v>0</v>
      </c>
      <c r="HI118" s="2">
        <v>0</v>
      </c>
      <c r="HR118" s="2">
        <v>0</v>
      </c>
      <c r="HS118" s="2">
        <v>0</v>
      </c>
      <c r="HT118" s="2">
        <v>0</v>
      </c>
      <c r="HU118" s="2">
        <v>0</v>
      </c>
      <c r="HV118" s="2">
        <v>0</v>
      </c>
      <c r="HW118" s="2">
        <v>0</v>
      </c>
      <c r="HX118" s="2">
        <v>0</v>
      </c>
      <c r="HY118" s="2">
        <v>0</v>
      </c>
      <c r="HZ118" s="2">
        <v>0</v>
      </c>
      <c r="IA118" s="2">
        <v>0</v>
      </c>
      <c r="IB118" s="2">
        <v>0</v>
      </c>
      <c r="IC118" s="2">
        <v>0</v>
      </c>
      <c r="ID118" s="2">
        <v>0</v>
      </c>
      <c r="IE118" s="2">
        <v>0</v>
      </c>
      <c r="IF118" s="2">
        <v>0</v>
      </c>
      <c r="IG118" s="2">
        <v>0</v>
      </c>
      <c r="IP118" s="2">
        <v>2</v>
      </c>
      <c r="IQ118" s="2">
        <v>0</v>
      </c>
      <c r="IR118" s="2">
        <v>0</v>
      </c>
      <c r="IS118" s="2">
        <v>0</v>
      </c>
      <c r="IT118" s="2">
        <v>0</v>
      </c>
      <c r="IU118" s="2">
        <v>1</v>
      </c>
      <c r="IV118" s="2">
        <v>0</v>
      </c>
      <c r="IW118" s="2">
        <v>0</v>
      </c>
      <c r="IX118" s="2">
        <v>0</v>
      </c>
      <c r="IY118" s="2">
        <v>0</v>
      </c>
      <c r="IZ118" s="2">
        <v>1</v>
      </c>
      <c r="JA118" s="2">
        <v>0</v>
      </c>
      <c r="JB118" s="2">
        <v>0</v>
      </c>
      <c r="JK118" s="2">
        <v>1</v>
      </c>
      <c r="JL118" s="2">
        <v>0</v>
      </c>
      <c r="JM118" s="2">
        <v>0</v>
      </c>
      <c r="JN118" s="2">
        <v>0</v>
      </c>
      <c r="JO118" s="2">
        <v>0</v>
      </c>
      <c r="JP118" s="2">
        <v>1</v>
      </c>
      <c r="JQ118" s="2">
        <v>0</v>
      </c>
      <c r="JR118" s="2">
        <v>0</v>
      </c>
      <c r="JS118" s="2">
        <v>0</v>
      </c>
      <c r="JT118" s="2">
        <v>0</v>
      </c>
      <c r="JU118" s="2">
        <v>0</v>
      </c>
      <c r="JV118" s="2">
        <v>0</v>
      </c>
      <c r="JW118" s="2">
        <v>0</v>
      </c>
      <c r="KF118" s="2">
        <v>1</v>
      </c>
      <c r="KG118" s="2">
        <v>10</v>
      </c>
      <c r="KH118" s="2">
        <v>0</v>
      </c>
      <c r="KI118" s="2">
        <v>1</v>
      </c>
      <c r="KJ118" s="2">
        <v>4</v>
      </c>
      <c r="KK118" s="2">
        <v>4</v>
      </c>
      <c r="KL118" s="2">
        <v>4</v>
      </c>
      <c r="KM118" s="2">
        <v>4</v>
      </c>
      <c r="KN118" s="2">
        <v>4</v>
      </c>
      <c r="KO118" s="2">
        <v>3</v>
      </c>
      <c r="KP118" s="2">
        <v>4</v>
      </c>
      <c r="KQ118" s="2">
        <v>4</v>
      </c>
      <c r="KR118" s="2">
        <v>4</v>
      </c>
      <c r="KS118" s="2">
        <v>4</v>
      </c>
      <c r="KT118" s="2">
        <v>2</v>
      </c>
      <c r="KU118" s="2">
        <v>4</v>
      </c>
      <c r="KV118" s="2">
        <v>0</v>
      </c>
      <c r="LE118" s="2">
        <v>2</v>
      </c>
      <c r="LF118" s="2">
        <v>2</v>
      </c>
      <c r="LG118" s="2">
        <v>0</v>
      </c>
      <c r="LH118" s="2">
        <v>0</v>
      </c>
      <c r="LI118" s="2">
        <v>0</v>
      </c>
      <c r="LJ118" s="2">
        <v>0</v>
      </c>
      <c r="LK118" s="2">
        <v>1</v>
      </c>
      <c r="LL118" s="2">
        <v>1</v>
      </c>
      <c r="LM118" s="2">
        <v>0</v>
      </c>
      <c r="LN118" s="46">
        <v>2</v>
      </c>
      <c r="LO118" s="46">
        <v>1</v>
      </c>
      <c r="LP118" s="2">
        <v>0</v>
      </c>
      <c r="LQ118" s="2">
        <v>1</v>
      </c>
      <c r="LR118" s="2">
        <v>0</v>
      </c>
      <c r="LS118" s="2">
        <v>0</v>
      </c>
      <c r="LT118" s="46">
        <v>1</v>
      </c>
      <c r="LU118" s="46">
        <v>1</v>
      </c>
      <c r="LV118" s="2">
        <v>1</v>
      </c>
      <c r="LW118" s="2">
        <v>0</v>
      </c>
      <c r="LX118" s="2">
        <v>0</v>
      </c>
      <c r="LY118" s="46">
        <v>1</v>
      </c>
      <c r="LZ118" s="46">
        <v>1</v>
      </c>
      <c r="MA118" s="46">
        <v>0</v>
      </c>
      <c r="MB118" s="2">
        <v>0</v>
      </c>
      <c r="MC118" s="2">
        <v>1</v>
      </c>
      <c r="MD118" s="2">
        <v>0</v>
      </c>
      <c r="ME118" s="2">
        <v>1</v>
      </c>
      <c r="MF118" s="2">
        <v>0</v>
      </c>
      <c r="MG118" s="2">
        <v>0</v>
      </c>
      <c r="MH118" s="2">
        <v>1</v>
      </c>
      <c r="MI118" s="2">
        <v>1</v>
      </c>
      <c r="MJ118" s="2">
        <v>1</v>
      </c>
      <c r="MK118" s="2">
        <v>1</v>
      </c>
      <c r="ML118" s="2">
        <v>0</v>
      </c>
      <c r="MM118" s="2">
        <v>0</v>
      </c>
      <c r="MN118" s="46">
        <v>1</v>
      </c>
      <c r="MO118" s="46">
        <v>1</v>
      </c>
      <c r="MP118" s="2">
        <v>0</v>
      </c>
      <c r="MQ118" s="2">
        <v>0</v>
      </c>
      <c r="MR118" s="2">
        <v>0</v>
      </c>
      <c r="MS118" s="2">
        <v>1</v>
      </c>
      <c r="MT118" s="2">
        <v>1</v>
      </c>
      <c r="MU118" s="2">
        <v>3</v>
      </c>
      <c r="MV118" s="2">
        <v>1</v>
      </c>
      <c r="MW118" s="2">
        <v>1</v>
      </c>
      <c r="MX118" s="2">
        <v>1</v>
      </c>
      <c r="MY118" s="2">
        <v>0</v>
      </c>
      <c r="MZ118" s="2">
        <v>0</v>
      </c>
      <c r="NA118" s="2">
        <v>1</v>
      </c>
      <c r="NB118" s="2">
        <v>1</v>
      </c>
      <c r="NC118" s="2">
        <v>1</v>
      </c>
      <c r="ND118" s="2">
        <v>1</v>
      </c>
      <c r="NE118" s="2">
        <v>0</v>
      </c>
      <c r="NF118" s="46">
        <v>1</v>
      </c>
      <c r="NG118" s="46">
        <v>0</v>
      </c>
      <c r="NH118" s="2">
        <v>1</v>
      </c>
      <c r="NI118" s="2">
        <v>1</v>
      </c>
      <c r="NJ118" s="38">
        <v>44057</v>
      </c>
      <c r="NK118" s="2">
        <v>3</v>
      </c>
      <c r="NL118" s="2">
        <v>1</v>
      </c>
      <c r="NM118" s="2">
        <v>0</v>
      </c>
      <c r="NN118" s="2">
        <v>0</v>
      </c>
      <c r="NO118" s="2">
        <v>0</v>
      </c>
      <c r="NP118" s="2">
        <v>0</v>
      </c>
      <c r="NQ118" s="2">
        <v>0</v>
      </c>
      <c r="NR118" s="2">
        <v>1</v>
      </c>
      <c r="NS118" s="2">
        <v>0</v>
      </c>
      <c r="NT118" s="2">
        <v>0</v>
      </c>
      <c r="NU118" s="2">
        <v>0</v>
      </c>
      <c r="NV118" s="2">
        <v>0</v>
      </c>
      <c r="NW118" s="2">
        <v>0</v>
      </c>
      <c r="NX118" s="2">
        <v>0</v>
      </c>
      <c r="NY118" s="2">
        <v>0</v>
      </c>
      <c r="NZ118" s="2">
        <v>0</v>
      </c>
      <c r="OA118" s="2">
        <v>0</v>
      </c>
      <c r="OB118" s="2">
        <v>0</v>
      </c>
      <c r="OC118" s="2">
        <v>0</v>
      </c>
      <c r="OD118" s="2">
        <v>0</v>
      </c>
      <c r="OE118" s="2">
        <v>0</v>
      </c>
      <c r="OF118" s="2">
        <v>0</v>
      </c>
      <c r="OG118" s="2">
        <v>0</v>
      </c>
      <c r="OH118" s="2">
        <v>0</v>
      </c>
      <c r="OI118" s="2">
        <v>2</v>
      </c>
      <c r="OJ118" s="2">
        <v>1</v>
      </c>
      <c r="OK118" s="2">
        <v>1</v>
      </c>
      <c r="OL118" s="2">
        <v>1</v>
      </c>
      <c r="OM118" s="2">
        <v>1</v>
      </c>
      <c r="ON118" s="2">
        <v>3</v>
      </c>
      <c r="OO118" s="2">
        <v>1</v>
      </c>
      <c r="OP118" s="2">
        <v>1</v>
      </c>
      <c r="OQ118" s="2">
        <v>1</v>
      </c>
      <c r="OR118" s="2">
        <v>1</v>
      </c>
      <c r="OS118" s="2">
        <v>1</v>
      </c>
      <c r="OT118" s="46">
        <v>1</v>
      </c>
      <c r="OU118" s="2">
        <v>3</v>
      </c>
      <c r="OV118" s="2">
        <v>1</v>
      </c>
      <c r="OW118" s="2">
        <v>1</v>
      </c>
      <c r="OX118" s="2">
        <v>1</v>
      </c>
      <c r="OY118" s="2">
        <v>1</v>
      </c>
      <c r="OZ118" s="2">
        <v>3</v>
      </c>
      <c r="PA118" s="2">
        <v>1</v>
      </c>
      <c r="PB118" s="2">
        <v>1</v>
      </c>
      <c r="PC118" s="46">
        <v>1</v>
      </c>
      <c r="PD118" s="46">
        <v>1</v>
      </c>
      <c r="PE118" s="2">
        <v>1</v>
      </c>
      <c r="PF118" s="2">
        <v>1</v>
      </c>
      <c r="PG118" s="2">
        <v>1</v>
      </c>
      <c r="PH118" s="46">
        <v>1</v>
      </c>
      <c r="PI118" s="2">
        <v>1</v>
      </c>
      <c r="PJ118" s="2">
        <v>2</v>
      </c>
      <c r="PK118" s="2">
        <v>1</v>
      </c>
      <c r="PL118" s="2">
        <v>3</v>
      </c>
      <c r="PM118" s="2">
        <v>3</v>
      </c>
      <c r="PN118" s="2">
        <v>3</v>
      </c>
      <c r="PO118" s="2">
        <v>3</v>
      </c>
      <c r="PP118" s="2">
        <v>3</v>
      </c>
      <c r="PQ118" s="2">
        <v>3</v>
      </c>
      <c r="PR118" s="2">
        <v>1</v>
      </c>
      <c r="PS118" s="2">
        <v>3</v>
      </c>
      <c r="PT118" s="2">
        <v>3</v>
      </c>
      <c r="PU118" s="2">
        <v>3</v>
      </c>
      <c r="PV118" s="2">
        <v>3</v>
      </c>
      <c r="PW118" s="2">
        <v>1</v>
      </c>
      <c r="PX118" s="2">
        <v>3</v>
      </c>
      <c r="PY118" s="2">
        <v>1</v>
      </c>
      <c r="PZ118" s="2">
        <v>1</v>
      </c>
      <c r="QA118" s="2">
        <v>1</v>
      </c>
      <c r="QB118" s="2">
        <v>1</v>
      </c>
      <c r="QC118" s="2">
        <v>1</v>
      </c>
      <c r="QD118" s="2">
        <v>3</v>
      </c>
      <c r="QE118" s="2">
        <v>1</v>
      </c>
      <c r="QF118" s="2">
        <v>3</v>
      </c>
      <c r="QG118" s="2">
        <v>1</v>
      </c>
      <c r="QH118" s="2">
        <v>1</v>
      </c>
      <c r="QI118" s="2">
        <v>3</v>
      </c>
      <c r="QJ118" s="2">
        <v>3</v>
      </c>
      <c r="QK118" s="2">
        <v>0</v>
      </c>
      <c r="QL118" s="2">
        <v>0</v>
      </c>
      <c r="QM118" s="2">
        <v>1</v>
      </c>
      <c r="QN118" s="2">
        <v>0</v>
      </c>
      <c r="QO118" s="2">
        <v>3</v>
      </c>
      <c r="QP118" s="2">
        <v>1</v>
      </c>
      <c r="QQ118" s="2">
        <v>3</v>
      </c>
      <c r="QR118" s="2">
        <v>0</v>
      </c>
      <c r="QT118" s="2">
        <v>0</v>
      </c>
      <c r="QV118" s="2">
        <v>3</v>
      </c>
      <c r="QW118" s="2">
        <v>2</v>
      </c>
      <c r="QX118" s="2">
        <v>0</v>
      </c>
      <c r="QY118" s="2">
        <v>0</v>
      </c>
      <c r="RA118" s="2">
        <v>0</v>
      </c>
      <c r="RB118" s="2">
        <v>1</v>
      </c>
      <c r="RC118" s="2">
        <v>1</v>
      </c>
      <c r="RD118" s="2">
        <v>2</v>
      </c>
      <c r="RE118" s="2">
        <v>1</v>
      </c>
      <c r="RF118" s="2">
        <v>1</v>
      </c>
      <c r="RG118" s="2">
        <v>0</v>
      </c>
      <c r="RH118" s="2">
        <v>1</v>
      </c>
      <c r="RJ118" s="2">
        <v>1</v>
      </c>
      <c r="RK118" s="2">
        <v>1</v>
      </c>
      <c r="RL118" s="2">
        <v>1</v>
      </c>
      <c r="RM118" s="2">
        <v>0</v>
      </c>
      <c r="RN118" s="2">
        <v>0</v>
      </c>
      <c r="RO118" s="2">
        <v>0</v>
      </c>
      <c r="RP118" s="2">
        <v>1</v>
      </c>
      <c r="RQ118" s="2">
        <v>0</v>
      </c>
      <c r="RR118" s="2">
        <v>1</v>
      </c>
      <c r="RS118" s="2">
        <v>1</v>
      </c>
      <c r="RT118" s="2">
        <v>0</v>
      </c>
      <c r="RU118" s="2">
        <v>0</v>
      </c>
      <c r="RV118" s="2">
        <v>0</v>
      </c>
      <c r="RW118" s="2">
        <v>1</v>
      </c>
      <c r="RX118" s="2">
        <v>0</v>
      </c>
      <c r="RY118" s="2">
        <v>1</v>
      </c>
      <c r="RZ118" s="2">
        <v>0</v>
      </c>
      <c r="SA118" s="2">
        <v>1</v>
      </c>
      <c r="SB118" s="2">
        <v>1</v>
      </c>
      <c r="SC118" s="2">
        <v>0</v>
      </c>
      <c r="SD118" s="2">
        <v>0</v>
      </c>
      <c r="SE118" s="2">
        <v>0</v>
      </c>
      <c r="SF118" s="2">
        <v>0</v>
      </c>
      <c r="SG118" s="2">
        <v>0</v>
      </c>
      <c r="SH118" s="2">
        <v>0</v>
      </c>
      <c r="SI118" s="2">
        <v>0</v>
      </c>
      <c r="SK118" s="2">
        <v>0</v>
      </c>
      <c r="SL118" s="2">
        <v>1</v>
      </c>
      <c r="SM118" s="2">
        <v>1</v>
      </c>
      <c r="SN118" s="2">
        <v>1</v>
      </c>
      <c r="SO118" s="2">
        <v>1</v>
      </c>
      <c r="SP118" s="2">
        <v>1</v>
      </c>
      <c r="SQ118" s="2">
        <v>0</v>
      </c>
      <c r="SR118" s="2">
        <v>1</v>
      </c>
      <c r="SS118" s="2">
        <v>1</v>
      </c>
      <c r="ST118" s="2">
        <v>1</v>
      </c>
      <c r="SU118" s="2">
        <v>0</v>
      </c>
      <c r="SV118" s="2">
        <v>0</v>
      </c>
      <c r="SW118" s="2">
        <v>0</v>
      </c>
      <c r="SX118" s="2">
        <v>0</v>
      </c>
      <c r="SY118" s="2">
        <v>0</v>
      </c>
      <c r="SZ118" s="2">
        <v>0</v>
      </c>
      <c r="TA118" s="2">
        <v>0</v>
      </c>
      <c r="TB118" s="2">
        <v>0</v>
      </c>
      <c r="TC118" s="2">
        <v>0</v>
      </c>
      <c r="TE118" s="2">
        <v>0</v>
      </c>
      <c r="TF118" s="2">
        <v>0</v>
      </c>
      <c r="TG118" s="2">
        <v>1</v>
      </c>
      <c r="TH118" s="2">
        <v>1</v>
      </c>
      <c r="TI118" s="2">
        <v>1</v>
      </c>
      <c r="TJ118" s="2">
        <v>0</v>
      </c>
      <c r="TK118" s="2">
        <v>1</v>
      </c>
      <c r="TL118" s="2">
        <v>1</v>
      </c>
      <c r="TM118" s="2">
        <v>2</v>
      </c>
      <c r="TN118" s="2">
        <v>0</v>
      </c>
      <c r="TP118" s="2">
        <v>0</v>
      </c>
      <c r="TR118" s="2">
        <v>0</v>
      </c>
      <c r="TS118" s="2">
        <v>1</v>
      </c>
      <c r="TT118" s="2">
        <v>1</v>
      </c>
      <c r="TU118" s="2">
        <v>0</v>
      </c>
      <c r="TV118" s="2">
        <v>0</v>
      </c>
      <c r="TW118" s="2">
        <v>0</v>
      </c>
      <c r="TX118" s="2">
        <v>0</v>
      </c>
      <c r="TY118" s="2">
        <v>0</v>
      </c>
      <c r="UA118" s="2">
        <v>2</v>
      </c>
      <c r="UB118" s="2">
        <v>3</v>
      </c>
      <c r="UC118" s="2">
        <v>0</v>
      </c>
      <c r="UD118" s="2">
        <v>0</v>
      </c>
      <c r="UE118" s="2">
        <v>0</v>
      </c>
      <c r="UF118" s="2">
        <v>0</v>
      </c>
      <c r="UG118" s="2">
        <v>0</v>
      </c>
      <c r="UH118" s="2">
        <v>0</v>
      </c>
      <c r="UI118" s="2">
        <v>0</v>
      </c>
      <c r="UJ118" s="2">
        <v>0</v>
      </c>
      <c r="UK118" s="2">
        <v>0</v>
      </c>
      <c r="UL118" s="2">
        <v>0</v>
      </c>
      <c r="UM118" s="2">
        <v>0</v>
      </c>
      <c r="UN118" s="2">
        <v>0</v>
      </c>
      <c r="UO118" s="2">
        <v>0</v>
      </c>
      <c r="UP118" s="2">
        <v>1</v>
      </c>
      <c r="UQ118" s="2">
        <v>0</v>
      </c>
      <c r="UR118" s="2">
        <v>1</v>
      </c>
      <c r="US118" s="2">
        <v>1</v>
      </c>
      <c r="UT118" s="2">
        <v>0</v>
      </c>
      <c r="UU118" s="2">
        <v>1</v>
      </c>
      <c r="UV118" s="2">
        <v>1</v>
      </c>
      <c r="UW118" s="2">
        <v>1</v>
      </c>
      <c r="UX118" s="2">
        <v>1</v>
      </c>
      <c r="UY118" s="2">
        <v>0</v>
      </c>
      <c r="UZ118" s="2">
        <v>2</v>
      </c>
    </row>
    <row r="119" spans="1:572" x14ac:dyDescent="0.25">
      <c r="A119" s="2">
        <v>184</v>
      </c>
      <c r="B119" s="2" t="s">
        <v>114</v>
      </c>
      <c r="C119" s="2" t="s">
        <v>1328</v>
      </c>
      <c r="D119" s="2">
        <v>1</v>
      </c>
      <c r="F119" s="31" t="s">
        <v>2662</v>
      </c>
      <c r="G119" s="2">
        <v>1</v>
      </c>
      <c r="H119" s="2">
        <v>0</v>
      </c>
      <c r="J119" s="2">
        <v>1</v>
      </c>
      <c r="K119" s="2">
        <v>0</v>
      </c>
      <c r="L119" s="2">
        <v>0</v>
      </c>
      <c r="M119" s="2">
        <v>1</v>
      </c>
      <c r="N119" s="2">
        <v>1</v>
      </c>
      <c r="O119" s="2">
        <v>1</v>
      </c>
      <c r="P119" s="2">
        <v>0</v>
      </c>
      <c r="Q119" s="2">
        <v>0</v>
      </c>
      <c r="R119" s="2">
        <v>0</v>
      </c>
      <c r="S119" s="2">
        <v>0</v>
      </c>
      <c r="T119" s="2">
        <v>0</v>
      </c>
      <c r="U119" s="2">
        <v>1</v>
      </c>
      <c r="V119" s="2">
        <v>1</v>
      </c>
      <c r="W119" s="2">
        <v>0</v>
      </c>
      <c r="X119" s="2">
        <v>1</v>
      </c>
      <c r="Y119" s="2">
        <v>0</v>
      </c>
      <c r="Z119" s="2">
        <v>0</v>
      </c>
      <c r="AA119" s="2">
        <v>0</v>
      </c>
      <c r="AB119" s="2">
        <v>0</v>
      </c>
      <c r="AC119" s="2">
        <v>0</v>
      </c>
      <c r="AD119" s="2">
        <v>0</v>
      </c>
      <c r="AE119" s="2">
        <v>0</v>
      </c>
      <c r="AF119" s="2">
        <v>1</v>
      </c>
      <c r="AG119" s="2">
        <v>3</v>
      </c>
      <c r="AH119" s="2">
        <v>1</v>
      </c>
      <c r="AI119" s="2">
        <v>4</v>
      </c>
      <c r="AJ119" s="46">
        <v>1</v>
      </c>
      <c r="AK119" s="2">
        <v>1</v>
      </c>
      <c r="AL119" s="2">
        <v>0</v>
      </c>
      <c r="AM119" s="2">
        <v>0</v>
      </c>
      <c r="AN119" s="2">
        <v>0</v>
      </c>
      <c r="AO119" s="2">
        <v>1</v>
      </c>
      <c r="AP119" s="2">
        <v>1</v>
      </c>
      <c r="AQ119" s="2">
        <v>1</v>
      </c>
      <c r="AR119" s="2">
        <v>1</v>
      </c>
      <c r="AS119" s="2">
        <v>0</v>
      </c>
      <c r="AT119" s="2">
        <v>0</v>
      </c>
      <c r="AU119" s="2">
        <v>1</v>
      </c>
      <c r="AV119" s="2">
        <v>1</v>
      </c>
      <c r="AW119" s="2">
        <v>1</v>
      </c>
      <c r="AX119" s="2">
        <v>1</v>
      </c>
      <c r="AY119" s="2">
        <v>0</v>
      </c>
      <c r="AZ119" s="2">
        <v>0</v>
      </c>
      <c r="BA119" s="2">
        <v>0</v>
      </c>
      <c r="BB119" s="2">
        <v>1</v>
      </c>
      <c r="BC119" s="2">
        <v>0</v>
      </c>
      <c r="BD119" s="2">
        <v>0</v>
      </c>
      <c r="BE119" s="2">
        <v>0</v>
      </c>
      <c r="BF119" s="2">
        <v>1</v>
      </c>
      <c r="BG119" s="2">
        <v>1</v>
      </c>
      <c r="BH119" s="2">
        <v>0</v>
      </c>
      <c r="BI119" s="2">
        <v>1</v>
      </c>
      <c r="BJ119" s="2">
        <v>0</v>
      </c>
      <c r="BK119" s="2">
        <v>0</v>
      </c>
      <c r="BL119" s="2">
        <v>7</v>
      </c>
      <c r="BM119" s="2">
        <v>0</v>
      </c>
      <c r="BN119" s="2">
        <v>6</v>
      </c>
      <c r="BO119" s="2">
        <v>0</v>
      </c>
      <c r="BP119" s="2">
        <v>0</v>
      </c>
      <c r="BQ119" s="2">
        <v>1</v>
      </c>
      <c r="BR119" s="2">
        <v>2</v>
      </c>
      <c r="BS119" s="2">
        <v>0</v>
      </c>
      <c r="CB119" s="2">
        <v>1</v>
      </c>
      <c r="CC119" s="2">
        <v>0</v>
      </c>
      <c r="CE119" s="2">
        <v>2400000</v>
      </c>
      <c r="CF119" s="46">
        <v>18941</v>
      </c>
      <c r="CG119" s="2">
        <v>0</v>
      </c>
      <c r="CH119" s="46">
        <v>6</v>
      </c>
      <c r="CI119" s="2">
        <v>3</v>
      </c>
      <c r="CJ119" s="2">
        <v>0</v>
      </c>
      <c r="CK119" s="2">
        <v>0</v>
      </c>
      <c r="CL119" s="2">
        <v>1</v>
      </c>
      <c r="CM119" s="2">
        <v>6</v>
      </c>
      <c r="CN119" s="2">
        <v>1</v>
      </c>
      <c r="CO119" s="2">
        <v>1</v>
      </c>
      <c r="CP119" s="2">
        <v>1</v>
      </c>
      <c r="CQ119" s="2">
        <v>6</v>
      </c>
      <c r="CR119" s="2">
        <v>1</v>
      </c>
      <c r="CT119" s="46">
        <v>2</v>
      </c>
      <c r="CU119" s="46">
        <v>240</v>
      </c>
      <c r="CV119" s="2">
        <v>0</v>
      </c>
      <c r="CX119" s="2">
        <v>2</v>
      </c>
      <c r="CY119" s="2">
        <v>80</v>
      </c>
      <c r="CZ119" s="2">
        <v>2</v>
      </c>
      <c r="DA119" s="2">
        <v>88</v>
      </c>
      <c r="DB119" s="46">
        <v>3</v>
      </c>
      <c r="DC119" s="46">
        <v>120</v>
      </c>
      <c r="DD119" s="46">
        <v>7</v>
      </c>
      <c r="DE119" s="46">
        <v>280</v>
      </c>
      <c r="DF119" s="2">
        <v>1</v>
      </c>
      <c r="DG119" s="2">
        <v>40</v>
      </c>
      <c r="DH119" s="46">
        <v>6</v>
      </c>
      <c r="DI119" s="46">
        <v>240</v>
      </c>
      <c r="DJ119" s="46">
        <v>0</v>
      </c>
      <c r="DK119" s="46"/>
      <c r="DL119" s="2">
        <v>5</v>
      </c>
      <c r="DM119" s="2">
        <v>200</v>
      </c>
      <c r="DN119" s="46">
        <v>15</v>
      </c>
      <c r="DO119" s="46">
        <v>540</v>
      </c>
      <c r="DP119" s="46">
        <v>4</v>
      </c>
      <c r="DQ119" s="46">
        <v>120</v>
      </c>
      <c r="DR119" s="2">
        <v>1</v>
      </c>
      <c r="DS119" s="46">
        <v>1</v>
      </c>
      <c r="DT119" s="46">
        <v>40</v>
      </c>
      <c r="DU119" s="46">
        <v>1</v>
      </c>
      <c r="DV119" s="46">
        <v>40</v>
      </c>
      <c r="DW119" s="46">
        <v>1</v>
      </c>
      <c r="DX119" s="46">
        <v>40</v>
      </c>
      <c r="DY119" s="46">
        <v>0</v>
      </c>
      <c r="DZ119" s="46"/>
      <c r="EA119" s="46">
        <v>1</v>
      </c>
      <c r="EB119" s="46">
        <v>40</v>
      </c>
      <c r="EC119" s="46">
        <v>1</v>
      </c>
      <c r="ED119" s="46">
        <v>40</v>
      </c>
      <c r="EE119" s="46">
        <v>0</v>
      </c>
      <c r="EF119" s="46"/>
      <c r="EG119" s="46">
        <v>0</v>
      </c>
      <c r="EH119" s="46"/>
      <c r="EI119" s="2">
        <v>0</v>
      </c>
      <c r="EJ119" s="2">
        <v>0</v>
      </c>
      <c r="EK119" s="2">
        <v>0</v>
      </c>
      <c r="EL119" s="2">
        <v>0</v>
      </c>
      <c r="EM119" s="2">
        <v>0</v>
      </c>
      <c r="EN119" s="2">
        <v>0</v>
      </c>
      <c r="EO119" s="2">
        <v>0</v>
      </c>
      <c r="EP119" s="2">
        <v>0</v>
      </c>
      <c r="EQ119" s="2">
        <v>0</v>
      </c>
      <c r="ER119" s="2">
        <v>0</v>
      </c>
      <c r="ES119" s="2">
        <v>0</v>
      </c>
      <c r="ET119" s="2">
        <v>0</v>
      </c>
      <c r="EU119" s="2">
        <v>0</v>
      </c>
      <c r="FD119" s="2">
        <v>1</v>
      </c>
      <c r="FE119" s="2">
        <v>1</v>
      </c>
      <c r="FF119" s="2">
        <v>0</v>
      </c>
      <c r="FG119" s="2">
        <v>1</v>
      </c>
      <c r="FH119" s="2">
        <v>0</v>
      </c>
      <c r="FI119" s="2">
        <v>0</v>
      </c>
      <c r="FJ119" s="2">
        <v>0</v>
      </c>
      <c r="FK119" s="2">
        <v>0</v>
      </c>
      <c r="FL119" s="2">
        <v>0</v>
      </c>
      <c r="FM119" s="2">
        <v>0</v>
      </c>
      <c r="FN119" s="2">
        <v>2</v>
      </c>
      <c r="FO119" s="2">
        <v>1</v>
      </c>
      <c r="FP119" s="2">
        <v>2</v>
      </c>
      <c r="FQ119" s="2">
        <v>0</v>
      </c>
      <c r="FZ119" s="2">
        <v>0</v>
      </c>
      <c r="GV119" s="2">
        <v>1</v>
      </c>
      <c r="GW119" s="2">
        <v>1</v>
      </c>
      <c r="GX119" s="2">
        <v>0</v>
      </c>
      <c r="GY119" s="2">
        <v>1</v>
      </c>
      <c r="GZ119" s="2">
        <v>0</v>
      </c>
      <c r="HA119" s="2">
        <v>0</v>
      </c>
      <c r="HB119" s="2">
        <v>0</v>
      </c>
      <c r="HC119" s="2">
        <v>1</v>
      </c>
      <c r="HD119" s="2">
        <v>0</v>
      </c>
      <c r="HE119" s="2">
        <v>0</v>
      </c>
      <c r="HF119" s="2">
        <v>2</v>
      </c>
      <c r="HG119" s="2">
        <v>2</v>
      </c>
      <c r="HH119" s="2">
        <v>2</v>
      </c>
      <c r="HI119" s="2">
        <v>0</v>
      </c>
      <c r="HR119" s="2">
        <v>1</v>
      </c>
      <c r="HS119" s="2">
        <v>1</v>
      </c>
      <c r="HT119" s="2">
        <v>1</v>
      </c>
      <c r="HU119" s="2">
        <v>0</v>
      </c>
      <c r="HV119" s="2">
        <v>0</v>
      </c>
      <c r="HW119" s="2">
        <v>0</v>
      </c>
      <c r="HX119" s="2">
        <v>0</v>
      </c>
      <c r="HY119" s="2">
        <v>1</v>
      </c>
      <c r="HZ119" s="2">
        <v>0</v>
      </c>
      <c r="IA119" s="2">
        <v>0</v>
      </c>
      <c r="IB119" s="2">
        <v>0</v>
      </c>
      <c r="IC119" s="2">
        <v>0</v>
      </c>
      <c r="ID119" s="2">
        <v>2</v>
      </c>
      <c r="IE119" s="2">
        <v>1</v>
      </c>
      <c r="IF119" s="2">
        <v>0</v>
      </c>
      <c r="IG119" s="2">
        <v>0</v>
      </c>
      <c r="IP119" s="2">
        <v>2</v>
      </c>
      <c r="IQ119" s="2">
        <v>0</v>
      </c>
      <c r="IR119" s="2">
        <v>0</v>
      </c>
      <c r="IS119" s="2">
        <v>0</v>
      </c>
      <c r="IT119" s="2">
        <v>1</v>
      </c>
      <c r="IU119" s="2">
        <v>3</v>
      </c>
      <c r="IV119" s="2">
        <v>0</v>
      </c>
      <c r="IW119" s="2">
        <v>4</v>
      </c>
      <c r="IX119" s="2">
        <v>0</v>
      </c>
      <c r="IY119" s="2">
        <v>0</v>
      </c>
      <c r="IZ119" s="2">
        <v>3</v>
      </c>
      <c r="JA119" s="2">
        <v>0</v>
      </c>
      <c r="JB119" s="2">
        <v>0</v>
      </c>
      <c r="JK119" s="2">
        <v>2</v>
      </c>
      <c r="JL119" s="2">
        <v>0</v>
      </c>
      <c r="JM119" s="2">
        <v>0</v>
      </c>
      <c r="JN119" s="2">
        <v>0</v>
      </c>
      <c r="JO119" s="2">
        <v>1</v>
      </c>
      <c r="JP119" s="2">
        <v>3</v>
      </c>
      <c r="JQ119" s="2">
        <v>0</v>
      </c>
      <c r="JR119" s="2">
        <v>4</v>
      </c>
      <c r="JS119" s="2">
        <v>0</v>
      </c>
      <c r="JT119" s="2">
        <v>0</v>
      </c>
      <c r="JU119" s="2">
        <v>3</v>
      </c>
      <c r="JV119" s="2">
        <v>0</v>
      </c>
      <c r="JW119" s="2">
        <v>0</v>
      </c>
      <c r="KF119" s="2">
        <v>1</v>
      </c>
      <c r="KG119" s="2">
        <v>10</v>
      </c>
      <c r="KH119" s="2">
        <v>0</v>
      </c>
      <c r="KI119" s="2">
        <v>3</v>
      </c>
      <c r="KJ119" s="2">
        <v>4</v>
      </c>
      <c r="KK119" s="2">
        <v>4</v>
      </c>
      <c r="KL119" s="2">
        <v>4</v>
      </c>
      <c r="KM119" s="2">
        <v>4</v>
      </c>
      <c r="KN119" s="2">
        <v>2</v>
      </c>
      <c r="KO119" s="2">
        <v>3</v>
      </c>
      <c r="KP119" s="2">
        <v>4</v>
      </c>
      <c r="KQ119" s="2">
        <v>3</v>
      </c>
      <c r="KR119" s="2">
        <v>4</v>
      </c>
      <c r="KS119" s="2">
        <v>4</v>
      </c>
      <c r="KT119" s="2">
        <v>2</v>
      </c>
      <c r="KU119" s="2">
        <v>2</v>
      </c>
      <c r="KV119" s="2">
        <v>0</v>
      </c>
      <c r="LE119" s="2">
        <v>1</v>
      </c>
      <c r="LF119" s="2">
        <v>1</v>
      </c>
      <c r="LG119" s="2">
        <v>1</v>
      </c>
      <c r="LH119" s="2">
        <v>0</v>
      </c>
      <c r="LI119" s="2">
        <v>1</v>
      </c>
      <c r="LJ119" s="2">
        <v>1</v>
      </c>
      <c r="LK119" s="2">
        <v>1</v>
      </c>
      <c r="LL119" s="2">
        <v>1</v>
      </c>
      <c r="LM119" s="2">
        <v>0</v>
      </c>
      <c r="LN119" s="46">
        <v>2</v>
      </c>
      <c r="LO119" s="46">
        <v>2</v>
      </c>
      <c r="LP119" s="2">
        <v>1</v>
      </c>
      <c r="LQ119" s="2">
        <v>2</v>
      </c>
      <c r="LR119" s="2">
        <v>1</v>
      </c>
      <c r="LS119" s="2">
        <v>0</v>
      </c>
      <c r="LT119" s="46">
        <v>1</v>
      </c>
      <c r="LU119" s="46">
        <v>1</v>
      </c>
      <c r="LV119" s="2">
        <v>0</v>
      </c>
      <c r="LW119" s="2">
        <v>1</v>
      </c>
      <c r="LX119" s="2">
        <v>0</v>
      </c>
      <c r="LY119" s="46">
        <v>1</v>
      </c>
      <c r="LZ119" s="46">
        <v>1</v>
      </c>
      <c r="MA119" s="46">
        <v>0</v>
      </c>
      <c r="MB119" s="2">
        <v>0</v>
      </c>
      <c r="MC119" s="2">
        <v>1</v>
      </c>
      <c r="MD119" s="2">
        <v>1</v>
      </c>
      <c r="ME119" s="2">
        <v>0</v>
      </c>
      <c r="MF119" s="2">
        <v>0</v>
      </c>
      <c r="MG119" s="2">
        <v>0</v>
      </c>
      <c r="MH119" s="2">
        <v>1</v>
      </c>
      <c r="MI119" s="2">
        <v>1</v>
      </c>
      <c r="MJ119" s="2">
        <v>1</v>
      </c>
      <c r="MK119" s="2">
        <v>1</v>
      </c>
      <c r="ML119" s="2">
        <v>0</v>
      </c>
      <c r="MM119" s="2">
        <v>0</v>
      </c>
      <c r="MN119" s="46">
        <v>1</v>
      </c>
      <c r="MO119" s="46">
        <v>1</v>
      </c>
      <c r="MP119" s="2">
        <v>0</v>
      </c>
      <c r="MQ119" s="2">
        <v>1</v>
      </c>
      <c r="MR119" s="2">
        <v>0</v>
      </c>
      <c r="MS119" s="2">
        <v>1</v>
      </c>
      <c r="MT119" s="2">
        <v>1</v>
      </c>
      <c r="MU119" s="2">
        <v>3</v>
      </c>
      <c r="MV119" s="2">
        <v>3</v>
      </c>
      <c r="MW119" s="2">
        <v>1</v>
      </c>
      <c r="MX119" s="2">
        <v>1</v>
      </c>
      <c r="MY119" s="2">
        <v>0</v>
      </c>
      <c r="MZ119" s="2">
        <v>0</v>
      </c>
      <c r="NA119" s="2">
        <v>1</v>
      </c>
      <c r="NB119" s="2">
        <v>1</v>
      </c>
      <c r="NC119" s="2">
        <v>1</v>
      </c>
      <c r="ND119" s="2">
        <v>1</v>
      </c>
      <c r="NE119" s="2">
        <v>0</v>
      </c>
      <c r="NF119" s="46">
        <v>1</v>
      </c>
      <c r="NG119" s="46">
        <v>0</v>
      </c>
      <c r="NH119" s="2">
        <v>1</v>
      </c>
      <c r="NI119" s="2">
        <v>1</v>
      </c>
      <c r="NJ119" s="38">
        <v>44075</v>
      </c>
      <c r="NK119" s="2">
        <v>2</v>
      </c>
      <c r="NL119" s="2">
        <v>1</v>
      </c>
      <c r="NM119" s="2">
        <v>0</v>
      </c>
      <c r="NN119" s="2">
        <v>0</v>
      </c>
      <c r="NO119" s="2">
        <v>0</v>
      </c>
      <c r="NP119" s="2">
        <v>0</v>
      </c>
      <c r="NQ119" s="2">
        <v>0</v>
      </c>
      <c r="NR119" s="2">
        <v>1</v>
      </c>
      <c r="NS119" s="2">
        <v>0</v>
      </c>
      <c r="NT119" s="2">
        <v>1</v>
      </c>
      <c r="NU119" s="2">
        <v>0</v>
      </c>
      <c r="NV119" s="2">
        <v>0</v>
      </c>
      <c r="NW119" s="2">
        <v>1</v>
      </c>
      <c r="NX119" s="2">
        <v>0</v>
      </c>
      <c r="NY119" s="2">
        <v>0</v>
      </c>
      <c r="NZ119" s="2">
        <v>0</v>
      </c>
      <c r="OA119" s="2">
        <v>0</v>
      </c>
      <c r="OB119" s="2">
        <v>0</v>
      </c>
      <c r="OC119" s="2">
        <v>0</v>
      </c>
      <c r="OD119" s="2">
        <v>0</v>
      </c>
      <c r="OE119" s="2">
        <v>0</v>
      </c>
      <c r="OF119" s="2">
        <v>0</v>
      </c>
      <c r="OG119" s="2">
        <v>0</v>
      </c>
      <c r="OH119" s="2">
        <v>1</v>
      </c>
      <c r="OI119" s="2">
        <v>1</v>
      </c>
      <c r="OJ119" s="2">
        <v>0</v>
      </c>
      <c r="OK119" s="2">
        <v>1</v>
      </c>
      <c r="OL119" s="2">
        <v>2</v>
      </c>
      <c r="OM119" s="2">
        <v>1</v>
      </c>
      <c r="ON119" s="2">
        <v>3</v>
      </c>
      <c r="OO119" s="2">
        <v>1</v>
      </c>
      <c r="OP119" s="2">
        <v>1</v>
      </c>
      <c r="OQ119" s="2">
        <v>2</v>
      </c>
      <c r="OR119" s="2">
        <v>1</v>
      </c>
      <c r="OS119" s="2">
        <v>1</v>
      </c>
      <c r="OT119" s="46">
        <v>1</v>
      </c>
      <c r="OU119" s="2">
        <v>1</v>
      </c>
      <c r="OV119" s="2">
        <v>1</v>
      </c>
      <c r="OW119" s="2">
        <v>2</v>
      </c>
      <c r="OX119" s="2">
        <v>1</v>
      </c>
      <c r="OY119" s="2">
        <v>3</v>
      </c>
      <c r="OZ119" s="2">
        <v>1</v>
      </c>
      <c r="PA119" s="2">
        <v>1</v>
      </c>
      <c r="PB119" s="2">
        <v>1</v>
      </c>
      <c r="PC119" s="46">
        <v>1</v>
      </c>
      <c r="PD119" s="46">
        <v>2</v>
      </c>
      <c r="PE119" s="2">
        <v>1</v>
      </c>
      <c r="PF119" s="2">
        <v>1</v>
      </c>
      <c r="PG119" s="2">
        <v>3</v>
      </c>
      <c r="PH119" s="46">
        <v>1</v>
      </c>
      <c r="PI119" s="2">
        <v>1</v>
      </c>
      <c r="PJ119" s="2">
        <v>3</v>
      </c>
      <c r="PK119" s="2">
        <v>1</v>
      </c>
      <c r="PL119" s="2">
        <v>1</v>
      </c>
      <c r="PM119" s="2">
        <v>3</v>
      </c>
      <c r="PN119" s="2">
        <v>1</v>
      </c>
      <c r="PO119" s="2">
        <v>1</v>
      </c>
      <c r="PP119" s="2">
        <v>3</v>
      </c>
      <c r="PQ119" s="2">
        <v>1</v>
      </c>
      <c r="PR119" s="2">
        <v>1</v>
      </c>
      <c r="PS119" s="2">
        <v>1</v>
      </c>
      <c r="PT119" s="2">
        <v>1</v>
      </c>
      <c r="PU119" s="2">
        <v>1</v>
      </c>
      <c r="PV119" s="2">
        <v>3</v>
      </c>
      <c r="PW119" s="2">
        <v>1</v>
      </c>
      <c r="PX119" s="2">
        <v>1</v>
      </c>
      <c r="PY119" s="2">
        <v>1</v>
      </c>
      <c r="PZ119" s="2">
        <v>1</v>
      </c>
      <c r="QA119" s="2">
        <v>1</v>
      </c>
      <c r="QB119" s="2">
        <v>2</v>
      </c>
      <c r="QC119" s="2">
        <v>1</v>
      </c>
      <c r="QD119" s="2">
        <v>1</v>
      </c>
      <c r="QE119" s="2">
        <v>2</v>
      </c>
      <c r="QF119" s="2">
        <v>2</v>
      </c>
      <c r="QG119" s="2">
        <v>1</v>
      </c>
      <c r="QH119" s="2">
        <v>1</v>
      </c>
      <c r="QI119" s="2">
        <v>2</v>
      </c>
      <c r="QJ119" s="2">
        <v>1</v>
      </c>
      <c r="QK119" s="2">
        <v>0</v>
      </c>
      <c r="QL119" s="2">
        <v>0</v>
      </c>
      <c r="QM119" s="2">
        <v>0</v>
      </c>
      <c r="QN119" s="2">
        <v>1</v>
      </c>
      <c r="QO119" s="2">
        <v>3</v>
      </c>
      <c r="QP119" s="2">
        <v>1</v>
      </c>
      <c r="QQ119" s="2">
        <v>2</v>
      </c>
      <c r="QR119" s="2">
        <v>1</v>
      </c>
      <c r="QS119" s="2" t="s">
        <v>1329</v>
      </c>
      <c r="QT119" s="2">
        <v>1</v>
      </c>
      <c r="QU119" s="2" t="s">
        <v>1329</v>
      </c>
      <c r="QV119" s="2">
        <v>3</v>
      </c>
      <c r="QW119" s="2">
        <v>3</v>
      </c>
      <c r="QX119" s="2">
        <v>1</v>
      </c>
      <c r="QY119" s="2">
        <v>1</v>
      </c>
      <c r="QZ119" s="2">
        <v>1</v>
      </c>
      <c r="RA119" s="2">
        <v>0</v>
      </c>
      <c r="RB119" s="2">
        <v>1</v>
      </c>
      <c r="RC119" s="2">
        <v>1</v>
      </c>
      <c r="RD119" s="2">
        <v>3</v>
      </c>
      <c r="RE119" s="2">
        <v>1</v>
      </c>
      <c r="RF119" s="2">
        <v>0</v>
      </c>
      <c r="RG119" s="2">
        <v>1</v>
      </c>
      <c r="RH119" s="2">
        <v>1</v>
      </c>
      <c r="RJ119" s="2">
        <v>0</v>
      </c>
      <c r="RK119" s="2">
        <v>1</v>
      </c>
      <c r="RL119" s="2">
        <v>1</v>
      </c>
      <c r="RM119" s="2">
        <v>0</v>
      </c>
      <c r="RN119" s="2">
        <v>0</v>
      </c>
      <c r="RO119" s="2">
        <v>0</v>
      </c>
      <c r="RP119" s="2">
        <v>1</v>
      </c>
      <c r="RQ119" s="2">
        <v>0</v>
      </c>
      <c r="RR119" s="2">
        <v>1</v>
      </c>
      <c r="RS119" s="2">
        <v>0</v>
      </c>
      <c r="RT119" s="2">
        <v>1</v>
      </c>
      <c r="RU119" s="2">
        <v>1</v>
      </c>
      <c r="RV119" s="2">
        <v>0</v>
      </c>
      <c r="RW119" s="2">
        <v>0</v>
      </c>
      <c r="RX119" s="2">
        <v>0</v>
      </c>
      <c r="RY119" s="2">
        <v>0</v>
      </c>
      <c r="RZ119" s="2">
        <v>0</v>
      </c>
      <c r="SA119" s="2">
        <v>0</v>
      </c>
      <c r="SB119" s="2">
        <v>1</v>
      </c>
      <c r="SC119" s="2">
        <v>0</v>
      </c>
      <c r="SD119" s="2">
        <v>0</v>
      </c>
      <c r="SE119" s="2">
        <v>0</v>
      </c>
      <c r="SF119" s="2">
        <v>0</v>
      </c>
      <c r="SG119" s="2">
        <v>0</v>
      </c>
      <c r="SH119" s="2">
        <v>0</v>
      </c>
      <c r="SI119" s="2">
        <v>0</v>
      </c>
      <c r="SK119" s="2">
        <v>1</v>
      </c>
      <c r="SL119" s="2">
        <v>1</v>
      </c>
      <c r="SM119" s="2">
        <v>1</v>
      </c>
      <c r="SN119" s="2">
        <v>1</v>
      </c>
      <c r="SO119" s="2">
        <v>1</v>
      </c>
      <c r="SP119" s="2">
        <v>1</v>
      </c>
      <c r="SQ119" s="2">
        <v>1</v>
      </c>
      <c r="SR119" s="2">
        <v>1</v>
      </c>
      <c r="SS119" s="2">
        <v>1</v>
      </c>
      <c r="ST119" s="2">
        <v>1</v>
      </c>
      <c r="SU119" s="2">
        <v>1</v>
      </c>
      <c r="SV119" s="2">
        <v>0</v>
      </c>
      <c r="SW119" s="2">
        <v>0</v>
      </c>
      <c r="SX119" s="2">
        <v>0</v>
      </c>
      <c r="SY119" s="2">
        <v>0</v>
      </c>
      <c r="SZ119" s="2">
        <v>0</v>
      </c>
      <c r="TA119" s="2">
        <v>0</v>
      </c>
      <c r="TB119" s="2">
        <v>0</v>
      </c>
      <c r="TC119" s="2">
        <v>0</v>
      </c>
      <c r="TE119" s="2">
        <v>0</v>
      </c>
      <c r="TF119" s="2">
        <v>1</v>
      </c>
      <c r="TG119" s="2">
        <v>1</v>
      </c>
      <c r="TH119" s="2">
        <v>1</v>
      </c>
      <c r="TI119" s="2">
        <v>1</v>
      </c>
      <c r="TJ119" s="2">
        <v>0</v>
      </c>
      <c r="TK119" s="2">
        <v>0</v>
      </c>
      <c r="TL119" s="2">
        <v>1</v>
      </c>
      <c r="TM119" s="2">
        <v>1</v>
      </c>
      <c r="TN119" s="2">
        <v>1</v>
      </c>
      <c r="TO119" s="2">
        <v>1</v>
      </c>
      <c r="TP119" s="2">
        <v>1</v>
      </c>
      <c r="TQ119" s="2">
        <v>1</v>
      </c>
      <c r="TR119" s="2">
        <v>1</v>
      </c>
      <c r="TS119" s="2">
        <v>1</v>
      </c>
      <c r="TT119" s="2">
        <v>1</v>
      </c>
      <c r="TU119" s="2">
        <v>0</v>
      </c>
      <c r="TV119" s="2">
        <v>1</v>
      </c>
      <c r="TW119" s="2">
        <v>0</v>
      </c>
      <c r="TX119" s="2">
        <v>0</v>
      </c>
      <c r="TY119" s="2">
        <v>0</v>
      </c>
      <c r="UA119" s="2">
        <v>1</v>
      </c>
      <c r="UB119" s="2">
        <v>3</v>
      </c>
      <c r="UC119" s="2">
        <v>1</v>
      </c>
      <c r="UD119" s="2">
        <v>0</v>
      </c>
      <c r="UE119" s="2">
        <v>1</v>
      </c>
      <c r="UF119" s="2">
        <v>0</v>
      </c>
      <c r="UG119" s="2">
        <v>0</v>
      </c>
      <c r="UH119" s="2">
        <v>0</v>
      </c>
      <c r="UI119" s="2">
        <v>1</v>
      </c>
      <c r="UJ119" s="2">
        <v>1</v>
      </c>
      <c r="UK119" s="2">
        <v>0</v>
      </c>
      <c r="UL119" s="2">
        <v>0</v>
      </c>
      <c r="UM119" s="2">
        <v>0</v>
      </c>
      <c r="UN119" s="2">
        <v>0</v>
      </c>
      <c r="UO119" s="2">
        <v>1</v>
      </c>
      <c r="UP119" s="2">
        <v>1</v>
      </c>
      <c r="UQ119" s="2">
        <v>1</v>
      </c>
      <c r="UR119" s="2">
        <v>0</v>
      </c>
      <c r="US119" s="2">
        <v>0</v>
      </c>
      <c r="UT119" s="2">
        <v>0</v>
      </c>
      <c r="UU119" s="2">
        <v>1</v>
      </c>
      <c r="UV119" s="2">
        <v>1</v>
      </c>
      <c r="UW119" s="2">
        <v>1</v>
      </c>
      <c r="UX119" s="2">
        <v>0</v>
      </c>
      <c r="UY119" s="2">
        <v>0</v>
      </c>
      <c r="UZ119" s="2">
        <v>2</v>
      </c>
    </row>
    <row r="120" spans="1:572" x14ac:dyDescent="0.25">
      <c r="A120" s="2">
        <v>185</v>
      </c>
      <c r="B120" s="2" t="s">
        <v>114</v>
      </c>
      <c r="C120" s="2" t="s">
        <v>1328</v>
      </c>
      <c r="D120" s="2">
        <v>1</v>
      </c>
      <c r="F120" s="31" t="s">
        <v>2663</v>
      </c>
      <c r="G120" s="2">
        <v>1</v>
      </c>
      <c r="H120" s="2">
        <v>0</v>
      </c>
      <c r="J120" s="2">
        <v>1</v>
      </c>
      <c r="K120" s="2">
        <v>1</v>
      </c>
      <c r="L120" s="2">
        <v>1</v>
      </c>
      <c r="M120" s="2">
        <v>1</v>
      </c>
      <c r="N120" s="2">
        <v>1</v>
      </c>
      <c r="O120" s="2">
        <v>1</v>
      </c>
      <c r="P120" s="2">
        <v>1</v>
      </c>
      <c r="Q120" s="2">
        <v>1</v>
      </c>
      <c r="R120" s="2">
        <v>1</v>
      </c>
      <c r="S120" s="2">
        <v>1</v>
      </c>
      <c r="T120" s="2">
        <v>1</v>
      </c>
      <c r="U120" s="2">
        <v>1</v>
      </c>
      <c r="V120" s="2">
        <v>1</v>
      </c>
      <c r="W120" s="2">
        <v>1</v>
      </c>
      <c r="X120" s="2">
        <v>1</v>
      </c>
      <c r="Y120" s="2">
        <v>1</v>
      </c>
      <c r="Z120" s="2">
        <v>1</v>
      </c>
      <c r="AA120" s="2">
        <v>1</v>
      </c>
      <c r="AB120" s="2">
        <v>1</v>
      </c>
      <c r="AC120" s="2">
        <v>1</v>
      </c>
      <c r="AD120" s="2">
        <v>1</v>
      </c>
      <c r="AE120" s="2">
        <v>0</v>
      </c>
      <c r="AF120" s="2">
        <v>1</v>
      </c>
      <c r="AG120" s="2">
        <v>2</v>
      </c>
      <c r="AH120" s="2">
        <v>1</v>
      </c>
      <c r="AI120" s="2">
        <v>4</v>
      </c>
      <c r="AJ120" s="46">
        <v>1</v>
      </c>
      <c r="AK120" s="2">
        <v>1</v>
      </c>
      <c r="AL120" s="2">
        <v>0</v>
      </c>
      <c r="AM120" s="2">
        <v>0</v>
      </c>
      <c r="AN120" s="2">
        <v>0</v>
      </c>
      <c r="AO120" s="2">
        <v>1</v>
      </c>
      <c r="AP120" s="2">
        <v>1</v>
      </c>
      <c r="AQ120" s="2">
        <v>0</v>
      </c>
      <c r="AR120" s="2">
        <v>1</v>
      </c>
      <c r="AS120" s="2">
        <v>0</v>
      </c>
      <c r="AT120" s="2">
        <v>0</v>
      </c>
      <c r="AU120" s="2">
        <v>1</v>
      </c>
      <c r="AV120" s="2">
        <v>1</v>
      </c>
      <c r="AW120" s="2">
        <v>0</v>
      </c>
      <c r="AX120" s="2">
        <v>0</v>
      </c>
      <c r="AY120" s="2">
        <v>0</v>
      </c>
      <c r="AZ120" s="2">
        <v>0</v>
      </c>
      <c r="BA120" s="2">
        <v>0</v>
      </c>
      <c r="BB120" s="2">
        <v>0</v>
      </c>
      <c r="BC120" s="2">
        <v>0</v>
      </c>
      <c r="BD120" s="2">
        <v>0</v>
      </c>
      <c r="BE120" s="2">
        <v>0</v>
      </c>
      <c r="BF120" s="2">
        <v>1</v>
      </c>
      <c r="BG120" s="2">
        <v>1</v>
      </c>
      <c r="BH120" s="2">
        <v>0</v>
      </c>
      <c r="BI120" s="2">
        <v>0</v>
      </c>
      <c r="BJ120" s="2">
        <v>0</v>
      </c>
      <c r="BK120" s="2">
        <v>1</v>
      </c>
      <c r="BL120" s="2">
        <v>1</v>
      </c>
      <c r="BM120" s="2">
        <v>0</v>
      </c>
      <c r="BN120" s="2">
        <v>1</v>
      </c>
      <c r="BO120" s="2">
        <v>0</v>
      </c>
      <c r="BP120" s="2">
        <v>0</v>
      </c>
      <c r="BQ120" s="2">
        <v>2</v>
      </c>
      <c r="BR120" s="2">
        <v>1</v>
      </c>
      <c r="BS120" s="2">
        <v>0</v>
      </c>
      <c r="CB120" s="2">
        <v>1</v>
      </c>
      <c r="CC120" s="2">
        <v>0</v>
      </c>
      <c r="CE120" s="2">
        <v>4100</v>
      </c>
      <c r="CF120" s="46">
        <v>2600</v>
      </c>
      <c r="CG120" s="2">
        <v>0</v>
      </c>
      <c r="CH120" s="46">
        <v>0</v>
      </c>
      <c r="CI120" s="2">
        <v>1</v>
      </c>
      <c r="CJ120" s="2">
        <v>0</v>
      </c>
      <c r="CK120" s="2">
        <v>1</v>
      </c>
      <c r="CL120" s="2">
        <v>0</v>
      </c>
      <c r="CM120" s="2">
        <v>0</v>
      </c>
      <c r="CN120" s="2">
        <v>0</v>
      </c>
      <c r="CO120" s="2">
        <v>0</v>
      </c>
      <c r="CP120" s="2">
        <v>0</v>
      </c>
      <c r="CR120" s="2">
        <v>1</v>
      </c>
      <c r="CT120" s="46">
        <v>1</v>
      </c>
      <c r="CU120" s="46">
        <v>40</v>
      </c>
      <c r="CV120" s="2">
        <v>0</v>
      </c>
      <c r="CX120" s="2">
        <v>0</v>
      </c>
      <c r="CZ120" s="2">
        <v>0</v>
      </c>
      <c r="DB120" s="46">
        <v>1</v>
      </c>
      <c r="DC120" s="46">
        <v>40</v>
      </c>
      <c r="DD120" s="46">
        <v>1</v>
      </c>
      <c r="DE120" s="46">
        <v>40</v>
      </c>
      <c r="DF120" s="2">
        <v>0</v>
      </c>
      <c r="DH120" s="46">
        <v>1</v>
      </c>
      <c r="DI120" s="46">
        <v>40</v>
      </c>
      <c r="DJ120" s="46">
        <v>0</v>
      </c>
      <c r="DK120" s="46"/>
      <c r="DL120" s="2">
        <v>0</v>
      </c>
      <c r="DN120" s="46">
        <v>2</v>
      </c>
      <c r="DO120" s="46">
        <v>80</v>
      </c>
      <c r="DP120" s="46">
        <v>1</v>
      </c>
      <c r="DQ120" s="46">
        <v>40</v>
      </c>
      <c r="DR120" s="2">
        <v>0</v>
      </c>
      <c r="DS120" s="46"/>
      <c r="DT120" s="46"/>
      <c r="DU120" s="46"/>
      <c r="DV120" s="46"/>
      <c r="DW120" s="46"/>
      <c r="DX120" s="46"/>
      <c r="DY120" s="46"/>
      <c r="DZ120" s="46"/>
      <c r="EA120" s="46"/>
      <c r="EB120" s="46"/>
      <c r="EC120" s="46"/>
      <c r="ED120" s="46"/>
      <c r="EE120" s="46"/>
      <c r="EF120" s="46"/>
      <c r="EG120" s="46"/>
      <c r="EH120" s="46"/>
      <c r="EI120" s="2">
        <v>0</v>
      </c>
      <c r="EJ120" s="2">
        <v>0</v>
      </c>
      <c r="EK120" s="2">
        <v>0</v>
      </c>
      <c r="EL120" s="2">
        <v>0</v>
      </c>
      <c r="EM120" s="2">
        <v>0</v>
      </c>
      <c r="EN120" s="2">
        <v>0</v>
      </c>
      <c r="EO120" s="2">
        <v>0</v>
      </c>
      <c r="EP120" s="2">
        <v>0</v>
      </c>
      <c r="EQ120" s="2">
        <v>0</v>
      </c>
      <c r="ER120" s="2">
        <v>0</v>
      </c>
      <c r="ES120" s="2">
        <v>0</v>
      </c>
      <c r="ET120" s="2">
        <v>0</v>
      </c>
      <c r="EU120" s="2">
        <v>0</v>
      </c>
      <c r="FD120" s="2">
        <v>0</v>
      </c>
      <c r="FZ120" s="2">
        <v>0</v>
      </c>
      <c r="GV120" s="2">
        <v>0</v>
      </c>
      <c r="HR120" s="2">
        <v>0</v>
      </c>
      <c r="HS120" s="2">
        <v>0</v>
      </c>
      <c r="HT120" s="2">
        <v>0</v>
      </c>
      <c r="HU120" s="2">
        <v>0</v>
      </c>
      <c r="HV120" s="2">
        <v>0</v>
      </c>
      <c r="HW120" s="2">
        <v>0</v>
      </c>
      <c r="HX120" s="2">
        <v>0</v>
      </c>
      <c r="HY120" s="2">
        <v>0</v>
      </c>
      <c r="HZ120" s="2">
        <v>0</v>
      </c>
      <c r="IA120" s="2">
        <v>0</v>
      </c>
      <c r="IB120" s="2">
        <v>0</v>
      </c>
      <c r="IC120" s="2">
        <v>0</v>
      </c>
      <c r="ID120" s="2">
        <v>0</v>
      </c>
      <c r="IE120" s="2">
        <v>0</v>
      </c>
      <c r="IF120" s="2">
        <v>0</v>
      </c>
      <c r="IG120" s="2">
        <v>0</v>
      </c>
      <c r="IP120" s="2">
        <v>0</v>
      </c>
      <c r="IQ120" s="2">
        <v>0</v>
      </c>
      <c r="IR120" s="2">
        <v>0</v>
      </c>
      <c r="IS120" s="2">
        <v>0</v>
      </c>
      <c r="IT120" s="2">
        <v>0</v>
      </c>
      <c r="IU120" s="2">
        <v>0</v>
      </c>
      <c r="IV120" s="2">
        <v>0</v>
      </c>
      <c r="IW120" s="2">
        <v>0</v>
      </c>
      <c r="IX120" s="2">
        <v>0</v>
      </c>
      <c r="IY120" s="2">
        <v>0</v>
      </c>
      <c r="IZ120" s="2">
        <v>0</v>
      </c>
      <c r="JA120" s="2">
        <v>0</v>
      </c>
      <c r="JB120" s="2">
        <v>0</v>
      </c>
      <c r="JK120" s="2">
        <v>0</v>
      </c>
      <c r="JL120" s="2">
        <v>0</v>
      </c>
      <c r="JM120" s="2">
        <v>0</v>
      </c>
      <c r="JN120" s="2">
        <v>0</v>
      </c>
      <c r="JO120" s="2">
        <v>0</v>
      </c>
      <c r="JP120" s="2">
        <v>0</v>
      </c>
      <c r="JQ120" s="2">
        <v>0</v>
      </c>
      <c r="JR120" s="2">
        <v>0</v>
      </c>
      <c r="JS120" s="2">
        <v>0</v>
      </c>
      <c r="JT120" s="2">
        <v>0</v>
      </c>
      <c r="JU120" s="2">
        <v>0</v>
      </c>
      <c r="JV120" s="2">
        <v>0</v>
      </c>
      <c r="JW120" s="2">
        <v>0</v>
      </c>
      <c r="KF120" s="2">
        <v>1</v>
      </c>
      <c r="KG120" s="2">
        <v>10</v>
      </c>
      <c r="KH120" s="2">
        <v>1</v>
      </c>
      <c r="KJ120" s="2">
        <v>4</v>
      </c>
      <c r="KK120" s="2">
        <v>4</v>
      </c>
      <c r="KL120" s="2">
        <v>4</v>
      </c>
      <c r="KM120" s="2">
        <v>4</v>
      </c>
      <c r="KN120" s="2">
        <v>2</v>
      </c>
      <c r="KO120" s="2">
        <v>3</v>
      </c>
      <c r="KP120" s="2">
        <v>4</v>
      </c>
      <c r="KQ120" s="2">
        <v>3</v>
      </c>
      <c r="KR120" s="2">
        <v>4</v>
      </c>
      <c r="KS120" s="2">
        <v>4</v>
      </c>
      <c r="KT120" s="2">
        <v>2</v>
      </c>
      <c r="KU120" s="2">
        <v>2</v>
      </c>
      <c r="KV120" s="2">
        <v>0</v>
      </c>
      <c r="LE120" s="2">
        <v>1</v>
      </c>
      <c r="LF120" s="2">
        <v>1</v>
      </c>
      <c r="LG120" s="2">
        <v>0</v>
      </c>
      <c r="LH120" s="2">
        <v>0</v>
      </c>
      <c r="LI120" s="2">
        <v>0</v>
      </c>
      <c r="LJ120" s="2">
        <v>0</v>
      </c>
      <c r="LK120" s="2">
        <v>1</v>
      </c>
      <c r="LL120" s="2">
        <v>1</v>
      </c>
      <c r="LM120" s="2">
        <v>1</v>
      </c>
      <c r="LN120" s="46">
        <v>3</v>
      </c>
      <c r="LO120" s="46">
        <v>2</v>
      </c>
      <c r="LP120" s="2">
        <v>0</v>
      </c>
      <c r="LQ120" s="2">
        <v>1</v>
      </c>
      <c r="LR120" s="2">
        <v>0</v>
      </c>
      <c r="LS120" s="2">
        <v>1</v>
      </c>
      <c r="LT120" s="46">
        <v>1</v>
      </c>
      <c r="LU120" s="46">
        <v>1</v>
      </c>
      <c r="LV120" s="2">
        <v>1</v>
      </c>
      <c r="LW120" s="2">
        <v>0</v>
      </c>
      <c r="LX120" s="2">
        <v>0</v>
      </c>
      <c r="LY120" s="46">
        <v>1</v>
      </c>
      <c r="LZ120" s="46">
        <v>1</v>
      </c>
      <c r="MA120" s="46">
        <v>1</v>
      </c>
      <c r="MB120" s="2">
        <v>0</v>
      </c>
      <c r="MC120" s="2">
        <v>1</v>
      </c>
      <c r="MD120" s="2">
        <v>0</v>
      </c>
      <c r="ME120" s="2">
        <v>1</v>
      </c>
      <c r="MF120" s="2">
        <v>0</v>
      </c>
      <c r="MG120" s="2">
        <v>0</v>
      </c>
      <c r="MH120" s="2">
        <v>0</v>
      </c>
      <c r="MI120" s="2">
        <v>1</v>
      </c>
      <c r="MJ120" s="2">
        <v>1</v>
      </c>
      <c r="MK120" s="2">
        <v>1</v>
      </c>
      <c r="ML120" s="2">
        <v>0</v>
      </c>
      <c r="MM120" s="2">
        <v>0</v>
      </c>
      <c r="MN120" s="46">
        <v>1</v>
      </c>
      <c r="MO120" s="46">
        <v>1</v>
      </c>
      <c r="MP120" s="2">
        <v>0</v>
      </c>
      <c r="MQ120" s="2">
        <v>0</v>
      </c>
      <c r="MR120" s="2">
        <v>0</v>
      </c>
      <c r="MS120" s="2">
        <v>2</v>
      </c>
      <c r="MT120" s="2">
        <v>1</v>
      </c>
      <c r="MU120" s="2">
        <v>3</v>
      </c>
      <c r="MV120" s="2">
        <v>3</v>
      </c>
      <c r="MW120" s="2">
        <v>1</v>
      </c>
      <c r="MX120" s="2">
        <v>1</v>
      </c>
      <c r="MY120" s="2">
        <v>0</v>
      </c>
      <c r="MZ120" s="2">
        <v>0</v>
      </c>
      <c r="NA120" s="2">
        <v>1</v>
      </c>
      <c r="NB120" s="2">
        <v>1</v>
      </c>
      <c r="NC120" s="2">
        <v>1</v>
      </c>
      <c r="ND120" s="2">
        <v>0</v>
      </c>
      <c r="NE120" s="2">
        <v>0</v>
      </c>
      <c r="NF120" s="46">
        <v>1</v>
      </c>
      <c r="NG120" s="46">
        <v>1</v>
      </c>
      <c r="NH120" s="2">
        <v>1</v>
      </c>
      <c r="NI120" s="2">
        <v>1</v>
      </c>
      <c r="NJ120" s="38">
        <v>44075</v>
      </c>
      <c r="NK120" s="2">
        <v>3</v>
      </c>
      <c r="NL120" s="2">
        <v>0</v>
      </c>
      <c r="NM120" s="2">
        <v>0</v>
      </c>
      <c r="NN120" s="2">
        <v>0</v>
      </c>
      <c r="NO120" s="2">
        <v>0</v>
      </c>
      <c r="NP120" s="2">
        <v>0</v>
      </c>
      <c r="NQ120" s="2">
        <v>0</v>
      </c>
      <c r="NR120" s="2">
        <v>0</v>
      </c>
      <c r="NS120" s="2">
        <v>0</v>
      </c>
      <c r="NT120" s="2">
        <v>0</v>
      </c>
      <c r="NU120" s="2">
        <v>0</v>
      </c>
      <c r="NV120" s="2">
        <v>0</v>
      </c>
      <c r="NW120" s="2">
        <v>0</v>
      </c>
      <c r="NX120" s="2">
        <v>0</v>
      </c>
      <c r="NY120" s="2">
        <v>0</v>
      </c>
      <c r="NZ120" s="2">
        <v>0</v>
      </c>
      <c r="OA120" s="2">
        <v>0</v>
      </c>
      <c r="OB120" s="2">
        <v>0</v>
      </c>
      <c r="OC120" s="2">
        <v>0</v>
      </c>
      <c r="OD120" s="2">
        <v>0</v>
      </c>
      <c r="OE120" s="2">
        <v>0</v>
      </c>
      <c r="OF120" s="2">
        <v>0</v>
      </c>
      <c r="OG120" s="2">
        <v>0</v>
      </c>
      <c r="OH120" s="2">
        <v>0</v>
      </c>
      <c r="OI120" s="2">
        <v>1</v>
      </c>
      <c r="OJ120" s="2">
        <v>1</v>
      </c>
      <c r="OK120" s="2">
        <v>2</v>
      </c>
      <c r="OL120" s="2">
        <v>2</v>
      </c>
      <c r="OM120" s="2">
        <v>1</v>
      </c>
      <c r="ON120" s="2">
        <v>1</v>
      </c>
      <c r="OO120" s="2">
        <v>1</v>
      </c>
      <c r="OP120" s="2">
        <v>1</v>
      </c>
      <c r="OQ120" s="2">
        <v>1</v>
      </c>
      <c r="OR120" s="2">
        <v>1</v>
      </c>
      <c r="OS120" s="2">
        <v>1</v>
      </c>
      <c r="OT120" s="46">
        <v>1</v>
      </c>
      <c r="OU120" s="2">
        <v>1</v>
      </c>
      <c r="OV120" s="2">
        <v>1</v>
      </c>
      <c r="OW120" s="2">
        <v>1</v>
      </c>
      <c r="OX120" s="2">
        <v>1</v>
      </c>
      <c r="OY120" s="2">
        <v>1</v>
      </c>
      <c r="OZ120" s="2">
        <v>1</v>
      </c>
      <c r="PA120" s="2">
        <v>1</v>
      </c>
      <c r="PB120" s="2">
        <v>1</v>
      </c>
      <c r="PC120" s="46">
        <v>1</v>
      </c>
      <c r="PD120" s="46">
        <v>1</v>
      </c>
      <c r="PE120" s="2">
        <v>1</v>
      </c>
      <c r="PF120" s="2">
        <v>1</v>
      </c>
      <c r="PG120" s="2">
        <v>3</v>
      </c>
      <c r="PH120" s="46">
        <v>1</v>
      </c>
      <c r="PI120" s="2">
        <v>1</v>
      </c>
      <c r="PJ120" s="2">
        <v>1</v>
      </c>
      <c r="PK120" s="2">
        <v>3</v>
      </c>
      <c r="PL120" s="2">
        <v>1</v>
      </c>
      <c r="PM120" s="2">
        <v>1</v>
      </c>
      <c r="PN120" s="2">
        <v>1</v>
      </c>
      <c r="PO120" s="2">
        <v>1</v>
      </c>
      <c r="PP120" s="2">
        <v>1</v>
      </c>
      <c r="PQ120" s="2">
        <v>3</v>
      </c>
      <c r="PR120" s="2">
        <v>1</v>
      </c>
      <c r="PS120" s="2">
        <v>1</v>
      </c>
      <c r="PT120" s="2">
        <v>1</v>
      </c>
      <c r="PU120" s="2">
        <v>1</v>
      </c>
      <c r="PV120" s="2">
        <v>2</v>
      </c>
      <c r="PW120" s="2">
        <v>2</v>
      </c>
      <c r="PX120" s="2">
        <v>1</v>
      </c>
      <c r="PY120" s="2">
        <v>1</v>
      </c>
      <c r="PZ120" s="2">
        <v>1</v>
      </c>
      <c r="QA120" s="2">
        <v>2</v>
      </c>
      <c r="QB120" s="2">
        <v>1</v>
      </c>
      <c r="QC120" s="2">
        <v>1</v>
      </c>
      <c r="QD120" s="2">
        <v>1</v>
      </c>
      <c r="QE120" s="2">
        <v>1</v>
      </c>
      <c r="QF120" s="2">
        <v>1</v>
      </c>
      <c r="QG120" s="2">
        <v>1</v>
      </c>
      <c r="QH120" s="2">
        <v>1</v>
      </c>
      <c r="QI120" s="2">
        <v>2</v>
      </c>
      <c r="QJ120" s="2">
        <v>2</v>
      </c>
      <c r="QK120" s="2">
        <v>0</v>
      </c>
      <c r="QL120" s="2">
        <v>0</v>
      </c>
      <c r="QM120" s="2">
        <v>1</v>
      </c>
      <c r="QN120" s="2">
        <v>1</v>
      </c>
      <c r="QO120" s="2">
        <v>2</v>
      </c>
      <c r="QP120" s="2">
        <v>1</v>
      </c>
      <c r="QQ120" s="2">
        <v>1</v>
      </c>
      <c r="QR120" s="2">
        <v>0</v>
      </c>
      <c r="QT120" s="2">
        <v>0</v>
      </c>
      <c r="QV120" s="2">
        <v>2</v>
      </c>
      <c r="QW120" s="2">
        <v>3</v>
      </c>
      <c r="QX120" s="2">
        <v>1</v>
      </c>
      <c r="QY120" s="2">
        <v>0</v>
      </c>
      <c r="RA120" s="2">
        <v>1</v>
      </c>
      <c r="RB120" s="2">
        <v>1</v>
      </c>
      <c r="RC120" s="2">
        <v>1</v>
      </c>
      <c r="RD120" s="2">
        <v>2</v>
      </c>
      <c r="RE120" s="2">
        <v>1</v>
      </c>
      <c r="RF120" s="2">
        <v>1</v>
      </c>
      <c r="RG120" s="2">
        <v>1</v>
      </c>
      <c r="RH120" s="2">
        <v>1</v>
      </c>
      <c r="RJ120" s="2">
        <v>1</v>
      </c>
      <c r="RK120" s="2">
        <v>0</v>
      </c>
      <c r="RL120" s="2">
        <v>0</v>
      </c>
      <c r="RM120" s="2">
        <v>0</v>
      </c>
      <c r="RN120" s="2">
        <v>0</v>
      </c>
      <c r="RO120" s="2">
        <v>0</v>
      </c>
      <c r="RP120" s="2">
        <v>0</v>
      </c>
      <c r="RQ120" s="2">
        <v>0</v>
      </c>
      <c r="RR120" s="2">
        <v>0</v>
      </c>
      <c r="RS120" s="2">
        <v>0</v>
      </c>
      <c r="RT120" s="2">
        <v>0</v>
      </c>
      <c r="RU120" s="2">
        <v>0</v>
      </c>
      <c r="RV120" s="2">
        <v>0</v>
      </c>
      <c r="RW120" s="2">
        <v>0</v>
      </c>
      <c r="RX120" s="2">
        <v>0</v>
      </c>
      <c r="RY120" s="2">
        <v>0</v>
      </c>
      <c r="RZ120" s="2">
        <v>0</v>
      </c>
      <c r="SA120" s="2">
        <v>0</v>
      </c>
      <c r="SB120" s="2">
        <v>0</v>
      </c>
      <c r="SC120" s="2">
        <v>1</v>
      </c>
      <c r="SD120" s="2">
        <v>0</v>
      </c>
      <c r="SE120" s="2">
        <v>1</v>
      </c>
      <c r="SF120" s="2">
        <v>1</v>
      </c>
      <c r="SG120" s="2">
        <v>0</v>
      </c>
      <c r="SH120" s="2">
        <v>1</v>
      </c>
      <c r="SI120" s="2">
        <v>0</v>
      </c>
      <c r="SK120" s="2">
        <v>1</v>
      </c>
      <c r="SL120" s="2">
        <v>1</v>
      </c>
      <c r="SM120" s="2">
        <v>0</v>
      </c>
      <c r="SN120" s="2">
        <v>1</v>
      </c>
      <c r="SO120" s="2">
        <v>1</v>
      </c>
      <c r="SP120" s="2">
        <v>1</v>
      </c>
      <c r="SQ120" s="2">
        <v>0</v>
      </c>
      <c r="SR120" s="2">
        <v>0</v>
      </c>
      <c r="SS120" s="2">
        <v>0</v>
      </c>
      <c r="ST120" s="2">
        <v>0</v>
      </c>
      <c r="SU120" s="2">
        <v>1</v>
      </c>
      <c r="SV120" s="2">
        <v>1</v>
      </c>
      <c r="SW120" s="2">
        <v>1</v>
      </c>
      <c r="SX120" s="2">
        <v>1</v>
      </c>
      <c r="SY120" s="2">
        <v>0</v>
      </c>
      <c r="SZ120" s="2">
        <v>1</v>
      </c>
      <c r="TA120" s="2">
        <v>1</v>
      </c>
      <c r="TB120" s="2">
        <v>1</v>
      </c>
      <c r="TC120" s="2">
        <v>0</v>
      </c>
      <c r="TE120" s="2">
        <v>1</v>
      </c>
      <c r="TF120" s="2">
        <v>1</v>
      </c>
      <c r="TG120" s="2">
        <v>1</v>
      </c>
      <c r="TH120" s="2">
        <v>0</v>
      </c>
      <c r="TI120" s="2">
        <v>1</v>
      </c>
      <c r="TJ120" s="2">
        <v>1</v>
      </c>
      <c r="TK120" s="2">
        <v>1</v>
      </c>
      <c r="TL120" s="2">
        <v>1</v>
      </c>
      <c r="TM120" s="2">
        <v>2</v>
      </c>
      <c r="TN120" s="2">
        <v>1</v>
      </c>
      <c r="TO120" s="2">
        <v>1</v>
      </c>
      <c r="TP120" s="2">
        <v>1</v>
      </c>
      <c r="TQ120" s="2">
        <v>1</v>
      </c>
      <c r="TR120" s="2">
        <v>0</v>
      </c>
      <c r="TS120" s="2">
        <v>1</v>
      </c>
      <c r="TT120" s="2">
        <v>1</v>
      </c>
      <c r="TU120" s="2">
        <v>0</v>
      </c>
      <c r="TV120" s="2">
        <v>1</v>
      </c>
      <c r="TW120" s="2">
        <v>0</v>
      </c>
      <c r="TX120" s="2">
        <v>0</v>
      </c>
      <c r="TY120" s="2">
        <v>0</v>
      </c>
      <c r="UA120" s="2">
        <v>1</v>
      </c>
      <c r="UB120" s="2">
        <v>1</v>
      </c>
      <c r="UC120" s="2">
        <v>1</v>
      </c>
      <c r="UD120" s="2">
        <v>1</v>
      </c>
      <c r="UE120" s="2">
        <v>1</v>
      </c>
      <c r="UF120" s="2">
        <v>1</v>
      </c>
      <c r="UG120" s="2">
        <v>1</v>
      </c>
      <c r="UH120" s="2">
        <v>0</v>
      </c>
      <c r="UI120" s="2">
        <v>1</v>
      </c>
      <c r="UJ120" s="2">
        <v>1</v>
      </c>
      <c r="UK120" s="2">
        <v>0</v>
      </c>
      <c r="UL120" s="2">
        <v>1</v>
      </c>
      <c r="UM120" s="2">
        <v>1</v>
      </c>
      <c r="UN120" s="2">
        <v>1</v>
      </c>
      <c r="UO120" s="2">
        <v>1</v>
      </c>
      <c r="UP120" s="2">
        <v>1</v>
      </c>
      <c r="UQ120" s="2">
        <v>1</v>
      </c>
      <c r="UR120" s="2">
        <v>1</v>
      </c>
      <c r="US120" s="2">
        <v>1</v>
      </c>
      <c r="UT120" s="2">
        <v>1</v>
      </c>
      <c r="UU120" s="2">
        <v>1</v>
      </c>
      <c r="UV120" s="2">
        <v>1</v>
      </c>
      <c r="UW120" s="2">
        <v>1</v>
      </c>
      <c r="UX120" s="2">
        <v>1</v>
      </c>
      <c r="UY120" s="2">
        <v>0</v>
      </c>
      <c r="UZ120" s="2">
        <v>2</v>
      </c>
    </row>
    <row r="121" spans="1:572" x14ac:dyDescent="0.25">
      <c r="A121" s="2">
        <v>186</v>
      </c>
      <c r="B121" s="2" t="s">
        <v>114</v>
      </c>
      <c r="C121" s="2" t="s">
        <v>1328</v>
      </c>
      <c r="D121" s="2">
        <v>1</v>
      </c>
      <c r="F121" s="31" t="s">
        <v>2664</v>
      </c>
      <c r="G121" s="2">
        <v>1</v>
      </c>
      <c r="H121" s="2">
        <v>0</v>
      </c>
      <c r="J121" s="2">
        <v>1</v>
      </c>
      <c r="K121" s="2">
        <v>1</v>
      </c>
      <c r="L121" s="2">
        <v>1</v>
      </c>
      <c r="M121" s="2">
        <v>1</v>
      </c>
      <c r="N121" s="2">
        <v>1</v>
      </c>
      <c r="O121" s="2">
        <v>1</v>
      </c>
      <c r="P121" s="2">
        <v>1</v>
      </c>
      <c r="Q121" s="2">
        <v>1</v>
      </c>
      <c r="R121" s="2">
        <v>1</v>
      </c>
      <c r="S121" s="2">
        <v>1</v>
      </c>
      <c r="T121" s="2">
        <v>1</v>
      </c>
      <c r="U121" s="2">
        <v>1</v>
      </c>
      <c r="V121" s="2">
        <v>1</v>
      </c>
      <c r="W121" s="2">
        <v>1</v>
      </c>
      <c r="X121" s="2">
        <v>1</v>
      </c>
      <c r="Y121" s="2">
        <v>1</v>
      </c>
      <c r="Z121" s="2">
        <v>1</v>
      </c>
      <c r="AA121" s="2">
        <v>1</v>
      </c>
      <c r="AB121" s="2">
        <v>1</v>
      </c>
      <c r="AC121" s="2">
        <v>1</v>
      </c>
      <c r="AD121" s="2">
        <v>1</v>
      </c>
      <c r="AE121" s="2">
        <v>0</v>
      </c>
      <c r="AF121" s="2">
        <v>1</v>
      </c>
      <c r="AG121" s="2">
        <v>3</v>
      </c>
      <c r="AH121" s="2">
        <v>1</v>
      </c>
      <c r="AI121" s="2">
        <v>3</v>
      </c>
      <c r="AJ121" s="46">
        <v>1</v>
      </c>
      <c r="AK121" s="2">
        <v>1</v>
      </c>
      <c r="AL121" s="2">
        <v>0</v>
      </c>
      <c r="AM121" s="2">
        <v>0</v>
      </c>
      <c r="AN121" s="2">
        <v>0</v>
      </c>
      <c r="AO121" s="2">
        <v>0</v>
      </c>
      <c r="AP121" s="2">
        <v>1</v>
      </c>
      <c r="AQ121" s="2">
        <v>0</v>
      </c>
      <c r="AR121" s="2">
        <v>1</v>
      </c>
      <c r="AS121" s="2">
        <v>0</v>
      </c>
      <c r="AT121" s="2">
        <v>0</v>
      </c>
      <c r="AU121" s="2">
        <v>0</v>
      </c>
      <c r="AV121" s="2">
        <v>0</v>
      </c>
      <c r="AW121" s="2">
        <v>1</v>
      </c>
      <c r="AX121" s="2">
        <v>0</v>
      </c>
      <c r="AY121" s="2">
        <v>0</v>
      </c>
      <c r="AZ121" s="2">
        <v>1</v>
      </c>
      <c r="BA121" s="2">
        <v>1</v>
      </c>
      <c r="BB121" s="2">
        <v>1</v>
      </c>
      <c r="BC121" s="2">
        <v>1</v>
      </c>
      <c r="BD121" s="2">
        <v>1</v>
      </c>
      <c r="BE121" s="2">
        <v>0</v>
      </c>
      <c r="BF121" s="2">
        <v>1</v>
      </c>
      <c r="BG121" s="2">
        <v>0</v>
      </c>
      <c r="BH121" s="2">
        <v>0</v>
      </c>
      <c r="BI121" s="2">
        <v>0</v>
      </c>
      <c r="BJ121" s="2">
        <v>0</v>
      </c>
      <c r="BK121" s="2">
        <v>1</v>
      </c>
      <c r="BL121" s="2">
        <v>1</v>
      </c>
      <c r="BM121" s="2">
        <v>0</v>
      </c>
      <c r="BN121" s="2">
        <v>1</v>
      </c>
      <c r="BO121" s="2">
        <v>0</v>
      </c>
      <c r="BP121" s="2">
        <v>0</v>
      </c>
      <c r="BQ121" s="2">
        <v>0</v>
      </c>
      <c r="BR121" s="2">
        <v>1</v>
      </c>
      <c r="BS121" s="2">
        <v>1</v>
      </c>
      <c r="BT121" s="2">
        <v>0</v>
      </c>
      <c r="BU121" s="2">
        <v>0</v>
      </c>
      <c r="BV121" s="2">
        <v>0</v>
      </c>
      <c r="BW121" s="2">
        <v>0</v>
      </c>
      <c r="BX121" s="2">
        <v>0</v>
      </c>
      <c r="BY121" s="2">
        <v>0</v>
      </c>
      <c r="BZ121" s="2">
        <v>1</v>
      </c>
      <c r="CA121" s="2">
        <v>0</v>
      </c>
      <c r="CB121" s="2">
        <v>1</v>
      </c>
      <c r="CC121" s="2">
        <v>1</v>
      </c>
      <c r="CD121" s="2" t="s">
        <v>1453</v>
      </c>
      <c r="CE121" s="2">
        <v>5050</v>
      </c>
      <c r="CF121" s="46">
        <v>3322</v>
      </c>
      <c r="CG121" s="2">
        <v>0</v>
      </c>
      <c r="CH121" s="46">
        <v>2</v>
      </c>
      <c r="CI121" s="2">
        <v>1</v>
      </c>
      <c r="CJ121" s="2">
        <v>0</v>
      </c>
      <c r="CK121" s="2">
        <v>0</v>
      </c>
      <c r="CL121" s="2">
        <v>1</v>
      </c>
      <c r="CM121" s="2">
        <v>2</v>
      </c>
      <c r="CN121" s="2">
        <v>0</v>
      </c>
      <c r="CO121" s="2">
        <v>1</v>
      </c>
      <c r="CP121" s="2">
        <v>1</v>
      </c>
      <c r="CQ121" s="2">
        <v>2</v>
      </c>
      <c r="CR121" s="2">
        <v>1</v>
      </c>
      <c r="CT121" s="46">
        <v>4</v>
      </c>
      <c r="CU121" s="46">
        <v>160</v>
      </c>
      <c r="CV121" s="2">
        <v>0</v>
      </c>
      <c r="CX121" s="2">
        <v>0</v>
      </c>
      <c r="CZ121" s="2">
        <v>0</v>
      </c>
      <c r="DB121" s="46">
        <v>1</v>
      </c>
      <c r="DC121" s="46">
        <v>40</v>
      </c>
      <c r="DD121" s="46">
        <v>3</v>
      </c>
      <c r="DE121" s="46">
        <v>120</v>
      </c>
      <c r="DF121" s="2">
        <v>1</v>
      </c>
      <c r="DG121" s="2">
        <v>40</v>
      </c>
      <c r="DH121" s="46">
        <v>2</v>
      </c>
      <c r="DI121" s="46">
        <v>80</v>
      </c>
      <c r="DJ121" s="46">
        <v>1</v>
      </c>
      <c r="DK121" s="46">
        <v>32</v>
      </c>
      <c r="DL121" s="2">
        <v>2</v>
      </c>
      <c r="DM121" s="2">
        <v>80</v>
      </c>
      <c r="DN121" s="46">
        <v>4</v>
      </c>
      <c r="DO121" s="46">
        <v>160</v>
      </c>
      <c r="DP121" s="46">
        <v>1</v>
      </c>
      <c r="DQ121" s="46">
        <v>40</v>
      </c>
      <c r="DR121" s="2">
        <v>1</v>
      </c>
      <c r="DS121" s="46">
        <v>0</v>
      </c>
      <c r="DT121" s="46"/>
      <c r="DU121" s="46">
        <v>1</v>
      </c>
      <c r="DV121" s="46">
        <v>40</v>
      </c>
      <c r="DW121" s="46">
        <v>1</v>
      </c>
      <c r="DX121" s="46">
        <v>40</v>
      </c>
      <c r="DY121" s="46">
        <v>1</v>
      </c>
      <c r="DZ121" s="46">
        <v>40</v>
      </c>
      <c r="EA121" s="46">
        <v>1</v>
      </c>
      <c r="EB121" s="46">
        <v>40</v>
      </c>
      <c r="EC121" s="46">
        <v>1</v>
      </c>
      <c r="ED121" s="46">
        <v>40</v>
      </c>
      <c r="EE121" s="46">
        <v>1</v>
      </c>
      <c r="EF121" s="46">
        <v>40</v>
      </c>
      <c r="EG121" s="46">
        <v>0</v>
      </c>
      <c r="EH121" s="46"/>
      <c r="EI121" s="2">
        <v>0</v>
      </c>
      <c r="EJ121" s="2">
        <v>0</v>
      </c>
      <c r="EK121" s="2">
        <v>0</v>
      </c>
      <c r="EL121" s="2">
        <v>0</v>
      </c>
      <c r="EM121" s="2">
        <v>0</v>
      </c>
      <c r="EN121" s="2">
        <v>0</v>
      </c>
      <c r="EO121" s="2">
        <v>0</v>
      </c>
      <c r="EP121" s="2">
        <v>0</v>
      </c>
      <c r="EQ121" s="2">
        <v>0</v>
      </c>
      <c r="ER121" s="2">
        <v>0</v>
      </c>
      <c r="ES121" s="2">
        <v>0</v>
      </c>
      <c r="ET121" s="2">
        <v>0</v>
      </c>
      <c r="EU121" s="2">
        <v>0</v>
      </c>
      <c r="FD121" s="2">
        <v>0</v>
      </c>
      <c r="FZ121" s="2">
        <v>0</v>
      </c>
      <c r="GV121" s="2">
        <v>1</v>
      </c>
      <c r="GW121" s="2">
        <v>1</v>
      </c>
      <c r="GX121" s="2">
        <v>0</v>
      </c>
      <c r="GY121" s="2">
        <v>0</v>
      </c>
      <c r="GZ121" s="2">
        <v>0</v>
      </c>
      <c r="HA121" s="2">
        <v>0</v>
      </c>
      <c r="HB121" s="2">
        <v>0</v>
      </c>
      <c r="HC121" s="2">
        <v>0</v>
      </c>
      <c r="HD121" s="2">
        <v>1</v>
      </c>
      <c r="HE121" s="2">
        <v>0</v>
      </c>
      <c r="HF121" s="2">
        <v>0</v>
      </c>
      <c r="HG121" s="2">
        <v>0</v>
      </c>
      <c r="HH121" s="2">
        <v>0</v>
      </c>
      <c r="HI121" s="2">
        <v>1</v>
      </c>
      <c r="HJ121" s="2">
        <v>0</v>
      </c>
      <c r="HK121" s="2">
        <v>0</v>
      </c>
      <c r="HL121" s="2">
        <v>0</v>
      </c>
      <c r="HM121" s="2">
        <v>0</v>
      </c>
      <c r="HN121" s="2">
        <v>0</v>
      </c>
      <c r="HO121" s="2">
        <v>0</v>
      </c>
      <c r="HP121" s="2">
        <v>1</v>
      </c>
      <c r="HQ121" s="2">
        <v>0</v>
      </c>
      <c r="HR121" s="2">
        <v>1</v>
      </c>
      <c r="HS121" s="2">
        <v>1</v>
      </c>
      <c r="HT121" s="2">
        <v>0</v>
      </c>
      <c r="HU121" s="2">
        <v>0</v>
      </c>
      <c r="HV121" s="2">
        <v>0</v>
      </c>
      <c r="HW121" s="2">
        <v>0</v>
      </c>
      <c r="HX121" s="2">
        <v>0</v>
      </c>
      <c r="HY121" s="2">
        <v>0</v>
      </c>
      <c r="HZ121" s="2">
        <v>1</v>
      </c>
      <c r="IA121" s="2">
        <v>0</v>
      </c>
      <c r="IB121" s="2">
        <v>0</v>
      </c>
      <c r="IC121" s="2">
        <v>0</v>
      </c>
      <c r="ID121" s="2">
        <v>1</v>
      </c>
      <c r="IE121" s="2">
        <v>0</v>
      </c>
      <c r="IF121" s="2">
        <v>0</v>
      </c>
      <c r="IG121" s="2">
        <v>0</v>
      </c>
      <c r="IP121" s="2">
        <v>2</v>
      </c>
      <c r="IQ121" s="2">
        <v>0</v>
      </c>
      <c r="IR121" s="2">
        <v>0</v>
      </c>
      <c r="IS121" s="2">
        <v>1</v>
      </c>
      <c r="IT121" s="2">
        <v>0</v>
      </c>
      <c r="IU121" s="2">
        <v>1</v>
      </c>
      <c r="IV121" s="2">
        <v>1</v>
      </c>
      <c r="IW121" s="2">
        <v>0</v>
      </c>
      <c r="IX121" s="2">
        <v>1</v>
      </c>
      <c r="IY121" s="2">
        <v>1</v>
      </c>
      <c r="IZ121" s="2">
        <v>2</v>
      </c>
      <c r="JA121" s="2">
        <v>1</v>
      </c>
      <c r="JB121" s="2">
        <v>1</v>
      </c>
      <c r="JC121" s="2">
        <v>0</v>
      </c>
      <c r="JD121" s="2">
        <v>1</v>
      </c>
      <c r="JE121" s="2">
        <v>1</v>
      </c>
      <c r="JF121" s="2">
        <v>1</v>
      </c>
      <c r="JG121" s="2">
        <v>1</v>
      </c>
      <c r="JH121" s="2">
        <v>2</v>
      </c>
      <c r="JI121" s="2">
        <v>1</v>
      </c>
      <c r="JJ121" s="2">
        <v>0</v>
      </c>
      <c r="JK121" s="2">
        <v>2</v>
      </c>
      <c r="JL121" s="2">
        <v>0</v>
      </c>
      <c r="JM121" s="2">
        <v>0</v>
      </c>
      <c r="JN121" s="2">
        <v>0</v>
      </c>
      <c r="JO121" s="2">
        <v>0</v>
      </c>
      <c r="JP121" s="2">
        <v>1</v>
      </c>
      <c r="JQ121" s="2">
        <v>0</v>
      </c>
      <c r="JR121" s="2">
        <v>0</v>
      </c>
      <c r="JS121" s="2">
        <v>0</v>
      </c>
      <c r="JT121" s="2">
        <v>1</v>
      </c>
      <c r="JU121" s="2">
        <v>0</v>
      </c>
      <c r="JV121" s="2">
        <v>0</v>
      </c>
      <c r="JW121" s="2">
        <v>1</v>
      </c>
      <c r="JX121" s="2">
        <v>0</v>
      </c>
      <c r="JY121" s="2">
        <v>0</v>
      </c>
      <c r="JZ121" s="2">
        <v>0</v>
      </c>
      <c r="KA121" s="2">
        <v>0</v>
      </c>
      <c r="KB121" s="2">
        <v>0</v>
      </c>
      <c r="KC121" s="2">
        <v>1</v>
      </c>
      <c r="KD121" s="2">
        <v>0</v>
      </c>
      <c r="KE121" s="2">
        <v>0</v>
      </c>
      <c r="KF121" s="2">
        <v>1</v>
      </c>
      <c r="KG121" s="2">
        <v>14</v>
      </c>
      <c r="KH121" s="2">
        <v>1</v>
      </c>
      <c r="KJ121" s="2">
        <v>4</v>
      </c>
      <c r="KK121" s="2">
        <v>4</v>
      </c>
      <c r="KL121" s="2">
        <v>4</v>
      </c>
      <c r="KM121" s="2">
        <v>4</v>
      </c>
      <c r="KN121" s="2">
        <v>2</v>
      </c>
      <c r="KO121" s="2">
        <v>3</v>
      </c>
      <c r="KP121" s="2">
        <v>4</v>
      </c>
      <c r="KQ121" s="2">
        <v>3</v>
      </c>
      <c r="KR121" s="2">
        <v>3</v>
      </c>
      <c r="KS121" s="2">
        <v>4</v>
      </c>
      <c r="KT121" s="2">
        <v>3</v>
      </c>
      <c r="KU121" s="2">
        <v>2</v>
      </c>
      <c r="KV121" s="2">
        <v>0</v>
      </c>
      <c r="LE121" s="2">
        <v>1</v>
      </c>
      <c r="LF121" s="2">
        <v>1</v>
      </c>
      <c r="LG121" s="2">
        <v>0</v>
      </c>
      <c r="LH121" s="2">
        <v>0</v>
      </c>
      <c r="LI121" s="2">
        <v>0</v>
      </c>
      <c r="LJ121" s="2">
        <v>1</v>
      </c>
      <c r="LK121" s="2">
        <v>1</v>
      </c>
      <c r="LL121" s="2">
        <v>1</v>
      </c>
      <c r="LM121" s="2">
        <v>0</v>
      </c>
      <c r="LN121" s="46">
        <v>2</v>
      </c>
      <c r="LO121" s="46">
        <v>2</v>
      </c>
      <c r="LP121" s="2">
        <v>1</v>
      </c>
      <c r="LQ121" s="2">
        <v>2</v>
      </c>
      <c r="LR121" s="2">
        <v>0</v>
      </c>
      <c r="LS121" s="2">
        <v>1</v>
      </c>
      <c r="LT121" s="46">
        <v>1</v>
      </c>
      <c r="LU121" s="46">
        <v>1</v>
      </c>
      <c r="LV121" s="2">
        <v>1</v>
      </c>
      <c r="LW121" s="2">
        <v>0</v>
      </c>
      <c r="LX121" s="2">
        <v>0</v>
      </c>
      <c r="LY121" s="46">
        <v>1</v>
      </c>
      <c r="LZ121" s="46">
        <v>1</v>
      </c>
      <c r="MA121" s="46">
        <v>0</v>
      </c>
      <c r="MB121" s="2">
        <v>0</v>
      </c>
      <c r="MC121" s="2">
        <v>1</v>
      </c>
      <c r="MD121" s="2">
        <v>0</v>
      </c>
      <c r="ME121" s="2">
        <v>0</v>
      </c>
      <c r="MF121" s="2">
        <v>0</v>
      </c>
      <c r="MG121" s="2">
        <v>0</v>
      </c>
      <c r="MH121" s="2">
        <v>1</v>
      </c>
      <c r="MI121" s="2">
        <v>1</v>
      </c>
      <c r="MJ121" s="2">
        <v>1</v>
      </c>
      <c r="MK121" s="2">
        <v>1</v>
      </c>
      <c r="ML121" s="2">
        <v>0</v>
      </c>
      <c r="MM121" s="2">
        <v>0</v>
      </c>
      <c r="MN121" s="46">
        <v>1</v>
      </c>
      <c r="MO121" s="46">
        <v>1</v>
      </c>
      <c r="MP121" s="2">
        <v>1</v>
      </c>
      <c r="MQ121" s="2">
        <v>0</v>
      </c>
      <c r="MR121" s="2">
        <v>0</v>
      </c>
      <c r="MS121" s="2">
        <v>2</v>
      </c>
      <c r="MT121" s="2">
        <v>2</v>
      </c>
      <c r="MU121" s="2">
        <v>3</v>
      </c>
      <c r="MV121" s="2">
        <v>3</v>
      </c>
      <c r="MW121" s="2">
        <v>2</v>
      </c>
      <c r="MX121" s="2">
        <v>2</v>
      </c>
      <c r="MY121" s="2">
        <v>0</v>
      </c>
      <c r="MZ121" s="2">
        <v>0</v>
      </c>
      <c r="NA121" s="2">
        <v>1</v>
      </c>
      <c r="NB121" s="2">
        <v>1</v>
      </c>
      <c r="NC121" s="2">
        <v>1</v>
      </c>
      <c r="ND121" s="2">
        <v>1</v>
      </c>
      <c r="NE121" s="2">
        <v>0</v>
      </c>
      <c r="NF121" s="46">
        <v>1</v>
      </c>
      <c r="NG121" s="46">
        <v>0</v>
      </c>
      <c r="NH121" s="2">
        <v>1</v>
      </c>
      <c r="NI121" s="2">
        <v>1</v>
      </c>
      <c r="NJ121" s="38">
        <v>44088</v>
      </c>
      <c r="NK121" s="2">
        <v>2</v>
      </c>
      <c r="NL121" s="2">
        <v>1</v>
      </c>
      <c r="NM121" s="2">
        <v>0</v>
      </c>
      <c r="NN121" s="2">
        <v>0</v>
      </c>
      <c r="NO121" s="2">
        <v>0</v>
      </c>
      <c r="NP121" s="2">
        <v>0</v>
      </c>
      <c r="NQ121" s="2">
        <v>0</v>
      </c>
      <c r="NR121" s="2">
        <v>1</v>
      </c>
      <c r="NS121" s="2">
        <v>0</v>
      </c>
      <c r="NT121" s="2">
        <v>1</v>
      </c>
      <c r="NU121" s="2">
        <v>1</v>
      </c>
      <c r="NV121" s="2">
        <v>0</v>
      </c>
      <c r="NW121" s="2">
        <v>1</v>
      </c>
      <c r="NX121" s="2">
        <v>0</v>
      </c>
      <c r="NY121" s="2">
        <v>0</v>
      </c>
      <c r="NZ121" s="2">
        <v>0</v>
      </c>
      <c r="OA121" s="2">
        <v>0</v>
      </c>
      <c r="OB121" s="2">
        <v>0</v>
      </c>
      <c r="OC121" s="2">
        <v>0</v>
      </c>
      <c r="OD121" s="2">
        <v>0</v>
      </c>
      <c r="OE121" s="2">
        <v>0</v>
      </c>
      <c r="OF121" s="2">
        <v>0</v>
      </c>
      <c r="OG121" s="2">
        <v>0</v>
      </c>
      <c r="OH121" s="2">
        <v>0</v>
      </c>
      <c r="OI121" s="2">
        <v>1</v>
      </c>
      <c r="OJ121" s="2">
        <v>1</v>
      </c>
      <c r="OK121" s="2">
        <v>1</v>
      </c>
      <c r="OL121" s="2">
        <v>1</v>
      </c>
      <c r="OM121" s="2">
        <v>1</v>
      </c>
      <c r="ON121" s="2">
        <v>3</v>
      </c>
      <c r="OO121" s="2">
        <v>1</v>
      </c>
      <c r="OP121" s="2">
        <v>1</v>
      </c>
      <c r="OQ121" s="2">
        <v>1</v>
      </c>
      <c r="OR121" s="2">
        <v>3</v>
      </c>
      <c r="OS121" s="2">
        <v>1</v>
      </c>
      <c r="OT121" s="46">
        <v>2</v>
      </c>
      <c r="OU121" s="2">
        <v>3</v>
      </c>
      <c r="OV121" s="2">
        <v>3</v>
      </c>
      <c r="OW121" s="2">
        <v>1</v>
      </c>
      <c r="OX121" s="2">
        <v>1</v>
      </c>
      <c r="OY121" s="2">
        <v>3</v>
      </c>
      <c r="OZ121" s="2">
        <v>1</v>
      </c>
      <c r="PA121" s="2">
        <v>1</v>
      </c>
      <c r="PB121" s="2">
        <v>1</v>
      </c>
      <c r="PC121" s="46">
        <v>1</v>
      </c>
      <c r="PD121" s="46">
        <v>1</v>
      </c>
      <c r="PE121" s="2">
        <v>1</v>
      </c>
      <c r="PF121" s="2">
        <v>1</v>
      </c>
      <c r="PG121" s="2">
        <v>1</v>
      </c>
      <c r="PH121" s="46">
        <v>1</v>
      </c>
      <c r="PI121" s="2">
        <v>1</v>
      </c>
      <c r="PJ121" s="2">
        <v>1</v>
      </c>
      <c r="PK121" s="2">
        <v>1</v>
      </c>
      <c r="PL121" s="2">
        <v>1</v>
      </c>
      <c r="PM121" s="2">
        <v>1</v>
      </c>
      <c r="PN121" s="2">
        <v>1</v>
      </c>
      <c r="PO121" s="2">
        <v>1</v>
      </c>
      <c r="PP121" s="2">
        <v>3</v>
      </c>
      <c r="PQ121" s="2">
        <v>3</v>
      </c>
      <c r="PR121" s="2">
        <v>3</v>
      </c>
      <c r="PS121" s="2">
        <v>1</v>
      </c>
      <c r="PT121" s="2">
        <v>3</v>
      </c>
      <c r="PU121" s="2">
        <v>1</v>
      </c>
      <c r="PV121" s="2">
        <v>3</v>
      </c>
      <c r="PW121" s="2">
        <v>1</v>
      </c>
      <c r="PX121" s="2">
        <v>1</v>
      </c>
      <c r="PY121" s="2">
        <v>1</v>
      </c>
      <c r="PZ121" s="2">
        <v>3</v>
      </c>
      <c r="QA121" s="2">
        <v>1</v>
      </c>
      <c r="QB121" s="2">
        <v>1</v>
      </c>
      <c r="QC121" s="2">
        <v>1</v>
      </c>
      <c r="QD121" s="2">
        <v>1</v>
      </c>
      <c r="QE121" s="2">
        <v>1</v>
      </c>
      <c r="QF121" s="2">
        <v>3</v>
      </c>
      <c r="QG121" s="2">
        <v>1</v>
      </c>
      <c r="QH121" s="2">
        <v>1</v>
      </c>
      <c r="QI121" s="2">
        <v>3</v>
      </c>
      <c r="QJ121" s="2">
        <v>2</v>
      </c>
      <c r="QK121" s="2">
        <v>0</v>
      </c>
      <c r="QL121" s="2">
        <v>1</v>
      </c>
      <c r="QM121" s="2">
        <v>1</v>
      </c>
      <c r="QN121" s="2">
        <v>1</v>
      </c>
      <c r="QO121" s="2">
        <v>2</v>
      </c>
      <c r="QP121" s="2">
        <v>1</v>
      </c>
      <c r="QQ121" s="2">
        <v>1</v>
      </c>
      <c r="QR121" s="2">
        <v>1</v>
      </c>
      <c r="QS121" s="2" t="s">
        <v>2665</v>
      </c>
      <c r="QT121" s="2">
        <v>1</v>
      </c>
      <c r="QU121" s="2" t="s">
        <v>2665</v>
      </c>
      <c r="QV121" s="2">
        <v>3</v>
      </c>
      <c r="QW121" s="2">
        <v>1</v>
      </c>
      <c r="QX121" s="2">
        <v>1</v>
      </c>
      <c r="QY121" s="2">
        <v>0</v>
      </c>
      <c r="RA121" s="2">
        <v>0</v>
      </c>
      <c r="RB121" s="2">
        <v>1</v>
      </c>
      <c r="RC121" s="2">
        <v>1</v>
      </c>
      <c r="RD121" s="2">
        <v>3</v>
      </c>
      <c r="RE121" s="2">
        <v>1</v>
      </c>
      <c r="RF121" s="2">
        <v>1</v>
      </c>
      <c r="RG121" s="2">
        <v>1</v>
      </c>
      <c r="RH121" s="2">
        <v>1</v>
      </c>
      <c r="RJ121" s="2">
        <v>1</v>
      </c>
      <c r="RK121" s="2">
        <v>1</v>
      </c>
      <c r="RL121" s="2">
        <v>0</v>
      </c>
      <c r="RM121" s="2">
        <v>0</v>
      </c>
      <c r="RN121" s="2">
        <v>0</v>
      </c>
      <c r="RO121" s="2">
        <v>0</v>
      </c>
      <c r="RP121" s="2">
        <v>0</v>
      </c>
      <c r="RQ121" s="2">
        <v>0</v>
      </c>
      <c r="RR121" s="2">
        <v>1</v>
      </c>
      <c r="RS121" s="2">
        <v>0</v>
      </c>
      <c r="RT121" s="2">
        <v>1</v>
      </c>
      <c r="RU121" s="2">
        <v>1</v>
      </c>
      <c r="RV121" s="2">
        <v>1</v>
      </c>
      <c r="RW121" s="2">
        <v>1</v>
      </c>
      <c r="RX121" s="2">
        <v>1</v>
      </c>
      <c r="RY121" s="2">
        <v>1</v>
      </c>
      <c r="RZ121" s="2">
        <v>1</v>
      </c>
      <c r="SA121" s="2">
        <v>1</v>
      </c>
      <c r="SB121" s="2">
        <v>1</v>
      </c>
      <c r="SC121" s="2">
        <v>0</v>
      </c>
      <c r="SD121" s="2">
        <v>0</v>
      </c>
      <c r="SE121" s="2">
        <v>0</v>
      </c>
      <c r="SF121" s="2">
        <v>0</v>
      </c>
      <c r="SG121" s="2">
        <v>0</v>
      </c>
      <c r="SH121" s="2">
        <v>0</v>
      </c>
      <c r="SI121" s="2">
        <v>0</v>
      </c>
      <c r="SK121" s="2">
        <v>1</v>
      </c>
      <c r="SL121" s="2">
        <v>1</v>
      </c>
      <c r="SM121" s="2">
        <v>1</v>
      </c>
      <c r="SN121" s="2">
        <v>1</v>
      </c>
      <c r="SO121" s="2">
        <v>1</v>
      </c>
      <c r="SP121" s="2">
        <v>1</v>
      </c>
      <c r="SQ121" s="2">
        <v>1</v>
      </c>
      <c r="SR121" s="2">
        <v>0</v>
      </c>
      <c r="SS121" s="2">
        <v>1</v>
      </c>
      <c r="ST121" s="2">
        <v>1</v>
      </c>
      <c r="SU121" s="2">
        <v>1</v>
      </c>
      <c r="SV121" s="2">
        <v>1</v>
      </c>
      <c r="SW121" s="2">
        <v>1</v>
      </c>
      <c r="SX121" s="2">
        <v>1</v>
      </c>
      <c r="SY121" s="2">
        <v>0</v>
      </c>
      <c r="SZ121" s="2">
        <v>1</v>
      </c>
      <c r="TA121" s="2">
        <v>1</v>
      </c>
      <c r="TB121" s="2">
        <v>1</v>
      </c>
      <c r="TC121" s="2">
        <v>0</v>
      </c>
      <c r="TE121" s="2">
        <v>0</v>
      </c>
      <c r="TF121" s="2">
        <v>0</v>
      </c>
      <c r="TG121" s="2">
        <v>1</v>
      </c>
      <c r="TH121" s="2">
        <v>1</v>
      </c>
      <c r="TI121" s="2">
        <v>1</v>
      </c>
      <c r="TJ121" s="2">
        <v>1</v>
      </c>
      <c r="TK121" s="2">
        <v>1</v>
      </c>
      <c r="TL121" s="2">
        <v>1</v>
      </c>
      <c r="TM121" s="2">
        <v>1</v>
      </c>
      <c r="TN121" s="2">
        <v>1</v>
      </c>
      <c r="TO121" s="2">
        <v>1</v>
      </c>
      <c r="TP121" s="2">
        <v>1</v>
      </c>
      <c r="TQ121" s="2">
        <v>1</v>
      </c>
      <c r="TR121" s="2">
        <v>1</v>
      </c>
      <c r="TS121" s="2">
        <v>1</v>
      </c>
      <c r="TT121" s="2">
        <v>0</v>
      </c>
      <c r="TU121" s="2">
        <v>0</v>
      </c>
      <c r="TV121" s="2">
        <v>0</v>
      </c>
      <c r="TW121" s="2">
        <v>1</v>
      </c>
      <c r="TX121" s="2">
        <v>0</v>
      </c>
      <c r="TY121" s="2">
        <v>0</v>
      </c>
      <c r="UA121" s="2">
        <v>1</v>
      </c>
      <c r="UB121" s="2">
        <v>2</v>
      </c>
      <c r="UC121" s="2">
        <v>1</v>
      </c>
      <c r="UD121" s="2">
        <v>0</v>
      </c>
      <c r="UE121" s="2">
        <v>1</v>
      </c>
      <c r="UF121" s="2">
        <v>1</v>
      </c>
      <c r="UG121" s="2">
        <v>1</v>
      </c>
      <c r="UH121" s="2">
        <v>0</v>
      </c>
      <c r="UI121" s="2">
        <v>1</v>
      </c>
      <c r="UJ121" s="2">
        <v>1</v>
      </c>
      <c r="UK121" s="2">
        <v>0</v>
      </c>
      <c r="UL121" s="2">
        <v>0</v>
      </c>
      <c r="UM121" s="2">
        <v>0</v>
      </c>
      <c r="UN121" s="2">
        <v>0</v>
      </c>
      <c r="UO121" s="2">
        <v>0</v>
      </c>
      <c r="UP121" s="2">
        <v>1</v>
      </c>
      <c r="UQ121" s="2">
        <v>0</v>
      </c>
      <c r="UR121" s="2">
        <v>0</v>
      </c>
      <c r="US121" s="2">
        <v>0</v>
      </c>
      <c r="UT121" s="2">
        <v>0</v>
      </c>
      <c r="UU121" s="2">
        <v>1</v>
      </c>
      <c r="UV121" s="2">
        <v>0</v>
      </c>
      <c r="UW121" s="2">
        <v>1</v>
      </c>
      <c r="UX121" s="2">
        <v>0</v>
      </c>
      <c r="UY121" s="2">
        <v>0</v>
      </c>
      <c r="UZ121" s="2">
        <v>2</v>
      </c>
    </row>
    <row r="122" spans="1:572" x14ac:dyDescent="0.25">
      <c r="A122" s="2">
        <v>187</v>
      </c>
      <c r="B122" s="2" t="s">
        <v>114</v>
      </c>
      <c r="C122" s="2" t="s">
        <v>1328</v>
      </c>
      <c r="D122" s="2">
        <v>1</v>
      </c>
      <c r="F122" s="31" t="s">
        <v>2666</v>
      </c>
      <c r="G122" s="2">
        <v>1</v>
      </c>
      <c r="H122" s="2">
        <v>0</v>
      </c>
      <c r="J122" s="2">
        <v>1</v>
      </c>
      <c r="K122" s="2">
        <v>1</v>
      </c>
      <c r="L122" s="2">
        <v>1</v>
      </c>
      <c r="M122" s="2">
        <v>1</v>
      </c>
      <c r="N122" s="2">
        <v>1</v>
      </c>
      <c r="O122" s="2">
        <v>1</v>
      </c>
      <c r="P122" s="2">
        <v>1</v>
      </c>
      <c r="Q122" s="2">
        <v>0</v>
      </c>
      <c r="R122" s="2">
        <v>1</v>
      </c>
      <c r="S122" s="2">
        <v>0</v>
      </c>
      <c r="T122" s="2">
        <v>1</v>
      </c>
      <c r="U122" s="2">
        <v>1</v>
      </c>
      <c r="V122" s="2">
        <v>1</v>
      </c>
      <c r="W122" s="2">
        <v>1</v>
      </c>
      <c r="X122" s="2">
        <v>1</v>
      </c>
      <c r="Y122" s="2">
        <v>1</v>
      </c>
      <c r="Z122" s="2">
        <v>1</v>
      </c>
      <c r="AA122" s="2">
        <v>1</v>
      </c>
      <c r="AB122" s="2">
        <v>1</v>
      </c>
      <c r="AC122" s="2">
        <v>1</v>
      </c>
      <c r="AD122" s="2">
        <v>1</v>
      </c>
      <c r="AE122" s="2">
        <v>0</v>
      </c>
      <c r="AF122" s="2">
        <v>1</v>
      </c>
      <c r="AG122" s="2">
        <v>3</v>
      </c>
      <c r="AH122" s="2">
        <v>1</v>
      </c>
      <c r="AI122" s="2">
        <v>3</v>
      </c>
      <c r="AJ122" s="46">
        <v>0</v>
      </c>
      <c r="AK122" s="2">
        <v>0</v>
      </c>
      <c r="AL122" s="2">
        <v>0</v>
      </c>
      <c r="AM122" s="2">
        <v>0</v>
      </c>
      <c r="AN122" s="2">
        <v>0</v>
      </c>
      <c r="AO122" s="2">
        <v>0</v>
      </c>
      <c r="AP122" s="2">
        <v>0</v>
      </c>
      <c r="AQ122" s="2">
        <v>0</v>
      </c>
      <c r="AR122" s="2">
        <v>0</v>
      </c>
      <c r="AS122" s="2">
        <v>0</v>
      </c>
      <c r="AT122" s="2">
        <v>0</v>
      </c>
      <c r="AU122" s="2">
        <v>0</v>
      </c>
      <c r="AV122" s="2">
        <v>0</v>
      </c>
      <c r="AW122" s="2">
        <v>0</v>
      </c>
      <c r="AX122" s="2">
        <v>0</v>
      </c>
      <c r="AY122" s="2">
        <v>0</v>
      </c>
      <c r="AZ122" s="2">
        <v>0</v>
      </c>
      <c r="BA122" s="2">
        <v>0</v>
      </c>
      <c r="BB122" s="2">
        <v>0</v>
      </c>
      <c r="BC122" s="2">
        <v>0</v>
      </c>
      <c r="BD122" s="2">
        <v>0</v>
      </c>
      <c r="BE122" s="2">
        <v>0</v>
      </c>
      <c r="BF122" s="2">
        <v>1</v>
      </c>
      <c r="BG122" s="2">
        <v>2</v>
      </c>
      <c r="BH122" s="2">
        <v>0</v>
      </c>
      <c r="BI122" s="2">
        <v>0</v>
      </c>
      <c r="BJ122" s="2">
        <v>0</v>
      </c>
      <c r="BK122" s="2">
        <v>0</v>
      </c>
      <c r="BL122" s="2">
        <v>2</v>
      </c>
      <c r="BM122" s="2">
        <v>0</v>
      </c>
      <c r="BN122" s="2">
        <v>0</v>
      </c>
      <c r="BO122" s="2">
        <v>0</v>
      </c>
      <c r="BP122" s="2">
        <v>0</v>
      </c>
      <c r="BQ122" s="2">
        <v>0</v>
      </c>
      <c r="BR122" s="2">
        <v>0</v>
      </c>
      <c r="BS122" s="2">
        <v>0</v>
      </c>
      <c r="CB122" s="2">
        <v>1</v>
      </c>
      <c r="CC122" s="2">
        <v>1</v>
      </c>
      <c r="CD122" s="2" t="s">
        <v>1454</v>
      </c>
      <c r="CE122" s="2">
        <v>2000</v>
      </c>
      <c r="CF122" s="46">
        <v>780</v>
      </c>
      <c r="CG122" s="2">
        <v>0</v>
      </c>
      <c r="CH122" s="46">
        <v>0</v>
      </c>
      <c r="CI122" s="2">
        <v>0</v>
      </c>
      <c r="CJ122" s="2">
        <v>0</v>
      </c>
      <c r="CK122" s="2">
        <v>1</v>
      </c>
      <c r="CL122" s="2">
        <v>1</v>
      </c>
      <c r="CM122" s="2">
        <v>0</v>
      </c>
      <c r="CN122" s="2">
        <v>1</v>
      </c>
      <c r="CO122" s="2">
        <v>1</v>
      </c>
      <c r="CP122" s="2">
        <v>1</v>
      </c>
      <c r="CQ122" s="2">
        <v>1</v>
      </c>
      <c r="CR122" s="2">
        <v>1</v>
      </c>
      <c r="CT122" s="46">
        <v>2</v>
      </c>
      <c r="CU122" s="46">
        <v>80</v>
      </c>
      <c r="CV122" s="2">
        <v>0</v>
      </c>
      <c r="CX122" s="2">
        <v>1</v>
      </c>
      <c r="CY122" s="2">
        <v>40</v>
      </c>
      <c r="CZ122" s="2">
        <v>0</v>
      </c>
      <c r="DB122" s="46">
        <v>1</v>
      </c>
      <c r="DC122" s="46">
        <v>40</v>
      </c>
      <c r="DD122" s="46">
        <v>1</v>
      </c>
      <c r="DE122" s="46">
        <v>40</v>
      </c>
      <c r="DF122" s="2">
        <v>1</v>
      </c>
      <c r="DG122" s="2">
        <v>20</v>
      </c>
      <c r="DH122" s="46">
        <v>1</v>
      </c>
      <c r="DI122" s="46">
        <v>40</v>
      </c>
      <c r="DJ122" s="46">
        <v>0</v>
      </c>
      <c r="DK122" s="46"/>
      <c r="DL122" s="2">
        <v>2</v>
      </c>
      <c r="DM122" s="2">
        <v>40</v>
      </c>
      <c r="DN122" s="46">
        <v>2</v>
      </c>
      <c r="DO122" s="46">
        <v>40</v>
      </c>
      <c r="DP122" s="46">
        <v>1</v>
      </c>
      <c r="DQ122" s="46">
        <v>40</v>
      </c>
      <c r="DR122" s="2">
        <v>1</v>
      </c>
      <c r="DS122" s="46">
        <v>1</v>
      </c>
      <c r="DT122" s="46">
        <v>40</v>
      </c>
      <c r="DU122" s="46">
        <v>0</v>
      </c>
      <c r="DV122" s="46"/>
      <c r="DW122" s="46">
        <v>1</v>
      </c>
      <c r="DX122" s="46">
        <v>40</v>
      </c>
      <c r="DY122" s="46">
        <v>0</v>
      </c>
      <c r="DZ122" s="46"/>
      <c r="EA122" s="46">
        <v>0</v>
      </c>
      <c r="EB122" s="46"/>
      <c r="EC122" s="46">
        <v>0</v>
      </c>
      <c r="ED122" s="46"/>
      <c r="EE122" s="46">
        <v>1</v>
      </c>
      <c r="EF122" s="46">
        <v>40</v>
      </c>
      <c r="EG122" s="46">
        <v>0</v>
      </c>
      <c r="EH122" s="46"/>
      <c r="EI122" s="2">
        <v>0</v>
      </c>
      <c r="EJ122" s="2">
        <v>0</v>
      </c>
      <c r="EK122" s="2">
        <v>0</v>
      </c>
      <c r="EL122" s="2">
        <v>0</v>
      </c>
      <c r="EM122" s="2">
        <v>0</v>
      </c>
      <c r="EN122" s="2">
        <v>0</v>
      </c>
      <c r="EO122" s="2">
        <v>0</v>
      </c>
      <c r="EP122" s="2">
        <v>0</v>
      </c>
      <c r="EQ122" s="2">
        <v>0</v>
      </c>
      <c r="ER122" s="2">
        <v>0</v>
      </c>
      <c r="ES122" s="2">
        <v>0</v>
      </c>
      <c r="ET122" s="2">
        <v>0</v>
      </c>
      <c r="EU122" s="2">
        <v>0</v>
      </c>
      <c r="FD122" s="2">
        <v>0</v>
      </c>
      <c r="FZ122" s="2">
        <v>1</v>
      </c>
      <c r="GA122" s="2">
        <v>0</v>
      </c>
      <c r="GB122" s="2">
        <v>0</v>
      </c>
      <c r="GC122" s="2">
        <v>0</v>
      </c>
      <c r="GD122" s="2">
        <v>0</v>
      </c>
      <c r="GE122" s="2">
        <v>0</v>
      </c>
      <c r="GF122" s="2">
        <v>0</v>
      </c>
      <c r="GG122" s="2">
        <v>0</v>
      </c>
      <c r="GH122" s="2">
        <v>0</v>
      </c>
      <c r="GI122" s="2">
        <v>0</v>
      </c>
      <c r="GJ122" s="2">
        <v>0</v>
      </c>
      <c r="GK122" s="2">
        <v>1</v>
      </c>
      <c r="GL122" s="2">
        <v>0</v>
      </c>
      <c r="GM122" s="2">
        <v>0</v>
      </c>
      <c r="GV122" s="2">
        <v>0</v>
      </c>
      <c r="HR122" s="2">
        <v>0</v>
      </c>
      <c r="HS122" s="2">
        <v>0</v>
      </c>
      <c r="HT122" s="2">
        <v>0</v>
      </c>
      <c r="HU122" s="2">
        <v>0</v>
      </c>
      <c r="HV122" s="2">
        <v>0</v>
      </c>
      <c r="HW122" s="2">
        <v>1</v>
      </c>
      <c r="HX122" s="2">
        <v>0</v>
      </c>
      <c r="HY122" s="2">
        <v>0</v>
      </c>
      <c r="HZ122" s="2">
        <v>0</v>
      </c>
      <c r="IA122" s="2">
        <v>0</v>
      </c>
      <c r="IB122" s="2">
        <v>0</v>
      </c>
      <c r="IC122" s="2">
        <v>0</v>
      </c>
      <c r="ID122" s="2">
        <v>0</v>
      </c>
      <c r="IE122" s="2">
        <v>1</v>
      </c>
      <c r="IF122" s="2">
        <v>0</v>
      </c>
      <c r="IG122" s="2">
        <v>0</v>
      </c>
      <c r="IP122" s="2">
        <v>0</v>
      </c>
      <c r="IQ122" s="2">
        <v>0</v>
      </c>
      <c r="IR122" s="2">
        <v>0</v>
      </c>
      <c r="IS122" s="2">
        <v>0</v>
      </c>
      <c r="IT122" s="2">
        <v>0</v>
      </c>
      <c r="IU122" s="2">
        <v>0</v>
      </c>
      <c r="IV122" s="2">
        <v>0</v>
      </c>
      <c r="IW122" s="2">
        <v>0</v>
      </c>
      <c r="IX122" s="2">
        <v>0</v>
      </c>
      <c r="IY122" s="2">
        <v>0</v>
      </c>
      <c r="IZ122" s="2">
        <v>0</v>
      </c>
      <c r="JA122" s="2">
        <v>0</v>
      </c>
      <c r="JB122" s="2">
        <v>0</v>
      </c>
      <c r="JK122" s="2">
        <v>0</v>
      </c>
      <c r="JL122" s="2">
        <v>0</v>
      </c>
      <c r="JM122" s="2">
        <v>0</v>
      </c>
      <c r="JN122" s="2">
        <v>0</v>
      </c>
      <c r="JO122" s="2">
        <v>0</v>
      </c>
      <c r="JP122" s="2">
        <v>0</v>
      </c>
      <c r="JQ122" s="2">
        <v>0</v>
      </c>
      <c r="JR122" s="2">
        <v>0</v>
      </c>
      <c r="JS122" s="2">
        <v>0</v>
      </c>
      <c r="JT122" s="2">
        <v>0</v>
      </c>
      <c r="JU122" s="2">
        <v>0</v>
      </c>
      <c r="JV122" s="2">
        <v>0</v>
      </c>
      <c r="JW122" s="2">
        <v>0</v>
      </c>
      <c r="KF122" s="2">
        <v>1</v>
      </c>
      <c r="KG122" s="2">
        <v>14</v>
      </c>
      <c r="KH122" s="2">
        <v>0</v>
      </c>
      <c r="KI122" s="2">
        <v>1</v>
      </c>
      <c r="KJ122" s="2">
        <v>4</v>
      </c>
      <c r="KK122" s="2">
        <v>4</v>
      </c>
      <c r="KL122" s="2">
        <v>2</v>
      </c>
      <c r="KM122" s="2">
        <v>4</v>
      </c>
      <c r="KN122" s="2">
        <v>4</v>
      </c>
      <c r="KO122" s="2">
        <v>3</v>
      </c>
      <c r="KP122" s="2">
        <v>4</v>
      </c>
      <c r="KQ122" s="2">
        <v>3</v>
      </c>
      <c r="KR122" s="2">
        <v>4</v>
      </c>
      <c r="KS122" s="2">
        <v>4</v>
      </c>
      <c r="KT122" s="2">
        <v>2</v>
      </c>
      <c r="KU122" s="2">
        <v>4</v>
      </c>
      <c r="KV122" s="2">
        <v>0</v>
      </c>
      <c r="LE122" s="2">
        <v>1</v>
      </c>
      <c r="LF122" s="2">
        <v>1</v>
      </c>
      <c r="LG122" s="2">
        <v>1</v>
      </c>
      <c r="LH122" s="2">
        <v>0</v>
      </c>
      <c r="LI122" s="2">
        <v>1</v>
      </c>
      <c r="LJ122" s="2">
        <v>0</v>
      </c>
      <c r="LK122" s="2">
        <v>1</v>
      </c>
      <c r="LL122" s="2">
        <v>1</v>
      </c>
      <c r="LM122" s="2">
        <v>1</v>
      </c>
      <c r="LN122" s="46">
        <v>3</v>
      </c>
      <c r="LO122" s="46">
        <v>1</v>
      </c>
      <c r="LP122" s="2">
        <v>1</v>
      </c>
      <c r="LQ122" s="2">
        <v>1</v>
      </c>
      <c r="LR122" s="2">
        <v>1</v>
      </c>
      <c r="LS122" s="2">
        <v>1</v>
      </c>
      <c r="LT122" s="46">
        <v>1</v>
      </c>
      <c r="LU122" s="46">
        <v>1</v>
      </c>
      <c r="LV122" s="2">
        <v>0</v>
      </c>
      <c r="LW122" s="2">
        <v>0</v>
      </c>
      <c r="LX122" s="2">
        <v>0</v>
      </c>
      <c r="LY122" s="46">
        <v>1</v>
      </c>
      <c r="LZ122" s="46">
        <v>1</v>
      </c>
      <c r="MA122" s="46">
        <v>0</v>
      </c>
      <c r="MB122" s="2">
        <v>1</v>
      </c>
      <c r="MC122" s="2">
        <v>1</v>
      </c>
      <c r="MD122" s="2">
        <v>0</v>
      </c>
      <c r="ME122" s="2">
        <v>0</v>
      </c>
      <c r="MF122" s="2">
        <v>0</v>
      </c>
      <c r="MG122" s="2">
        <v>0</v>
      </c>
      <c r="MH122" s="2">
        <v>0</v>
      </c>
      <c r="MI122" s="2">
        <v>1</v>
      </c>
      <c r="MJ122" s="2">
        <v>1</v>
      </c>
      <c r="MK122" s="2">
        <v>1</v>
      </c>
      <c r="ML122" s="2">
        <v>0</v>
      </c>
      <c r="MM122" s="2">
        <v>0</v>
      </c>
      <c r="MN122" s="46">
        <v>0</v>
      </c>
      <c r="MO122" s="46">
        <v>1</v>
      </c>
      <c r="MP122" s="2">
        <v>0</v>
      </c>
      <c r="MQ122" s="2">
        <v>0</v>
      </c>
      <c r="MR122" s="2">
        <v>0</v>
      </c>
      <c r="MS122" s="2">
        <v>1</v>
      </c>
      <c r="MT122" s="2">
        <v>1</v>
      </c>
      <c r="MU122" s="2">
        <v>3</v>
      </c>
      <c r="MV122" s="2">
        <v>3</v>
      </c>
      <c r="MW122" s="2">
        <v>1</v>
      </c>
      <c r="MX122" s="2">
        <v>1</v>
      </c>
      <c r="MY122" s="2">
        <v>1</v>
      </c>
      <c r="MZ122" s="2">
        <v>1</v>
      </c>
      <c r="NA122" s="2">
        <v>1</v>
      </c>
      <c r="NB122" s="2">
        <v>1</v>
      </c>
      <c r="NC122" s="2">
        <v>1</v>
      </c>
      <c r="ND122" s="2">
        <v>0</v>
      </c>
      <c r="NE122" s="2">
        <v>0</v>
      </c>
      <c r="NF122" s="46">
        <v>0</v>
      </c>
      <c r="NG122" s="46"/>
      <c r="NJ122" s="2" t="s">
        <v>2539</v>
      </c>
      <c r="NM122" s="2">
        <v>0</v>
      </c>
      <c r="NN122" s="2">
        <v>0</v>
      </c>
      <c r="NO122" s="2">
        <v>0</v>
      </c>
      <c r="NP122" s="2">
        <v>0</v>
      </c>
      <c r="NQ122" s="2">
        <v>0</v>
      </c>
      <c r="NR122" s="2">
        <v>0</v>
      </c>
      <c r="NS122" s="2">
        <v>0</v>
      </c>
      <c r="NT122" s="2">
        <v>0</v>
      </c>
      <c r="NU122" s="2">
        <v>0</v>
      </c>
      <c r="NV122" s="2">
        <v>0</v>
      </c>
      <c r="NW122" s="2">
        <v>0</v>
      </c>
      <c r="NX122" s="2">
        <v>0</v>
      </c>
      <c r="NY122" s="2">
        <v>0</v>
      </c>
      <c r="NZ122" s="2">
        <v>0</v>
      </c>
      <c r="OA122" s="2">
        <v>0</v>
      </c>
      <c r="OB122" s="2">
        <v>0</v>
      </c>
      <c r="OC122" s="2">
        <v>0</v>
      </c>
      <c r="OD122" s="2">
        <v>0</v>
      </c>
      <c r="OE122" s="2">
        <v>0</v>
      </c>
      <c r="OF122" s="2">
        <v>0</v>
      </c>
      <c r="OG122" s="2">
        <v>0</v>
      </c>
      <c r="OH122" s="2">
        <v>0</v>
      </c>
      <c r="OI122" s="2">
        <v>1</v>
      </c>
      <c r="OJ122" s="2">
        <v>1</v>
      </c>
      <c r="OK122" s="2">
        <v>1</v>
      </c>
      <c r="OL122" s="2">
        <v>1</v>
      </c>
      <c r="OM122" s="2">
        <v>1</v>
      </c>
      <c r="ON122" s="2">
        <v>3</v>
      </c>
      <c r="OO122" s="2">
        <v>1</v>
      </c>
      <c r="OP122" s="2">
        <v>1</v>
      </c>
      <c r="OQ122" s="2">
        <v>1</v>
      </c>
      <c r="OR122" s="2">
        <v>3</v>
      </c>
      <c r="OS122" s="2">
        <v>1</v>
      </c>
      <c r="OT122" s="46">
        <v>1</v>
      </c>
      <c r="OU122" s="2">
        <v>1</v>
      </c>
      <c r="OV122" s="2">
        <v>1</v>
      </c>
      <c r="OW122" s="2">
        <v>3</v>
      </c>
      <c r="OX122" s="2">
        <v>1</v>
      </c>
      <c r="OY122" s="2">
        <v>2</v>
      </c>
      <c r="OZ122" s="2">
        <v>3</v>
      </c>
      <c r="PA122" s="2">
        <v>3</v>
      </c>
      <c r="PB122" s="2">
        <v>1</v>
      </c>
      <c r="PC122" s="46">
        <v>1</v>
      </c>
      <c r="PD122" s="46">
        <v>1</v>
      </c>
      <c r="PE122" s="2">
        <v>1</v>
      </c>
      <c r="PF122" s="2">
        <v>1</v>
      </c>
      <c r="PG122" s="2">
        <v>3</v>
      </c>
      <c r="PH122" s="46">
        <v>1</v>
      </c>
      <c r="PI122" s="2">
        <v>2</v>
      </c>
      <c r="PJ122" s="2">
        <v>2</v>
      </c>
      <c r="PK122" s="2">
        <v>1</v>
      </c>
      <c r="PL122" s="2">
        <v>1</v>
      </c>
      <c r="PM122" s="2">
        <v>1</v>
      </c>
      <c r="PN122" s="2">
        <v>1</v>
      </c>
      <c r="PO122" s="2">
        <v>1</v>
      </c>
      <c r="PP122" s="2">
        <v>3</v>
      </c>
      <c r="PQ122" s="2">
        <v>1</v>
      </c>
      <c r="PR122" s="2">
        <v>1</v>
      </c>
      <c r="PS122" s="2">
        <v>3</v>
      </c>
      <c r="PT122" s="2">
        <v>2</v>
      </c>
      <c r="PU122" s="2">
        <v>1</v>
      </c>
      <c r="PV122" s="2">
        <v>3</v>
      </c>
      <c r="PW122" s="2">
        <v>1</v>
      </c>
      <c r="PX122" s="2">
        <v>1</v>
      </c>
      <c r="PY122" s="2">
        <v>1</v>
      </c>
      <c r="PZ122" s="2">
        <v>3</v>
      </c>
      <c r="QA122" s="2">
        <v>1</v>
      </c>
      <c r="QB122" s="2">
        <v>1</v>
      </c>
      <c r="QC122" s="2">
        <v>1</v>
      </c>
      <c r="QD122" s="2">
        <v>1</v>
      </c>
      <c r="QE122" s="2">
        <v>1</v>
      </c>
      <c r="QF122" s="2">
        <v>3</v>
      </c>
      <c r="QG122" s="2">
        <v>1</v>
      </c>
      <c r="QH122" s="2">
        <v>1</v>
      </c>
      <c r="QI122" s="2">
        <v>3</v>
      </c>
      <c r="QJ122" s="2">
        <v>3</v>
      </c>
      <c r="QK122" s="2">
        <v>0</v>
      </c>
      <c r="QL122" s="2">
        <v>0</v>
      </c>
      <c r="QM122" s="2">
        <v>0</v>
      </c>
      <c r="QN122" s="2">
        <v>1</v>
      </c>
      <c r="QO122" s="2">
        <v>2</v>
      </c>
      <c r="QP122" s="2">
        <v>1</v>
      </c>
      <c r="QQ122" s="2">
        <v>1</v>
      </c>
      <c r="QR122" s="2">
        <v>0</v>
      </c>
      <c r="QT122" s="2">
        <v>0</v>
      </c>
      <c r="QV122" s="2">
        <v>3</v>
      </c>
      <c r="QW122" s="2">
        <v>1</v>
      </c>
      <c r="QX122" s="2">
        <v>1</v>
      </c>
      <c r="QY122" s="2">
        <v>0</v>
      </c>
      <c r="RA122" s="2">
        <v>1</v>
      </c>
      <c r="RB122" s="2">
        <v>1</v>
      </c>
      <c r="RC122" s="2">
        <v>1</v>
      </c>
      <c r="RD122" s="2">
        <v>1</v>
      </c>
      <c r="RE122" s="2">
        <v>1</v>
      </c>
      <c r="RF122" s="2">
        <v>1</v>
      </c>
      <c r="RG122" s="2">
        <v>1</v>
      </c>
      <c r="RH122" s="2">
        <v>1</v>
      </c>
      <c r="RJ122" s="2">
        <v>1</v>
      </c>
      <c r="RK122" s="2">
        <v>1</v>
      </c>
      <c r="RL122" s="2">
        <v>1</v>
      </c>
      <c r="RM122" s="2">
        <v>1</v>
      </c>
      <c r="RN122" s="2">
        <v>1</v>
      </c>
      <c r="RO122" s="2">
        <v>0</v>
      </c>
      <c r="RP122" s="2">
        <v>0</v>
      </c>
      <c r="RQ122" s="2">
        <v>1</v>
      </c>
      <c r="RR122" s="2">
        <v>1</v>
      </c>
      <c r="RS122" s="2">
        <v>1</v>
      </c>
      <c r="RT122" s="2">
        <v>0</v>
      </c>
      <c r="RU122" s="2">
        <v>1</v>
      </c>
      <c r="RV122" s="2">
        <v>0</v>
      </c>
      <c r="RW122" s="2">
        <v>1</v>
      </c>
      <c r="RX122" s="2">
        <v>1</v>
      </c>
      <c r="RY122" s="2">
        <v>0</v>
      </c>
      <c r="RZ122" s="2">
        <v>0</v>
      </c>
      <c r="SA122" s="2">
        <v>1</v>
      </c>
      <c r="SB122" s="2">
        <v>1</v>
      </c>
      <c r="SC122" s="2">
        <v>0</v>
      </c>
      <c r="SD122" s="2">
        <v>0</v>
      </c>
      <c r="SE122" s="2">
        <v>0</v>
      </c>
      <c r="SF122" s="2">
        <v>0</v>
      </c>
      <c r="SG122" s="2">
        <v>0</v>
      </c>
      <c r="SH122" s="2">
        <v>0</v>
      </c>
      <c r="SI122" s="2">
        <v>0</v>
      </c>
      <c r="SK122" s="2">
        <v>1</v>
      </c>
      <c r="SL122" s="2">
        <v>1</v>
      </c>
      <c r="SM122" s="2">
        <v>1</v>
      </c>
      <c r="SN122" s="2">
        <v>0</v>
      </c>
      <c r="SO122" s="2">
        <v>1</v>
      </c>
      <c r="SP122" s="2">
        <v>0</v>
      </c>
      <c r="SQ122" s="2">
        <v>0</v>
      </c>
      <c r="SR122" s="2">
        <v>1</v>
      </c>
      <c r="SS122" s="2">
        <v>0</v>
      </c>
      <c r="ST122" s="2">
        <v>0</v>
      </c>
      <c r="SU122" s="2">
        <v>1</v>
      </c>
      <c r="SV122" s="2">
        <v>0</v>
      </c>
      <c r="SW122" s="2">
        <v>0</v>
      </c>
      <c r="SX122" s="2">
        <v>0</v>
      </c>
      <c r="SY122" s="2">
        <v>0</v>
      </c>
      <c r="SZ122" s="2">
        <v>0</v>
      </c>
      <c r="TA122" s="2">
        <v>0</v>
      </c>
      <c r="TB122" s="2">
        <v>0</v>
      </c>
      <c r="TC122" s="2">
        <v>0</v>
      </c>
      <c r="TE122" s="2">
        <v>0</v>
      </c>
      <c r="TF122" s="2">
        <v>0</v>
      </c>
      <c r="TG122" s="2">
        <v>0</v>
      </c>
      <c r="TH122" s="2">
        <v>1</v>
      </c>
      <c r="TI122" s="2">
        <v>1</v>
      </c>
      <c r="TJ122" s="2">
        <v>1</v>
      </c>
      <c r="TK122" s="2">
        <v>1</v>
      </c>
      <c r="TL122" s="2">
        <v>1</v>
      </c>
      <c r="TM122" s="2">
        <v>1</v>
      </c>
      <c r="TN122" s="2">
        <v>1</v>
      </c>
      <c r="TO122" s="2">
        <v>1</v>
      </c>
      <c r="TP122" s="2">
        <v>1</v>
      </c>
      <c r="TQ122" s="2">
        <v>1</v>
      </c>
      <c r="TR122" s="2">
        <v>1</v>
      </c>
      <c r="TS122" s="2">
        <v>1</v>
      </c>
      <c r="TT122" s="2">
        <v>0</v>
      </c>
      <c r="TU122" s="2">
        <v>0</v>
      </c>
      <c r="TV122" s="2">
        <v>1</v>
      </c>
      <c r="TW122" s="2">
        <v>0</v>
      </c>
      <c r="TX122" s="2">
        <v>0</v>
      </c>
      <c r="TY122" s="2">
        <v>0</v>
      </c>
      <c r="UA122" s="2">
        <v>1</v>
      </c>
      <c r="UB122" s="2">
        <v>3</v>
      </c>
      <c r="UC122" s="2">
        <v>1</v>
      </c>
      <c r="UD122" s="2">
        <v>0</v>
      </c>
      <c r="UE122" s="2">
        <v>1</v>
      </c>
      <c r="UF122" s="2">
        <v>1</v>
      </c>
      <c r="UG122" s="2">
        <v>1</v>
      </c>
      <c r="UH122" s="2">
        <v>0</v>
      </c>
      <c r="UI122" s="2">
        <v>1</v>
      </c>
      <c r="UJ122" s="2">
        <v>1</v>
      </c>
      <c r="UK122" s="2">
        <v>0</v>
      </c>
      <c r="UL122" s="2">
        <v>0</v>
      </c>
      <c r="UM122" s="2">
        <v>0</v>
      </c>
      <c r="UN122" s="2">
        <v>1</v>
      </c>
      <c r="UO122" s="2">
        <v>0</v>
      </c>
      <c r="UP122" s="2">
        <v>1</v>
      </c>
      <c r="UQ122" s="2">
        <v>1</v>
      </c>
      <c r="UR122" s="2">
        <v>1</v>
      </c>
      <c r="US122" s="2">
        <v>0</v>
      </c>
      <c r="UT122" s="2">
        <v>1</v>
      </c>
      <c r="UU122" s="2">
        <v>1</v>
      </c>
      <c r="UV122" s="2">
        <v>1</v>
      </c>
      <c r="UW122" s="2">
        <v>1</v>
      </c>
      <c r="UX122" s="2">
        <v>1</v>
      </c>
      <c r="UY122" s="2">
        <v>0</v>
      </c>
      <c r="UZ122" s="2">
        <v>2</v>
      </c>
    </row>
    <row r="123" spans="1:572" x14ac:dyDescent="0.25">
      <c r="A123" s="2">
        <v>188</v>
      </c>
      <c r="B123" s="2" t="s">
        <v>114</v>
      </c>
      <c r="C123" s="2" t="s">
        <v>1328</v>
      </c>
      <c r="D123" s="2">
        <v>1</v>
      </c>
      <c r="F123" s="31" t="s">
        <v>2667</v>
      </c>
      <c r="G123" s="2">
        <v>1</v>
      </c>
      <c r="H123" s="2">
        <v>0</v>
      </c>
      <c r="J123" s="2">
        <v>0</v>
      </c>
      <c r="K123" s="2">
        <v>0</v>
      </c>
      <c r="L123" s="2">
        <v>1</v>
      </c>
      <c r="M123" s="2">
        <v>1</v>
      </c>
      <c r="N123" s="2">
        <v>1</v>
      </c>
      <c r="O123" s="2">
        <v>1</v>
      </c>
      <c r="P123" s="2">
        <v>1</v>
      </c>
      <c r="Q123" s="2">
        <v>1</v>
      </c>
      <c r="R123" s="2">
        <v>1</v>
      </c>
      <c r="S123" s="2">
        <v>1</v>
      </c>
      <c r="T123" s="2">
        <v>1</v>
      </c>
      <c r="U123" s="2">
        <v>1</v>
      </c>
      <c r="V123" s="2">
        <v>1</v>
      </c>
      <c r="W123" s="2">
        <v>1</v>
      </c>
      <c r="X123" s="2">
        <v>1</v>
      </c>
      <c r="Y123" s="2">
        <v>1</v>
      </c>
      <c r="Z123" s="2">
        <v>1</v>
      </c>
      <c r="AA123" s="2">
        <v>1</v>
      </c>
      <c r="AB123" s="2">
        <v>1</v>
      </c>
      <c r="AC123" s="2">
        <v>1</v>
      </c>
      <c r="AD123" s="2">
        <v>1</v>
      </c>
      <c r="AE123" s="2">
        <v>0</v>
      </c>
      <c r="AF123" s="2">
        <v>1</v>
      </c>
      <c r="AG123" s="2">
        <v>3</v>
      </c>
      <c r="AH123" s="2">
        <v>1</v>
      </c>
      <c r="AI123" s="2">
        <v>3</v>
      </c>
      <c r="AJ123" s="46">
        <v>0</v>
      </c>
      <c r="AK123" s="2">
        <v>0</v>
      </c>
      <c r="AL123" s="2">
        <v>0</v>
      </c>
      <c r="AM123" s="2">
        <v>0</v>
      </c>
      <c r="AN123" s="2">
        <v>0</v>
      </c>
      <c r="AO123" s="2">
        <v>0</v>
      </c>
      <c r="AP123" s="2">
        <v>0</v>
      </c>
      <c r="AQ123" s="2">
        <v>0</v>
      </c>
      <c r="AR123" s="2">
        <v>0</v>
      </c>
      <c r="AS123" s="2">
        <v>0</v>
      </c>
      <c r="AT123" s="2">
        <v>0</v>
      </c>
      <c r="AU123" s="2">
        <v>0</v>
      </c>
      <c r="AV123" s="2">
        <v>0</v>
      </c>
      <c r="AW123" s="2">
        <v>0</v>
      </c>
      <c r="AX123" s="2">
        <v>0</v>
      </c>
      <c r="AY123" s="2">
        <v>0</v>
      </c>
      <c r="AZ123" s="2">
        <v>0</v>
      </c>
      <c r="BA123" s="2">
        <v>0</v>
      </c>
      <c r="BB123" s="2">
        <v>0</v>
      </c>
      <c r="BC123" s="2">
        <v>0</v>
      </c>
      <c r="BD123" s="2">
        <v>0</v>
      </c>
      <c r="BE123" s="2">
        <v>0</v>
      </c>
      <c r="BF123" s="2">
        <v>1</v>
      </c>
      <c r="BG123" s="2">
        <v>0</v>
      </c>
      <c r="BH123" s="2">
        <v>0</v>
      </c>
      <c r="BI123" s="2">
        <v>0</v>
      </c>
      <c r="BJ123" s="2">
        <v>0</v>
      </c>
      <c r="BK123" s="2">
        <v>1</v>
      </c>
      <c r="BL123" s="2">
        <v>0</v>
      </c>
      <c r="BM123" s="2">
        <v>0</v>
      </c>
      <c r="BN123" s="2">
        <v>0</v>
      </c>
      <c r="BO123" s="2">
        <v>0</v>
      </c>
      <c r="BP123" s="2">
        <v>1</v>
      </c>
      <c r="BQ123" s="2">
        <v>0</v>
      </c>
      <c r="BR123" s="2">
        <v>0</v>
      </c>
      <c r="BS123" s="2">
        <v>0</v>
      </c>
      <c r="CB123" s="2">
        <v>1</v>
      </c>
      <c r="CC123" s="2">
        <v>1</v>
      </c>
      <c r="CD123" s="2" t="s">
        <v>1455</v>
      </c>
      <c r="CE123" s="2">
        <v>30000</v>
      </c>
      <c r="CF123" s="46">
        <v>10500</v>
      </c>
      <c r="CG123" s="2">
        <v>0</v>
      </c>
      <c r="CH123" s="46">
        <v>2</v>
      </c>
      <c r="CI123" s="2">
        <v>1</v>
      </c>
      <c r="CJ123" s="2">
        <v>0</v>
      </c>
      <c r="CK123" s="2">
        <v>2</v>
      </c>
      <c r="CL123" s="2">
        <v>0</v>
      </c>
      <c r="CM123" s="2">
        <v>0</v>
      </c>
      <c r="CN123" s="2">
        <v>0</v>
      </c>
      <c r="CO123" s="2">
        <v>1</v>
      </c>
      <c r="CP123" s="2">
        <v>1</v>
      </c>
      <c r="CQ123" s="2">
        <v>2</v>
      </c>
      <c r="CR123" s="2">
        <v>1</v>
      </c>
      <c r="CT123" s="46">
        <v>4</v>
      </c>
      <c r="CU123" s="46">
        <v>160</v>
      </c>
      <c r="CV123" s="2">
        <v>0</v>
      </c>
      <c r="CX123" s="2">
        <v>0</v>
      </c>
      <c r="CZ123" s="2">
        <v>0</v>
      </c>
      <c r="DB123" s="46">
        <v>1</v>
      </c>
      <c r="DC123" s="46">
        <v>40</v>
      </c>
      <c r="DD123" s="46">
        <v>2</v>
      </c>
      <c r="DE123" s="46">
        <v>80</v>
      </c>
      <c r="DF123" s="2">
        <v>0</v>
      </c>
      <c r="DH123" s="46">
        <v>2</v>
      </c>
      <c r="DI123" s="46">
        <v>80</v>
      </c>
      <c r="DJ123" s="46">
        <v>0</v>
      </c>
      <c r="DK123" s="46"/>
      <c r="DL123" s="2">
        <v>1</v>
      </c>
      <c r="DM123" s="2">
        <v>40</v>
      </c>
      <c r="DN123" s="46">
        <v>4</v>
      </c>
      <c r="DO123" s="46">
        <v>160</v>
      </c>
      <c r="DP123" s="46">
        <v>1</v>
      </c>
      <c r="DQ123" s="46">
        <v>40</v>
      </c>
      <c r="DR123" s="2">
        <v>0</v>
      </c>
      <c r="DS123" s="46"/>
      <c r="DT123" s="46"/>
      <c r="DU123" s="46"/>
      <c r="DV123" s="46"/>
      <c r="DW123" s="46"/>
      <c r="DX123" s="46"/>
      <c r="DY123" s="46"/>
      <c r="DZ123" s="46"/>
      <c r="EA123" s="46"/>
      <c r="EB123" s="46"/>
      <c r="EC123" s="46"/>
      <c r="ED123" s="46"/>
      <c r="EE123" s="46"/>
      <c r="EF123" s="46"/>
      <c r="EG123" s="46"/>
      <c r="EH123" s="46"/>
      <c r="EI123" s="2">
        <v>0</v>
      </c>
      <c r="EJ123" s="2">
        <v>0</v>
      </c>
      <c r="EK123" s="2">
        <v>0</v>
      </c>
      <c r="EL123" s="2">
        <v>0</v>
      </c>
      <c r="EM123" s="2">
        <v>0</v>
      </c>
      <c r="EN123" s="2">
        <v>0</v>
      </c>
      <c r="EO123" s="2">
        <v>0</v>
      </c>
      <c r="EP123" s="2">
        <v>0</v>
      </c>
      <c r="EQ123" s="2">
        <v>0</v>
      </c>
      <c r="ER123" s="2">
        <v>0</v>
      </c>
      <c r="ES123" s="2">
        <v>0</v>
      </c>
      <c r="ET123" s="2">
        <v>0</v>
      </c>
      <c r="EU123" s="2">
        <v>0</v>
      </c>
      <c r="FD123" s="2">
        <v>0</v>
      </c>
      <c r="FZ123" s="2">
        <v>0</v>
      </c>
      <c r="GV123" s="2">
        <v>0</v>
      </c>
      <c r="HR123" s="2">
        <v>1</v>
      </c>
      <c r="HS123" s="2">
        <v>0</v>
      </c>
      <c r="HT123" s="2">
        <v>1</v>
      </c>
      <c r="HU123" s="2">
        <v>1</v>
      </c>
      <c r="HV123" s="2">
        <v>0</v>
      </c>
      <c r="HW123" s="2">
        <v>0</v>
      </c>
      <c r="HX123" s="2">
        <v>0</v>
      </c>
      <c r="HY123" s="2">
        <v>0</v>
      </c>
      <c r="HZ123" s="2">
        <v>0</v>
      </c>
      <c r="IA123" s="2">
        <v>0</v>
      </c>
      <c r="IB123" s="2">
        <v>0</v>
      </c>
      <c r="IC123" s="2">
        <v>0</v>
      </c>
      <c r="ID123" s="2">
        <v>0</v>
      </c>
      <c r="IE123" s="2">
        <v>0</v>
      </c>
      <c r="IF123" s="2">
        <v>0</v>
      </c>
      <c r="IG123" s="2">
        <v>0</v>
      </c>
      <c r="IP123" s="2">
        <v>0</v>
      </c>
      <c r="IQ123" s="2">
        <v>0</v>
      </c>
      <c r="IR123" s="2">
        <v>0</v>
      </c>
      <c r="IS123" s="2">
        <v>0</v>
      </c>
      <c r="IT123" s="2">
        <v>1</v>
      </c>
      <c r="IU123" s="2">
        <v>1</v>
      </c>
      <c r="IV123" s="2">
        <v>0</v>
      </c>
      <c r="IW123" s="2">
        <v>2</v>
      </c>
      <c r="IX123" s="2">
        <v>0</v>
      </c>
      <c r="IY123" s="2">
        <v>1</v>
      </c>
      <c r="IZ123" s="2">
        <v>2</v>
      </c>
      <c r="JA123" s="2">
        <v>0</v>
      </c>
      <c r="JB123" s="2">
        <v>0</v>
      </c>
      <c r="JK123" s="2">
        <v>1</v>
      </c>
      <c r="JL123" s="2">
        <v>0</v>
      </c>
      <c r="JM123" s="2">
        <v>0</v>
      </c>
      <c r="JN123" s="2">
        <v>0</v>
      </c>
      <c r="JO123" s="2">
        <v>1</v>
      </c>
      <c r="JP123" s="2">
        <v>1</v>
      </c>
      <c r="JQ123" s="2">
        <v>0</v>
      </c>
      <c r="JR123" s="2">
        <v>2</v>
      </c>
      <c r="JS123" s="2">
        <v>0</v>
      </c>
      <c r="JT123" s="2">
        <v>1</v>
      </c>
      <c r="JU123" s="2">
        <v>0</v>
      </c>
      <c r="JV123" s="2">
        <v>0</v>
      </c>
      <c r="JW123" s="2">
        <v>0</v>
      </c>
      <c r="KF123" s="2">
        <v>2</v>
      </c>
      <c r="KG123" s="2">
        <v>7</v>
      </c>
      <c r="KH123" s="2">
        <v>1</v>
      </c>
      <c r="KJ123" s="2">
        <v>4</v>
      </c>
      <c r="KK123" s="2">
        <v>4</v>
      </c>
      <c r="KL123" s="2">
        <v>4</v>
      </c>
      <c r="KM123" s="2">
        <v>4</v>
      </c>
      <c r="KN123" s="2">
        <v>3</v>
      </c>
      <c r="KO123" s="2">
        <v>3</v>
      </c>
      <c r="KP123" s="2">
        <v>4</v>
      </c>
      <c r="KQ123" s="2">
        <v>3</v>
      </c>
      <c r="KR123" s="2">
        <v>4</v>
      </c>
      <c r="KS123" s="2">
        <v>4</v>
      </c>
      <c r="KT123" s="2">
        <v>4</v>
      </c>
      <c r="KU123" s="2">
        <v>4</v>
      </c>
      <c r="KV123" s="2">
        <v>0</v>
      </c>
      <c r="LE123" s="2">
        <v>1</v>
      </c>
      <c r="LF123" s="2">
        <v>1</v>
      </c>
      <c r="LG123" s="2">
        <v>0</v>
      </c>
      <c r="LH123" s="2">
        <v>0</v>
      </c>
      <c r="LI123" s="2">
        <v>0</v>
      </c>
      <c r="LJ123" s="2">
        <v>0</v>
      </c>
      <c r="LK123" s="2">
        <v>1</v>
      </c>
      <c r="LL123" s="2">
        <v>1</v>
      </c>
      <c r="LM123" s="2">
        <v>0</v>
      </c>
      <c r="LN123" s="46">
        <v>3</v>
      </c>
      <c r="LO123" s="46">
        <v>1</v>
      </c>
      <c r="LP123" s="2">
        <v>1</v>
      </c>
      <c r="LQ123" s="2">
        <v>2</v>
      </c>
      <c r="LR123" s="2">
        <v>0</v>
      </c>
      <c r="LS123" s="2">
        <v>1</v>
      </c>
      <c r="LT123" s="46">
        <v>1</v>
      </c>
      <c r="LU123" s="46">
        <v>1</v>
      </c>
      <c r="LV123" s="2">
        <v>0</v>
      </c>
      <c r="LW123" s="2">
        <v>0</v>
      </c>
      <c r="LX123" s="2">
        <v>0</v>
      </c>
      <c r="LY123" s="46">
        <v>0</v>
      </c>
      <c r="LZ123" s="46">
        <v>0</v>
      </c>
      <c r="MA123" s="46">
        <v>0</v>
      </c>
      <c r="MB123" s="2">
        <v>0</v>
      </c>
      <c r="MC123" s="2">
        <v>1</v>
      </c>
      <c r="MD123" s="2">
        <v>0</v>
      </c>
      <c r="ME123" s="2">
        <v>0</v>
      </c>
      <c r="MF123" s="2">
        <v>1</v>
      </c>
      <c r="MG123" s="2">
        <v>0</v>
      </c>
      <c r="MH123" s="2">
        <v>1</v>
      </c>
      <c r="MI123" s="2">
        <v>1</v>
      </c>
      <c r="MJ123" s="2">
        <v>1</v>
      </c>
      <c r="MK123" s="2">
        <v>1</v>
      </c>
      <c r="ML123" s="2">
        <v>0</v>
      </c>
      <c r="MM123" s="2">
        <v>0</v>
      </c>
      <c r="MN123" s="46">
        <v>1</v>
      </c>
      <c r="MO123" s="46">
        <v>0</v>
      </c>
      <c r="MP123" s="2">
        <v>1</v>
      </c>
      <c r="MQ123" s="2">
        <v>0</v>
      </c>
      <c r="MR123" s="2">
        <v>0</v>
      </c>
      <c r="MS123" s="2">
        <v>2</v>
      </c>
      <c r="MT123" s="2">
        <v>2</v>
      </c>
      <c r="MU123" s="2">
        <v>3</v>
      </c>
      <c r="MV123" s="2">
        <v>3</v>
      </c>
      <c r="MW123" s="2">
        <v>1</v>
      </c>
      <c r="MX123" s="2">
        <v>1</v>
      </c>
      <c r="MY123" s="2">
        <v>0</v>
      </c>
      <c r="MZ123" s="2">
        <v>0</v>
      </c>
      <c r="NA123" s="2">
        <v>1</v>
      </c>
      <c r="NB123" s="2">
        <v>0</v>
      </c>
      <c r="NC123" s="2">
        <v>1</v>
      </c>
      <c r="ND123" s="2">
        <v>1</v>
      </c>
      <c r="NE123" s="2">
        <v>0</v>
      </c>
      <c r="NF123" s="46">
        <v>1</v>
      </c>
      <c r="NG123" s="46">
        <v>1</v>
      </c>
      <c r="NH123" s="2">
        <v>1</v>
      </c>
      <c r="NI123" s="2">
        <v>1</v>
      </c>
      <c r="NJ123" s="38">
        <v>44085</v>
      </c>
      <c r="NK123" s="2">
        <v>2</v>
      </c>
      <c r="NL123" s="2">
        <v>1</v>
      </c>
      <c r="NM123" s="2">
        <v>0</v>
      </c>
      <c r="NN123" s="2">
        <v>0</v>
      </c>
      <c r="NO123" s="2">
        <v>0</v>
      </c>
      <c r="NP123" s="2">
        <v>0</v>
      </c>
      <c r="NQ123" s="2">
        <v>0</v>
      </c>
      <c r="NR123" s="2">
        <v>1</v>
      </c>
      <c r="NS123" s="2">
        <v>0</v>
      </c>
      <c r="NT123" s="2">
        <v>1</v>
      </c>
      <c r="NU123" s="2">
        <v>0</v>
      </c>
      <c r="NV123" s="2">
        <v>0</v>
      </c>
      <c r="NW123" s="2">
        <v>1</v>
      </c>
      <c r="NX123" s="2">
        <v>0</v>
      </c>
      <c r="NY123" s="2">
        <v>0</v>
      </c>
      <c r="NZ123" s="2">
        <v>0</v>
      </c>
      <c r="OA123" s="2">
        <v>0</v>
      </c>
      <c r="OB123" s="2">
        <v>0</v>
      </c>
      <c r="OC123" s="2">
        <v>0</v>
      </c>
      <c r="OD123" s="2">
        <v>0</v>
      </c>
      <c r="OE123" s="2">
        <v>0</v>
      </c>
      <c r="OF123" s="2">
        <v>0</v>
      </c>
      <c r="OG123" s="2">
        <v>0</v>
      </c>
      <c r="OH123" s="2">
        <v>1</v>
      </c>
      <c r="OI123" s="2">
        <v>1</v>
      </c>
      <c r="OJ123" s="2">
        <v>1</v>
      </c>
      <c r="OK123" s="2">
        <v>2</v>
      </c>
      <c r="OL123" s="2">
        <v>2</v>
      </c>
      <c r="OM123" s="2">
        <v>2</v>
      </c>
      <c r="ON123" s="2">
        <v>3</v>
      </c>
      <c r="OO123" s="2">
        <v>2</v>
      </c>
      <c r="OP123" s="2">
        <v>1</v>
      </c>
      <c r="OQ123" s="2">
        <v>2</v>
      </c>
      <c r="OR123" s="2">
        <v>3</v>
      </c>
      <c r="OS123" s="2">
        <v>1</v>
      </c>
      <c r="OT123" s="46">
        <v>2</v>
      </c>
      <c r="OU123" s="2">
        <v>2</v>
      </c>
      <c r="OV123" s="2">
        <v>3</v>
      </c>
      <c r="OW123" s="2">
        <v>2</v>
      </c>
      <c r="OX123" s="2">
        <v>2</v>
      </c>
      <c r="OY123" s="2">
        <v>2</v>
      </c>
      <c r="OZ123" s="2">
        <v>1</v>
      </c>
      <c r="PA123" s="2">
        <v>1</v>
      </c>
      <c r="PB123" s="2">
        <v>1</v>
      </c>
      <c r="PC123" s="46">
        <v>1</v>
      </c>
      <c r="PD123" s="46">
        <v>1</v>
      </c>
      <c r="PE123" s="2">
        <v>1</v>
      </c>
      <c r="PF123" s="2">
        <v>1</v>
      </c>
      <c r="PG123" s="2">
        <v>3</v>
      </c>
      <c r="PH123" s="46">
        <v>1</v>
      </c>
      <c r="PI123" s="2">
        <v>1</v>
      </c>
      <c r="PJ123" s="2">
        <v>1</v>
      </c>
      <c r="PK123" s="2">
        <v>1</v>
      </c>
      <c r="PL123" s="2">
        <v>2</v>
      </c>
      <c r="PM123" s="2">
        <v>1</v>
      </c>
      <c r="PN123" s="2">
        <v>1</v>
      </c>
      <c r="PO123" s="2">
        <v>2</v>
      </c>
      <c r="PP123" s="2">
        <v>3</v>
      </c>
      <c r="PQ123" s="2">
        <v>3</v>
      </c>
      <c r="PR123" s="2">
        <v>1</v>
      </c>
      <c r="PS123" s="2">
        <v>1</v>
      </c>
      <c r="PT123" s="2">
        <v>1</v>
      </c>
      <c r="PU123" s="2">
        <v>1</v>
      </c>
      <c r="PV123" s="2">
        <v>1</v>
      </c>
      <c r="PW123" s="2">
        <v>1</v>
      </c>
      <c r="PX123" s="2">
        <v>1</v>
      </c>
      <c r="PY123" s="2">
        <v>3</v>
      </c>
      <c r="PZ123" s="2">
        <v>3</v>
      </c>
      <c r="QA123" s="2">
        <v>2</v>
      </c>
      <c r="QB123" s="2">
        <v>2</v>
      </c>
      <c r="QC123" s="2">
        <v>2</v>
      </c>
      <c r="QD123" s="2">
        <v>2</v>
      </c>
      <c r="QE123" s="2">
        <v>2</v>
      </c>
      <c r="QF123" s="2">
        <v>3</v>
      </c>
      <c r="QG123" s="2">
        <v>2</v>
      </c>
      <c r="QH123" s="2">
        <v>3</v>
      </c>
      <c r="QI123" s="2">
        <v>2</v>
      </c>
      <c r="QJ123" s="2">
        <v>2</v>
      </c>
      <c r="QK123" s="2">
        <v>0</v>
      </c>
      <c r="QL123" s="2">
        <v>1</v>
      </c>
      <c r="QM123" s="2">
        <v>0</v>
      </c>
      <c r="QN123" s="2">
        <v>0</v>
      </c>
      <c r="QO123" s="2">
        <v>2</v>
      </c>
      <c r="QP123" s="2">
        <v>1</v>
      </c>
      <c r="QQ123" s="2">
        <v>1</v>
      </c>
      <c r="QR123" s="2">
        <v>0</v>
      </c>
      <c r="QT123" s="2">
        <v>0</v>
      </c>
      <c r="QV123" s="2">
        <v>1</v>
      </c>
      <c r="QW123" s="2">
        <v>2</v>
      </c>
      <c r="QX123" s="2">
        <v>1</v>
      </c>
      <c r="QY123" s="2">
        <v>1</v>
      </c>
      <c r="QZ123" s="2">
        <v>0</v>
      </c>
      <c r="RA123" s="2">
        <v>1</v>
      </c>
      <c r="RB123" s="2">
        <v>1</v>
      </c>
      <c r="RC123" s="2">
        <v>1</v>
      </c>
      <c r="RD123" s="2">
        <v>2</v>
      </c>
      <c r="RE123" s="2">
        <v>1</v>
      </c>
      <c r="RF123" s="2">
        <v>1</v>
      </c>
      <c r="RG123" s="2">
        <v>1</v>
      </c>
      <c r="RH123" s="2">
        <v>1</v>
      </c>
      <c r="RJ123" s="2">
        <v>1</v>
      </c>
      <c r="RK123" s="2">
        <v>1</v>
      </c>
      <c r="RL123" s="2">
        <v>0</v>
      </c>
      <c r="RM123" s="2">
        <v>0</v>
      </c>
      <c r="RN123" s="2">
        <v>0</v>
      </c>
      <c r="RO123" s="2">
        <v>0</v>
      </c>
      <c r="RP123" s="2">
        <v>0</v>
      </c>
      <c r="RQ123" s="2">
        <v>0</v>
      </c>
      <c r="RR123" s="2">
        <v>1</v>
      </c>
      <c r="RS123" s="2">
        <v>0</v>
      </c>
      <c r="RT123" s="2">
        <v>0</v>
      </c>
      <c r="RU123" s="2">
        <v>0</v>
      </c>
      <c r="RV123" s="2">
        <v>0</v>
      </c>
      <c r="RW123" s="2">
        <v>1</v>
      </c>
      <c r="RX123" s="2">
        <v>1</v>
      </c>
      <c r="RY123" s="2">
        <v>1</v>
      </c>
      <c r="RZ123" s="2">
        <v>1</v>
      </c>
      <c r="SA123" s="2">
        <v>1</v>
      </c>
      <c r="SB123" s="2">
        <v>1</v>
      </c>
      <c r="SC123" s="2">
        <v>0</v>
      </c>
      <c r="SD123" s="2">
        <v>0</v>
      </c>
      <c r="SE123" s="2">
        <v>0</v>
      </c>
      <c r="SF123" s="2">
        <v>0</v>
      </c>
      <c r="SG123" s="2">
        <v>0</v>
      </c>
      <c r="SH123" s="2">
        <v>0</v>
      </c>
      <c r="SI123" s="2">
        <v>0</v>
      </c>
      <c r="SK123" s="2">
        <v>1</v>
      </c>
      <c r="SL123" s="2">
        <v>1</v>
      </c>
      <c r="SM123" s="2">
        <v>1</v>
      </c>
      <c r="SN123" s="2">
        <v>1</v>
      </c>
      <c r="SO123" s="2">
        <v>1</v>
      </c>
      <c r="SP123" s="2">
        <v>1</v>
      </c>
      <c r="SQ123" s="2">
        <v>1</v>
      </c>
      <c r="SR123" s="2">
        <v>1</v>
      </c>
      <c r="SS123" s="2">
        <v>1</v>
      </c>
      <c r="ST123" s="2">
        <v>1</v>
      </c>
      <c r="SU123" s="2">
        <v>1</v>
      </c>
      <c r="SV123" s="2">
        <v>1</v>
      </c>
      <c r="SW123" s="2">
        <v>0</v>
      </c>
      <c r="SX123" s="2">
        <v>1</v>
      </c>
      <c r="SY123" s="2">
        <v>0</v>
      </c>
      <c r="SZ123" s="2">
        <v>0</v>
      </c>
      <c r="TA123" s="2">
        <v>0</v>
      </c>
      <c r="TB123" s="2">
        <v>0</v>
      </c>
      <c r="TC123" s="2">
        <v>0</v>
      </c>
      <c r="TE123" s="2">
        <v>1</v>
      </c>
      <c r="TF123" s="2">
        <v>1</v>
      </c>
      <c r="TG123" s="2">
        <v>1</v>
      </c>
      <c r="TH123" s="2">
        <v>1</v>
      </c>
      <c r="TI123" s="2">
        <v>1</v>
      </c>
      <c r="TJ123" s="2">
        <v>1</v>
      </c>
      <c r="TK123" s="2">
        <v>0</v>
      </c>
      <c r="TL123" s="2">
        <v>1</v>
      </c>
      <c r="TM123" s="2">
        <v>1</v>
      </c>
      <c r="TN123" s="2">
        <v>1</v>
      </c>
      <c r="TO123" s="2">
        <v>1</v>
      </c>
      <c r="TP123" s="2">
        <v>1</v>
      </c>
      <c r="TQ123" s="2">
        <v>1</v>
      </c>
      <c r="TR123" s="2">
        <v>1</v>
      </c>
      <c r="TS123" s="2">
        <v>1</v>
      </c>
      <c r="TT123" s="2">
        <v>0</v>
      </c>
      <c r="TU123" s="2">
        <v>0</v>
      </c>
      <c r="TV123" s="2">
        <v>1</v>
      </c>
      <c r="TW123" s="2">
        <v>0</v>
      </c>
      <c r="TX123" s="2">
        <v>0</v>
      </c>
      <c r="TY123" s="2">
        <v>0</v>
      </c>
      <c r="UA123" s="2">
        <v>2</v>
      </c>
      <c r="UB123" s="2">
        <v>2</v>
      </c>
      <c r="UC123" s="2">
        <v>1</v>
      </c>
      <c r="UD123" s="2">
        <v>0</v>
      </c>
      <c r="UE123" s="2">
        <v>0</v>
      </c>
      <c r="UF123" s="2">
        <v>0</v>
      </c>
      <c r="UG123" s="2">
        <v>1</v>
      </c>
      <c r="UH123" s="2">
        <v>0</v>
      </c>
      <c r="UI123" s="2">
        <v>1</v>
      </c>
      <c r="UJ123" s="2">
        <v>1</v>
      </c>
      <c r="UK123" s="2">
        <v>1</v>
      </c>
      <c r="UL123" s="2">
        <v>1</v>
      </c>
      <c r="UM123" s="2">
        <v>1</v>
      </c>
      <c r="UN123" s="2">
        <v>0</v>
      </c>
      <c r="UO123" s="2">
        <v>0</v>
      </c>
      <c r="UP123" s="2">
        <v>0</v>
      </c>
      <c r="UQ123" s="2">
        <v>0</v>
      </c>
      <c r="UR123" s="2">
        <v>0</v>
      </c>
      <c r="US123" s="2">
        <v>0</v>
      </c>
      <c r="UT123" s="2">
        <v>0</v>
      </c>
      <c r="UU123" s="2">
        <v>1</v>
      </c>
      <c r="UV123" s="2">
        <v>1</v>
      </c>
      <c r="UW123" s="2">
        <v>1</v>
      </c>
      <c r="UX123" s="2">
        <v>0</v>
      </c>
      <c r="UY123" s="2">
        <v>0</v>
      </c>
      <c r="UZ123" s="2">
        <v>2</v>
      </c>
    </row>
    <row r="124" spans="1:572" x14ac:dyDescent="0.25">
      <c r="A124" s="2">
        <v>189</v>
      </c>
      <c r="B124" s="2" t="s">
        <v>114</v>
      </c>
      <c r="C124" s="2" t="s">
        <v>1328</v>
      </c>
      <c r="D124" s="2">
        <v>1</v>
      </c>
      <c r="F124" s="31" t="s">
        <v>2668</v>
      </c>
      <c r="G124" s="2">
        <v>1</v>
      </c>
      <c r="H124" s="2">
        <v>0</v>
      </c>
      <c r="J124" s="2">
        <v>1</v>
      </c>
      <c r="K124" s="2">
        <v>0</v>
      </c>
      <c r="L124" s="2">
        <v>0</v>
      </c>
      <c r="M124" s="2">
        <v>1</v>
      </c>
      <c r="N124" s="2">
        <v>1</v>
      </c>
      <c r="O124" s="2">
        <v>1</v>
      </c>
      <c r="P124" s="2">
        <v>0</v>
      </c>
      <c r="Q124" s="2">
        <v>0</v>
      </c>
      <c r="R124" s="2">
        <v>0</v>
      </c>
      <c r="S124" s="2">
        <v>0</v>
      </c>
      <c r="T124" s="2">
        <v>0</v>
      </c>
      <c r="U124" s="2">
        <v>0</v>
      </c>
      <c r="V124" s="2">
        <v>1</v>
      </c>
      <c r="W124" s="2">
        <v>0</v>
      </c>
      <c r="X124" s="2">
        <v>1</v>
      </c>
      <c r="Y124" s="2">
        <v>0</v>
      </c>
      <c r="Z124" s="2">
        <v>0</v>
      </c>
      <c r="AA124" s="2">
        <v>0</v>
      </c>
      <c r="AB124" s="2">
        <v>0</v>
      </c>
      <c r="AC124" s="2">
        <v>0</v>
      </c>
      <c r="AD124" s="2">
        <v>0</v>
      </c>
      <c r="AE124" s="2">
        <v>0</v>
      </c>
      <c r="AF124" s="2">
        <v>1</v>
      </c>
      <c r="AG124" s="2">
        <v>3</v>
      </c>
      <c r="AH124" s="2">
        <v>1</v>
      </c>
      <c r="AI124" s="2">
        <v>4</v>
      </c>
      <c r="AJ124" s="46">
        <v>1</v>
      </c>
      <c r="AK124" s="2">
        <v>1</v>
      </c>
      <c r="AL124" s="2">
        <v>0</v>
      </c>
      <c r="AM124" s="2">
        <v>0</v>
      </c>
      <c r="AN124" s="2">
        <v>0</v>
      </c>
      <c r="AO124" s="2">
        <v>1</v>
      </c>
      <c r="AP124" s="2">
        <v>1</v>
      </c>
      <c r="AQ124" s="2">
        <v>1</v>
      </c>
      <c r="AR124" s="2">
        <v>1</v>
      </c>
      <c r="AS124" s="2">
        <v>0</v>
      </c>
      <c r="AT124" s="2">
        <v>0</v>
      </c>
      <c r="AU124" s="2">
        <v>1</v>
      </c>
      <c r="AV124" s="2">
        <v>1</v>
      </c>
      <c r="AW124" s="2">
        <v>1</v>
      </c>
      <c r="AX124" s="2">
        <v>1</v>
      </c>
      <c r="AY124" s="2">
        <v>0</v>
      </c>
      <c r="AZ124" s="2">
        <v>0</v>
      </c>
      <c r="BA124" s="2">
        <v>0</v>
      </c>
      <c r="BB124" s="2">
        <v>1</v>
      </c>
      <c r="BC124" s="2">
        <v>0</v>
      </c>
      <c r="BD124" s="2">
        <v>0</v>
      </c>
      <c r="BE124" s="2">
        <v>0</v>
      </c>
      <c r="BF124" s="2">
        <v>1</v>
      </c>
      <c r="BG124" s="2">
        <v>1</v>
      </c>
      <c r="BH124" s="2">
        <v>0</v>
      </c>
      <c r="BI124" s="2">
        <v>0</v>
      </c>
      <c r="BJ124" s="2">
        <v>0</v>
      </c>
      <c r="BK124" s="2">
        <v>0</v>
      </c>
      <c r="BL124" s="2">
        <v>1</v>
      </c>
      <c r="BM124" s="2">
        <v>0</v>
      </c>
      <c r="BN124" s="2">
        <v>1</v>
      </c>
      <c r="BO124" s="2">
        <v>0</v>
      </c>
      <c r="BP124" s="2">
        <v>0</v>
      </c>
      <c r="BQ124" s="2">
        <v>1</v>
      </c>
      <c r="BR124" s="2">
        <v>0</v>
      </c>
      <c r="BS124" s="2">
        <v>0</v>
      </c>
      <c r="CB124" s="2">
        <v>1</v>
      </c>
      <c r="CC124" s="2">
        <v>0</v>
      </c>
      <c r="CE124" s="2">
        <v>4000</v>
      </c>
      <c r="CF124" s="46">
        <v>2492</v>
      </c>
      <c r="CG124" s="2">
        <v>0</v>
      </c>
      <c r="CH124" s="46">
        <v>1</v>
      </c>
      <c r="CI124" s="2">
        <v>1</v>
      </c>
      <c r="CJ124" s="2">
        <v>0</v>
      </c>
      <c r="CK124" s="2">
        <v>0</v>
      </c>
      <c r="CL124" s="2">
        <v>0</v>
      </c>
      <c r="CM124" s="2">
        <v>1</v>
      </c>
      <c r="CN124" s="2">
        <v>0</v>
      </c>
      <c r="CO124" s="2">
        <v>0</v>
      </c>
      <c r="CP124" s="2">
        <v>1</v>
      </c>
      <c r="CQ124" s="2">
        <v>1</v>
      </c>
      <c r="CR124" s="2">
        <v>1</v>
      </c>
      <c r="CT124" s="46">
        <v>1</v>
      </c>
      <c r="CU124" s="46">
        <v>40</v>
      </c>
      <c r="CV124" s="2">
        <v>0</v>
      </c>
      <c r="CX124" s="2">
        <v>0</v>
      </c>
      <c r="CZ124" s="2">
        <v>1</v>
      </c>
      <c r="DA124" s="2">
        <v>44</v>
      </c>
      <c r="DB124" s="46">
        <v>1</v>
      </c>
      <c r="DC124" s="46">
        <v>20</v>
      </c>
      <c r="DD124" s="46">
        <v>1</v>
      </c>
      <c r="DE124" s="46">
        <v>40</v>
      </c>
      <c r="DF124" s="2">
        <v>0</v>
      </c>
      <c r="DH124" s="46">
        <v>1</v>
      </c>
      <c r="DI124" s="46">
        <v>40</v>
      </c>
      <c r="DJ124" s="46">
        <v>0</v>
      </c>
      <c r="DK124" s="46"/>
      <c r="DL124" s="2">
        <v>0</v>
      </c>
      <c r="DN124" s="46">
        <v>2</v>
      </c>
      <c r="DO124" s="46">
        <v>80</v>
      </c>
      <c r="DP124" s="46">
        <v>1</v>
      </c>
      <c r="DQ124" s="46">
        <v>20</v>
      </c>
      <c r="DR124" s="2">
        <v>0</v>
      </c>
      <c r="DS124" s="46"/>
      <c r="DT124" s="46"/>
      <c r="DU124" s="46"/>
      <c r="DV124" s="46"/>
      <c r="DW124" s="46"/>
      <c r="DX124" s="46"/>
      <c r="DY124" s="46"/>
      <c r="DZ124" s="46"/>
      <c r="EA124" s="46"/>
      <c r="EB124" s="46"/>
      <c r="EC124" s="46"/>
      <c r="ED124" s="46"/>
      <c r="EE124" s="46"/>
      <c r="EF124" s="46"/>
      <c r="EG124" s="46"/>
      <c r="EH124" s="46"/>
      <c r="EI124" s="2">
        <v>0</v>
      </c>
      <c r="EJ124" s="2">
        <v>0</v>
      </c>
      <c r="EK124" s="2">
        <v>0</v>
      </c>
      <c r="EL124" s="2">
        <v>0</v>
      </c>
      <c r="EM124" s="2">
        <v>0</v>
      </c>
      <c r="EN124" s="2">
        <v>0</v>
      </c>
      <c r="EO124" s="2">
        <v>0</v>
      </c>
      <c r="EP124" s="2">
        <v>0</v>
      </c>
      <c r="EQ124" s="2">
        <v>0</v>
      </c>
      <c r="ER124" s="2">
        <v>0</v>
      </c>
      <c r="ES124" s="2">
        <v>0</v>
      </c>
      <c r="ET124" s="2">
        <v>0</v>
      </c>
      <c r="EU124" s="2">
        <v>0</v>
      </c>
      <c r="FD124" s="2">
        <v>1</v>
      </c>
      <c r="FE124" s="2">
        <v>1</v>
      </c>
      <c r="FF124" s="2">
        <v>0</v>
      </c>
      <c r="FG124" s="2">
        <v>0</v>
      </c>
      <c r="FH124" s="2">
        <v>0</v>
      </c>
      <c r="FI124" s="2">
        <v>0</v>
      </c>
      <c r="FJ124" s="2">
        <v>1</v>
      </c>
      <c r="FK124" s="2">
        <v>0</v>
      </c>
      <c r="FL124" s="2">
        <v>0</v>
      </c>
      <c r="FM124" s="2">
        <v>0</v>
      </c>
      <c r="FN124" s="2">
        <v>0</v>
      </c>
      <c r="FO124" s="2">
        <v>0</v>
      </c>
      <c r="FP124" s="2">
        <v>0</v>
      </c>
      <c r="FQ124" s="2">
        <v>0</v>
      </c>
      <c r="FZ124" s="2">
        <v>0</v>
      </c>
      <c r="GV124" s="2">
        <v>1</v>
      </c>
      <c r="GW124" s="2">
        <v>1</v>
      </c>
      <c r="GX124" s="2">
        <v>0</v>
      </c>
      <c r="GY124" s="2">
        <v>0</v>
      </c>
      <c r="GZ124" s="2">
        <v>0</v>
      </c>
      <c r="HA124" s="2">
        <v>0</v>
      </c>
      <c r="HB124" s="2">
        <v>0</v>
      </c>
      <c r="HC124" s="2">
        <v>0</v>
      </c>
      <c r="HD124" s="2">
        <v>0</v>
      </c>
      <c r="HE124" s="2">
        <v>0</v>
      </c>
      <c r="HF124" s="2">
        <v>0</v>
      </c>
      <c r="HG124" s="2">
        <v>0</v>
      </c>
      <c r="HH124" s="2">
        <v>0</v>
      </c>
      <c r="HI124" s="2">
        <v>0</v>
      </c>
      <c r="HR124" s="2">
        <v>1</v>
      </c>
      <c r="HS124" s="2">
        <v>1</v>
      </c>
      <c r="HT124" s="2">
        <v>0</v>
      </c>
      <c r="HU124" s="2">
        <v>0</v>
      </c>
      <c r="HV124" s="2">
        <v>0</v>
      </c>
      <c r="HW124" s="2">
        <v>0</v>
      </c>
      <c r="HX124" s="2">
        <v>0</v>
      </c>
      <c r="HY124" s="2">
        <v>0</v>
      </c>
      <c r="HZ124" s="2">
        <v>0</v>
      </c>
      <c r="IA124" s="2">
        <v>0</v>
      </c>
      <c r="IB124" s="2">
        <v>0</v>
      </c>
      <c r="IC124" s="2">
        <v>0</v>
      </c>
      <c r="ID124" s="2">
        <v>0</v>
      </c>
      <c r="IE124" s="2">
        <v>0</v>
      </c>
      <c r="IF124" s="2">
        <v>0</v>
      </c>
      <c r="IG124" s="2">
        <v>0</v>
      </c>
      <c r="IP124" s="2">
        <v>0</v>
      </c>
      <c r="IQ124" s="2">
        <v>0</v>
      </c>
      <c r="IR124" s="2">
        <v>0</v>
      </c>
      <c r="IS124" s="2">
        <v>1</v>
      </c>
      <c r="IT124" s="2">
        <v>0</v>
      </c>
      <c r="IU124" s="2">
        <v>0</v>
      </c>
      <c r="IV124" s="2">
        <v>0</v>
      </c>
      <c r="IW124" s="2">
        <v>0</v>
      </c>
      <c r="IX124" s="2">
        <v>0</v>
      </c>
      <c r="IY124" s="2">
        <v>0</v>
      </c>
      <c r="IZ124" s="2">
        <v>0</v>
      </c>
      <c r="JA124" s="2">
        <v>0</v>
      </c>
      <c r="JB124" s="2">
        <v>0</v>
      </c>
      <c r="JK124" s="2">
        <v>0</v>
      </c>
      <c r="JL124" s="2">
        <v>0</v>
      </c>
      <c r="JM124" s="2">
        <v>0</v>
      </c>
      <c r="JN124" s="2">
        <v>1</v>
      </c>
      <c r="JO124" s="2">
        <v>0</v>
      </c>
      <c r="JP124" s="2">
        <v>0</v>
      </c>
      <c r="JQ124" s="2">
        <v>0</v>
      </c>
      <c r="JR124" s="2">
        <v>0</v>
      </c>
      <c r="JS124" s="2">
        <v>0</v>
      </c>
      <c r="JT124" s="2">
        <v>0</v>
      </c>
      <c r="JU124" s="2">
        <v>0</v>
      </c>
      <c r="JV124" s="2">
        <v>0</v>
      </c>
      <c r="JW124" s="2">
        <v>0</v>
      </c>
      <c r="KF124" s="2">
        <v>1</v>
      </c>
      <c r="KG124" s="2">
        <v>10</v>
      </c>
      <c r="KH124" s="2">
        <v>0</v>
      </c>
      <c r="KI124" s="2">
        <v>3</v>
      </c>
      <c r="KJ124" s="2">
        <v>4</v>
      </c>
      <c r="KK124" s="2">
        <v>4</v>
      </c>
      <c r="KL124" s="2">
        <v>4</v>
      </c>
      <c r="KM124" s="2">
        <v>4</v>
      </c>
      <c r="KN124" s="2">
        <v>2</v>
      </c>
      <c r="KO124" s="2">
        <v>3</v>
      </c>
      <c r="KP124" s="2">
        <v>4</v>
      </c>
      <c r="KQ124" s="2">
        <v>3</v>
      </c>
      <c r="KR124" s="2">
        <v>4</v>
      </c>
      <c r="KS124" s="2">
        <v>4</v>
      </c>
      <c r="KT124" s="2">
        <v>2</v>
      </c>
      <c r="KU124" s="2">
        <v>2</v>
      </c>
      <c r="KV124" s="2">
        <v>0</v>
      </c>
      <c r="LE124" s="2">
        <v>1</v>
      </c>
      <c r="LF124" s="2">
        <v>1</v>
      </c>
      <c r="LG124" s="2">
        <v>0</v>
      </c>
      <c r="LH124" s="2">
        <v>0</v>
      </c>
      <c r="LI124" s="2">
        <v>1</v>
      </c>
      <c r="LJ124" s="2">
        <v>1</v>
      </c>
      <c r="LK124" s="2">
        <v>1</v>
      </c>
      <c r="LL124" s="2">
        <v>1</v>
      </c>
      <c r="LM124" s="2">
        <v>0</v>
      </c>
      <c r="LN124" s="46">
        <v>2</v>
      </c>
      <c r="LO124" s="46">
        <v>1</v>
      </c>
      <c r="LP124" s="2">
        <v>0</v>
      </c>
      <c r="LQ124" s="2">
        <v>1</v>
      </c>
      <c r="LR124" s="2">
        <v>0</v>
      </c>
      <c r="LS124" s="2">
        <v>0</v>
      </c>
      <c r="LT124" s="46">
        <v>1</v>
      </c>
      <c r="LU124" s="46">
        <v>1</v>
      </c>
      <c r="LV124" s="2">
        <v>0</v>
      </c>
      <c r="LW124" s="2">
        <v>0</v>
      </c>
      <c r="LX124" s="2">
        <v>0</v>
      </c>
      <c r="LY124" s="46">
        <v>1</v>
      </c>
      <c r="LZ124" s="46">
        <v>1</v>
      </c>
      <c r="MA124" s="46">
        <v>0</v>
      </c>
      <c r="MB124" s="2">
        <v>0</v>
      </c>
      <c r="MC124" s="2">
        <v>1</v>
      </c>
      <c r="MD124" s="2">
        <v>0</v>
      </c>
      <c r="ME124" s="2">
        <v>0</v>
      </c>
      <c r="MF124" s="2">
        <v>0</v>
      </c>
      <c r="MG124" s="2">
        <v>0</v>
      </c>
      <c r="MH124" s="2">
        <v>0</v>
      </c>
      <c r="MI124" s="2">
        <v>0</v>
      </c>
      <c r="MJ124" s="2">
        <v>1</v>
      </c>
      <c r="MK124" s="2">
        <v>0</v>
      </c>
      <c r="ML124" s="2">
        <v>0</v>
      </c>
      <c r="MM124" s="2">
        <v>0</v>
      </c>
      <c r="MN124" s="46">
        <v>1</v>
      </c>
      <c r="MO124" s="46">
        <v>0</v>
      </c>
      <c r="MP124" s="2">
        <v>0</v>
      </c>
      <c r="MQ124" s="2">
        <v>1</v>
      </c>
      <c r="MR124" s="2">
        <v>0</v>
      </c>
      <c r="MS124" s="2">
        <v>1</v>
      </c>
      <c r="MT124" s="2">
        <v>1</v>
      </c>
      <c r="MU124" s="2">
        <v>3</v>
      </c>
      <c r="MV124" s="2">
        <v>3</v>
      </c>
      <c r="MW124" s="2">
        <v>1</v>
      </c>
      <c r="MX124" s="2">
        <v>1</v>
      </c>
      <c r="MY124" s="2">
        <v>0</v>
      </c>
      <c r="MZ124" s="2">
        <v>0</v>
      </c>
      <c r="NA124" s="2">
        <v>0</v>
      </c>
      <c r="NB124" s="2">
        <v>0</v>
      </c>
      <c r="NC124" s="2">
        <v>0</v>
      </c>
      <c r="ND124" s="2">
        <v>0</v>
      </c>
      <c r="NE124" s="2">
        <v>1</v>
      </c>
      <c r="NF124" s="46">
        <v>0</v>
      </c>
      <c r="NG124" s="46"/>
      <c r="NJ124" s="2" t="s">
        <v>2539</v>
      </c>
      <c r="NM124" s="2">
        <v>0</v>
      </c>
      <c r="NN124" s="2">
        <v>0</v>
      </c>
      <c r="NO124" s="2">
        <v>0</v>
      </c>
      <c r="NP124" s="2">
        <v>0</v>
      </c>
      <c r="NQ124" s="2">
        <v>0</v>
      </c>
      <c r="NR124" s="2">
        <v>0</v>
      </c>
      <c r="NS124" s="2">
        <v>0</v>
      </c>
      <c r="NT124" s="2">
        <v>0</v>
      </c>
      <c r="NU124" s="2">
        <v>0</v>
      </c>
      <c r="NV124" s="2">
        <v>0</v>
      </c>
      <c r="NW124" s="2">
        <v>0</v>
      </c>
      <c r="NX124" s="2">
        <v>0</v>
      </c>
      <c r="NY124" s="2">
        <v>0</v>
      </c>
      <c r="NZ124" s="2">
        <v>0</v>
      </c>
      <c r="OA124" s="2">
        <v>0</v>
      </c>
      <c r="OB124" s="2">
        <v>0</v>
      </c>
      <c r="OC124" s="2">
        <v>0</v>
      </c>
      <c r="OD124" s="2">
        <v>0</v>
      </c>
      <c r="OE124" s="2">
        <v>0</v>
      </c>
      <c r="OF124" s="2">
        <v>0</v>
      </c>
      <c r="OG124" s="2">
        <v>0</v>
      </c>
      <c r="OH124" s="2">
        <v>0</v>
      </c>
      <c r="OI124" s="2">
        <v>1</v>
      </c>
      <c r="OJ124" s="2">
        <v>1</v>
      </c>
      <c r="OK124" s="2">
        <v>1</v>
      </c>
      <c r="OL124" s="2">
        <v>2</v>
      </c>
      <c r="OM124" s="2">
        <v>1</v>
      </c>
      <c r="ON124" s="2">
        <v>3</v>
      </c>
      <c r="OO124" s="2">
        <v>1</v>
      </c>
      <c r="OP124" s="2">
        <v>1</v>
      </c>
      <c r="OQ124" s="2">
        <v>2</v>
      </c>
      <c r="OR124" s="2">
        <v>1</v>
      </c>
      <c r="OS124" s="2">
        <v>1</v>
      </c>
      <c r="OT124" s="46">
        <v>1</v>
      </c>
      <c r="OU124" s="2">
        <v>1</v>
      </c>
      <c r="OV124" s="2">
        <v>1</v>
      </c>
      <c r="OW124" s="2">
        <v>2</v>
      </c>
      <c r="OX124" s="2">
        <v>1</v>
      </c>
      <c r="OY124" s="2">
        <v>1</v>
      </c>
      <c r="OZ124" s="2">
        <v>3</v>
      </c>
      <c r="PA124" s="2">
        <v>3</v>
      </c>
      <c r="PB124" s="2">
        <v>1</v>
      </c>
      <c r="PC124" s="46">
        <v>1</v>
      </c>
      <c r="PD124" s="46">
        <v>2</v>
      </c>
      <c r="PE124" s="2">
        <v>1</v>
      </c>
      <c r="PF124" s="2">
        <v>1</v>
      </c>
      <c r="PG124" s="2">
        <v>3</v>
      </c>
      <c r="PH124" s="46">
        <v>1</v>
      </c>
      <c r="PI124" s="2">
        <v>1</v>
      </c>
      <c r="PJ124" s="2">
        <v>3</v>
      </c>
      <c r="PK124" s="2">
        <v>1</v>
      </c>
      <c r="PL124" s="2">
        <v>1</v>
      </c>
      <c r="PM124" s="2">
        <v>3</v>
      </c>
      <c r="PN124" s="2">
        <v>1</v>
      </c>
      <c r="PO124" s="2">
        <v>1</v>
      </c>
      <c r="PP124" s="2">
        <v>3</v>
      </c>
      <c r="PQ124" s="2">
        <v>1</v>
      </c>
      <c r="PR124" s="2">
        <v>1</v>
      </c>
      <c r="PS124" s="2">
        <v>1</v>
      </c>
      <c r="PT124" s="2">
        <v>1</v>
      </c>
      <c r="PU124" s="2">
        <v>1</v>
      </c>
      <c r="PV124" s="2">
        <v>3</v>
      </c>
      <c r="PW124" s="2">
        <v>1</v>
      </c>
      <c r="PX124" s="2">
        <v>1</v>
      </c>
      <c r="PY124" s="2">
        <v>1</v>
      </c>
      <c r="PZ124" s="2">
        <v>1</v>
      </c>
      <c r="QA124" s="2">
        <v>1</v>
      </c>
      <c r="QB124" s="2">
        <v>2</v>
      </c>
      <c r="QC124" s="2">
        <v>1</v>
      </c>
      <c r="QD124" s="2">
        <v>1</v>
      </c>
      <c r="QE124" s="2">
        <v>2</v>
      </c>
      <c r="QF124" s="2">
        <v>2</v>
      </c>
      <c r="QG124" s="2">
        <v>1</v>
      </c>
      <c r="QH124" s="2">
        <v>1</v>
      </c>
      <c r="QI124" s="2">
        <v>2</v>
      </c>
      <c r="QJ124" s="2">
        <v>1</v>
      </c>
      <c r="QK124" s="2">
        <v>0</v>
      </c>
      <c r="QL124" s="2">
        <v>0</v>
      </c>
      <c r="QM124" s="2">
        <v>0</v>
      </c>
      <c r="QN124" s="2">
        <v>1</v>
      </c>
      <c r="QO124" s="2">
        <v>3</v>
      </c>
      <c r="QP124" s="2">
        <v>1</v>
      </c>
      <c r="QQ124" s="2">
        <v>2</v>
      </c>
      <c r="QR124" s="2">
        <v>1</v>
      </c>
      <c r="QS124" s="2" t="s">
        <v>1329</v>
      </c>
      <c r="QT124" s="2">
        <v>1</v>
      </c>
      <c r="QU124" s="2" t="s">
        <v>1456</v>
      </c>
      <c r="QV124" s="2">
        <v>3</v>
      </c>
      <c r="QW124" s="2">
        <v>3</v>
      </c>
      <c r="QX124" s="2">
        <v>1</v>
      </c>
      <c r="QY124" s="2">
        <v>1</v>
      </c>
      <c r="QZ124" s="2">
        <v>1</v>
      </c>
      <c r="RA124" s="2">
        <v>0</v>
      </c>
      <c r="RB124" s="2">
        <v>1</v>
      </c>
      <c r="RC124" s="2">
        <v>1</v>
      </c>
      <c r="RD124" s="2">
        <v>3</v>
      </c>
      <c r="RE124" s="2">
        <v>1</v>
      </c>
      <c r="RF124" s="2">
        <v>0</v>
      </c>
      <c r="RG124" s="2">
        <v>1</v>
      </c>
      <c r="RH124" s="2">
        <v>1</v>
      </c>
      <c r="RJ124" s="2">
        <v>0</v>
      </c>
      <c r="RK124" s="2">
        <v>1</v>
      </c>
      <c r="RL124" s="2">
        <v>1</v>
      </c>
      <c r="RM124" s="2">
        <v>0</v>
      </c>
      <c r="RN124" s="2">
        <v>0</v>
      </c>
      <c r="RO124" s="2">
        <v>0</v>
      </c>
      <c r="RP124" s="2">
        <v>1</v>
      </c>
      <c r="RQ124" s="2">
        <v>0</v>
      </c>
      <c r="RR124" s="2">
        <v>1</v>
      </c>
      <c r="RS124" s="2">
        <v>0</v>
      </c>
      <c r="RT124" s="2">
        <v>1</v>
      </c>
      <c r="RU124" s="2">
        <v>1</v>
      </c>
      <c r="RV124" s="2">
        <v>0</v>
      </c>
      <c r="RW124" s="2">
        <v>0</v>
      </c>
      <c r="RX124" s="2">
        <v>0</v>
      </c>
      <c r="RY124" s="2">
        <v>0</v>
      </c>
      <c r="RZ124" s="2">
        <v>0</v>
      </c>
      <c r="SA124" s="2">
        <v>0</v>
      </c>
      <c r="SB124" s="2">
        <v>1</v>
      </c>
      <c r="SC124" s="2">
        <v>0</v>
      </c>
      <c r="SD124" s="2">
        <v>0</v>
      </c>
      <c r="SE124" s="2">
        <v>0</v>
      </c>
      <c r="SF124" s="2">
        <v>0</v>
      </c>
      <c r="SG124" s="2">
        <v>0</v>
      </c>
      <c r="SH124" s="2">
        <v>0</v>
      </c>
      <c r="SI124" s="2">
        <v>0</v>
      </c>
      <c r="SK124" s="2">
        <v>1</v>
      </c>
      <c r="SL124" s="2">
        <v>1</v>
      </c>
      <c r="SM124" s="2">
        <v>1</v>
      </c>
      <c r="SN124" s="2">
        <v>1</v>
      </c>
      <c r="SO124" s="2">
        <v>1</v>
      </c>
      <c r="SP124" s="2">
        <v>1</v>
      </c>
      <c r="SQ124" s="2">
        <v>1</v>
      </c>
      <c r="SR124" s="2">
        <v>1</v>
      </c>
      <c r="SS124" s="2">
        <v>1</v>
      </c>
      <c r="ST124" s="2">
        <v>1</v>
      </c>
      <c r="SU124" s="2">
        <v>1</v>
      </c>
      <c r="SV124" s="2">
        <v>0</v>
      </c>
      <c r="SW124" s="2">
        <v>0</v>
      </c>
      <c r="SX124" s="2">
        <v>0</v>
      </c>
      <c r="SY124" s="2">
        <v>0</v>
      </c>
      <c r="SZ124" s="2">
        <v>0</v>
      </c>
      <c r="TA124" s="2">
        <v>0</v>
      </c>
      <c r="TB124" s="2">
        <v>0</v>
      </c>
      <c r="TC124" s="2">
        <v>0</v>
      </c>
      <c r="TE124" s="2">
        <v>0</v>
      </c>
      <c r="TF124" s="2">
        <v>1</v>
      </c>
      <c r="TG124" s="2">
        <v>1</v>
      </c>
      <c r="TH124" s="2">
        <v>1</v>
      </c>
      <c r="TI124" s="2">
        <v>1</v>
      </c>
      <c r="TJ124" s="2">
        <v>0</v>
      </c>
      <c r="TK124" s="2">
        <v>0</v>
      </c>
      <c r="TL124" s="2">
        <v>1</v>
      </c>
      <c r="TM124" s="2">
        <v>1</v>
      </c>
      <c r="TN124" s="2">
        <v>1</v>
      </c>
      <c r="TO124" s="2">
        <v>1</v>
      </c>
      <c r="TP124" s="2">
        <v>1</v>
      </c>
      <c r="TQ124" s="2">
        <v>1</v>
      </c>
      <c r="TR124" s="2">
        <v>1</v>
      </c>
      <c r="TS124" s="2">
        <v>1</v>
      </c>
      <c r="TT124" s="2">
        <v>1</v>
      </c>
      <c r="TU124" s="2">
        <v>0</v>
      </c>
      <c r="TV124" s="2">
        <v>1</v>
      </c>
      <c r="TW124" s="2">
        <v>0</v>
      </c>
      <c r="TX124" s="2">
        <v>0</v>
      </c>
      <c r="TY124" s="2">
        <v>0</v>
      </c>
      <c r="UA124" s="2">
        <v>1</v>
      </c>
      <c r="UB124" s="2">
        <v>3</v>
      </c>
      <c r="UC124" s="2">
        <v>1</v>
      </c>
      <c r="UD124" s="2">
        <v>1</v>
      </c>
      <c r="UE124" s="2">
        <v>1</v>
      </c>
      <c r="UF124" s="2">
        <v>1</v>
      </c>
      <c r="UG124" s="2">
        <v>0</v>
      </c>
      <c r="UH124" s="2">
        <v>0</v>
      </c>
      <c r="UI124" s="2">
        <v>1</v>
      </c>
      <c r="UJ124" s="2">
        <v>1</v>
      </c>
      <c r="UK124" s="2">
        <v>0</v>
      </c>
      <c r="UL124" s="2">
        <v>0</v>
      </c>
      <c r="UM124" s="2">
        <v>0</v>
      </c>
      <c r="UN124" s="2">
        <v>0</v>
      </c>
      <c r="UO124" s="2">
        <v>1</v>
      </c>
      <c r="UP124" s="2">
        <v>1</v>
      </c>
      <c r="UQ124" s="2">
        <v>1</v>
      </c>
      <c r="UR124" s="2">
        <v>1</v>
      </c>
      <c r="US124" s="2">
        <v>1</v>
      </c>
      <c r="UT124" s="2">
        <v>1</v>
      </c>
      <c r="UU124" s="2">
        <v>1</v>
      </c>
      <c r="UV124" s="2">
        <v>1</v>
      </c>
      <c r="UW124" s="2">
        <v>1</v>
      </c>
      <c r="UX124" s="2">
        <v>1</v>
      </c>
      <c r="UY124" s="2">
        <v>0</v>
      </c>
      <c r="UZ124" s="2">
        <v>2</v>
      </c>
    </row>
    <row r="125" spans="1:572" x14ac:dyDescent="0.25">
      <c r="A125" s="2">
        <v>192</v>
      </c>
      <c r="B125" s="2" t="s">
        <v>114</v>
      </c>
      <c r="C125" s="2" t="s">
        <v>1328</v>
      </c>
      <c r="D125" s="2">
        <v>1</v>
      </c>
      <c r="F125" s="31" t="s">
        <v>2669</v>
      </c>
      <c r="G125" s="2">
        <v>1</v>
      </c>
      <c r="H125" s="2">
        <v>0</v>
      </c>
      <c r="J125" s="2">
        <v>1</v>
      </c>
      <c r="K125" s="2">
        <v>1</v>
      </c>
      <c r="L125" s="2">
        <v>1</v>
      </c>
      <c r="M125" s="2">
        <v>1</v>
      </c>
      <c r="N125" s="2">
        <v>1</v>
      </c>
      <c r="O125" s="2">
        <v>1</v>
      </c>
      <c r="P125" s="2">
        <v>0</v>
      </c>
      <c r="Q125" s="2">
        <v>0</v>
      </c>
      <c r="R125" s="2">
        <v>1</v>
      </c>
      <c r="S125" s="2">
        <v>0</v>
      </c>
      <c r="T125" s="2">
        <v>0</v>
      </c>
      <c r="U125" s="2">
        <v>1</v>
      </c>
      <c r="V125" s="2">
        <v>1</v>
      </c>
      <c r="W125" s="2">
        <v>0</v>
      </c>
      <c r="X125" s="2">
        <v>1</v>
      </c>
      <c r="Y125" s="2">
        <v>1</v>
      </c>
      <c r="Z125" s="2">
        <v>0</v>
      </c>
      <c r="AA125" s="2">
        <v>1</v>
      </c>
      <c r="AB125" s="2">
        <v>1</v>
      </c>
      <c r="AC125" s="2">
        <v>0</v>
      </c>
      <c r="AD125" s="2">
        <v>0</v>
      </c>
      <c r="AE125" s="2">
        <v>0</v>
      </c>
      <c r="AF125" s="2">
        <v>1</v>
      </c>
      <c r="AG125" s="2">
        <v>2</v>
      </c>
      <c r="AH125" s="2">
        <v>1</v>
      </c>
      <c r="AI125" s="2">
        <v>5</v>
      </c>
      <c r="AJ125" s="46">
        <v>0</v>
      </c>
      <c r="AK125" s="2">
        <v>0</v>
      </c>
      <c r="AL125" s="2">
        <v>0</v>
      </c>
      <c r="AM125" s="2">
        <v>0</v>
      </c>
      <c r="AN125" s="2">
        <v>0</v>
      </c>
      <c r="AO125" s="2">
        <v>0</v>
      </c>
      <c r="AP125" s="2">
        <v>0</v>
      </c>
      <c r="AQ125" s="2">
        <v>0</v>
      </c>
      <c r="AR125" s="2">
        <v>0</v>
      </c>
      <c r="AS125" s="2">
        <v>0</v>
      </c>
      <c r="AT125" s="2">
        <v>0</v>
      </c>
      <c r="AU125" s="2">
        <v>0</v>
      </c>
      <c r="AV125" s="2">
        <v>0</v>
      </c>
      <c r="AW125" s="2">
        <v>0</v>
      </c>
      <c r="AX125" s="2">
        <v>0</v>
      </c>
      <c r="AY125" s="2">
        <v>0</v>
      </c>
      <c r="AZ125" s="2">
        <v>0</v>
      </c>
      <c r="BA125" s="2">
        <v>0</v>
      </c>
      <c r="BB125" s="2">
        <v>0</v>
      </c>
      <c r="BC125" s="2">
        <v>0</v>
      </c>
      <c r="BD125" s="2">
        <v>0</v>
      </c>
      <c r="BE125" s="2">
        <v>0</v>
      </c>
      <c r="BF125" s="2">
        <v>1</v>
      </c>
      <c r="BG125" s="2">
        <v>0</v>
      </c>
      <c r="BH125" s="2">
        <v>0</v>
      </c>
      <c r="BI125" s="2">
        <v>0</v>
      </c>
      <c r="BJ125" s="2">
        <v>0</v>
      </c>
      <c r="BK125" s="2">
        <v>0</v>
      </c>
      <c r="BL125" s="2">
        <v>0</v>
      </c>
      <c r="BM125" s="2">
        <v>0</v>
      </c>
      <c r="BN125" s="2">
        <v>1</v>
      </c>
      <c r="BO125" s="2">
        <v>0</v>
      </c>
      <c r="BP125" s="2">
        <v>0</v>
      </c>
      <c r="BQ125" s="2">
        <v>1</v>
      </c>
      <c r="BR125" s="2">
        <v>3</v>
      </c>
      <c r="BS125" s="2">
        <v>0</v>
      </c>
      <c r="CB125" s="2">
        <v>1</v>
      </c>
      <c r="CC125" s="2">
        <v>0</v>
      </c>
      <c r="CE125" s="2">
        <v>42000</v>
      </c>
      <c r="CF125" s="46">
        <v>3550</v>
      </c>
      <c r="CG125" s="2">
        <v>0</v>
      </c>
      <c r="CH125" s="46">
        <v>8</v>
      </c>
      <c r="CI125" s="2">
        <v>4</v>
      </c>
      <c r="CJ125" s="2">
        <v>0</v>
      </c>
      <c r="CK125" s="2">
        <v>0</v>
      </c>
      <c r="CL125" s="2">
        <v>0</v>
      </c>
      <c r="CM125" s="2">
        <v>3</v>
      </c>
      <c r="CN125" s="2">
        <v>1</v>
      </c>
      <c r="CO125" s="2">
        <v>1</v>
      </c>
      <c r="CP125" s="2">
        <v>0</v>
      </c>
      <c r="CR125" s="2">
        <v>2</v>
      </c>
      <c r="CS125" s="2">
        <v>6</v>
      </c>
      <c r="CT125" s="46">
        <v>6</v>
      </c>
      <c r="CU125" s="46">
        <v>240</v>
      </c>
      <c r="CV125" s="2">
        <v>0</v>
      </c>
      <c r="CX125" s="2">
        <v>2</v>
      </c>
      <c r="CY125" s="2">
        <v>80</v>
      </c>
      <c r="CZ125" s="2">
        <v>0</v>
      </c>
      <c r="DB125" s="46">
        <v>4</v>
      </c>
      <c r="DC125" s="46">
        <v>160</v>
      </c>
      <c r="DD125" s="46">
        <v>10</v>
      </c>
      <c r="DE125" s="46">
        <v>400</v>
      </c>
      <c r="DF125" s="2">
        <v>1</v>
      </c>
      <c r="DG125" s="2">
        <v>40</v>
      </c>
      <c r="DH125" s="46">
        <v>8</v>
      </c>
      <c r="DI125" s="46">
        <v>320</v>
      </c>
      <c r="DJ125" s="46">
        <v>0</v>
      </c>
      <c r="DK125" s="46"/>
      <c r="DL125" s="2">
        <v>3</v>
      </c>
      <c r="DM125" s="2">
        <v>120</v>
      </c>
      <c r="DN125" s="46">
        <v>16</v>
      </c>
      <c r="DO125" s="46">
        <v>620</v>
      </c>
      <c r="DP125" s="46">
        <v>4</v>
      </c>
      <c r="DQ125" s="46">
        <v>160</v>
      </c>
      <c r="DR125" s="2">
        <v>0</v>
      </c>
      <c r="DS125" s="46"/>
      <c r="DT125" s="46"/>
      <c r="DU125" s="46"/>
      <c r="DV125" s="46"/>
      <c r="DW125" s="46"/>
      <c r="DX125" s="46"/>
      <c r="DY125" s="46"/>
      <c r="DZ125" s="46"/>
      <c r="EA125" s="46"/>
      <c r="EB125" s="46"/>
      <c r="EC125" s="46"/>
      <c r="ED125" s="46"/>
      <c r="EE125" s="46"/>
      <c r="EF125" s="46"/>
      <c r="EG125" s="46"/>
      <c r="EH125" s="46"/>
      <c r="EI125" s="2">
        <v>0</v>
      </c>
      <c r="EJ125" s="2">
        <v>0</v>
      </c>
      <c r="EK125" s="2">
        <v>0</v>
      </c>
      <c r="EL125" s="2">
        <v>0</v>
      </c>
      <c r="EM125" s="2">
        <v>0</v>
      </c>
      <c r="EN125" s="2">
        <v>0</v>
      </c>
      <c r="EO125" s="2">
        <v>0</v>
      </c>
      <c r="EP125" s="2">
        <v>0</v>
      </c>
      <c r="EQ125" s="2">
        <v>0</v>
      </c>
      <c r="ER125" s="2">
        <v>0</v>
      </c>
      <c r="ES125" s="2">
        <v>0</v>
      </c>
      <c r="ET125" s="2">
        <v>0</v>
      </c>
      <c r="EU125" s="2">
        <v>0</v>
      </c>
      <c r="FD125" s="2">
        <v>0</v>
      </c>
      <c r="FZ125" s="2">
        <v>0</v>
      </c>
      <c r="GV125" s="2">
        <v>1</v>
      </c>
      <c r="GW125" s="2">
        <v>0</v>
      </c>
      <c r="GX125" s="2">
        <v>0</v>
      </c>
      <c r="GY125" s="2">
        <v>0</v>
      </c>
      <c r="GZ125" s="2">
        <v>0</v>
      </c>
      <c r="HA125" s="2">
        <v>0</v>
      </c>
      <c r="HB125" s="2">
        <v>0</v>
      </c>
      <c r="HC125" s="2">
        <v>0</v>
      </c>
      <c r="HD125" s="2">
        <v>1</v>
      </c>
      <c r="HE125" s="2">
        <v>0</v>
      </c>
      <c r="HF125" s="2">
        <v>0</v>
      </c>
      <c r="HG125" s="2">
        <v>1</v>
      </c>
      <c r="HH125" s="2">
        <v>0</v>
      </c>
      <c r="HI125" s="2">
        <v>0</v>
      </c>
      <c r="HR125" s="2">
        <v>1</v>
      </c>
      <c r="HS125" s="2">
        <v>0</v>
      </c>
      <c r="HT125" s="2">
        <v>1</v>
      </c>
      <c r="HU125" s="2">
        <v>0</v>
      </c>
      <c r="HV125" s="2">
        <v>0</v>
      </c>
      <c r="HW125" s="2">
        <v>0</v>
      </c>
      <c r="HX125" s="2">
        <v>0</v>
      </c>
      <c r="HY125" s="2">
        <v>1</v>
      </c>
      <c r="HZ125" s="2">
        <v>1</v>
      </c>
      <c r="IA125" s="2">
        <v>0</v>
      </c>
      <c r="IB125" s="2">
        <v>0</v>
      </c>
      <c r="IC125" s="2">
        <v>0</v>
      </c>
      <c r="ID125" s="2">
        <v>0</v>
      </c>
      <c r="IE125" s="2">
        <v>4</v>
      </c>
      <c r="IF125" s="2">
        <v>0</v>
      </c>
      <c r="IG125" s="2">
        <v>0</v>
      </c>
      <c r="IP125" s="2">
        <v>0</v>
      </c>
      <c r="IQ125" s="2">
        <v>0</v>
      </c>
      <c r="IR125" s="2">
        <v>0</v>
      </c>
      <c r="IS125" s="2">
        <v>0</v>
      </c>
      <c r="IT125" s="2">
        <v>2</v>
      </c>
      <c r="IU125" s="2">
        <v>2</v>
      </c>
      <c r="IV125" s="2">
        <v>0</v>
      </c>
      <c r="IW125" s="2">
        <v>2</v>
      </c>
      <c r="IX125" s="2">
        <v>0</v>
      </c>
      <c r="IY125" s="2">
        <v>1</v>
      </c>
      <c r="IZ125" s="2">
        <v>3</v>
      </c>
      <c r="JA125" s="2">
        <v>0</v>
      </c>
      <c r="JB125" s="2">
        <v>0</v>
      </c>
      <c r="JK125" s="2">
        <v>0</v>
      </c>
      <c r="JL125" s="2">
        <v>0</v>
      </c>
      <c r="JM125" s="2">
        <v>0</v>
      </c>
      <c r="JN125" s="2">
        <v>0</v>
      </c>
      <c r="JO125" s="2">
        <v>1</v>
      </c>
      <c r="JP125" s="2">
        <v>0</v>
      </c>
      <c r="JQ125" s="2">
        <v>0</v>
      </c>
      <c r="JR125" s="2">
        <v>0</v>
      </c>
      <c r="JS125" s="2">
        <v>0</v>
      </c>
      <c r="JT125" s="2">
        <v>1</v>
      </c>
      <c r="JU125" s="2">
        <v>0</v>
      </c>
      <c r="JV125" s="2">
        <v>0</v>
      </c>
      <c r="JW125" s="2">
        <v>0</v>
      </c>
      <c r="KF125" s="2">
        <v>1</v>
      </c>
      <c r="KG125" s="2">
        <v>7</v>
      </c>
      <c r="KH125" s="2">
        <v>0</v>
      </c>
      <c r="KI125" s="2">
        <v>3</v>
      </c>
      <c r="KJ125" s="2">
        <v>4</v>
      </c>
      <c r="KK125" s="2">
        <v>4</v>
      </c>
      <c r="KL125" s="2">
        <v>4</v>
      </c>
      <c r="KM125" s="2">
        <v>4</v>
      </c>
      <c r="KN125" s="2">
        <v>4</v>
      </c>
      <c r="KO125" s="2">
        <v>3</v>
      </c>
      <c r="KP125" s="2">
        <v>4</v>
      </c>
      <c r="KQ125" s="2">
        <v>3</v>
      </c>
      <c r="KR125" s="2">
        <v>4</v>
      </c>
      <c r="KS125" s="2">
        <v>4</v>
      </c>
      <c r="KT125" s="2">
        <v>2</v>
      </c>
      <c r="KU125" s="2">
        <v>4</v>
      </c>
      <c r="KV125" s="2">
        <v>0</v>
      </c>
      <c r="LE125" s="2">
        <v>2</v>
      </c>
      <c r="LF125" s="2">
        <v>3</v>
      </c>
      <c r="LG125" s="2">
        <v>0</v>
      </c>
      <c r="LH125" s="2">
        <v>0</v>
      </c>
      <c r="LI125" s="2">
        <v>0</v>
      </c>
      <c r="LJ125" s="2">
        <v>0</v>
      </c>
      <c r="LK125" s="2">
        <v>0</v>
      </c>
      <c r="LL125" s="2">
        <v>0</v>
      </c>
      <c r="LM125" s="2">
        <v>0</v>
      </c>
      <c r="LN125" s="46">
        <v>2</v>
      </c>
      <c r="LO125" s="46">
        <v>1</v>
      </c>
      <c r="LP125" s="2">
        <v>1</v>
      </c>
      <c r="LQ125" s="2">
        <v>2</v>
      </c>
      <c r="LR125" s="2">
        <v>0</v>
      </c>
      <c r="LS125" s="2">
        <v>0</v>
      </c>
      <c r="LT125" s="46">
        <v>1</v>
      </c>
      <c r="LU125" s="46">
        <v>1</v>
      </c>
      <c r="LV125" s="2">
        <v>1</v>
      </c>
      <c r="LW125" s="2">
        <v>0</v>
      </c>
      <c r="LX125" s="2">
        <v>0</v>
      </c>
      <c r="LY125" s="46">
        <v>1</v>
      </c>
      <c r="LZ125" s="46">
        <v>1</v>
      </c>
      <c r="MA125" s="46">
        <v>1</v>
      </c>
      <c r="MB125" s="2">
        <v>0</v>
      </c>
      <c r="MC125" s="2">
        <v>1</v>
      </c>
      <c r="MD125" s="2">
        <v>1</v>
      </c>
      <c r="ME125" s="2">
        <v>0</v>
      </c>
      <c r="MF125" s="2">
        <v>0</v>
      </c>
      <c r="MG125" s="2">
        <v>0</v>
      </c>
      <c r="MH125" s="2">
        <v>1</v>
      </c>
      <c r="MI125" s="2">
        <v>1</v>
      </c>
      <c r="MJ125" s="2">
        <v>1</v>
      </c>
      <c r="MK125" s="2">
        <v>1</v>
      </c>
      <c r="ML125" s="2">
        <v>1</v>
      </c>
      <c r="MM125" s="2">
        <v>0</v>
      </c>
      <c r="MN125" s="46">
        <v>1</v>
      </c>
      <c r="MO125" s="46">
        <v>1</v>
      </c>
      <c r="MP125" s="2">
        <v>0</v>
      </c>
      <c r="MQ125" s="2">
        <v>1</v>
      </c>
      <c r="MR125" s="2">
        <v>0</v>
      </c>
      <c r="MS125" s="2">
        <v>1</v>
      </c>
      <c r="MT125" s="2">
        <v>1</v>
      </c>
      <c r="MU125" s="2">
        <v>1</v>
      </c>
      <c r="MV125" s="2">
        <v>1</v>
      </c>
      <c r="MW125" s="2">
        <v>1</v>
      </c>
      <c r="MX125" s="2">
        <v>1</v>
      </c>
      <c r="MY125" s="2">
        <v>1</v>
      </c>
      <c r="MZ125" s="2">
        <v>1</v>
      </c>
      <c r="NA125" s="2">
        <v>1</v>
      </c>
      <c r="NB125" s="2">
        <v>1</v>
      </c>
      <c r="NC125" s="2">
        <v>1</v>
      </c>
      <c r="ND125" s="2">
        <v>1</v>
      </c>
      <c r="NE125" s="2">
        <v>0</v>
      </c>
      <c r="NF125" s="46">
        <v>1</v>
      </c>
      <c r="NG125" s="46">
        <v>1</v>
      </c>
      <c r="NH125" s="2">
        <v>1</v>
      </c>
      <c r="NI125" s="2">
        <v>1</v>
      </c>
      <c r="NJ125" s="38">
        <v>44071</v>
      </c>
      <c r="NK125" s="2">
        <v>2</v>
      </c>
      <c r="NL125" s="2">
        <v>1</v>
      </c>
      <c r="NM125" s="2">
        <v>0</v>
      </c>
      <c r="NN125" s="2">
        <v>0</v>
      </c>
      <c r="NO125" s="2">
        <v>0</v>
      </c>
      <c r="NP125" s="2">
        <v>0</v>
      </c>
      <c r="NQ125" s="2">
        <v>0</v>
      </c>
      <c r="NR125" s="2">
        <v>1</v>
      </c>
      <c r="NS125" s="2">
        <v>0</v>
      </c>
      <c r="NT125" s="2">
        <v>1</v>
      </c>
      <c r="NU125" s="2">
        <v>0</v>
      </c>
      <c r="NV125" s="2">
        <v>0</v>
      </c>
      <c r="NW125" s="2">
        <v>0</v>
      </c>
      <c r="NX125" s="2">
        <v>0</v>
      </c>
      <c r="NY125" s="2">
        <v>0</v>
      </c>
      <c r="NZ125" s="2">
        <v>0</v>
      </c>
      <c r="OA125" s="2">
        <v>0</v>
      </c>
      <c r="OB125" s="2">
        <v>0</v>
      </c>
      <c r="OC125" s="2">
        <v>0</v>
      </c>
      <c r="OD125" s="2">
        <v>0</v>
      </c>
      <c r="OE125" s="2">
        <v>0</v>
      </c>
      <c r="OF125" s="2">
        <v>0</v>
      </c>
      <c r="OG125" s="2">
        <v>0</v>
      </c>
      <c r="OH125" s="2">
        <v>1</v>
      </c>
      <c r="OI125" s="2">
        <v>2</v>
      </c>
      <c r="OJ125" s="2">
        <v>1</v>
      </c>
      <c r="OK125" s="2">
        <v>2</v>
      </c>
      <c r="OL125" s="2">
        <v>1</v>
      </c>
      <c r="OM125" s="2">
        <v>1</v>
      </c>
      <c r="ON125" s="2">
        <v>1</v>
      </c>
      <c r="OO125" s="2">
        <v>1</v>
      </c>
      <c r="OP125" s="2">
        <v>1</v>
      </c>
      <c r="OQ125" s="2">
        <v>1</v>
      </c>
      <c r="OR125" s="2">
        <v>2</v>
      </c>
      <c r="OS125" s="2">
        <v>1</v>
      </c>
      <c r="OT125" s="46">
        <v>1</v>
      </c>
      <c r="OU125" s="2">
        <v>1</v>
      </c>
      <c r="OV125" s="2">
        <v>1</v>
      </c>
      <c r="OW125" s="2">
        <v>1</v>
      </c>
      <c r="OX125" s="2">
        <v>1</v>
      </c>
      <c r="OY125" s="2">
        <v>1</v>
      </c>
      <c r="OZ125" s="2">
        <v>1</v>
      </c>
      <c r="PA125" s="2">
        <v>1</v>
      </c>
      <c r="PB125" s="2">
        <v>1</v>
      </c>
      <c r="PC125" s="46">
        <v>1</v>
      </c>
      <c r="PD125" s="46">
        <v>1</v>
      </c>
      <c r="PE125" s="2">
        <v>1</v>
      </c>
      <c r="PF125" s="2">
        <v>1</v>
      </c>
      <c r="PG125" s="2">
        <v>3</v>
      </c>
      <c r="PH125" s="46">
        <v>1</v>
      </c>
      <c r="PI125" s="2">
        <v>1</v>
      </c>
      <c r="PJ125" s="2">
        <v>1</v>
      </c>
      <c r="PK125" s="2">
        <v>1</v>
      </c>
      <c r="PL125" s="2">
        <v>1</v>
      </c>
      <c r="PM125" s="2">
        <v>1</v>
      </c>
      <c r="PN125" s="2">
        <v>1</v>
      </c>
      <c r="PO125" s="2">
        <v>1</v>
      </c>
      <c r="PP125" s="2">
        <v>1</v>
      </c>
      <c r="PQ125" s="2">
        <v>1</v>
      </c>
      <c r="PR125" s="2">
        <v>1</v>
      </c>
      <c r="PS125" s="2">
        <v>1</v>
      </c>
      <c r="PT125" s="2">
        <v>1</v>
      </c>
      <c r="PU125" s="2">
        <v>1</v>
      </c>
      <c r="PV125" s="2">
        <v>1</v>
      </c>
      <c r="PW125" s="2">
        <v>1</v>
      </c>
      <c r="PX125" s="2">
        <v>1</v>
      </c>
      <c r="PY125" s="2">
        <v>1</v>
      </c>
      <c r="PZ125" s="2">
        <v>1</v>
      </c>
      <c r="QA125" s="2">
        <v>1</v>
      </c>
      <c r="QB125" s="2">
        <v>1</v>
      </c>
      <c r="QC125" s="2">
        <v>1</v>
      </c>
      <c r="QD125" s="2">
        <v>1</v>
      </c>
      <c r="QE125" s="2">
        <v>1</v>
      </c>
      <c r="QF125" s="2">
        <v>3</v>
      </c>
      <c r="QG125" s="2">
        <v>1</v>
      </c>
      <c r="QH125" s="2">
        <v>1</v>
      </c>
      <c r="QI125" s="2">
        <v>3</v>
      </c>
      <c r="QJ125" s="2">
        <v>3</v>
      </c>
      <c r="QK125" s="2">
        <v>0</v>
      </c>
      <c r="QL125" s="2">
        <v>0</v>
      </c>
      <c r="QM125" s="2">
        <v>1</v>
      </c>
      <c r="QN125" s="2">
        <v>0</v>
      </c>
      <c r="QO125" s="2">
        <v>1</v>
      </c>
      <c r="QP125" s="2">
        <v>2</v>
      </c>
      <c r="QQ125" s="2">
        <v>3</v>
      </c>
      <c r="QR125" s="2">
        <v>0</v>
      </c>
      <c r="QT125" s="2">
        <v>0</v>
      </c>
      <c r="QV125" s="2">
        <v>3</v>
      </c>
      <c r="QW125" s="2">
        <v>2</v>
      </c>
      <c r="QX125" s="2">
        <v>0</v>
      </c>
      <c r="QY125" s="2">
        <v>0</v>
      </c>
      <c r="RA125" s="2">
        <v>0</v>
      </c>
      <c r="RB125" s="2">
        <v>1</v>
      </c>
      <c r="RC125" s="2">
        <v>0</v>
      </c>
      <c r="RD125" s="2">
        <v>2</v>
      </c>
      <c r="RE125" s="2">
        <v>1</v>
      </c>
      <c r="RF125" s="2">
        <v>1</v>
      </c>
      <c r="RG125" s="2">
        <v>1</v>
      </c>
      <c r="RH125" s="2">
        <v>1</v>
      </c>
      <c r="RJ125" s="2">
        <v>1</v>
      </c>
      <c r="RK125" s="2">
        <v>1</v>
      </c>
      <c r="RL125" s="2">
        <v>0</v>
      </c>
      <c r="RM125" s="2">
        <v>0</v>
      </c>
      <c r="RN125" s="2">
        <v>0</v>
      </c>
      <c r="RO125" s="2">
        <v>0</v>
      </c>
      <c r="RP125" s="2">
        <v>0</v>
      </c>
      <c r="RQ125" s="2">
        <v>0</v>
      </c>
      <c r="RR125" s="2">
        <v>1</v>
      </c>
      <c r="RS125" s="2">
        <v>0</v>
      </c>
      <c r="RT125" s="2">
        <v>1</v>
      </c>
      <c r="RU125" s="2">
        <v>1</v>
      </c>
      <c r="RV125" s="2">
        <v>0</v>
      </c>
      <c r="RW125" s="2">
        <v>0</v>
      </c>
      <c r="RX125" s="2">
        <v>1</v>
      </c>
      <c r="RY125" s="2">
        <v>0</v>
      </c>
      <c r="RZ125" s="2">
        <v>0</v>
      </c>
      <c r="SA125" s="2">
        <v>1</v>
      </c>
      <c r="SB125" s="2">
        <v>1</v>
      </c>
      <c r="SC125" s="2">
        <v>0</v>
      </c>
      <c r="SD125" s="2">
        <v>0</v>
      </c>
      <c r="SE125" s="2">
        <v>0</v>
      </c>
      <c r="SF125" s="2">
        <v>0</v>
      </c>
      <c r="SG125" s="2">
        <v>0</v>
      </c>
      <c r="SH125" s="2">
        <v>0</v>
      </c>
      <c r="SI125" s="2">
        <v>0</v>
      </c>
      <c r="SK125" s="2">
        <v>1</v>
      </c>
      <c r="SL125" s="2">
        <v>1</v>
      </c>
      <c r="SM125" s="2">
        <v>0</v>
      </c>
      <c r="SN125" s="2">
        <v>1</v>
      </c>
      <c r="SO125" s="2">
        <v>1</v>
      </c>
      <c r="SP125" s="2">
        <v>1</v>
      </c>
      <c r="SQ125" s="2">
        <v>0</v>
      </c>
      <c r="SR125" s="2">
        <v>0</v>
      </c>
      <c r="SS125" s="2">
        <v>0</v>
      </c>
      <c r="ST125" s="2">
        <v>0</v>
      </c>
      <c r="SU125" s="2">
        <v>0</v>
      </c>
      <c r="SV125" s="2">
        <v>0</v>
      </c>
      <c r="SW125" s="2">
        <v>0</v>
      </c>
      <c r="SX125" s="2">
        <v>0</v>
      </c>
      <c r="SY125" s="2">
        <v>0</v>
      </c>
      <c r="SZ125" s="2">
        <v>0</v>
      </c>
      <c r="TA125" s="2">
        <v>0</v>
      </c>
      <c r="TB125" s="2">
        <v>0</v>
      </c>
      <c r="TC125" s="2">
        <v>0</v>
      </c>
      <c r="TE125" s="2">
        <v>0</v>
      </c>
      <c r="TF125" s="2">
        <v>0</v>
      </c>
      <c r="TG125" s="2">
        <v>0</v>
      </c>
      <c r="TH125" s="2">
        <v>1</v>
      </c>
      <c r="TI125" s="2">
        <v>1</v>
      </c>
      <c r="TJ125" s="2">
        <v>1</v>
      </c>
      <c r="TK125" s="2">
        <v>0</v>
      </c>
      <c r="TL125" s="2">
        <v>1</v>
      </c>
      <c r="TM125" s="2">
        <v>1</v>
      </c>
      <c r="TN125" s="2">
        <v>1</v>
      </c>
      <c r="TO125" s="2">
        <v>1</v>
      </c>
      <c r="TP125" s="2">
        <v>1</v>
      </c>
      <c r="TQ125" s="2">
        <v>1</v>
      </c>
      <c r="TR125" s="2">
        <v>1</v>
      </c>
      <c r="TS125" s="2">
        <v>0</v>
      </c>
      <c r="TT125" s="2">
        <v>0</v>
      </c>
      <c r="TU125" s="2">
        <v>0</v>
      </c>
      <c r="TV125" s="2">
        <v>0</v>
      </c>
      <c r="TW125" s="2">
        <v>0</v>
      </c>
      <c r="TX125" s="2">
        <v>0</v>
      </c>
      <c r="TY125" s="2">
        <v>0</v>
      </c>
      <c r="UA125" s="2">
        <v>2</v>
      </c>
      <c r="UB125" s="2">
        <v>3</v>
      </c>
      <c r="UC125" s="2">
        <v>1</v>
      </c>
      <c r="UD125" s="2">
        <v>0</v>
      </c>
      <c r="UE125" s="2">
        <v>1</v>
      </c>
      <c r="UF125" s="2">
        <v>0</v>
      </c>
      <c r="UG125" s="2">
        <v>0</v>
      </c>
      <c r="UH125" s="2">
        <v>0</v>
      </c>
      <c r="UI125" s="2">
        <v>1</v>
      </c>
      <c r="UJ125" s="2">
        <v>1</v>
      </c>
      <c r="UK125" s="2">
        <v>0</v>
      </c>
      <c r="UL125" s="2">
        <v>1</v>
      </c>
      <c r="UM125" s="2">
        <v>1</v>
      </c>
      <c r="UN125" s="2">
        <v>0</v>
      </c>
      <c r="UO125" s="2">
        <v>0</v>
      </c>
      <c r="UP125" s="2">
        <v>1</v>
      </c>
      <c r="UQ125" s="2">
        <v>1</v>
      </c>
      <c r="UR125" s="2">
        <v>1</v>
      </c>
      <c r="US125" s="2">
        <v>1</v>
      </c>
      <c r="UT125" s="2">
        <v>0</v>
      </c>
      <c r="UU125" s="2">
        <v>1</v>
      </c>
      <c r="UV125" s="2">
        <v>1</v>
      </c>
      <c r="UW125" s="2">
        <v>1</v>
      </c>
      <c r="UX125" s="2">
        <v>0</v>
      </c>
      <c r="UY125" s="2">
        <v>0</v>
      </c>
      <c r="UZ125" s="2">
        <v>2</v>
      </c>
    </row>
    <row r="126" spans="1:572" x14ac:dyDescent="0.25">
      <c r="A126" s="2">
        <v>193</v>
      </c>
      <c r="B126" s="2" t="s">
        <v>114</v>
      </c>
      <c r="C126" s="2" t="s">
        <v>1328</v>
      </c>
      <c r="D126" s="2">
        <v>1</v>
      </c>
      <c r="F126" s="31" t="s">
        <v>2670</v>
      </c>
      <c r="G126" s="2">
        <v>1</v>
      </c>
      <c r="H126" s="2">
        <v>0</v>
      </c>
      <c r="J126" s="2">
        <v>1</v>
      </c>
      <c r="K126" s="2">
        <v>1</v>
      </c>
      <c r="L126" s="2">
        <v>1</v>
      </c>
      <c r="M126" s="2">
        <v>1</v>
      </c>
      <c r="N126" s="2">
        <v>1</v>
      </c>
      <c r="O126" s="2">
        <v>1</v>
      </c>
      <c r="P126" s="2">
        <v>1</v>
      </c>
      <c r="Q126" s="2">
        <v>1</v>
      </c>
      <c r="R126" s="2">
        <v>1</v>
      </c>
      <c r="S126" s="2">
        <v>1</v>
      </c>
      <c r="T126" s="2">
        <v>1</v>
      </c>
      <c r="U126" s="2">
        <v>1</v>
      </c>
      <c r="V126" s="2">
        <v>1</v>
      </c>
      <c r="W126" s="2">
        <v>1</v>
      </c>
      <c r="X126" s="2">
        <v>1</v>
      </c>
      <c r="Y126" s="2">
        <v>1</v>
      </c>
      <c r="Z126" s="2">
        <v>1</v>
      </c>
      <c r="AA126" s="2">
        <v>1</v>
      </c>
      <c r="AB126" s="2">
        <v>1</v>
      </c>
      <c r="AC126" s="2">
        <v>1</v>
      </c>
      <c r="AD126" s="2">
        <v>1</v>
      </c>
      <c r="AE126" s="2">
        <v>0</v>
      </c>
      <c r="AF126" s="2">
        <v>1</v>
      </c>
      <c r="AG126" s="2">
        <v>3</v>
      </c>
      <c r="AH126" s="2">
        <v>1</v>
      </c>
      <c r="AI126" s="2">
        <v>3</v>
      </c>
      <c r="AJ126" s="46">
        <v>1</v>
      </c>
      <c r="AK126" s="2">
        <v>0</v>
      </c>
      <c r="AL126" s="2">
        <v>0</v>
      </c>
      <c r="AM126" s="2">
        <v>0</v>
      </c>
      <c r="AN126" s="2">
        <v>0</v>
      </c>
      <c r="AO126" s="2">
        <v>0</v>
      </c>
      <c r="AP126" s="2">
        <v>1</v>
      </c>
      <c r="AQ126" s="2">
        <v>0</v>
      </c>
      <c r="AR126" s="2">
        <v>0</v>
      </c>
      <c r="AS126" s="2">
        <v>0</v>
      </c>
      <c r="AT126" s="2">
        <v>0</v>
      </c>
      <c r="AU126" s="2">
        <v>0</v>
      </c>
      <c r="AV126" s="2">
        <v>0</v>
      </c>
      <c r="AW126" s="2">
        <v>0</v>
      </c>
      <c r="AX126" s="2">
        <v>0</v>
      </c>
      <c r="AY126" s="2">
        <v>0</v>
      </c>
      <c r="AZ126" s="2">
        <v>0</v>
      </c>
      <c r="BA126" s="2">
        <v>0</v>
      </c>
      <c r="BB126" s="2">
        <v>0</v>
      </c>
      <c r="BC126" s="2">
        <v>0</v>
      </c>
      <c r="BD126" s="2">
        <v>0</v>
      </c>
      <c r="BE126" s="2">
        <v>0</v>
      </c>
      <c r="BF126" s="2">
        <v>1</v>
      </c>
      <c r="BG126" s="2">
        <v>0</v>
      </c>
      <c r="BH126" s="2">
        <v>0</v>
      </c>
      <c r="BI126" s="2">
        <v>0</v>
      </c>
      <c r="BJ126" s="2">
        <v>0</v>
      </c>
      <c r="BK126" s="2">
        <v>0</v>
      </c>
      <c r="BL126" s="2">
        <v>1</v>
      </c>
      <c r="BM126" s="2">
        <v>0</v>
      </c>
      <c r="BN126" s="2">
        <v>0</v>
      </c>
      <c r="BO126" s="2">
        <v>0</v>
      </c>
      <c r="BP126" s="2">
        <v>0</v>
      </c>
      <c r="BQ126" s="2">
        <v>1</v>
      </c>
      <c r="BR126" s="2">
        <v>0</v>
      </c>
      <c r="BS126" s="2">
        <v>0</v>
      </c>
      <c r="CB126" s="2">
        <v>1</v>
      </c>
      <c r="CC126" s="2">
        <v>0</v>
      </c>
      <c r="CE126" s="2">
        <v>3500</v>
      </c>
      <c r="CF126" s="46">
        <v>1966</v>
      </c>
      <c r="CG126" s="2">
        <v>0</v>
      </c>
      <c r="CH126" s="46">
        <v>1</v>
      </c>
      <c r="CI126" s="2">
        <v>0</v>
      </c>
      <c r="CJ126" s="2">
        <v>0</v>
      </c>
      <c r="CK126" s="2">
        <v>0</v>
      </c>
      <c r="CL126" s="2">
        <v>0</v>
      </c>
      <c r="CM126" s="2">
        <v>0</v>
      </c>
      <c r="CN126" s="2">
        <v>0</v>
      </c>
      <c r="CO126" s="2">
        <v>0</v>
      </c>
      <c r="CP126" s="2">
        <v>0</v>
      </c>
      <c r="CR126" s="2">
        <v>1</v>
      </c>
      <c r="CT126" s="46">
        <v>3</v>
      </c>
      <c r="CU126" s="46">
        <v>120</v>
      </c>
      <c r="CV126" s="2">
        <v>0</v>
      </c>
      <c r="CX126" s="2">
        <v>0</v>
      </c>
      <c r="CZ126" s="2">
        <v>0</v>
      </c>
      <c r="DB126" s="46">
        <v>0</v>
      </c>
      <c r="DC126" s="46"/>
      <c r="DD126" s="46">
        <v>1</v>
      </c>
      <c r="DE126" s="46">
        <v>40</v>
      </c>
      <c r="DF126" s="2">
        <v>0</v>
      </c>
      <c r="DH126" s="46">
        <v>1</v>
      </c>
      <c r="DI126" s="46">
        <v>40</v>
      </c>
      <c r="DJ126" s="46">
        <v>0</v>
      </c>
      <c r="DK126" s="46"/>
      <c r="DL126" s="2">
        <v>0</v>
      </c>
      <c r="DN126" s="46">
        <v>2</v>
      </c>
      <c r="DO126" s="46">
        <v>80</v>
      </c>
      <c r="DP126" s="46">
        <v>0</v>
      </c>
      <c r="DQ126" s="46"/>
      <c r="DR126" s="2">
        <v>0</v>
      </c>
      <c r="DS126" s="46"/>
      <c r="DT126" s="46"/>
      <c r="DU126" s="46"/>
      <c r="DV126" s="46"/>
      <c r="DW126" s="46"/>
      <c r="DX126" s="46"/>
      <c r="DY126" s="46"/>
      <c r="DZ126" s="46"/>
      <c r="EA126" s="46"/>
      <c r="EB126" s="46"/>
      <c r="EC126" s="46"/>
      <c r="ED126" s="46"/>
      <c r="EE126" s="46"/>
      <c r="EF126" s="46"/>
      <c r="EG126" s="46"/>
      <c r="EH126" s="46"/>
      <c r="EI126" s="2">
        <v>0</v>
      </c>
      <c r="EJ126" s="2">
        <v>0</v>
      </c>
      <c r="EK126" s="2">
        <v>0</v>
      </c>
      <c r="EL126" s="2">
        <v>0</v>
      </c>
      <c r="EM126" s="2">
        <v>0</v>
      </c>
      <c r="EN126" s="2">
        <v>0</v>
      </c>
      <c r="EO126" s="2">
        <v>0</v>
      </c>
      <c r="EP126" s="2">
        <v>0</v>
      </c>
      <c r="EQ126" s="2">
        <v>0</v>
      </c>
      <c r="ER126" s="2">
        <v>0</v>
      </c>
      <c r="ES126" s="2">
        <v>0</v>
      </c>
      <c r="ET126" s="2">
        <v>0</v>
      </c>
      <c r="EU126" s="2">
        <v>0</v>
      </c>
      <c r="FD126" s="2">
        <v>0</v>
      </c>
      <c r="FZ126" s="2">
        <v>0</v>
      </c>
      <c r="GV126" s="2">
        <v>0</v>
      </c>
      <c r="HR126" s="2">
        <v>0</v>
      </c>
      <c r="HS126" s="2">
        <v>0</v>
      </c>
      <c r="HT126" s="2">
        <v>0</v>
      </c>
      <c r="HU126" s="2">
        <v>1</v>
      </c>
      <c r="HV126" s="2">
        <v>0</v>
      </c>
      <c r="HW126" s="2">
        <v>0</v>
      </c>
      <c r="HX126" s="2">
        <v>0</v>
      </c>
      <c r="HY126" s="2">
        <v>0</v>
      </c>
      <c r="HZ126" s="2">
        <v>0</v>
      </c>
      <c r="IA126" s="2">
        <v>0</v>
      </c>
      <c r="IB126" s="2">
        <v>0</v>
      </c>
      <c r="IC126" s="2">
        <v>0</v>
      </c>
      <c r="ID126" s="2">
        <v>0</v>
      </c>
      <c r="IE126" s="2">
        <v>1</v>
      </c>
      <c r="IF126" s="2">
        <v>0</v>
      </c>
      <c r="IG126" s="2">
        <v>0</v>
      </c>
      <c r="IP126" s="2">
        <v>0</v>
      </c>
      <c r="IQ126" s="2">
        <v>0</v>
      </c>
      <c r="IR126" s="2">
        <v>0</v>
      </c>
      <c r="IS126" s="2">
        <v>0</v>
      </c>
      <c r="IT126" s="2">
        <v>0</v>
      </c>
      <c r="IU126" s="2">
        <v>1</v>
      </c>
      <c r="IV126" s="2">
        <v>0</v>
      </c>
      <c r="IW126" s="2">
        <v>0</v>
      </c>
      <c r="IX126" s="2">
        <v>0</v>
      </c>
      <c r="IY126" s="2">
        <v>0</v>
      </c>
      <c r="IZ126" s="2">
        <v>0</v>
      </c>
      <c r="JA126" s="2">
        <v>0</v>
      </c>
      <c r="JB126" s="2">
        <v>0</v>
      </c>
      <c r="JK126" s="2">
        <v>1</v>
      </c>
      <c r="JL126" s="2">
        <v>0</v>
      </c>
      <c r="JM126" s="2">
        <v>0</v>
      </c>
      <c r="JN126" s="2">
        <v>0</v>
      </c>
      <c r="JO126" s="2">
        <v>0</v>
      </c>
      <c r="JP126" s="2">
        <v>0</v>
      </c>
      <c r="JQ126" s="2">
        <v>0</v>
      </c>
      <c r="JR126" s="2">
        <v>0</v>
      </c>
      <c r="JS126" s="2">
        <v>0</v>
      </c>
      <c r="JT126" s="2">
        <v>0</v>
      </c>
      <c r="JU126" s="2">
        <v>2</v>
      </c>
      <c r="JV126" s="2">
        <v>0</v>
      </c>
      <c r="JW126" s="2">
        <v>0</v>
      </c>
      <c r="KF126" s="2">
        <v>1</v>
      </c>
      <c r="KG126" s="2">
        <v>14</v>
      </c>
      <c r="KH126" s="2">
        <v>1</v>
      </c>
      <c r="KJ126" s="2">
        <v>4</v>
      </c>
      <c r="KK126" s="2">
        <v>4</v>
      </c>
      <c r="KL126" s="2">
        <v>4</v>
      </c>
      <c r="KM126" s="2">
        <v>4</v>
      </c>
      <c r="KN126" s="2">
        <v>4</v>
      </c>
      <c r="KO126" s="2">
        <v>3</v>
      </c>
      <c r="KP126" s="2">
        <v>4</v>
      </c>
      <c r="KQ126" s="2">
        <v>3</v>
      </c>
      <c r="KR126" s="2">
        <v>4</v>
      </c>
      <c r="KS126" s="2">
        <v>4</v>
      </c>
      <c r="KT126" s="2">
        <v>2</v>
      </c>
      <c r="KU126" s="2">
        <v>4</v>
      </c>
      <c r="KV126" s="2">
        <v>0</v>
      </c>
      <c r="LE126" s="2">
        <v>1</v>
      </c>
      <c r="LF126" s="2">
        <v>2</v>
      </c>
      <c r="LG126" s="2">
        <v>0</v>
      </c>
      <c r="LH126" s="2">
        <v>0</v>
      </c>
      <c r="LI126" s="2">
        <v>0</v>
      </c>
      <c r="LJ126" s="2">
        <v>0</v>
      </c>
      <c r="LK126" s="2">
        <v>1</v>
      </c>
      <c r="LL126" s="2">
        <v>1</v>
      </c>
      <c r="LM126" s="2">
        <v>1</v>
      </c>
      <c r="LN126" s="46">
        <v>1</v>
      </c>
      <c r="LO126" s="46">
        <v>1</v>
      </c>
      <c r="LP126" s="2">
        <v>0</v>
      </c>
      <c r="LQ126" s="2">
        <v>1</v>
      </c>
      <c r="LR126" s="2">
        <v>0</v>
      </c>
      <c r="LS126" s="2">
        <v>0</v>
      </c>
      <c r="LT126" s="46">
        <v>1</v>
      </c>
      <c r="LU126" s="46">
        <v>1</v>
      </c>
      <c r="LV126" s="2">
        <v>1</v>
      </c>
      <c r="LW126" s="2">
        <v>0</v>
      </c>
      <c r="LX126" s="2">
        <v>0</v>
      </c>
      <c r="LY126" s="46">
        <v>1</v>
      </c>
      <c r="LZ126" s="46">
        <v>1</v>
      </c>
      <c r="MA126" s="46">
        <v>1</v>
      </c>
      <c r="MB126" s="2">
        <v>0</v>
      </c>
      <c r="MC126" s="2">
        <v>1</v>
      </c>
      <c r="MD126" s="2">
        <v>0</v>
      </c>
      <c r="ME126" s="2">
        <v>0</v>
      </c>
      <c r="MF126" s="2">
        <v>1</v>
      </c>
      <c r="MG126" s="2">
        <v>0</v>
      </c>
      <c r="MH126" s="2">
        <v>1</v>
      </c>
      <c r="MI126" s="2">
        <v>1</v>
      </c>
      <c r="MJ126" s="2">
        <v>1</v>
      </c>
      <c r="MK126" s="2">
        <v>1</v>
      </c>
      <c r="ML126" s="2">
        <v>1</v>
      </c>
      <c r="MM126" s="2">
        <v>1</v>
      </c>
      <c r="MN126" s="46">
        <v>1</v>
      </c>
      <c r="MO126" s="46">
        <v>1</v>
      </c>
      <c r="MP126" s="2">
        <v>0</v>
      </c>
      <c r="MQ126" s="2">
        <v>1</v>
      </c>
      <c r="MR126" s="2">
        <v>0</v>
      </c>
      <c r="MS126" s="2">
        <v>1</v>
      </c>
      <c r="MT126" s="2">
        <v>1</v>
      </c>
      <c r="MU126" s="2">
        <v>1</v>
      </c>
      <c r="MV126" s="2">
        <v>1</v>
      </c>
      <c r="MW126" s="2">
        <v>1</v>
      </c>
      <c r="MX126" s="2">
        <v>1</v>
      </c>
      <c r="MY126" s="2">
        <v>0</v>
      </c>
      <c r="MZ126" s="2">
        <v>0</v>
      </c>
      <c r="NA126" s="2">
        <v>1</v>
      </c>
      <c r="NB126" s="2">
        <v>1</v>
      </c>
      <c r="NC126" s="2">
        <v>1</v>
      </c>
      <c r="ND126" s="2">
        <v>0</v>
      </c>
      <c r="NE126" s="2">
        <v>0</v>
      </c>
      <c r="NF126" s="46">
        <v>1</v>
      </c>
      <c r="NG126" s="46">
        <v>1</v>
      </c>
      <c r="NH126" s="2">
        <v>1</v>
      </c>
      <c r="NI126" s="2">
        <v>1</v>
      </c>
      <c r="NJ126" s="38">
        <v>44078</v>
      </c>
      <c r="NK126" s="2">
        <v>3</v>
      </c>
      <c r="NL126" s="2">
        <v>1</v>
      </c>
      <c r="NM126" s="2">
        <v>0</v>
      </c>
      <c r="NN126" s="2">
        <v>0</v>
      </c>
      <c r="NO126" s="2">
        <v>0</v>
      </c>
      <c r="NP126" s="2">
        <v>0</v>
      </c>
      <c r="NQ126" s="2">
        <v>0</v>
      </c>
      <c r="NR126" s="2">
        <v>1</v>
      </c>
      <c r="NS126" s="2">
        <v>0</v>
      </c>
      <c r="NT126" s="2">
        <v>1</v>
      </c>
      <c r="NU126" s="2">
        <v>0</v>
      </c>
      <c r="NV126" s="2">
        <v>0</v>
      </c>
      <c r="NW126" s="2">
        <v>0</v>
      </c>
      <c r="NX126" s="2">
        <v>0</v>
      </c>
      <c r="NY126" s="2">
        <v>0</v>
      </c>
      <c r="NZ126" s="2">
        <v>0</v>
      </c>
      <c r="OA126" s="2">
        <v>0</v>
      </c>
      <c r="OB126" s="2">
        <v>0</v>
      </c>
      <c r="OC126" s="2">
        <v>0</v>
      </c>
      <c r="OD126" s="2">
        <v>0</v>
      </c>
      <c r="OE126" s="2">
        <v>0</v>
      </c>
      <c r="OF126" s="2">
        <v>0</v>
      </c>
      <c r="OG126" s="2">
        <v>0</v>
      </c>
      <c r="OH126" s="2">
        <v>1</v>
      </c>
      <c r="OI126" s="2">
        <v>1</v>
      </c>
      <c r="OJ126" s="2">
        <v>1</v>
      </c>
      <c r="OK126" s="2">
        <v>1</v>
      </c>
      <c r="OL126" s="2">
        <v>1</v>
      </c>
      <c r="OM126" s="2">
        <v>1</v>
      </c>
      <c r="ON126" s="2">
        <v>1</v>
      </c>
      <c r="OO126" s="2">
        <v>1</v>
      </c>
      <c r="OP126" s="2">
        <v>1</v>
      </c>
      <c r="OQ126" s="2">
        <v>3</v>
      </c>
      <c r="OR126" s="2">
        <v>1</v>
      </c>
      <c r="OS126" s="2">
        <v>1</v>
      </c>
      <c r="OT126" s="46">
        <v>1</v>
      </c>
      <c r="OU126" s="2">
        <v>1</v>
      </c>
      <c r="OV126" s="2">
        <v>2</v>
      </c>
      <c r="OW126" s="2">
        <v>1</v>
      </c>
      <c r="OX126" s="2">
        <v>1</v>
      </c>
      <c r="OY126" s="2">
        <v>1</v>
      </c>
      <c r="OZ126" s="2">
        <v>3</v>
      </c>
      <c r="PA126" s="2">
        <v>1</v>
      </c>
      <c r="PB126" s="2">
        <v>1</v>
      </c>
      <c r="PC126" s="46">
        <v>1</v>
      </c>
      <c r="PD126" s="46">
        <v>1</v>
      </c>
      <c r="PE126" s="2">
        <v>1</v>
      </c>
      <c r="PF126" s="2">
        <v>1</v>
      </c>
      <c r="PG126" s="2">
        <v>1</v>
      </c>
      <c r="PH126" s="46">
        <v>1</v>
      </c>
      <c r="PI126" s="2">
        <v>1</v>
      </c>
      <c r="PJ126" s="2">
        <v>1</v>
      </c>
      <c r="PK126" s="2">
        <v>1</v>
      </c>
      <c r="PL126" s="2">
        <v>1</v>
      </c>
      <c r="PM126" s="2">
        <v>1</v>
      </c>
      <c r="PN126" s="2">
        <v>1</v>
      </c>
      <c r="PO126" s="2">
        <v>1</v>
      </c>
      <c r="PP126" s="2">
        <v>3</v>
      </c>
      <c r="PQ126" s="2">
        <v>1</v>
      </c>
      <c r="PR126" s="2">
        <v>1</v>
      </c>
      <c r="PS126" s="2">
        <v>1</v>
      </c>
      <c r="PT126" s="2">
        <v>1</v>
      </c>
      <c r="PU126" s="2">
        <v>1</v>
      </c>
      <c r="PV126" s="2">
        <v>3</v>
      </c>
      <c r="PW126" s="2">
        <v>1</v>
      </c>
      <c r="PX126" s="2">
        <v>1</v>
      </c>
      <c r="PY126" s="2">
        <v>1</v>
      </c>
      <c r="PZ126" s="2">
        <v>1</v>
      </c>
      <c r="QA126" s="2">
        <v>1</v>
      </c>
      <c r="QB126" s="2">
        <v>1</v>
      </c>
      <c r="QC126" s="2">
        <v>1</v>
      </c>
      <c r="QD126" s="2">
        <v>1</v>
      </c>
      <c r="QE126" s="2">
        <v>1</v>
      </c>
      <c r="QF126" s="2">
        <v>1</v>
      </c>
      <c r="QG126" s="2">
        <v>1</v>
      </c>
      <c r="QH126" s="2">
        <v>1</v>
      </c>
      <c r="QI126" s="2">
        <v>3</v>
      </c>
      <c r="QJ126" s="2">
        <v>2</v>
      </c>
      <c r="QK126" s="2">
        <v>1</v>
      </c>
      <c r="QL126" s="2">
        <v>0</v>
      </c>
      <c r="QM126" s="2">
        <v>1</v>
      </c>
      <c r="QN126" s="2">
        <v>0</v>
      </c>
      <c r="QO126" s="2">
        <v>2</v>
      </c>
      <c r="QP126" s="2">
        <v>1</v>
      </c>
      <c r="QQ126" s="2">
        <v>2</v>
      </c>
      <c r="QR126" s="2">
        <v>0</v>
      </c>
      <c r="QT126" s="2">
        <v>0</v>
      </c>
      <c r="QV126" s="2">
        <v>3</v>
      </c>
      <c r="QW126" s="2">
        <v>3</v>
      </c>
      <c r="QX126" s="2">
        <v>1</v>
      </c>
      <c r="QY126" s="2">
        <v>0</v>
      </c>
      <c r="RA126" s="2">
        <v>1</v>
      </c>
      <c r="RB126" s="2">
        <v>1</v>
      </c>
      <c r="RC126" s="2">
        <v>1</v>
      </c>
      <c r="RD126" s="2">
        <v>2</v>
      </c>
      <c r="RE126" s="2">
        <v>1</v>
      </c>
      <c r="RF126" s="2">
        <v>1</v>
      </c>
      <c r="RG126" s="2">
        <v>1</v>
      </c>
      <c r="RH126" s="2">
        <v>1</v>
      </c>
      <c r="RJ126" s="2">
        <v>1</v>
      </c>
      <c r="RK126" s="2">
        <v>1</v>
      </c>
      <c r="RL126" s="2">
        <v>0</v>
      </c>
      <c r="RM126" s="2">
        <v>0</v>
      </c>
      <c r="RN126" s="2">
        <v>0</v>
      </c>
      <c r="RO126" s="2">
        <v>0</v>
      </c>
      <c r="RP126" s="2">
        <v>0</v>
      </c>
      <c r="RQ126" s="2">
        <v>0</v>
      </c>
      <c r="RR126" s="2">
        <v>1</v>
      </c>
      <c r="RS126" s="2">
        <v>0</v>
      </c>
      <c r="RT126" s="2">
        <v>1</v>
      </c>
      <c r="RU126" s="2">
        <v>0</v>
      </c>
      <c r="RV126" s="2">
        <v>0</v>
      </c>
      <c r="RW126" s="2">
        <v>0</v>
      </c>
      <c r="RX126" s="2">
        <v>0</v>
      </c>
      <c r="RY126" s="2">
        <v>0</v>
      </c>
      <c r="RZ126" s="2">
        <v>0</v>
      </c>
      <c r="SA126" s="2">
        <v>0</v>
      </c>
      <c r="SB126" s="2">
        <v>0</v>
      </c>
      <c r="SC126" s="2">
        <v>1</v>
      </c>
      <c r="SD126" s="2">
        <v>0</v>
      </c>
      <c r="SE126" s="2">
        <v>0</v>
      </c>
      <c r="SF126" s="2">
        <v>1</v>
      </c>
      <c r="SG126" s="2">
        <v>0</v>
      </c>
      <c r="SH126" s="2">
        <v>0</v>
      </c>
      <c r="SI126" s="2">
        <v>0</v>
      </c>
      <c r="SK126" s="2">
        <v>1</v>
      </c>
      <c r="SL126" s="2">
        <v>1</v>
      </c>
      <c r="SM126" s="2">
        <v>1</v>
      </c>
      <c r="SN126" s="2">
        <v>1</v>
      </c>
      <c r="SO126" s="2">
        <v>1</v>
      </c>
      <c r="SP126" s="2">
        <v>1</v>
      </c>
      <c r="SQ126" s="2">
        <v>1</v>
      </c>
      <c r="SR126" s="2">
        <v>1</v>
      </c>
      <c r="SS126" s="2">
        <v>1</v>
      </c>
      <c r="ST126" s="2">
        <v>1</v>
      </c>
      <c r="SU126" s="2">
        <v>1</v>
      </c>
      <c r="SV126" s="2">
        <v>1</v>
      </c>
      <c r="SW126" s="2">
        <v>0</v>
      </c>
      <c r="SX126" s="2">
        <v>0</v>
      </c>
      <c r="SY126" s="2">
        <v>0</v>
      </c>
      <c r="SZ126" s="2">
        <v>0</v>
      </c>
      <c r="TA126" s="2">
        <v>1</v>
      </c>
      <c r="TB126" s="2">
        <v>0</v>
      </c>
      <c r="TC126" s="2">
        <v>0</v>
      </c>
      <c r="TE126" s="2">
        <v>0</v>
      </c>
      <c r="TF126" s="2">
        <v>0</v>
      </c>
      <c r="TG126" s="2">
        <v>1</v>
      </c>
      <c r="TH126" s="2">
        <v>1</v>
      </c>
      <c r="TI126" s="2">
        <v>1</v>
      </c>
      <c r="TJ126" s="2">
        <v>1</v>
      </c>
      <c r="TK126" s="2">
        <v>0</v>
      </c>
      <c r="TL126" s="2">
        <v>0</v>
      </c>
      <c r="TN126" s="2">
        <v>0</v>
      </c>
      <c r="TP126" s="2">
        <v>1</v>
      </c>
      <c r="TQ126" s="2">
        <v>1</v>
      </c>
      <c r="TR126" s="2">
        <v>0</v>
      </c>
      <c r="TS126" s="2">
        <v>1</v>
      </c>
      <c r="TT126" s="2">
        <v>1</v>
      </c>
      <c r="TU126" s="2">
        <v>0</v>
      </c>
      <c r="TV126" s="2">
        <v>1</v>
      </c>
      <c r="TW126" s="2">
        <v>1</v>
      </c>
      <c r="TX126" s="2">
        <v>0</v>
      </c>
      <c r="TY126" s="2">
        <v>0</v>
      </c>
      <c r="UA126" s="2">
        <v>1</v>
      </c>
      <c r="UB126" s="2">
        <v>2</v>
      </c>
      <c r="UC126" s="2">
        <v>1</v>
      </c>
      <c r="UD126" s="2">
        <v>0</v>
      </c>
      <c r="UE126" s="2">
        <v>1</v>
      </c>
      <c r="UF126" s="2">
        <v>0</v>
      </c>
      <c r="UG126" s="2">
        <v>0</v>
      </c>
      <c r="UH126" s="2">
        <v>0</v>
      </c>
      <c r="UI126" s="2">
        <v>1</v>
      </c>
      <c r="UJ126" s="2">
        <v>1</v>
      </c>
      <c r="UK126" s="2">
        <v>1</v>
      </c>
      <c r="UL126" s="2">
        <v>0</v>
      </c>
      <c r="UM126" s="2">
        <v>0</v>
      </c>
      <c r="UN126" s="2">
        <v>0</v>
      </c>
      <c r="UO126" s="2">
        <v>0</v>
      </c>
      <c r="UP126" s="2">
        <v>1</v>
      </c>
      <c r="UQ126" s="2">
        <v>1</v>
      </c>
      <c r="UR126" s="2">
        <v>1</v>
      </c>
      <c r="US126" s="2">
        <v>1</v>
      </c>
      <c r="UT126" s="2">
        <v>0</v>
      </c>
      <c r="UU126" s="2">
        <v>1</v>
      </c>
      <c r="UV126" s="2">
        <v>1</v>
      </c>
      <c r="UW126" s="2">
        <v>1</v>
      </c>
      <c r="UX126" s="2">
        <v>1</v>
      </c>
      <c r="UY126" s="2">
        <v>0</v>
      </c>
      <c r="UZ126" s="2">
        <v>2</v>
      </c>
    </row>
    <row r="127" spans="1:572" x14ac:dyDescent="0.25">
      <c r="A127" s="2">
        <v>194</v>
      </c>
      <c r="B127" s="2" t="s">
        <v>114</v>
      </c>
      <c r="C127" s="2" t="s">
        <v>1328</v>
      </c>
      <c r="D127" s="2">
        <v>1</v>
      </c>
      <c r="F127" s="31" t="s">
        <v>2671</v>
      </c>
      <c r="G127" s="2">
        <v>1</v>
      </c>
      <c r="H127" s="2">
        <v>0</v>
      </c>
      <c r="J127" s="2">
        <v>1</v>
      </c>
      <c r="K127" s="2">
        <v>1</v>
      </c>
      <c r="L127" s="2">
        <v>1</v>
      </c>
      <c r="M127" s="2">
        <v>1</v>
      </c>
      <c r="N127" s="2">
        <v>1</v>
      </c>
      <c r="O127" s="2">
        <v>1</v>
      </c>
      <c r="P127" s="2">
        <v>1</v>
      </c>
      <c r="Q127" s="2">
        <v>1</v>
      </c>
      <c r="R127" s="2">
        <v>1</v>
      </c>
      <c r="S127" s="2">
        <v>1</v>
      </c>
      <c r="T127" s="2">
        <v>1</v>
      </c>
      <c r="U127" s="2">
        <v>1</v>
      </c>
      <c r="V127" s="2">
        <v>1</v>
      </c>
      <c r="W127" s="2">
        <v>1</v>
      </c>
      <c r="X127" s="2">
        <v>1</v>
      </c>
      <c r="Y127" s="2">
        <v>1</v>
      </c>
      <c r="Z127" s="2">
        <v>1</v>
      </c>
      <c r="AA127" s="2">
        <v>1</v>
      </c>
      <c r="AB127" s="2">
        <v>1</v>
      </c>
      <c r="AC127" s="2">
        <v>1</v>
      </c>
      <c r="AD127" s="2">
        <v>1</v>
      </c>
      <c r="AE127" s="2">
        <v>0</v>
      </c>
      <c r="AF127" s="2">
        <v>1</v>
      </c>
      <c r="AG127" s="2">
        <v>3</v>
      </c>
      <c r="AH127" s="2">
        <v>1</v>
      </c>
      <c r="AI127" s="2">
        <v>4</v>
      </c>
      <c r="AJ127" s="46">
        <v>1</v>
      </c>
      <c r="AK127" s="2">
        <v>1</v>
      </c>
      <c r="AL127" s="2">
        <v>0</v>
      </c>
      <c r="AM127" s="2">
        <v>0</v>
      </c>
      <c r="AN127" s="2">
        <v>0</v>
      </c>
      <c r="AO127" s="2">
        <v>0</v>
      </c>
      <c r="AP127" s="2">
        <v>1</v>
      </c>
      <c r="AQ127" s="2">
        <v>0</v>
      </c>
      <c r="AR127" s="2">
        <v>1</v>
      </c>
      <c r="AS127" s="2">
        <v>0</v>
      </c>
      <c r="AT127" s="2">
        <v>0</v>
      </c>
      <c r="AU127" s="2">
        <v>0</v>
      </c>
      <c r="AV127" s="2">
        <v>0</v>
      </c>
      <c r="AW127" s="2">
        <v>0</v>
      </c>
      <c r="AX127" s="2">
        <v>0</v>
      </c>
      <c r="AY127" s="2">
        <v>0</v>
      </c>
      <c r="AZ127" s="2">
        <v>0</v>
      </c>
      <c r="BA127" s="2">
        <v>0</v>
      </c>
      <c r="BB127" s="2">
        <v>0</v>
      </c>
      <c r="BC127" s="2">
        <v>0</v>
      </c>
      <c r="BD127" s="2">
        <v>0</v>
      </c>
      <c r="BE127" s="2">
        <v>0</v>
      </c>
      <c r="BF127" s="2">
        <v>1</v>
      </c>
      <c r="BG127" s="2">
        <v>1</v>
      </c>
      <c r="BH127" s="2">
        <v>0</v>
      </c>
      <c r="BI127" s="2">
        <v>0</v>
      </c>
      <c r="BJ127" s="2">
        <v>0</v>
      </c>
      <c r="BK127" s="2">
        <v>0</v>
      </c>
      <c r="BL127" s="2">
        <v>0</v>
      </c>
      <c r="BM127" s="2">
        <v>0</v>
      </c>
      <c r="BN127" s="2">
        <v>0</v>
      </c>
      <c r="BO127" s="2">
        <v>0</v>
      </c>
      <c r="BP127" s="2">
        <v>0</v>
      </c>
      <c r="BQ127" s="2">
        <v>0</v>
      </c>
      <c r="BR127" s="2">
        <v>0</v>
      </c>
      <c r="BS127" s="2">
        <v>0</v>
      </c>
      <c r="CB127" s="2">
        <v>1</v>
      </c>
      <c r="CC127" s="2">
        <v>1</v>
      </c>
      <c r="CD127" s="2" t="s">
        <v>1457</v>
      </c>
      <c r="CE127" s="2">
        <v>4000</v>
      </c>
      <c r="CF127" s="46">
        <v>2800</v>
      </c>
      <c r="CG127" s="2">
        <v>0</v>
      </c>
      <c r="CH127" s="46">
        <v>1</v>
      </c>
      <c r="CI127" s="2">
        <v>1</v>
      </c>
      <c r="CJ127" s="2">
        <v>0</v>
      </c>
      <c r="CK127" s="2">
        <v>0</v>
      </c>
      <c r="CL127" s="2">
        <v>0</v>
      </c>
      <c r="CM127" s="2">
        <v>0</v>
      </c>
      <c r="CN127" s="2">
        <v>1</v>
      </c>
      <c r="CO127" s="2">
        <v>0</v>
      </c>
      <c r="CP127" s="2">
        <v>0</v>
      </c>
      <c r="CR127" s="2">
        <v>1</v>
      </c>
      <c r="CT127" s="46">
        <v>1</v>
      </c>
      <c r="CU127" s="46">
        <v>40</v>
      </c>
      <c r="CV127" s="2">
        <v>0</v>
      </c>
      <c r="CX127" s="2">
        <v>0</v>
      </c>
      <c r="CZ127" s="2">
        <v>0</v>
      </c>
      <c r="DB127" s="46">
        <v>1</v>
      </c>
      <c r="DC127" s="46">
        <v>40</v>
      </c>
      <c r="DD127" s="46">
        <v>1</v>
      </c>
      <c r="DE127" s="46">
        <v>40</v>
      </c>
      <c r="DF127" s="2">
        <v>0</v>
      </c>
      <c r="DH127" s="46">
        <v>1</v>
      </c>
      <c r="DI127" s="46">
        <v>40</v>
      </c>
      <c r="DJ127" s="46">
        <v>0</v>
      </c>
      <c r="DK127" s="46"/>
      <c r="DL127" s="2">
        <v>0</v>
      </c>
      <c r="DN127" s="46">
        <v>2</v>
      </c>
      <c r="DO127" s="46">
        <v>80</v>
      </c>
      <c r="DP127" s="46">
        <v>1</v>
      </c>
      <c r="DQ127" s="46">
        <v>40</v>
      </c>
      <c r="DR127" s="2">
        <v>0</v>
      </c>
      <c r="DS127" s="46"/>
      <c r="DT127" s="46"/>
      <c r="DU127" s="46"/>
      <c r="DV127" s="46"/>
      <c r="DW127" s="46"/>
      <c r="DX127" s="46"/>
      <c r="DY127" s="46"/>
      <c r="DZ127" s="46"/>
      <c r="EA127" s="46"/>
      <c r="EB127" s="46"/>
      <c r="EC127" s="46"/>
      <c r="ED127" s="46"/>
      <c r="EE127" s="46"/>
      <c r="EF127" s="46"/>
      <c r="EG127" s="46"/>
      <c r="EH127" s="46"/>
      <c r="EI127" s="2">
        <v>0</v>
      </c>
      <c r="EJ127" s="2">
        <v>0</v>
      </c>
      <c r="EK127" s="2">
        <v>0</v>
      </c>
      <c r="EL127" s="2">
        <v>0</v>
      </c>
      <c r="EM127" s="2">
        <v>0</v>
      </c>
      <c r="EN127" s="2">
        <v>0</v>
      </c>
      <c r="EO127" s="2">
        <v>0</v>
      </c>
      <c r="EP127" s="2">
        <v>0</v>
      </c>
      <c r="EQ127" s="2">
        <v>0</v>
      </c>
      <c r="ER127" s="2">
        <v>0</v>
      </c>
      <c r="ES127" s="2">
        <v>0</v>
      </c>
      <c r="ET127" s="2">
        <v>0</v>
      </c>
      <c r="EU127" s="2">
        <v>0</v>
      </c>
      <c r="FD127" s="2">
        <v>0</v>
      </c>
      <c r="FZ127" s="2">
        <v>0</v>
      </c>
      <c r="GV127" s="2">
        <v>0</v>
      </c>
      <c r="HR127" s="2">
        <v>0</v>
      </c>
      <c r="HS127" s="2">
        <v>0</v>
      </c>
      <c r="HT127" s="2">
        <v>0</v>
      </c>
      <c r="HU127" s="2">
        <v>0</v>
      </c>
      <c r="HV127" s="2">
        <v>0</v>
      </c>
      <c r="HW127" s="2">
        <v>0</v>
      </c>
      <c r="HX127" s="2">
        <v>0</v>
      </c>
      <c r="HY127" s="2">
        <v>0</v>
      </c>
      <c r="HZ127" s="2">
        <v>0</v>
      </c>
      <c r="IA127" s="2">
        <v>0</v>
      </c>
      <c r="IB127" s="2">
        <v>0</v>
      </c>
      <c r="IC127" s="2">
        <v>0</v>
      </c>
      <c r="ID127" s="2">
        <v>0</v>
      </c>
      <c r="IE127" s="2">
        <v>0</v>
      </c>
      <c r="IF127" s="2">
        <v>0</v>
      </c>
      <c r="IG127" s="2">
        <v>0</v>
      </c>
      <c r="IP127" s="2">
        <v>1</v>
      </c>
      <c r="IQ127" s="2">
        <v>0</v>
      </c>
      <c r="IR127" s="2">
        <v>0</v>
      </c>
      <c r="IS127" s="2">
        <v>0</v>
      </c>
      <c r="IT127" s="2">
        <v>0</v>
      </c>
      <c r="IU127" s="2">
        <v>0</v>
      </c>
      <c r="IV127" s="2">
        <v>0</v>
      </c>
      <c r="IW127" s="2">
        <v>0</v>
      </c>
      <c r="IX127" s="2">
        <v>0</v>
      </c>
      <c r="IY127" s="2">
        <v>0</v>
      </c>
      <c r="IZ127" s="2">
        <v>0</v>
      </c>
      <c r="JA127" s="2">
        <v>0</v>
      </c>
      <c r="JB127" s="2">
        <v>0</v>
      </c>
      <c r="JK127" s="2">
        <v>0</v>
      </c>
      <c r="JL127" s="2">
        <v>0</v>
      </c>
      <c r="JM127" s="2">
        <v>0</v>
      </c>
      <c r="JN127" s="2">
        <v>0</v>
      </c>
      <c r="JO127" s="2">
        <v>0</v>
      </c>
      <c r="JP127" s="2">
        <v>0</v>
      </c>
      <c r="JQ127" s="2">
        <v>0</v>
      </c>
      <c r="JR127" s="2">
        <v>0</v>
      </c>
      <c r="JS127" s="2">
        <v>0</v>
      </c>
      <c r="JT127" s="2">
        <v>0</v>
      </c>
      <c r="JU127" s="2">
        <v>0</v>
      </c>
      <c r="JV127" s="2">
        <v>0</v>
      </c>
      <c r="JW127" s="2">
        <v>0</v>
      </c>
      <c r="KF127" s="2">
        <v>1</v>
      </c>
      <c r="KG127" s="2">
        <v>8</v>
      </c>
      <c r="KH127" s="2">
        <v>0</v>
      </c>
      <c r="KI127" s="2">
        <v>3</v>
      </c>
      <c r="KJ127" s="2">
        <v>4</v>
      </c>
      <c r="KK127" s="2">
        <v>4</v>
      </c>
      <c r="KL127" s="2">
        <v>4</v>
      </c>
      <c r="KM127" s="2">
        <v>4</v>
      </c>
      <c r="KN127" s="2">
        <v>1</v>
      </c>
      <c r="KO127" s="2">
        <v>3</v>
      </c>
      <c r="KP127" s="2">
        <v>4</v>
      </c>
      <c r="KQ127" s="2">
        <v>3</v>
      </c>
      <c r="KR127" s="2">
        <v>4</v>
      </c>
      <c r="KS127" s="2">
        <v>4</v>
      </c>
      <c r="KT127" s="2">
        <v>3</v>
      </c>
      <c r="KU127" s="2">
        <v>4</v>
      </c>
      <c r="KV127" s="2">
        <v>0</v>
      </c>
      <c r="LE127" s="2">
        <v>2</v>
      </c>
      <c r="LF127" s="2">
        <v>2</v>
      </c>
      <c r="LG127" s="2">
        <v>0</v>
      </c>
      <c r="LH127" s="2">
        <v>0</v>
      </c>
      <c r="LI127" s="2">
        <v>0</v>
      </c>
      <c r="LJ127" s="2">
        <v>0</v>
      </c>
      <c r="LK127" s="2">
        <v>1</v>
      </c>
      <c r="LL127" s="2">
        <v>1</v>
      </c>
      <c r="LM127" s="2">
        <v>0</v>
      </c>
      <c r="LN127" s="46">
        <v>2</v>
      </c>
      <c r="LO127" s="46">
        <v>1</v>
      </c>
      <c r="LP127" s="2">
        <v>0</v>
      </c>
      <c r="LQ127" s="2">
        <v>1</v>
      </c>
      <c r="LR127" s="2">
        <v>0</v>
      </c>
      <c r="LS127" s="2">
        <v>1</v>
      </c>
      <c r="LT127" s="46">
        <v>1</v>
      </c>
      <c r="LU127" s="46">
        <v>1</v>
      </c>
      <c r="LV127" s="2">
        <v>1</v>
      </c>
      <c r="LW127" s="2">
        <v>0</v>
      </c>
      <c r="LX127" s="2">
        <v>0</v>
      </c>
      <c r="LY127" s="46">
        <v>1</v>
      </c>
      <c r="LZ127" s="46">
        <v>0</v>
      </c>
      <c r="MA127" s="46">
        <v>1</v>
      </c>
      <c r="MB127" s="2">
        <v>0</v>
      </c>
      <c r="MC127" s="2">
        <v>1</v>
      </c>
      <c r="MD127" s="2">
        <v>0</v>
      </c>
      <c r="ME127" s="2">
        <v>0</v>
      </c>
      <c r="MF127" s="2">
        <v>1</v>
      </c>
      <c r="MG127" s="2">
        <v>0</v>
      </c>
      <c r="MH127" s="2">
        <v>1</v>
      </c>
      <c r="MI127" s="2">
        <v>1</v>
      </c>
      <c r="MJ127" s="2">
        <v>0</v>
      </c>
      <c r="MK127" s="2">
        <v>1</v>
      </c>
      <c r="ML127" s="2">
        <v>0</v>
      </c>
      <c r="MM127" s="2">
        <v>0</v>
      </c>
      <c r="MN127" s="46">
        <v>1</v>
      </c>
      <c r="MO127" s="46">
        <v>0</v>
      </c>
      <c r="MP127" s="2">
        <v>0</v>
      </c>
      <c r="MQ127" s="2">
        <v>0</v>
      </c>
      <c r="MR127" s="2">
        <v>0</v>
      </c>
      <c r="MS127" s="2">
        <v>2</v>
      </c>
      <c r="MT127" s="2">
        <v>2</v>
      </c>
      <c r="MU127" s="2">
        <v>1</v>
      </c>
      <c r="MV127" s="2">
        <v>1</v>
      </c>
      <c r="MW127" s="2">
        <v>1</v>
      </c>
      <c r="MX127" s="2">
        <v>1</v>
      </c>
      <c r="MY127" s="2">
        <v>0</v>
      </c>
      <c r="MZ127" s="2">
        <v>0</v>
      </c>
      <c r="NA127" s="2">
        <v>1</v>
      </c>
      <c r="NB127" s="2">
        <v>1</v>
      </c>
      <c r="NC127" s="2">
        <v>1</v>
      </c>
      <c r="ND127" s="2">
        <v>0</v>
      </c>
      <c r="NE127" s="2">
        <v>0</v>
      </c>
      <c r="NF127" s="46">
        <v>1</v>
      </c>
      <c r="NG127" s="46">
        <v>0</v>
      </c>
      <c r="NH127" s="2">
        <v>1</v>
      </c>
      <c r="NI127" s="2">
        <v>1</v>
      </c>
      <c r="NJ127" s="38">
        <v>44069</v>
      </c>
      <c r="NK127" s="2">
        <v>2</v>
      </c>
      <c r="NL127" s="2">
        <v>1</v>
      </c>
      <c r="NM127" s="2">
        <v>0</v>
      </c>
      <c r="NN127" s="2">
        <v>0</v>
      </c>
      <c r="NO127" s="2">
        <v>0</v>
      </c>
      <c r="NP127" s="2">
        <v>0</v>
      </c>
      <c r="NQ127" s="2">
        <v>0</v>
      </c>
      <c r="NR127" s="2">
        <v>1</v>
      </c>
      <c r="NS127" s="2">
        <v>0</v>
      </c>
      <c r="NT127" s="2">
        <v>1</v>
      </c>
      <c r="NU127" s="2">
        <v>0</v>
      </c>
      <c r="NV127" s="2">
        <v>0</v>
      </c>
      <c r="NW127" s="2">
        <v>1</v>
      </c>
      <c r="NX127" s="2">
        <v>0</v>
      </c>
      <c r="NY127" s="2">
        <v>0</v>
      </c>
      <c r="NZ127" s="2">
        <v>0</v>
      </c>
      <c r="OA127" s="2">
        <v>0</v>
      </c>
      <c r="OB127" s="2">
        <v>0</v>
      </c>
      <c r="OC127" s="2">
        <v>0</v>
      </c>
      <c r="OD127" s="2">
        <v>0</v>
      </c>
      <c r="OE127" s="2">
        <v>0</v>
      </c>
      <c r="OF127" s="2">
        <v>0</v>
      </c>
      <c r="OG127" s="2">
        <v>0</v>
      </c>
      <c r="OH127" s="2">
        <v>1</v>
      </c>
      <c r="OI127" s="2">
        <v>1</v>
      </c>
      <c r="OJ127" s="2">
        <v>1</v>
      </c>
      <c r="OK127" s="2">
        <v>1</v>
      </c>
      <c r="OL127" s="2">
        <v>1</v>
      </c>
      <c r="OM127" s="2">
        <v>1</v>
      </c>
      <c r="ON127" s="2">
        <v>1</v>
      </c>
      <c r="OO127" s="2">
        <v>1</v>
      </c>
      <c r="OP127" s="2">
        <v>1</v>
      </c>
      <c r="OQ127" s="2">
        <v>1</v>
      </c>
      <c r="OR127" s="2">
        <v>1</v>
      </c>
      <c r="OS127" s="2">
        <v>1</v>
      </c>
      <c r="OT127" s="46">
        <v>1</v>
      </c>
      <c r="OU127" s="2">
        <v>1</v>
      </c>
      <c r="OV127" s="2">
        <v>1</v>
      </c>
      <c r="OW127" s="2">
        <v>1</v>
      </c>
      <c r="OX127" s="2">
        <v>1</v>
      </c>
      <c r="OY127" s="2">
        <v>1</v>
      </c>
      <c r="OZ127" s="2">
        <v>1</v>
      </c>
      <c r="PA127" s="2">
        <v>1</v>
      </c>
      <c r="PB127" s="2">
        <v>1</v>
      </c>
      <c r="PC127" s="46">
        <v>1</v>
      </c>
      <c r="PD127" s="46">
        <v>1</v>
      </c>
      <c r="PE127" s="2">
        <v>1</v>
      </c>
      <c r="PF127" s="2">
        <v>1</v>
      </c>
      <c r="PG127" s="2">
        <v>1</v>
      </c>
      <c r="PH127" s="46">
        <v>1</v>
      </c>
      <c r="PI127" s="2">
        <v>1</v>
      </c>
      <c r="PJ127" s="2">
        <v>1</v>
      </c>
      <c r="PK127" s="2">
        <v>3</v>
      </c>
      <c r="PL127" s="2">
        <v>2</v>
      </c>
      <c r="PM127" s="2">
        <v>2</v>
      </c>
      <c r="PN127" s="2">
        <v>1</v>
      </c>
      <c r="PO127" s="2">
        <v>2</v>
      </c>
      <c r="PP127" s="2">
        <v>3</v>
      </c>
      <c r="PQ127" s="2">
        <v>3</v>
      </c>
      <c r="PR127" s="2">
        <v>1</v>
      </c>
      <c r="PS127" s="2">
        <v>1</v>
      </c>
      <c r="PT127" s="2">
        <v>3</v>
      </c>
      <c r="PU127" s="2">
        <v>2</v>
      </c>
      <c r="PV127" s="2">
        <v>2</v>
      </c>
      <c r="PW127" s="2">
        <v>3</v>
      </c>
      <c r="PX127" s="2">
        <v>1</v>
      </c>
      <c r="PY127" s="2">
        <v>1</v>
      </c>
      <c r="PZ127" s="2">
        <v>1</v>
      </c>
      <c r="QA127" s="2">
        <v>2</v>
      </c>
      <c r="QB127" s="2">
        <v>2</v>
      </c>
      <c r="QC127" s="2">
        <v>1</v>
      </c>
      <c r="QD127" s="2">
        <v>1</v>
      </c>
      <c r="QE127" s="2">
        <v>1</v>
      </c>
      <c r="QF127" s="2">
        <v>3</v>
      </c>
      <c r="QG127" s="2">
        <v>1</v>
      </c>
      <c r="QH127" s="2">
        <v>1</v>
      </c>
      <c r="QI127" s="2">
        <v>3</v>
      </c>
      <c r="QJ127" s="2">
        <v>3</v>
      </c>
      <c r="QK127" s="2">
        <v>0</v>
      </c>
      <c r="QL127" s="2">
        <v>0</v>
      </c>
      <c r="QM127" s="2">
        <v>1</v>
      </c>
      <c r="QN127" s="2">
        <v>0</v>
      </c>
      <c r="QO127" s="2">
        <v>2</v>
      </c>
      <c r="QP127" s="2">
        <v>1</v>
      </c>
      <c r="QQ127" s="2">
        <v>1</v>
      </c>
      <c r="QR127" s="2">
        <v>1</v>
      </c>
      <c r="QS127" s="2" t="s">
        <v>1344</v>
      </c>
      <c r="QT127" s="2">
        <v>1</v>
      </c>
      <c r="QU127" s="2" t="s">
        <v>1344</v>
      </c>
      <c r="QV127" s="2">
        <v>3</v>
      </c>
      <c r="QW127" s="2">
        <v>1</v>
      </c>
      <c r="QX127" s="2">
        <v>0</v>
      </c>
      <c r="QY127" s="2">
        <v>0</v>
      </c>
      <c r="RA127" s="2">
        <v>0</v>
      </c>
      <c r="RB127" s="2">
        <v>1</v>
      </c>
      <c r="RC127" s="2">
        <v>1</v>
      </c>
      <c r="RD127" s="2">
        <v>4</v>
      </c>
      <c r="RE127" s="2">
        <v>1</v>
      </c>
      <c r="RF127" s="2">
        <v>1</v>
      </c>
      <c r="RG127" s="2">
        <v>1</v>
      </c>
      <c r="RH127" s="2">
        <v>1</v>
      </c>
      <c r="RJ127" s="2">
        <v>1</v>
      </c>
      <c r="RK127" s="2">
        <v>1</v>
      </c>
      <c r="RL127" s="2">
        <v>1</v>
      </c>
      <c r="RM127" s="2">
        <v>0</v>
      </c>
      <c r="RN127" s="2">
        <v>0</v>
      </c>
      <c r="RO127" s="2">
        <v>0</v>
      </c>
      <c r="RP127" s="2">
        <v>1</v>
      </c>
      <c r="RQ127" s="2">
        <v>0</v>
      </c>
      <c r="RR127" s="2">
        <v>1</v>
      </c>
      <c r="RS127" s="2">
        <v>1</v>
      </c>
      <c r="RT127" s="2">
        <v>0</v>
      </c>
      <c r="RU127" s="2">
        <v>1</v>
      </c>
      <c r="RV127" s="2">
        <v>1</v>
      </c>
      <c r="RW127" s="2">
        <v>1</v>
      </c>
      <c r="RX127" s="2">
        <v>1</v>
      </c>
      <c r="RY127" s="2">
        <v>0</v>
      </c>
      <c r="RZ127" s="2">
        <v>0</v>
      </c>
      <c r="SA127" s="2">
        <v>1</v>
      </c>
      <c r="SB127" s="2">
        <v>1</v>
      </c>
      <c r="SC127" s="2">
        <v>1</v>
      </c>
      <c r="SD127" s="2">
        <v>0</v>
      </c>
      <c r="SE127" s="2">
        <v>0</v>
      </c>
      <c r="SF127" s="2">
        <v>1</v>
      </c>
      <c r="SG127" s="2">
        <v>1</v>
      </c>
      <c r="SH127" s="2">
        <v>0</v>
      </c>
      <c r="SI127" s="2">
        <v>0</v>
      </c>
      <c r="SK127" s="2">
        <v>1</v>
      </c>
      <c r="SL127" s="2">
        <v>1</v>
      </c>
      <c r="SM127" s="2">
        <v>1</v>
      </c>
      <c r="SN127" s="2">
        <v>1</v>
      </c>
      <c r="SO127" s="2">
        <v>1</v>
      </c>
      <c r="SP127" s="2">
        <v>1</v>
      </c>
      <c r="SQ127" s="2">
        <v>1</v>
      </c>
      <c r="SR127" s="2">
        <v>1</v>
      </c>
      <c r="SS127" s="2">
        <v>0</v>
      </c>
      <c r="ST127" s="2">
        <v>0</v>
      </c>
      <c r="SU127" s="2">
        <v>0</v>
      </c>
      <c r="SV127" s="2">
        <v>1</v>
      </c>
      <c r="SW127" s="2">
        <v>0</v>
      </c>
      <c r="SX127" s="2">
        <v>1</v>
      </c>
      <c r="SY127" s="2">
        <v>0</v>
      </c>
      <c r="SZ127" s="2">
        <v>1</v>
      </c>
      <c r="TA127" s="2">
        <v>1</v>
      </c>
      <c r="TB127" s="2">
        <v>0</v>
      </c>
      <c r="TC127" s="2">
        <v>0</v>
      </c>
      <c r="TE127" s="2">
        <v>0</v>
      </c>
      <c r="TF127" s="2">
        <v>0</v>
      </c>
      <c r="TG127" s="2">
        <v>1</v>
      </c>
      <c r="TH127" s="2">
        <v>1</v>
      </c>
      <c r="TI127" s="2">
        <v>1</v>
      </c>
      <c r="TJ127" s="2">
        <v>1</v>
      </c>
      <c r="TK127" s="2">
        <v>1</v>
      </c>
      <c r="TL127" s="2">
        <v>1</v>
      </c>
      <c r="TM127" s="2">
        <v>2</v>
      </c>
      <c r="TN127" s="2">
        <v>1</v>
      </c>
      <c r="TO127" s="2">
        <v>1</v>
      </c>
      <c r="TP127" s="2">
        <v>1</v>
      </c>
      <c r="TQ127" s="2">
        <v>1</v>
      </c>
      <c r="TR127" s="2">
        <v>0</v>
      </c>
      <c r="TS127" s="2">
        <v>1</v>
      </c>
      <c r="TT127" s="2">
        <v>0</v>
      </c>
      <c r="TU127" s="2">
        <v>0</v>
      </c>
      <c r="TV127" s="2">
        <v>0</v>
      </c>
      <c r="TW127" s="2">
        <v>1</v>
      </c>
      <c r="TX127" s="2">
        <v>0</v>
      </c>
      <c r="TY127" s="2">
        <v>0</v>
      </c>
      <c r="UA127" s="2">
        <v>1</v>
      </c>
      <c r="UB127" s="2">
        <v>2</v>
      </c>
      <c r="UC127" s="2">
        <v>1</v>
      </c>
      <c r="UD127" s="2">
        <v>0</v>
      </c>
      <c r="UE127" s="2">
        <v>0</v>
      </c>
      <c r="UF127" s="2">
        <v>0</v>
      </c>
      <c r="UG127" s="2">
        <v>0</v>
      </c>
      <c r="UH127" s="2">
        <v>0</v>
      </c>
      <c r="UI127" s="2">
        <v>1</v>
      </c>
      <c r="UJ127" s="2">
        <v>0</v>
      </c>
      <c r="UK127" s="2">
        <v>0</v>
      </c>
      <c r="UL127" s="2">
        <v>0</v>
      </c>
      <c r="UM127" s="2">
        <v>0</v>
      </c>
      <c r="UN127" s="2">
        <v>0</v>
      </c>
      <c r="UO127" s="2">
        <v>0</v>
      </c>
      <c r="UP127" s="2">
        <v>1</v>
      </c>
      <c r="UQ127" s="2">
        <v>0</v>
      </c>
      <c r="UR127" s="2">
        <v>0</v>
      </c>
      <c r="US127" s="2">
        <v>0</v>
      </c>
      <c r="UT127" s="2">
        <v>0</v>
      </c>
      <c r="UU127" s="2">
        <v>1</v>
      </c>
      <c r="UV127" s="2">
        <v>0</v>
      </c>
      <c r="UW127" s="2">
        <v>1</v>
      </c>
      <c r="UX127" s="2">
        <v>0</v>
      </c>
      <c r="UY127" s="2">
        <v>0</v>
      </c>
      <c r="UZ127" s="2">
        <v>2</v>
      </c>
    </row>
    <row r="128" spans="1:572" x14ac:dyDescent="0.25">
      <c r="A128" s="2">
        <v>195</v>
      </c>
      <c r="B128" s="2" t="s">
        <v>114</v>
      </c>
      <c r="C128" s="2" t="s">
        <v>1328</v>
      </c>
      <c r="D128" s="2">
        <v>1</v>
      </c>
      <c r="F128" s="31" t="s">
        <v>2672</v>
      </c>
      <c r="G128" s="2">
        <v>1</v>
      </c>
      <c r="H128" s="2">
        <v>0</v>
      </c>
      <c r="J128" s="2">
        <v>0</v>
      </c>
      <c r="K128" s="2">
        <v>0</v>
      </c>
      <c r="L128" s="2">
        <v>0</v>
      </c>
      <c r="M128" s="2">
        <v>1</v>
      </c>
      <c r="N128" s="2">
        <v>1</v>
      </c>
      <c r="O128" s="2">
        <v>0</v>
      </c>
      <c r="P128" s="2">
        <v>0</v>
      </c>
      <c r="Q128" s="2">
        <v>1</v>
      </c>
      <c r="R128" s="2">
        <v>0</v>
      </c>
      <c r="S128" s="2">
        <v>0</v>
      </c>
      <c r="T128" s="2">
        <v>0</v>
      </c>
      <c r="U128" s="2">
        <v>1</v>
      </c>
      <c r="V128" s="2">
        <v>0</v>
      </c>
      <c r="W128" s="2">
        <v>1</v>
      </c>
      <c r="X128" s="2">
        <v>0</v>
      </c>
      <c r="Y128" s="2">
        <v>0</v>
      </c>
      <c r="Z128" s="2">
        <v>1</v>
      </c>
      <c r="AA128" s="2">
        <v>0</v>
      </c>
      <c r="AB128" s="2">
        <v>0</v>
      </c>
      <c r="AC128" s="2">
        <v>0</v>
      </c>
      <c r="AD128" s="2">
        <v>1</v>
      </c>
      <c r="AE128" s="2">
        <v>0</v>
      </c>
      <c r="AF128" s="2">
        <v>1</v>
      </c>
      <c r="AG128" s="2">
        <v>4</v>
      </c>
      <c r="AH128" s="2">
        <v>1</v>
      </c>
      <c r="AI128" s="2">
        <v>3</v>
      </c>
      <c r="AJ128" s="46">
        <v>0</v>
      </c>
      <c r="AK128" s="2">
        <v>0</v>
      </c>
      <c r="AL128" s="2">
        <v>0</v>
      </c>
      <c r="AM128" s="2">
        <v>0</v>
      </c>
      <c r="AN128" s="2">
        <v>0</v>
      </c>
      <c r="AO128" s="2">
        <v>0</v>
      </c>
      <c r="AP128" s="2">
        <v>0</v>
      </c>
      <c r="AQ128" s="2">
        <v>0</v>
      </c>
      <c r="AR128" s="2">
        <v>0</v>
      </c>
      <c r="AS128" s="2">
        <v>0</v>
      </c>
      <c r="AT128" s="2">
        <v>0</v>
      </c>
      <c r="AU128" s="2">
        <v>0</v>
      </c>
      <c r="AV128" s="2">
        <v>0</v>
      </c>
      <c r="AW128" s="2">
        <v>0</v>
      </c>
      <c r="AX128" s="2">
        <v>0</v>
      </c>
      <c r="AY128" s="2">
        <v>0</v>
      </c>
      <c r="AZ128" s="2">
        <v>0</v>
      </c>
      <c r="BA128" s="2">
        <v>0</v>
      </c>
      <c r="BB128" s="2">
        <v>0</v>
      </c>
      <c r="BC128" s="2">
        <v>0</v>
      </c>
      <c r="BD128" s="2">
        <v>0</v>
      </c>
      <c r="BE128" s="2">
        <v>0</v>
      </c>
      <c r="BF128" s="2">
        <v>1</v>
      </c>
      <c r="BG128" s="2">
        <v>1</v>
      </c>
      <c r="BH128" s="2">
        <v>0</v>
      </c>
      <c r="BI128" s="2">
        <v>0</v>
      </c>
      <c r="BJ128" s="2">
        <v>0</v>
      </c>
      <c r="BK128" s="2">
        <v>0</v>
      </c>
      <c r="BL128" s="2">
        <v>1</v>
      </c>
      <c r="BM128" s="2">
        <v>0</v>
      </c>
      <c r="BN128" s="2">
        <v>1</v>
      </c>
      <c r="BO128" s="2">
        <v>0</v>
      </c>
      <c r="BP128" s="2">
        <v>0</v>
      </c>
      <c r="BQ128" s="2">
        <v>1</v>
      </c>
      <c r="BR128" s="2">
        <v>0</v>
      </c>
      <c r="BS128" s="2">
        <v>0</v>
      </c>
      <c r="CB128" s="2">
        <v>1</v>
      </c>
      <c r="CC128" s="2">
        <v>1</v>
      </c>
      <c r="CD128" s="2" t="s">
        <v>2673</v>
      </c>
      <c r="CE128" s="2">
        <v>1600</v>
      </c>
      <c r="CF128" s="46">
        <v>1034</v>
      </c>
      <c r="CG128" s="2">
        <v>0</v>
      </c>
      <c r="CH128" s="46">
        <v>1</v>
      </c>
      <c r="CI128" s="2">
        <v>0</v>
      </c>
      <c r="CJ128" s="2">
        <v>0</v>
      </c>
      <c r="CK128" s="2">
        <v>0</v>
      </c>
      <c r="CL128" s="2">
        <v>0</v>
      </c>
      <c r="CM128" s="2">
        <v>0</v>
      </c>
      <c r="CN128" s="2">
        <v>0</v>
      </c>
      <c r="CO128" s="2">
        <v>0</v>
      </c>
      <c r="CP128" s="2">
        <v>0</v>
      </c>
      <c r="CR128" s="2">
        <v>1</v>
      </c>
      <c r="CT128" s="46">
        <v>1</v>
      </c>
      <c r="CU128" s="46">
        <v>40</v>
      </c>
      <c r="CV128" s="2">
        <v>0</v>
      </c>
      <c r="CX128" s="2">
        <v>0</v>
      </c>
      <c r="CZ128" s="2">
        <v>0</v>
      </c>
      <c r="DB128" s="46">
        <v>0</v>
      </c>
      <c r="DC128" s="46"/>
      <c r="DD128" s="46">
        <v>1</v>
      </c>
      <c r="DE128" s="46">
        <v>40</v>
      </c>
      <c r="DF128" s="2">
        <v>0</v>
      </c>
      <c r="DH128" s="46">
        <v>1</v>
      </c>
      <c r="DI128" s="46">
        <v>40</v>
      </c>
      <c r="DJ128" s="46">
        <v>0</v>
      </c>
      <c r="DK128" s="46"/>
      <c r="DL128" s="2">
        <v>0</v>
      </c>
      <c r="DN128" s="46">
        <v>1</v>
      </c>
      <c r="DO128" s="46">
        <v>40</v>
      </c>
      <c r="DP128" s="46">
        <v>0</v>
      </c>
      <c r="DQ128" s="46"/>
      <c r="DR128" s="2">
        <v>0</v>
      </c>
      <c r="DS128" s="46"/>
      <c r="DT128" s="46"/>
      <c r="DU128" s="46"/>
      <c r="DV128" s="46"/>
      <c r="DW128" s="46"/>
      <c r="DX128" s="46"/>
      <c r="DY128" s="46"/>
      <c r="DZ128" s="46"/>
      <c r="EA128" s="46"/>
      <c r="EB128" s="46"/>
      <c r="EC128" s="46"/>
      <c r="ED128" s="46"/>
      <c r="EE128" s="46"/>
      <c r="EF128" s="46"/>
      <c r="EG128" s="46"/>
      <c r="EH128" s="46"/>
      <c r="EI128" s="2">
        <v>0</v>
      </c>
      <c r="EJ128" s="2">
        <v>0</v>
      </c>
      <c r="EK128" s="2">
        <v>0</v>
      </c>
      <c r="EL128" s="2">
        <v>0</v>
      </c>
      <c r="EM128" s="2">
        <v>0</v>
      </c>
      <c r="EN128" s="2">
        <v>0</v>
      </c>
      <c r="EO128" s="2">
        <v>0</v>
      </c>
      <c r="EP128" s="2">
        <v>0</v>
      </c>
      <c r="EQ128" s="2">
        <v>0</v>
      </c>
      <c r="ER128" s="2">
        <v>0</v>
      </c>
      <c r="ES128" s="2">
        <v>0</v>
      </c>
      <c r="ET128" s="2">
        <v>0</v>
      </c>
      <c r="EU128" s="2">
        <v>0</v>
      </c>
      <c r="FD128" s="2">
        <v>0</v>
      </c>
      <c r="FZ128" s="2">
        <v>0</v>
      </c>
      <c r="GV128" s="2">
        <v>0</v>
      </c>
      <c r="HR128" s="2">
        <v>0</v>
      </c>
      <c r="HS128" s="2">
        <v>0</v>
      </c>
      <c r="HT128" s="2">
        <v>0</v>
      </c>
      <c r="HU128" s="2">
        <v>0</v>
      </c>
      <c r="HV128" s="2">
        <v>0</v>
      </c>
      <c r="HW128" s="2">
        <v>0</v>
      </c>
      <c r="HX128" s="2">
        <v>0</v>
      </c>
      <c r="HY128" s="2">
        <v>0</v>
      </c>
      <c r="HZ128" s="2">
        <v>0</v>
      </c>
      <c r="IA128" s="2">
        <v>0</v>
      </c>
      <c r="IB128" s="2">
        <v>0</v>
      </c>
      <c r="IC128" s="2">
        <v>0</v>
      </c>
      <c r="ID128" s="2">
        <v>0</v>
      </c>
      <c r="IE128" s="2">
        <v>0</v>
      </c>
      <c r="IF128" s="2">
        <v>0</v>
      </c>
      <c r="IG128" s="2">
        <v>0</v>
      </c>
      <c r="IP128" s="2">
        <v>1</v>
      </c>
      <c r="IQ128" s="2">
        <v>0</v>
      </c>
      <c r="IR128" s="2">
        <v>0</v>
      </c>
      <c r="IS128" s="2">
        <v>0</v>
      </c>
      <c r="IT128" s="2">
        <v>0</v>
      </c>
      <c r="IU128" s="2">
        <v>0</v>
      </c>
      <c r="IV128" s="2">
        <v>0</v>
      </c>
      <c r="IW128" s="2">
        <v>0</v>
      </c>
      <c r="IX128" s="2">
        <v>0</v>
      </c>
      <c r="IY128" s="2">
        <v>0</v>
      </c>
      <c r="IZ128" s="2">
        <v>0</v>
      </c>
      <c r="JA128" s="2">
        <v>0</v>
      </c>
      <c r="JB128" s="2">
        <v>0</v>
      </c>
      <c r="JK128" s="2">
        <v>1</v>
      </c>
      <c r="JL128" s="2">
        <v>0</v>
      </c>
      <c r="JM128" s="2">
        <v>0</v>
      </c>
      <c r="JN128" s="2">
        <v>0</v>
      </c>
      <c r="JO128" s="2">
        <v>0</v>
      </c>
      <c r="JP128" s="2">
        <v>0</v>
      </c>
      <c r="JQ128" s="2">
        <v>0</v>
      </c>
      <c r="JR128" s="2">
        <v>0</v>
      </c>
      <c r="JS128" s="2">
        <v>0</v>
      </c>
      <c r="JT128" s="2">
        <v>0</v>
      </c>
      <c r="JU128" s="2">
        <v>0</v>
      </c>
      <c r="JV128" s="2">
        <v>0</v>
      </c>
      <c r="JW128" s="2">
        <v>0</v>
      </c>
      <c r="KF128" s="2">
        <v>3</v>
      </c>
      <c r="KH128" s="2">
        <v>1</v>
      </c>
      <c r="KJ128" s="2">
        <v>3</v>
      </c>
      <c r="KK128" s="2">
        <v>3</v>
      </c>
      <c r="KL128" s="2">
        <v>3</v>
      </c>
      <c r="KM128" s="2">
        <v>3</v>
      </c>
      <c r="KN128" s="2">
        <v>3</v>
      </c>
      <c r="KO128" s="2">
        <v>3</v>
      </c>
      <c r="KP128" s="2">
        <v>3</v>
      </c>
      <c r="KQ128" s="2">
        <v>3</v>
      </c>
      <c r="KR128" s="2">
        <v>3</v>
      </c>
      <c r="KS128" s="2">
        <v>3</v>
      </c>
      <c r="KT128" s="2">
        <v>3</v>
      </c>
      <c r="KU128" s="2">
        <v>3</v>
      </c>
      <c r="KV128" s="2">
        <v>0</v>
      </c>
      <c r="LE128" s="2">
        <v>1</v>
      </c>
      <c r="LF128" s="2">
        <v>1</v>
      </c>
      <c r="LG128" s="2">
        <v>0</v>
      </c>
      <c r="LH128" s="2">
        <v>0</v>
      </c>
      <c r="LI128" s="2">
        <v>1</v>
      </c>
      <c r="LJ128" s="2">
        <v>1</v>
      </c>
      <c r="LK128" s="2">
        <v>0</v>
      </c>
      <c r="LL128" s="2">
        <v>0</v>
      </c>
      <c r="LM128" s="2">
        <v>0</v>
      </c>
      <c r="LN128" s="46">
        <v>1</v>
      </c>
      <c r="LO128" s="46">
        <v>1</v>
      </c>
      <c r="LP128" s="2">
        <v>1</v>
      </c>
      <c r="LQ128" s="2">
        <v>1</v>
      </c>
      <c r="LR128" s="2">
        <v>0</v>
      </c>
      <c r="LS128" s="2">
        <v>0</v>
      </c>
      <c r="LT128" s="46">
        <v>0</v>
      </c>
      <c r="LU128" s="46">
        <v>1</v>
      </c>
      <c r="LV128" s="2">
        <v>0</v>
      </c>
      <c r="LW128" s="2">
        <v>0</v>
      </c>
      <c r="LX128" s="2">
        <v>0</v>
      </c>
      <c r="LY128" s="46">
        <v>1</v>
      </c>
      <c r="LZ128" s="46">
        <v>1</v>
      </c>
      <c r="MA128" s="46">
        <v>0</v>
      </c>
      <c r="MB128" s="2">
        <v>0</v>
      </c>
      <c r="MC128" s="2">
        <v>1</v>
      </c>
      <c r="MD128" s="2">
        <v>0</v>
      </c>
      <c r="ME128" s="2">
        <v>1</v>
      </c>
      <c r="MF128" s="2">
        <v>1</v>
      </c>
      <c r="MG128" s="2">
        <v>0</v>
      </c>
      <c r="MH128" s="2">
        <v>1</v>
      </c>
      <c r="MI128" s="2">
        <v>1</v>
      </c>
      <c r="MJ128" s="2">
        <v>1</v>
      </c>
      <c r="MK128" s="2">
        <v>1</v>
      </c>
      <c r="ML128" s="2">
        <v>1</v>
      </c>
      <c r="MM128" s="2">
        <v>1</v>
      </c>
      <c r="MN128" s="46">
        <v>1</v>
      </c>
      <c r="MO128" s="46">
        <v>1</v>
      </c>
      <c r="MP128" s="2">
        <v>0</v>
      </c>
      <c r="MQ128" s="2">
        <v>0</v>
      </c>
      <c r="MR128" s="2">
        <v>0</v>
      </c>
      <c r="MS128" s="2">
        <v>1</v>
      </c>
      <c r="MT128" s="2">
        <v>1</v>
      </c>
      <c r="MU128" s="2">
        <v>1</v>
      </c>
      <c r="MV128" s="2">
        <v>1</v>
      </c>
      <c r="MW128" s="2">
        <v>1</v>
      </c>
      <c r="MX128" s="2">
        <v>1</v>
      </c>
      <c r="MY128" s="2">
        <v>0</v>
      </c>
      <c r="MZ128" s="2">
        <v>1</v>
      </c>
      <c r="NA128" s="2">
        <v>1</v>
      </c>
      <c r="NB128" s="2">
        <v>1</v>
      </c>
      <c r="NC128" s="2">
        <v>1</v>
      </c>
      <c r="ND128" s="2">
        <v>0</v>
      </c>
      <c r="NE128" s="2">
        <v>0</v>
      </c>
      <c r="NF128" s="46">
        <v>1</v>
      </c>
      <c r="NG128" s="46">
        <v>1</v>
      </c>
      <c r="NH128" s="2">
        <v>1</v>
      </c>
      <c r="NI128" s="2">
        <v>1</v>
      </c>
      <c r="NJ128" s="38">
        <v>44058</v>
      </c>
      <c r="NK128" s="2">
        <v>2</v>
      </c>
      <c r="NL128" s="2">
        <v>1</v>
      </c>
      <c r="NM128" s="2">
        <v>1</v>
      </c>
      <c r="NN128" s="2">
        <v>0</v>
      </c>
      <c r="NO128" s="2">
        <v>0</v>
      </c>
      <c r="NP128" s="2">
        <v>0</v>
      </c>
      <c r="NQ128" s="2">
        <v>0</v>
      </c>
      <c r="NR128" s="2">
        <v>1</v>
      </c>
      <c r="NS128" s="2">
        <v>0</v>
      </c>
      <c r="NT128" s="2">
        <v>1</v>
      </c>
      <c r="NU128" s="2">
        <v>0</v>
      </c>
      <c r="NV128" s="2">
        <v>0</v>
      </c>
      <c r="NW128" s="2">
        <v>1</v>
      </c>
      <c r="NX128" s="2">
        <v>0</v>
      </c>
      <c r="NY128" s="2">
        <v>0</v>
      </c>
      <c r="NZ128" s="2">
        <v>0</v>
      </c>
      <c r="OA128" s="2">
        <v>0</v>
      </c>
      <c r="OB128" s="2">
        <v>0</v>
      </c>
      <c r="OC128" s="2">
        <v>0</v>
      </c>
      <c r="OD128" s="2">
        <v>0</v>
      </c>
      <c r="OE128" s="2">
        <v>0</v>
      </c>
      <c r="OF128" s="2">
        <v>0</v>
      </c>
      <c r="OG128" s="2">
        <v>0</v>
      </c>
      <c r="OH128" s="2">
        <v>0</v>
      </c>
      <c r="OI128" s="2">
        <v>1</v>
      </c>
      <c r="OJ128" s="2">
        <v>1</v>
      </c>
      <c r="OK128" s="2">
        <v>1</v>
      </c>
      <c r="OL128" s="2">
        <v>1</v>
      </c>
      <c r="OM128" s="2">
        <v>1</v>
      </c>
      <c r="ON128" s="2">
        <v>3</v>
      </c>
      <c r="OO128" s="2">
        <v>1</v>
      </c>
      <c r="OP128" s="2">
        <v>1</v>
      </c>
      <c r="OQ128" s="2">
        <v>1</v>
      </c>
      <c r="OR128" s="2">
        <v>1</v>
      </c>
      <c r="OS128" s="2">
        <v>1</v>
      </c>
      <c r="OT128" s="46">
        <v>1</v>
      </c>
      <c r="OU128" s="2">
        <v>1</v>
      </c>
      <c r="OV128" s="2">
        <v>1</v>
      </c>
      <c r="OW128" s="2">
        <v>1</v>
      </c>
      <c r="OX128" s="2">
        <v>1</v>
      </c>
      <c r="OY128" s="2">
        <v>1</v>
      </c>
      <c r="OZ128" s="2">
        <v>3</v>
      </c>
      <c r="PA128" s="2">
        <v>1</v>
      </c>
      <c r="PB128" s="2">
        <v>1</v>
      </c>
      <c r="PC128" s="46">
        <v>1</v>
      </c>
      <c r="PD128" s="46">
        <v>1</v>
      </c>
      <c r="PE128" s="2">
        <v>1</v>
      </c>
      <c r="PF128" s="2">
        <v>1</v>
      </c>
      <c r="PG128" s="2">
        <v>1</v>
      </c>
      <c r="PH128" s="46">
        <v>1</v>
      </c>
      <c r="PI128" s="2">
        <v>1</v>
      </c>
      <c r="PJ128" s="2">
        <v>1</v>
      </c>
      <c r="PK128" s="2">
        <v>1</v>
      </c>
      <c r="PL128" s="2">
        <v>1</v>
      </c>
      <c r="PM128" s="2">
        <v>1</v>
      </c>
      <c r="PN128" s="2">
        <v>1</v>
      </c>
      <c r="PO128" s="2">
        <v>1</v>
      </c>
      <c r="PP128" s="2">
        <v>3</v>
      </c>
      <c r="PQ128" s="2">
        <v>1</v>
      </c>
      <c r="PR128" s="2">
        <v>1</v>
      </c>
      <c r="PS128" s="2">
        <v>1</v>
      </c>
      <c r="PT128" s="2">
        <v>1</v>
      </c>
      <c r="PU128" s="2">
        <v>2</v>
      </c>
      <c r="PV128" s="2">
        <v>3</v>
      </c>
      <c r="PW128" s="2">
        <v>1</v>
      </c>
      <c r="PX128" s="2">
        <v>1</v>
      </c>
      <c r="PY128" s="2">
        <v>1</v>
      </c>
      <c r="PZ128" s="2">
        <v>3</v>
      </c>
      <c r="QA128" s="2">
        <v>1</v>
      </c>
      <c r="QB128" s="2">
        <v>1</v>
      </c>
      <c r="QC128" s="2">
        <v>1</v>
      </c>
      <c r="QD128" s="2">
        <v>1</v>
      </c>
      <c r="QE128" s="2">
        <v>1</v>
      </c>
      <c r="QF128" s="2">
        <v>1</v>
      </c>
      <c r="QG128" s="2">
        <v>1</v>
      </c>
      <c r="QH128" s="2">
        <v>1</v>
      </c>
      <c r="QI128" s="2">
        <v>3</v>
      </c>
      <c r="QJ128" s="2">
        <v>3</v>
      </c>
      <c r="QK128" s="2">
        <v>1</v>
      </c>
      <c r="QL128" s="2">
        <v>0</v>
      </c>
      <c r="QM128" s="2">
        <v>1</v>
      </c>
      <c r="QN128" s="2">
        <v>0</v>
      </c>
      <c r="QO128" s="2">
        <v>2</v>
      </c>
      <c r="QP128" s="2">
        <v>3</v>
      </c>
      <c r="QQ128" s="2">
        <v>3</v>
      </c>
      <c r="QR128" s="2">
        <v>0</v>
      </c>
      <c r="QT128" s="2">
        <v>0</v>
      </c>
      <c r="QV128" s="2">
        <v>3</v>
      </c>
      <c r="QW128" s="2">
        <v>1</v>
      </c>
      <c r="QX128" s="2">
        <v>0</v>
      </c>
      <c r="QY128" s="2">
        <v>1</v>
      </c>
      <c r="QZ128" s="2">
        <v>1</v>
      </c>
      <c r="RA128" s="2">
        <v>1</v>
      </c>
      <c r="RB128" s="2">
        <v>1</v>
      </c>
      <c r="RC128" s="2">
        <v>1</v>
      </c>
      <c r="RD128" s="2">
        <v>2</v>
      </c>
      <c r="RE128" s="2">
        <v>1</v>
      </c>
      <c r="RF128" s="2">
        <v>0</v>
      </c>
      <c r="RG128" s="2">
        <v>1</v>
      </c>
      <c r="RH128" s="2">
        <v>1</v>
      </c>
      <c r="RJ128" s="2">
        <v>1</v>
      </c>
      <c r="RK128" s="2">
        <v>1</v>
      </c>
      <c r="RL128" s="2">
        <v>0</v>
      </c>
      <c r="RM128" s="2">
        <v>0</v>
      </c>
      <c r="RN128" s="2">
        <v>0</v>
      </c>
      <c r="RO128" s="2">
        <v>0</v>
      </c>
      <c r="RP128" s="2">
        <v>0</v>
      </c>
      <c r="RQ128" s="2">
        <v>0</v>
      </c>
      <c r="RR128" s="2">
        <v>1</v>
      </c>
      <c r="RS128" s="2">
        <v>0</v>
      </c>
      <c r="RT128" s="2">
        <v>1</v>
      </c>
      <c r="RU128" s="2">
        <v>1</v>
      </c>
      <c r="RV128" s="2">
        <v>1</v>
      </c>
      <c r="RW128" s="2">
        <v>1</v>
      </c>
      <c r="RX128" s="2">
        <v>1</v>
      </c>
      <c r="RY128" s="2">
        <v>1</v>
      </c>
      <c r="RZ128" s="2">
        <v>1</v>
      </c>
      <c r="SA128" s="2">
        <v>1</v>
      </c>
      <c r="SB128" s="2">
        <v>1</v>
      </c>
      <c r="SC128" s="2">
        <v>1</v>
      </c>
      <c r="SD128" s="2">
        <v>0</v>
      </c>
      <c r="SE128" s="2">
        <v>0</v>
      </c>
      <c r="SF128" s="2">
        <v>1</v>
      </c>
      <c r="SG128" s="2">
        <v>0</v>
      </c>
      <c r="SH128" s="2">
        <v>0</v>
      </c>
      <c r="SI128" s="2">
        <v>0</v>
      </c>
      <c r="SK128" s="2">
        <v>1</v>
      </c>
      <c r="SL128" s="2">
        <v>1</v>
      </c>
      <c r="SM128" s="2">
        <v>1</v>
      </c>
      <c r="SN128" s="2">
        <v>0</v>
      </c>
      <c r="SO128" s="2">
        <v>1</v>
      </c>
      <c r="SP128" s="2">
        <v>1</v>
      </c>
      <c r="SQ128" s="2">
        <v>1</v>
      </c>
      <c r="SR128" s="2">
        <v>1</v>
      </c>
      <c r="SS128" s="2">
        <v>1</v>
      </c>
      <c r="ST128" s="2">
        <v>1</v>
      </c>
      <c r="SU128" s="2">
        <v>1</v>
      </c>
      <c r="SV128" s="2">
        <v>1</v>
      </c>
      <c r="SW128" s="2">
        <v>0</v>
      </c>
      <c r="SX128" s="2">
        <v>0</v>
      </c>
      <c r="SY128" s="2">
        <v>0</v>
      </c>
      <c r="SZ128" s="2">
        <v>0</v>
      </c>
      <c r="TA128" s="2">
        <v>1</v>
      </c>
      <c r="TB128" s="2">
        <v>0</v>
      </c>
      <c r="TC128" s="2">
        <v>0</v>
      </c>
      <c r="TE128" s="2">
        <v>1</v>
      </c>
      <c r="TF128" s="2">
        <v>1</v>
      </c>
      <c r="TG128" s="2">
        <v>1</v>
      </c>
      <c r="TH128" s="2">
        <v>1</v>
      </c>
      <c r="TI128" s="2">
        <v>1</v>
      </c>
      <c r="TJ128" s="2">
        <v>1</v>
      </c>
      <c r="TK128" s="2">
        <v>1</v>
      </c>
      <c r="TL128" s="2">
        <v>1</v>
      </c>
      <c r="TM128" s="2">
        <v>1</v>
      </c>
      <c r="TN128" s="2">
        <v>1</v>
      </c>
      <c r="TO128" s="2">
        <v>1</v>
      </c>
      <c r="TP128" s="2">
        <v>1</v>
      </c>
      <c r="TQ128" s="2">
        <v>1</v>
      </c>
      <c r="TR128" s="2">
        <v>1</v>
      </c>
      <c r="TS128" s="2">
        <v>1</v>
      </c>
      <c r="TT128" s="2">
        <v>0</v>
      </c>
      <c r="TU128" s="2">
        <v>1</v>
      </c>
      <c r="TV128" s="2">
        <v>1</v>
      </c>
      <c r="TW128" s="2">
        <v>1</v>
      </c>
      <c r="TX128" s="2">
        <v>0</v>
      </c>
      <c r="TY128" s="2">
        <v>0</v>
      </c>
      <c r="UA128" s="2">
        <v>1</v>
      </c>
      <c r="UB128" s="2">
        <v>1</v>
      </c>
      <c r="UC128" s="2">
        <v>1</v>
      </c>
      <c r="UD128" s="2">
        <v>0</v>
      </c>
      <c r="UE128" s="2">
        <v>1</v>
      </c>
      <c r="UF128" s="2">
        <v>0</v>
      </c>
      <c r="UG128" s="2">
        <v>1</v>
      </c>
      <c r="UH128" s="2">
        <v>1</v>
      </c>
      <c r="UI128" s="2">
        <v>1</v>
      </c>
      <c r="UJ128" s="2">
        <v>1</v>
      </c>
      <c r="UK128" s="2">
        <v>1</v>
      </c>
      <c r="UL128" s="2">
        <v>0</v>
      </c>
      <c r="UM128" s="2">
        <v>0</v>
      </c>
      <c r="UN128" s="2">
        <v>1</v>
      </c>
      <c r="UO128" s="2">
        <v>1</v>
      </c>
      <c r="UP128" s="2">
        <v>1</v>
      </c>
      <c r="UQ128" s="2">
        <v>1</v>
      </c>
      <c r="UR128" s="2">
        <v>1</v>
      </c>
      <c r="US128" s="2">
        <v>1</v>
      </c>
      <c r="UT128" s="2">
        <v>1</v>
      </c>
      <c r="UU128" s="2">
        <v>1</v>
      </c>
      <c r="UV128" s="2">
        <v>1</v>
      </c>
      <c r="UW128" s="2">
        <v>1</v>
      </c>
      <c r="UX128" s="2">
        <v>1</v>
      </c>
      <c r="UY128" s="2">
        <v>0</v>
      </c>
      <c r="UZ128" s="2">
        <v>2</v>
      </c>
    </row>
    <row r="129" spans="1:572" x14ac:dyDescent="0.25">
      <c r="A129" s="2">
        <v>196</v>
      </c>
      <c r="B129" s="2" t="s">
        <v>114</v>
      </c>
      <c r="C129" s="2" t="s">
        <v>1328</v>
      </c>
      <c r="D129" s="2">
        <v>1</v>
      </c>
      <c r="F129" s="31" t="s">
        <v>2674</v>
      </c>
      <c r="G129" s="2">
        <v>1</v>
      </c>
      <c r="H129" s="2">
        <v>0</v>
      </c>
      <c r="J129" s="2">
        <v>1</v>
      </c>
      <c r="K129" s="2">
        <v>1</v>
      </c>
      <c r="L129" s="2">
        <v>1</v>
      </c>
      <c r="M129" s="2">
        <v>1</v>
      </c>
      <c r="N129" s="2">
        <v>1</v>
      </c>
      <c r="O129" s="2">
        <v>1</v>
      </c>
      <c r="P129" s="2">
        <v>0</v>
      </c>
      <c r="Q129" s="2">
        <v>0</v>
      </c>
      <c r="R129" s="2">
        <v>1</v>
      </c>
      <c r="S129" s="2">
        <v>0</v>
      </c>
      <c r="T129" s="2">
        <v>1</v>
      </c>
      <c r="U129" s="2">
        <v>1</v>
      </c>
      <c r="V129" s="2">
        <v>1</v>
      </c>
      <c r="W129" s="2">
        <v>0</v>
      </c>
      <c r="X129" s="2">
        <v>1</v>
      </c>
      <c r="Y129" s="2">
        <v>0</v>
      </c>
      <c r="Z129" s="2">
        <v>0</v>
      </c>
      <c r="AA129" s="2">
        <v>1</v>
      </c>
      <c r="AB129" s="2">
        <v>1</v>
      </c>
      <c r="AC129" s="2">
        <v>1</v>
      </c>
      <c r="AD129" s="2">
        <v>0</v>
      </c>
      <c r="AE129" s="2">
        <v>0</v>
      </c>
      <c r="AF129" s="2">
        <v>1</v>
      </c>
      <c r="AG129" s="2">
        <v>3</v>
      </c>
      <c r="AH129" s="2">
        <v>1</v>
      </c>
      <c r="AI129" s="2">
        <v>5</v>
      </c>
      <c r="AJ129" s="46">
        <v>1</v>
      </c>
      <c r="AK129" s="2">
        <v>1</v>
      </c>
      <c r="AL129" s="2">
        <v>0</v>
      </c>
      <c r="AM129" s="2">
        <v>0</v>
      </c>
      <c r="AN129" s="2">
        <v>0</v>
      </c>
      <c r="AO129" s="2">
        <v>0</v>
      </c>
      <c r="AP129" s="2">
        <v>1</v>
      </c>
      <c r="AQ129" s="2">
        <v>0</v>
      </c>
      <c r="AR129" s="2">
        <v>0</v>
      </c>
      <c r="AS129" s="2">
        <v>0</v>
      </c>
      <c r="AT129" s="2">
        <v>0</v>
      </c>
      <c r="AU129" s="2">
        <v>1</v>
      </c>
      <c r="AV129" s="2">
        <v>0</v>
      </c>
      <c r="AW129" s="2">
        <v>0</v>
      </c>
      <c r="AX129" s="2">
        <v>0</v>
      </c>
      <c r="AY129" s="2">
        <v>0</v>
      </c>
      <c r="AZ129" s="2">
        <v>0</v>
      </c>
      <c r="BA129" s="2">
        <v>0</v>
      </c>
      <c r="BB129" s="2">
        <v>0</v>
      </c>
      <c r="BC129" s="2">
        <v>0</v>
      </c>
      <c r="BD129" s="2">
        <v>0</v>
      </c>
      <c r="BE129" s="2">
        <v>0</v>
      </c>
      <c r="BF129" s="2">
        <v>1</v>
      </c>
      <c r="BG129" s="2">
        <v>2</v>
      </c>
      <c r="BH129" s="2">
        <v>0</v>
      </c>
      <c r="BI129" s="2">
        <v>0</v>
      </c>
      <c r="BJ129" s="2">
        <v>0</v>
      </c>
      <c r="BK129" s="2">
        <v>0</v>
      </c>
      <c r="BL129" s="2">
        <v>1</v>
      </c>
      <c r="BM129" s="2">
        <v>0</v>
      </c>
      <c r="BN129" s="2">
        <v>0</v>
      </c>
      <c r="BO129" s="2">
        <v>0</v>
      </c>
      <c r="BP129" s="2">
        <v>0</v>
      </c>
      <c r="BQ129" s="2">
        <v>2</v>
      </c>
      <c r="BR129" s="2">
        <v>0</v>
      </c>
      <c r="BS129" s="2">
        <v>0</v>
      </c>
      <c r="CB129" s="2">
        <v>1</v>
      </c>
      <c r="CC129" s="2">
        <v>0</v>
      </c>
      <c r="CE129" s="2">
        <v>4000</v>
      </c>
      <c r="CF129" s="46">
        <v>3058</v>
      </c>
      <c r="CG129" s="2">
        <v>0</v>
      </c>
      <c r="CH129" s="46">
        <v>1</v>
      </c>
      <c r="CI129" s="2">
        <v>0</v>
      </c>
      <c r="CJ129" s="2">
        <v>0</v>
      </c>
      <c r="CK129" s="2">
        <v>0</v>
      </c>
      <c r="CL129" s="2">
        <v>0</v>
      </c>
      <c r="CM129" s="2">
        <v>0</v>
      </c>
      <c r="CN129" s="2">
        <v>0</v>
      </c>
      <c r="CO129" s="2">
        <v>0</v>
      </c>
      <c r="CP129" s="2">
        <v>1</v>
      </c>
      <c r="CQ129" s="2">
        <v>9</v>
      </c>
      <c r="CR129" s="2">
        <v>1</v>
      </c>
      <c r="CT129" s="46">
        <v>2</v>
      </c>
      <c r="CU129" s="46">
        <v>80</v>
      </c>
      <c r="CV129" s="2">
        <v>0</v>
      </c>
      <c r="CX129" s="2">
        <v>0</v>
      </c>
      <c r="CZ129" s="2">
        <v>0</v>
      </c>
      <c r="DB129" s="46">
        <v>0</v>
      </c>
      <c r="DC129" s="46"/>
      <c r="DD129" s="46">
        <v>1</v>
      </c>
      <c r="DE129" s="46">
        <v>40</v>
      </c>
      <c r="DF129" s="2">
        <v>0</v>
      </c>
      <c r="DH129" s="46">
        <v>1</v>
      </c>
      <c r="DI129" s="46">
        <v>40</v>
      </c>
      <c r="DJ129" s="46">
        <v>0</v>
      </c>
      <c r="DK129" s="46"/>
      <c r="DL129" s="2">
        <v>0</v>
      </c>
      <c r="DN129" s="46">
        <v>2</v>
      </c>
      <c r="DO129" s="46">
        <v>80</v>
      </c>
      <c r="DP129" s="46">
        <v>0</v>
      </c>
      <c r="DQ129" s="46"/>
      <c r="DR129" s="2">
        <v>0</v>
      </c>
      <c r="DS129" s="46"/>
      <c r="DT129" s="46"/>
      <c r="DU129" s="46"/>
      <c r="DV129" s="46"/>
      <c r="DW129" s="46"/>
      <c r="DX129" s="46"/>
      <c r="DY129" s="46"/>
      <c r="DZ129" s="46"/>
      <c r="EA129" s="46"/>
      <c r="EB129" s="46"/>
      <c r="EC129" s="46"/>
      <c r="ED129" s="46"/>
      <c r="EE129" s="46"/>
      <c r="EF129" s="46"/>
      <c r="EG129" s="46"/>
      <c r="EH129" s="46"/>
      <c r="EI129" s="2">
        <v>0</v>
      </c>
      <c r="EJ129" s="2">
        <v>0</v>
      </c>
      <c r="EK129" s="2">
        <v>0</v>
      </c>
      <c r="EL129" s="2">
        <v>0</v>
      </c>
      <c r="EM129" s="2">
        <v>0</v>
      </c>
      <c r="EN129" s="2">
        <v>0</v>
      </c>
      <c r="EO129" s="2">
        <v>0</v>
      </c>
      <c r="EP129" s="2">
        <v>0</v>
      </c>
      <c r="EQ129" s="2">
        <v>0</v>
      </c>
      <c r="ER129" s="2">
        <v>0</v>
      </c>
      <c r="ES129" s="2">
        <v>0</v>
      </c>
      <c r="ET129" s="2">
        <v>0</v>
      </c>
      <c r="EU129" s="2">
        <v>0</v>
      </c>
      <c r="FD129" s="2">
        <v>0</v>
      </c>
      <c r="FZ129" s="2">
        <v>1</v>
      </c>
      <c r="GA129" s="2">
        <v>0</v>
      </c>
      <c r="GB129" s="2">
        <v>0</v>
      </c>
      <c r="GC129" s="2">
        <v>0</v>
      </c>
      <c r="GD129" s="2">
        <v>0</v>
      </c>
      <c r="GE129" s="2">
        <v>0</v>
      </c>
      <c r="GF129" s="2">
        <v>1</v>
      </c>
      <c r="GG129" s="2">
        <v>0</v>
      </c>
      <c r="GH129" s="2">
        <v>0</v>
      </c>
      <c r="GI129" s="2">
        <v>0</v>
      </c>
      <c r="GJ129" s="2">
        <v>0</v>
      </c>
      <c r="GK129" s="2">
        <v>0</v>
      </c>
      <c r="GL129" s="2">
        <v>0</v>
      </c>
      <c r="GM129" s="2">
        <v>0</v>
      </c>
      <c r="GV129" s="2">
        <v>0</v>
      </c>
      <c r="HR129" s="2">
        <v>0</v>
      </c>
      <c r="HS129" s="2">
        <v>0</v>
      </c>
      <c r="HT129" s="2">
        <v>0</v>
      </c>
      <c r="HU129" s="2">
        <v>0</v>
      </c>
      <c r="HV129" s="2">
        <v>0</v>
      </c>
      <c r="HW129" s="2">
        <v>0</v>
      </c>
      <c r="HX129" s="2">
        <v>0</v>
      </c>
      <c r="HY129" s="2">
        <v>0</v>
      </c>
      <c r="HZ129" s="2">
        <v>0</v>
      </c>
      <c r="IA129" s="2">
        <v>0</v>
      </c>
      <c r="IB129" s="2">
        <v>1</v>
      </c>
      <c r="IC129" s="2">
        <v>0</v>
      </c>
      <c r="ID129" s="2">
        <v>0</v>
      </c>
      <c r="IE129" s="2">
        <v>0</v>
      </c>
      <c r="IF129" s="2">
        <v>0</v>
      </c>
      <c r="IG129" s="2">
        <v>0</v>
      </c>
      <c r="IP129" s="2">
        <v>2</v>
      </c>
      <c r="IQ129" s="2">
        <v>0</v>
      </c>
      <c r="IR129" s="2">
        <v>0</v>
      </c>
      <c r="IS129" s="2">
        <v>0</v>
      </c>
      <c r="IT129" s="2">
        <v>0</v>
      </c>
      <c r="IU129" s="2">
        <v>0</v>
      </c>
      <c r="IV129" s="2">
        <v>0</v>
      </c>
      <c r="IW129" s="2">
        <v>1</v>
      </c>
      <c r="IX129" s="2">
        <v>0</v>
      </c>
      <c r="IY129" s="2">
        <v>0</v>
      </c>
      <c r="IZ129" s="2">
        <v>0</v>
      </c>
      <c r="JA129" s="2">
        <v>0</v>
      </c>
      <c r="JB129" s="2">
        <v>0</v>
      </c>
      <c r="JK129" s="2">
        <v>0</v>
      </c>
      <c r="JL129" s="2">
        <v>0</v>
      </c>
      <c r="JM129" s="2">
        <v>0</v>
      </c>
      <c r="JN129" s="2">
        <v>0</v>
      </c>
      <c r="JO129" s="2">
        <v>0</v>
      </c>
      <c r="JP129" s="2">
        <v>0</v>
      </c>
      <c r="JQ129" s="2">
        <v>0</v>
      </c>
      <c r="JR129" s="2">
        <v>0</v>
      </c>
      <c r="JS129" s="2">
        <v>0</v>
      </c>
      <c r="JT129" s="2">
        <v>0</v>
      </c>
      <c r="JU129" s="2">
        <v>0</v>
      </c>
      <c r="JV129" s="2">
        <v>0</v>
      </c>
      <c r="JW129" s="2">
        <v>0</v>
      </c>
      <c r="KF129" s="2">
        <v>1</v>
      </c>
      <c r="KG129" s="2">
        <v>7</v>
      </c>
      <c r="KH129" s="2">
        <v>0</v>
      </c>
      <c r="KI129" s="2">
        <v>3</v>
      </c>
      <c r="KJ129" s="2">
        <v>4</v>
      </c>
      <c r="KK129" s="2">
        <v>4</v>
      </c>
      <c r="KL129" s="2">
        <v>4</v>
      </c>
      <c r="KM129" s="2">
        <v>4</v>
      </c>
      <c r="KN129" s="2">
        <v>4</v>
      </c>
      <c r="KO129" s="2">
        <v>3</v>
      </c>
      <c r="KP129" s="2">
        <v>4</v>
      </c>
      <c r="KQ129" s="2">
        <v>3</v>
      </c>
      <c r="KR129" s="2">
        <v>4</v>
      </c>
      <c r="KS129" s="2">
        <v>4</v>
      </c>
      <c r="KT129" s="2">
        <v>3</v>
      </c>
      <c r="KU129" s="2">
        <v>4</v>
      </c>
      <c r="KV129" s="2">
        <v>0</v>
      </c>
      <c r="LE129" s="2">
        <v>1</v>
      </c>
      <c r="LF129" s="2">
        <v>1</v>
      </c>
      <c r="LG129" s="2">
        <v>0</v>
      </c>
      <c r="LH129" s="2">
        <v>0</v>
      </c>
      <c r="LI129" s="2">
        <v>0</v>
      </c>
      <c r="LJ129" s="2">
        <v>1</v>
      </c>
      <c r="LK129" s="2">
        <v>0</v>
      </c>
      <c r="LL129" s="2">
        <v>1</v>
      </c>
      <c r="LM129" s="2">
        <v>0</v>
      </c>
      <c r="LN129" s="46">
        <v>2</v>
      </c>
      <c r="LO129" s="46">
        <v>1</v>
      </c>
      <c r="LP129" s="2">
        <v>1</v>
      </c>
      <c r="LQ129" s="2">
        <v>1</v>
      </c>
      <c r="LR129" s="2">
        <v>0</v>
      </c>
      <c r="LS129" s="2">
        <v>0</v>
      </c>
      <c r="LT129" s="46">
        <v>1</v>
      </c>
      <c r="LU129" s="46">
        <v>1</v>
      </c>
      <c r="LV129" s="2">
        <v>1</v>
      </c>
      <c r="LW129" s="2">
        <v>0</v>
      </c>
      <c r="LX129" s="2">
        <v>0</v>
      </c>
      <c r="LY129" s="46">
        <v>1</v>
      </c>
      <c r="LZ129" s="46">
        <v>1</v>
      </c>
      <c r="MA129" s="46">
        <v>0</v>
      </c>
      <c r="MB129" s="2">
        <v>0</v>
      </c>
      <c r="MC129" s="2">
        <v>1</v>
      </c>
      <c r="MD129" s="2">
        <v>0</v>
      </c>
      <c r="ME129" s="2">
        <v>0</v>
      </c>
      <c r="MF129" s="2">
        <v>0</v>
      </c>
      <c r="MG129" s="2">
        <v>0</v>
      </c>
      <c r="MH129" s="2">
        <v>0</v>
      </c>
      <c r="MI129" s="2">
        <v>1</v>
      </c>
      <c r="MJ129" s="2">
        <v>1</v>
      </c>
      <c r="MK129" s="2">
        <v>1</v>
      </c>
      <c r="ML129" s="2">
        <v>0</v>
      </c>
      <c r="MM129" s="2">
        <v>0</v>
      </c>
      <c r="MN129" s="46">
        <v>1</v>
      </c>
      <c r="MO129" s="46">
        <v>0</v>
      </c>
      <c r="MP129" s="2">
        <v>0</v>
      </c>
      <c r="MQ129" s="2">
        <v>0</v>
      </c>
      <c r="MR129" s="2">
        <v>0</v>
      </c>
      <c r="MS129" s="2">
        <v>2</v>
      </c>
      <c r="MT129" s="2">
        <v>2</v>
      </c>
      <c r="MU129" s="2">
        <v>3</v>
      </c>
      <c r="MV129" s="2">
        <v>3</v>
      </c>
      <c r="MW129" s="2">
        <v>1</v>
      </c>
      <c r="MX129" s="2">
        <v>1</v>
      </c>
      <c r="MY129" s="2">
        <v>0</v>
      </c>
      <c r="MZ129" s="2">
        <v>0</v>
      </c>
      <c r="NA129" s="2">
        <v>1</v>
      </c>
      <c r="NB129" s="2">
        <v>1</v>
      </c>
      <c r="NC129" s="2">
        <v>1</v>
      </c>
      <c r="ND129" s="2">
        <v>0</v>
      </c>
      <c r="NE129" s="2">
        <v>0</v>
      </c>
      <c r="NF129" s="46">
        <v>1</v>
      </c>
      <c r="NG129" s="46">
        <v>0</v>
      </c>
      <c r="NH129" s="2">
        <v>1</v>
      </c>
      <c r="NI129" s="2">
        <v>1</v>
      </c>
      <c r="NJ129" s="38">
        <v>44058</v>
      </c>
      <c r="NK129" s="2">
        <v>2</v>
      </c>
      <c r="NL129" s="2">
        <v>1</v>
      </c>
      <c r="NM129" s="2">
        <v>0</v>
      </c>
      <c r="NN129" s="2">
        <v>0</v>
      </c>
      <c r="NO129" s="2">
        <v>0</v>
      </c>
      <c r="NP129" s="2">
        <v>0</v>
      </c>
      <c r="NQ129" s="2">
        <v>0</v>
      </c>
      <c r="NR129" s="2">
        <v>1</v>
      </c>
      <c r="NS129" s="2">
        <v>0</v>
      </c>
      <c r="NT129" s="2">
        <v>1</v>
      </c>
      <c r="NU129" s="2">
        <v>0</v>
      </c>
      <c r="NV129" s="2">
        <v>0</v>
      </c>
      <c r="NW129" s="2">
        <v>1</v>
      </c>
      <c r="NX129" s="2">
        <v>0</v>
      </c>
      <c r="NY129" s="2">
        <v>0</v>
      </c>
      <c r="NZ129" s="2">
        <v>0</v>
      </c>
      <c r="OA129" s="2">
        <v>0</v>
      </c>
      <c r="OB129" s="2">
        <v>0</v>
      </c>
      <c r="OC129" s="2">
        <v>0</v>
      </c>
      <c r="OD129" s="2">
        <v>0</v>
      </c>
      <c r="OE129" s="2">
        <v>0</v>
      </c>
      <c r="OF129" s="2">
        <v>0</v>
      </c>
      <c r="OG129" s="2">
        <v>0</v>
      </c>
      <c r="OH129" s="2">
        <v>1</v>
      </c>
      <c r="OI129" s="2">
        <v>2</v>
      </c>
      <c r="OJ129" s="2">
        <v>0</v>
      </c>
      <c r="OK129" s="2">
        <v>2</v>
      </c>
      <c r="OL129" s="2">
        <v>1</v>
      </c>
      <c r="OM129" s="2">
        <v>1</v>
      </c>
      <c r="ON129" s="2">
        <v>2</v>
      </c>
      <c r="OO129" s="2">
        <v>1</v>
      </c>
      <c r="OP129" s="2">
        <v>1</v>
      </c>
      <c r="OQ129" s="2">
        <v>1</v>
      </c>
      <c r="OR129" s="2">
        <v>2</v>
      </c>
      <c r="OS129" s="2">
        <v>1</v>
      </c>
      <c r="OT129" s="46">
        <v>3</v>
      </c>
      <c r="OU129" s="2">
        <v>3</v>
      </c>
      <c r="OV129" s="2">
        <v>1</v>
      </c>
      <c r="OW129" s="2">
        <v>1</v>
      </c>
      <c r="OX129" s="2">
        <v>1</v>
      </c>
      <c r="OY129" s="2">
        <v>1</v>
      </c>
      <c r="OZ129" s="2">
        <v>3</v>
      </c>
      <c r="PA129" s="2">
        <v>3</v>
      </c>
      <c r="PB129" s="2">
        <v>1</v>
      </c>
      <c r="PC129" s="46">
        <v>1</v>
      </c>
      <c r="PD129" s="46">
        <v>1</v>
      </c>
      <c r="PE129" s="2">
        <v>1</v>
      </c>
      <c r="PF129" s="2">
        <v>1</v>
      </c>
      <c r="PG129" s="2">
        <v>3</v>
      </c>
      <c r="PH129" s="46">
        <v>1</v>
      </c>
      <c r="PI129" s="2">
        <v>1</v>
      </c>
      <c r="PJ129" s="2">
        <v>1</v>
      </c>
      <c r="PK129" s="2">
        <v>1</v>
      </c>
      <c r="PL129" s="2">
        <v>1</v>
      </c>
      <c r="PM129" s="2">
        <v>1</v>
      </c>
      <c r="PN129" s="2">
        <v>1</v>
      </c>
      <c r="PO129" s="2">
        <v>1</v>
      </c>
      <c r="PP129" s="2">
        <v>3</v>
      </c>
      <c r="PQ129" s="2">
        <v>1</v>
      </c>
      <c r="PR129" s="2">
        <v>1</v>
      </c>
      <c r="PS129" s="2">
        <v>1</v>
      </c>
      <c r="PT129" s="2">
        <v>1</v>
      </c>
      <c r="PU129" s="2">
        <v>1</v>
      </c>
      <c r="PV129" s="2">
        <v>3</v>
      </c>
      <c r="PW129" s="2">
        <v>1</v>
      </c>
      <c r="PX129" s="2">
        <v>1</v>
      </c>
      <c r="PY129" s="2">
        <v>1</v>
      </c>
      <c r="PZ129" s="2">
        <v>1</v>
      </c>
      <c r="QA129" s="2">
        <v>1</v>
      </c>
      <c r="QB129" s="2">
        <v>1</v>
      </c>
      <c r="QC129" s="2">
        <v>1</v>
      </c>
      <c r="QD129" s="2">
        <v>3</v>
      </c>
      <c r="QE129" s="2">
        <v>1</v>
      </c>
      <c r="QF129" s="2">
        <v>3</v>
      </c>
      <c r="QG129" s="2">
        <v>1</v>
      </c>
      <c r="QH129" s="2">
        <v>2</v>
      </c>
      <c r="QI129" s="2">
        <v>2</v>
      </c>
      <c r="QJ129" s="2">
        <v>2</v>
      </c>
      <c r="QK129" s="2">
        <v>0</v>
      </c>
      <c r="QL129" s="2">
        <v>1</v>
      </c>
      <c r="QM129" s="2">
        <v>1</v>
      </c>
      <c r="QN129" s="2">
        <v>1</v>
      </c>
      <c r="QO129" s="2">
        <v>3</v>
      </c>
      <c r="QP129" s="2">
        <v>1</v>
      </c>
      <c r="QQ129" s="2">
        <v>1</v>
      </c>
      <c r="QR129" s="2">
        <v>1</v>
      </c>
      <c r="QS129" s="2" t="s">
        <v>1329</v>
      </c>
      <c r="QT129" s="2">
        <v>1</v>
      </c>
      <c r="QU129" s="2" t="s">
        <v>1458</v>
      </c>
      <c r="QV129" s="2">
        <v>1</v>
      </c>
      <c r="QW129" s="2">
        <v>1</v>
      </c>
      <c r="QX129" s="2">
        <v>0</v>
      </c>
      <c r="QY129" s="2">
        <v>0</v>
      </c>
      <c r="RA129" s="2">
        <v>0</v>
      </c>
      <c r="RB129" s="2">
        <v>1</v>
      </c>
      <c r="RC129" s="2">
        <v>1</v>
      </c>
      <c r="RD129" s="2">
        <v>2</v>
      </c>
      <c r="RE129" s="2">
        <v>1</v>
      </c>
      <c r="RF129" s="2">
        <v>1</v>
      </c>
      <c r="RG129" s="2">
        <v>1</v>
      </c>
      <c r="RH129" s="2">
        <v>0</v>
      </c>
      <c r="RI129" s="2" t="s">
        <v>1459</v>
      </c>
      <c r="RJ129" s="2">
        <v>1</v>
      </c>
      <c r="RK129" s="2">
        <v>1</v>
      </c>
      <c r="RL129" s="2">
        <v>0</v>
      </c>
      <c r="RM129" s="2">
        <v>0</v>
      </c>
      <c r="RN129" s="2">
        <v>0</v>
      </c>
      <c r="RO129" s="2">
        <v>0</v>
      </c>
      <c r="RP129" s="2">
        <v>0</v>
      </c>
      <c r="RQ129" s="2">
        <v>0</v>
      </c>
      <c r="RR129" s="2">
        <v>1</v>
      </c>
      <c r="RS129" s="2">
        <v>0</v>
      </c>
      <c r="RT129" s="2">
        <v>1</v>
      </c>
      <c r="RU129" s="2">
        <v>1</v>
      </c>
      <c r="RV129" s="2">
        <v>1</v>
      </c>
      <c r="RW129" s="2">
        <v>1</v>
      </c>
      <c r="RX129" s="2">
        <v>1</v>
      </c>
      <c r="RY129" s="2">
        <v>1</v>
      </c>
      <c r="RZ129" s="2">
        <v>1</v>
      </c>
      <c r="SA129" s="2">
        <v>1</v>
      </c>
      <c r="SB129" s="2">
        <v>1</v>
      </c>
      <c r="SC129" s="2">
        <v>1</v>
      </c>
      <c r="SD129" s="2">
        <v>0</v>
      </c>
      <c r="SE129" s="2">
        <v>0</v>
      </c>
      <c r="SF129" s="2">
        <v>1</v>
      </c>
      <c r="SG129" s="2">
        <v>0</v>
      </c>
      <c r="SH129" s="2">
        <v>0</v>
      </c>
      <c r="SI129" s="2">
        <v>0</v>
      </c>
      <c r="SK129" s="2">
        <v>1</v>
      </c>
      <c r="SL129" s="2">
        <v>1</v>
      </c>
      <c r="SM129" s="2">
        <v>1</v>
      </c>
      <c r="SN129" s="2">
        <v>1</v>
      </c>
      <c r="SO129" s="2">
        <v>1</v>
      </c>
      <c r="SP129" s="2">
        <v>1</v>
      </c>
      <c r="SQ129" s="2">
        <v>0</v>
      </c>
      <c r="SR129" s="2">
        <v>1</v>
      </c>
      <c r="SS129" s="2">
        <v>1</v>
      </c>
      <c r="ST129" s="2">
        <v>1</v>
      </c>
      <c r="SU129" s="2">
        <v>1</v>
      </c>
      <c r="SV129" s="2">
        <v>0</v>
      </c>
      <c r="SW129" s="2">
        <v>0</v>
      </c>
      <c r="SX129" s="2">
        <v>0</v>
      </c>
      <c r="SY129" s="2">
        <v>0</v>
      </c>
      <c r="SZ129" s="2">
        <v>0</v>
      </c>
      <c r="TA129" s="2">
        <v>0</v>
      </c>
      <c r="TB129" s="2">
        <v>0</v>
      </c>
      <c r="TC129" s="2">
        <v>0</v>
      </c>
      <c r="TE129" s="2">
        <v>1</v>
      </c>
      <c r="TF129" s="2">
        <v>1</v>
      </c>
      <c r="TG129" s="2">
        <v>1</v>
      </c>
      <c r="TH129" s="2">
        <v>1</v>
      </c>
      <c r="TI129" s="2">
        <v>1</v>
      </c>
      <c r="TJ129" s="2">
        <v>1</v>
      </c>
      <c r="TK129" s="2">
        <v>0</v>
      </c>
      <c r="TL129" s="2">
        <v>1</v>
      </c>
      <c r="TM129" s="2">
        <v>1</v>
      </c>
      <c r="TN129" s="2">
        <v>1</v>
      </c>
      <c r="TO129" s="2">
        <v>1</v>
      </c>
      <c r="TP129" s="2">
        <v>1</v>
      </c>
      <c r="TQ129" s="2">
        <v>1</v>
      </c>
      <c r="TR129" s="2">
        <v>0</v>
      </c>
      <c r="TS129" s="2">
        <v>1</v>
      </c>
      <c r="TT129" s="2">
        <v>0</v>
      </c>
      <c r="TU129" s="2">
        <v>0</v>
      </c>
      <c r="TV129" s="2">
        <v>1</v>
      </c>
      <c r="TW129" s="2">
        <v>1</v>
      </c>
      <c r="TX129" s="2">
        <v>0</v>
      </c>
      <c r="TY129" s="2">
        <v>0</v>
      </c>
      <c r="UA129" s="2">
        <v>1</v>
      </c>
      <c r="UB129" s="2">
        <v>1</v>
      </c>
      <c r="UC129" s="2">
        <v>1</v>
      </c>
      <c r="UD129" s="2">
        <v>0</v>
      </c>
      <c r="UE129" s="2">
        <v>1</v>
      </c>
      <c r="UF129" s="2">
        <v>0</v>
      </c>
      <c r="UG129" s="2">
        <v>1</v>
      </c>
      <c r="UH129" s="2">
        <v>0</v>
      </c>
      <c r="UI129" s="2">
        <v>1</v>
      </c>
      <c r="UJ129" s="2">
        <v>1</v>
      </c>
      <c r="UK129" s="2">
        <v>0</v>
      </c>
      <c r="UL129" s="2">
        <v>0</v>
      </c>
      <c r="UM129" s="2">
        <v>0</v>
      </c>
      <c r="UN129" s="2">
        <v>0</v>
      </c>
      <c r="UO129" s="2">
        <v>0</v>
      </c>
      <c r="UP129" s="2">
        <v>0</v>
      </c>
      <c r="UQ129" s="2">
        <v>0</v>
      </c>
      <c r="UR129" s="2">
        <v>0</v>
      </c>
      <c r="US129" s="2">
        <v>1</v>
      </c>
      <c r="UT129" s="2">
        <v>1</v>
      </c>
      <c r="UU129" s="2">
        <v>1</v>
      </c>
      <c r="UV129" s="2">
        <v>0</v>
      </c>
      <c r="UW129" s="2">
        <v>1</v>
      </c>
      <c r="UX129" s="2">
        <v>0</v>
      </c>
      <c r="UY129" s="2">
        <v>0</v>
      </c>
      <c r="UZ129" s="2">
        <v>2</v>
      </c>
    </row>
    <row r="130" spans="1:572" x14ac:dyDescent="0.25">
      <c r="A130" s="2">
        <v>197</v>
      </c>
      <c r="B130" s="2" t="s">
        <v>114</v>
      </c>
      <c r="C130" s="2" t="s">
        <v>1328</v>
      </c>
      <c r="D130" s="2">
        <v>1</v>
      </c>
      <c r="F130" s="31" t="s">
        <v>2675</v>
      </c>
      <c r="G130" s="2">
        <v>1</v>
      </c>
      <c r="H130" s="2">
        <v>0</v>
      </c>
      <c r="J130" s="2">
        <v>1</v>
      </c>
      <c r="K130" s="2">
        <v>1</v>
      </c>
      <c r="L130" s="2">
        <v>1</v>
      </c>
      <c r="M130" s="2">
        <v>1</v>
      </c>
      <c r="N130" s="2">
        <v>1</v>
      </c>
      <c r="O130" s="2">
        <v>1</v>
      </c>
      <c r="P130" s="2">
        <v>1</v>
      </c>
      <c r="Q130" s="2">
        <v>1</v>
      </c>
      <c r="R130" s="2">
        <v>1</v>
      </c>
      <c r="S130" s="2">
        <v>1</v>
      </c>
      <c r="T130" s="2">
        <v>1</v>
      </c>
      <c r="U130" s="2">
        <v>1</v>
      </c>
      <c r="V130" s="2">
        <v>1</v>
      </c>
      <c r="W130" s="2">
        <v>1</v>
      </c>
      <c r="X130" s="2">
        <v>1</v>
      </c>
      <c r="Y130" s="2">
        <v>1</v>
      </c>
      <c r="Z130" s="2">
        <v>1</v>
      </c>
      <c r="AA130" s="2">
        <v>1</v>
      </c>
      <c r="AB130" s="2">
        <v>1</v>
      </c>
      <c r="AC130" s="2">
        <v>1</v>
      </c>
      <c r="AD130" s="2">
        <v>1</v>
      </c>
      <c r="AE130" s="2">
        <v>0</v>
      </c>
      <c r="AF130" s="2">
        <v>1</v>
      </c>
      <c r="AG130" s="2">
        <v>3</v>
      </c>
      <c r="AH130" s="2">
        <v>1</v>
      </c>
      <c r="AI130" s="2">
        <v>5</v>
      </c>
      <c r="AJ130" s="46">
        <v>0</v>
      </c>
      <c r="AK130" s="2">
        <v>0</v>
      </c>
      <c r="AL130" s="2">
        <v>0</v>
      </c>
      <c r="AM130" s="2">
        <v>0</v>
      </c>
      <c r="AN130" s="2">
        <v>0</v>
      </c>
      <c r="AO130" s="2">
        <v>0</v>
      </c>
      <c r="AP130" s="2">
        <v>0</v>
      </c>
      <c r="AQ130" s="2">
        <v>0</v>
      </c>
      <c r="AR130" s="2">
        <v>0</v>
      </c>
      <c r="AS130" s="2">
        <v>0</v>
      </c>
      <c r="AT130" s="2">
        <v>0</v>
      </c>
      <c r="AU130" s="2">
        <v>0</v>
      </c>
      <c r="AV130" s="2">
        <v>0</v>
      </c>
      <c r="AW130" s="2">
        <v>0</v>
      </c>
      <c r="AX130" s="2">
        <v>0</v>
      </c>
      <c r="AY130" s="2">
        <v>0</v>
      </c>
      <c r="AZ130" s="2">
        <v>0</v>
      </c>
      <c r="BA130" s="2">
        <v>0</v>
      </c>
      <c r="BB130" s="2">
        <v>0</v>
      </c>
      <c r="BC130" s="2">
        <v>0</v>
      </c>
      <c r="BD130" s="2">
        <v>0</v>
      </c>
      <c r="BE130" s="2">
        <v>0</v>
      </c>
      <c r="BF130" s="2">
        <v>1</v>
      </c>
      <c r="BG130" s="2">
        <v>0</v>
      </c>
      <c r="BH130" s="2">
        <v>0</v>
      </c>
      <c r="BI130" s="2">
        <v>0</v>
      </c>
      <c r="BJ130" s="2">
        <v>0</v>
      </c>
      <c r="BK130" s="2">
        <v>0</v>
      </c>
      <c r="BL130" s="2">
        <v>3</v>
      </c>
      <c r="BM130" s="2">
        <v>0</v>
      </c>
      <c r="BN130" s="2">
        <v>0</v>
      </c>
      <c r="BO130" s="2">
        <v>1</v>
      </c>
      <c r="BP130" s="2">
        <v>0</v>
      </c>
      <c r="BQ130" s="2">
        <v>0</v>
      </c>
      <c r="BR130" s="2">
        <v>0</v>
      </c>
      <c r="BS130" s="2">
        <v>0</v>
      </c>
      <c r="CB130" s="2">
        <v>1</v>
      </c>
      <c r="CC130" s="2">
        <v>0</v>
      </c>
      <c r="CE130" s="2">
        <v>22000</v>
      </c>
      <c r="CF130" s="46">
        <v>0</v>
      </c>
      <c r="CG130" s="2">
        <v>0</v>
      </c>
      <c r="CH130" s="46">
        <v>3</v>
      </c>
      <c r="CI130" s="2">
        <v>0</v>
      </c>
      <c r="CJ130" s="2">
        <v>0</v>
      </c>
      <c r="CK130" s="2">
        <v>0</v>
      </c>
      <c r="CL130" s="2">
        <v>0</v>
      </c>
      <c r="CM130" s="2">
        <v>0</v>
      </c>
      <c r="CN130" s="2">
        <v>0</v>
      </c>
      <c r="CO130" s="2">
        <v>0</v>
      </c>
      <c r="CP130" s="2">
        <v>0</v>
      </c>
      <c r="CR130" s="2">
        <v>1</v>
      </c>
      <c r="CT130" s="46">
        <v>4</v>
      </c>
      <c r="CU130" s="46">
        <v>160</v>
      </c>
      <c r="CV130" s="2">
        <v>0</v>
      </c>
      <c r="CX130" s="2">
        <v>0</v>
      </c>
      <c r="CZ130" s="2">
        <v>0</v>
      </c>
      <c r="DB130" s="46">
        <v>0</v>
      </c>
      <c r="DC130" s="46"/>
      <c r="DD130" s="46">
        <v>3</v>
      </c>
      <c r="DE130" s="46">
        <v>120</v>
      </c>
      <c r="DF130" s="2">
        <v>0</v>
      </c>
      <c r="DH130" s="46">
        <v>1</v>
      </c>
      <c r="DI130" s="46">
        <v>40</v>
      </c>
      <c r="DJ130" s="46">
        <v>2</v>
      </c>
      <c r="DK130" s="46">
        <v>64</v>
      </c>
      <c r="DL130" s="2">
        <v>1</v>
      </c>
      <c r="DM130" s="2">
        <v>40</v>
      </c>
      <c r="DN130" s="46">
        <v>6</v>
      </c>
      <c r="DO130" s="46">
        <v>240</v>
      </c>
      <c r="DP130" s="46">
        <v>0</v>
      </c>
      <c r="DQ130" s="46"/>
      <c r="DR130" s="2">
        <v>0</v>
      </c>
      <c r="DS130" s="46"/>
      <c r="DT130" s="46"/>
      <c r="DU130" s="46"/>
      <c r="DV130" s="46"/>
      <c r="DW130" s="46"/>
      <c r="DX130" s="46"/>
      <c r="DY130" s="46"/>
      <c r="DZ130" s="46"/>
      <c r="EA130" s="46"/>
      <c r="EB130" s="46"/>
      <c r="EC130" s="46"/>
      <c r="ED130" s="46"/>
      <c r="EE130" s="46"/>
      <c r="EF130" s="46"/>
      <c r="EG130" s="46"/>
      <c r="EH130" s="46"/>
      <c r="EI130" s="2">
        <v>0</v>
      </c>
      <c r="EJ130" s="2">
        <v>0</v>
      </c>
      <c r="EK130" s="2">
        <v>0</v>
      </c>
      <c r="EL130" s="2">
        <v>0</v>
      </c>
      <c r="EM130" s="2">
        <v>0</v>
      </c>
      <c r="EN130" s="2">
        <v>0</v>
      </c>
      <c r="EO130" s="2">
        <v>0</v>
      </c>
      <c r="EP130" s="2">
        <v>0</v>
      </c>
      <c r="EQ130" s="2">
        <v>0</v>
      </c>
      <c r="ER130" s="2">
        <v>0</v>
      </c>
      <c r="ES130" s="2">
        <v>0</v>
      </c>
      <c r="ET130" s="2">
        <v>0</v>
      </c>
      <c r="EU130" s="2">
        <v>0</v>
      </c>
      <c r="FD130" s="2">
        <v>0</v>
      </c>
      <c r="FZ130" s="2">
        <v>0</v>
      </c>
      <c r="GV130" s="2">
        <v>0</v>
      </c>
      <c r="HR130" s="2">
        <v>0</v>
      </c>
      <c r="HS130" s="2">
        <v>0</v>
      </c>
      <c r="HT130" s="2">
        <v>0</v>
      </c>
      <c r="HU130" s="2">
        <v>0</v>
      </c>
      <c r="HV130" s="2">
        <v>0</v>
      </c>
      <c r="HW130" s="2">
        <v>0</v>
      </c>
      <c r="HX130" s="2">
        <v>0</v>
      </c>
      <c r="HY130" s="2">
        <v>0</v>
      </c>
      <c r="HZ130" s="2">
        <v>0</v>
      </c>
      <c r="IA130" s="2">
        <v>0</v>
      </c>
      <c r="IB130" s="2">
        <v>0</v>
      </c>
      <c r="IC130" s="2">
        <v>0</v>
      </c>
      <c r="ID130" s="2">
        <v>0</v>
      </c>
      <c r="IE130" s="2">
        <v>1</v>
      </c>
      <c r="IF130" s="2">
        <v>0</v>
      </c>
      <c r="IG130" s="2">
        <v>0</v>
      </c>
      <c r="IP130" s="2">
        <v>4</v>
      </c>
      <c r="IQ130" s="2">
        <v>0</v>
      </c>
      <c r="IR130" s="2">
        <v>0</v>
      </c>
      <c r="IS130" s="2">
        <v>0</v>
      </c>
      <c r="IT130" s="2">
        <v>0</v>
      </c>
      <c r="IU130" s="2">
        <v>3</v>
      </c>
      <c r="IV130" s="2">
        <v>0</v>
      </c>
      <c r="IW130" s="2">
        <v>1</v>
      </c>
      <c r="IX130" s="2">
        <v>0</v>
      </c>
      <c r="IY130" s="2">
        <v>1</v>
      </c>
      <c r="IZ130" s="2">
        <v>1</v>
      </c>
      <c r="JA130" s="2">
        <v>0</v>
      </c>
      <c r="JB130" s="2">
        <v>0</v>
      </c>
      <c r="JK130" s="2">
        <v>0</v>
      </c>
      <c r="JL130" s="2">
        <v>0</v>
      </c>
      <c r="JM130" s="2">
        <v>0</v>
      </c>
      <c r="JN130" s="2">
        <v>0</v>
      </c>
      <c r="JO130" s="2">
        <v>0</v>
      </c>
      <c r="JP130" s="2">
        <v>2</v>
      </c>
      <c r="JQ130" s="2">
        <v>0</v>
      </c>
      <c r="JR130" s="2">
        <v>0</v>
      </c>
      <c r="JS130" s="2">
        <v>1</v>
      </c>
      <c r="JT130" s="2">
        <v>0</v>
      </c>
      <c r="JU130" s="2">
        <v>0</v>
      </c>
      <c r="JV130" s="2">
        <v>0</v>
      </c>
      <c r="JW130" s="2">
        <v>0</v>
      </c>
      <c r="KF130" s="2">
        <v>1</v>
      </c>
      <c r="KG130" s="2">
        <v>10</v>
      </c>
      <c r="KH130" s="2">
        <v>1</v>
      </c>
      <c r="KJ130" s="2">
        <v>4</v>
      </c>
      <c r="KK130" s="2">
        <v>4</v>
      </c>
      <c r="KL130" s="2">
        <v>4</v>
      </c>
      <c r="KM130" s="2">
        <v>4</v>
      </c>
      <c r="KN130" s="2">
        <v>4</v>
      </c>
      <c r="KO130" s="2">
        <v>3</v>
      </c>
      <c r="KP130" s="2">
        <v>4</v>
      </c>
      <c r="KQ130" s="2">
        <v>3</v>
      </c>
      <c r="KR130" s="2">
        <v>3</v>
      </c>
      <c r="KS130" s="2">
        <v>4</v>
      </c>
      <c r="KT130" s="2">
        <v>2</v>
      </c>
      <c r="KU130" s="2">
        <v>4</v>
      </c>
      <c r="KV130" s="2">
        <v>0</v>
      </c>
      <c r="LE130" s="2">
        <v>1</v>
      </c>
      <c r="LF130" s="2">
        <v>1</v>
      </c>
      <c r="LG130" s="2">
        <v>0</v>
      </c>
      <c r="LH130" s="2">
        <v>0</v>
      </c>
      <c r="LI130" s="2">
        <v>0</v>
      </c>
      <c r="LJ130" s="2">
        <v>0</v>
      </c>
      <c r="LK130" s="2">
        <v>1</v>
      </c>
      <c r="LL130" s="2">
        <v>1</v>
      </c>
      <c r="LM130" s="2">
        <v>0</v>
      </c>
      <c r="LN130" s="46">
        <v>3</v>
      </c>
      <c r="LO130" s="46">
        <v>1</v>
      </c>
      <c r="LP130" s="2">
        <v>1</v>
      </c>
      <c r="LQ130" s="2">
        <v>1</v>
      </c>
      <c r="LR130" s="2">
        <v>1</v>
      </c>
      <c r="LS130" s="2">
        <v>0</v>
      </c>
      <c r="LT130" s="46">
        <v>1</v>
      </c>
      <c r="LU130" s="46">
        <v>1</v>
      </c>
      <c r="LV130" s="2">
        <v>1</v>
      </c>
      <c r="LW130" s="2">
        <v>0</v>
      </c>
      <c r="LX130" s="2">
        <v>0</v>
      </c>
      <c r="LY130" s="46">
        <v>1</v>
      </c>
      <c r="LZ130" s="46">
        <v>1</v>
      </c>
      <c r="MA130" s="46">
        <v>0</v>
      </c>
      <c r="MB130" s="2">
        <v>0</v>
      </c>
      <c r="MC130" s="2">
        <v>1</v>
      </c>
      <c r="MD130" s="2">
        <v>0</v>
      </c>
      <c r="ME130" s="2">
        <v>1</v>
      </c>
      <c r="MF130" s="2">
        <v>1</v>
      </c>
      <c r="MG130" s="2">
        <v>0</v>
      </c>
      <c r="MH130" s="2">
        <v>0</v>
      </c>
      <c r="MI130" s="2">
        <v>1</v>
      </c>
      <c r="MJ130" s="2">
        <v>1</v>
      </c>
      <c r="MK130" s="2">
        <v>1</v>
      </c>
      <c r="ML130" s="2">
        <v>0</v>
      </c>
      <c r="MM130" s="2">
        <v>0</v>
      </c>
      <c r="MN130" s="46">
        <v>1</v>
      </c>
      <c r="MO130" s="46">
        <v>0</v>
      </c>
      <c r="MP130" s="2">
        <v>0</v>
      </c>
      <c r="MQ130" s="2">
        <v>0</v>
      </c>
      <c r="MR130" s="2">
        <v>0</v>
      </c>
      <c r="MS130" s="2">
        <v>1</v>
      </c>
      <c r="MT130" s="2">
        <v>1</v>
      </c>
      <c r="MU130" s="2">
        <v>1</v>
      </c>
      <c r="MV130" s="2">
        <v>1</v>
      </c>
      <c r="MW130" s="2">
        <v>1</v>
      </c>
      <c r="MX130" s="2">
        <v>1</v>
      </c>
      <c r="MY130" s="2">
        <v>0</v>
      </c>
      <c r="MZ130" s="2">
        <v>1</v>
      </c>
      <c r="NA130" s="2">
        <v>1</v>
      </c>
      <c r="NB130" s="2">
        <v>1</v>
      </c>
      <c r="NC130" s="2">
        <v>1</v>
      </c>
      <c r="ND130" s="2">
        <v>1</v>
      </c>
      <c r="NE130" s="2">
        <v>0</v>
      </c>
      <c r="NF130" s="46">
        <v>1</v>
      </c>
      <c r="NG130" s="46">
        <v>0</v>
      </c>
      <c r="NH130" s="2">
        <v>1</v>
      </c>
      <c r="NI130" s="2">
        <v>1</v>
      </c>
      <c r="NJ130" s="38">
        <v>44075</v>
      </c>
      <c r="NK130" s="2">
        <v>2</v>
      </c>
      <c r="NL130" s="2">
        <v>1</v>
      </c>
      <c r="NM130" s="2">
        <v>0</v>
      </c>
      <c r="NN130" s="2">
        <v>0</v>
      </c>
      <c r="NO130" s="2">
        <v>0</v>
      </c>
      <c r="NP130" s="2">
        <v>0</v>
      </c>
      <c r="NQ130" s="2">
        <v>0</v>
      </c>
      <c r="NR130" s="2">
        <v>1</v>
      </c>
      <c r="NS130" s="2">
        <v>0</v>
      </c>
      <c r="NT130" s="2">
        <v>1</v>
      </c>
      <c r="NU130" s="2">
        <v>1</v>
      </c>
      <c r="NV130" s="2">
        <v>0</v>
      </c>
      <c r="NW130" s="2">
        <v>0</v>
      </c>
      <c r="NX130" s="2">
        <v>0</v>
      </c>
      <c r="NY130" s="2">
        <v>0</v>
      </c>
      <c r="NZ130" s="2">
        <v>0</v>
      </c>
      <c r="OA130" s="2">
        <v>0</v>
      </c>
      <c r="OB130" s="2">
        <v>0</v>
      </c>
      <c r="OC130" s="2">
        <v>0</v>
      </c>
      <c r="OD130" s="2">
        <v>0</v>
      </c>
      <c r="OE130" s="2">
        <v>0</v>
      </c>
      <c r="OF130" s="2">
        <v>0</v>
      </c>
      <c r="OG130" s="2">
        <v>0</v>
      </c>
      <c r="OH130" s="2">
        <v>1</v>
      </c>
      <c r="OI130" s="2">
        <v>1</v>
      </c>
      <c r="OJ130" s="2">
        <v>1</v>
      </c>
      <c r="OK130" s="2">
        <v>1</v>
      </c>
      <c r="OL130" s="2">
        <v>1</v>
      </c>
      <c r="OM130" s="2">
        <v>1</v>
      </c>
      <c r="ON130" s="2">
        <v>1</v>
      </c>
      <c r="OO130" s="2">
        <v>1</v>
      </c>
      <c r="OP130" s="2">
        <v>1</v>
      </c>
      <c r="OQ130" s="2">
        <v>1</v>
      </c>
      <c r="OR130" s="2">
        <v>1</v>
      </c>
      <c r="OS130" s="2">
        <v>1</v>
      </c>
      <c r="OT130" s="46">
        <v>1</v>
      </c>
      <c r="OU130" s="2">
        <v>1</v>
      </c>
      <c r="OV130" s="2">
        <v>1</v>
      </c>
      <c r="OW130" s="2">
        <v>1</v>
      </c>
      <c r="OX130" s="2">
        <v>1</v>
      </c>
      <c r="OY130" s="2">
        <v>1</v>
      </c>
      <c r="OZ130" s="2">
        <v>3</v>
      </c>
      <c r="PA130" s="2">
        <v>1</v>
      </c>
      <c r="PB130" s="2">
        <v>1</v>
      </c>
      <c r="PC130" s="46">
        <v>1</v>
      </c>
      <c r="PD130" s="46">
        <v>1</v>
      </c>
      <c r="PE130" s="2">
        <v>1</v>
      </c>
      <c r="PF130" s="2">
        <v>1</v>
      </c>
      <c r="PG130" s="2">
        <v>1</v>
      </c>
      <c r="PH130" s="46">
        <v>1</v>
      </c>
      <c r="PI130" s="2">
        <v>1</v>
      </c>
      <c r="PJ130" s="2">
        <v>1</v>
      </c>
      <c r="PK130" s="2">
        <v>1</v>
      </c>
      <c r="PL130" s="2">
        <v>1</v>
      </c>
      <c r="PM130" s="2">
        <v>1</v>
      </c>
      <c r="PN130" s="2">
        <v>1</v>
      </c>
      <c r="PO130" s="2">
        <v>3</v>
      </c>
      <c r="PP130" s="2">
        <v>1</v>
      </c>
      <c r="PQ130" s="2">
        <v>3</v>
      </c>
      <c r="PR130" s="2">
        <v>1</v>
      </c>
      <c r="PS130" s="2">
        <v>1</v>
      </c>
      <c r="PT130" s="2">
        <v>1</v>
      </c>
      <c r="PU130" s="2">
        <v>1</v>
      </c>
      <c r="PV130" s="2">
        <v>3</v>
      </c>
      <c r="PW130" s="2">
        <v>1</v>
      </c>
      <c r="PX130" s="2">
        <v>1</v>
      </c>
      <c r="PY130" s="2">
        <v>1</v>
      </c>
      <c r="PZ130" s="2">
        <v>1</v>
      </c>
      <c r="QA130" s="2">
        <v>1</v>
      </c>
      <c r="QB130" s="2">
        <v>1</v>
      </c>
      <c r="QC130" s="2">
        <v>1</v>
      </c>
      <c r="QD130" s="2">
        <v>3</v>
      </c>
      <c r="QE130" s="2">
        <v>1</v>
      </c>
      <c r="QF130" s="2">
        <v>3</v>
      </c>
      <c r="QG130" s="2">
        <v>1</v>
      </c>
      <c r="QH130" s="2">
        <v>1</v>
      </c>
      <c r="QI130" s="2">
        <v>3</v>
      </c>
      <c r="QJ130" s="2">
        <v>3</v>
      </c>
      <c r="QK130" s="2">
        <v>1</v>
      </c>
      <c r="QL130" s="2">
        <v>0</v>
      </c>
      <c r="QM130" s="2">
        <v>1</v>
      </c>
      <c r="QN130" s="2">
        <v>0</v>
      </c>
      <c r="QO130" s="2">
        <v>1</v>
      </c>
      <c r="QP130" s="2">
        <v>1</v>
      </c>
      <c r="QQ130" s="2">
        <v>1</v>
      </c>
      <c r="QR130" s="2">
        <v>1</v>
      </c>
      <c r="QS130" s="2" t="s">
        <v>1460</v>
      </c>
      <c r="QT130" s="2">
        <v>0</v>
      </c>
      <c r="QV130" s="2">
        <v>2</v>
      </c>
      <c r="QW130" s="2">
        <v>1</v>
      </c>
      <c r="QX130" s="2">
        <v>0</v>
      </c>
      <c r="QY130" s="2">
        <v>1</v>
      </c>
      <c r="QZ130" s="2">
        <v>1</v>
      </c>
      <c r="RA130" s="2">
        <v>1</v>
      </c>
      <c r="RB130" s="2">
        <v>1</v>
      </c>
      <c r="RC130" s="2">
        <v>1</v>
      </c>
      <c r="RD130" s="2">
        <v>2</v>
      </c>
      <c r="RE130" s="2">
        <v>1</v>
      </c>
      <c r="RF130" s="2">
        <v>1</v>
      </c>
      <c r="RG130" s="2">
        <v>1</v>
      </c>
      <c r="RH130" s="2">
        <v>1</v>
      </c>
      <c r="RJ130" s="2">
        <v>1</v>
      </c>
      <c r="RK130" s="2">
        <v>1</v>
      </c>
      <c r="RL130" s="2">
        <v>1</v>
      </c>
      <c r="RM130" s="2">
        <v>0</v>
      </c>
      <c r="RN130" s="2">
        <v>1</v>
      </c>
      <c r="RO130" s="2">
        <v>0</v>
      </c>
      <c r="RP130" s="2">
        <v>1</v>
      </c>
      <c r="RQ130" s="2">
        <v>0</v>
      </c>
      <c r="RR130" s="2">
        <v>1</v>
      </c>
      <c r="RS130" s="2">
        <v>0</v>
      </c>
      <c r="RT130" s="2">
        <v>1</v>
      </c>
      <c r="RU130" s="2">
        <v>0</v>
      </c>
      <c r="RV130" s="2">
        <v>0</v>
      </c>
      <c r="RW130" s="2">
        <v>1</v>
      </c>
      <c r="RX130" s="2">
        <v>0</v>
      </c>
      <c r="RY130" s="2">
        <v>1</v>
      </c>
      <c r="RZ130" s="2">
        <v>0</v>
      </c>
      <c r="SA130" s="2">
        <v>1</v>
      </c>
      <c r="SB130" s="2">
        <v>1</v>
      </c>
      <c r="SC130" s="2">
        <v>1</v>
      </c>
      <c r="SD130" s="2">
        <v>0</v>
      </c>
      <c r="SE130" s="2">
        <v>0</v>
      </c>
      <c r="SF130" s="2">
        <v>1</v>
      </c>
      <c r="SG130" s="2">
        <v>0</v>
      </c>
      <c r="SH130" s="2">
        <v>1</v>
      </c>
      <c r="SI130" s="2">
        <v>0</v>
      </c>
      <c r="SK130" s="2">
        <v>1</v>
      </c>
      <c r="SL130" s="2">
        <v>1</v>
      </c>
      <c r="SM130" s="2">
        <v>1</v>
      </c>
      <c r="SN130" s="2">
        <v>0</v>
      </c>
      <c r="SO130" s="2">
        <v>1</v>
      </c>
      <c r="SP130" s="2">
        <v>0</v>
      </c>
      <c r="SQ130" s="2">
        <v>0</v>
      </c>
      <c r="SR130" s="2">
        <v>0</v>
      </c>
      <c r="SS130" s="2">
        <v>0</v>
      </c>
      <c r="ST130" s="2">
        <v>0</v>
      </c>
      <c r="SU130" s="2">
        <v>0</v>
      </c>
      <c r="SV130" s="2">
        <v>0</v>
      </c>
      <c r="SW130" s="2">
        <v>0</v>
      </c>
      <c r="SX130" s="2">
        <v>0</v>
      </c>
      <c r="SY130" s="2">
        <v>0</v>
      </c>
      <c r="SZ130" s="2">
        <v>0</v>
      </c>
      <c r="TA130" s="2">
        <v>0</v>
      </c>
      <c r="TB130" s="2">
        <v>0</v>
      </c>
      <c r="TC130" s="2">
        <v>0</v>
      </c>
      <c r="TE130" s="2">
        <v>0</v>
      </c>
      <c r="TF130" s="2">
        <v>0</v>
      </c>
      <c r="TG130" s="2">
        <v>1</v>
      </c>
      <c r="TH130" s="2">
        <v>0</v>
      </c>
      <c r="TI130" s="2">
        <v>1</v>
      </c>
      <c r="TJ130" s="2">
        <v>1</v>
      </c>
      <c r="TK130" s="2">
        <v>1</v>
      </c>
      <c r="TL130" s="2">
        <v>1</v>
      </c>
      <c r="TM130" s="2">
        <v>1</v>
      </c>
      <c r="TN130" s="2">
        <v>1</v>
      </c>
      <c r="TO130" s="2">
        <v>1</v>
      </c>
      <c r="TP130" s="2">
        <v>1</v>
      </c>
      <c r="TQ130" s="2">
        <v>1</v>
      </c>
      <c r="TR130" s="2">
        <v>1</v>
      </c>
      <c r="TS130" s="2">
        <v>1</v>
      </c>
      <c r="TT130" s="2">
        <v>1</v>
      </c>
      <c r="TU130" s="2">
        <v>1</v>
      </c>
      <c r="TV130" s="2">
        <v>0</v>
      </c>
      <c r="TW130" s="2">
        <v>0</v>
      </c>
      <c r="TX130" s="2">
        <v>0</v>
      </c>
      <c r="TY130" s="2">
        <v>0</v>
      </c>
      <c r="UA130" s="2">
        <v>1</v>
      </c>
      <c r="UB130" s="2">
        <v>2</v>
      </c>
      <c r="UC130" s="2">
        <v>1</v>
      </c>
      <c r="UD130" s="2">
        <v>1</v>
      </c>
      <c r="UE130" s="2">
        <v>1</v>
      </c>
      <c r="UF130" s="2">
        <v>0</v>
      </c>
      <c r="UG130" s="2">
        <v>1</v>
      </c>
      <c r="UH130" s="2">
        <v>0</v>
      </c>
      <c r="UI130" s="2">
        <v>1</v>
      </c>
      <c r="UJ130" s="2">
        <v>1</v>
      </c>
      <c r="UK130" s="2">
        <v>0</v>
      </c>
      <c r="UL130" s="2">
        <v>0</v>
      </c>
      <c r="UM130" s="2">
        <v>0</v>
      </c>
      <c r="UN130" s="2">
        <v>1</v>
      </c>
      <c r="UO130" s="2">
        <v>0</v>
      </c>
      <c r="UP130" s="2">
        <v>1</v>
      </c>
      <c r="UQ130" s="2">
        <v>1</v>
      </c>
      <c r="UR130" s="2">
        <v>1</v>
      </c>
      <c r="US130" s="2">
        <v>1</v>
      </c>
      <c r="UT130" s="2">
        <v>1</v>
      </c>
      <c r="UU130" s="2">
        <v>1</v>
      </c>
      <c r="UV130" s="2">
        <v>1</v>
      </c>
      <c r="UW130" s="2">
        <v>1</v>
      </c>
      <c r="UX130" s="2">
        <v>1</v>
      </c>
      <c r="UY130" s="2">
        <v>0</v>
      </c>
      <c r="UZ130" s="2">
        <v>2</v>
      </c>
    </row>
    <row r="131" spans="1:572" x14ac:dyDescent="0.25">
      <c r="A131" s="2">
        <v>198</v>
      </c>
      <c r="B131" s="2" t="s">
        <v>114</v>
      </c>
      <c r="C131" s="2" t="s">
        <v>1328</v>
      </c>
      <c r="D131" s="2">
        <v>1</v>
      </c>
      <c r="F131" s="31" t="s">
        <v>2676</v>
      </c>
      <c r="G131" s="2">
        <v>1</v>
      </c>
      <c r="H131" s="2">
        <v>0</v>
      </c>
      <c r="J131" s="2">
        <v>1</v>
      </c>
      <c r="K131" s="2">
        <v>1</v>
      </c>
      <c r="L131" s="2">
        <v>1</v>
      </c>
      <c r="M131" s="2">
        <v>1</v>
      </c>
      <c r="N131" s="2">
        <v>1</v>
      </c>
      <c r="O131" s="2">
        <v>1</v>
      </c>
      <c r="P131" s="2">
        <v>1</v>
      </c>
      <c r="Q131" s="2">
        <v>0</v>
      </c>
      <c r="R131" s="2">
        <v>1</v>
      </c>
      <c r="S131" s="2">
        <v>1</v>
      </c>
      <c r="T131" s="2">
        <v>1</v>
      </c>
      <c r="U131" s="2">
        <v>1</v>
      </c>
      <c r="V131" s="2">
        <v>1</v>
      </c>
      <c r="W131" s="2">
        <v>1</v>
      </c>
      <c r="X131" s="2">
        <v>1</v>
      </c>
      <c r="Y131" s="2">
        <v>1</v>
      </c>
      <c r="Z131" s="2">
        <v>1</v>
      </c>
      <c r="AA131" s="2">
        <v>1</v>
      </c>
      <c r="AB131" s="2">
        <v>1</v>
      </c>
      <c r="AC131" s="2">
        <v>1</v>
      </c>
      <c r="AD131" s="2">
        <v>0</v>
      </c>
      <c r="AE131" s="2">
        <v>0</v>
      </c>
      <c r="AF131" s="2">
        <v>1</v>
      </c>
      <c r="AG131" s="2">
        <v>3</v>
      </c>
      <c r="AH131" s="2">
        <v>1</v>
      </c>
      <c r="AI131" s="2">
        <v>3</v>
      </c>
      <c r="AJ131" s="46">
        <v>1</v>
      </c>
      <c r="AK131" s="2">
        <v>0</v>
      </c>
      <c r="AL131" s="2">
        <v>0</v>
      </c>
      <c r="AM131" s="2">
        <v>0</v>
      </c>
      <c r="AN131" s="2">
        <v>0</v>
      </c>
      <c r="AO131" s="2">
        <v>0</v>
      </c>
      <c r="AP131" s="2">
        <v>1</v>
      </c>
      <c r="AQ131" s="2">
        <v>0</v>
      </c>
      <c r="AR131" s="2">
        <v>0</v>
      </c>
      <c r="AS131" s="2">
        <v>0</v>
      </c>
      <c r="AT131" s="2">
        <v>0</v>
      </c>
      <c r="AU131" s="2">
        <v>0</v>
      </c>
      <c r="AV131" s="2">
        <v>0</v>
      </c>
      <c r="AW131" s="2">
        <v>0</v>
      </c>
      <c r="AX131" s="2">
        <v>0</v>
      </c>
      <c r="AY131" s="2">
        <v>0</v>
      </c>
      <c r="AZ131" s="2">
        <v>0</v>
      </c>
      <c r="BA131" s="2">
        <v>0</v>
      </c>
      <c r="BB131" s="2">
        <v>0</v>
      </c>
      <c r="BC131" s="2">
        <v>0</v>
      </c>
      <c r="BD131" s="2">
        <v>0</v>
      </c>
      <c r="BE131" s="2">
        <v>0</v>
      </c>
      <c r="BF131" s="2">
        <v>1</v>
      </c>
      <c r="BG131" s="2">
        <v>0</v>
      </c>
      <c r="BH131" s="2">
        <v>0</v>
      </c>
      <c r="BI131" s="2">
        <v>0</v>
      </c>
      <c r="BJ131" s="2">
        <v>0</v>
      </c>
      <c r="BK131" s="2">
        <v>0</v>
      </c>
      <c r="BL131" s="2">
        <v>1</v>
      </c>
      <c r="BM131" s="2">
        <v>0</v>
      </c>
      <c r="BN131" s="2">
        <v>0</v>
      </c>
      <c r="BO131" s="2">
        <v>0</v>
      </c>
      <c r="BP131" s="2">
        <v>0</v>
      </c>
      <c r="BQ131" s="2">
        <v>0</v>
      </c>
      <c r="BR131" s="2">
        <v>0</v>
      </c>
      <c r="BS131" s="2">
        <v>0</v>
      </c>
      <c r="CB131" s="2">
        <v>1</v>
      </c>
      <c r="CC131" s="2">
        <v>1</v>
      </c>
      <c r="CD131" s="2" t="s">
        <v>1461</v>
      </c>
      <c r="CE131" s="2">
        <v>32000</v>
      </c>
      <c r="CF131" s="46">
        <v>10100</v>
      </c>
      <c r="CG131" s="2">
        <v>1</v>
      </c>
      <c r="CH131" s="46">
        <v>0</v>
      </c>
      <c r="CI131" s="2">
        <v>0</v>
      </c>
      <c r="CJ131" s="2">
        <v>0</v>
      </c>
      <c r="CK131" s="2">
        <v>0</v>
      </c>
      <c r="CL131" s="2">
        <v>0</v>
      </c>
      <c r="CM131" s="2">
        <v>0</v>
      </c>
      <c r="CN131" s="2">
        <v>0</v>
      </c>
      <c r="CO131" s="2">
        <v>0</v>
      </c>
      <c r="CP131" s="2">
        <v>1</v>
      </c>
      <c r="CQ131" s="2">
        <v>1</v>
      </c>
      <c r="CR131" s="2">
        <v>2</v>
      </c>
      <c r="CS131" s="2">
        <v>5</v>
      </c>
      <c r="CT131" s="46">
        <v>14</v>
      </c>
      <c r="CU131" s="46">
        <v>560</v>
      </c>
      <c r="CV131" s="2">
        <v>0</v>
      </c>
      <c r="CX131" s="2">
        <v>1</v>
      </c>
      <c r="CY131" s="2">
        <v>40</v>
      </c>
      <c r="CZ131" s="2">
        <v>1</v>
      </c>
      <c r="DA131" s="2">
        <v>40</v>
      </c>
      <c r="DB131" s="46">
        <v>2</v>
      </c>
      <c r="DC131" s="46">
        <v>80</v>
      </c>
      <c r="DD131" s="46">
        <v>7</v>
      </c>
      <c r="DE131" s="46">
        <v>280</v>
      </c>
      <c r="DF131" s="2">
        <v>1</v>
      </c>
      <c r="DG131" s="2">
        <v>40</v>
      </c>
      <c r="DH131" s="46">
        <v>5</v>
      </c>
      <c r="DI131" s="46">
        <v>200</v>
      </c>
      <c r="DJ131" s="46">
        <v>0</v>
      </c>
      <c r="DK131" s="46"/>
      <c r="DL131" s="2">
        <v>5</v>
      </c>
      <c r="DM131" s="2">
        <v>200</v>
      </c>
      <c r="DN131" s="46">
        <v>20</v>
      </c>
      <c r="DO131" s="46">
        <v>770</v>
      </c>
      <c r="DP131" s="46">
        <v>6</v>
      </c>
      <c r="DQ131" s="46">
        <v>220</v>
      </c>
      <c r="DR131" s="2">
        <v>1</v>
      </c>
      <c r="DS131" s="46">
        <v>1</v>
      </c>
      <c r="DT131" s="46">
        <v>40</v>
      </c>
      <c r="DU131" s="46">
        <v>1</v>
      </c>
      <c r="DV131" s="46">
        <v>40</v>
      </c>
      <c r="DW131" s="46">
        <v>1</v>
      </c>
      <c r="DX131" s="46">
        <v>40</v>
      </c>
      <c r="DY131" s="46">
        <v>1</v>
      </c>
      <c r="DZ131" s="46">
        <v>40</v>
      </c>
      <c r="EA131" s="46">
        <v>2</v>
      </c>
      <c r="EB131" s="46">
        <v>60</v>
      </c>
      <c r="EC131" s="46">
        <v>0</v>
      </c>
      <c r="ED131" s="46"/>
      <c r="EE131" s="46">
        <v>0</v>
      </c>
      <c r="EF131" s="46"/>
      <c r="EG131" s="46">
        <v>0</v>
      </c>
      <c r="EH131" s="46"/>
      <c r="EI131" s="2">
        <v>0</v>
      </c>
      <c r="EJ131" s="2">
        <v>0</v>
      </c>
      <c r="EK131" s="2">
        <v>0</v>
      </c>
      <c r="EL131" s="2">
        <v>0</v>
      </c>
      <c r="EM131" s="2">
        <v>0</v>
      </c>
      <c r="EN131" s="2">
        <v>0</v>
      </c>
      <c r="EO131" s="2">
        <v>0</v>
      </c>
      <c r="EP131" s="2">
        <v>0</v>
      </c>
      <c r="EQ131" s="2">
        <v>0</v>
      </c>
      <c r="ER131" s="2">
        <v>0</v>
      </c>
      <c r="ES131" s="2">
        <v>0</v>
      </c>
      <c r="ET131" s="2">
        <v>0</v>
      </c>
      <c r="EU131" s="2">
        <v>0</v>
      </c>
      <c r="FD131" s="2">
        <v>0</v>
      </c>
      <c r="FZ131" s="2">
        <v>0</v>
      </c>
      <c r="GV131" s="2">
        <v>1</v>
      </c>
      <c r="GW131" s="2">
        <v>0</v>
      </c>
      <c r="GX131" s="2">
        <v>0</v>
      </c>
      <c r="GY131" s="2">
        <v>0</v>
      </c>
      <c r="GZ131" s="2">
        <v>0</v>
      </c>
      <c r="HA131" s="2">
        <v>0</v>
      </c>
      <c r="HB131" s="2">
        <v>1</v>
      </c>
      <c r="HC131" s="2">
        <v>0</v>
      </c>
      <c r="HD131" s="2">
        <v>0</v>
      </c>
      <c r="HE131" s="2">
        <v>0</v>
      </c>
      <c r="HF131" s="2">
        <v>0</v>
      </c>
      <c r="HG131" s="2">
        <v>0</v>
      </c>
      <c r="HH131" s="2">
        <v>0</v>
      </c>
      <c r="HI131" s="2">
        <v>0</v>
      </c>
      <c r="HR131" s="2">
        <v>1</v>
      </c>
      <c r="HS131" s="2">
        <v>0</v>
      </c>
      <c r="HT131" s="2">
        <v>1</v>
      </c>
      <c r="HU131" s="2">
        <v>0</v>
      </c>
      <c r="HV131" s="2">
        <v>0</v>
      </c>
      <c r="HW131" s="2">
        <v>0</v>
      </c>
      <c r="HX131" s="2">
        <v>0</v>
      </c>
      <c r="HY131" s="2">
        <v>0</v>
      </c>
      <c r="HZ131" s="2">
        <v>1</v>
      </c>
      <c r="IA131" s="2">
        <v>0</v>
      </c>
      <c r="IB131" s="2">
        <v>0</v>
      </c>
      <c r="IC131" s="2">
        <v>0</v>
      </c>
      <c r="ID131" s="2">
        <v>1</v>
      </c>
      <c r="IE131" s="2">
        <v>0</v>
      </c>
      <c r="IF131" s="2">
        <v>0</v>
      </c>
      <c r="IG131" s="2">
        <v>0</v>
      </c>
      <c r="IP131" s="2">
        <v>4</v>
      </c>
      <c r="IQ131" s="2">
        <v>0</v>
      </c>
      <c r="IR131" s="2">
        <v>0</v>
      </c>
      <c r="IS131" s="2">
        <v>1</v>
      </c>
      <c r="IT131" s="2">
        <v>2</v>
      </c>
      <c r="IU131" s="2">
        <v>2</v>
      </c>
      <c r="IV131" s="2">
        <v>1</v>
      </c>
      <c r="IW131" s="2">
        <v>1</v>
      </c>
      <c r="IX131" s="2">
        <v>0</v>
      </c>
      <c r="IY131" s="2">
        <v>2</v>
      </c>
      <c r="IZ131" s="2">
        <v>4</v>
      </c>
      <c r="JA131" s="2">
        <v>2</v>
      </c>
      <c r="JB131" s="2">
        <v>1</v>
      </c>
      <c r="JC131" s="2">
        <v>1</v>
      </c>
      <c r="JD131" s="2">
        <v>1</v>
      </c>
      <c r="JE131" s="2">
        <v>0</v>
      </c>
      <c r="JF131" s="2">
        <v>1</v>
      </c>
      <c r="JG131" s="2">
        <v>0</v>
      </c>
      <c r="JH131" s="2">
        <v>0</v>
      </c>
      <c r="JI131" s="2">
        <v>0</v>
      </c>
      <c r="JJ131" s="2">
        <v>0</v>
      </c>
      <c r="JK131" s="2">
        <v>2</v>
      </c>
      <c r="JL131" s="2">
        <v>0</v>
      </c>
      <c r="JM131" s="2">
        <v>0</v>
      </c>
      <c r="JN131" s="2">
        <v>1</v>
      </c>
      <c r="JO131" s="2">
        <v>1</v>
      </c>
      <c r="JP131" s="2">
        <v>2</v>
      </c>
      <c r="JQ131" s="2">
        <v>1</v>
      </c>
      <c r="JR131" s="2">
        <v>1</v>
      </c>
      <c r="JS131" s="2">
        <v>0</v>
      </c>
      <c r="JT131" s="2">
        <v>0</v>
      </c>
      <c r="JU131" s="2">
        <v>4</v>
      </c>
      <c r="JV131" s="2">
        <v>1</v>
      </c>
      <c r="JW131" s="2">
        <v>0</v>
      </c>
      <c r="KF131" s="2">
        <v>1</v>
      </c>
      <c r="KG131" s="2">
        <v>7</v>
      </c>
      <c r="KH131" s="2">
        <v>1</v>
      </c>
      <c r="KJ131" s="2">
        <v>4</v>
      </c>
      <c r="KK131" s="2">
        <v>4</v>
      </c>
      <c r="KL131" s="2">
        <v>4</v>
      </c>
      <c r="KM131" s="2">
        <v>4</v>
      </c>
      <c r="KN131" s="2">
        <v>4</v>
      </c>
      <c r="KO131" s="2">
        <v>3</v>
      </c>
      <c r="KP131" s="2">
        <v>2</v>
      </c>
      <c r="KQ131" s="2">
        <v>4</v>
      </c>
      <c r="KR131" s="2">
        <v>4</v>
      </c>
      <c r="KS131" s="2">
        <v>4</v>
      </c>
      <c r="KT131" s="2">
        <v>4</v>
      </c>
      <c r="KU131" s="2">
        <v>4</v>
      </c>
      <c r="KV131" s="2">
        <v>1</v>
      </c>
      <c r="KW131" s="2">
        <v>2</v>
      </c>
      <c r="KX131" s="2">
        <v>2</v>
      </c>
      <c r="KY131" s="2">
        <v>2</v>
      </c>
      <c r="KZ131" s="2">
        <v>2</v>
      </c>
      <c r="LA131" s="2">
        <v>2</v>
      </c>
      <c r="LB131" s="2">
        <v>4</v>
      </c>
      <c r="LC131" s="2">
        <v>4</v>
      </c>
      <c r="LD131" s="2">
        <v>4</v>
      </c>
      <c r="LE131" s="2">
        <v>1</v>
      </c>
      <c r="LF131" s="2">
        <v>1</v>
      </c>
      <c r="LG131" s="2">
        <v>1</v>
      </c>
      <c r="LH131" s="2">
        <v>0</v>
      </c>
      <c r="LI131" s="2">
        <v>0</v>
      </c>
      <c r="LJ131" s="2">
        <v>1</v>
      </c>
      <c r="LK131" s="2">
        <v>1</v>
      </c>
      <c r="LL131" s="2">
        <v>0</v>
      </c>
      <c r="LM131" s="2">
        <v>0</v>
      </c>
      <c r="LN131" s="46">
        <v>3</v>
      </c>
      <c r="LO131" s="46">
        <v>2</v>
      </c>
      <c r="LP131" s="2">
        <v>1</v>
      </c>
      <c r="LQ131" s="2">
        <v>2</v>
      </c>
      <c r="LR131" s="2">
        <v>1</v>
      </c>
      <c r="LS131" s="2">
        <v>1</v>
      </c>
      <c r="LT131" s="46">
        <v>1</v>
      </c>
      <c r="LU131" s="46">
        <v>1</v>
      </c>
      <c r="LV131" s="2">
        <v>1</v>
      </c>
      <c r="LW131" s="2">
        <v>1</v>
      </c>
      <c r="LX131" s="2">
        <v>0</v>
      </c>
      <c r="LY131" s="46">
        <v>1</v>
      </c>
      <c r="LZ131" s="46">
        <v>1</v>
      </c>
      <c r="MA131" s="46">
        <v>1</v>
      </c>
      <c r="MB131" s="2">
        <v>0</v>
      </c>
      <c r="MC131" s="2">
        <v>1</v>
      </c>
      <c r="MD131" s="2">
        <v>1</v>
      </c>
      <c r="ME131" s="2">
        <v>0</v>
      </c>
      <c r="MF131" s="2">
        <v>1</v>
      </c>
      <c r="MG131" s="2">
        <v>0</v>
      </c>
      <c r="MH131" s="2">
        <v>1</v>
      </c>
      <c r="MI131" s="2">
        <v>1</v>
      </c>
      <c r="MJ131" s="2">
        <v>1</v>
      </c>
      <c r="MK131" s="2">
        <v>1</v>
      </c>
      <c r="ML131" s="2">
        <v>0</v>
      </c>
      <c r="MM131" s="2">
        <v>0</v>
      </c>
      <c r="MN131" s="46">
        <v>1</v>
      </c>
      <c r="MO131" s="46">
        <v>1</v>
      </c>
      <c r="MP131" s="2">
        <v>1</v>
      </c>
      <c r="MQ131" s="2">
        <v>1</v>
      </c>
      <c r="MR131" s="2">
        <v>0</v>
      </c>
      <c r="MS131" s="2">
        <v>1</v>
      </c>
      <c r="MT131" s="2">
        <v>1</v>
      </c>
      <c r="MU131" s="2">
        <v>1</v>
      </c>
      <c r="MV131" s="2">
        <v>1</v>
      </c>
      <c r="MW131" s="2">
        <v>1</v>
      </c>
      <c r="MX131" s="2">
        <v>1</v>
      </c>
      <c r="MY131" s="2">
        <v>0</v>
      </c>
      <c r="MZ131" s="2">
        <v>0</v>
      </c>
      <c r="NA131" s="2">
        <v>1</v>
      </c>
      <c r="NB131" s="2">
        <v>1</v>
      </c>
      <c r="NC131" s="2">
        <v>1</v>
      </c>
      <c r="ND131" s="2">
        <v>1</v>
      </c>
      <c r="NE131" s="2">
        <v>0</v>
      </c>
      <c r="NF131" s="46">
        <v>1</v>
      </c>
      <c r="NG131" s="46">
        <v>1</v>
      </c>
      <c r="NH131" s="2">
        <v>1</v>
      </c>
      <c r="NI131" s="2">
        <v>1</v>
      </c>
      <c r="NJ131" s="38">
        <v>44105</v>
      </c>
      <c r="NK131" s="2">
        <v>4</v>
      </c>
      <c r="NL131" s="2">
        <v>1</v>
      </c>
      <c r="NM131" s="2">
        <v>0</v>
      </c>
      <c r="NN131" s="2">
        <v>0</v>
      </c>
      <c r="NO131" s="2">
        <v>0</v>
      </c>
      <c r="NP131" s="2">
        <v>0</v>
      </c>
      <c r="NQ131" s="2">
        <v>0</v>
      </c>
      <c r="NR131" s="2">
        <v>1</v>
      </c>
      <c r="NS131" s="2">
        <v>0</v>
      </c>
      <c r="NT131" s="2">
        <v>1</v>
      </c>
      <c r="NU131" s="2">
        <v>0</v>
      </c>
      <c r="NV131" s="2">
        <v>0</v>
      </c>
      <c r="NW131" s="2">
        <v>1</v>
      </c>
      <c r="NX131" s="2">
        <v>0</v>
      </c>
      <c r="NY131" s="2">
        <v>0</v>
      </c>
      <c r="NZ131" s="2">
        <v>0</v>
      </c>
      <c r="OA131" s="2">
        <v>0</v>
      </c>
      <c r="OB131" s="2">
        <v>0</v>
      </c>
      <c r="OC131" s="2">
        <v>0</v>
      </c>
      <c r="OD131" s="2">
        <v>0</v>
      </c>
      <c r="OE131" s="2">
        <v>0</v>
      </c>
      <c r="OF131" s="2">
        <v>0</v>
      </c>
      <c r="OG131" s="2">
        <v>0</v>
      </c>
      <c r="OH131" s="2">
        <v>1</v>
      </c>
      <c r="OI131" s="2">
        <v>1</v>
      </c>
      <c r="OJ131" s="2">
        <v>1</v>
      </c>
      <c r="OK131" s="2">
        <v>2</v>
      </c>
      <c r="OL131" s="2">
        <v>1</v>
      </c>
      <c r="OM131" s="2">
        <v>1</v>
      </c>
      <c r="ON131" s="2">
        <v>3</v>
      </c>
      <c r="OO131" s="2">
        <v>1</v>
      </c>
      <c r="OP131" s="2">
        <v>1</v>
      </c>
      <c r="OQ131" s="2">
        <v>1</v>
      </c>
      <c r="OR131" s="2">
        <v>1</v>
      </c>
      <c r="OS131" s="2">
        <v>1</v>
      </c>
      <c r="OT131" s="46">
        <v>3</v>
      </c>
      <c r="OU131" s="2">
        <v>3</v>
      </c>
      <c r="OV131" s="2">
        <v>3</v>
      </c>
      <c r="OW131" s="2">
        <v>1</v>
      </c>
      <c r="OX131" s="2">
        <v>3</v>
      </c>
      <c r="OY131" s="2">
        <v>2</v>
      </c>
      <c r="OZ131" s="2">
        <v>2</v>
      </c>
      <c r="PA131" s="2">
        <v>1</v>
      </c>
      <c r="PB131" s="2">
        <v>1</v>
      </c>
      <c r="PC131" s="46">
        <v>2</v>
      </c>
      <c r="PD131" s="46">
        <v>1</v>
      </c>
      <c r="PE131" s="2">
        <v>1</v>
      </c>
      <c r="PF131" s="2">
        <v>1</v>
      </c>
      <c r="PG131" s="2">
        <v>3</v>
      </c>
      <c r="PH131" s="46">
        <v>1</v>
      </c>
      <c r="PI131" s="2">
        <v>1</v>
      </c>
      <c r="PJ131" s="2">
        <v>1</v>
      </c>
      <c r="PK131" s="2">
        <v>1</v>
      </c>
      <c r="PL131" s="2">
        <v>1</v>
      </c>
      <c r="PM131" s="2">
        <v>3</v>
      </c>
      <c r="PN131" s="2">
        <v>1</v>
      </c>
      <c r="PO131" s="2">
        <v>1</v>
      </c>
      <c r="PP131" s="2">
        <v>3</v>
      </c>
      <c r="PQ131" s="2">
        <v>3</v>
      </c>
      <c r="PR131" s="2">
        <v>1</v>
      </c>
      <c r="PS131" s="2">
        <v>1</v>
      </c>
      <c r="PT131" s="2">
        <v>1</v>
      </c>
      <c r="PU131" s="2">
        <v>1</v>
      </c>
      <c r="PV131" s="2">
        <v>1</v>
      </c>
      <c r="PW131" s="2">
        <v>1</v>
      </c>
      <c r="PX131" s="2">
        <v>1</v>
      </c>
      <c r="PY131" s="2">
        <v>3</v>
      </c>
      <c r="PZ131" s="2">
        <v>3</v>
      </c>
      <c r="QA131" s="2">
        <v>2</v>
      </c>
      <c r="QB131" s="2">
        <v>3</v>
      </c>
      <c r="QC131" s="2">
        <v>2</v>
      </c>
      <c r="QD131" s="2">
        <v>3</v>
      </c>
      <c r="QE131" s="2">
        <v>3</v>
      </c>
      <c r="QF131" s="2">
        <v>3</v>
      </c>
      <c r="QG131" s="2">
        <v>2</v>
      </c>
      <c r="QH131" s="2">
        <v>3</v>
      </c>
      <c r="QI131" s="2">
        <v>2</v>
      </c>
      <c r="QJ131" s="2">
        <v>2</v>
      </c>
      <c r="QK131" s="2">
        <v>0</v>
      </c>
      <c r="QL131" s="2">
        <v>1</v>
      </c>
      <c r="QM131" s="2">
        <v>0</v>
      </c>
      <c r="QN131" s="2">
        <v>0</v>
      </c>
      <c r="QO131" s="2">
        <v>2</v>
      </c>
      <c r="QP131" s="2">
        <v>1</v>
      </c>
      <c r="QQ131" s="2">
        <v>2</v>
      </c>
      <c r="QR131" s="2">
        <v>0</v>
      </c>
      <c r="QT131" s="2">
        <v>0</v>
      </c>
      <c r="QV131" s="2">
        <v>2</v>
      </c>
      <c r="QW131" s="2">
        <v>2</v>
      </c>
      <c r="QX131" s="2">
        <v>1</v>
      </c>
      <c r="QY131" s="2">
        <v>1</v>
      </c>
      <c r="QZ131" s="2">
        <v>0</v>
      </c>
      <c r="RA131" s="2">
        <v>1</v>
      </c>
      <c r="RB131" s="2">
        <v>1</v>
      </c>
      <c r="RC131" s="2">
        <v>1</v>
      </c>
      <c r="RD131" s="2">
        <v>2</v>
      </c>
      <c r="RE131" s="2">
        <v>1</v>
      </c>
      <c r="RF131" s="2">
        <v>1</v>
      </c>
      <c r="RG131" s="2">
        <v>1</v>
      </c>
      <c r="RH131" s="2">
        <v>1</v>
      </c>
      <c r="RJ131" s="2">
        <v>0</v>
      </c>
      <c r="RK131" s="2">
        <v>0</v>
      </c>
      <c r="RL131" s="2">
        <v>0</v>
      </c>
      <c r="RM131" s="2">
        <v>0</v>
      </c>
      <c r="RN131" s="2">
        <v>0</v>
      </c>
      <c r="RO131" s="2">
        <v>0</v>
      </c>
      <c r="RP131" s="2">
        <v>0</v>
      </c>
      <c r="RQ131" s="2">
        <v>0</v>
      </c>
      <c r="RR131" s="2">
        <v>1</v>
      </c>
      <c r="RS131" s="2">
        <v>1</v>
      </c>
      <c r="RT131" s="2">
        <v>0</v>
      </c>
      <c r="RU131" s="2">
        <v>0</v>
      </c>
      <c r="RV131" s="2">
        <v>0</v>
      </c>
      <c r="RW131" s="2">
        <v>1</v>
      </c>
      <c r="RX131" s="2">
        <v>1</v>
      </c>
      <c r="RY131" s="2">
        <v>1</v>
      </c>
      <c r="RZ131" s="2">
        <v>0</v>
      </c>
      <c r="SA131" s="2">
        <v>0</v>
      </c>
      <c r="SB131" s="2">
        <v>1</v>
      </c>
      <c r="SC131" s="2">
        <v>1</v>
      </c>
      <c r="SD131" s="2">
        <v>0</v>
      </c>
      <c r="SE131" s="2">
        <v>0</v>
      </c>
      <c r="SF131" s="2">
        <v>1</v>
      </c>
      <c r="SG131" s="2">
        <v>1</v>
      </c>
      <c r="SH131" s="2">
        <v>0</v>
      </c>
      <c r="SI131" s="2">
        <v>0</v>
      </c>
      <c r="SK131" s="2">
        <v>1</v>
      </c>
      <c r="SL131" s="2">
        <v>1</v>
      </c>
      <c r="SM131" s="2">
        <v>1</v>
      </c>
      <c r="SN131" s="2">
        <v>1</v>
      </c>
      <c r="SO131" s="2">
        <v>1</v>
      </c>
      <c r="SP131" s="2">
        <v>1</v>
      </c>
      <c r="SQ131" s="2">
        <v>1</v>
      </c>
      <c r="SR131" s="2">
        <v>1</v>
      </c>
      <c r="SS131" s="2">
        <v>1</v>
      </c>
      <c r="ST131" s="2">
        <v>1</v>
      </c>
      <c r="SU131" s="2">
        <v>1</v>
      </c>
      <c r="SV131" s="2">
        <v>1</v>
      </c>
      <c r="SW131" s="2">
        <v>0</v>
      </c>
      <c r="SX131" s="2">
        <v>1</v>
      </c>
      <c r="SY131" s="2">
        <v>0</v>
      </c>
      <c r="SZ131" s="2">
        <v>0</v>
      </c>
      <c r="TA131" s="2">
        <v>0</v>
      </c>
      <c r="TB131" s="2">
        <v>0</v>
      </c>
      <c r="TC131" s="2">
        <v>0</v>
      </c>
      <c r="TE131" s="2">
        <v>0</v>
      </c>
      <c r="TF131" s="2">
        <v>1</v>
      </c>
      <c r="TG131" s="2">
        <v>1</v>
      </c>
      <c r="TH131" s="2">
        <v>1</v>
      </c>
      <c r="TI131" s="2">
        <v>1</v>
      </c>
      <c r="TJ131" s="2">
        <v>1</v>
      </c>
      <c r="TK131" s="2">
        <v>0</v>
      </c>
      <c r="TL131" s="2">
        <v>1</v>
      </c>
      <c r="TM131" s="2">
        <v>1</v>
      </c>
      <c r="TN131" s="2">
        <v>0</v>
      </c>
      <c r="TP131" s="2">
        <v>1</v>
      </c>
      <c r="TQ131" s="2">
        <v>1</v>
      </c>
      <c r="TR131" s="2">
        <v>0</v>
      </c>
      <c r="TS131" s="2">
        <v>1</v>
      </c>
      <c r="TT131" s="2">
        <v>1</v>
      </c>
      <c r="TU131" s="2">
        <v>0</v>
      </c>
      <c r="TV131" s="2">
        <v>0</v>
      </c>
      <c r="TW131" s="2">
        <v>0</v>
      </c>
      <c r="TX131" s="2">
        <v>0</v>
      </c>
      <c r="TY131" s="2">
        <v>0</v>
      </c>
      <c r="UA131" s="2">
        <v>2</v>
      </c>
      <c r="UB131" s="2">
        <v>2</v>
      </c>
      <c r="UC131" s="2">
        <v>1</v>
      </c>
      <c r="UD131" s="2">
        <v>0</v>
      </c>
      <c r="UE131" s="2">
        <v>0</v>
      </c>
      <c r="UF131" s="2">
        <v>0</v>
      </c>
      <c r="UG131" s="2">
        <v>0</v>
      </c>
      <c r="UH131" s="2">
        <v>0</v>
      </c>
      <c r="UI131" s="2">
        <v>1</v>
      </c>
      <c r="UJ131" s="2">
        <v>1</v>
      </c>
      <c r="UK131" s="2">
        <v>1</v>
      </c>
      <c r="UL131" s="2">
        <v>0</v>
      </c>
      <c r="UM131" s="2">
        <v>0</v>
      </c>
      <c r="UN131" s="2">
        <v>0</v>
      </c>
      <c r="UO131" s="2">
        <v>0</v>
      </c>
      <c r="UP131" s="2">
        <v>0</v>
      </c>
      <c r="UQ131" s="2">
        <v>1</v>
      </c>
      <c r="UR131" s="2">
        <v>1</v>
      </c>
      <c r="US131" s="2">
        <v>1</v>
      </c>
      <c r="UT131" s="2">
        <v>1</v>
      </c>
      <c r="UU131" s="2">
        <v>1</v>
      </c>
      <c r="UV131" s="2">
        <v>1</v>
      </c>
      <c r="UW131" s="2">
        <v>1</v>
      </c>
      <c r="UX131" s="2">
        <v>1</v>
      </c>
      <c r="UY131" s="2">
        <v>0</v>
      </c>
      <c r="UZ131" s="2">
        <v>2</v>
      </c>
    </row>
    <row r="132" spans="1:572" x14ac:dyDescent="0.25">
      <c r="A132" s="2">
        <v>199</v>
      </c>
      <c r="B132" s="2" t="s">
        <v>114</v>
      </c>
      <c r="C132" s="2" t="s">
        <v>1328</v>
      </c>
      <c r="D132" s="2">
        <v>1</v>
      </c>
      <c r="F132" s="31" t="s">
        <v>2677</v>
      </c>
      <c r="G132" s="2">
        <v>1</v>
      </c>
      <c r="H132" s="2">
        <v>0</v>
      </c>
      <c r="J132" s="2">
        <v>1</v>
      </c>
      <c r="K132" s="2">
        <v>1</v>
      </c>
      <c r="L132" s="2">
        <v>1</v>
      </c>
      <c r="M132" s="2">
        <v>1</v>
      </c>
      <c r="N132" s="2">
        <v>1</v>
      </c>
      <c r="O132" s="2">
        <v>1</v>
      </c>
      <c r="P132" s="2">
        <v>1</v>
      </c>
      <c r="Q132" s="2">
        <v>1</v>
      </c>
      <c r="R132" s="2">
        <v>1</v>
      </c>
      <c r="S132" s="2">
        <v>1</v>
      </c>
      <c r="T132" s="2">
        <v>1</v>
      </c>
      <c r="U132" s="2">
        <v>1</v>
      </c>
      <c r="V132" s="2">
        <v>1</v>
      </c>
      <c r="W132" s="2">
        <v>1</v>
      </c>
      <c r="X132" s="2">
        <v>1</v>
      </c>
      <c r="Y132" s="2">
        <v>1</v>
      </c>
      <c r="Z132" s="2">
        <v>1</v>
      </c>
      <c r="AA132" s="2">
        <v>1</v>
      </c>
      <c r="AB132" s="2">
        <v>1</v>
      </c>
      <c r="AC132" s="2">
        <v>1</v>
      </c>
      <c r="AD132" s="2">
        <v>1</v>
      </c>
      <c r="AE132" s="2">
        <v>0</v>
      </c>
      <c r="AF132" s="2">
        <v>1</v>
      </c>
      <c r="AG132" s="2">
        <v>4</v>
      </c>
      <c r="AH132" s="2">
        <v>1</v>
      </c>
      <c r="AI132" s="2">
        <v>4</v>
      </c>
      <c r="AJ132" s="46">
        <v>0</v>
      </c>
      <c r="AK132" s="2">
        <v>0</v>
      </c>
      <c r="AL132" s="2">
        <v>0</v>
      </c>
      <c r="AM132" s="2">
        <v>0</v>
      </c>
      <c r="AN132" s="2">
        <v>0</v>
      </c>
      <c r="AO132" s="2">
        <v>0</v>
      </c>
      <c r="AP132" s="2">
        <v>0</v>
      </c>
      <c r="AQ132" s="2">
        <v>0</v>
      </c>
      <c r="AR132" s="2">
        <v>0</v>
      </c>
      <c r="AS132" s="2">
        <v>0</v>
      </c>
      <c r="AT132" s="2">
        <v>0</v>
      </c>
      <c r="AU132" s="2">
        <v>0</v>
      </c>
      <c r="AV132" s="2">
        <v>0</v>
      </c>
      <c r="AW132" s="2">
        <v>0</v>
      </c>
      <c r="AX132" s="2">
        <v>0</v>
      </c>
      <c r="AY132" s="2">
        <v>0</v>
      </c>
      <c r="AZ132" s="2">
        <v>0</v>
      </c>
      <c r="BA132" s="2">
        <v>0</v>
      </c>
      <c r="BB132" s="2">
        <v>0</v>
      </c>
      <c r="BC132" s="2">
        <v>0</v>
      </c>
      <c r="BD132" s="2">
        <v>0</v>
      </c>
      <c r="BE132" s="2">
        <v>0</v>
      </c>
      <c r="BF132" s="2">
        <v>1</v>
      </c>
      <c r="BG132" s="2">
        <v>1</v>
      </c>
      <c r="BH132" s="2">
        <v>0</v>
      </c>
      <c r="BI132" s="2">
        <v>0</v>
      </c>
      <c r="BJ132" s="2">
        <v>0</v>
      </c>
      <c r="BK132" s="2">
        <v>0</v>
      </c>
      <c r="BL132" s="2">
        <v>1</v>
      </c>
      <c r="BM132" s="2">
        <v>0</v>
      </c>
      <c r="BN132" s="2">
        <v>1</v>
      </c>
      <c r="BO132" s="2">
        <v>0</v>
      </c>
      <c r="BP132" s="2">
        <v>0</v>
      </c>
      <c r="BQ132" s="2">
        <v>1</v>
      </c>
      <c r="BR132" s="2">
        <v>0</v>
      </c>
      <c r="BS132" s="2">
        <v>0</v>
      </c>
      <c r="CB132" s="2">
        <v>1</v>
      </c>
      <c r="CC132" s="2">
        <v>1</v>
      </c>
      <c r="CD132" s="2" t="s">
        <v>1462</v>
      </c>
      <c r="CE132" s="2">
        <v>3050</v>
      </c>
      <c r="CF132" s="46">
        <v>2900</v>
      </c>
      <c r="CG132" s="2">
        <v>0</v>
      </c>
      <c r="CH132" s="46">
        <v>1</v>
      </c>
      <c r="CI132" s="2">
        <v>1</v>
      </c>
      <c r="CJ132" s="2">
        <v>0</v>
      </c>
      <c r="CK132" s="2">
        <v>0</v>
      </c>
      <c r="CL132" s="2">
        <v>0</v>
      </c>
      <c r="CM132" s="2">
        <v>0</v>
      </c>
      <c r="CN132" s="2">
        <v>1</v>
      </c>
      <c r="CO132" s="2">
        <v>0</v>
      </c>
      <c r="CP132" s="2">
        <v>0</v>
      </c>
      <c r="CR132" s="2">
        <v>1</v>
      </c>
      <c r="CT132" s="46">
        <v>4</v>
      </c>
      <c r="CU132" s="46">
        <v>160</v>
      </c>
      <c r="CV132" s="2">
        <v>0</v>
      </c>
      <c r="CX132" s="2">
        <v>0</v>
      </c>
      <c r="CZ132" s="2">
        <v>0</v>
      </c>
      <c r="DB132" s="46">
        <v>1</v>
      </c>
      <c r="DC132" s="46">
        <v>40</v>
      </c>
      <c r="DD132" s="46">
        <v>1</v>
      </c>
      <c r="DE132" s="46">
        <v>40</v>
      </c>
      <c r="DF132" s="2">
        <v>1</v>
      </c>
      <c r="DG132" s="2">
        <v>20</v>
      </c>
      <c r="DH132" s="46">
        <v>1</v>
      </c>
      <c r="DI132" s="46">
        <v>40</v>
      </c>
      <c r="DJ132" s="46">
        <v>0</v>
      </c>
      <c r="DK132" s="46"/>
      <c r="DL132" s="2">
        <v>0</v>
      </c>
      <c r="DN132" s="46">
        <v>2</v>
      </c>
      <c r="DO132" s="46">
        <v>80</v>
      </c>
      <c r="DP132" s="46">
        <v>1</v>
      </c>
      <c r="DQ132" s="46">
        <v>40</v>
      </c>
      <c r="DR132" s="2">
        <v>0</v>
      </c>
      <c r="DS132" s="46"/>
      <c r="DT132" s="46"/>
      <c r="DU132" s="46"/>
      <c r="DV132" s="46"/>
      <c r="DW132" s="46"/>
      <c r="DX132" s="46"/>
      <c r="DY132" s="46"/>
      <c r="DZ132" s="46"/>
      <c r="EA132" s="46"/>
      <c r="EB132" s="46"/>
      <c r="EC132" s="46"/>
      <c r="ED132" s="46"/>
      <c r="EE132" s="46"/>
      <c r="EF132" s="46"/>
      <c r="EG132" s="46"/>
      <c r="EH132" s="46"/>
      <c r="EI132" s="2">
        <v>0</v>
      </c>
      <c r="EJ132" s="2">
        <v>0</v>
      </c>
      <c r="EK132" s="2">
        <v>0</v>
      </c>
      <c r="EL132" s="2">
        <v>0</v>
      </c>
      <c r="EM132" s="2">
        <v>0</v>
      </c>
      <c r="EN132" s="2">
        <v>0</v>
      </c>
      <c r="EO132" s="2">
        <v>0</v>
      </c>
      <c r="EP132" s="2">
        <v>0</v>
      </c>
      <c r="EQ132" s="2">
        <v>0</v>
      </c>
      <c r="ER132" s="2">
        <v>0</v>
      </c>
      <c r="ES132" s="2">
        <v>0</v>
      </c>
      <c r="ET132" s="2">
        <v>0</v>
      </c>
      <c r="EU132" s="2">
        <v>0</v>
      </c>
      <c r="FD132" s="2">
        <v>1</v>
      </c>
      <c r="FE132" s="2">
        <v>3</v>
      </c>
      <c r="FF132" s="2">
        <v>0</v>
      </c>
      <c r="FG132" s="2">
        <v>0</v>
      </c>
      <c r="FH132" s="2">
        <v>0</v>
      </c>
      <c r="FI132" s="2">
        <v>0</v>
      </c>
      <c r="FJ132" s="2">
        <v>0</v>
      </c>
      <c r="FK132" s="2">
        <v>0</v>
      </c>
      <c r="FL132" s="2">
        <v>0</v>
      </c>
      <c r="FM132" s="2">
        <v>0</v>
      </c>
      <c r="FN132" s="2">
        <v>0</v>
      </c>
      <c r="FO132" s="2">
        <v>0</v>
      </c>
      <c r="FP132" s="2">
        <v>0</v>
      </c>
      <c r="FQ132" s="2">
        <v>1</v>
      </c>
      <c r="FR132" s="2">
        <v>0</v>
      </c>
      <c r="FS132" s="2">
        <v>0</v>
      </c>
      <c r="FT132" s="2">
        <v>0</v>
      </c>
      <c r="FU132" s="2">
        <v>0</v>
      </c>
      <c r="FV132" s="2">
        <v>0</v>
      </c>
      <c r="FW132" s="2">
        <v>0</v>
      </c>
      <c r="FX132" s="2">
        <v>0</v>
      </c>
      <c r="FY132" s="2">
        <v>0</v>
      </c>
      <c r="FZ132" s="2">
        <v>1</v>
      </c>
      <c r="GA132" s="2">
        <v>2</v>
      </c>
      <c r="GB132" s="2">
        <v>0</v>
      </c>
      <c r="GC132" s="2">
        <v>0</v>
      </c>
      <c r="GD132" s="2">
        <v>0</v>
      </c>
      <c r="GE132" s="2">
        <v>0</v>
      </c>
      <c r="GF132" s="2">
        <v>0</v>
      </c>
      <c r="GG132" s="2">
        <v>0</v>
      </c>
      <c r="GH132" s="2">
        <v>0</v>
      </c>
      <c r="GI132" s="2">
        <v>0</v>
      </c>
      <c r="GJ132" s="2">
        <v>0</v>
      </c>
      <c r="GK132" s="2">
        <v>0</v>
      </c>
      <c r="GL132" s="2">
        <v>0</v>
      </c>
      <c r="GM132" s="2">
        <v>0</v>
      </c>
      <c r="GV132" s="2">
        <v>0</v>
      </c>
      <c r="HR132" s="2">
        <v>0</v>
      </c>
      <c r="HS132" s="2">
        <v>0</v>
      </c>
      <c r="HT132" s="2">
        <v>0</v>
      </c>
      <c r="HU132" s="2">
        <v>2</v>
      </c>
      <c r="HV132" s="2">
        <v>0</v>
      </c>
      <c r="HW132" s="2">
        <v>1</v>
      </c>
      <c r="HX132" s="2">
        <v>0</v>
      </c>
      <c r="HY132" s="2">
        <v>0</v>
      </c>
      <c r="HZ132" s="2">
        <v>0</v>
      </c>
      <c r="IA132" s="2">
        <v>0</v>
      </c>
      <c r="IB132" s="2">
        <v>0</v>
      </c>
      <c r="IC132" s="2">
        <v>0</v>
      </c>
      <c r="ID132" s="2">
        <v>0</v>
      </c>
      <c r="IE132" s="2">
        <v>1</v>
      </c>
      <c r="IF132" s="2">
        <v>0</v>
      </c>
      <c r="IG132" s="2">
        <v>0</v>
      </c>
      <c r="IP132" s="2">
        <v>0</v>
      </c>
      <c r="IQ132" s="2">
        <v>0</v>
      </c>
      <c r="IR132" s="2">
        <v>0</v>
      </c>
      <c r="IS132" s="2">
        <v>0</v>
      </c>
      <c r="IT132" s="2">
        <v>0</v>
      </c>
      <c r="IU132" s="2">
        <v>0</v>
      </c>
      <c r="IV132" s="2">
        <v>0</v>
      </c>
      <c r="IW132" s="2">
        <v>0</v>
      </c>
      <c r="IX132" s="2">
        <v>0</v>
      </c>
      <c r="IY132" s="2">
        <v>0</v>
      </c>
      <c r="IZ132" s="2">
        <v>0</v>
      </c>
      <c r="JA132" s="2">
        <v>0</v>
      </c>
      <c r="JB132" s="2">
        <v>0</v>
      </c>
      <c r="JK132" s="2">
        <v>0</v>
      </c>
      <c r="JL132" s="2">
        <v>0</v>
      </c>
      <c r="JM132" s="2">
        <v>0</v>
      </c>
      <c r="JN132" s="2">
        <v>0</v>
      </c>
      <c r="JO132" s="2">
        <v>0</v>
      </c>
      <c r="JP132" s="2">
        <v>0</v>
      </c>
      <c r="JQ132" s="2">
        <v>0</v>
      </c>
      <c r="JR132" s="2">
        <v>1</v>
      </c>
      <c r="JS132" s="2">
        <v>0</v>
      </c>
      <c r="JT132" s="2">
        <v>0</v>
      </c>
      <c r="JU132" s="2">
        <v>1</v>
      </c>
      <c r="JV132" s="2">
        <v>0</v>
      </c>
      <c r="JW132" s="2">
        <v>0</v>
      </c>
      <c r="KF132" s="2">
        <v>1</v>
      </c>
      <c r="KG132" s="2">
        <v>14</v>
      </c>
      <c r="KH132" s="2">
        <v>0</v>
      </c>
      <c r="KI132" s="2">
        <v>1</v>
      </c>
      <c r="KJ132" s="2">
        <v>4</v>
      </c>
      <c r="KK132" s="2">
        <v>4</v>
      </c>
      <c r="KL132" s="2">
        <v>4</v>
      </c>
      <c r="KM132" s="2">
        <v>4</v>
      </c>
      <c r="KN132" s="2">
        <v>4</v>
      </c>
      <c r="KO132" s="2">
        <v>3</v>
      </c>
      <c r="KP132" s="2">
        <v>4</v>
      </c>
      <c r="KQ132" s="2">
        <v>3</v>
      </c>
      <c r="KR132" s="2">
        <v>4</v>
      </c>
      <c r="KS132" s="2">
        <v>4</v>
      </c>
      <c r="KT132" s="2">
        <v>4</v>
      </c>
      <c r="KU132" s="2">
        <v>4</v>
      </c>
      <c r="KV132" s="2">
        <v>0</v>
      </c>
      <c r="LE132" s="2">
        <v>2</v>
      </c>
      <c r="LF132" s="2">
        <v>3</v>
      </c>
      <c r="LG132" s="2">
        <v>0</v>
      </c>
      <c r="LH132" s="2">
        <v>0</v>
      </c>
      <c r="LI132" s="2">
        <v>0</v>
      </c>
      <c r="LJ132" s="2">
        <v>0</v>
      </c>
      <c r="LK132" s="2">
        <v>0</v>
      </c>
      <c r="LL132" s="2">
        <v>0</v>
      </c>
      <c r="LM132" s="2">
        <v>0</v>
      </c>
      <c r="LN132" s="46">
        <v>3</v>
      </c>
      <c r="LO132" s="46">
        <v>2</v>
      </c>
      <c r="LP132" s="2">
        <v>1</v>
      </c>
      <c r="LQ132" s="2">
        <v>1</v>
      </c>
      <c r="LR132" s="2">
        <v>0</v>
      </c>
      <c r="LS132" s="2">
        <v>0</v>
      </c>
      <c r="LT132" s="46">
        <v>1</v>
      </c>
      <c r="LU132" s="46">
        <v>1</v>
      </c>
      <c r="LV132" s="2">
        <v>0</v>
      </c>
      <c r="LW132" s="2">
        <v>0</v>
      </c>
      <c r="LX132" s="2">
        <v>0</v>
      </c>
      <c r="LY132" s="46">
        <v>1</v>
      </c>
      <c r="LZ132" s="46">
        <v>0</v>
      </c>
      <c r="MA132" s="46">
        <v>0</v>
      </c>
      <c r="MB132" s="2">
        <v>0</v>
      </c>
      <c r="MC132" s="2">
        <v>1</v>
      </c>
      <c r="MD132" s="2">
        <v>0</v>
      </c>
      <c r="ME132" s="2">
        <v>0</v>
      </c>
      <c r="MF132" s="2">
        <v>1</v>
      </c>
      <c r="MG132" s="2">
        <v>0</v>
      </c>
      <c r="MH132" s="2">
        <v>0</v>
      </c>
      <c r="MI132" s="2">
        <v>0</v>
      </c>
      <c r="MJ132" s="2">
        <v>1</v>
      </c>
      <c r="MK132" s="2">
        <v>1</v>
      </c>
      <c r="ML132" s="2">
        <v>0</v>
      </c>
      <c r="MM132" s="2">
        <v>0</v>
      </c>
      <c r="MN132" s="46">
        <v>0</v>
      </c>
      <c r="MO132" s="46">
        <v>0</v>
      </c>
      <c r="MP132" s="2">
        <v>1</v>
      </c>
      <c r="MQ132" s="2">
        <v>0</v>
      </c>
      <c r="MR132" s="2">
        <v>0</v>
      </c>
      <c r="MS132" s="2">
        <v>2</v>
      </c>
      <c r="MT132" s="2">
        <v>1</v>
      </c>
      <c r="MU132" s="2">
        <v>2</v>
      </c>
      <c r="MV132" s="2">
        <v>1</v>
      </c>
      <c r="MW132" s="2">
        <v>1</v>
      </c>
      <c r="MX132" s="2">
        <v>2</v>
      </c>
      <c r="MY132" s="2">
        <v>0</v>
      </c>
      <c r="MZ132" s="2">
        <v>1</v>
      </c>
      <c r="NA132" s="2">
        <v>1</v>
      </c>
      <c r="NB132" s="2">
        <v>1</v>
      </c>
      <c r="NC132" s="2">
        <v>1</v>
      </c>
      <c r="ND132" s="2">
        <v>1</v>
      </c>
      <c r="NE132" s="2">
        <v>0</v>
      </c>
      <c r="NF132" s="46">
        <v>0</v>
      </c>
      <c r="NG132" s="46"/>
      <c r="NJ132" s="2" t="s">
        <v>2539</v>
      </c>
      <c r="NM132" s="2">
        <v>0</v>
      </c>
      <c r="NN132" s="2">
        <v>0</v>
      </c>
      <c r="NO132" s="2">
        <v>0</v>
      </c>
      <c r="NP132" s="2">
        <v>0</v>
      </c>
      <c r="NQ132" s="2">
        <v>0</v>
      </c>
      <c r="NR132" s="2">
        <v>0</v>
      </c>
      <c r="NS132" s="2">
        <v>0</v>
      </c>
      <c r="NT132" s="2">
        <v>0</v>
      </c>
      <c r="NU132" s="2">
        <v>0</v>
      </c>
      <c r="NV132" s="2">
        <v>0</v>
      </c>
      <c r="NW132" s="2">
        <v>0</v>
      </c>
      <c r="NX132" s="2">
        <v>0</v>
      </c>
      <c r="NY132" s="2">
        <v>0</v>
      </c>
      <c r="NZ132" s="2">
        <v>0</v>
      </c>
      <c r="OA132" s="2">
        <v>0</v>
      </c>
      <c r="OB132" s="2">
        <v>0</v>
      </c>
      <c r="OC132" s="2">
        <v>0</v>
      </c>
      <c r="OD132" s="2">
        <v>0</v>
      </c>
      <c r="OE132" s="2">
        <v>0</v>
      </c>
      <c r="OF132" s="2">
        <v>0</v>
      </c>
      <c r="OG132" s="2">
        <v>0</v>
      </c>
      <c r="OH132" s="2">
        <v>0</v>
      </c>
      <c r="OI132" s="2">
        <v>2</v>
      </c>
      <c r="OJ132" s="2">
        <v>1</v>
      </c>
      <c r="OK132" s="2">
        <v>1</v>
      </c>
      <c r="OL132" s="2">
        <v>2</v>
      </c>
      <c r="OM132" s="2">
        <v>1</v>
      </c>
      <c r="ON132" s="2">
        <v>2</v>
      </c>
      <c r="OO132" s="2">
        <v>2</v>
      </c>
      <c r="OP132" s="2">
        <v>1</v>
      </c>
      <c r="OQ132" s="2">
        <v>1</v>
      </c>
      <c r="OR132" s="2">
        <v>1</v>
      </c>
      <c r="OS132" s="2">
        <v>1</v>
      </c>
      <c r="OT132" s="46">
        <v>1</v>
      </c>
      <c r="OU132" s="2">
        <v>2</v>
      </c>
      <c r="OV132" s="2">
        <v>2</v>
      </c>
      <c r="OW132" s="2">
        <v>2</v>
      </c>
      <c r="OX132" s="2">
        <v>2</v>
      </c>
      <c r="OY132" s="2">
        <v>1</v>
      </c>
      <c r="OZ132" s="2">
        <v>1</v>
      </c>
      <c r="PA132" s="2">
        <v>2</v>
      </c>
      <c r="PB132" s="2">
        <v>1</v>
      </c>
      <c r="PC132" s="46">
        <v>1</v>
      </c>
      <c r="PD132" s="46">
        <v>1</v>
      </c>
      <c r="PE132" s="2">
        <v>1</v>
      </c>
      <c r="PF132" s="2">
        <v>1</v>
      </c>
      <c r="PG132" s="2">
        <v>3</v>
      </c>
      <c r="PH132" s="46">
        <v>2</v>
      </c>
      <c r="PI132" s="2">
        <v>1</v>
      </c>
      <c r="PJ132" s="2">
        <v>2</v>
      </c>
      <c r="PK132" s="2">
        <v>2</v>
      </c>
      <c r="PL132" s="2">
        <v>2</v>
      </c>
      <c r="PM132" s="2">
        <v>2</v>
      </c>
      <c r="PN132" s="2">
        <v>1</v>
      </c>
      <c r="PO132" s="2">
        <v>1</v>
      </c>
      <c r="PP132" s="2">
        <v>3</v>
      </c>
      <c r="PQ132" s="2">
        <v>3</v>
      </c>
      <c r="PR132" s="2">
        <v>1</v>
      </c>
      <c r="PS132" s="2">
        <v>3</v>
      </c>
      <c r="PT132" s="2">
        <v>1</v>
      </c>
      <c r="PU132" s="2">
        <v>1</v>
      </c>
      <c r="PV132" s="2">
        <v>3</v>
      </c>
      <c r="PW132" s="2">
        <v>2</v>
      </c>
      <c r="PX132" s="2">
        <v>1</v>
      </c>
      <c r="PY132" s="2">
        <v>2</v>
      </c>
      <c r="PZ132" s="2">
        <v>3</v>
      </c>
      <c r="QA132" s="2">
        <v>2</v>
      </c>
      <c r="QB132" s="2">
        <v>2</v>
      </c>
      <c r="QC132" s="2">
        <v>1</v>
      </c>
      <c r="QD132" s="2">
        <v>1</v>
      </c>
      <c r="QE132" s="2">
        <v>2</v>
      </c>
      <c r="QF132" s="2">
        <v>2</v>
      </c>
      <c r="QG132" s="2">
        <v>1</v>
      </c>
      <c r="QH132" s="2">
        <v>1</v>
      </c>
      <c r="QI132" s="2">
        <v>3</v>
      </c>
      <c r="QJ132" s="2">
        <v>1</v>
      </c>
      <c r="QK132" s="2">
        <v>1</v>
      </c>
      <c r="QL132" s="2">
        <v>0</v>
      </c>
      <c r="QM132" s="2">
        <v>1</v>
      </c>
      <c r="QN132" s="2">
        <v>0</v>
      </c>
      <c r="QO132" s="2">
        <v>2</v>
      </c>
      <c r="QP132" s="2">
        <v>2</v>
      </c>
      <c r="QQ132" s="2">
        <v>2</v>
      </c>
      <c r="QR132" s="2">
        <v>0</v>
      </c>
      <c r="QT132" s="2">
        <v>0</v>
      </c>
      <c r="QV132" s="2">
        <v>3</v>
      </c>
      <c r="QW132" s="2">
        <v>2</v>
      </c>
      <c r="QX132" s="2">
        <v>1</v>
      </c>
      <c r="QY132" s="2">
        <v>1</v>
      </c>
      <c r="QZ132" s="2">
        <v>0</v>
      </c>
      <c r="RA132" s="2">
        <v>1</v>
      </c>
      <c r="RB132" s="2">
        <v>1</v>
      </c>
      <c r="RC132" s="2">
        <v>1</v>
      </c>
      <c r="RD132" s="2">
        <v>1</v>
      </c>
      <c r="RE132" s="2">
        <v>1</v>
      </c>
      <c r="RF132" s="2">
        <v>0</v>
      </c>
      <c r="RG132" s="2">
        <v>1</v>
      </c>
      <c r="RH132" s="2">
        <v>1</v>
      </c>
      <c r="RJ132" s="2">
        <v>1</v>
      </c>
      <c r="RK132" s="2">
        <v>1</v>
      </c>
      <c r="RL132" s="2">
        <v>0</v>
      </c>
      <c r="RM132" s="2">
        <v>0</v>
      </c>
      <c r="RN132" s="2">
        <v>0</v>
      </c>
      <c r="RO132" s="2">
        <v>0</v>
      </c>
      <c r="RP132" s="2">
        <v>0</v>
      </c>
      <c r="RQ132" s="2">
        <v>0</v>
      </c>
      <c r="RR132" s="2">
        <v>1</v>
      </c>
      <c r="RS132" s="2">
        <v>1</v>
      </c>
      <c r="RT132" s="2">
        <v>0</v>
      </c>
      <c r="RU132" s="2">
        <v>1</v>
      </c>
      <c r="RV132" s="2">
        <v>0</v>
      </c>
      <c r="RW132" s="2">
        <v>1</v>
      </c>
      <c r="RX132" s="2">
        <v>0</v>
      </c>
      <c r="RY132" s="2">
        <v>0</v>
      </c>
      <c r="RZ132" s="2">
        <v>0</v>
      </c>
      <c r="SA132" s="2">
        <v>1</v>
      </c>
      <c r="SB132" s="2">
        <v>1</v>
      </c>
      <c r="SC132" s="2">
        <v>1</v>
      </c>
      <c r="SD132" s="2">
        <v>0</v>
      </c>
      <c r="SE132" s="2">
        <v>0</v>
      </c>
      <c r="SF132" s="2">
        <v>1</v>
      </c>
      <c r="SG132" s="2">
        <v>0</v>
      </c>
      <c r="SH132" s="2">
        <v>0</v>
      </c>
      <c r="SI132" s="2">
        <v>0</v>
      </c>
      <c r="SK132" s="2">
        <v>0</v>
      </c>
      <c r="SL132" s="2">
        <v>1</v>
      </c>
      <c r="SM132" s="2">
        <v>1</v>
      </c>
      <c r="SN132" s="2">
        <v>1</v>
      </c>
      <c r="SO132" s="2">
        <v>1</v>
      </c>
      <c r="SP132" s="2">
        <v>0</v>
      </c>
      <c r="SQ132" s="2">
        <v>0</v>
      </c>
      <c r="SR132" s="2">
        <v>1</v>
      </c>
      <c r="SS132" s="2">
        <v>0</v>
      </c>
      <c r="ST132" s="2">
        <v>1</v>
      </c>
      <c r="SU132" s="2">
        <v>1</v>
      </c>
      <c r="SV132" s="2">
        <v>1</v>
      </c>
      <c r="SW132" s="2">
        <v>0</v>
      </c>
      <c r="SX132" s="2">
        <v>1</v>
      </c>
      <c r="SY132" s="2">
        <v>0</v>
      </c>
      <c r="SZ132" s="2">
        <v>0</v>
      </c>
      <c r="TA132" s="2">
        <v>1</v>
      </c>
      <c r="TB132" s="2">
        <v>0</v>
      </c>
      <c r="TC132" s="2">
        <v>0</v>
      </c>
      <c r="TE132" s="2">
        <v>0</v>
      </c>
      <c r="TF132" s="2">
        <v>0</v>
      </c>
      <c r="TG132" s="2">
        <v>0</v>
      </c>
      <c r="TH132" s="2">
        <v>1</v>
      </c>
      <c r="TI132" s="2">
        <v>1</v>
      </c>
      <c r="TJ132" s="2">
        <v>0</v>
      </c>
      <c r="TK132" s="2">
        <v>1</v>
      </c>
      <c r="TL132" s="2">
        <v>1</v>
      </c>
      <c r="TM132" s="2">
        <v>1</v>
      </c>
      <c r="TN132" s="2">
        <v>0</v>
      </c>
      <c r="TP132" s="2">
        <v>0</v>
      </c>
      <c r="TR132" s="2">
        <v>0</v>
      </c>
      <c r="TS132" s="2">
        <v>0</v>
      </c>
      <c r="TT132" s="2">
        <v>0</v>
      </c>
      <c r="TU132" s="2">
        <v>0</v>
      </c>
      <c r="TV132" s="2">
        <v>0</v>
      </c>
      <c r="TW132" s="2">
        <v>0</v>
      </c>
      <c r="TX132" s="2">
        <v>0</v>
      </c>
      <c r="TY132" s="2">
        <v>0</v>
      </c>
      <c r="UA132" s="2">
        <v>3</v>
      </c>
      <c r="UB132" s="2">
        <v>3</v>
      </c>
      <c r="UC132" s="2">
        <v>0</v>
      </c>
      <c r="UD132" s="2">
        <v>0</v>
      </c>
      <c r="UE132" s="2">
        <v>0</v>
      </c>
      <c r="UF132" s="2">
        <v>0</v>
      </c>
      <c r="UG132" s="2">
        <v>0</v>
      </c>
      <c r="UH132" s="2">
        <v>0</v>
      </c>
      <c r="UI132" s="2">
        <v>0</v>
      </c>
      <c r="UJ132" s="2">
        <v>0</v>
      </c>
      <c r="UK132" s="2">
        <v>0</v>
      </c>
      <c r="UL132" s="2">
        <v>0</v>
      </c>
      <c r="UM132" s="2">
        <v>0</v>
      </c>
      <c r="UN132" s="2">
        <v>0</v>
      </c>
      <c r="UO132" s="2">
        <v>0</v>
      </c>
      <c r="UP132" s="2">
        <v>0</v>
      </c>
      <c r="UQ132" s="2">
        <v>0</v>
      </c>
      <c r="UR132" s="2">
        <v>1</v>
      </c>
      <c r="US132" s="2">
        <v>1</v>
      </c>
      <c r="UT132" s="2">
        <v>0</v>
      </c>
      <c r="UU132" s="2">
        <v>1</v>
      </c>
      <c r="UV132" s="2">
        <v>1</v>
      </c>
      <c r="UW132" s="2">
        <v>0</v>
      </c>
      <c r="UX132" s="2">
        <v>0</v>
      </c>
      <c r="UY132" s="2">
        <v>0</v>
      </c>
      <c r="UZ132" s="2">
        <v>2</v>
      </c>
    </row>
    <row r="133" spans="1:572" x14ac:dyDescent="0.25">
      <c r="A133" s="2">
        <v>201</v>
      </c>
      <c r="B133" s="2" t="s">
        <v>114</v>
      </c>
      <c r="C133" s="2" t="s">
        <v>1328</v>
      </c>
      <c r="D133" s="2">
        <v>1</v>
      </c>
      <c r="F133" s="31" t="s">
        <v>2678</v>
      </c>
      <c r="G133" s="2">
        <v>1</v>
      </c>
      <c r="H133" s="2">
        <v>0</v>
      </c>
      <c r="J133" s="2">
        <v>1</v>
      </c>
      <c r="K133" s="2">
        <v>0</v>
      </c>
      <c r="L133" s="2">
        <v>0</v>
      </c>
      <c r="M133" s="2">
        <v>1</v>
      </c>
      <c r="N133" s="2">
        <v>1</v>
      </c>
      <c r="O133" s="2">
        <v>1</v>
      </c>
      <c r="P133" s="2">
        <v>0</v>
      </c>
      <c r="Q133" s="2">
        <v>0</v>
      </c>
      <c r="R133" s="2">
        <v>0</v>
      </c>
      <c r="S133" s="2">
        <v>0</v>
      </c>
      <c r="T133" s="2">
        <v>0</v>
      </c>
      <c r="U133" s="2">
        <v>1</v>
      </c>
      <c r="V133" s="2">
        <v>1</v>
      </c>
      <c r="W133" s="2">
        <v>0</v>
      </c>
      <c r="X133" s="2">
        <v>1</v>
      </c>
      <c r="Y133" s="2">
        <v>0</v>
      </c>
      <c r="Z133" s="2">
        <v>0</v>
      </c>
      <c r="AA133" s="2">
        <v>0</v>
      </c>
      <c r="AB133" s="2">
        <v>0</v>
      </c>
      <c r="AC133" s="2">
        <v>0</v>
      </c>
      <c r="AD133" s="2">
        <v>0</v>
      </c>
      <c r="AE133" s="2">
        <v>0</v>
      </c>
      <c r="AF133" s="2">
        <v>1</v>
      </c>
      <c r="AG133" s="2">
        <v>4</v>
      </c>
      <c r="AH133" s="2">
        <v>1</v>
      </c>
      <c r="AI133" s="2">
        <v>3</v>
      </c>
      <c r="AJ133" s="46">
        <v>1</v>
      </c>
      <c r="AK133" s="2">
        <v>0</v>
      </c>
      <c r="AL133" s="2">
        <v>0</v>
      </c>
      <c r="AM133" s="2">
        <v>0</v>
      </c>
      <c r="AN133" s="2">
        <v>0</v>
      </c>
      <c r="AO133" s="2">
        <v>0</v>
      </c>
      <c r="AP133" s="2">
        <v>0</v>
      </c>
      <c r="AQ133" s="2">
        <v>0</v>
      </c>
      <c r="AR133" s="2">
        <v>1</v>
      </c>
      <c r="AS133" s="2">
        <v>0</v>
      </c>
      <c r="AT133" s="2">
        <v>0</v>
      </c>
      <c r="AU133" s="2">
        <v>0</v>
      </c>
      <c r="AV133" s="2">
        <v>0</v>
      </c>
      <c r="AW133" s="2">
        <v>0</v>
      </c>
      <c r="AX133" s="2">
        <v>0</v>
      </c>
      <c r="AY133" s="2">
        <v>0</v>
      </c>
      <c r="AZ133" s="2">
        <v>0</v>
      </c>
      <c r="BA133" s="2">
        <v>0</v>
      </c>
      <c r="BB133" s="2">
        <v>0</v>
      </c>
      <c r="BC133" s="2">
        <v>0</v>
      </c>
      <c r="BD133" s="2">
        <v>0</v>
      </c>
      <c r="BE133" s="2">
        <v>0</v>
      </c>
      <c r="BF133" s="2">
        <v>0</v>
      </c>
      <c r="CB133" s="2">
        <v>1</v>
      </c>
      <c r="CC133" s="2">
        <v>0</v>
      </c>
      <c r="CE133" s="2">
        <v>1941</v>
      </c>
      <c r="CF133" s="46">
        <v>1641</v>
      </c>
      <c r="CG133" s="2">
        <v>0</v>
      </c>
      <c r="CH133" s="46">
        <v>0</v>
      </c>
      <c r="CI133" s="2">
        <v>1</v>
      </c>
      <c r="CJ133" s="2">
        <v>0</v>
      </c>
      <c r="CK133" s="2">
        <v>1</v>
      </c>
      <c r="CL133" s="2">
        <v>1</v>
      </c>
      <c r="CM133" s="2">
        <v>0</v>
      </c>
      <c r="CN133" s="2">
        <v>0</v>
      </c>
      <c r="CO133" s="2">
        <v>0</v>
      </c>
      <c r="CP133" s="2">
        <v>1</v>
      </c>
      <c r="CQ133" s="2">
        <v>1</v>
      </c>
      <c r="CR133" s="2">
        <v>1</v>
      </c>
      <c r="CT133" s="46">
        <v>3</v>
      </c>
      <c r="CU133" s="46">
        <v>120</v>
      </c>
      <c r="CV133" s="2">
        <v>0</v>
      </c>
      <c r="CX133" s="2">
        <v>0</v>
      </c>
      <c r="CZ133" s="2">
        <v>0</v>
      </c>
      <c r="DB133" s="46">
        <v>1</v>
      </c>
      <c r="DC133" s="46">
        <v>40</v>
      </c>
      <c r="DD133" s="46">
        <v>1</v>
      </c>
      <c r="DE133" s="46">
        <v>40</v>
      </c>
      <c r="DF133" s="2">
        <v>0</v>
      </c>
      <c r="DH133" s="46">
        <v>1</v>
      </c>
      <c r="DI133" s="46">
        <v>40</v>
      </c>
      <c r="DJ133" s="46">
        <v>0</v>
      </c>
      <c r="DK133" s="46"/>
      <c r="DL133" s="2">
        <v>0</v>
      </c>
      <c r="DN133" s="46">
        <v>2</v>
      </c>
      <c r="DO133" s="46">
        <v>80</v>
      </c>
      <c r="DP133" s="46">
        <v>1</v>
      </c>
      <c r="DQ133" s="46">
        <v>40</v>
      </c>
      <c r="DR133" s="2">
        <v>1</v>
      </c>
      <c r="DS133" s="46">
        <v>2</v>
      </c>
      <c r="DT133" s="46">
        <v>60</v>
      </c>
      <c r="DU133" s="46">
        <v>0</v>
      </c>
      <c r="DV133" s="46"/>
      <c r="DW133" s="46">
        <v>0</v>
      </c>
      <c r="DX133" s="46"/>
      <c r="DY133" s="46">
        <v>0</v>
      </c>
      <c r="DZ133" s="46"/>
      <c r="EA133" s="46">
        <v>0</v>
      </c>
      <c r="EB133" s="46"/>
      <c r="EC133" s="46">
        <v>0</v>
      </c>
      <c r="ED133" s="46"/>
      <c r="EE133" s="46">
        <v>0</v>
      </c>
      <c r="EF133" s="46"/>
      <c r="EG133" s="46">
        <v>0</v>
      </c>
      <c r="EH133" s="46"/>
      <c r="EI133" s="2">
        <v>0</v>
      </c>
      <c r="EJ133" s="2">
        <v>0</v>
      </c>
      <c r="EK133" s="2">
        <v>0</v>
      </c>
      <c r="EL133" s="2">
        <v>0</v>
      </c>
      <c r="EM133" s="2">
        <v>0</v>
      </c>
      <c r="EN133" s="2">
        <v>0</v>
      </c>
      <c r="EO133" s="2">
        <v>0</v>
      </c>
      <c r="EP133" s="2">
        <v>0</v>
      </c>
      <c r="EQ133" s="2">
        <v>0</v>
      </c>
      <c r="ER133" s="2">
        <v>0</v>
      </c>
      <c r="ES133" s="2">
        <v>0</v>
      </c>
      <c r="ET133" s="2">
        <v>30</v>
      </c>
      <c r="EU133" s="2">
        <v>0</v>
      </c>
      <c r="FD133" s="2">
        <v>0</v>
      </c>
      <c r="FZ133" s="2">
        <v>0</v>
      </c>
      <c r="GV133" s="2">
        <v>1</v>
      </c>
      <c r="GW133" s="2">
        <v>0</v>
      </c>
      <c r="GX133" s="2">
        <v>0</v>
      </c>
      <c r="GY133" s="2">
        <v>0</v>
      </c>
      <c r="GZ133" s="2">
        <v>0</v>
      </c>
      <c r="HA133" s="2">
        <v>0</v>
      </c>
      <c r="HB133" s="2">
        <v>0</v>
      </c>
      <c r="HC133" s="2">
        <v>0</v>
      </c>
      <c r="HD133" s="2">
        <v>1</v>
      </c>
      <c r="HE133" s="2">
        <v>0</v>
      </c>
      <c r="HF133" s="2">
        <v>0</v>
      </c>
      <c r="HG133" s="2">
        <v>0</v>
      </c>
      <c r="HH133" s="2">
        <v>0</v>
      </c>
      <c r="HI133" s="2">
        <v>0</v>
      </c>
      <c r="HR133" s="2">
        <v>1</v>
      </c>
      <c r="HS133" s="2">
        <v>1</v>
      </c>
      <c r="HT133" s="2">
        <v>0</v>
      </c>
      <c r="HU133" s="2">
        <v>0</v>
      </c>
      <c r="HV133" s="2">
        <v>0</v>
      </c>
      <c r="HW133" s="2">
        <v>0</v>
      </c>
      <c r="HX133" s="2">
        <v>0</v>
      </c>
      <c r="HY133" s="2">
        <v>0</v>
      </c>
      <c r="HZ133" s="2">
        <v>0</v>
      </c>
      <c r="IA133" s="2">
        <v>0</v>
      </c>
      <c r="IB133" s="2">
        <v>0</v>
      </c>
      <c r="IC133" s="2">
        <v>0</v>
      </c>
      <c r="ID133" s="2">
        <v>0</v>
      </c>
      <c r="IE133" s="2">
        <v>1</v>
      </c>
      <c r="IF133" s="2">
        <v>1</v>
      </c>
      <c r="IG133" s="2">
        <v>0</v>
      </c>
      <c r="IP133" s="2">
        <v>0</v>
      </c>
      <c r="IQ133" s="2">
        <v>0</v>
      </c>
      <c r="IR133" s="2">
        <v>0</v>
      </c>
      <c r="IS133" s="2">
        <v>0</v>
      </c>
      <c r="IT133" s="2">
        <v>0</v>
      </c>
      <c r="IU133" s="2">
        <v>1</v>
      </c>
      <c r="IV133" s="2">
        <v>0</v>
      </c>
      <c r="IW133" s="2">
        <v>0</v>
      </c>
      <c r="IX133" s="2">
        <v>0</v>
      </c>
      <c r="IY133" s="2">
        <v>0</v>
      </c>
      <c r="IZ133" s="2">
        <v>1</v>
      </c>
      <c r="JA133" s="2">
        <v>0</v>
      </c>
      <c r="JB133" s="2">
        <v>0</v>
      </c>
      <c r="JK133" s="2">
        <v>0</v>
      </c>
      <c r="JL133" s="2">
        <v>0</v>
      </c>
      <c r="JM133" s="2">
        <v>0</v>
      </c>
      <c r="JN133" s="2">
        <v>0</v>
      </c>
      <c r="JO133" s="2">
        <v>0</v>
      </c>
      <c r="JP133" s="2">
        <v>1</v>
      </c>
      <c r="JQ133" s="2">
        <v>0</v>
      </c>
      <c r="JR133" s="2">
        <v>0</v>
      </c>
      <c r="JS133" s="2">
        <v>0</v>
      </c>
      <c r="JT133" s="2">
        <v>0</v>
      </c>
      <c r="JU133" s="2">
        <v>0</v>
      </c>
      <c r="JV133" s="2">
        <v>0</v>
      </c>
      <c r="JW133" s="2">
        <v>0</v>
      </c>
      <c r="KF133" s="2">
        <v>1</v>
      </c>
      <c r="KG133" s="2">
        <v>14</v>
      </c>
      <c r="KH133" s="2">
        <v>1</v>
      </c>
      <c r="KJ133" s="2">
        <v>4</v>
      </c>
      <c r="KK133" s="2">
        <v>4</v>
      </c>
      <c r="KL133" s="2">
        <v>4</v>
      </c>
      <c r="KM133" s="2">
        <v>4</v>
      </c>
      <c r="KN133" s="2">
        <v>4</v>
      </c>
      <c r="KO133" s="2">
        <v>3</v>
      </c>
      <c r="KP133" s="2">
        <v>4</v>
      </c>
      <c r="KQ133" s="2">
        <v>4</v>
      </c>
      <c r="KR133" s="2">
        <v>4</v>
      </c>
      <c r="KS133" s="2">
        <v>4</v>
      </c>
      <c r="KT133" s="2">
        <v>2</v>
      </c>
      <c r="KU133" s="2">
        <v>4</v>
      </c>
      <c r="KV133" s="2">
        <v>0</v>
      </c>
      <c r="LE133" s="2">
        <v>1</v>
      </c>
      <c r="LF133" s="2">
        <v>1</v>
      </c>
      <c r="LG133" s="2">
        <v>0</v>
      </c>
      <c r="LH133" s="2">
        <v>0</v>
      </c>
      <c r="LI133" s="2">
        <v>0</v>
      </c>
      <c r="LJ133" s="2">
        <v>1</v>
      </c>
      <c r="LK133" s="2">
        <v>1</v>
      </c>
      <c r="LL133" s="2">
        <v>1</v>
      </c>
      <c r="LM133" s="2">
        <v>0</v>
      </c>
      <c r="LN133" s="46">
        <v>3</v>
      </c>
      <c r="LO133" s="46">
        <v>1</v>
      </c>
      <c r="LP133" s="2">
        <v>0</v>
      </c>
      <c r="LQ133" s="2">
        <v>1</v>
      </c>
      <c r="LR133" s="2">
        <v>0</v>
      </c>
      <c r="LS133" s="2">
        <v>1</v>
      </c>
      <c r="LT133" s="46">
        <v>1</v>
      </c>
      <c r="LU133" s="46">
        <v>1</v>
      </c>
      <c r="LV133" s="2">
        <v>0</v>
      </c>
      <c r="LW133" s="2">
        <v>1</v>
      </c>
      <c r="LX133" s="2">
        <v>0</v>
      </c>
      <c r="LY133" s="46">
        <v>1</v>
      </c>
      <c r="LZ133" s="46">
        <v>1</v>
      </c>
      <c r="MA133" s="46">
        <v>0</v>
      </c>
      <c r="MB133" s="2">
        <v>0</v>
      </c>
      <c r="MC133" s="2">
        <v>1</v>
      </c>
      <c r="MD133" s="2">
        <v>0</v>
      </c>
      <c r="ME133" s="2">
        <v>0</v>
      </c>
      <c r="MF133" s="2">
        <v>1</v>
      </c>
      <c r="MG133" s="2">
        <v>0</v>
      </c>
      <c r="MH133" s="2">
        <v>1</v>
      </c>
      <c r="MI133" s="2">
        <v>1</v>
      </c>
      <c r="MJ133" s="2">
        <v>1</v>
      </c>
      <c r="MK133" s="2">
        <v>1</v>
      </c>
      <c r="ML133" s="2">
        <v>0</v>
      </c>
      <c r="MM133" s="2">
        <v>0</v>
      </c>
      <c r="MN133" s="46">
        <v>1</v>
      </c>
      <c r="MO133" s="46">
        <v>1</v>
      </c>
      <c r="MP133" s="2">
        <v>1</v>
      </c>
      <c r="MQ133" s="2">
        <v>1</v>
      </c>
      <c r="MR133" s="2">
        <v>0</v>
      </c>
      <c r="MS133" s="2">
        <v>1</v>
      </c>
      <c r="MT133" s="2">
        <v>1</v>
      </c>
      <c r="MU133" s="2">
        <v>1</v>
      </c>
      <c r="MV133" s="2">
        <v>1</v>
      </c>
      <c r="MW133" s="2">
        <v>1</v>
      </c>
      <c r="MX133" s="2">
        <v>1</v>
      </c>
      <c r="MY133" s="2">
        <v>0</v>
      </c>
      <c r="MZ133" s="2">
        <v>0</v>
      </c>
      <c r="NA133" s="2">
        <v>1</v>
      </c>
      <c r="NB133" s="2">
        <v>1</v>
      </c>
      <c r="NC133" s="2">
        <v>1</v>
      </c>
      <c r="ND133" s="2">
        <v>1</v>
      </c>
      <c r="NE133" s="2">
        <v>0</v>
      </c>
      <c r="NF133" s="46">
        <v>1</v>
      </c>
      <c r="NG133" s="46">
        <v>1</v>
      </c>
      <c r="NH133" s="2">
        <v>1</v>
      </c>
      <c r="NI133" s="2">
        <v>1</v>
      </c>
      <c r="NJ133" s="38">
        <v>44092</v>
      </c>
      <c r="NK133" s="2">
        <v>2</v>
      </c>
      <c r="NL133" s="2">
        <v>0</v>
      </c>
      <c r="NM133" s="2">
        <v>0</v>
      </c>
      <c r="NN133" s="2">
        <v>0</v>
      </c>
      <c r="NO133" s="2">
        <v>0</v>
      </c>
      <c r="NP133" s="2">
        <v>0</v>
      </c>
      <c r="NQ133" s="2">
        <v>0</v>
      </c>
      <c r="NR133" s="2">
        <v>0</v>
      </c>
      <c r="NS133" s="2">
        <v>0</v>
      </c>
      <c r="NT133" s="2">
        <v>0</v>
      </c>
      <c r="NU133" s="2">
        <v>0</v>
      </c>
      <c r="NV133" s="2">
        <v>0</v>
      </c>
      <c r="NW133" s="2">
        <v>0</v>
      </c>
      <c r="NX133" s="2">
        <v>0</v>
      </c>
      <c r="NY133" s="2">
        <v>0</v>
      </c>
      <c r="NZ133" s="2">
        <v>0</v>
      </c>
      <c r="OA133" s="2">
        <v>0</v>
      </c>
      <c r="OB133" s="2">
        <v>0</v>
      </c>
      <c r="OC133" s="2">
        <v>0</v>
      </c>
      <c r="OD133" s="2">
        <v>0</v>
      </c>
      <c r="OE133" s="2">
        <v>0</v>
      </c>
      <c r="OF133" s="2">
        <v>0</v>
      </c>
      <c r="OG133" s="2">
        <v>0</v>
      </c>
      <c r="OH133" s="2">
        <v>1</v>
      </c>
      <c r="OI133" s="2">
        <v>1</v>
      </c>
      <c r="OJ133" s="2">
        <v>1</v>
      </c>
      <c r="OK133" s="2">
        <v>1</v>
      </c>
      <c r="OL133" s="2">
        <v>1</v>
      </c>
      <c r="OM133" s="2">
        <v>1</v>
      </c>
      <c r="ON133" s="2">
        <v>1</v>
      </c>
      <c r="OO133" s="2">
        <v>1</v>
      </c>
      <c r="OP133" s="2">
        <v>1</v>
      </c>
      <c r="OQ133" s="2">
        <v>1</v>
      </c>
      <c r="OR133" s="2">
        <v>1</v>
      </c>
      <c r="OS133" s="2">
        <v>1</v>
      </c>
      <c r="OT133" s="46">
        <v>3</v>
      </c>
      <c r="OU133" s="2">
        <v>1</v>
      </c>
      <c r="OV133" s="2">
        <v>1</v>
      </c>
      <c r="OW133" s="2">
        <v>1</v>
      </c>
      <c r="OX133" s="2">
        <v>1</v>
      </c>
      <c r="OY133" s="2">
        <v>1</v>
      </c>
      <c r="OZ133" s="2">
        <v>3</v>
      </c>
      <c r="PA133" s="2">
        <v>1</v>
      </c>
      <c r="PB133" s="2">
        <v>1</v>
      </c>
      <c r="PC133" s="46">
        <v>1</v>
      </c>
      <c r="PD133" s="46">
        <v>1</v>
      </c>
      <c r="PE133" s="2">
        <v>1</v>
      </c>
      <c r="PF133" s="2">
        <v>1</v>
      </c>
      <c r="PG133" s="2">
        <v>3</v>
      </c>
      <c r="PH133" s="46">
        <v>1</v>
      </c>
      <c r="PI133" s="2">
        <v>1</v>
      </c>
      <c r="PJ133" s="2">
        <v>1</v>
      </c>
      <c r="PK133" s="2">
        <v>1</v>
      </c>
      <c r="PL133" s="2">
        <v>1</v>
      </c>
      <c r="PM133" s="2">
        <v>1</v>
      </c>
      <c r="PN133" s="2">
        <v>1</v>
      </c>
      <c r="PO133" s="2">
        <v>1</v>
      </c>
      <c r="PP133" s="2">
        <v>1</v>
      </c>
      <c r="PQ133" s="2">
        <v>3</v>
      </c>
      <c r="PR133" s="2">
        <v>1</v>
      </c>
      <c r="PS133" s="2">
        <v>1</v>
      </c>
      <c r="PT133" s="2">
        <v>1</v>
      </c>
      <c r="PU133" s="2">
        <v>1</v>
      </c>
      <c r="PV133" s="2">
        <v>3</v>
      </c>
      <c r="PW133" s="2">
        <v>1</v>
      </c>
      <c r="PX133" s="2">
        <v>1</v>
      </c>
      <c r="PY133" s="2">
        <v>1</v>
      </c>
      <c r="PZ133" s="2">
        <v>1</v>
      </c>
      <c r="QA133" s="2">
        <v>1</v>
      </c>
      <c r="QB133" s="2">
        <v>1</v>
      </c>
      <c r="QC133" s="2">
        <v>1</v>
      </c>
      <c r="QD133" s="2">
        <v>3</v>
      </c>
      <c r="QE133" s="2">
        <v>1</v>
      </c>
      <c r="QF133" s="2">
        <v>3</v>
      </c>
      <c r="QG133" s="2">
        <v>1</v>
      </c>
      <c r="QH133" s="2">
        <v>1</v>
      </c>
      <c r="QI133" s="2">
        <v>3</v>
      </c>
      <c r="QJ133" s="2">
        <v>1</v>
      </c>
      <c r="QK133" s="2">
        <v>1</v>
      </c>
      <c r="QL133" s="2">
        <v>1</v>
      </c>
      <c r="QM133" s="2">
        <v>1</v>
      </c>
      <c r="QN133" s="2">
        <v>1</v>
      </c>
      <c r="QO133" s="2">
        <v>1</v>
      </c>
      <c r="QP133" s="2">
        <v>1</v>
      </c>
      <c r="QQ133" s="2">
        <v>3</v>
      </c>
      <c r="QR133" s="2">
        <v>0</v>
      </c>
      <c r="QT133" s="2">
        <v>0</v>
      </c>
      <c r="QV133" s="2">
        <v>3</v>
      </c>
      <c r="QW133" s="2">
        <v>2</v>
      </c>
      <c r="QX133" s="2">
        <v>1</v>
      </c>
      <c r="QY133" s="2">
        <v>0</v>
      </c>
      <c r="RA133" s="2">
        <v>1</v>
      </c>
      <c r="RB133" s="2">
        <v>1</v>
      </c>
      <c r="RC133" s="2">
        <v>1</v>
      </c>
      <c r="RD133" s="2">
        <v>2</v>
      </c>
      <c r="RE133" s="2">
        <v>1</v>
      </c>
      <c r="RF133" s="2">
        <v>1</v>
      </c>
      <c r="RG133" s="2">
        <v>1</v>
      </c>
      <c r="RH133" s="2">
        <v>1</v>
      </c>
      <c r="RJ133" s="2">
        <v>1</v>
      </c>
      <c r="RK133" s="2">
        <v>1</v>
      </c>
      <c r="RL133" s="2">
        <v>0</v>
      </c>
      <c r="RM133" s="2">
        <v>0</v>
      </c>
      <c r="RN133" s="2">
        <v>0</v>
      </c>
      <c r="RO133" s="2">
        <v>0</v>
      </c>
      <c r="RP133" s="2">
        <v>0</v>
      </c>
      <c r="RQ133" s="2">
        <v>0</v>
      </c>
      <c r="RR133" s="2">
        <v>1</v>
      </c>
      <c r="RS133" s="2">
        <v>1</v>
      </c>
      <c r="RT133" s="2">
        <v>0</v>
      </c>
      <c r="RU133" s="2">
        <v>1</v>
      </c>
      <c r="RV133" s="2">
        <v>1</v>
      </c>
      <c r="RW133" s="2">
        <v>1</v>
      </c>
      <c r="RX133" s="2">
        <v>1</v>
      </c>
      <c r="RY133" s="2">
        <v>1</v>
      </c>
      <c r="RZ133" s="2">
        <v>1</v>
      </c>
      <c r="SA133" s="2">
        <v>1</v>
      </c>
      <c r="SB133" s="2">
        <v>1</v>
      </c>
      <c r="SC133" s="2">
        <v>0</v>
      </c>
      <c r="SD133" s="2">
        <v>0</v>
      </c>
      <c r="SE133" s="2">
        <v>0</v>
      </c>
      <c r="SF133" s="2">
        <v>0</v>
      </c>
      <c r="SG133" s="2">
        <v>0</v>
      </c>
      <c r="SH133" s="2">
        <v>0</v>
      </c>
      <c r="SI133" s="2">
        <v>0</v>
      </c>
      <c r="SK133" s="2">
        <v>1</v>
      </c>
      <c r="SL133" s="2">
        <v>1</v>
      </c>
      <c r="SM133" s="2">
        <v>1</v>
      </c>
      <c r="SN133" s="2">
        <v>1</v>
      </c>
      <c r="SO133" s="2">
        <v>1</v>
      </c>
      <c r="SP133" s="2">
        <v>1</v>
      </c>
      <c r="SQ133" s="2">
        <v>1</v>
      </c>
      <c r="SR133" s="2">
        <v>1</v>
      </c>
      <c r="SS133" s="2">
        <v>1</v>
      </c>
      <c r="ST133" s="2">
        <v>1</v>
      </c>
      <c r="SU133" s="2">
        <v>1</v>
      </c>
      <c r="SV133" s="2">
        <v>0</v>
      </c>
      <c r="SW133" s="2">
        <v>0</v>
      </c>
      <c r="SX133" s="2">
        <v>0</v>
      </c>
      <c r="SY133" s="2">
        <v>0</v>
      </c>
      <c r="SZ133" s="2">
        <v>0</v>
      </c>
      <c r="TA133" s="2">
        <v>0</v>
      </c>
      <c r="TB133" s="2">
        <v>0</v>
      </c>
      <c r="TC133" s="2">
        <v>0</v>
      </c>
      <c r="TE133" s="2">
        <v>0</v>
      </c>
      <c r="TF133" s="2">
        <v>0</v>
      </c>
      <c r="TG133" s="2">
        <v>1</v>
      </c>
      <c r="TH133" s="2">
        <v>1</v>
      </c>
      <c r="TI133" s="2">
        <v>1</v>
      </c>
      <c r="TJ133" s="2">
        <v>1</v>
      </c>
      <c r="TK133" s="2">
        <v>0</v>
      </c>
      <c r="TL133" s="2">
        <v>1</v>
      </c>
      <c r="TM133" s="2">
        <v>1</v>
      </c>
      <c r="TN133" s="2">
        <v>1</v>
      </c>
      <c r="TO133" s="2">
        <v>1</v>
      </c>
      <c r="TP133" s="2">
        <v>1</v>
      </c>
      <c r="TQ133" s="2">
        <v>1</v>
      </c>
      <c r="TR133" s="2">
        <v>1</v>
      </c>
      <c r="TS133" s="2">
        <v>1</v>
      </c>
      <c r="TT133" s="2">
        <v>1</v>
      </c>
      <c r="TU133" s="2">
        <v>0</v>
      </c>
      <c r="TV133" s="2">
        <v>1</v>
      </c>
      <c r="TW133" s="2">
        <v>0</v>
      </c>
      <c r="TX133" s="2">
        <v>0</v>
      </c>
      <c r="TY133" s="2">
        <v>0</v>
      </c>
      <c r="UA133" s="2">
        <v>1</v>
      </c>
      <c r="UB133" s="2">
        <v>3</v>
      </c>
      <c r="UC133" s="2">
        <v>1</v>
      </c>
      <c r="UD133" s="2">
        <v>1</v>
      </c>
      <c r="UE133" s="2">
        <v>1</v>
      </c>
      <c r="UF133" s="2">
        <v>0</v>
      </c>
      <c r="UG133" s="2">
        <v>1</v>
      </c>
      <c r="UH133" s="2">
        <v>0</v>
      </c>
      <c r="UI133" s="2">
        <v>1</v>
      </c>
      <c r="UJ133" s="2">
        <v>1</v>
      </c>
      <c r="UK133" s="2">
        <v>0</v>
      </c>
      <c r="UL133" s="2">
        <v>1</v>
      </c>
      <c r="UM133" s="2">
        <v>1</v>
      </c>
      <c r="UN133" s="2">
        <v>0</v>
      </c>
      <c r="UO133" s="2">
        <v>1</v>
      </c>
      <c r="UP133" s="2">
        <v>1</v>
      </c>
      <c r="UQ133" s="2">
        <v>1</v>
      </c>
      <c r="UR133" s="2">
        <v>0</v>
      </c>
      <c r="US133" s="2">
        <v>1</v>
      </c>
      <c r="UT133" s="2">
        <v>1</v>
      </c>
      <c r="UU133" s="2">
        <v>1</v>
      </c>
      <c r="UV133" s="2">
        <v>1</v>
      </c>
      <c r="UW133" s="2">
        <v>1</v>
      </c>
      <c r="UX133" s="2">
        <v>0</v>
      </c>
      <c r="UY133" s="2">
        <v>0</v>
      </c>
      <c r="UZ133" s="2">
        <v>2</v>
      </c>
    </row>
    <row r="134" spans="1:572" x14ac:dyDescent="0.25">
      <c r="A134" s="2">
        <v>202</v>
      </c>
      <c r="B134" s="2" t="s">
        <v>114</v>
      </c>
      <c r="C134" s="2" t="s">
        <v>1328</v>
      </c>
      <c r="D134" s="2">
        <v>1</v>
      </c>
      <c r="F134" s="31" t="s">
        <v>2679</v>
      </c>
      <c r="G134" s="2">
        <v>1</v>
      </c>
      <c r="H134" s="2">
        <v>0</v>
      </c>
      <c r="J134" s="2">
        <v>0</v>
      </c>
      <c r="K134" s="2">
        <v>0</v>
      </c>
      <c r="L134" s="2">
        <v>0</v>
      </c>
      <c r="M134" s="2">
        <v>0</v>
      </c>
      <c r="N134" s="2">
        <v>0</v>
      </c>
      <c r="O134" s="2">
        <v>0</v>
      </c>
      <c r="P134" s="2">
        <v>0</v>
      </c>
      <c r="Q134" s="2">
        <v>0</v>
      </c>
      <c r="R134" s="2">
        <v>0</v>
      </c>
      <c r="S134" s="2">
        <v>0</v>
      </c>
      <c r="T134" s="2">
        <v>0</v>
      </c>
      <c r="U134" s="2">
        <v>1</v>
      </c>
      <c r="V134" s="2">
        <v>0</v>
      </c>
      <c r="W134" s="2">
        <v>0</v>
      </c>
      <c r="X134" s="2">
        <v>0</v>
      </c>
      <c r="Y134" s="2">
        <v>0</v>
      </c>
      <c r="Z134" s="2">
        <v>0</v>
      </c>
      <c r="AA134" s="2">
        <v>0</v>
      </c>
      <c r="AB134" s="2">
        <v>0</v>
      </c>
      <c r="AC134" s="2">
        <v>0</v>
      </c>
      <c r="AD134" s="2">
        <v>0</v>
      </c>
      <c r="AE134" s="2">
        <v>0</v>
      </c>
      <c r="AF134" s="2">
        <v>1</v>
      </c>
      <c r="AG134" s="2">
        <v>3</v>
      </c>
      <c r="AH134" s="2">
        <v>1</v>
      </c>
      <c r="AI134" s="2">
        <v>4</v>
      </c>
      <c r="AJ134" s="46">
        <v>1</v>
      </c>
      <c r="AK134" s="2">
        <v>0</v>
      </c>
      <c r="AL134" s="2">
        <v>0</v>
      </c>
      <c r="AM134" s="2">
        <v>0</v>
      </c>
      <c r="AN134" s="2">
        <v>0</v>
      </c>
      <c r="AO134" s="2">
        <v>0</v>
      </c>
      <c r="AP134" s="2">
        <v>1</v>
      </c>
      <c r="AQ134" s="2">
        <v>0</v>
      </c>
      <c r="AR134" s="2">
        <v>1</v>
      </c>
      <c r="AS134" s="2">
        <v>0</v>
      </c>
      <c r="AT134" s="2">
        <v>0</v>
      </c>
      <c r="AU134" s="2">
        <v>1</v>
      </c>
      <c r="AV134" s="2">
        <v>0</v>
      </c>
      <c r="AW134" s="2">
        <v>0</v>
      </c>
      <c r="AX134" s="2">
        <v>0</v>
      </c>
      <c r="AY134" s="2">
        <v>0</v>
      </c>
      <c r="AZ134" s="2">
        <v>0</v>
      </c>
      <c r="BA134" s="2">
        <v>0</v>
      </c>
      <c r="BB134" s="2">
        <v>0</v>
      </c>
      <c r="BC134" s="2">
        <v>0</v>
      </c>
      <c r="BD134" s="2">
        <v>0</v>
      </c>
      <c r="BE134" s="2">
        <v>0</v>
      </c>
      <c r="BF134" s="2">
        <v>1</v>
      </c>
      <c r="BG134" s="2">
        <v>0</v>
      </c>
      <c r="BH134" s="2">
        <v>0</v>
      </c>
      <c r="BI134" s="2">
        <v>0</v>
      </c>
      <c r="BJ134" s="2">
        <v>0</v>
      </c>
      <c r="BK134" s="2">
        <v>0</v>
      </c>
      <c r="BL134" s="2">
        <v>1</v>
      </c>
      <c r="BM134" s="2">
        <v>0</v>
      </c>
      <c r="BN134" s="2">
        <v>1</v>
      </c>
      <c r="BO134" s="2">
        <v>0</v>
      </c>
      <c r="BP134" s="2">
        <v>0</v>
      </c>
      <c r="BQ134" s="2">
        <v>2</v>
      </c>
      <c r="BR134" s="2">
        <v>0</v>
      </c>
      <c r="BS134" s="2">
        <v>1</v>
      </c>
      <c r="BT134" s="2">
        <v>1</v>
      </c>
      <c r="BU134" s="2">
        <v>0</v>
      </c>
      <c r="BV134" s="2">
        <v>0</v>
      </c>
      <c r="BW134" s="2">
        <v>0</v>
      </c>
      <c r="BX134" s="2">
        <v>1</v>
      </c>
      <c r="BY134" s="2">
        <v>1</v>
      </c>
      <c r="BZ134" s="2">
        <v>0</v>
      </c>
      <c r="CA134" s="2">
        <v>0</v>
      </c>
      <c r="CB134" s="2">
        <v>1</v>
      </c>
      <c r="CC134" s="2">
        <v>1</v>
      </c>
      <c r="CD134" s="2" t="s">
        <v>1463</v>
      </c>
      <c r="CE134" s="2">
        <v>7000</v>
      </c>
      <c r="CF134" s="46">
        <v>476</v>
      </c>
      <c r="CG134" s="2">
        <v>0</v>
      </c>
      <c r="CH134" s="46">
        <v>1</v>
      </c>
      <c r="CI134" s="2">
        <v>0</v>
      </c>
      <c r="CJ134" s="2">
        <v>0</v>
      </c>
      <c r="CK134" s="2">
        <v>0</v>
      </c>
      <c r="CL134" s="2">
        <v>0</v>
      </c>
      <c r="CM134" s="2">
        <v>0</v>
      </c>
      <c r="CN134" s="2">
        <v>0</v>
      </c>
      <c r="CO134" s="2">
        <v>0</v>
      </c>
      <c r="CP134" s="2">
        <v>0</v>
      </c>
      <c r="CR134" s="2">
        <v>1</v>
      </c>
      <c r="CT134" s="46">
        <v>2</v>
      </c>
      <c r="CU134" s="46">
        <v>80</v>
      </c>
      <c r="CV134" s="2">
        <v>0</v>
      </c>
      <c r="CX134" s="2">
        <v>0</v>
      </c>
      <c r="CZ134" s="2">
        <v>0</v>
      </c>
      <c r="DB134" s="46">
        <v>0</v>
      </c>
      <c r="DC134" s="46"/>
      <c r="DD134" s="46">
        <v>1</v>
      </c>
      <c r="DE134" s="46">
        <v>40</v>
      </c>
      <c r="DF134" s="2">
        <v>0</v>
      </c>
      <c r="DH134" s="46">
        <v>1</v>
      </c>
      <c r="DI134" s="46">
        <v>40</v>
      </c>
      <c r="DJ134" s="46">
        <v>0</v>
      </c>
      <c r="DK134" s="46"/>
      <c r="DL134" s="2">
        <v>0</v>
      </c>
      <c r="DN134" s="46">
        <v>2</v>
      </c>
      <c r="DO134" s="46">
        <v>80</v>
      </c>
      <c r="DP134" s="46">
        <v>0</v>
      </c>
      <c r="DQ134" s="46"/>
      <c r="DR134" s="2">
        <v>0</v>
      </c>
      <c r="DS134" s="46"/>
      <c r="DT134" s="46"/>
      <c r="DU134" s="46"/>
      <c r="DV134" s="46"/>
      <c r="DW134" s="46"/>
      <c r="DX134" s="46"/>
      <c r="DY134" s="46"/>
      <c r="DZ134" s="46"/>
      <c r="EA134" s="46"/>
      <c r="EB134" s="46"/>
      <c r="EC134" s="46"/>
      <c r="ED134" s="46"/>
      <c r="EE134" s="46"/>
      <c r="EF134" s="46"/>
      <c r="EG134" s="46"/>
      <c r="EH134" s="46"/>
      <c r="EI134" s="2">
        <v>0</v>
      </c>
      <c r="EJ134" s="2">
        <v>0</v>
      </c>
      <c r="EK134" s="2">
        <v>0</v>
      </c>
      <c r="EL134" s="2">
        <v>0</v>
      </c>
      <c r="EM134" s="2">
        <v>0</v>
      </c>
      <c r="EN134" s="2">
        <v>0</v>
      </c>
      <c r="EO134" s="2">
        <v>0</v>
      </c>
      <c r="EP134" s="2">
        <v>0</v>
      </c>
      <c r="EQ134" s="2">
        <v>0</v>
      </c>
      <c r="ER134" s="2">
        <v>0</v>
      </c>
      <c r="ES134" s="2">
        <v>0</v>
      </c>
      <c r="ET134" s="2">
        <v>0</v>
      </c>
      <c r="EU134" s="2">
        <v>0</v>
      </c>
      <c r="FD134" s="2">
        <v>0</v>
      </c>
      <c r="FZ134" s="2">
        <v>0</v>
      </c>
      <c r="GV134" s="2">
        <v>0</v>
      </c>
      <c r="HR134" s="2">
        <v>0</v>
      </c>
      <c r="HS134" s="2">
        <v>0</v>
      </c>
      <c r="HT134" s="2">
        <v>0</v>
      </c>
      <c r="HU134" s="2">
        <v>0</v>
      </c>
      <c r="HV134" s="2">
        <v>0</v>
      </c>
      <c r="HW134" s="2">
        <v>0</v>
      </c>
      <c r="HX134" s="2">
        <v>0</v>
      </c>
      <c r="HY134" s="2">
        <v>0</v>
      </c>
      <c r="HZ134" s="2">
        <v>0</v>
      </c>
      <c r="IA134" s="2">
        <v>0</v>
      </c>
      <c r="IB134" s="2">
        <v>0</v>
      </c>
      <c r="IC134" s="2">
        <v>0</v>
      </c>
      <c r="ID134" s="2">
        <v>0</v>
      </c>
      <c r="IE134" s="2">
        <v>0</v>
      </c>
      <c r="IF134" s="2">
        <v>0</v>
      </c>
      <c r="IG134" s="2">
        <v>0</v>
      </c>
      <c r="IP134" s="2">
        <v>1</v>
      </c>
      <c r="IQ134" s="2">
        <v>0</v>
      </c>
      <c r="IR134" s="2">
        <v>0</v>
      </c>
      <c r="IS134" s="2">
        <v>0</v>
      </c>
      <c r="IT134" s="2">
        <v>0</v>
      </c>
      <c r="IU134" s="2">
        <v>1</v>
      </c>
      <c r="IV134" s="2">
        <v>0</v>
      </c>
      <c r="IW134" s="2">
        <v>1</v>
      </c>
      <c r="IX134" s="2">
        <v>0</v>
      </c>
      <c r="IY134" s="2">
        <v>1</v>
      </c>
      <c r="IZ134" s="2">
        <v>1</v>
      </c>
      <c r="JA134" s="2">
        <v>0</v>
      </c>
      <c r="JB134" s="2">
        <v>0</v>
      </c>
      <c r="JK134" s="2">
        <v>0</v>
      </c>
      <c r="JL134" s="2">
        <v>0</v>
      </c>
      <c r="JM134" s="2">
        <v>0</v>
      </c>
      <c r="JN134" s="2">
        <v>0</v>
      </c>
      <c r="JO134" s="2">
        <v>0</v>
      </c>
      <c r="JP134" s="2">
        <v>0</v>
      </c>
      <c r="JQ134" s="2">
        <v>0</v>
      </c>
      <c r="JR134" s="2">
        <v>0</v>
      </c>
      <c r="JS134" s="2">
        <v>0</v>
      </c>
      <c r="JT134" s="2">
        <v>0</v>
      </c>
      <c r="JU134" s="2">
        <v>1</v>
      </c>
      <c r="JV134" s="2">
        <v>0</v>
      </c>
      <c r="JW134" s="2">
        <v>0</v>
      </c>
      <c r="KF134" s="2">
        <v>1</v>
      </c>
      <c r="KG134" s="2">
        <v>9</v>
      </c>
      <c r="KH134" s="2">
        <v>1</v>
      </c>
      <c r="KJ134" s="2">
        <v>4</v>
      </c>
      <c r="KK134" s="2">
        <v>4</v>
      </c>
      <c r="KL134" s="2">
        <v>4</v>
      </c>
      <c r="KM134" s="2">
        <v>4</v>
      </c>
      <c r="KN134" s="2">
        <v>4</v>
      </c>
      <c r="KO134" s="2">
        <v>3</v>
      </c>
      <c r="KP134" s="2">
        <v>4</v>
      </c>
      <c r="KQ134" s="2">
        <v>3</v>
      </c>
      <c r="KR134" s="2">
        <v>4</v>
      </c>
      <c r="KS134" s="2">
        <v>4</v>
      </c>
      <c r="KT134" s="2">
        <v>4</v>
      </c>
      <c r="KU134" s="2">
        <v>4</v>
      </c>
      <c r="KV134" s="2">
        <v>0</v>
      </c>
      <c r="LE134" s="2">
        <v>1</v>
      </c>
      <c r="LF134" s="2">
        <v>1</v>
      </c>
      <c r="LG134" s="2">
        <v>1</v>
      </c>
      <c r="LH134" s="2">
        <v>0</v>
      </c>
      <c r="LI134" s="2">
        <v>0</v>
      </c>
      <c r="LJ134" s="2">
        <v>0</v>
      </c>
      <c r="LK134" s="2">
        <v>1</v>
      </c>
      <c r="LL134" s="2">
        <v>1</v>
      </c>
      <c r="LM134" s="2">
        <v>0</v>
      </c>
      <c r="LN134" s="46">
        <v>1</v>
      </c>
      <c r="LO134" s="46">
        <v>1</v>
      </c>
      <c r="LP134" s="2">
        <v>0</v>
      </c>
      <c r="LQ134" s="2">
        <v>1</v>
      </c>
      <c r="LR134" s="2">
        <v>0</v>
      </c>
      <c r="LS134" s="2">
        <v>0</v>
      </c>
      <c r="LT134" s="46">
        <v>1</v>
      </c>
      <c r="LU134" s="46">
        <v>1</v>
      </c>
      <c r="LV134" s="2">
        <v>1</v>
      </c>
      <c r="LW134" s="2">
        <v>0</v>
      </c>
      <c r="LX134" s="2">
        <v>0</v>
      </c>
      <c r="LY134" s="46">
        <v>1</v>
      </c>
      <c r="LZ134" s="46">
        <v>1</v>
      </c>
      <c r="MA134" s="46">
        <v>1</v>
      </c>
      <c r="MB134" s="2">
        <v>0</v>
      </c>
      <c r="MC134" s="2">
        <v>1</v>
      </c>
      <c r="MD134" s="2">
        <v>0</v>
      </c>
      <c r="ME134" s="2">
        <v>0</v>
      </c>
      <c r="MF134" s="2">
        <v>0</v>
      </c>
      <c r="MG134" s="2">
        <v>0</v>
      </c>
      <c r="MH134" s="2">
        <v>1</v>
      </c>
      <c r="MI134" s="2">
        <v>1</v>
      </c>
      <c r="MJ134" s="2">
        <v>1</v>
      </c>
      <c r="MK134" s="2">
        <v>0</v>
      </c>
      <c r="ML134" s="2">
        <v>0</v>
      </c>
      <c r="MM134" s="2">
        <v>0</v>
      </c>
      <c r="MN134" s="46">
        <v>1</v>
      </c>
      <c r="MO134" s="46">
        <v>1</v>
      </c>
      <c r="MP134" s="2">
        <v>0</v>
      </c>
      <c r="MQ134" s="2">
        <v>0</v>
      </c>
      <c r="MR134" s="2">
        <v>0</v>
      </c>
      <c r="MS134" s="2">
        <v>1</v>
      </c>
      <c r="MT134" s="2">
        <v>1</v>
      </c>
      <c r="MU134" s="2">
        <v>3</v>
      </c>
      <c r="MV134" s="2">
        <v>3</v>
      </c>
      <c r="MW134" s="2">
        <v>2</v>
      </c>
      <c r="MX134" s="2">
        <v>1</v>
      </c>
      <c r="MY134" s="2">
        <v>0</v>
      </c>
      <c r="MZ134" s="2">
        <v>1</v>
      </c>
      <c r="NA134" s="2">
        <v>1</v>
      </c>
      <c r="NB134" s="2">
        <v>1</v>
      </c>
      <c r="NC134" s="2">
        <v>1</v>
      </c>
      <c r="ND134" s="2">
        <v>1</v>
      </c>
      <c r="NE134" s="2">
        <v>0</v>
      </c>
      <c r="NF134" s="46">
        <v>1</v>
      </c>
      <c r="NG134" s="46">
        <v>1</v>
      </c>
      <c r="NH134" s="2">
        <v>1</v>
      </c>
      <c r="NI134" s="2">
        <v>1</v>
      </c>
      <c r="NJ134" s="38">
        <v>44075</v>
      </c>
      <c r="NK134" s="2">
        <v>3</v>
      </c>
      <c r="NL134" s="2">
        <v>1</v>
      </c>
      <c r="NM134" s="2">
        <v>0</v>
      </c>
      <c r="NN134" s="2">
        <v>0</v>
      </c>
      <c r="NO134" s="2">
        <v>0</v>
      </c>
      <c r="NP134" s="2">
        <v>0</v>
      </c>
      <c r="NQ134" s="2">
        <v>0</v>
      </c>
      <c r="NR134" s="2">
        <v>1</v>
      </c>
      <c r="NS134" s="2">
        <v>0</v>
      </c>
      <c r="NT134" s="2">
        <v>1</v>
      </c>
      <c r="NU134" s="2">
        <v>0</v>
      </c>
      <c r="NV134" s="2">
        <v>0</v>
      </c>
      <c r="NW134" s="2">
        <v>0</v>
      </c>
      <c r="NX134" s="2">
        <v>0</v>
      </c>
      <c r="NY134" s="2">
        <v>0</v>
      </c>
      <c r="NZ134" s="2">
        <v>0</v>
      </c>
      <c r="OA134" s="2">
        <v>0</v>
      </c>
      <c r="OB134" s="2">
        <v>0</v>
      </c>
      <c r="OC134" s="2">
        <v>0</v>
      </c>
      <c r="OD134" s="2">
        <v>0</v>
      </c>
      <c r="OE134" s="2">
        <v>0</v>
      </c>
      <c r="OF134" s="2">
        <v>0</v>
      </c>
      <c r="OG134" s="2">
        <v>0</v>
      </c>
      <c r="OH134" s="2">
        <v>1</v>
      </c>
      <c r="OI134" s="2">
        <v>1</v>
      </c>
      <c r="OJ134" s="2">
        <v>1</v>
      </c>
      <c r="OK134" s="2">
        <v>1</v>
      </c>
      <c r="OL134" s="2">
        <v>2</v>
      </c>
      <c r="OM134" s="2">
        <v>1</v>
      </c>
      <c r="ON134" s="2">
        <v>1</v>
      </c>
      <c r="OO134" s="2">
        <v>1</v>
      </c>
      <c r="OP134" s="2">
        <v>1</v>
      </c>
      <c r="OQ134" s="2">
        <v>3</v>
      </c>
      <c r="OR134" s="2">
        <v>1</v>
      </c>
      <c r="OS134" s="2">
        <v>1</v>
      </c>
      <c r="OT134" s="46">
        <v>1</v>
      </c>
      <c r="OU134" s="2">
        <v>1</v>
      </c>
      <c r="OV134" s="2">
        <v>1</v>
      </c>
      <c r="OW134" s="2">
        <v>1</v>
      </c>
      <c r="OX134" s="2">
        <v>1</v>
      </c>
      <c r="OY134" s="2">
        <v>1</v>
      </c>
      <c r="OZ134" s="2">
        <v>3</v>
      </c>
      <c r="PA134" s="2">
        <v>1</v>
      </c>
      <c r="PB134" s="2">
        <v>1</v>
      </c>
      <c r="PC134" s="46">
        <v>1</v>
      </c>
      <c r="PD134" s="46">
        <v>1</v>
      </c>
      <c r="PE134" s="2">
        <v>1</v>
      </c>
      <c r="PF134" s="2">
        <v>1</v>
      </c>
      <c r="PG134" s="2">
        <v>1</v>
      </c>
      <c r="PH134" s="46">
        <v>1</v>
      </c>
      <c r="PI134" s="2">
        <v>1</v>
      </c>
      <c r="PJ134" s="2">
        <v>2</v>
      </c>
      <c r="PK134" s="2">
        <v>1</v>
      </c>
      <c r="PL134" s="2">
        <v>1</v>
      </c>
      <c r="PM134" s="2">
        <v>2</v>
      </c>
      <c r="PN134" s="2">
        <v>1</v>
      </c>
      <c r="PO134" s="2">
        <v>1</v>
      </c>
      <c r="PP134" s="2">
        <v>3</v>
      </c>
      <c r="PQ134" s="2">
        <v>1</v>
      </c>
      <c r="PR134" s="2">
        <v>1</v>
      </c>
      <c r="PS134" s="2">
        <v>3</v>
      </c>
      <c r="PT134" s="2">
        <v>2</v>
      </c>
      <c r="PU134" s="2">
        <v>2</v>
      </c>
      <c r="PV134" s="2">
        <v>3</v>
      </c>
      <c r="PW134" s="2">
        <v>1</v>
      </c>
      <c r="PX134" s="2">
        <v>1</v>
      </c>
      <c r="PY134" s="2">
        <v>1</v>
      </c>
      <c r="PZ134" s="2">
        <v>1</v>
      </c>
      <c r="QA134" s="2">
        <v>1</v>
      </c>
      <c r="QB134" s="2">
        <v>1</v>
      </c>
      <c r="QC134" s="2">
        <v>1</v>
      </c>
      <c r="QD134" s="2">
        <v>3</v>
      </c>
      <c r="QE134" s="2">
        <v>1</v>
      </c>
      <c r="QF134" s="2">
        <v>3</v>
      </c>
      <c r="QG134" s="2">
        <v>1</v>
      </c>
      <c r="QH134" s="2">
        <v>1</v>
      </c>
      <c r="QI134" s="2">
        <v>3</v>
      </c>
      <c r="QJ134" s="2">
        <v>2</v>
      </c>
      <c r="QK134" s="2">
        <v>1</v>
      </c>
      <c r="QL134" s="2">
        <v>1</v>
      </c>
      <c r="QM134" s="2">
        <v>1</v>
      </c>
      <c r="QN134" s="2">
        <v>1</v>
      </c>
      <c r="QO134" s="2">
        <v>2</v>
      </c>
      <c r="QP134" s="2">
        <v>1</v>
      </c>
      <c r="QQ134" s="2">
        <v>2</v>
      </c>
      <c r="QR134" s="2">
        <v>0</v>
      </c>
      <c r="QT134" s="2">
        <v>0</v>
      </c>
      <c r="QV134" s="2">
        <v>3</v>
      </c>
      <c r="QW134" s="2">
        <v>3</v>
      </c>
      <c r="QX134" s="2">
        <v>1</v>
      </c>
      <c r="QY134" s="2">
        <v>0</v>
      </c>
      <c r="RA134" s="2">
        <v>1</v>
      </c>
      <c r="RB134" s="2">
        <v>1</v>
      </c>
      <c r="RC134" s="2">
        <v>1</v>
      </c>
      <c r="RD134" s="2">
        <v>2</v>
      </c>
      <c r="RE134" s="2">
        <v>1</v>
      </c>
      <c r="RF134" s="2">
        <v>1</v>
      </c>
      <c r="RG134" s="2">
        <v>1</v>
      </c>
      <c r="RH134" s="2">
        <v>1</v>
      </c>
      <c r="RJ134" s="2">
        <v>1</v>
      </c>
      <c r="RK134" s="2">
        <v>1</v>
      </c>
      <c r="RL134" s="2">
        <v>0</v>
      </c>
      <c r="RM134" s="2">
        <v>0</v>
      </c>
      <c r="RN134" s="2">
        <v>0</v>
      </c>
      <c r="RO134" s="2">
        <v>0</v>
      </c>
      <c r="RP134" s="2">
        <v>0</v>
      </c>
      <c r="RQ134" s="2">
        <v>0</v>
      </c>
      <c r="RR134" s="2">
        <v>1</v>
      </c>
      <c r="RS134" s="2">
        <v>0</v>
      </c>
      <c r="RT134" s="2">
        <v>1</v>
      </c>
      <c r="RU134" s="2">
        <v>0</v>
      </c>
      <c r="RV134" s="2">
        <v>0</v>
      </c>
      <c r="RW134" s="2">
        <v>0</v>
      </c>
      <c r="RX134" s="2">
        <v>0</v>
      </c>
      <c r="RY134" s="2">
        <v>0</v>
      </c>
      <c r="RZ134" s="2">
        <v>0</v>
      </c>
      <c r="SA134" s="2">
        <v>0</v>
      </c>
      <c r="SB134" s="2">
        <v>0</v>
      </c>
      <c r="SC134" s="2">
        <v>1</v>
      </c>
      <c r="SD134" s="2">
        <v>0</v>
      </c>
      <c r="SE134" s="2">
        <v>0</v>
      </c>
      <c r="SF134" s="2">
        <v>1</v>
      </c>
      <c r="SG134" s="2">
        <v>0</v>
      </c>
      <c r="SH134" s="2">
        <v>0</v>
      </c>
      <c r="SI134" s="2">
        <v>0</v>
      </c>
      <c r="SK134" s="2">
        <v>1</v>
      </c>
      <c r="SL134" s="2">
        <v>1</v>
      </c>
      <c r="SM134" s="2">
        <v>1</v>
      </c>
      <c r="SN134" s="2">
        <v>1</v>
      </c>
      <c r="SO134" s="2">
        <v>1</v>
      </c>
      <c r="SP134" s="2">
        <v>1</v>
      </c>
      <c r="SQ134" s="2">
        <v>1</v>
      </c>
      <c r="SR134" s="2">
        <v>1</v>
      </c>
      <c r="SS134" s="2">
        <v>1</v>
      </c>
      <c r="ST134" s="2">
        <v>1</v>
      </c>
      <c r="SU134" s="2">
        <v>0</v>
      </c>
      <c r="SV134" s="2">
        <v>1</v>
      </c>
      <c r="SW134" s="2">
        <v>1</v>
      </c>
      <c r="SX134" s="2">
        <v>0</v>
      </c>
      <c r="SY134" s="2">
        <v>0</v>
      </c>
      <c r="SZ134" s="2">
        <v>0</v>
      </c>
      <c r="TA134" s="2">
        <v>0</v>
      </c>
      <c r="TB134" s="2">
        <v>0</v>
      </c>
      <c r="TC134" s="2">
        <v>0</v>
      </c>
      <c r="TE134" s="2">
        <v>0</v>
      </c>
      <c r="TF134" s="2">
        <v>0</v>
      </c>
      <c r="TG134" s="2">
        <v>1</v>
      </c>
      <c r="TH134" s="2">
        <v>1</v>
      </c>
      <c r="TI134" s="2">
        <v>1</v>
      </c>
      <c r="TJ134" s="2">
        <v>1</v>
      </c>
      <c r="TK134" s="2">
        <v>1</v>
      </c>
      <c r="TL134" s="2">
        <v>0</v>
      </c>
      <c r="TN134" s="2">
        <v>0</v>
      </c>
      <c r="TP134" s="2">
        <v>1</v>
      </c>
      <c r="TQ134" s="2">
        <v>1</v>
      </c>
      <c r="TR134" s="2">
        <v>0</v>
      </c>
      <c r="TS134" s="2">
        <v>1</v>
      </c>
      <c r="TT134" s="2">
        <v>1</v>
      </c>
      <c r="TU134" s="2">
        <v>0</v>
      </c>
      <c r="TV134" s="2">
        <v>1</v>
      </c>
      <c r="TW134" s="2">
        <v>1</v>
      </c>
      <c r="TX134" s="2">
        <v>0</v>
      </c>
      <c r="TY134" s="2">
        <v>0</v>
      </c>
      <c r="UA134" s="2">
        <v>1</v>
      </c>
      <c r="UB134" s="2">
        <v>2</v>
      </c>
      <c r="UC134" s="2">
        <v>1</v>
      </c>
      <c r="UD134" s="2">
        <v>0</v>
      </c>
      <c r="UE134" s="2">
        <v>1</v>
      </c>
      <c r="UF134" s="2">
        <v>0</v>
      </c>
      <c r="UG134" s="2">
        <v>0</v>
      </c>
      <c r="UH134" s="2">
        <v>0</v>
      </c>
      <c r="UI134" s="2">
        <v>1</v>
      </c>
      <c r="UJ134" s="2">
        <v>1</v>
      </c>
      <c r="UK134" s="2">
        <v>0</v>
      </c>
      <c r="UL134" s="2">
        <v>0</v>
      </c>
      <c r="UM134" s="2">
        <v>0</v>
      </c>
      <c r="UN134" s="2">
        <v>0</v>
      </c>
      <c r="UO134" s="2">
        <v>0</v>
      </c>
      <c r="UP134" s="2">
        <v>1</v>
      </c>
      <c r="UQ134" s="2">
        <v>0</v>
      </c>
      <c r="UR134" s="2">
        <v>0</v>
      </c>
      <c r="US134" s="2">
        <v>1</v>
      </c>
      <c r="UT134" s="2">
        <v>1</v>
      </c>
      <c r="UU134" s="2">
        <v>1</v>
      </c>
      <c r="UV134" s="2">
        <v>1</v>
      </c>
      <c r="UW134" s="2">
        <v>1</v>
      </c>
      <c r="UX134" s="2">
        <v>1</v>
      </c>
      <c r="UY134" s="2">
        <v>0</v>
      </c>
      <c r="UZ134" s="2">
        <v>2</v>
      </c>
    </row>
    <row r="135" spans="1:572" x14ac:dyDescent="0.25">
      <c r="A135" s="2">
        <v>203</v>
      </c>
      <c r="B135" s="2" t="s">
        <v>114</v>
      </c>
      <c r="C135" s="2" t="s">
        <v>1328</v>
      </c>
      <c r="D135" s="2">
        <v>1</v>
      </c>
      <c r="F135" s="31" t="s">
        <v>2680</v>
      </c>
      <c r="G135" s="2">
        <v>1</v>
      </c>
      <c r="H135" s="2">
        <v>0</v>
      </c>
      <c r="J135" s="2">
        <v>1</v>
      </c>
      <c r="K135" s="2">
        <v>1</v>
      </c>
      <c r="L135" s="2">
        <v>1</v>
      </c>
      <c r="M135" s="2">
        <v>1</v>
      </c>
      <c r="N135" s="2">
        <v>1</v>
      </c>
      <c r="O135" s="2">
        <v>1</v>
      </c>
      <c r="P135" s="2">
        <v>1</v>
      </c>
      <c r="Q135" s="2">
        <v>1</v>
      </c>
      <c r="R135" s="2">
        <v>1</v>
      </c>
      <c r="S135" s="2">
        <v>1</v>
      </c>
      <c r="T135" s="2">
        <v>1</v>
      </c>
      <c r="U135" s="2">
        <v>1</v>
      </c>
      <c r="V135" s="2">
        <v>1</v>
      </c>
      <c r="W135" s="2">
        <v>1</v>
      </c>
      <c r="X135" s="2">
        <v>1</v>
      </c>
      <c r="Y135" s="2">
        <v>1</v>
      </c>
      <c r="Z135" s="2">
        <v>1</v>
      </c>
      <c r="AA135" s="2">
        <v>1</v>
      </c>
      <c r="AB135" s="2">
        <v>1</v>
      </c>
      <c r="AC135" s="2">
        <v>1</v>
      </c>
      <c r="AD135" s="2">
        <v>0</v>
      </c>
      <c r="AE135" s="2">
        <v>0</v>
      </c>
      <c r="AF135" s="2">
        <v>1</v>
      </c>
      <c r="AG135" s="2">
        <v>4</v>
      </c>
      <c r="AH135" s="2">
        <v>1</v>
      </c>
      <c r="AI135" s="2">
        <v>3</v>
      </c>
      <c r="AJ135" s="46">
        <v>1</v>
      </c>
      <c r="AK135" s="2">
        <v>1</v>
      </c>
      <c r="AL135" s="2">
        <v>0</v>
      </c>
      <c r="AM135" s="2">
        <v>0</v>
      </c>
      <c r="AN135" s="2">
        <v>0</v>
      </c>
      <c r="AO135" s="2">
        <v>0</v>
      </c>
      <c r="AP135" s="2">
        <v>1</v>
      </c>
      <c r="AQ135" s="2">
        <v>0</v>
      </c>
      <c r="AR135" s="2">
        <v>0</v>
      </c>
      <c r="AS135" s="2">
        <v>0</v>
      </c>
      <c r="AT135" s="2">
        <v>0</v>
      </c>
      <c r="AU135" s="2">
        <v>1</v>
      </c>
      <c r="AV135" s="2">
        <v>1</v>
      </c>
      <c r="AW135" s="2">
        <v>1</v>
      </c>
      <c r="AX135" s="2">
        <v>1</v>
      </c>
      <c r="AY135" s="2">
        <v>0</v>
      </c>
      <c r="AZ135" s="2">
        <v>0</v>
      </c>
      <c r="BA135" s="2">
        <v>0</v>
      </c>
      <c r="BB135" s="2">
        <v>0</v>
      </c>
      <c r="BC135" s="2">
        <v>0</v>
      </c>
      <c r="BD135" s="2">
        <v>0</v>
      </c>
      <c r="BE135" s="2">
        <v>0</v>
      </c>
      <c r="BF135" s="2">
        <v>1</v>
      </c>
      <c r="BG135" s="2">
        <v>4</v>
      </c>
      <c r="BH135" s="2">
        <v>0</v>
      </c>
      <c r="BI135" s="2">
        <v>0</v>
      </c>
      <c r="BJ135" s="2">
        <v>0</v>
      </c>
      <c r="BK135" s="2">
        <v>0</v>
      </c>
      <c r="BL135" s="2">
        <v>1</v>
      </c>
      <c r="BM135" s="2">
        <v>0</v>
      </c>
      <c r="BN135" s="2">
        <v>0</v>
      </c>
      <c r="BO135" s="2">
        <v>0</v>
      </c>
      <c r="BP135" s="2">
        <v>0</v>
      </c>
      <c r="BQ135" s="2">
        <v>3</v>
      </c>
      <c r="BR135" s="2">
        <v>2</v>
      </c>
      <c r="BS135" s="2">
        <v>1</v>
      </c>
      <c r="BT135" s="2">
        <v>1</v>
      </c>
      <c r="BU135" s="2">
        <v>0</v>
      </c>
      <c r="BV135" s="2">
        <v>0</v>
      </c>
      <c r="BW135" s="2">
        <v>0</v>
      </c>
      <c r="BX135" s="2">
        <v>0</v>
      </c>
      <c r="BY135" s="2">
        <v>0</v>
      </c>
      <c r="BZ135" s="2">
        <v>0</v>
      </c>
      <c r="CA135" s="2">
        <v>0</v>
      </c>
      <c r="CB135" s="2">
        <v>0</v>
      </c>
      <c r="CC135" s="2">
        <v>1</v>
      </c>
      <c r="CD135" s="2" t="s">
        <v>2531</v>
      </c>
      <c r="CE135" s="2">
        <v>16478</v>
      </c>
      <c r="CF135" s="46">
        <v>6932</v>
      </c>
      <c r="CG135" s="2">
        <v>0</v>
      </c>
      <c r="CH135" s="46">
        <v>4</v>
      </c>
      <c r="CI135" s="2">
        <v>4</v>
      </c>
      <c r="CJ135" s="2">
        <v>0</v>
      </c>
      <c r="CK135" s="2">
        <v>0</v>
      </c>
      <c r="CL135" s="2">
        <v>0</v>
      </c>
      <c r="CM135" s="2">
        <v>0</v>
      </c>
      <c r="CN135" s="2">
        <v>0</v>
      </c>
      <c r="CO135" s="2">
        <v>1</v>
      </c>
      <c r="CP135" s="2">
        <v>0</v>
      </c>
      <c r="CR135" s="2">
        <v>1</v>
      </c>
      <c r="CT135" s="46">
        <v>9</v>
      </c>
      <c r="CU135" s="46">
        <v>360</v>
      </c>
      <c r="CV135" s="2">
        <v>0</v>
      </c>
      <c r="CX135" s="2">
        <v>0</v>
      </c>
      <c r="CZ135" s="2">
        <v>0</v>
      </c>
      <c r="DB135" s="46">
        <v>5</v>
      </c>
      <c r="DC135" s="46">
        <v>120</v>
      </c>
      <c r="DD135" s="46">
        <v>4</v>
      </c>
      <c r="DE135" s="46">
        <v>160</v>
      </c>
      <c r="DF135" s="2">
        <v>1</v>
      </c>
      <c r="DG135" s="2">
        <v>20</v>
      </c>
      <c r="DH135" s="46">
        <v>4</v>
      </c>
      <c r="DI135" s="46">
        <v>160</v>
      </c>
      <c r="DJ135" s="46">
        <v>0</v>
      </c>
      <c r="DK135" s="46"/>
      <c r="DL135" s="2">
        <v>2</v>
      </c>
      <c r="DM135" s="2">
        <v>70</v>
      </c>
      <c r="DN135" s="46">
        <v>10</v>
      </c>
      <c r="DO135" s="46">
        <v>400</v>
      </c>
      <c r="DP135" s="46">
        <v>4</v>
      </c>
      <c r="DQ135" s="46">
        <v>110</v>
      </c>
      <c r="DR135" s="2">
        <v>1</v>
      </c>
      <c r="DS135" s="46">
        <v>1</v>
      </c>
      <c r="DT135" s="46">
        <v>40</v>
      </c>
      <c r="DU135" s="46">
        <v>0</v>
      </c>
      <c r="DV135" s="46"/>
      <c r="DW135" s="46">
        <v>1</v>
      </c>
      <c r="DX135" s="46">
        <v>40</v>
      </c>
      <c r="DY135" s="46">
        <v>0</v>
      </c>
      <c r="DZ135" s="46"/>
      <c r="EA135" s="46">
        <v>0</v>
      </c>
      <c r="EB135" s="46"/>
      <c r="EC135" s="46">
        <v>0</v>
      </c>
      <c r="ED135" s="46"/>
      <c r="EE135" s="46">
        <v>0</v>
      </c>
      <c r="EF135" s="46"/>
      <c r="EG135" s="46">
        <v>0</v>
      </c>
      <c r="EH135" s="46"/>
      <c r="EI135" s="2">
        <v>3</v>
      </c>
      <c r="EJ135" s="2">
        <v>0</v>
      </c>
      <c r="EK135" s="2">
        <v>0</v>
      </c>
      <c r="EL135" s="2">
        <v>0</v>
      </c>
      <c r="EM135" s="2">
        <v>2</v>
      </c>
      <c r="EN135" s="2">
        <v>2</v>
      </c>
      <c r="EO135" s="2">
        <v>1</v>
      </c>
      <c r="EP135" s="2">
        <v>0</v>
      </c>
      <c r="EQ135" s="2">
        <v>0</v>
      </c>
      <c r="ER135" s="2">
        <v>0</v>
      </c>
      <c r="ES135" s="2">
        <v>2</v>
      </c>
      <c r="ET135" s="2">
        <v>0</v>
      </c>
      <c r="EU135" s="2">
        <v>1</v>
      </c>
      <c r="EV135" s="2">
        <v>0</v>
      </c>
      <c r="EW135" s="2">
        <v>0</v>
      </c>
      <c r="EX135" s="2">
        <v>1</v>
      </c>
      <c r="EY135" s="2">
        <v>0</v>
      </c>
      <c r="EZ135" s="2">
        <v>0</v>
      </c>
      <c r="FA135" s="2">
        <v>0</v>
      </c>
      <c r="FB135" s="2">
        <v>0</v>
      </c>
      <c r="FC135" s="2">
        <v>0</v>
      </c>
      <c r="FD135" s="2">
        <v>0</v>
      </c>
      <c r="FZ135" s="2">
        <v>0</v>
      </c>
      <c r="GV135" s="2">
        <v>1</v>
      </c>
      <c r="GW135" s="2">
        <v>0</v>
      </c>
      <c r="GX135" s="2">
        <v>0</v>
      </c>
      <c r="GY135" s="2">
        <v>0</v>
      </c>
      <c r="GZ135" s="2">
        <v>0</v>
      </c>
      <c r="HA135" s="2">
        <v>0</v>
      </c>
      <c r="HB135" s="2">
        <v>0</v>
      </c>
      <c r="HC135" s="2">
        <v>0</v>
      </c>
      <c r="HD135" s="2">
        <v>0</v>
      </c>
      <c r="HE135" s="2">
        <v>0</v>
      </c>
      <c r="HF135" s="2">
        <v>0</v>
      </c>
      <c r="HG135" s="2">
        <v>3</v>
      </c>
      <c r="HH135" s="2">
        <v>2</v>
      </c>
      <c r="HI135" s="2">
        <v>1</v>
      </c>
      <c r="HJ135" s="2">
        <v>1</v>
      </c>
      <c r="HK135" s="2">
        <v>0</v>
      </c>
      <c r="HL135" s="2">
        <v>0</v>
      </c>
      <c r="HM135" s="2">
        <v>0</v>
      </c>
      <c r="HN135" s="2">
        <v>0</v>
      </c>
      <c r="HO135" s="2">
        <v>0</v>
      </c>
      <c r="HP135" s="2">
        <v>0</v>
      </c>
      <c r="HQ135" s="2">
        <v>0</v>
      </c>
      <c r="HR135" s="2">
        <v>1</v>
      </c>
      <c r="HS135" s="2">
        <v>1</v>
      </c>
      <c r="HT135" s="2">
        <v>0</v>
      </c>
      <c r="HU135" s="2">
        <v>1</v>
      </c>
      <c r="HV135" s="2">
        <v>0</v>
      </c>
      <c r="HW135" s="2">
        <v>0</v>
      </c>
      <c r="HX135" s="2">
        <v>0</v>
      </c>
      <c r="HY135" s="2">
        <v>0</v>
      </c>
      <c r="HZ135" s="2">
        <v>0</v>
      </c>
      <c r="IA135" s="2">
        <v>0</v>
      </c>
      <c r="IB135" s="2">
        <v>0</v>
      </c>
      <c r="IC135" s="2">
        <v>0</v>
      </c>
      <c r="ID135" s="2">
        <v>0</v>
      </c>
      <c r="IE135" s="2">
        <v>0</v>
      </c>
      <c r="IF135" s="2">
        <v>0</v>
      </c>
      <c r="IG135" s="2">
        <v>0</v>
      </c>
      <c r="IP135" s="2">
        <v>3</v>
      </c>
      <c r="IQ135" s="2">
        <v>1</v>
      </c>
      <c r="IR135" s="2">
        <v>0</v>
      </c>
      <c r="IS135" s="2">
        <v>2</v>
      </c>
      <c r="IT135" s="2">
        <v>3</v>
      </c>
      <c r="IU135" s="2">
        <v>1</v>
      </c>
      <c r="IV135" s="2">
        <v>0</v>
      </c>
      <c r="IW135" s="2">
        <v>1</v>
      </c>
      <c r="IX135" s="2">
        <v>0</v>
      </c>
      <c r="IY135" s="2">
        <v>0</v>
      </c>
      <c r="IZ135" s="2">
        <v>4</v>
      </c>
      <c r="JA135" s="2">
        <v>1</v>
      </c>
      <c r="JB135" s="2">
        <v>0</v>
      </c>
      <c r="JK135" s="2">
        <v>0</v>
      </c>
      <c r="JL135" s="2">
        <v>1</v>
      </c>
      <c r="JM135" s="2">
        <v>0</v>
      </c>
      <c r="JN135" s="2">
        <v>2</v>
      </c>
      <c r="JO135" s="2">
        <v>0</v>
      </c>
      <c r="JP135" s="2">
        <v>1</v>
      </c>
      <c r="JQ135" s="2">
        <v>0</v>
      </c>
      <c r="JR135" s="2">
        <v>0</v>
      </c>
      <c r="JS135" s="2">
        <v>0</v>
      </c>
      <c r="JT135" s="2">
        <v>0</v>
      </c>
      <c r="JU135" s="2">
        <v>1</v>
      </c>
      <c r="JV135" s="2">
        <v>1</v>
      </c>
      <c r="JW135" s="2">
        <v>0</v>
      </c>
      <c r="KF135" s="2">
        <v>1</v>
      </c>
      <c r="KG135" s="2">
        <v>7</v>
      </c>
      <c r="KH135" s="2">
        <v>1</v>
      </c>
      <c r="KJ135" s="2">
        <v>4</v>
      </c>
      <c r="KK135" s="2">
        <v>4</v>
      </c>
      <c r="KL135" s="2">
        <v>4</v>
      </c>
      <c r="KM135" s="2">
        <v>4</v>
      </c>
      <c r="KN135" s="2">
        <v>4</v>
      </c>
      <c r="KO135" s="2">
        <v>3</v>
      </c>
      <c r="KP135" s="2">
        <v>4</v>
      </c>
      <c r="KQ135" s="2">
        <v>2</v>
      </c>
      <c r="KR135" s="2">
        <v>4</v>
      </c>
      <c r="KS135" s="2">
        <v>4</v>
      </c>
      <c r="KT135" s="2">
        <v>2</v>
      </c>
      <c r="KU135" s="2">
        <v>4</v>
      </c>
      <c r="KV135" s="2">
        <v>0</v>
      </c>
      <c r="LE135" s="2">
        <v>1</v>
      </c>
      <c r="LF135" s="2">
        <v>1</v>
      </c>
      <c r="LG135" s="2">
        <v>1</v>
      </c>
      <c r="LH135" s="2">
        <v>0</v>
      </c>
      <c r="LI135" s="2">
        <v>0</v>
      </c>
      <c r="LJ135" s="2">
        <v>0</v>
      </c>
      <c r="LK135" s="2">
        <v>1</v>
      </c>
      <c r="LL135" s="2">
        <v>1</v>
      </c>
      <c r="LM135" s="2">
        <v>0</v>
      </c>
      <c r="LN135" s="46">
        <v>1</v>
      </c>
      <c r="LO135" s="46">
        <v>1</v>
      </c>
      <c r="LP135" s="2">
        <v>1</v>
      </c>
      <c r="LQ135" s="2">
        <v>1</v>
      </c>
      <c r="LR135" s="2">
        <v>0</v>
      </c>
      <c r="LS135" s="2">
        <v>1</v>
      </c>
      <c r="LT135" s="46">
        <v>1</v>
      </c>
      <c r="LU135" s="46">
        <v>1</v>
      </c>
      <c r="LV135" s="2">
        <v>1</v>
      </c>
      <c r="LW135" s="2">
        <v>0</v>
      </c>
      <c r="LX135" s="2">
        <v>0</v>
      </c>
      <c r="LY135" s="46">
        <v>1</v>
      </c>
      <c r="LZ135" s="46">
        <v>1</v>
      </c>
      <c r="MA135" s="46">
        <v>0</v>
      </c>
      <c r="MB135" s="2">
        <v>0</v>
      </c>
      <c r="MC135" s="2">
        <v>1</v>
      </c>
      <c r="MD135" s="2">
        <v>0</v>
      </c>
      <c r="ME135" s="2">
        <v>0</v>
      </c>
      <c r="MF135" s="2">
        <v>1</v>
      </c>
      <c r="MG135" s="2">
        <v>0</v>
      </c>
      <c r="MH135" s="2">
        <v>1</v>
      </c>
      <c r="MI135" s="2">
        <v>1</v>
      </c>
      <c r="MJ135" s="2">
        <v>1</v>
      </c>
      <c r="MK135" s="2">
        <v>1</v>
      </c>
      <c r="ML135" s="2">
        <v>1</v>
      </c>
      <c r="MM135" s="2">
        <v>1</v>
      </c>
      <c r="MN135" s="46">
        <v>1</v>
      </c>
      <c r="MO135" s="46">
        <v>1</v>
      </c>
      <c r="MP135" s="2">
        <v>0</v>
      </c>
      <c r="MQ135" s="2">
        <v>0</v>
      </c>
      <c r="MR135" s="2">
        <v>0</v>
      </c>
      <c r="MS135" s="2">
        <v>2</v>
      </c>
      <c r="MT135" s="2">
        <v>2</v>
      </c>
      <c r="MU135" s="2">
        <v>3</v>
      </c>
      <c r="MV135" s="2">
        <v>3</v>
      </c>
      <c r="MW135" s="2">
        <v>2</v>
      </c>
      <c r="MX135" s="2">
        <v>2</v>
      </c>
      <c r="MY135" s="2">
        <v>0</v>
      </c>
      <c r="MZ135" s="2">
        <v>0</v>
      </c>
      <c r="NA135" s="2">
        <v>1</v>
      </c>
      <c r="NB135" s="2">
        <v>1</v>
      </c>
      <c r="NC135" s="2">
        <v>1</v>
      </c>
      <c r="ND135" s="2">
        <v>1</v>
      </c>
      <c r="NE135" s="2">
        <v>0</v>
      </c>
      <c r="NF135" s="46">
        <v>1</v>
      </c>
      <c r="NG135" s="46">
        <v>0</v>
      </c>
      <c r="NH135" s="2">
        <v>1</v>
      </c>
      <c r="NI135" s="2">
        <v>1</v>
      </c>
      <c r="NJ135" s="2">
        <v>44068</v>
      </c>
      <c r="NK135" s="2">
        <v>2</v>
      </c>
      <c r="NL135" s="2">
        <v>0</v>
      </c>
      <c r="NM135" s="2">
        <v>0</v>
      </c>
      <c r="NN135" s="2">
        <v>0</v>
      </c>
      <c r="NO135" s="2">
        <v>0</v>
      </c>
      <c r="NP135" s="2">
        <v>0</v>
      </c>
      <c r="NQ135" s="2">
        <v>0</v>
      </c>
      <c r="NR135" s="2">
        <v>0</v>
      </c>
      <c r="NS135" s="2">
        <v>0</v>
      </c>
      <c r="NT135" s="2">
        <v>0</v>
      </c>
      <c r="NU135" s="2">
        <v>0</v>
      </c>
      <c r="NV135" s="2">
        <v>0</v>
      </c>
      <c r="NW135" s="2">
        <v>0</v>
      </c>
      <c r="NX135" s="2">
        <v>0</v>
      </c>
      <c r="NY135" s="2">
        <v>0</v>
      </c>
      <c r="NZ135" s="2">
        <v>0</v>
      </c>
      <c r="OA135" s="2">
        <v>0</v>
      </c>
      <c r="OB135" s="2">
        <v>0</v>
      </c>
      <c r="OC135" s="2">
        <v>0</v>
      </c>
      <c r="OD135" s="2">
        <v>0</v>
      </c>
      <c r="OE135" s="2">
        <v>0</v>
      </c>
      <c r="OF135" s="2">
        <v>0</v>
      </c>
      <c r="OG135" s="2">
        <v>0</v>
      </c>
      <c r="OH135" s="2">
        <v>0</v>
      </c>
      <c r="OI135" s="2">
        <v>1</v>
      </c>
      <c r="OJ135" s="2">
        <v>1</v>
      </c>
      <c r="OK135" s="2">
        <v>2</v>
      </c>
      <c r="OL135" s="2">
        <v>1</v>
      </c>
      <c r="OM135" s="2">
        <v>1</v>
      </c>
      <c r="ON135" s="2">
        <v>3</v>
      </c>
      <c r="OO135" s="2">
        <v>1</v>
      </c>
      <c r="OP135" s="2">
        <v>1</v>
      </c>
      <c r="OQ135" s="2">
        <v>1</v>
      </c>
      <c r="OR135" s="2">
        <v>1</v>
      </c>
      <c r="OS135" s="2">
        <v>2</v>
      </c>
      <c r="OT135" s="46">
        <v>1</v>
      </c>
      <c r="OU135" s="2">
        <v>3</v>
      </c>
      <c r="OV135" s="2">
        <v>1</v>
      </c>
      <c r="OW135" s="2">
        <v>1</v>
      </c>
      <c r="OX135" s="2">
        <v>1</v>
      </c>
      <c r="OY135" s="2">
        <v>1</v>
      </c>
      <c r="OZ135" s="2">
        <v>2</v>
      </c>
      <c r="PA135" s="2">
        <v>1</v>
      </c>
      <c r="PB135" s="2">
        <v>1</v>
      </c>
      <c r="PC135" s="46">
        <v>1</v>
      </c>
      <c r="PD135" s="46">
        <v>1</v>
      </c>
      <c r="PE135" s="2">
        <v>1</v>
      </c>
      <c r="PF135" s="2">
        <v>1</v>
      </c>
      <c r="PG135" s="2">
        <v>3</v>
      </c>
      <c r="PH135" s="46">
        <v>1</v>
      </c>
      <c r="PI135" s="2">
        <v>1</v>
      </c>
      <c r="PJ135" s="2">
        <v>1</v>
      </c>
      <c r="PK135" s="2">
        <v>3</v>
      </c>
      <c r="PL135" s="2">
        <v>1</v>
      </c>
      <c r="PM135" s="2">
        <v>1</v>
      </c>
      <c r="PN135" s="2">
        <v>1</v>
      </c>
      <c r="PO135" s="2">
        <v>1</v>
      </c>
      <c r="PP135" s="2">
        <v>3</v>
      </c>
      <c r="PQ135" s="2">
        <v>3</v>
      </c>
      <c r="PR135" s="2">
        <v>1</v>
      </c>
      <c r="PS135" s="2">
        <v>1</v>
      </c>
      <c r="PT135" s="2">
        <v>1</v>
      </c>
      <c r="PU135" s="2">
        <v>3</v>
      </c>
      <c r="PV135" s="2">
        <v>1</v>
      </c>
      <c r="PW135" s="2">
        <v>1</v>
      </c>
      <c r="PX135" s="2">
        <v>1</v>
      </c>
      <c r="PY135" s="2">
        <v>1</v>
      </c>
      <c r="PZ135" s="2">
        <v>3</v>
      </c>
      <c r="QA135" s="2">
        <v>1</v>
      </c>
      <c r="QB135" s="2">
        <v>1</v>
      </c>
      <c r="QC135" s="2">
        <v>1</v>
      </c>
      <c r="QD135" s="2">
        <v>1</v>
      </c>
      <c r="QE135" s="2">
        <v>1</v>
      </c>
      <c r="QF135" s="2">
        <v>1</v>
      </c>
      <c r="QG135" s="2">
        <v>1</v>
      </c>
      <c r="QH135" s="2">
        <v>1</v>
      </c>
      <c r="QI135" s="2">
        <v>3</v>
      </c>
      <c r="QJ135" s="2">
        <v>1</v>
      </c>
      <c r="QK135" s="2">
        <v>0</v>
      </c>
      <c r="QL135" s="2">
        <v>1</v>
      </c>
      <c r="QM135" s="2">
        <v>1</v>
      </c>
      <c r="QN135" s="2">
        <v>1</v>
      </c>
      <c r="QO135" s="2">
        <v>3</v>
      </c>
      <c r="QP135" s="2">
        <v>1</v>
      </c>
      <c r="QQ135" s="2">
        <v>1</v>
      </c>
      <c r="QR135" s="2">
        <v>1</v>
      </c>
      <c r="QS135" s="2" t="s">
        <v>2532</v>
      </c>
      <c r="QT135" s="2">
        <v>0</v>
      </c>
      <c r="QV135" s="2">
        <v>1</v>
      </c>
      <c r="QW135" s="2">
        <v>1</v>
      </c>
      <c r="QX135" s="2">
        <v>1</v>
      </c>
      <c r="QY135" s="2">
        <v>0</v>
      </c>
      <c r="RA135" s="2">
        <v>0</v>
      </c>
      <c r="RB135" s="2">
        <v>1</v>
      </c>
      <c r="RC135" s="2">
        <v>1</v>
      </c>
      <c r="RD135" s="2">
        <v>2</v>
      </c>
      <c r="RE135" s="2">
        <v>1</v>
      </c>
      <c r="RF135" s="2">
        <v>1</v>
      </c>
      <c r="RG135" s="2">
        <v>1</v>
      </c>
      <c r="RH135" s="2">
        <v>1</v>
      </c>
      <c r="RJ135" s="2">
        <v>1</v>
      </c>
      <c r="RK135" s="2">
        <v>1</v>
      </c>
      <c r="RL135" s="2">
        <v>1</v>
      </c>
      <c r="RM135" s="2">
        <v>0</v>
      </c>
      <c r="RN135" s="2">
        <v>0</v>
      </c>
      <c r="RO135" s="2">
        <v>0</v>
      </c>
      <c r="RP135" s="2">
        <v>1</v>
      </c>
      <c r="RQ135" s="2">
        <v>0</v>
      </c>
      <c r="RR135" s="2">
        <v>1</v>
      </c>
      <c r="RS135" s="2">
        <v>1</v>
      </c>
      <c r="RT135" s="2">
        <v>0</v>
      </c>
      <c r="RU135" s="2">
        <v>1</v>
      </c>
      <c r="RV135" s="2">
        <v>0</v>
      </c>
      <c r="RW135" s="2">
        <v>1</v>
      </c>
      <c r="RX135" s="2">
        <v>1</v>
      </c>
      <c r="RY135" s="2">
        <v>0</v>
      </c>
      <c r="RZ135" s="2">
        <v>0</v>
      </c>
      <c r="SA135" s="2">
        <v>1</v>
      </c>
      <c r="SB135" s="2">
        <v>1</v>
      </c>
      <c r="SC135" s="2">
        <v>1</v>
      </c>
      <c r="SD135" s="2">
        <v>0</v>
      </c>
      <c r="SE135" s="2">
        <v>0</v>
      </c>
      <c r="SF135" s="2">
        <v>1</v>
      </c>
      <c r="SG135" s="2">
        <v>1</v>
      </c>
      <c r="SH135" s="2">
        <v>0</v>
      </c>
      <c r="SI135" s="2">
        <v>0</v>
      </c>
      <c r="SK135" s="2">
        <v>1</v>
      </c>
      <c r="SL135" s="2">
        <v>1</v>
      </c>
      <c r="SM135" s="2">
        <v>1</v>
      </c>
      <c r="SN135" s="2">
        <v>1</v>
      </c>
      <c r="SO135" s="2">
        <v>1</v>
      </c>
      <c r="SP135" s="2">
        <v>1</v>
      </c>
      <c r="SQ135" s="2">
        <v>0</v>
      </c>
      <c r="SR135" s="2">
        <v>0</v>
      </c>
      <c r="SS135" s="2">
        <v>0</v>
      </c>
      <c r="ST135" s="2">
        <v>0</v>
      </c>
      <c r="SU135" s="2">
        <v>1</v>
      </c>
      <c r="SV135" s="2">
        <v>0</v>
      </c>
      <c r="SW135" s="2">
        <v>0</v>
      </c>
      <c r="SX135" s="2">
        <v>0</v>
      </c>
      <c r="SY135" s="2">
        <v>0</v>
      </c>
      <c r="SZ135" s="2">
        <v>0</v>
      </c>
      <c r="TA135" s="2">
        <v>0</v>
      </c>
      <c r="TB135" s="2">
        <v>0</v>
      </c>
      <c r="TC135" s="2">
        <v>0</v>
      </c>
      <c r="TE135" s="2">
        <v>0</v>
      </c>
      <c r="TF135" s="2">
        <v>0</v>
      </c>
      <c r="TG135" s="2">
        <v>1</v>
      </c>
      <c r="TH135" s="2">
        <v>1</v>
      </c>
      <c r="TI135" s="2">
        <v>1</v>
      </c>
      <c r="TJ135" s="2">
        <v>1</v>
      </c>
      <c r="TK135" s="2">
        <v>0</v>
      </c>
      <c r="TL135" s="2">
        <v>1</v>
      </c>
      <c r="TM135" s="2">
        <v>1</v>
      </c>
      <c r="TN135" s="2">
        <v>1</v>
      </c>
      <c r="TO135" s="2">
        <v>1</v>
      </c>
      <c r="TP135" s="2">
        <v>1</v>
      </c>
      <c r="TQ135" s="2">
        <v>1</v>
      </c>
      <c r="TR135" s="2">
        <v>1</v>
      </c>
      <c r="TS135" s="2">
        <v>1</v>
      </c>
      <c r="TT135" s="2">
        <v>1</v>
      </c>
      <c r="TU135" s="2">
        <v>0</v>
      </c>
      <c r="TV135" s="2">
        <v>1</v>
      </c>
      <c r="TW135" s="2">
        <v>0</v>
      </c>
      <c r="TX135" s="2">
        <v>0</v>
      </c>
      <c r="TY135" s="2">
        <v>0</v>
      </c>
      <c r="UA135" s="2">
        <v>1</v>
      </c>
      <c r="UB135" s="2">
        <v>1</v>
      </c>
      <c r="UC135" s="2">
        <v>1</v>
      </c>
      <c r="UD135" s="2">
        <v>1</v>
      </c>
      <c r="UE135" s="2">
        <v>1</v>
      </c>
      <c r="UF135" s="2">
        <v>1</v>
      </c>
      <c r="UG135" s="2">
        <v>1</v>
      </c>
      <c r="UH135" s="2">
        <v>0</v>
      </c>
      <c r="UI135" s="2">
        <v>1</v>
      </c>
      <c r="UJ135" s="2">
        <v>1</v>
      </c>
      <c r="UK135" s="2">
        <v>0</v>
      </c>
      <c r="UL135" s="2">
        <v>0</v>
      </c>
      <c r="UM135" s="2">
        <v>1</v>
      </c>
      <c r="UN135" s="2">
        <v>0</v>
      </c>
      <c r="UO135" s="2">
        <v>0</v>
      </c>
      <c r="UP135" s="2">
        <v>1</v>
      </c>
      <c r="UQ135" s="2">
        <v>1</v>
      </c>
      <c r="UR135" s="2">
        <v>1</v>
      </c>
      <c r="US135" s="2">
        <v>1</v>
      </c>
      <c r="UT135" s="2">
        <v>0</v>
      </c>
      <c r="UU135" s="2">
        <v>1</v>
      </c>
      <c r="UV135" s="2">
        <v>1</v>
      </c>
      <c r="UW135" s="2">
        <v>1</v>
      </c>
      <c r="UX135" s="2">
        <v>0</v>
      </c>
      <c r="UY135" s="2">
        <v>0</v>
      </c>
      <c r="UZ135" s="2">
        <v>2</v>
      </c>
    </row>
    <row r="136" spans="1:572" x14ac:dyDescent="0.25">
      <c r="A136" s="2">
        <v>204</v>
      </c>
      <c r="B136" s="2" t="s">
        <v>114</v>
      </c>
      <c r="C136" s="2" t="s">
        <v>1328</v>
      </c>
      <c r="D136" s="2">
        <v>1</v>
      </c>
      <c r="F136" s="31" t="s">
        <v>2681</v>
      </c>
      <c r="G136" s="2">
        <v>1</v>
      </c>
      <c r="H136" s="2">
        <v>0</v>
      </c>
      <c r="J136" s="2">
        <v>1</v>
      </c>
      <c r="K136" s="2">
        <v>0</v>
      </c>
      <c r="L136" s="2">
        <v>0</v>
      </c>
      <c r="M136" s="2">
        <v>1</v>
      </c>
      <c r="N136" s="2">
        <v>1</v>
      </c>
      <c r="O136" s="2">
        <v>1</v>
      </c>
      <c r="P136" s="2">
        <v>1</v>
      </c>
      <c r="Q136" s="2">
        <v>1</v>
      </c>
      <c r="R136" s="2">
        <v>1</v>
      </c>
      <c r="S136" s="2">
        <v>1</v>
      </c>
      <c r="T136" s="2">
        <v>1</v>
      </c>
      <c r="U136" s="2">
        <v>1</v>
      </c>
      <c r="V136" s="2">
        <v>1</v>
      </c>
      <c r="W136" s="2">
        <v>1</v>
      </c>
      <c r="X136" s="2">
        <v>1</v>
      </c>
      <c r="Y136" s="2">
        <v>1</v>
      </c>
      <c r="Z136" s="2">
        <v>1</v>
      </c>
      <c r="AA136" s="2">
        <v>1</v>
      </c>
      <c r="AB136" s="2">
        <v>1</v>
      </c>
      <c r="AC136" s="2">
        <v>0</v>
      </c>
      <c r="AD136" s="2">
        <v>1</v>
      </c>
      <c r="AE136" s="2">
        <v>0</v>
      </c>
      <c r="AF136" s="2">
        <v>1</v>
      </c>
      <c r="AG136" s="2">
        <v>4</v>
      </c>
      <c r="AH136" s="2">
        <v>1</v>
      </c>
      <c r="AI136" s="2">
        <v>3</v>
      </c>
      <c r="AJ136" s="46">
        <v>1</v>
      </c>
      <c r="AK136" s="2">
        <v>0</v>
      </c>
      <c r="AL136" s="2">
        <v>0</v>
      </c>
      <c r="AM136" s="2">
        <v>0</v>
      </c>
      <c r="AN136" s="2">
        <v>0</v>
      </c>
      <c r="AO136" s="2">
        <v>0</v>
      </c>
      <c r="AP136" s="2">
        <v>1</v>
      </c>
      <c r="AQ136" s="2">
        <v>0</v>
      </c>
      <c r="AR136" s="2">
        <v>1</v>
      </c>
      <c r="AS136" s="2">
        <v>0</v>
      </c>
      <c r="AT136" s="2">
        <v>0</v>
      </c>
      <c r="AU136" s="2">
        <v>0</v>
      </c>
      <c r="AV136" s="2">
        <v>0</v>
      </c>
      <c r="AW136" s="2">
        <v>0</v>
      </c>
      <c r="AX136" s="2">
        <v>0</v>
      </c>
      <c r="AY136" s="2">
        <v>0</v>
      </c>
      <c r="AZ136" s="2">
        <v>0</v>
      </c>
      <c r="BA136" s="2">
        <v>0</v>
      </c>
      <c r="BB136" s="2">
        <v>0</v>
      </c>
      <c r="BC136" s="2">
        <v>0</v>
      </c>
      <c r="BD136" s="2">
        <v>0</v>
      </c>
      <c r="BE136" s="2">
        <v>0</v>
      </c>
      <c r="BF136" s="2">
        <v>1</v>
      </c>
      <c r="BG136" s="2">
        <v>0</v>
      </c>
      <c r="BH136" s="2">
        <v>0</v>
      </c>
      <c r="BI136" s="2">
        <v>0</v>
      </c>
      <c r="BJ136" s="2">
        <v>0</v>
      </c>
      <c r="BK136" s="2">
        <v>1</v>
      </c>
      <c r="BL136" s="2">
        <v>1</v>
      </c>
      <c r="BM136" s="2">
        <v>0</v>
      </c>
      <c r="BN136" s="2">
        <v>0</v>
      </c>
      <c r="BO136" s="2">
        <v>0</v>
      </c>
      <c r="BP136" s="2">
        <v>0</v>
      </c>
      <c r="BQ136" s="2">
        <v>0</v>
      </c>
      <c r="BR136" s="2">
        <v>1</v>
      </c>
      <c r="BS136" s="2">
        <v>0</v>
      </c>
      <c r="CB136" s="2">
        <v>1</v>
      </c>
      <c r="CC136" s="2">
        <v>1</v>
      </c>
      <c r="CD136" s="2" t="s">
        <v>1464</v>
      </c>
      <c r="CE136" s="2">
        <v>16000</v>
      </c>
      <c r="CF136" s="46">
        <v>8521</v>
      </c>
      <c r="CG136" s="2">
        <v>0</v>
      </c>
      <c r="CH136" s="46">
        <v>3</v>
      </c>
      <c r="CI136" s="2">
        <v>1</v>
      </c>
      <c r="CJ136" s="2">
        <v>0</v>
      </c>
      <c r="CK136" s="2">
        <v>0</v>
      </c>
      <c r="CL136" s="2">
        <v>1</v>
      </c>
      <c r="CM136" s="2">
        <v>1</v>
      </c>
      <c r="CN136" s="2">
        <v>0</v>
      </c>
      <c r="CO136" s="2">
        <v>1</v>
      </c>
      <c r="CP136" s="2">
        <v>1</v>
      </c>
      <c r="CQ136" s="2">
        <v>1</v>
      </c>
      <c r="CR136" s="2">
        <v>1</v>
      </c>
      <c r="CT136" s="46">
        <v>21</v>
      </c>
      <c r="CU136" s="46">
        <v>240</v>
      </c>
      <c r="CV136" s="2">
        <v>0</v>
      </c>
      <c r="CX136" s="2">
        <v>1</v>
      </c>
      <c r="CY136" s="2">
        <v>40</v>
      </c>
      <c r="CZ136" s="2">
        <v>0</v>
      </c>
      <c r="DB136" s="46">
        <v>1</v>
      </c>
      <c r="DC136" s="46">
        <v>40</v>
      </c>
      <c r="DD136" s="46">
        <v>3</v>
      </c>
      <c r="DE136" s="46">
        <v>120</v>
      </c>
      <c r="DF136" s="2">
        <v>1</v>
      </c>
      <c r="DG136" s="2">
        <v>40</v>
      </c>
      <c r="DH136" s="46">
        <v>3</v>
      </c>
      <c r="DI136" s="46">
        <v>112</v>
      </c>
      <c r="DJ136" s="46">
        <v>0</v>
      </c>
      <c r="DK136" s="46"/>
      <c r="DL136" s="2">
        <v>21</v>
      </c>
      <c r="DM136" s="2">
        <v>160</v>
      </c>
      <c r="DN136" s="46">
        <v>5</v>
      </c>
      <c r="DO136" s="46">
        <v>200</v>
      </c>
      <c r="DP136" s="46">
        <v>1</v>
      </c>
      <c r="DQ136" s="46">
        <v>40</v>
      </c>
      <c r="DR136" s="2">
        <v>1</v>
      </c>
      <c r="DS136" s="46">
        <v>1</v>
      </c>
      <c r="DT136" s="46">
        <v>40</v>
      </c>
      <c r="DU136" s="46">
        <v>1</v>
      </c>
      <c r="DV136" s="46">
        <v>40</v>
      </c>
      <c r="DW136" s="46">
        <v>1</v>
      </c>
      <c r="DX136" s="46">
        <v>40</v>
      </c>
      <c r="DY136" s="46">
        <v>0</v>
      </c>
      <c r="DZ136" s="46"/>
      <c r="EA136" s="46">
        <v>2</v>
      </c>
      <c r="EB136" s="46">
        <v>60</v>
      </c>
      <c r="EC136" s="46">
        <v>1</v>
      </c>
      <c r="ED136" s="46">
        <v>40</v>
      </c>
      <c r="EE136" s="46">
        <v>0</v>
      </c>
      <c r="EF136" s="46"/>
      <c r="EG136" s="46">
        <v>0</v>
      </c>
      <c r="EH136" s="46"/>
      <c r="EI136" s="2">
        <v>0</v>
      </c>
      <c r="EJ136" s="2">
        <v>0</v>
      </c>
      <c r="EK136" s="2">
        <v>0</v>
      </c>
      <c r="EL136" s="2">
        <v>0</v>
      </c>
      <c r="EM136" s="2">
        <v>0</v>
      </c>
      <c r="EN136" s="2">
        <v>0</v>
      </c>
      <c r="EO136" s="2">
        <v>0</v>
      </c>
      <c r="EP136" s="2">
        <v>0</v>
      </c>
      <c r="EQ136" s="2">
        <v>0</v>
      </c>
      <c r="ER136" s="2">
        <v>0</v>
      </c>
      <c r="ES136" s="2">
        <v>0</v>
      </c>
      <c r="ET136" s="2">
        <v>0</v>
      </c>
      <c r="EU136" s="2">
        <v>0</v>
      </c>
      <c r="FD136" s="2">
        <v>1</v>
      </c>
      <c r="FE136" s="2">
        <v>0</v>
      </c>
      <c r="FF136" s="2">
        <v>0</v>
      </c>
      <c r="FG136" s="2">
        <v>0</v>
      </c>
      <c r="FH136" s="2">
        <v>0</v>
      </c>
      <c r="FI136" s="2">
        <v>1</v>
      </c>
      <c r="FJ136" s="2">
        <v>0</v>
      </c>
      <c r="FK136" s="2">
        <v>0</v>
      </c>
      <c r="FL136" s="2">
        <v>0</v>
      </c>
      <c r="FM136" s="2">
        <v>0</v>
      </c>
      <c r="FN136" s="2">
        <v>0</v>
      </c>
      <c r="FO136" s="2">
        <v>0</v>
      </c>
      <c r="FP136" s="2">
        <v>1</v>
      </c>
      <c r="FQ136" s="2">
        <v>0</v>
      </c>
      <c r="FZ136" s="2">
        <v>0</v>
      </c>
      <c r="GV136" s="2">
        <v>1</v>
      </c>
      <c r="GW136" s="2">
        <v>0</v>
      </c>
      <c r="GX136" s="2">
        <v>0</v>
      </c>
      <c r="GY136" s="2">
        <v>0</v>
      </c>
      <c r="GZ136" s="2">
        <v>0</v>
      </c>
      <c r="HA136" s="2">
        <v>0</v>
      </c>
      <c r="HB136" s="2">
        <v>0</v>
      </c>
      <c r="HC136" s="2">
        <v>0</v>
      </c>
      <c r="HD136" s="2">
        <v>0</v>
      </c>
      <c r="HE136" s="2">
        <v>0</v>
      </c>
      <c r="HF136" s="2">
        <v>0</v>
      </c>
      <c r="HG136" s="2">
        <v>1</v>
      </c>
      <c r="HH136" s="2">
        <v>0</v>
      </c>
      <c r="HI136" s="2">
        <v>0</v>
      </c>
      <c r="HR136" s="2">
        <v>1</v>
      </c>
      <c r="HS136" s="2">
        <v>0</v>
      </c>
      <c r="HT136" s="2">
        <v>1</v>
      </c>
      <c r="HU136" s="2">
        <v>0</v>
      </c>
      <c r="HV136" s="2">
        <v>0</v>
      </c>
      <c r="HW136" s="2">
        <v>0</v>
      </c>
      <c r="HX136" s="2">
        <v>1</v>
      </c>
      <c r="HY136" s="2">
        <v>0</v>
      </c>
      <c r="HZ136" s="2">
        <v>0</v>
      </c>
      <c r="IA136" s="2">
        <v>0</v>
      </c>
      <c r="IB136" s="2">
        <v>0</v>
      </c>
      <c r="IC136" s="2">
        <v>0</v>
      </c>
      <c r="ID136" s="2">
        <v>0</v>
      </c>
      <c r="IE136" s="2">
        <v>0</v>
      </c>
      <c r="IF136" s="2">
        <v>0</v>
      </c>
      <c r="IG136" s="2">
        <v>0</v>
      </c>
      <c r="IP136" s="2">
        <v>2</v>
      </c>
      <c r="IQ136" s="2">
        <v>0</v>
      </c>
      <c r="IR136" s="2">
        <v>0</v>
      </c>
      <c r="IS136" s="2">
        <v>0</v>
      </c>
      <c r="IT136" s="2">
        <v>0</v>
      </c>
      <c r="IU136" s="2">
        <v>2</v>
      </c>
      <c r="IV136" s="2">
        <v>1</v>
      </c>
      <c r="IW136" s="2">
        <v>1</v>
      </c>
      <c r="IX136" s="2">
        <v>0</v>
      </c>
      <c r="IY136" s="2">
        <v>2</v>
      </c>
      <c r="IZ136" s="2">
        <v>4</v>
      </c>
      <c r="JA136" s="2">
        <v>0</v>
      </c>
      <c r="JB136" s="2">
        <v>0</v>
      </c>
      <c r="JK136" s="2">
        <v>2</v>
      </c>
      <c r="JL136" s="2">
        <v>0</v>
      </c>
      <c r="JM136" s="2">
        <v>0</v>
      </c>
      <c r="JN136" s="2">
        <v>0</v>
      </c>
      <c r="JO136" s="2">
        <v>0</v>
      </c>
      <c r="JP136" s="2">
        <v>1</v>
      </c>
      <c r="JQ136" s="2">
        <v>0</v>
      </c>
      <c r="JR136" s="2">
        <v>0</v>
      </c>
      <c r="JS136" s="2">
        <v>0</v>
      </c>
      <c r="JT136" s="2">
        <v>0</v>
      </c>
      <c r="JU136" s="2">
        <v>2</v>
      </c>
      <c r="JV136" s="2">
        <v>0</v>
      </c>
      <c r="JW136" s="2">
        <v>0</v>
      </c>
      <c r="KF136" s="2">
        <v>1</v>
      </c>
      <c r="KG136" s="2">
        <v>7</v>
      </c>
      <c r="KH136" s="2">
        <v>1</v>
      </c>
      <c r="KJ136" s="2">
        <v>4</v>
      </c>
      <c r="KK136" s="2">
        <v>4</v>
      </c>
      <c r="KL136" s="2">
        <v>4</v>
      </c>
      <c r="KM136" s="2">
        <v>4</v>
      </c>
      <c r="KN136" s="2">
        <v>4</v>
      </c>
      <c r="KO136" s="2">
        <v>3</v>
      </c>
      <c r="KP136" s="2">
        <v>4</v>
      </c>
      <c r="KQ136" s="2">
        <v>3</v>
      </c>
      <c r="KR136" s="2">
        <v>4</v>
      </c>
      <c r="KS136" s="2">
        <v>4</v>
      </c>
      <c r="KT136" s="2">
        <v>2</v>
      </c>
      <c r="KU136" s="2">
        <v>4</v>
      </c>
      <c r="KV136" s="2">
        <v>0</v>
      </c>
      <c r="LE136" s="2">
        <v>1</v>
      </c>
      <c r="LF136" s="2">
        <v>1</v>
      </c>
      <c r="LG136" s="2">
        <v>0</v>
      </c>
      <c r="LH136" s="2">
        <v>1</v>
      </c>
      <c r="LI136" s="2">
        <v>0</v>
      </c>
      <c r="LJ136" s="2">
        <v>1</v>
      </c>
      <c r="LK136" s="2">
        <v>1</v>
      </c>
      <c r="LL136" s="2">
        <v>1</v>
      </c>
      <c r="LM136" s="2">
        <v>1</v>
      </c>
      <c r="LN136" s="46">
        <v>1</v>
      </c>
      <c r="LO136" s="46">
        <v>1</v>
      </c>
      <c r="LP136" s="2">
        <v>1</v>
      </c>
      <c r="LQ136" s="2">
        <v>1</v>
      </c>
      <c r="LR136" s="2">
        <v>1</v>
      </c>
      <c r="LS136" s="2">
        <v>1</v>
      </c>
      <c r="LT136" s="46">
        <v>1</v>
      </c>
      <c r="LU136" s="46">
        <v>1</v>
      </c>
      <c r="LV136" s="2">
        <v>0</v>
      </c>
      <c r="LW136" s="2">
        <v>0</v>
      </c>
      <c r="LX136" s="2">
        <v>0</v>
      </c>
      <c r="LY136" s="46">
        <v>1</v>
      </c>
      <c r="LZ136" s="46">
        <v>1</v>
      </c>
      <c r="MA136" s="46">
        <v>1</v>
      </c>
      <c r="MB136" s="2">
        <v>0</v>
      </c>
      <c r="MC136" s="2">
        <v>1</v>
      </c>
      <c r="MD136" s="2">
        <v>0</v>
      </c>
      <c r="ME136" s="2">
        <v>0</v>
      </c>
      <c r="MF136" s="2">
        <v>1</v>
      </c>
      <c r="MG136" s="2">
        <v>0</v>
      </c>
      <c r="MH136" s="2">
        <v>1</v>
      </c>
      <c r="MI136" s="2">
        <v>1</v>
      </c>
      <c r="MJ136" s="2">
        <v>1</v>
      </c>
      <c r="MK136" s="2">
        <v>1</v>
      </c>
      <c r="ML136" s="2">
        <v>0</v>
      </c>
      <c r="MM136" s="2">
        <v>0</v>
      </c>
      <c r="MN136" s="46">
        <v>1</v>
      </c>
      <c r="MO136" s="46">
        <v>0</v>
      </c>
      <c r="MP136" s="2">
        <v>0</v>
      </c>
      <c r="MQ136" s="2">
        <v>1</v>
      </c>
      <c r="MR136" s="2">
        <v>0</v>
      </c>
      <c r="MS136" s="2">
        <v>1</v>
      </c>
      <c r="MT136" s="2">
        <v>1</v>
      </c>
      <c r="MU136" s="2">
        <v>1</v>
      </c>
      <c r="MV136" s="2">
        <v>1</v>
      </c>
      <c r="MW136" s="2">
        <v>1</v>
      </c>
      <c r="MX136" s="2">
        <v>1</v>
      </c>
      <c r="MY136" s="2">
        <v>0</v>
      </c>
      <c r="MZ136" s="2">
        <v>0</v>
      </c>
      <c r="NA136" s="2">
        <v>1</v>
      </c>
      <c r="NB136" s="2">
        <v>1</v>
      </c>
      <c r="NC136" s="2">
        <v>1</v>
      </c>
      <c r="ND136" s="2">
        <v>1</v>
      </c>
      <c r="NE136" s="2">
        <v>0</v>
      </c>
      <c r="NF136" s="46">
        <v>1</v>
      </c>
      <c r="NG136" s="46">
        <v>0</v>
      </c>
      <c r="NH136" s="2">
        <v>1</v>
      </c>
      <c r="NI136" s="2">
        <v>1</v>
      </c>
      <c r="NJ136" s="38">
        <v>44082</v>
      </c>
      <c r="NK136" s="2">
        <v>2</v>
      </c>
      <c r="NL136" s="2">
        <v>1</v>
      </c>
      <c r="NM136" s="2">
        <v>0</v>
      </c>
      <c r="NN136" s="2">
        <v>0</v>
      </c>
      <c r="NO136" s="2">
        <v>0</v>
      </c>
      <c r="NP136" s="2">
        <v>0</v>
      </c>
      <c r="NQ136" s="2">
        <v>0</v>
      </c>
      <c r="NR136" s="2">
        <v>1</v>
      </c>
      <c r="NS136" s="2">
        <v>0</v>
      </c>
      <c r="NT136" s="2">
        <v>1</v>
      </c>
      <c r="NU136" s="2">
        <v>0</v>
      </c>
      <c r="NV136" s="2">
        <v>0</v>
      </c>
      <c r="NW136" s="2">
        <v>1</v>
      </c>
      <c r="NX136" s="2">
        <v>0</v>
      </c>
      <c r="NY136" s="2">
        <v>0</v>
      </c>
      <c r="NZ136" s="2">
        <v>0</v>
      </c>
      <c r="OA136" s="2">
        <v>0</v>
      </c>
      <c r="OB136" s="2">
        <v>0</v>
      </c>
      <c r="OC136" s="2">
        <v>0</v>
      </c>
      <c r="OD136" s="2">
        <v>0</v>
      </c>
      <c r="OE136" s="2">
        <v>0</v>
      </c>
      <c r="OF136" s="2">
        <v>0</v>
      </c>
      <c r="OG136" s="2">
        <v>0</v>
      </c>
      <c r="OH136" s="2">
        <v>1</v>
      </c>
      <c r="OI136" s="2">
        <v>1</v>
      </c>
      <c r="OJ136" s="2">
        <v>1</v>
      </c>
      <c r="OK136" s="2">
        <v>1</v>
      </c>
      <c r="OL136" s="2">
        <v>1</v>
      </c>
      <c r="OM136" s="2">
        <v>1</v>
      </c>
      <c r="ON136" s="2">
        <v>1</v>
      </c>
      <c r="OO136" s="2">
        <v>1</v>
      </c>
      <c r="OP136" s="2">
        <v>1</v>
      </c>
      <c r="OQ136" s="2">
        <v>1</v>
      </c>
      <c r="OR136" s="2">
        <v>1</v>
      </c>
      <c r="OS136" s="2">
        <v>1</v>
      </c>
      <c r="OT136" s="46">
        <v>1</v>
      </c>
      <c r="OU136" s="2">
        <v>3</v>
      </c>
      <c r="OV136" s="2">
        <v>3</v>
      </c>
      <c r="OW136" s="2">
        <v>1</v>
      </c>
      <c r="OX136" s="2">
        <v>1</v>
      </c>
      <c r="OY136" s="2">
        <v>1</v>
      </c>
      <c r="OZ136" s="2">
        <v>3</v>
      </c>
      <c r="PA136" s="2">
        <v>1</v>
      </c>
      <c r="PB136" s="2">
        <v>1</v>
      </c>
      <c r="PC136" s="46">
        <v>1</v>
      </c>
      <c r="PD136" s="46">
        <v>1</v>
      </c>
      <c r="PE136" s="2">
        <v>1</v>
      </c>
      <c r="PF136" s="2">
        <v>1</v>
      </c>
      <c r="PG136" s="2">
        <v>3</v>
      </c>
      <c r="PH136" s="46">
        <v>1</v>
      </c>
      <c r="PI136" s="2">
        <v>1</v>
      </c>
      <c r="PJ136" s="2">
        <v>3</v>
      </c>
      <c r="PK136" s="2">
        <v>1</v>
      </c>
      <c r="PL136" s="2">
        <v>1</v>
      </c>
      <c r="PM136" s="2">
        <v>1</v>
      </c>
      <c r="PN136" s="2">
        <v>1</v>
      </c>
      <c r="PO136" s="2">
        <v>1</v>
      </c>
      <c r="PP136" s="2">
        <v>1</v>
      </c>
      <c r="PQ136" s="2">
        <v>1</v>
      </c>
      <c r="PR136" s="2">
        <v>1</v>
      </c>
      <c r="PS136" s="2">
        <v>1</v>
      </c>
      <c r="PT136" s="2">
        <v>1</v>
      </c>
      <c r="PU136" s="2">
        <v>1</v>
      </c>
      <c r="PV136" s="2">
        <v>1</v>
      </c>
      <c r="PW136" s="2">
        <v>1</v>
      </c>
      <c r="PX136" s="2">
        <v>1</v>
      </c>
      <c r="PY136" s="2">
        <v>1</v>
      </c>
      <c r="PZ136" s="2">
        <v>1</v>
      </c>
      <c r="QA136" s="2">
        <v>1</v>
      </c>
      <c r="QB136" s="2">
        <v>1</v>
      </c>
      <c r="QC136" s="2">
        <v>1</v>
      </c>
      <c r="QD136" s="2">
        <v>1</v>
      </c>
      <c r="QE136" s="2">
        <v>1</v>
      </c>
      <c r="QF136" s="2">
        <v>3</v>
      </c>
      <c r="QG136" s="2">
        <v>1</v>
      </c>
      <c r="QH136" s="2">
        <v>3</v>
      </c>
      <c r="QI136" s="2">
        <v>3</v>
      </c>
      <c r="QJ136" s="2">
        <v>1</v>
      </c>
      <c r="QK136" s="2">
        <v>0</v>
      </c>
      <c r="QL136" s="2">
        <v>1</v>
      </c>
      <c r="QM136" s="2">
        <v>0</v>
      </c>
      <c r="QN136" s="2">
        <v>0</v>
      </c>
      <c r="QO136" s="2">
        <v>2</v>
      </c>
      <c r="QP136" s="2">
        <v>1</v>
      </c>
      <c r="QQ136" s="2">
        <v>1</v>
      </c>
      <c r="QR136" s="2">
        <v>1</v>
      </c>
      <c r="QS136" s="2" t="s">
        <v>1465</v>
      </c>
      <c r="QT136" s="2">
        <v>1</v>
      </c>
      <c r="QU136" s="2" t="s">
        <v>1466</v>
      </c>
      <c r="QV136" s="2">
        <v>3</v>
      </c>
      <c r="QW136" s="2">
        <v>3</v>
      </c>
      <c r="QX136" s="2">
        <v>1</v>
      </c>
      <c r="QY136" s="2">
        <v>0</v>
      </c>
      <c r="RA136" s="2">
        <v>0</v>
      </c>
      <c r="RB136" s="2">
        <v>1</v>
      </c>
      <c r="RC136" s="2">
        <v>1</v>
      </c>
      <c r="RD136" s="2">
        <v>1</v>
      </c>
      <c r="RE136" s="2">
        <v>1</v>
      </c>
      <c r="RF136" s="2">
        <v>0</v>
      </c>
      <c r="RG136" s="2">
        <v>1</v>
      </c>
      <c r="RH136" s="2">
        <v>1</v>
      </c>
      <c r="RJ136" s="2">
        <v>1</v>
      </c>
      <c r="RK136" s="2">
        <v>1</v>
      </c>
      <c r="RL136" s="2">
        <v>0</v>
      </c>
      <c r="RM136" s="2">
        <v>0</v>
      </c>
      <c r="RN136" s="2">
        <v>0</v>
      </c>
      <c r="RO136" s="2">
        <v>0</v>
      </c>
      <c r="RP136" s="2">
        <v>0</v>
      </c>
      <c r="RQ136" s="2">
        <v>0</v>
      </c>
      <c r="RR136" s="2">
        <v>1</v>
      </c>
      <c r="RS136" s="2">
        <v>0</v>
      </c>
      <c r="RT136" s="2">
        <v>1</v>
      </c>
      <c r="RU136" s="2">
        <v>1</v>
      </c>
      <c r="RV136" s="2">
        <v>0</v>
      </c>
      <c r="RW136" s="2">
        <v>1</v>
      </c>
      <c r="RX136" s="2">
        <v>1</v>
      </c>
      <c r="RY136" s="2">
        <v>0</v>
      </c>
      <c r="RZ136" s="2">
        <v>0</v>
      </c>
      <c r="SA136" s="2">
        <v>1</v>
      </c>
      <c r="SB136" s="2">
        <v>1</v>
      </c>
      <c r="SC136" s="2">
        <v>1</v>
      </c>
      <c r="SD136" s="2">
        <v>1</v>
      </c>
      <c r="SE136" s="2">
        <v>0</v>
      </c>
      <c r="SF136" s="2">
        <v>1</v>
      </c>
      <c r="SG136" s="2">
        <v>1</v>
      </c>
      <c r="SH136" s="2">
        <v>1</v>
      </c>
      <c r="SI136" s="2">
        <v>0</v>
      </c>
      <c r="SK136" s="2">
        <v>1</v>
      </c>
      <c r="SL136" s="2">
        <v>1</v>
      </c>
      <c r="SM136" s="2">
        <v>1</v>
      </c>
      <c r="SN136" s="2">
        <v>1</v>
      </c>
      <c r="SO136" s="2">
        <v>1</v>
      </c>
      <c r="SP136" s="2">
        <v>1</v>
      </c>
      <c r="SQ136" s="2">
        <v>0</v>
      </c>
      <c r="SR136" s="2">
        <v>1</v>
      </c>
      <c r="SS136" s="2">
        <v>0</v>
      </c>
      <c r="ST136" s="2">
        <v>0</v>
      </c>
      <c r="SU136" s="2">
        <v>1</v>
      </c>
      <c r="SV136" s="2">
        <v>1</v>
      </c>
      <c r="SW136" s="2">
        <v>1</v>
      </c>
      <c r="SX136" s="2">
        <v>1</v>
      </c>
      <c r="SY136" s="2">
        <v>1</v>
      </c>
      <c r="SZ136" s="2">
        <v>1</v>
      </c>
      <c r="TA136" s="2">
        <v>1</v>
      </c>
      <c r="TB136" s="2">
        <v>0</v>
      </c>
      <c r="TC136" s="2">
        <v>0</v>
      </c>
      <c r="TE136" s="2">
        <v>0</v>
      </c>
      <c r="TF136" s="2">
        <v>1</v>
      </c>
      <c r="TG136" s="2">
        <v>1</v>
      </c>
      <c r="TH136" s="2">
        <v>1</v>
      </c>
      <c r="TI136" s="2">
        <v>1</v>
      </c>
      <c r="TJ136" s="2">
        <v>1</v>
      </c>
      <c r="TK136" s="2">
        <v>1</v>
      </c>
      <c r="TL136" s="2">
        <v>1</v>
      </c>
      <c r="TM136" s="2">
        <v>1</v>
      </c>
      <c r="TN136" s="2">
        <v>1</v>
      </c>
      <c r="TO136" s="2">
        <v>1</v>
      </c>
      <c r="TP136" s="2">
        <v>1</v>
      </c>
      <c r="TQ136" s="2">
        <v>1</v>
      </c>
      <c r="TR136" s="2">
        <v>0</v>
      </c>
      <c r="TS136" s="2">
        <v>1</v>
      </c>
      <c r="TT136" s="2">
        <v>1</v>
      </c>
      <c r="TU136" s="2">
        <v>0</v>
      </c>
      <c r="TV136" s="2">
        <v>1</v>
      </c>
      <c r="TW136" s="2">
        <v>0</v>
      </c>
      <c r="TX136" s="2">
        <v>0</v>
      </c>
      <c r="TY136" s="2">
        <v>0</v>
      </c>
      <c r="UA136" s="2">
        <v>1</v>
      </c>
      <c r="UB136" s="2">
        <v>1</v>
      </c>
      <c r="UC136" s="2">
        <v>1</v>
      </c>
      <c r="UD136" s="2">
        <v>1</v>
      </c>
      <c r="UE136" s="2">
        <v>1</v>
      </c>
      <c r="UF136" s="2">
        <v>1</v>
      </c>
      <c r="UG136" s="2">
        <v>1</v>
      </c>
      <c r="UH136" s="2">
        <v>0</v>
      </c>
      <c r="UI136" s="2">
        <v>1</v>
      </c>
      <c r="UJ136" s="2">
        <v>1</v>
      </c>
      <c r="UK136" s="2">
        <v>1</v>
      </c>
      <c r="UL136" s="2">
        <v>0</v>
      </c>
      <c r="UM136" s="2">
        <v>0</v>
      </c>
      <c r="UN136" s="2">
        <v>1</v>
      </c>
      <c r="UO136" s="2">
        <v>1</v>
      </c>
      <c r="UP136" s="2">
        <v>1</v>
      </c>
      <c r="UQ136" s="2">
        <v>1</v>
      </c>
      <c r="UR136" s="2">
        <v>1</v>
      </c>
      <c r="US136" s="2">
        <v>1</v>
      </c>
      <c r="UT136" s="2">
        <v>1</v>
      </c>
      <c r="UU136" s="2">
        <v>1</v>
      </c>
      <c r="UV136" s="2">
        <v>1</v>
      </c>
      <c r="UW136" s="2">
        <v>1</v>
      </c>
      <c r="UX136" s="2">
        <v>1</v>
      </c>
      <c r="UY136" s="2">
        <v>0</v>
      </c>
      <c r="UZ136" s="2">
        <v>2</v>
      </c>
    </row>
    <row r="137" spans="1:572" x14ac:dyDescent="0.25">
      <c r="A137" s="2">
        <v>205</v>
      </c>
      <c r="B137" s="2" t="s">
        <v>114</v>
      </c>
      <c r="C137" s="2" t="s">
        <v>1328</v>
      </c>
      <c r="D137" s="2">
        <v>1</v>
      </c>
      <c r="F137" s="31" t="s">
        <v>2682</v>
      </c>
      <c r="G137" s="2">
        <v>1</v>
      </c>
      <c r="H137" s="2">
        <v>0</v>
      </c>
      <c r="J137" s="2">
        <v>1</v>
      </c>
      <c r="K137" s="2">
        <v>0</v>
      </c>
      <c r="L137" s="2">
        <v>1</v>
      </c>
      <c r="M137" s="2">
        <v>1</v>
      </c>
      <c r="N137" s="2">
        <v>1</v>
      </c>
      <c r="O137" s="2">
        <v>1</v>
      </c>
      <c r="P137" s="2">
        <v>1</v>
      </c>
      <c r="Q137" s="2">
        <v>0</v>
      </c>
      <c r="R137" s="2">
        <v>1</v>
      </c>
      <c r="S137" s="2">
        <v>1</v>
      </c>
      <c r="T137" s="2">
        <v>0</v>
      </c>
      <c r="U137" s="2">
        <v>1</v>
      </c>
      <c r="V137" s="2">
        <v>1</v>
      </c>
      <c r="W137" s="2">
        <v>0</v>
      </c>
      <c r="X137" s="2">
        <v>1</v>
      </c>
      <c r="Y137" s="2">
        <v>0</v>
      </c>
      <c r="Z137" s="2">
        <v>1</v>
      </c>
      <c r="AA137" s="2">
        <v>1</v>
      </c>
      <c r="AB137" s="2">
        <v>1</v>
      </c>
      <c r="AC137" s="2">
        <v>1</v>
      </c>
      <c r="AD137" s="2">
        <v>0</v>
      </c>
      <c r="AE137" s="2">
        <v>0</v>
      </c>
      <c r="AF137" s="2">
        <v>1</v>
      </c>
      <c r="AG137" s="2">
        <v>3</v>
      </c>
      <c r="AH137" s="2">
        <v>1</v>
      </c>
      <c r="AI137" s="2">
        <v>3</v>
      </c>
      <c r="AJ137" s="46">
        <v>1</v>
      </c>
      <c r="AK137" s="2">
        <v>1</v>
      </c>
      <c r="AL137" s="2">
        <v>0</v>
      </c>
      <c r="AM137" s="2">
        <v>0</v>
      </c>
      <c r="AN137" s="2">
        <v>0</v>
      </c>
      <c r="AO137" s="2">
        <v>0</v>
      </c>
      <c r="AP137" s="2">
        <v>1</v>
      </c>
      <c r="AQ137" s="2">
        <v>0</v>
      </c>
      <c r="AR137" s="2">
        <v>0</v>
      </c>
      <c r="AS137" s="2">
        <v>0</v>
      </c>
      <c r="AT137" s="2">
        <v>0</v>
      </c>
      <c r="AU137" s="2">
        <v>1</v>
      </c>
      <c r="AV137" s="2">
        <v>0</v>
      </c>
      <c r="AW137" s="2">
        <v>0</v>
      </c>
      <c r="AX137" s="2">
        <v>0</v>
      </c>
      <c r="AY137" s="2">
        <v>0</v>
      </c>
      <c r="AZ137" s="2">
        <v>0</v>
      </c>
      <c r="BA137" s="2">
        <v>0</v>
      </c>
      <c r="BB137" s="2">
        <v>0</v>
      </c>
      <c r="BC137" s="2">
        <v>0</v>
      </c>
      <c r="BD137" s="2">
        <v>0</v>
      </c>
      <c r="BE137" s="2">
        <v>0</v>
      </c>
      <c r="BF137" s="2">
        <v>1</v>
      </c>
      <c r="BG137" s="2">
        <v>1</v>
      </c>
      <c r="BH137" s="2">
        <v>0</v>
      </c>
      <c r="BI137" s="2">
        <v>0</v>
      </c>
      <c r="BJ137" s="2">
        <v>0</v>
      </c>
      <c r="BK137" s="2">
        <v>0</v>
      </c>
      <c r="BL137" s="2">
        <v>1</v>
      </c>
      <c r="BM137" s="2">
        <v>0</v>
      </c>
      <c r="BN137" s="2">
        <v>0</v>
      </c>
      <c r="BO137" s="2">
        <v>0</v>
      </c>
      <c r="BP137" s="2">
        <v>0</v>
      </c>
      <c r="BQ137" s="2">
        <v>1</v>
      </c>
      <c r="BR137" s="2">
        <v>0</v>
      </c>
      <c r="BS137" s="2">
        <v>0</v>
      </c>
      <c r="CB137" s="2">
        <v>1</v>
      </c>
      <c r="CC137" s="2">
        <v>0</v>
      </c>
      <c r="CE137" s="2">
        <v>1915</v>
      </c>
      <c r="CF137" s="46">
        <v>9494</v>
      </c>
      <c r="CG137" s="2">
        <v>1</v>
      </c>
      <c r="CH137" s="46">
        <v>0</v>
      </c>
      <c r="CI137" s="2">
        <v>0</v>
      </c>
      <c r="CJ137" s="2">
        <v>0</v>
      </c>
      <c r="CK137" s="2">
        <v>0</v>
      </c>
      <c r="CL137" s="2">
        <v>0</v>
      </c>
      <c r="CM137" s="2">
        <v>0</v>
      </c>
      <c r="CN137" s="2">
        <v>0</v>
      </c>
      <c r="CO137" s="2">
        <v>0</v>
      </c>
      <c r="CP137" s="2">
        <v>0</v>
      </c>
      <c r="CR137" s="2">
        <v>1</v>
      </c>
      <c r="CT137" s="46">
        <v>7</v>
      </c>
      <c r="CU137" s="46">
        <v>40</v>
      </c>
      <c r="CV137" s="2">
        <v>0</v>
      </c>
      <c r="CX137" s="2">
        <v>0</v>
      </c>
      <c r="CZ137" s="2">
        <v>1</v>
      </c>
      <c r="DA137" s="2">
        <v>40</v>
      </c>
      <c r="DB137" s="46">
        <v>0</v>
      </c>
      <c r="DC137" s="46"/>
      <c r="DD137" s="46">
        <v>2</v>
      </c>
      <c r="DE137" s="46">
        <v>40</v>
      </c>
      <c r="DF137" s="2">
        <v>0</v>
      </c>
      <c r="DH137" s="46">
        <v>2</v>
      </c>
      <c r="DI137" s="46">
        <v>40</v>
      </c>
      <c r="DJ137" s="46">
        <v>0</v>
      </c>
      <c r="DK137" s="46"/>
      <c r="DL137" s="2">
        <v>1</v>
      </c>
      <c r="DM137" s="2">
        <v>40</v>
      </c>
      <c r="DN137" s="46">
        <v>5</v>
      </c>
      <c r="DO137" s="46">
        <v>40</v>
      </c>
      <c r="DP137" s="46">
        <v>0</v>
      </c>
      <c r="DQ137" s="46"/>
      <c r="DR137" s="2">
        <v>0</v>
      </c>
      <c r="DS137" s="46"/>
      <c r="DT137" s="46"/>
      <c r="DU137" s="46"/>
      <c r="DV137" s="46"/>
      <c r="DW137" s="46"/>
      <c r="DX137" s="46"/>
      <c r="DY137" s="46"/>
      <c r="DZ137" s="46"/>
      <c r="EA137" s="46"/>
      <c r="EB137" s="46"/>
      <c r="EC137" s="46"/>
      <c r="ED137" s="46"/>
      <c r="EE137" s="46"/>
      <c r="EF137" s="46"/>
      <c r="EG137" s="46"/>
      <c r="EH137" s="46"/>
      <c r="EI137" s="2">
        <v>0</v>
      </c>
      <c r="EJ137" s="2">
        <v>0</v>
      </c>
      <c r="EK137" s="2">
        <v>0</v>
      </c>
      <c r="EL137" s="2">
        <v>0</v>
      </c>
      <c r="EM137" s="2">
        <v>0</v>
      </c>
      <c r="EN137" s="2">
        <v>0</v>
      </c>
      <c r="EO137" s="2">
        <v>0</v>
      </c>
      <c r="EP137" s="2">
        <v>0</v>
      </c>
      <c r="EQ137" s="2">
        <v>0</v>
      </c>
      <c r="ER137" s="2">
        <v>0</v>
      </c>
      <c r="ES137" s="2">
        <v>0</v>
      </c>
      <c r="ET137" s="2">
        <v>0</v>
      </c>
      <c r="EU137" s="2">
        <v>0</v>
      </c>
      <c r="FD137" s="2">
        <v>0</v>
      </c>
      <c r="FZ137" s="2">
        <v>0</v>
      </c>
      <c r="GV137" s="2">
        <v>0</v>
      </c>
      <c r="HR137" s="2">
        <v>0</v>
      </c>
      <c r="HS137" s="2">
        <v>0</v>
      </c>
      <c r="HT137" s="2">
        <v>0</v>
      </c>
      <c r="HU137" s="2">
        <v>0</v>
      </c>
      <c r="HV137" s="2">
        <v>0</v>
      </c>
      <c r="HW137" s="2">
        <v>0</v>
      </c>
      <c r="HX137" s="2">
        <v>0</v>
      </c>
      <c r="HY137" s="2">
        <v>0</v>
      </c>
      <c r="HZ137" s="2">
        <v>0</v>
      </c>
      <c r="IA137" s="2">
        <v>0</v>
      </c>
      <c r="IB137" s="2">
        <v>0</v>
      </c>
      <c r="IC137" s="2">
        <v>0</v>
      </c>
      <c r="ID137" s="2">
        <v>0</v>
      </c>
      <c r="IE137" s="2">
        <v>0</v>
      </c>
      <c r="IF137" s="2">
        <v>0</v>
      </c>
      <c r="IG137" s="2">
        <v>0</v>
      </c>
      <c r="IP137" s="2">
        <v>3</v>
      </c>
      <c r="IQ137" s="2">
        <v>0</v>
      </c>
      <c r="IR137" s="2">
        <v>0</v>
      </c>
      <c r="IS137" s="2">
        <v>0</v>
      </c>
      <c r="IT137" s="2">
        <v>0</v>
      </c>
      <c r="IU137" s="2">
        <v>1</v>
      </c>
      <c r="IV137" s="2">
        <v>0</v>
      </c>
      <c r="IW137" s="2">
        <v>1</v>
      </c>
      <c r="IX137" s="2">
        <v>0</v>
      </c>
      <c r="IY137" s="2">
        <v>2</v>
      </c>
      <c r="IZ137" s="2">
        <v>3</v>
      </c>
      <c r="JA137" s="2">
        <v>0</v>
      </c>
      <c r="JB137" s="2">
        <v>0</v>
      </c>
      <c r="JK137" s="2">
        <v>0</v>
      </c>
      <c r="JL137" s="2">
        <v>0</v>
      </c>
      <c r="JM137" s="2">
        <v>0</v>
      </c>
      <c r="JN137" s="2">
        <v>0</v>
      </c>
      <c r="JO137" s="2">
        <v>0</v>
      </c>
      <c r="JP137" s="2">
        <v>0</v>
      </c>
      <c r="JQ137" s="2">
        <v>0</v>
      </c>
      <c r="JR137" s="2">
        <v>0</v>
      </c>
      <c r="JS137" s="2">
        <v>0</v>
      </c>
      <c r="JT137" s="2">
        <v>0</v>
      </c>
      <c r="JU137" s="2">
        <v>0</v>
      </c>
      <c r="JV137" s="2">
        <v>0</v>
      </c>
      <c r="JW137" s="2">
        <v>0</v>
      </c>
      <c r="KF137" s="2">
        <v>1</v>
      </c>
      <c r="KG137" s="2">
        <v>14</v>
      </c>
      <c r="KH137" s="2">
        <v>1</v>
      </c>
      <c r="KJ137" s="2">
        <v>4</v>
      </c>
      <c r="KK137" s="2">
        <v>4</v>
      </c>
      <c r="KL137" s="2">
        <v>4</v>
      </c>
      <c r="KM137" s="2">
        <v>4</v>
      </c>
      <c r="KN137" s="2">
        <v>4</v>
      </c>
      <c r="KO137" s="2">
        <v>2</v>
      </c>
      <c r="KP137" s="2">
        <v>4</v>
      </c>
      <c r="KQ137" s="2">
        <v>2</v>
      </c>
      <c r="KR137" s="2">
        <v>4</v>
      </c>
      <c r="KS137" s="2">
        <v>4</v>
      </c>
      <c r="KT137" s="2">
        <v>4</v>
      </c>
      <c r="KU137" s="2">
        <v>4</v>
      </c>
      <c r="KV137" s="2">
        <v>0</v>
      </c>
      <c r="LE137" s="2">
        <v>1</v>
      </c>
      <c r="LF137" s="2">
        <v>1</v>
      </c>
      <c r="LG137" s="2">
        <v>1</v>
      </c>
      <c r="LH137" s="2">
        <v>1</v>
      </c>
      <c r="LI137" s="2">
        <v>0</v>
      </c>
      <c r="LJ137" s="2">
        <v>1</v>
      </c>
      <c r="LK137" s="2">
        <v>1</v>
      </c>
      <c r="LL137" s="2">
        <v>1</v>
      </c>
      <c r="LM137" s="2">
        <v>0</v>
      </c>
      <c r="LN137" s="46">
        <v>1</v>
      </c>
      <c r="LO137" s="46">
        <v>1</v>
      </c>
      <c r="LP137" s="2">
        <v>1</v>
      </c>
      <c r="LQ137" s="2">
        <v>1</v>
      </c>
      <c r="LR137" s="2">
        <v>1</v>
      </c>
      <c r="LS137" s="2">
        <v>1</v>
      </c>
      <c r="LT137" s="46">
        <v>1</v>
      </c>
      <c r="LU137" s="46">
        <v>1</v>
      </c>
      <c r="LV137" s="2">
        <v>0</v>
      </c>
      <c r="LW137" s="2">
        <v>0</v>
      </c>
      <c r="LX137" s="2">
        <v>1</v>
      </c>
      <c r="LY137" s="46">
        <v>1</v>
      </c>
      <c r="LZ137" s="46">
        <v>1</v>
      </c>
      <c r="MA137" s="46">
        <v>1</v>
      </c>
      <c r="MB137" s="2">
        <v>1</v>
      </c>
      <c r="MC137" s="2">
        <v>1</v>
      </c>
      <c r="MD137" s="2">
        <v>0</v>
      </c>
      <c r="ME137" s="2">
        <v>1</v>
      </c>
      <c r="MF137" s="2">
        <v>1</v>
      </c>
      <c r="MG137" s="2">
        <v>0</v>
      </c>
      <c r="MH137" s="2">
        <v>1</v>
      </c>
      <c r="MI137" s="2">
        <v>1</v>
      </c>
      <c r="MJ137" s="2">
        <v>1</v>
      </c>
      <c r="MK137" s="2">
        <v>1</v>
      </c>
      <c r="ML137" s="2">
        <v>1</v>
      </c>
      <c r="MM137" s="2">
        <v>1</v>
      </c>
      <c r="MN137" s="46">
        <v>1</v>
      </c>
      <c r="MO137" s="46">
        <v>1</v>
      </c>
      <c r="MP137" s="2">
        <v>1</v>
      </c>
      <c r="MQ137" s="2">
        <v>0</v>
      </c>
      <c r="MR137" s="2">
        <v>0</v>
      </c>
      <c r="MS137" s="2">
        <v>1</v>
      </c>
      <c r="MT137" s="2">
        <v>1</v>
      </c>
      <c r="MU137" s="2">
        <v>3</v>
      </c>
      <c r="MV137" s="2">
        <v>3</v>
      </c>
      <c r="MW137" s="2">
        <v>1</v>
      </c>
      <c r="MX137" s="2">
        <v>1</v>
      </c>
      <c r="MY137" s="2">
        <v>0</v>
      </c>
      <c r="MZ137" s="2">
        <v>0</v>
      </c>
      <c r="NA137" s="2">
        <v>1</v>
      </c>
      <c r="NB137" s="2">
        <v>1</v>
      </c>
      <c r="NC137" s="2">
        <v>1</v>
      </c>
      <c r="ND137" s="2">
        <v>1</v>
      </c>
      <c r="NE137" s="2">
        <v>0</v>
      </c>
      <c r="NF137" s="46">
        <v>1</v>
      </c>
      <c r="NG137" s="46">
        <v>1</v>
      </c>
      <c r="NH137" s="2">
        <v>1</v>
      </c>
      <c r="NI137" s="2">
        <v>1</v>
      </c>
      <c r="NJ137" s="38">
        <v>44138</v>
      </c>
      <c r="NK137" s="2">
        <v>2</v>
      </c>
      <c r="NL137" s="2">
        <v>1</v>
      </c>
      <c r="NM137" s="2">
        <v>0</v>
      </c>
      <c r="NN137" s="2">
        <v>0</v>
      </c>
      <c r="NO137" s="2">
        <v>0</v>
      </c>
      <c r="NP137" s="2">
        <v>0</v>
      </c>
      <c r="NQ137" s="2">
        <v>0</v>
      </c>
      <c r="NR137" s="2">
        <v>1</v>
      </c>
      <c r="NS137" s="2">
        <v>0</v>
      </c>
      <c r="NT137" s="2">
        <v>1</v>
      </c>
      <c r="NU137" s="2">
        <v>0</v>
      </c>
      <c r="NV137" s="2">
        <v>0</v>
      </c>
      <c r="NW137" s="2">
        <v>1</v>
      </c>
      <c r="NX137" s="2">
        <v>0</v>
      </c>
      <c r="NY137" s="2">
        <v>0</v>
      </c>
      <c r="NZ137" s="2">
        <v>0</v>
      </c>
      <c r="OA137" s="2">
        <v>0</v>
      </c>
      <c r="OB137" s="2">
        <v>0</v>
      </c>
      <c r="OC137" s="2">
        <v>0</v>
      </c>
      <c r="OD137" s="2">
        <v>0</v>
      </c>
      <c r="OE137" s="2">
        <v>0</v>
      </c>
      <c r="OF137" s="2">
        <v>0</v>
      </c>
      <c r="OG137" s="2">
        <v>0</v>
      </c>
      <c r="OH137" s="2">
        <v>1</v>
      </c>
      <c r="OI137" s="2">
        <v>1</v>
      </c>
      <c r="OJ137" s="2">
        <v>1</v>
      </c>
      <c r="OK137" s="2">
        <v>1</v>
      </c>
      <c r="OL137" s="2">
        <v>1</v>
      </c>
      <c r="OM137" s="2">
        <v>1</v>
      </c>
      <c r="ON137" s="2">
        <v>1</v>
      </c>
      <c r="OO137" s="2">
        <v>1</v>
      </c>
      <c r="OP137" s="2">
        <v>1</v>
      </c>
      <c r="OQ137" s="2">
        <v>1</v>
      </c>
      <c r="OR137" s="2">
        <v>1</v>
      </c>
      <c r="OS137" s="2">
        <v>1</v>
      </c>
      <c r="OT137" s="46">
        <v>1</v>
      </c>
      <c r="OU137" s="2">
        <v>1</v>
      </c>
      <c r="OV137" s="2">
        <v>1</v>
      </c>
      <c r="OW137" s="2">
        <v>1</v>
      </c>
      <c r="OX137" s="2">
        <v>1</v>
      </c>
      <c r="OY137" s="2">
        <v>1</v>
      </c>
      <c r="OZ137" s="2">
        <v>1</v>
      </c>
      <c r="PA137" s="2">
        <v>1</v>
      </c>
      <c r="PB137" s="2">
        <v>1</v>
      </c>
      <c r="PC137" s="46">
        <v>1</v>
      </c>
      <c r="PD137" s="46">
        <v>1</v>
      </c>
      <c r="PE137" s="2">
        <v>1</v>
      </c>
      <c r="PF137" s="2">
        <v>1</v>
      </c>
      <c r="PG137" s="2">
        <v>2</v>
      </c>
      <c r="PH137" s="46">
        <v>1</v>
      </c>
      <c r="PI137" s="2">
        <v>3</v>
      </c>
      <c r="PJ137" s="2">
        <v>2</v>
      </c>
      <c r="PK137" s="2">
        <v>1</v>
      </c>
      <c r="PL137" s="2">
        <v>1</v>
      </c>
      <c r="PM137" s="2">
        <v>1</v>
      </c>
      <c r="PN137" s="2">
        <v>1</v>
      </c>
      <c r="PO137" s="2">
        <v>1</v>
      </c>
      <c r="PP137" s="2">
        <v>1</v>
      </c>
      <c r="PQ137" s="2">
        <v>1</v>
      </c>
      <c r="PR137" s="2">
        <v>1</v>
      </c>
      <c r="PS137" s="2">
        <v>1</v>
      </c>
      <c r="PT137" s="2">
        <v>1</v>
      </c>
      <c r="PU137" s="2">
        <v>1</v>
      </c>
      <c r="PV137" s="2">
        <v>1</v>
      </c>
      <c r="PW137" s="2">
        <v>1</v>
      </c>
      <c r="PX137" s="2">
        <v>1</v>
      </c>
      <c r="PY137" s="2">
        <v>1</v>
      </c>
      <c r="PZ137" s="2">
        <v>1</v>
      </c>
      <c r="QA137" s="2">
        <v>1</v>
      </c>
      <c r="QB137" s="2">
        <v>1</v>
      </c>
      <c r="QC137" s="2">
        <v>1</v>
      </c>
      <c r="QD137" s="2">
        <v>1</v>
      </c>
      <c r="QE137" s="2">
        <v>1</v>
      </c>
      <c r="QF137" s="2">
        <v>1</v>
      </c>
      <c r="QG137" s="2">
        <v>1</v>
      </c>
      <c r="QH137" s="2">
        <v>1</v>
      </c>
      <c r="QI137" s="2">
        <v>3</v>
      </c>
      <c r="QJ137" s="2">
        <v>3</v>
      </c>
      <c r="QK137" s="2">
        <v>1</v>
      </c>
      <c r="QL137" s="2">
        <v>1</v>
      </c>
      <c r="QM137" s="2">
        <v>1</v>
      </c>
      <c r="QN137" s="2">
        <v>1</v>
      </c>
      <c r="QO137" s="2">
        <v>1</v>
      </c>
      <c r="QP137" s="2">
        <v>1</v>
      </c>
      <c r="QQ137" s="2">
        <v>1</v>
      </c>
      <c r="QR137" s="2">
        <v>1</v>
      </c>
      <c r="QS137" s="2" t="s">
        <v>2633</v>
      </c>
      <c r="QT137" s="2">
        <v>1</v>
      </c>
      <c r="QU137" s="2" t="s">
        <v>2633</v>
      </c>
      <c r="QV137" s="2">
        <v>2</v>
      </c>
      <c r="QW137" s="2">
        <v>1</v>
      </c>
      <c r="QX137" s="2">
        <v>1</v>
      </c>
      <c r="QY137" s="2">
        <v>1</v>
      </c>
      <c r="QZ137" s="2">
        <v>1</v>
      </c>
      <c r="RA137" s="2">
        <v>1</v>
      </c>
      <c r="RB137" s="2">
        <v>0</v>
      </c>
      <c r="RD137" s="2">
        <v>3</v>
      </c>
      <c r="RE137" s="2">
        <v>0</v>
      </c>
      <c r="RL137" s="2">
        <v>1</v>
      </c>
      <c r="RM137" s="2">
        <v>0</v>
      </c>
      <c r="RN137" s="2">
        <v>1</v>
      </c>
      <c r="RO137" s="2">
        <v>1</v>
      </c>
      <c r="RP137" s="2">
        <v>1</v>
      </c>
      <c r="RQ137" s="2">
        <v>0</v>
      </c>
      <c r="RR137" s="2">
        <v>1</v>
      </c>
      <c r="RS137" s="2">
        <v>0</v>
      </c>
      <c r="RT137" s="2">
        <v>0</v>
      </c>
      <c r="RU137" s="2">
        <v>1</v>
      </c>
      <c r="RV137" s="2">
        <v>0</v>
      </c>
      <c r="RW137" s="2">
        <v>0</v>
      </c>
      <c r="RX137" s="2">
        <v>0</v>
      </c>
      <c r="RY137" s="2">
        <v>0</v>
      </c>
      <c r="RZ137" s="2">
        <v>0</v>
      </c>
      <c r="SA137" s="2">
        <v>0</v>
      </c>
      <c r="SB137" s="2">
        <v>1</v>
      </c>
      <c r="SC137" s="2">
        <v>1</v>
      </c>
      <c r="SD137" s="2">
        <v>0</v>
      </c>
      <c r="SE137" s="2">
        <v>0</v>
      </c>
      <c r="SF137" s="2">
        <v>0</v>
      </c>
      <c r="SG137" s="2">
        <v>0</v>
      </c>
      <c r="SH137" s="2">
        <v>0</v>
      </c>
      <c r="SI137" s="2">
        <v>1</v>
      </c>
      <c r="SJ137" s="2" t="s">
        <v>2533</v>
      </c>
      <c r="SK137" s="2">
        <v>0</v>
      </c>
      <c r="SL137" s="2">
        <v>1</v>
      </c>
      <c r="SM137" s="2">
        <v>1</v>
      </c>
      <c r="SN137" s="2">
        <v>1</v>
      </c>
      <c r="SO137" s="2">
        <v>1</v>
      </c>
      <c r="SP137" s="2">
        <v>1</v>
      </c>
      <c r="SQ137" s="2">
        <v>1</v>
      </c>
      <c r="SR137" s="2">
        <v>1</v>
      </c>
      <c r="SS137" s="2">
        <v>1</v>
      </c>
      <c r="ST137" s="2">
        <v>1</v>
      </c>
      <c r="SU137" s="2">
        <v>1</v>
      </c>
      <c r="SV137" s="2">
        <v>0</v>
      </c>
      <c r="SW137" s="2">
        <v>0</v>
      </c>
      <c r="SX137" s="2">
        <v>0</v>
      </c>
      <c r="SY137" s="2">
        <v>0</v>
      </c>
      <c r="SZ137" s="2">
        <v>0</v>
      </c>
      <c r="TA137" s="2">
        <v>0</v>
      </c>
      <c r="TB137" s="2">
        <v>0</v>
      </c>
      <c r="TC137" s="2">
        <v>0</v>
      </c>
      <c r="TE137" s="2">
        <v>1</v>
      </c>
      <c r="TF137" s="2">
        <v>1</v>
      </c>
      <c r="TG137" s="2">
        <v>1</v>
      </c>
      <c r="TH137" s="2">
        <v>1</v>
      </c>
      <c r="TI137" s="2">
        <v>1</v>
      </c>
      <c r="TJ137" s="2">
        <v>1</v>
      </c>
      <c r="TK137" s="2">
        <v>1</v>
      </c>
      <c r="TL137" s="2">
        <v>1</v>
      </c>
      <c r="TM137" s="2">
        <v>1</v>
      </c>
      <c r="TN137" s="2">
        <v>1</v>
      </c>
      <c r="TO137" s="2">
        <v>1</v>
      </c>
      <c r="TP137" s="2">
        <v>1</v>
      </c>
      <c r="TQ137" s="2">
        <v>1</v>
      </c>
      <c r="TR137" s="2">
        <v>1</v>
      </c>
      <c r="TS137" s="2">
        <v>1</v>
      </c>
      <c r="TT137" s="2">
        <v>1</v>
      </c>
      <c r="TU137" s="2">
        <v>1</v>
      </c>
      <c r="TV137" s="2">
        <v>1</v>
      </c>
      <c r="TW137" s="2">
        <v>0</v>
      </c>
      <c r="TX137" s="2">
        <v>0</v>
      </c>
      <c r="TY137" s="2">
        <v>0</v>
      </c>
      <c r="UA137" s="2">
        <v>1</v>
      </c>
      <c r="UB137" s="2">
        <v>1</v>
      </c>
      <c r="UC137" s="2">
        <v>1</v>
      </c>
      <c r="UD137" s="2">
        <v>1</v>
      </c>
      <c r="UE137" s="2">
        <v>1</v>
      </c>
      <c r="UF137" s="2">
        <v>1</v>
      </c>
      <c r="UG137" s="2">
        <v>1</v>
      </c>
      <c r="UH137" s="2">
        <v>1</v>
      </c>
      <c r="UI137" s="2">
        <v>1</v>
      </c>
      <c r="UJ137" s="2">
        <v>1</v>
      </c>
      <c r="UK137" s="2">
        <v>1</v>
      </c>
      <c r="UL137" s="2">
        <v>0</v>
      </c>
      <c r="UM137" s="2">
        <v>0</v>
      </c>
      <c r="UN137" s="2">
        <v>1</v>
      </c>
      <c r="UO137" s="2">
        <v>1</v>
      </c>
      <c r="UP137" s="2">
        <v>1</v>
      </c>
      <c r="UQ137" s="2">
        <v>1</v>
      </c>
      <c r="UR137" s="2">
        <v>1</v>
      </c>
      <c r="US137" s="2">
        <v>1</v>
      </c>
      <c r="UT137" s="2">
        <v>1</v>
      </c>
      <c r="UU137" s="2">
        <v>1</v>
      </c>
      <c r="UV137" s="2">
        <v>1</v>
      </c>
      <c r="UW137" s="2">
        <v>1</v>
      </c>
      <c r="UX137" s="2">
        <v>1</v>
      </c>
      <c r="UY137" s="2">
        <v>0</v>
      </c>
      <c r="UZ137" s="2">
        <v>2</v>
      </c>
    </row>
    <row r="138" spans="1:572" x14ac:dyDescent="0.25">
      <c r="A138" s="2">
        <v>206</v>
      </c>
      <c r="B138" s="2" t="s">
        <v>114</v>
      </c>
      <c r="C138" s="2" t="s">
        <v>1328</v>
      </c>
      <c r="D138" s="2">
        <v>1</v>
      </c>
      <c r="F138" s="31" t="s">
        <v>2683</v>
      </c>
      <c r="G138" s="2">
        <v>1</v>
      </c>
      <c r="H138" s="2">
        <v>0</v>
      </c>
      <c r="J138" s="2">
        <v>1</v>
      </c>
      <c r="K138" s="2">
        <v>0</v>
      </c>
      <c r="L138" s="2">
        <v>0</v>
      </c>
      <c r="M138" s="2">
        <v>1</v>
      </c>
      <c r="N138" s="2">
        <v>1</v>
      </c>
      <c r="O138" s="2">
        <v>1</v>
      </c>
      <c r="P138" s="2">
        <v>1</v>
      </c>
      <c r="Q138" s="2">
        <v>1</v>
      </c>
      <c r="R138" s="2">
        <v>1</v>
      </c>
      <c r="S138" s="2">
        <v>1</v>
      </c>
      <c r="T138" s="2">
        <v>1</v>
      </c>
      <c r="U138" s="2">
        <v>1</v>
      </c>
      <c r="V138" s="2">
        <v>1</v>
      </c>
      <c r="W138" s="2">
        <v>1</v>
      </c>
      <c r="X138" s="2">
        <v>1</v>
      </c>
      <c r="Y138" s="2">
        <v>1</v>
      </c>
      <c r="Z138" s="2">
        <v>1</v>
      </c>
      <c r="AA138" s="2">
        <v>1</v>
      </c>
      <c r="AB138" s="2">
        <v>1</v>
      </c>
      <c r="AC138" s="2">
        <v>1</v>
      </c>
      <c r="AD138" s="2">
        <v>1</v>
      </c>
      <c r="AE138" s="2">
        <v>0</v>
      </c>
      <c r="AF138" s="2">
        <v>1</v>
      </c>
      <c r="AG138" s="2">
        <v>4</v>
      </c>
      <c r="AH138" s="2">
        <v>1</v>
      </c>
      <c r="AI138" s="2">
        <v>4</v>
      </c>
      <c r="AJ138" s="46">
        <v>1</v>
      </c>
      <c r="AK138" s="2">
        <v>0</v>
      </c>
      <c r="AL138" s="2">
        <v>0</v>
      </c>
      <c r="AM138" s="2">
        <v>0</v>
      </c>
      <c r="AN138" s="2">
        <v>0</v>
      </c>
      <c r="AO138" s="2">
        <v>0</v>
      </c>
      <c r="AP138" s="2">
        <v>1</v>
      </c>
      <c r="AQ138" s="2">
        <v>0</v>
      </c>
      <c r="AR138" s="2">
        <v>1</v>
      </c>
      <c r="AS138" s="2">
        <v>0</v>
      </c>
      <c r="AT138" s="2">
        <v>0</v>
      </c>
      <c r="AU138" s="2">
        <v>0</v>
      </c>
      <c r="AV138" s="2">
        <v>0</v>
      </c>
      <c r="AW138" s="2">
        <v>0</v>
      </c>
      <c r="AX138" s="2">
        <v>0</v>
      </c>
      <c r="AY138" s="2">
        <v>0</v>
      </c>
      <c r="AZ138" s="2">
        <v>0</v>
      </c>
      <c r="BA138" s="2">
        <v>0</v>
      </c>
      <c r="BB138" s="2">
        <v>0</v>
      </c>
      <c r="BC138" s="2">
        <v>0</v>
      </c>
      <c r="BD138" s="2">
        <v>0</v>
      </c>
      <c r="BE138" s="2">
        <v>0</v>
      </c>
      <c r="BF138" s="2">
        <v>1</v>
      </c>
      <c r="BG138" s="2">
        <v>0</v>
      </c>
      <c r="BH138" s="2">
        <v>0</v>
      </c>
      <c r="BI138" s="2">
        <v>0</v>
      </c>
      <c r="BJ138" s="2">
        <v>0</v>
      </c>
      <c r="BK138" s="2">
        <v>1</v>
      </c>
      <c r="BL138" s="2">
        <v>0</v>
      </c>
      <c r="BM138" s="2">
        <v>0</v>
      </c>
      <c r="BN138" s="2">
        <v>0</v>
      </c>
      <c r="BO138" s="2">
        <v>0</v>
      </c>
      <c r="BP138" s="2">
        <v>0</v>
      </c>
      <c r="BQ138" s="2">
        <v>0</v>
      </c>
      <c r="BR138" s="2">
        <v>1</v>
      </c>
      <c r="BS138" s="2">
        <v>0</v>
      </c>
      <c r="CB138" s="2">
        <v>1</v>
      </c>
      <c r="CC138" s="2">
        <v>0</v>
      </c>
      <c r="CE138" s="2">
        <v>4000</v>
      </c>
      <c r="CF138" s="46">
        <v>3200</v>
      </c>
      <c r="CG138" s="2">
        <v>0</v>
      </c>
      <c r="CH138" s="46">
        <v>1</v>
      </c>
      <c r="CI138" s="2">
        <v>1</v>
      </c>
      <c r="CJ138" s="2">
        <v>0</v>
      </c>
      <c r="CK138" s="2">
        <v>0</v>
      </c>
      <c r="CL138" s="2">
        <v>0</v>
      </c>
      <c r="CM138" s="2">
        <v>0</v>
      </c>
      <c r="CN138" s="2">
        <v>0</v>
      </c>
      <c r="CO138" s="2">
        <v>0</v>
      </c>
      <c r="CP138" s="2">
        <v>0</v>
      </c>
      <c r="CR138" s="2">
        <v>1</v>
      </c>
      <c r="CT138" s="46">
        <v>3</v>
      </c>
      <c r="CU138" s="46">
        <v>112</v>
      </c>
      <c r="CV138" s="2">
        <v>0</v>
      </c>
      <c r="CX138" s="2">
        <v>0</v>
      </c>
      <c r="CZ138" s="2">
        <v>0</v>
      </c>
      <c r="DB138" s="46">
        <v>1</v>
      </c>
      <c r="DC138" s="46">
        <v>40</v>
      </c>
      <c r="DD138" s="46">
        <v>1</v>
      </c>
      <c r="DE138" s="46">
        <v>40</v>
      </c>
      <c r="DF138" s="2">
        <v>0</v>
      </c>
      <c r="DH138" s="46">
        <v>1</v>
      </c>
      <c r="DI138" s="46">
        <v>40</v>
      </c>
      <c r="DJ138" s="46">
        <v>0</v>
      </c>
      <c r="DK138" s="46"/>
      <c r="DL138" s="2">
        <v>0</v>
      </c>
      <c r="DN138" s="46">
        <v>2</v>
      </c>
      <c r="DO138" s="46">
        <v>60</v>
      </c>
      <c r="DP138" s="46">
        <v>1</v>
      </c>
      <c r="DQ138" s="46">
        <v>40</v>
      </c>
      <c r="DR138" s="2">
        <v>0</v>
      </c>
      <c r="DS138" s="46"/>
      <c r="DT138" s="46"/>
      <c r="DU138" s="46"/>
      <c r="DV138" s="46"/>
      <c r="DW138" s="46"/>
      <c r="DX138" s="46"/>
      <c r="DY138" s="46"/>
      <c r="DZ138" s="46"/>
      <c r="EA138" s="46"/>
      <c r="EB138" s="46"/>
      <c r="EC138" s="46"/>
      <c r="ED138" s="46"/>
      <c r="EE138" s="46"/>
      <c r="EF138" s="46"/>
      <c r="EG138" s="46"/>
      <c r="EH138" s="46"/>
      <c r="EI138" s="2">
        <v>0</v>
      </c>
      <c r="EJ138" s="2">
        <v>0</v>
      </c>
      <c r="EK138" s="2">
        <v>0</v>
      </c>
      <c r="EL138" s="2">
        <v>0</v>
      </c>
      <c r="EM138" s="2">
        <v>0</v>
      </c>
      <c r="EN138" s="2">
        <v>0</v>
      </c>
      <c r="EO138" s="2">
        <v>0</v>
      </c>
      <c r="EP138" s="2">
        <v>0</v>
      </c>
      <c r="EQ138" s="2">
        <v>0</v>
      </c>
      <c r="ER138" s="2">
        <v>0</v>
      </c>
      <c r="ES138" s="2">
        <v>0</v>
      </c>
      <c r="ET138" s="2">
        <v>0</v>
      </c>
      <c r="EU138" s="2">
        <v>0</v>
      </c>
      <c r="FD138" s="2">
        <v>0</v>
      </c>
      <c r="FZ138" s="2">
        <v>0</v>
      </c>
      <c r="GV138" s="2">
        <v>0</v>
      </c>
      <c r="HR138" s="2">
        <v>1</v>
      </c>
      <c r="HS138" s="2">
        <v>0</v>
      </c>
      <c r="HT138" s="2">
        <v>1</v>
      </c>
      <c r="HU138" s="2">
        <v>1</v>
      </c>
      <c r="HV138" s="2">
        <v>0</v>
      </c>
      <c r="HW138" s="2">
        <v>0</v>
      </c>
      <c r="HX138" s="2">
        <v>0</v>
      </c>
      <c r="HY138" s="2">
        <v>0</v>
      </c>
      <c r="HZ138" s="2">
        <v>0</v>
      </c>
      <c r="IA138" s="2">
        <v>0</v>
      </c>
      <c r="IB138" s="2">
        <v>0</v>
      </c>
      <c r="IC138" s="2">
        <v>0</v>
      </c>
      <c r="ID138" s="2">
        <v>0</v>
      </c>
      <c r="IE138" s="2">
        <v>0</v>
      </c>
      <c r="IF138" s="2">
        <v>0</v>
      </c>
      <c r="IG138" s="2">
        <v>0</v>
      </c>
      <c r="IP138" s="2">
        <v>1</v>
      </c>
      <c r="IQ138" s="2">
        <v>0</v>
      </c>
      <c r="IR138" s="2">
        <v>0</v>
      </c>
      <c r="IS138" s="2">
        <v>0</v>
      </c>
      <c r="IT138" s="2">
        <v>1</v>
      </c>
      <c r="IU138" s="2">
        <v>0</v>
      </c>
      <c r="IV138" s="2">
        <v>0</v>
      </c>
      <c r="IW138" s="2">
        <v>0</v>
      </c>
      <c r="IX138" s="2">
        <v>0</v>
      </c>
      <c r="IY138" s="2">
        <v>0</v>
      </c>
      <c r="IZ138" s="2">
        <v>1</v>
      </c>
      <c r="JA138" s="2">
        <v>0</v>
      </c>
      <c r="JB138" s="2">
        <v>0</v>
      </c>
      <c r="JK138" s="2">
        <v>0</v>
      </c>
      <c r="JL138" s="2">
        <v>0</v>
      </c>
      <c r="JM138" s="2">
        <v>0</v>
      </c>
      <c r="JN138" s="2">
        <v>0</v>
      </c>
      <c r="JO138" s="2">
        <v>0</v>
      </c>
      <c r="JP138" s="2">
        <v>0</v>
      </c>
      <c r="JQ138" s="2">
        <v>0</v>
      </c>
      <c r="JR138" s="2">
        <v>0</v>
      </c>
      <c r="JS138" s="2">
        <v>0</v>
      </c>
      <c r="JT138" s="2">
        <v>0</v>
      </c>
      <c r="JU138" s="2">
        <v>0</v>
      </c>
      <c r="JV138" s="2">
        <v>0</v>
      </c>
      <c r="JW138" s="2">
        <v>0</v>
      </c>
      <c r="KF138" s="2">
        <v>1</v>
      </c>
      <c r="KG138" s="2">
        <v>8</v>
      </c>
      <c r="KH138" s="2">
        <v>0</v>
      </c>
      <c r="KI138" s="2">
        <v>1</v>
      </c>
      <c r="KJ138" s="2">
        <v>4</v>
      </c>
      <c r="KK138" s="2">
        <v>4</v>
      </c>
      <c r="KL138" s="2">
        <v>4</v>
      </c>
      <c r="KM138" s="2">
        <v>4</v>
      </c>
      <c r="KN138" s="2">
        <v>2</v>
      </c>
      <c r="KO138" s="2">
        <v>3</v>
      </c>
      <c r="KP138" s="2">
        <v>4</v>
      </c>
      <c r="KQ138" s="2">
        <v>3</v>
      </c>
      <c r="KR138" s="2">
        <v>4</v>
      </c>
      <c r="KS138" s="2">
        <v>4</v>
      </c>
      <c r="KT138" s="2">
        <v>2</v>
      </c>
      <c r="KU138" s="2">
        <v>2</v>
      </c>
      <c r="KV138" s="2">
        <v>0</v>
      </c>
      <c r="LE138" s="2">
        <v>1</v>
      </c>
      <c r="LF138" s="2">
        <v>1</v>
      </c>
      <c r="LG138" s="2">
        <v>1</v>
      </c>
      <c r="LH138" s="2">
        <v>1</v>
      </c>
      <c r="LI138" s="2">
        <v>0</v>
      </c>
      <c r="LJ138" s="2">
        <v>1</v>
      </c>
      <c r="LK138" s="2">
        <v>1</v>
      </c>
      <c r="LL138" s="2">
        <v>1</v>
      </c>
      <c r="LM138" s="2">
        <v>0</v>
      </c>
      <c r="LN138" s="46">
        <v>1</v>
      </c>
      <c r="LO138" s="46">
        <v>1</v>
      </c>
      <c r="LP138" s="2">
        <v>0</v>
      </c>
      <c r="LQ138" s="2">
        <v>1</v>
      </c>
      <c r="LR138" s="2">
        <v>1</v>
      </c>
      <c r="LS138" s="2">
        <v>0</v>
      </c>
      <c r="LT138" s="46">
        <v>1</v>
      </c>
      <c r="LU138" s="46">
        <v>1</v>
      </c>
      <c r="LV138" s="2">
        <v>0</v>
      </c>
      <c r="LW138" s="2">
        <v>0</v>
      </c>
      <c r="LX138" s="2">
        <v>0</v>
      </c>
      <c r="LY138" s="46">
        <v>1</v>
      </c>
      <c r="LZ138" s="46">
        <v>1</v>
      </c>
      <c r="MA138" s="46">
        <v>1</v>
      </c>
      <c r="MB138" s="2">
        <v>1</v>
      </c>
      <c r="MC138" s="2">
        <v>1</v>
      </c>
      <c r="MD138" s="2">
        <v>0</v>
      </c>
      <c r="ME138" s="2">
        <v>1</v>
      </c>
      <c r="MF138" s="2">
        <v>1</v>
      </c>
      <c r="MG138" s="2">
        <v>1</v>
      </c>
      <c r="MH138" s="2">
        <v>1</v>
      </c>
      <c r="MI138" s="2">
        <v>1</v>
      </c>
      <c r="MJ138" s="2">
        <v>1</v>
      </c>
      <c r="MK138" s="2">
        <v>1</v>
      </c>
      <c r="ML138" s="2">
        <v>0</v>
      </c>
      <c r="MM138" s="2">
        <v>0</v>
      </c>
      <c r="MN138" s="46">
        <v>1</v>
      </c>
      <c r="MO138" s="46">
        <v>1</v>
      </c>
      <c r="MP138" s="2">
        <v>0</v>
      </c>
      <c r="MQ138" s="2">
        <v>1</v>
      </c>
      <c r="MR138" s="2">
        <v>0</v>
      </c>
      <c r="MS138" s="2">
        <v>1</v>
      </c>
      <c r="MT138" s="2">
        <v>1</v>
      </c>
      <c r="MU138" s="2">
        <v>1</v>
      </c>
      <c r="MV138" s="2">
        <v>1</v>
      </c>
      <c r="MW138" s="2">
        <v>1</v>
      </c>
      <c r="MX138" s="2">
        <v>1</v>
      </c>
      <c r="MY138" s="2">
        <v>0</v>
      </c>
      <c r="MZ138" s="2">
        <v>0</v>
      </c>
      <c r="NA138" s="2">
        <v>1</v>
      </c>
      <c r="NB138" s="2">
        <v>0</v>
      </c>
      <c r="NC138" s="2">
        <v>0</v>
      </c>
      <c r="ND138" s="2">
        <v>1</v>
      </c>
      <c r="NE138" s="2">
        <v>0</v>
      </c>
      <c r="NF138" s="46">
        <v>0</v>
      </c>
      <c r="NG138" s="46"/>
      <c r="NJ138" s="2" t="s">
        <v>2539</v>
      </c>
      <c r="NM138" s="2">
        <v>0</v>
      </c>
      <c r="NN138" s="2">
        <v>0</v>
      </c>
      <c r="NO138" s="2">
        <v>0</v>
      </c>
      <c r="NP138" s="2">
        <v>0</v>
      </c>
      <c r="NQ138" s="2">
        <v>0</v>
      </c>
      <c r="NR138" s="2">
        <v>0</v>
      </c>
      <c r="NS138" s="2">
        <v>0</v>
      </c>
      <c r="NT138" s="2">
        <v>0</v>
      </c>
      <c r="NU138" s="2">
        <v>0</v>
      </c>
      <c r="NV138" s="2">
        <v>0</v>
      </c>
      <c r="NW138" s="2">
        <v>0</v>
      </c>
      <c r="NX138" s="2">
        <v>0</v>
      </c>
      <c r="NY138" s="2">
        <v>0</v>
      </c>
      <c r="NZ138" s="2">
        <v>0</v>
      </c>
      <c r="OA138" s="2">
        <v>0</v>
      </c>
      <c r="OB138" s="2">
        <v>0</v>
      </c>
      <c r="OC138" s="2">
        <v>0</v>
      </c>
      <c r="OD138" s="2">
        <v>0</v>
      </c>
      <c r="OE138" s="2">
        <v>0</v>
      </c>
      <c r="OF138" s="2">
        <v>0</v>
      </c>
      <c r="OG138" s="2">
        <v>0</v>
      </c>
      <c r="OH138" s="2">
        <v>0</v>
      </c>
      <c r="OI138" s="2">
        <v>1</v>
      </c>
      <c r="OJ138" s="2">
        <v>0</v>
      </c>
      <c r="OK138" s="2">
        <v>1</v>
      </c>
      <c r="OL138" s="2">
        <v>1</v>
      </c>
      <c r="OM138" s="2">
        <v>1</v>
      </c>
      <c r="ON138" s="2">
        <v>1</v>
      </c>
      <c r="OO138" s="2">
        <v>1</v>
      </c>
      <c r="OP138" s="2">
        <v>1</v>
      </c>
      <c r="OQ138" s="2">
        <v>1</v>
      </c>
      <c r="OR138" s="2">
        <v>1</v>
      </c>
      <c r="OS138" s="2">
        <v>1</v>
      </c>
      <c r="OT138" s="46">
        <v>1</v>
      </c>
      <c r="OU138" s="2">
        <v>1</v>
      </c>
      <c r="OV138" s="2">
        <v>3</v>
      </c>
      <c r="OW138" s="2">
        <v>1</v>
      </c>
      <c r="OX138" s="2">
        <v>1</v>
      </c>
      <c r="OY138" s="2">
        <v>1</v>
      </c>
      <c r="OZ138" s="2">
        <v>3</v>
      </c>
      <c r="PA138" s="2">
        <v>1</v>
      </c>
      <c r="PB138" s="2">
        <v>1</v>
      </c>
      <c r="PC138" s="46">
        <v>1</v>
      </c>
      <c r="PD138" s="46">
        <v>1</v>
      </c>
      <c r="PE138" s="2">
        <v>1</v>
      </c>
      <c r="PF138" s="2">
        <v>1</v>
      </c>
      <c r="PG138" s="2">
        <v>3</v>
      </c>
      <c r="PH138" s="46">
        <v>1</v>
      </c>
      <c r="PI138" s="2">
        <v>1</v>
      </c>
      <c r="PJ138" s="2">
        <v>3</v>
      </c>
      <c r="PK138" s="2">
        <v>1</v>
      </c>
      <c r="PL138" s="2">
        <v>1</v>
      </c>
      <c r="PM138" s="2">
        <v>1</v>
      </c>
      <c r="PN138" s="2">
        <v>1</v>
      </c>
      <c r="PO138" s="2">
        <v>1</v>
      </c>
      <c r="PP138" s="2">
        <v>1</v>
      </c>
      <c r="PQ138" s="2">
        <v>1</v>
      </c>
      <c r="PR138" s="2">
        <v>1</v>
      </c>
      <c r="PS138" s="2">
        <v>1</v>
      </c>
      <c r="PT138" s="2">
        <v>1</v>
      </c>
      <c r="PU138" s="2">
        <v>1</v>
      </c>
      <c r="PV138" s="2">
        <v>1</v>
      </c>
      <c r="PW138" s="2">
        <v>1</v>
      </c>
      <c r="PX138" s="2">
        <v>1</v>
      </c>
      <c r="PY138" s="2">
        <v>1</v>
      </c>
      <c r="PZ138" s="2">
        <v>1</v>
      </c>
      <c r="QA138" s="2">
        <v>1</v>
      </c>
      <c r="QB138" s="2">
        <v>1</v>
      </c>
      <c r="QC138" s="2">
        <v>1</v>
      </c>
      <c r="QD138" s="2">
        <v>1</v>
      </c>
      <c r="QE138" s="2">
        <v>1</v>
      </c>
      <c r="QF138" s="2">
        <v>3</v>
      </c>
      <c r="QG138" s="2">
        <v>1</v>
      </c>
      <c r="QH138" s="2">
        <v>3</v>
      </c>
      <c r="QI138" s="2">
        <v>3</v>
      </c>
      <c r="QJ138" s="2">
        <v>1</v>
      </c>
      <c r="QK138" s="2">
        <v>0</v>
      </c>
      <c r="QL138" s="2">
        <v>1</v>
      </c>
      <c r="QM138" s="2">
        <v>0</v>
      </c>
      <c r="QN138" s="2">
        <v>0</v>
      </c>
      <c r="QO138" s="2">
        <v>2</v>
      </c>
      <c r="QP138" s="2">
        <v>1</v>
      </c>
      <c r="QQ138" s="2">
        <v>1</v>
      </c>
      <c r="QR138" s="2">
        <v>1</v>
      </c>
      <c r="QS138" s="2" t="s">
        <v>1467</v>
      </c>
      <c r="QT138" s="2">
        <v>1</v>
      </c>
      <c r="QU138" s="2" t="s">
        <v>1467</v>
      </c>
      <c r="QV138" s="2">
        <v>3</v>
      </c>
      <c r="QW138" s="2">
        <v>3</v>
      </c>
      <c r="QX138" s="2">
        <v>1</v>
      </c>
      <c r="QY138" s="2">
        <v>0</v>
      </c>
      <c r="RA138" s="2">
        <v>1</v>
      </c>
      <c r="RB138" s="2">
        <v>1</v>
      </c>
      <c r="RC138" s="2">
        <v>1</v>
      </c>
      <c r="RD138" s="2">
        <v>3</v>
      </c>
      <c r="RE138" s="2">
        <v>1</v>
      </c>
      <c r="RF138" s="2">
        <v>0</v>
      </c>
      <c r="RG138" s="2">
        <v>1</v>
      </c>
      <c r="RH138" s="2">
        <v>1</v>
      </c>
      <c r="RJ138" s="2">
        <v>1</v>
      </c>
      <c r="RK138" s="2">
        <v>1</v>
      </c>
      <c r="RL138" s="2">
        <v>0</v>
      </c>
      <c r="RM138" s="2">
        <v>0</v>
      </c>
      <c r="RN138" s="2">
        <v>0</v>
      </c>
      <c r="RO138" s="2">
        <v>0</v>
      </c>
      <c r="RP138" s="2">
        <v>0</v>
      </c>
      <c r="RQ138" s="2">
        <v>0</v>
      </c>
      <c r="RR138" s="2">
        <v>1</v>
      </c>
      <c r="RS138" s="2">
        <v>0</v>
      </c>
      <c r="RT138" s="2">
        <v>1</v>
      </c>
      <c r="RU138" s="2">
        <v>1</v>
      </c>
      <c r="RV138" s="2">
        <v>0</v>
      </c>
      <c r="RW138" s="2">
        <v>1</v>
      </c>
      <c r="RX138" s="2">
        <v>1</v>
      </c>
      <c r="RY138" s="2">
        <v>0</v>
      </c>
      <c r="RZ138" s="2">
        <v>0</v>
      </c>
      <c r="SA138" s="2">
        <v>1</v>
      </c>
      <c r="SB138" s="2">
        <v>1</v>
      </c>
      <c r="SC138" s="2">
        <v>1</v>
      </c>
      <c r="SD138" s="2">
        <v>0</v>
      </c>
      <c r="SE138" s="2">
        <v>0</v>
      </c>
      <c r="SF138" s="2">
        <v>1</v>
      </c>
      <c r="SG138" s="2">
        <v>0</v>
      </c>
      <c r="SH138" s="2">
        <v>1</v>
      </c>
      <c r="SI138" s="2">
        <v>0</v>
      </c>
      <c r="SK138" s="2">
        <v>1</v>
      </c>
      <c r="SL138" s="2">
        <v>1</v>
      </c>
      <c r="SM138" s="2">
        <v>1</v>
      </c>
      <c r="SN138" s="2">
        <v>1</v>
      </c>
      <c r="SO138" s="2">
        <v>1</v>
      </c>
      <c r="SP138" s="2">
        <v>1</v>
      </c>
      <c r="SQ138" s="2">
        <v>0</v>
      </c>
      <c r="SR138" s="2">
        <v>1</v>
      </c>
      <c r="SS138" s="2">
        <v>1</v>
      </c>
      <c r="ST138" s="2">
        <v>1</v>
      </c>
      <c r="SU138" s="2">
        <v>1</v>
      </c>
      <c r="SV138" s="2">
        <v>1</v>
      </c>
      <c r="SW138" s="2">
        <v>1</v>
      </c>
      <c r="SX138" s="2">
        <v>1</v>
      </c>
      <c r="SY138" s="2">
        <v>0</v>
      </c>
      <c r="SZ138" s="2">
        <v>1</v>
      </c>
      <c r="TA138" s="2">
        <v>0</v>
      </c>
      <c r="TB138" s="2">
        <v>0</v>
      </c>
      <c r="TC138" s="2">
        <v>0</v>
      </c>
      <c r="TE138" s="2">
        <v>0</v>
      </c>
      <c r="TF138" s="2">
        <v>0</v>
      </c>
      <c r="TG138" s="2">
        <v>1</v>
      </c>
      <c r="TH138" s="2">
        <v>1</v>
      </c>
      <c r="TI138" s="2">
        <v>1</v>
      </c>
      <c r="TJ138" s="2">
        <v>1</v>
      </c>
      <c r="TK138" s="2">
        <v>1</v>
      </c>
      <c r="TL138" s="2">
        <v>1</v>
      </c>
      <c r="TM138" s="2">
        <v>1</v>
      </c>
      <c r="TN138" s="2">
        <v>1</v>
      </c>
      <c r="TO138" s="2">
        <v>1</v>
      </c>
      <c r="TP138" s="2">
        <v>1</v>
      </c>
      <c r="TQ138" s="2">
        <v>1</v>
      </c>
      <c r="TR138" s="2">
        <v>1</v>
      </c>
      <c r="TS138" s="2">
        <v>1</v>
      </c>
      <c r="TT138" s="2">
        <v>1</v>
      </c>
      <c r="TU138" s="2">
        <v>0</v>
      </c>
      <c r="TV138" s="2">
        <v>1</v>
      </c>
      <c r="TW138" s="2">
        <v>0</v>
      </c>
      <c r="TX138" s="2">
        <v>0</v>
      </c>
      <c r="TY138" s="2">
        <v>0</v>
      </c>
      <c r="UA138" s="2">
        <v>1</v>
      </c>
      <c r="UB138" s="2">
        <v>1</v>
      </c>
      <c r="UC138" s="2">
        <v>1</v>
      </c>
      <c r="UD138" s="2">
        <v>0</v>
      </c>
      <c r="UE138" s="2">
        <v>1</v>
      </c>
      <c r="UF138" s="2">
        <v>0</v>
      </c>
      <c r="UG138" s="2">
        <v>1</v>
      </c>
      <c r="UH138" s="2">
        <v>0</v>
      </c>
      <c r="UI138" s="2">
        <v>1</v>
      </c>
      <c r="UJ138" s="2">
        <v>1</v>
      </c>
      <c r="UK138" s="2">
        <v>0</v>
      </c>
      <c r="UL138" s="2">
        <v>0</v>
      </c>
      <c r="UM138" s="2">
        <v>0</v>
      </c>
      <c r="UN138" s="2">
        <v>1</v>
      </c>
      <c r="UO138" s="2">
        <v>0</v>
      </c>
      <c r="UP138" s="2">
        <v>1</v>
      </c>
      <c r="UQ138" s="2">
        <v>1</v>
      </c>
      <c r="UR138" s="2">
        <v>1</v>
      </c>
      <c r="US138" s="2">
        <v>1</v>
      </c>
      <c r="UT138" s="2">
        <v>1</v>
      </c>
      <c r="UU138" s="2">
        <v>1</v>
      </c>
      <c r="UV138" s="2">
        <v>1</v>
      </c>
      <c r="UW138" s="2">
        <v>1</v>
      </c>
      <c r="UX138" s="2">
        <v>1</v>
      </c>
      <c r="UY138" s="2">
        <v>0</v>
      </c>
      <c r="UZ138" s="2">
        <v>2</v>
      </c>
    </row>
    <row r="139" spans="1:572" x14ac:dyDescent="0.25">
      <c r="A139" s="2">
        <v>207</v>
      </c>
      <c r="B139" s="2" t="s">
        <v>114</v>
      </c>
      <c r="C139" s="2" t="s">
        <v>1328</v>
      </c>
      <c r="D139" s="2">
        <v>1</v>
      </c>
      <c r="F139" s="31" t="s">
        <v>2684</v>
      </c>
      <c r="G139" s="2">
        <v>1</v>
      </c>
      <c r="H139" s="2">
        <v>0</v>
      </c>
      <c r="J139" s="2">
        <v>1</v>
      </c>
      <c r="K139" s="2">
        <v>0</v>
      </c>
      <c r="L139" s="2">
        <v>0</v>
      </c>
      <c r="M139" s="2">
        <v>1</v>
      </c>
      <c r="N139" s="2">
        <v>1</v>
      </c>
      <c r="O139" s="2">
        <v>1</v>
      </c>
      <c r="P139" s="2">
        <v>0</v>
      </c>
      <c r="Q139" s="2">
        <v>0</v>
      </c>
      <c r="R139" s="2">
        <v>0</v>
      </c>
      <c r="S139" s="2">
        <v>0</v>
      </c>
      <c r="T139" s="2">
        <v>0</v>
      </c>
      <c r="U139" s="2">
        <v>1</v>
      </c>
      <c r="V139" s="2">
        <v>1</v>
      </c>
      <c r="W139" s="2">
        <v>0</v>
      </c>
      <c r="X139" s="2">
        <v>1</v>
      </c>
      <c r="Y139" s="2">
        <v>0</v>
      </c>
      <c r="Z139" s="2">
        <v>0</v>
      </c>
      <c r="AA139" s="2">
        <v>0</v>
      </c>
      <c r="AB139" s="2">
        <v>0</v>
      </c>
      <c r="AC139" s="2">
        <v>0</v>
      </c>
      <c r="AD139" s="2">
        <v>0</v>
      </c>
      <c r="AE139" s="2">
        <v>0</v>
      </c>
      <c r="AF139" s="2">
        <v>1</v>
      </c>
      <c r="AG139" s="2">
        <v>3</v>
      </c>
      <c r="AH139" s="2">
        <v>1</v>
      </c>
      <c r="AI139" s="2">
        <v>5</v>
      </c>
      <c r="AJ139" s="46">
        <v>0</v>
      </c>
      <c r="AK139" s="2">
        <v>0</v>
      </c>
      <c r="AL139" s="2">
        <v>0</v>
      </c>
      <c r="AM139" s="2">
        <v>0</v>
      </c>
      <c r="AN139" s="2">
        <v>0</v>
      </c>
      <c r="AO139" s="2">
        <v>0</v>
      </c>
      <c r="AP139" s="2">
        <v>0</v>
      </c>
      <c r="AQ139" s="2">
        <v>0</v>
      </c>
      <c r="AR139" s="2">
        <v>0</v>
      </c>
      <c r="AS139" s="2">
        <v>0</v>
      </c>
      <c r="AT139" s="2">
        <v>0</v>
      </c>
      <c r="AU139" s="2">
        <v>0</v>
      </c>
      <c r="AV139" s="2">
        <v>0</v>
      </c>
      <c r="AW139" s="2">
        <v>0</v>
      </c>
      <c r="AX139" s="2">
        <v>0</v>
      </c>
      <c r="AY139" s="2">
        <v>0</v>
      </c>
      <c r="AZ139" s="2">
        <v>0</v>
      </c>
      <c r="BA139" s="2">
        <v>0</v>
      </c>
      <c r="BB139" s="2">
        <v>0</v>
      </c>
      <c r="BC139" s="2">
        <v>0</v>
      </c>
      <c r="BD139" s="2">
        <v>0</v>
      </c>
      <c r="BE139" s="2">
        <v>0</v>
      </c>
      <c r="BF139" s="2">
        <v>1</v>
      </c>
      <c r="BG139" s="2">
        <v>0</v>
      </c>
      <c r="BH139" s="2">
        <v>0</v>
      </c>
      <c r="BI139" s="2">
        <v>0</v>
      </c>
      <c r="BJ139" s="2">
        <v>0</v>
      </c>
      <c r="BK139" s="2">
        <v>0</v>
      </c>
      <c r="BL139" s="2">
        <v>0</v>
      </c>
      <c r="BM139" s="2">
        <v>0</v>
      </c>
      <c r="BN139" s="2">
        <v>1</v>
      </c>
      <c r="BO139" s="2">
        <v>0</v>
      </c>
      <c r="BP139" s="2">
        <v>0</v>
      </c>
      <c r="BQ139" s="2">
        <v>1</v>
      </c>
      <c r="BR139" s="2">
        <v>0</v>
      </c>
      <c r="BS139" s="2">
        <v>0</v>
      </c>
      <c r="CB139" s="2">
        <v>1</v>
      </c>
      <c r="CC139" s="2">
        <v>0</v>
      </c>
      <c r="CE139" s="2">
        <v>27670</v>
      </c>
      <c r="CF139" s="46">
        <v>1590</v>
      </c>
      <c r="CG139" s="2">
        <v>0</v>
      </c>
      <c r="CH139" s="46">
        <v>8</v>
      </c>
      <c r="CI139" s="2">
        <v>4</v>
      </c>
      <c r="CJ139" s="2">
        <v>0</v>
      </c>
      <c r="CK139" s="2">
        <v>0</v>
      </c>
      <c r="CL139" s="2">
        <v>1</v>
      </c>
      <c r="CM139" s="2">
        <v>0</v>
      </c>
      <c r="CN139" s="2">
        <v>1</v>
      </c>
      <c r="CO139" s="2">
        <v>1</v>
      </c>
      <c r="CP139" s="2">
        <v>0</v>
      </c>
      <c r="CR139" s="2">
        <v>2</v>
      </c>
      <c r="CS139" s="2">
        <v>6</v>
      </c>
      <c r="CT139" s="46">
        <v>7</v>
      </c>
      <c r="CU139" s="46">
        <v>280</v>
      </c>
      <c r="CV139" s="2">
        <v>0</v>
      </c>
      <c r="CX139" s="2">
        <v>2</v>
      </c>
      <c r="CY139" s="2">
        <v>80</v>
      </c>
      <c r="CZ139" s="2">
        <v>2</v>
      </c>
      <c r="DA139" s="2">
        <v>80</v>
      </c>
      <c r="DB139" s="46">
        <v>4</v>
      </c>
      <c r="DC139" s="46">
        <v>160</v>
      </c>
      <c r="DD139" s="46">
        <v>9</v>
      </c>
      <c r="DE139" s="46">
        <v>360</v>
      </c>
      <c r="DF139" s="2">
        <v>1</v>
      </c>
      <c r="DG139" s="2">
        <v>40</v>
      </c>
      <c r="DH139" s="46">
        <v>7</v>
      </c>
      <c r="DI139" s="46">
        <v>280</v>
      </c>
      <c r="DJ139" s="46">
        <v>0</v>
      </c>
      <c r="DK139" s="46"/>
      <c r="DL139" s="2">
        <v>11</v>
      </c>
      <c r="DM139" s="2">
        <v>440</v>
      </c>
      <c r="DN139" s="46">
        <v>21</v>
      </c>
      <c r="DO139" s="46">
        <v>880</v>
      </c>
      <c r="DP139" s="46">
        <v>3</v>
      </c>
      <c r="DQ139" s="46">
        <v>80</v>
      </c>
      <c r="DR139" s="2">
        <v>1</v>
      </c>
      <c r="DS139" s="46">
        <v>0</v>
      </c>
      <c r="DT139" s="46"/>
      <c r="DU139" s="46">
        <v>1</v>
      </c>
      <c r="DV139" s="46">
        <v>40</v>
      </c>
      <c r="DW139" s="46">
        <v>1</v>
      </c>
      <c r="DX139" s="46">
        <v>40</v>
      </c>
      <c r="DY139" s="46">
        <v>0</v>
      </c>
      <c r="DZ139" s="46"/>
      <c r="EA139" s="46">
        <v>1</v>
      </c>
      <c r="EB139" s="46">
        <v>40</v>
      </c>
      <c r="EC139" s="46">
        <v>1</v>
      </c>
      <c r="ED139" s="46">
        <v>40</v>
      </c>
      <c r="EE139" s="46">
        <v>0</v>
      </c>
      <c r="EF139" s="46"/>
      <c r="EG139" s="46">
        <v>0</v>
      </c>
      <c r="EH139" s="46"/>
      <c r="EI139" s="2">
        <v>3</v>
      </c>
      <c r="EJ139" s="2">
        <v>0</v>
      </c>
      <c r="EK139" s="2">
        <v>0</v>
      </c>
      <c r="EL139" s="2">
        <v>0</v>
      </c>
      <c r="EM139" s="2">
        <v>0</v>
      </c>
      <c r="EN139" s="2">
        <v>3</v>
      </c>
      <c r="EO139" s="2">
        <v>0</v>
      </c>
      <c r="EP139" s="2">
        <v>4</v>
      </c>
      <c r="EQ139" s="2">
        <v>0</v>
      </c>
      <c r="ER139" s="2">
        <v>2</v>
      </c>
      <c r="ES139" s="2">
        <v>7</v>
      </c>
      <c r="ET139" s="2">
        <v>1</v>
      </c>
      <c r="EU139" s="2">
        <v>0</v>
      </c>
      <c r="FD139" s="2">
        <v>0</v>
      </c>
      <c r="FZ139" s="2">
        <v>0</v>
      </c>
      <c r="GV139" s="2">
        <v>1</v>
      </c>
      <c r="GW139" s="2">
        <v>1</v>
      </c>
      <c r="GX139" s="2">
        <v>0</v>
      </c>
      <c r="GY139" s="2">
        <v>0</v>
      </c>
      <c r="GZ139" s="2">
        <v>0</v>
      </c>
      <c r="HA139" s="2">
        <v>0</v>
      </c>
      <c r="HB139" s="2">
        <v>0</v>
      </c>
      <c r="HC139" s="2">
        <v>0</v>
      </c>
      <c r="HD139" s="2">
        <v>1</v>
      </c>
      <c r="HE139" s="2">
        <v>0</v>
      </c>
      <c r="HF139" s="2">
        <v>1</v>
      </c>
      <c r="HG139" s="2">
        <v>2</v>
      </c>
      <c r="HH139" s="2">
        <v>0</v>
      </c>
      <c r="HI139" s="2">
        <v>0</v>
      </c>
      <c r="HR139" s="2">
        <v>1</v>
      </c>
      <c r="HS139" s="2">
        <v>1</v>
      </c>
      <c r="HT139" s="2">
        <v>0</v>
      </c>
      <c r="HU139" s="2">
        <v>1</v>
      </c>
      <c r="HV139" s="2">
        <v>0</v>
      </c>
      <c r="HW139" s="2">
        <v>0</v>
      </c>
      <c r="HX139" s="2">
        <v>0</v>
      </c>
      <c r="HY139" s="2">
        <v>0</v>
      </c>
      <c r="HZ139" s="2">
        <v>1</v>
      </c>
      <c r="IA139" s="2">
        <v>0</v>
      </c>
      <c r="IB139" s="2">
        <v>4</v>
      </c>
      <c r="IC139" s="2">
        <v>0</v>
      </c>
      <c r="ID139" s="2">
        <v>1</v>
      </c>
      <c r="IE139" s="2">
        <v>4</v>
      </c>
      <c r="IF139" s="2">
        <v>1</v>
      </c>
      <c r="IG139" s="2">
        <v>0</v>
      </c>
      <c r="IP139" s="2">
        <v>1</v>
      </c>
      <c r="IQ139" s="2">
        <v>2</v>
      </c>
      <c r="IR139" s="2">
        <v>1</v>
      </c>
      <c r="IS139" s="2">
        <v>1</v>
      </c>
      <c r="IT139" s="2">
        <v>2</v>
      </c>
      <c r="IU139" s="2">
        <v>4</v>
      </c>
      <c r="IV139" s="2">
        <v>0</v>
      </c>
      <c r="IW139" s="2">
        <v>4</v>
      </c>
      <c r="IX139" s="2">
        <v>0</v>
      </c>
      <c r="IY139" s="2">
        <v>2</v>
      </c>
      <c r="IZ139" s="2">
        <v>7</v>
      </c>
      <c r="JA139" s="2">
        <v>1</v>
      </c>
      <c r="JB139" s="2">
        <v>1</v>
      </c>
      <c r="JC139" s="2">
        <v>0</v>
      </c>
      <c r="JD139" s="2">
        <v>0</v>
      </c>
      <c r="JE139" s="2">
        <v>1</v>
      </c>
      <c r="JF139" s="2">
        <v>0</v>
      </c>
      <c r="JG139" s="2">
        <v>0</v>
      </c>
      <c r="JH139" s="2">
        <v>0</v>
      </c>
      <c r="JI139" s="2">
        <v>0</v>
      </c>
      <c r="JJ139" s="2">
        <v>0</v>
      </c>
      <c r="JK139" s="2">
        <v>1</v>
      </c>
      <c r="JL139" s="2">
        <v>2</v>
      </c>
      <c r="JM139" s="2">
        <v>1</v>
      </c>
      <c r="JN139" s="2">
        <v>1</v>
      </c>
      <c r="JO139" s="2">
        <v>2</v>
      </c>
      <c r="JP139" s="2">
        <v>4</v>
      </c>
      <c r="JQ139" s="2">
        <v>0</v>
      </c>
      <c r="JR139" s="2">
        <v>4</v>
      </c>
      <c r="JS139" s="2">
        <v>0</v>
      </c>
      <c r="JT139" s="2">
        <v>2</v>
      </c>
      <c r="JU139" s="2">
        <v>0</v>
      </c>
      <c r="JV139" s="2">
        <v>1</v>
      </c>
      <c r="JW139" s="2">
        <v>1</v>
      </c>
      <c r="JX139" s="2">
        <v>0</v>
      </c>
      <c r="JY139" s="2">
        <v>0</v>
      </c>
      <c r="JZ139" s="2">
        <v>1</v>
      </c>
      <c r="KA139" s="2">
        <v>0</v>
      </c>
      <c r="KB139" s="2">
        <v>0</v>
      </c>
      <c r="KC139" s="2">
        <v>0</v>
      </c>
      <c r="KD139" s="2">
        <v>0</v>
      </c>
      <c r="KE139" s="2">
        <v>0</v>
      </c>
      <c r="KF139" s="2">
        <v>1</v>
      </c>
      <c r="KG139" s="2">
        <v>14</v>
      </c>
      <c r="KH139" s="2">
        <v>1</v>
      </c>
      <c r="KJ139" s="2">
        <v>4</v>
      </c>
      <c r="KK139" s="2">
        <v>4</v>
      </c>
      <c r="KL139" s="2">
        <v>4</v>
      </c>
      <c r="KM139" s="2">
        <v>4</v>
      </c>
      <c r="KN139" s="2">
        <v>2</v>
      </c>
      <c r="KO139" s="2">
        <v>3</v>
      </c>
      <c r="KP139" s="2">
        <v>4</v>
      </c>
      <c r="KQ139" s="2">
        <v>3</v>
      </c>
      <c r="KR139" s="2">
        <v>4</v>
      </c>
      <c r="KS139" s="2">
        <v>4</v>
      </c>
      <c r="KT139" s="2">
        <v>2</v>
      </c>
      <c r="KU139" s="2">
        <v>4</v>
      </c>
      <c r="KV139" s="2">
        <v>0</v>
      </c>
      <c r="LE139" s="2">
        <v>1</v>
      </c>
      <c r="LF139" s="2">
        <v>1</v>
      </c>
      <c r="LG139" s="2">
        <v>1</v>
      </c>
      <c r="LH139" s="2">
        <v>0</v>
      </c>
      <c r="LI139" s="2">
        <v>0</v>
      </c>
      <c r="LJ139" s="2">
        <v>0</v>
      </c>
      <c r="LK139" s="2">
        <v>1</v>
      </c>
      <c r="LL139" s="2">
        <v>1</v>
      </c>
      <c r="LM139" s="2">
        <v>0</v>
      </c>
      <c r="LN139" s="46">
        <v>1</v>
      </c>
      <c r="LO139" s="46">
        <v>2</v>
      </c>
      <c r="LP139" s="2">
        <v>1</v>
      </c>
      <c r="LQ139" s="2">
        <v>2</v>
      </c>
      <c r="LR139" s="2">
        <v>1</v>
      </c>
      <c r="LS139" s="2">
        <v>1</v>
      </c>
      <c r="LT139" s="46">
        <v>1</v>
      </c>
      <c r="LU139" s="46">
        <v>1</v>
      </c>
      <c r="LV139" s="2">
        <v>1</v>
      </c>
      <c r="LW139" s="2">
        <v>0</v>
      </c>
      <c r="LX139" s="2">
        <v>1</v>
      </c>
      <c r="LY139" s="46">
        <v>1</v>
      </c>
      <c r="LZ139" s="46">
        <v>0</v>
      </c>
      <c r="MA139" s="46">
        <v>1</v>
      </c>
      <c r="MB139" s="2">
        <v>0</v>
      </c>
      <c r="MC139" s="2">
        <v>1</v>
      </c>
      <c r="MD139" s="2">
        <v>1</v>
      </c>
      <c r="ME139" s="2">
        <v>0</v>
      </c>
      <c r="MF139" s="2">
        <v>1</v>
      </c>
      <c r="MG139" s="2">
        <v>0</v>
      </c>
      <c r="MH139" s="2">
        <v>0</v>
      </c>
      <c r="MI139" s="2">
        <v>1</v>
      </c>
      <c r="MJ139" s="2">
        <v>1</v>
      </c>
      <c r="MK139" s="2">
        <v>1</v>
      </c>
      <c r="ML139" s="2">
        <v>0</v>
      </c>
      <c r="MM139" s="2">
        <v>0</v>
      </c>
      <c r="MN139" s="46">
        <v>0</v>
      </c>
      <c r="MO139" s="46">
        <v>0</v>
      </c>
      <c r="MP139" s="2">
        <v>0</v>
      </c>
      <c r="MQ139" s="2">
        <v>1</v>
      </c>
      <c r="MR139" s="2">
        <v>0</v>
      </c>
      <c r="MS139" s="2">
        <v>2</v>
      </c>
      <c r="MT139" s="2">
        <v>2</v>
      </c>
      <c r="MU139" s="2">
        <v>3</v>
      </c>
      <c r="MV139" s="2">
        <v>2</v>
      </c>
      <c r="MW139" s="2">
        <v>2</v>
      </c>
      <c r="MX139" s="2">
        <v>2</v>
      </c>
      <c r="MY139" s="2">
        <v>0</v>
      </c>
      <c r="MZ139" s="2">
        <v>1</v>
      </c>
      <c r="NA139" s="2">
        <v>0</v>
      </c>
      <c r="NB139" s="2">
        <v>0</v>
      </c>
      <c r="NC139" s="2">
        <v>1</v>
      </c>
      <c r="ND139" s="2">
        <v>1</v>
      </c>
      <c r="NE139" s="2">
        <v>0</v>
      </c>
      <c r="NF139" s="46">
        <v>1</v>
      </c>
      <c r="NG139" s="46">
        <v>0</v>
      </c>
      <c r="NH139" s="2">
        <v>1</v>
      </c>
      <c r="NI139" s="2">
        <v>1</v>
      </c>
      <c r="NJ139" s="38">
        <v>44008</v>
      </c>
      <c r="NK139" s="2">
        <v>2</v>
      </c>
      <c r="NL139" s="2">
        <v>1</v>
      </c>
      <c r="NM139" s="2">
        <v>0</v>
      </c>
      <c r="NN139" s="2">
        <v>0</v>
      </c>
      <c r="NO139" s="2">
        <v>0</v>
      </c>
      <c r="NP139" s="2">
        <v>0</v>
      </c>
      <c r="NQ139" s="2">
        <v>1</v>
      </c>
      <c r="NR139" s="2">
        <v>1</v>
      </c>
      <c r="NS139" s="2">
        <v>0</v>
      </c>
      <c r="NT139" s="2">
        <v>1</v>
      </c>
      <c r="NU139" s="2">
        <v>0</v>
      </c>
      <c r="NV139" s="2">
        <v>0</v>
      </c>
      <c r="NW139" s="2">
        <v>1</v>
      </c>
      <c r="NX139" s="2">
        <v>0</v>
      </c>
      <c r="NY139" s="2">
        <v>0</v>
      </c>
      <c r="NZ139" s="2">
        <v>0</v>
      </c>
      <c r="OA139" s="2">
        <v>0</v>
      </c>
      <c r="OB139" s="2">
        <v>0</v>
      </c>
      <c r="OC139" s="2">
        <v>0</v>
      </c>
      <c r="OD139" s="2">
        <v>0</v>
      </c>
      <c r="OE139" s="2">
        <v>0</v>
      </c>
      <c r="OF139" s="2">
        <v>0</v>
      </c>
      <c r="OG139" s="2">
        <v>0</v>
      </c>
      <c r="OH139" s="2">
        <v>0</v>
      </c>
      <c r="OI139" s="2">
        <v>1</v>
      </c>
      <c r="OJ139" s="2">
        <v>1</v>
      </c>
      <c r="OK139" s="2">
        <v>1</v>
      </c>
      <c r="OL139" s="2">
        <v>1</v>
      </c>
      <c r="OM139" s="2">
        <v>1</v>
      </c>
      <c r="ON139" s="2">
        <v>3</v>
      </c>
      <c r="OO139" s="2">
        <v>1</v>
      </c>
      <c r="OP139" s="2">
        <v>1</v>
      </c>
      <c r="OQ139" s="2">
        <v>1</v>
      </c>
      <c r="OR139" s="2">
        <v>1</v>
      </c>
      <c r="OS139" s="2">
        <v>1</v>
      </c>
      <c r="OT139" s="46">
        <v>1</v>
      </c>
      <c r="OU139" s="2">
        <v>3</v>
      </c>
      <c r="OV139" s="2">
        <v>1</v>
      </c>
      <c r="OW139" s="2">
        <v>2</v>
      </c>
      <c r="OX139" s="2">
        <v>2</v>
      </c>
      <c r="OY139" s="2">
        <v>1</v>
      </c>
      <c r="OZ139" s="2">
        <v>1</v>
      </c>
      <c r="PA139" s="2">
        <v>1</v>
      </c>
      <c r="PB139" s="2">
        <v>2</v>
      </c>
      <c r="PC139" s="46">
        <v>1</v>
      </c>
      <c r="PD139" s="46">
        <v>1</v>
      </c>
      <c r="PE139" s="2">
        <v>1</v>
      </c>
      <c r="PF139" s="2">
        <v>1</v>
      </c>
      <c r="PG139" s="2">
        <v>1</v>
      </c>
      <c r="PH139" s="46">
        <v>1</v>
      </c>
      <c r="PI139" s="2">
        <v>1</v>
      </c>
      <c r="PJ139" s="2">
        <v>1</v>
      </c>
      <c r="PK139" s="2">
        <v>1</v>
      </c>
      <c r="PL139" s="2">
        <v>1</v>
      </c>
      <c r="PM139" s="2">
        <v>1</v>
      </c>
      <c r="PN139" s="2">
        <v>1</v>
      </c>
      <c r="PO139" s="2">
        <v>1</v>
      </c>
      <c r="PP139" s="2">
        <v>3</v>
      </c>
      <c r="PQ139" s="2">
        <v>1</v>
      </c>
      <c r="PR139" s="2">
        <v>1</v>
      </c>
      <c r="PS139" s="2">
        <v>1</v>
      </c>
      <c r="PT139" s="2">
        <v>1</v>
      </c>
      <c r="PU139" s="2">
        <v>1</v>
      </c>
      <c r="PV139" s="2">
        <v>1</v>
      </c>
      <c r="PW139" s="2">
        <v>3</v>
      </c>
      <c r="PX139" s="2">
        <v>1</v>
      </c>
      <c r="PY139" s="2">
        <v>1</v>
      </c>
      <c r="PZ139" s="2">
        <v>3</v>
      </c>
      <c r="QA139" s="2">
        <v>1</v>
      </c>
      <c r="QB139" s="2">
        <v>3</v>
      </c>
      <c r="QC139" s="2">
        <v>2</v>
      </c>
      <c r="QD139" s="2">
        <v>1</v>
      </c>
      <c r="QE139" s="2">
        <v>1</v>
      </c>
      <c r="QF139" s="2">
        <v>3</v>
      </c>
      <c r="QG139" s="2">
        <v>1</v>
      </c>
      <c r="QH139" s="2">
        <v>1</v>
      </c>
      <c r="QI139" s="2">
        <v>3</v>
      </c>
      <c r="QJ139" s="2">
        <v>1</v>
      </c>
      <c r="QK139" s="2">
        <v>0</v>
      </c>
      <c r="QL139" s="2">
        <v>1</v>
      </c>
      <c r="QM139" s="2">
        <v>1</v>
      </c>
      <c r="QN139" s="2">
        <v>0</v>
      </c>
      <c r="QO139" s="2">
        <v>3</v>
      </c>
      <c r="QP139" s="2">
        <v>1</v>
      </c>
      <c r="QQ139" s="2">
        <v>3</v>
      </c>
      <c r="QR139" s="2">
        <v>1</v>
      </c>
      <c r="QS139" s="2" t="s">
        <v>1468</v>
      </c>
      <c r="QT139" s="2">
        <v>1</v>
      </c>
      <c r="QU139" s="2" t="s">
        <v>2534</v>
      </c>
      <c r="QV139" s="2">
        <v>3</v>
      </c>
      <c r="QW139" s="2">
        <v>3</v>
      </c>
      <c r="QX139" s="2">
        <v>0</v>
      </c>
      <c r="QY139" s="2">
        <v>0</v>
      </c>
      <c r="RA139" s="2">
        <v>1</v>
      </c>
      <c r="RB139" s="2">
        <v>1</v>
      </c>
      <c r="RC139" s="2">
        <v>1</v>
      </c>
      <c r="RD139" s="2">
        <v>3</v>
      </c>
      <c r="RE139" s="2">
        <v>1</v>
      </c>
      <c r="RF139" s="2">
        <v>1</v>
      </c>
      <c r="RG139" s="2">
        <v>1</v>
      </c>
      <c r="RH139" s="2">
        <v>1</v>
      </c>
      <c r="RJ139" s="2">
        <v>1</v>
      </c>
      <c r="RK139" s="2">
        <v>1</v>
      </c>
      <c r="RL139" s="2">
        <v>1</v>
      </c>
      <c r="RM139" s="2">
        <v>0</v>
      </c>
      <c r="RN139" s="2">
        <v>0</v>
      </c>
      <c r="RO139" s="2">
        <v>0</v>
      </c>
      <c r="RP139" s="2">
        <v>1</v>
      </c>
      <c r="RQ139" s="2">
        <v>0</v>
      </c>
      <c r="RR139" s="2">
        <v>1</v>
      </c>
      <c r="RS139" s="2">
        <v>1</v>
      </c>
      <c r="RT139" s="2">
        <v>0</v>
      </c>
      <c r="RU139" s="2">
        <v>1</v>
      </c>
      <c r="RV139" s="2">
        <v>0</v>
      </c>
      <c r="RW139" s="2">
        <v>1</v>
      </c>
      <c r="RX139" s="2">
        <v>1</v>
      </c>
      <c r="RY139" s="2">
        <v>0</v>
      </c>
      <c r="RZ139" s="2">
        <v>0</v>
      </c>
      <c r="SA139" s="2">
        <v>0</v>
      </c>
      <c r="SB139" s="2">
        <v>1</v>
      </c>
      <c r="SC139" s="2">
        <v>1</v>
      </c>
      <c r="SD139" s="2">
        <v>1</v>
      </c>
      <c r="SE139" s="2">
        <v>0</v>
      </c>
      <c r="SF139" s="2">
        <v>1</v>
      </c>
      <c r="SG139" s="2">
        <v>0</v>
      </c>
      <c r="SH139" s="2">
        <v>0</v>
      </c>
      <c r="SI139" s="2">
        <v>0</v>
      </c>
      <c r="SK139" s="2">
        <v>1</v>
      </c>
      <c r="SL139" s="2">
        <v>1</v>
      </c>
      <c r="SM139" s="2">
        <v>1</v>
      </c>
      <c r="SN139" s="2">
        <v>1</v>
      </c>
      <c r="SO139" s="2">
        <v>1</v>
      </c>
      <c r="SP139" s="2">
        <v>1</v>
      </c>
      <c r="SQ139" s="2">
        <v>1</v>
      </c>
      <c r="SR139" s="2">
        <v>1</v>
      </c>
      <c r="SS139" s="2">
        <v>1</v>
      </c>
      <c r="ST139" s="2">
        <v>1</v>
      </c>
      <c r="SU139" s="2">
        <v>1</v>
      </c>
      <c r="SV139" s="2">
        <v>1</v>
      </c>
      <c r="SW139" s="2">
        <v>0</v>
      </c>
      <c r="SX139" s="2">
        <v>0</v>
      </c>
      <c r="SY139" s="2">
        <v>0</v>
      </c>
      <c r="SZ139" s="2">
        <v>0</v>
      </c>
      <c r="TA139" s="2">
        <v>0</v>
      </c>
      <c r="TB139" s="2">
        <v>0</v>
      </c>
      <c r="TC139" s="2">
        <v>1</v>
      </c>
      <c r="TD139" s="2" t="s">
        <v>1469</v>
      </c>
      <c r="TE139" s="2">
        <v>0</v>
      </c>
      <c r="TF139" s="2">
        <v>0</v>
      </c>
      <c r="TG139" s="2">
        <v>1</v>
      </c>
      <c r="TH139" s="2">
        <v>1</v>
      </c>
      <c r="TI139" s="2">
        <v>1</v>
      </c>
      <c r="TJ139" s="2">
        <v>1</v>
      </c>
      <c r="TK139" s="2">
        <v>1</v>
      </c>
      <c r="TL139" s="2">
        <v>1</v>
      </c>
      <c r="TM139" s="2">
        <v>1</v>
      </c>
      <c r="TN139" s="2">
        <v>1</v>
      </c>
      <c r="TO139" s="2">
        <v>1</v>
      </c>
      <c r="TP139" s="2">
        <v>1</v>
      </c>
      <c r="TQ139" s="2">
        <v>1</v>
      </c>
      <c r="TR139" s="2">
        <v>1</v>
      </c>
      <c r="TS139" s="2">
        <v>1</v>
      </c>
      <c r="TT139" s="2">
        <v>1</v>
      </c>
      <c r="TU139" s="2">
        <v>0</v>
      </c>
      <c r="TV139" s="2">
        <v>0</v>
      </c>
      <c r="TW139" s="2">
        <v>0</v>
      </c>
      <c r="TX139" s="2">
        <v>0</v>
      </c>
      <c r="TY139" s="2">
        <v>0</v>
      </c>
      <c r="UA139" s="2">
        <v>2</v>
      </c>
      <c r="UB139" s="2">
        <v>2</v>
      </c>
      <c r="UC139" s="2">
        <v>1</v>
      </c>
      <c r="UD139" s="2">
        <v>1</v>
      </c>
      <c r="UE139" s="2">
        <v>1</v>
      </c>
      <c r="UF139" s="2">
        <v>1</v>
      </c>
      <c r="UG139" s="2">
        <v>1</v>
      </c>
      <c r="UH139" s="2">
        <v>1</v>
      </c>
      <c r="UI139" s="2">
        <v>1</v>
      </c>
      <c r="UJ139" s="2">
        <v>1</v>
      </c>
      <c r="UK139" s="2">
        <v>0</v>
      </c>
      <c r="UL139" s="2">
        <v>0</v>
      </c>
      <c r="UM139" s="2">
        <v>0</v>
      </c>
      <c r="UN139" s="2">
        <v>0</v>
      </c>
      <c r="UO139" s="2">
        <v>0</v>
      </c>
      <c r="UP139" s="2">
        <v>1</v>
      </c>
      <c r="UQ139" s="2">
        <v>1</v>
      </c>
      <c r="UR139" s="2">
        <v>1</v>
      </c>
      <c r="US139" s="2">
        <v>1</v>
      </c>
      <c r="UT139" s="2">
        <v>1</v>
      </c>
      <c r="UU139" s="2">
        <v>1</v>
      </c>
      <c r="UV139" s="2">
        <v>1</v>
      </c>
      <c r="UW139" s="2">
        <v>1</v>
      </c>
      <c r="UX139" s="2">
        <v>1</v>
      </c>
      <c r="UY139" s="2">
        <v>0</v>
      </c>
      <c r="UZ139" s="2">
        <v>2</v>
      </c>
    </row>
    <row r="140" spans="1:572" x14ac:dyDescent="0.25">
      <c r="A140" s="2">
        <v>211</v>
      </c>
      <c r="B140" s="2" t="s">
        <v>114</v>
      </c>
      <c r="C140" s="2" t="s">
        <v>1328</v>
      </c>
      <c r="D140" s="2">
        <v>1</v>
      </c>
      <c r="F140" s="31" t="s">
        <v>2685</v>
      </c>
      <c r="G140" s="2">
        <v>1</v>
      </c>
      <c r="H140" s="2">
        <v>0</v>
      </c>
      <c r="J140" s="2">
        <v>1</v>
      </c>
      <c r="K140" s="2">
        <v>1</v>
      </c>
      <c r="L140" s="2">
        <v>1</v>
      </c>
      <c r="M140" s="2">
        <v>1</v>
      </c>
      <c r="N140" s="2">
        <v>1</v>
      </c>
      <c r="O140" s="2">
        <v>1</v>
      </c>
      <c r="P140" s="2">
        <v>1</v>
      </c>
      <c r="Q140" s="2">
        <v>1</v>
      </c>
      <c r="R140" s="2">
        <v>1</v>
      </c>
      <c r="S140" s="2">
        <v>1</v>
      </c>
      <c r="T140" s="2">
        <v>1</v>
      </c>
      <c r="U140" s="2">
        <v>1</v>
      </c>
      <c r="V140" s="2">
        <v>1</v>
      </c>
      <c r="W140" s="2">
        <v>1</v>
      </c>
      <c r="X140" s="2">
        <v>1</v>
      </c>
      <c r="Y140" s="2">
        <v>1</v>
      </c>
      <c r="Z140" s="2">
        <v>1</v>
      </c>
      <c r="AA140" s="2">
        <v>1</v>
      </c>
      <c r="AB140" s="2">
        <v>1</v>
      </c>
      <c r="AC140" s="2">
        <v>1</v>
      </c>
      <c r="AD140" s="2">
        <v>0</v>
      </c>
      <c r="AE140" s="2">
        <v>0</v>
      </c>
      <c r="AF140" s="2">
        <v>1</v>
      </c>
      <c r="AG140" s="2">
        <v>4</v>
      </c>
      <c r="AH140" s="2">
        <v>1</v>
      </c>
      <c r="AI140" s="2">
        <v>3</v>
      </c>
      <c r="AJ140" s="46">
        <v>0</v>
      </c>
      <c r="AK140" s="2">
        <v>0</v>
      </c>
      <c r="AL140" s="2">
        <v>0</v>
      </c>
      <c r="AM140" s="2">
        <v>0</v>
      </c>
      <c r="AN140" s="2">
        <v>0</v>
      </c>
      <c r="AO140" s="2">
        <v>0</v>
      </c>
      <c r="AP140" s="2">
        <v>0</v>
      </c>
      <c r="AQ140" s="2">
        <v>0</v>
      </c>
      <c r="AR140" s="2">
        <v>0</v>
      </c>
      <c r="AS140" s="2">
        <v>0</v>
      </c>
      <c r="AT140" s="2">
        <v>0</v>
      </c>
      <c r="AU140" s="2">
        <v>0</v>
      </c>
      <c r="AV140" s="2">
        <v>0</v>
      </c>
      <c r="AW140" s="2">
        <v>0</v>
      </c>
      <c r="AX140" s="2">
        <v>0</v>
      </c>
      <c r="AY140" s="2">
        <v>0</v>
      </c>
      <c r="AZ140" s="2">
        <v>0</v>
      </c>
      <c r="BA140" s="2">
        <v>0</v>
      </c>
      <c r="BB140" s="2">
        <v>0</v>
      </c>
      <c r="BC140" s="2">
        <v>0</v>
      </c>
      <c r="BD140" s="2">
        <v>0</v>
      </c>
      <c r="BE140" s="2">
        <v>0</v>
      </c>
      <c r="BF140" s="2">
        <v>1</v>
      </c>
      <c r="BG140" s="2">
        <v>4</v>
      </c>
      <c r="BH140" s="2">
        <v>0</v>
      </c>
      <c r="BI140" s="2">
        <v>0</v>
      </c>
      <c r="BJ140" s="2">
        <v>0</v>
      </c>
      <c r="BK140" s="2">
        <v>0</v>
      </c>
      <c r="BL140" s="2">
        <v>2</v>
      </c>
      <c r="BM140" s="2">
        <v>0</v>
      </c>
      <c r="BN140" s="2">
        <v>0</v>
      </c>
      <c r="BO140" s="2">
        <v>0</v>
      </c>
      <c r="BP140" s="2">
        <v>0</v>
      </c>
      <c r="BQ140" s="2">
        <v>4</v>
      </c>
      <c r="BR140" s="2">
        <v>0</v>
      </c>
      <c r="BS140" s="2">
        <v>1</v>
      </c>
      <c r="BT140" s="2">
        <v>1</v>
      </c>
      <c r="BU140" s="2">
        <v>0</v>
      </c>
      <c r="BV140" s="2">
        <v>1</v>
      </c>
      <c r="BW140" s="2">
        <v>0</v>
      </c>
      <c r="BX140" s="2">
        <v>0</v>
      </c>
      <c r="BY140" s="2">
        <v>1</v>
      </c>
      <c r="BZ140" s="2">
        <v>0</v>
      </c>
      <c r="CA140" s="2">
        <v>0</v>
      </c>
      <c r="CB140" s="2">
        <v>0</v>
      </c>
      <c r="CC140" s="2">
        <v>1</v>
      </c>
      <c r="CD140" s="2" t="s">
        <v>1470</v>
      </c>
      <c r="CE140" s="2">
        <v>6320</v>
      </c>
      <c r="CF140" s="46">
        <v>5699</v>
      </c>
      <c r="CG140" s="2">
        <v>0</v>
      </c>
      <c r="CH140" s="46">
        <v>2</v>
      </c>
      <c r="CI140" s="2">
        <v>0</v>
      </c>
      <c r="CJ140" s="2">
        <v>0</v>
      </c>
      <c r="CK140" s="2">
        <v>0</v>
      </c>
      <c r="CL140" s="2">
        <v>1</v>
      </c>
      <c r="CM140" s="2">
        <v>0</v>
      </c>
      <c r="CN140" s="2">
        <v>0</v>
      </c>
      <c r="CO140" s="2">
        <v>0</v>
      </c>
      <c r="CP140" s="2">
        <v>1</v>
      </c>
      <c r="CQ140" s="2">
        <v>1</v>
      </c>
      <c r="CR140" s="2">
        <v>1</v>
      </c>
      <c r="CT140" s="46">
        <v>4</v>
      </c>
      <c r="CU140" s="46">
        <v>160</v>
      </c>
      <c r="CV140" s="2">
        <v>0</v>
      </c>
      <c r="CX140" s="2">
        <v>0</v>
      </c>
      <c r="CZ140" s="2">
        <v>1</v>
      </c>
      <c r="DA140" s="2">
        <v>40</v>
      </c>
      <c r="DB140" s="46">
        <v>0</v>
      </c>
      <c r="DC140" s="46"/>
      <c r="DD140" s="46">
        <v>2</v>
      </c>
      <c r="DE140" s="46">
        <v>40</v>
      </c>
      <c r="DF140" s="2">
        <v>0</v>
      </c>
      <c r="DH140" s="46">
        <v>2</v>
      </c>
      <c r="DI140" s="46">
        <v>40</v>
      </c>
      <c r="DJ140" s="46">
        <v>0</v>
      </c>
      <c r="DK140" s="46"/>
      <c r="DL140" s="2">
        <v>0</v>
      </c>
      <c r="DN140" s="46">
        <v>4</v>
      </c>
      <c r="DO140" s="46">
        <v>160</v>
      </c>
      <c r="DP140" s="46">
        <v>0</v>
      </c>
      <c r="DQ140" s="46"/>
      <c r="DR140" s="2">
        <v>1</v>
      </c>
      <c r="DS140" s="46">
        <v>1</v>
      </c>
      <c r="DT140" s="46">
        <v>40</v>
      </c>
      <c r="DU140" s="46">
        <v>0</v>
      </c>
      <c r="DV140" s="46"/>
      <c r="DW140" s="46">
        <v>1</v>
      </c>
      <c r="DX140" s="46">
        <v>40</v>
      </c>
      <c r="DY140" s="46">
        <v>0</v>
      </c>
      <c r="DZ140" s="46"/>
      <c r="EA140" s="46">
        <v>0</v>
      </c>
      <c r="EB140" s="46"/>
      <c r="EC140" s="46">
        <v>1</v>
      </c>
      <c r="ED140" s="46">
        <v>20</v>
      </c>
      <c r="EE140" s="46">
        <v>0</v>
      </c>
      <c r="EF140" s="46"/>
      <c r="EG140" s="46">
        <v>0</v>
      </c>
      <c r="EH140" s="46"/>
      <c r="EI140" s="2">
        <v>0</v>
      </c>
      <c r="EJ140" s="2">
        <v>0</v>
      </c>
      <c r="EK140" s="2">
        <v>0</v>
      </c>
      <c r="EL140" s="2">
        <v>0</v>
      </c>
      <c r="EM140" s="2">
        <v>0</v>
      </c>
      <c r="EN140" s="2">
        <v>10</v>
      </c>
      <c r="EO140" s="2">
        <v>0</v>
      </c>
      <c r="EP140" s="2">
        <v>0</v>
      </c>
      <c r="EQ140" s="2">
        <v>0</v>
      </c>
      <c r="ER140" s="2">
        <v>0</v>
      </c>
      <c r="ES140" s="2">
        <v>10</v>
      </c>
      <c r="ET140" s="2">
        <v>0</v>
      </c>
      <c r="EU140" s="2">
        <v>0</v>
      </c>
      <c r="FD140" s="2">
        <v>0</v>
      </c>
      <c r="FZ140" s="2">
        <v>0</v>
      </c>
      <c r="GV140" s="2">
        <v>0</v>
      </c>
      <c r="HR140" s="2">
        <v>0</v>
      </c>
      <c r="HS140" s="2">
        <v>0</v>
      </c>
      <c r="HT140" s="2">
        <v>0</v>
      </c>
      <c r="HU140" s="2">
        <v>0</v>
      </c>
      <c r="HV140" s="2">
        <v>0</v>
      </c>
      <c r="HW140" s="2">
        <v>0</v>
      </c>
      <c r="HX140" s="2">
        <v>0</v>
      </c>
      <c r="HY140" s="2">
        <v>0</v>
      </c>
      <c r="HZ140" s="2">
        <v>0</v>
      </c>
      <c r="IA140" s="2">
        <v>0</v>
      </c>
      <c r="IB140" s="2">
        <v>0</v>
      </c>
      <c r="IC140" s="2">
        <v>0</v>
      </c>
      <c r="ID140" s="2">
        <v>0</v>
      </c>
      <c r="IE140" s="2">
        <v>0</v>
      </c>
      <c r="IF140" s="2">
        <v>0</v>
      </c>
      <c r="IG140" s="2">
        <v>0</v>
      </c>
      <c r="IP140" s="2">
        <v>4</v>
      </c>
      <c r="IQ140" s="2">
        <v>0</v>
      </c>
      <c r="IR140" s="2">
        <v>0</v>
      </c>
      <c r="IS140" s="2">
        <v>1</v>
      </c>
      <c r="IT140" s="2">
        <v>0</v>
      </c>
      <c r="IU140" s="2">
        <v>0</v>
      </c>
      <c r="IV140" s="2">
        <v>0</v>
      </c>
      <c r="IW140" s="2">
        <v>2</v>
      </c>
      <c r="IX140" s="2">
        <v>0</v>
      </c>
      <c r="IY140" s="2">
        <v>0</v>
      </c>
      <c r="IZ140" s="2">
        <v>4</v>
      </c>
      <c r="JA140" s="2">
        <v>0</v>
      </c>
      <c r="JB140" s="2">
        <v>0</v>
      </c>
      <c r="JK140" s="2">
        <v>2</v>
      </c>
      <c r="JL140" s="2">
        <v>0</v>
      </c>
      <c r="JM140" s="2">
        <v>0</v>
      </c>
      <c r="JN140" s="2">
        <v>1</v>
      </c>
      <c r="JO140" s="2">
        <v>0</v>
      </c>
      <c r="JP140" s="2">
        <v>0</v>
      </c>
      <c r="JQ140" s="2">
        <v>0</v>
      </c>
      <c r="JR140" s="2">
        <v>2</v>
      </c>
      <c r="JS140" s="2">
        <v>0</v>
      </c>
      <c r="JT140" s="2">
        <v>0</v>
      </c>
      <c r="JU140" s="2">
        <v>1</v>
      </c>
      <c r="JV140" s="2">
        <v>0</v>
      </c>
      <c r="JW140" s="2">
        <v>0</v>
      </c>
      <c r="KF140" s="2">
        <v>1</v>
      </c>
      <c r="KG140" s="2">
        <v>7</v>
      </c>
      <c r="KH140" s="2">
        <v>1</v>
      </c>
      <c r="KJ140" s="2">
        <v>4</v>
      </c>
      <c r="KK140" s="2">
        <v>4</v>
      </c>
      <c r="KL140" s="2">
        <v>4</v>
      </c>
      <c r="KM140" s="2">
        <v>4</v>
      </c>
      <c r="KN140" s="2">
        <v>4</v>
      </c>
      <c r="KO140" s="2">
        <v>3</v>
      </c>
      <c r="KP140" s="2">
        <v>4</v>
      </c>
      <c r="KQ140" s="2">
        <v>4</v>
      </c>
      <c r="KR140" s="2">
        <v>4</v>
      </c>
      <c r="KS140" s="2">
        <v>4</v>
      </c>
      <c r="KT140" s="2">
        <v>2</v>
      </c>
      <c r="KU140" s="2">
        <v>4</v>
      </c>
      <c r="KV140" s="2">
        <v>0</v>
      </c>
      <c r="LE140" s="2">
        <v>2</v>
      </c>
      <c r="LF140" s="2">
        <v>2</v>
      </c>
      <c r="LG140" s="2">
        <v>0</v>
      </c>
      <c r="LH140" s="2">
        <v>0</v>
      </c>
      <c r="LI140" s="2">
        <v>0</v>
      </c>
      <c r="LJ140" s="2">
        <v>0</v>
      </c>
      <c r="LK140" s="2">
        <v>1</v>
      </c>
      <c r="LL140" s="2">
        <v>1</v>
      </c>
      <c r="LM140" s="2">
        <v>0</v>
      </c>
      <c r="LN140" s="46">
        <v>1</v>
      </c>
      <c r="LO140" s="46">
        <v>1</v>
      </c>
      <c r="LP140" s="2">
        <v>1</v>
      </c>
      <c r="LQ140" s="2">
        <v>1</v>
      </c>
      <c r="LR140" s="2">
        <v>0</v>
      </c>
      <c r="LS140" s="2">
        <v>1</v>
      </c>
      <c r="LT140" s="46">
        <v>1</v>
      </c>
      <c r="LU140" s="46">
        <v>1</v>
      </c>
      <c r="LV140" s="2">
        <v>0</v>
      </c>
      <c r="LW140" s="2">
        <v>0</v>
      </c>
      <c r="LX140" s="2">
        <v>0</v>
      </c>
      <c r="LY140" s="46">
        <v>1</v>
      </c>
      <c r="LZ140" s="46">
        <v>1</v>
      </c>
      <c r="MA140" s="46">
        <v>0</v>
      </c>
      <c r="MB140" s="2">
        <v>0</v>
      </c>
      <c r="MC140" s="2">
        <v>1</v>
      </c>
      <c r="MD140" s="2">
        <v>0</v>
      </c>
      <c r="ME140" s="2">
        <v>0</v>
      </c>
      <c r="MF140" s="2">
        <v>1</v>
      </c>
      <c r="MG140" s="2">
        <v>0</v>
      </c>
      <c r="MH140" s="2">
        <v>1</v>
      </c>
      <c r="MI140" s="2">
        <v>1</v>
      </c>
      <c r="MJ140" s="2">
        <v>1</v>
      </c>
      <c r="MK140" s="2">
        <v>1</v>
      </c>
      <c r="ML140" s="2">
        <v>1</v>
      </c>
      <c r="MM140" s="2">
        <v>1</v>
      </c>
      <c r="MN140" s="46">
        <v>1</v>
      </c>
      <c r="MO140" s="46">
        <v>0</v>
      </c>
      <c r="MP140" s="2">
        <v>0</v>
      </c>
      <c r="MQ140" s="2">
        <v>0</v>
      </c>
      <c r="MR140" s="2">
        <v>0</v>
      </c>
      <c r="MS140" s="2">
        <v>2</v>
      </c>
      <c r="MT140" s="2">
        <v>1</v>
      </c>
      <c r="MU140" s="2">
        <v>3</v>
      </c>
      <c r="MV140" s="2">
        <v>3</v>
      </c>
      <c r="MW140" s="2">
        <v>2</v>
      </c>
      <c r="MX140" s="2">
        <v>2</v>
      </c>
      <c r="MY140" s="2">
        <v>0</v>
      </c>
      <c r="MZ140" s="2">
        <v>0</v>
      </c>
      <c r="NA140" s="2">
        <v>1</v>
      </c>
      <c r="NB140" s="2">
        <v>1</v>
      </c>
      <c r="NC140" s="2">
        <v>1</v>
      </c>
      <c r="ND140" s="2">
        <v>1</v>
      </c>
      <c r="NE140" s="2">
        <v>0</v>
      </c>
      <c r="NF140" s="46">
        <v>1</v>
      </c>
      <c r="NG140" s="46">
        <v>0</v>
      </c>
      <c r="NH140" s="2">
        <v>1</v>
      </c>
      <c r="NI140" s="2">
        <v>1</v>
      </c>
      <c r="NJ140" s="38">
        <v>44074</v>
      </c>
      <c r="NK140" s="2">
        <v>3</v>
      </c>
      <c r="NL140" s="2">
        <v>1</v>
      </c>
      <c r="NM140" s="2">
        <v>0</v>
      </c>
      <c r="NN140" s="2">
        <v>0</v>
      </c>
      <c r="NO140" s="2">
        <v>0</v>
      </c>
      <c r="NP140" s="2">
        <v>0</v>
      </c>
      <c r="NQ140" s="2">
        <v>0</v>
      </c>
      <c r="NR140" s="2">
        <v>1</v>
      </c>
      <c r="NS140" s="2">
        <v>0</v>
      </c>
      <c r="NT140" s="2">
        <v>1</v>
      </c>
      <c r="NU140" s="2">
        <v>0</v>
      </c>
      <c r="NV140" s="2">
        <v>0</v>
      </c>
      <c r="NW140" s="2">
        <v>1</v>
      </c>
      <c r="NX140" s="2">
        <v>0</v>
      </c>
      <c r="NY140" s="2">
        <v>0</v>
      </c>
      <c r="NZ140" s="2">
        <v>0</v>
      </c>
      <c r="OA140" s="2">
        <v>0</v>
      </c>
      <c r="OB140" s="2">
        <v>0</v>
      </c>
      <c r="OC140" s="2">
        <v>0</v>
      </c>
      <c r="OD140" s="2">
        <v>0</v>
      </c>
      <c r="OE140" s="2">
        <v>0</v>
      </c>
      <c r="OF140" s="2">
        <v>0</v>
      </c>
      <c r="OG140" s="2">
        <v>0</v>
      </c>
      <c r="OH140" s="2">
        <v>1</v>
      </c>
      <c r="OI140" s="2">
        <v>1</v>
      </c>
      <c r="OJ140" s="2">
        <v>1</v>
      </c>
      <c r="OK140" s="2">
        <v>1</v>
      </c>
      <c r="OL140" s="2">
        <v>1</v>
      </c>
      <c r="OM140" s="2">
        <v>1</v>
      </c>
      <c r="ON140" s="2">
        <v>3</v>
      </c>
      <c r="OO140" s="2">
        <v>1</v>
      </c>
      <c r="OP140" s="2">
        <v>1</v>
      </c>
      <c r="OQ140" s="2">
        <v>1</v>
      </c>
      <c r="OR140" s="2">
        <v>1</v>
      </c>
      <c r="OS140" s="2">
        <v>2</v>
      </c>
      <c r="OT140" s="46">
        <v>1</v>
      </c>
      <c r="OU140" s="2">
        <v>2</v>
      </c>
      <c r="OV140" s="2">
        <v>1</v>
      </c>
      <c r="OW140" s="2">
        <v>3</v>
      </c>
      <c r="OX140" s="2">
        <v>1</v>
      </c>
      <c r="OY140" s="2">
        <v>1</v>
      </c>
      <c r="OZ140" s="2">
        <v>2</v>
      </c>
      <c r="PA140" s="2">
        <v>1</v>
      </c>
      <c r="PB140" s="2">
        <v>1</v>
      </c>
      <c r="PC140" s="46">
        <v>1</v>
      </c>
      <c r="PD140" s="46">
        <v>1</v>
      </c>
      <c r="PE140" s="2">
        <v>1</v>
      </c>
      <c r="PF140" s="2">
        <v>1</v>
      </c>
      <c r="PG140" s="2">
        <v>3</v>
      </c>
      <c r="PH140" s="46">
        <v>1</v>
      </c>
      <c r="PI140" s="2">
        <v>1</v>
      </c>
      <c r="PJ140" s="2">
        <v>1</v>
      </c>
      <c r="PK140" s="2">
        <v>3</v>
      </c>
      <c r="PL140" s="2">
        <v>1</v>
      </c>
      <c r="PM140" s="2">
        <v>1</v>
      </c>
      <c r="PN140" s="2">
        <v>1</v>
      </c>
      <c r="PO140" s="2">
        <v>1</v>
      </c>
      <c r="PP140" s="2">
        <v>2</v>
      </c>
      <c r="PQ140" s="2">
        <v>2</v>
      </c>
      <c r="PR140" s="2">
        <v>1</v>
      </c>
      <c r="PS140" s="2">
        <v>1</v>
      </c>
      <c r="PT140" s="2">
        <v>1</v>
      </c>
      <c r="PU140" s="2">
        <v>1</v>
      </c>
      <c r="PV140" s="2">
        <v>1</v>
      </c>
      <c r="PW140" s="2">
        <v>1</v>
      </c>
      <c r="PX140" s="2">
        <v>1</v>
      </c>
      <c r="PY140" s="2">
        <v>1</v>
      </c>
      <c r="PZ140" s="2">
        <v>3</v>
      </c>
      <c r="QA140" s="2">
        <v>1</v>
      </c>
      <c r="QB140" s="2">
        <v>1</v>
      </c>
      <c r="QC140" s="2">
        <v>1</v>
      </c>
      <c r="QD140" s="2">
        <v>1</v>
      </c>
      <c r="QE140" s="2">
        <v>1</v>
      </c>
      <c r="QF140" s="2">
        <v>1</v>
      </c>
      <c r="QG140" s="2">
        <v>1</v>
      </c>
      <c r="QH140" s="2">
        <v>1</v>
      </c>
      <c r="QI140" s="2">
        <v>3</v>
      </c>
      <c r="QJ140" s="2">
        <v>1</v>
      </c>
      <c r="QK140" s="2">
        <v>0</v>
      </c>
      <c r="QL140" s="2">
        <v>1</v>
      </c>
      <c r="QM140" s="2">
        <v>1</v>
      </c>
      <c r="QN140" s="2">
        <v>1</v>
      </c>
      <c r="QO140" s="2">
        <v>3</v>
      </c>
      <c r="QP140" s="2">
        <v>1</v>
      </c>
      <c r="QQ140" s="2">
        <v>1</v>
      </c>
      <c r="QR140" s="2">
        <v>1</v>
      </c>
      <c r="QS140" s="2" t="s">
        <v>1471</v>
      </c>
      <c r="QT140" s="2">
        <v>0</v>
      </c>
      <c r="QV140" s="2">
        <v>1</v>
      </c>
      <c r="QW140" s="2">
        <v>1</v>
      </c>
      <c r="QX140" s="2">
        <v>1</v>
      </c>
      <c r="QY140" s="2">
        <v>0</v>
      </c>
      <c r="RA140" s="2">
        <v>0</v>
      </c>
      <c r="RB140" s="2">
        <v>1</v>
      </c>
      <c r="RC140" s="2">
        <v>1</v>
      </c>
      <c r="RD140" s="2">
        <v>3</v>
      </c>
      <c r="RE140" s="2">
        <v>1</v>
      </c>
      <c r="RF140" s="2">
        <v>1</v>
      </c>
      <c r="RG140" s="2">
        <v>1</v>
      </c>
      <c r="RH140" s="2">
        <v>1</v>
      </c>
      <c r="RJ140" s="2">
        <v>1</v>
      </c>
      <c r="RK140" s="2">
        <v>1</v>
      </c>
      <c r="RL140" s="2">
        <v>1</v>
      </c>
      <c r="RM140" s="2">
        <v>0</v>
      </c>
      <c r="RN140" s="2">
        <v>0</v>
      </c>
      <c r="RO140" s="2">
        <v>0</v>
      </c>
      <c r="RP140" s="2">
        <v>1</v>
      </c>
      <c r="RQ140" s="2">
        <v>0</v>
      </c>
      <c r="RR140" s="2">
        <v>1</v>
      </c>
      <c r="RS140" s="2">
        <v>1</v>
      </c>
      <c r="RT140" s="2">
        <v>0</v>
      </c>
      <c r="RU140" s="2">
        <v>1</v>
      </c>
      <c r="RV140" s="2">
        <v>0</v>
      </c>
      <c r="RW140" s="2">
        <v>1</v>
      </c>
      <c r="RX140" s="2">
        <v>0</v>
      </c>
      <c r="RY140" s="2">
        <v>0</v>
      </c>
      <c r="RZ140" s="2">
        <v>0</v>
      </c>
      <c r="SA140" s="2">
        <v>1</v>
      </c>
      <c r="SB140" s="2">
        <v>1</v>
      </c>
      <c r="SC140" s="2">
        <v>1</v>
      </c>
      <c r="SD140" s="2">
        <v>0</v>
      </c>
      <c r="SE140" s="2">
        <v>0</v>
      </c>
      <c r="SF140" s="2">
        <v>1</v>
      </c>
      <c r="SG140" s="2">
        <v>1</v>
      </c>
      <c r="SH140" s="2">
        <v>0</v>
      </c>
      <c r="SI140" s="2">
        <v>0</v>
      </c>
      <c r="SK140" s="2">
        <v>1</v>
      </c>
      <c r="SL140" s="2">
        <v>1</v>
      </c>
      <c r="SM140" s="2">
        <v>1</v>
      </c>
      <c r="SN140" s="2">
        <v>1</v>
      </c>
      <c r="SO140" s="2">
        <v>1</v>
      </c>
      <c r="SP140" s="2">
        <v>1</v>
      </c>
      <c r="SQ140" s="2">
        <v>0</v>
      </c>
      <c r="SR140" s="2">
        <v>0</v>
      </c>
      <c r="SS140" s="2">
        <v>0</v>
      </c>
      <c r="ST140" s="2">
        <v>0</v>
      </c>
      <c r="SU140" s="2">
        <v>1</v>
      </c>
      <c r="SV140" s="2">
        <v>0</v>
      </c>
      <c r="SW140" s="2">
        <v>0</v>
      </c>
      <c r="SX140" s="2">
        <v>0</v>
      </c>
      <c r="SY140" s="2">
        <v>0</v>
      </c>
      <c r="SZ140" s="2">
        <v>0</v>
      </c>
      <c r="TA140" s="2">
        <v>0</v>
      </c>
      <c r="TB140" s="2">
        <v>0</v>
      </c>
      <c r="TC140" s="2">
        <v>0</v>
      </c>
      <c r="TE140" s="2">
        <v>0</v>
      </c>
      <c r="TF140" s="2">
        <v>0</v>
      </c>
      <c r="TG140" s="2">
        <v>1</v>
      </c>
      <c r="TH140" s="2">
        <v>1</v>
      </c>
      <c r="TI140" s="2">
        <v>1</v>
      </c>
      <c r="TJ140" s="2">
        <v>1</v>
      </c>
      <c r="TK140" s="2">
        <v>0</v>
      </c>
      <c r="TL140" s="2">
        <v>0</v>
      </c>
      <c r="TN140" s="2">
        <v>1</v>
      </c>
      <c r="TO140" s="2">
        <v>1</v>
      </c>
      <c r="TP140" s="2">
        <v>1</v>
      </c>
      <c r="TQ140" s="2">
        <v>1</v>
      </c>
      <c r="TR140" s="2">
        <v>1</v>
      </c>
      <c r="TS140" s="2">
        <v>1</v>
      </c>
      <c r="TT140" s="2">
        <v>1</v>
      </c>
      <c r="TU140" s="2">
        <v>0</v>
      </c>
      <c r="TV140" s="2">
        <v>1</v>
      </c>
      <c r="TW140" s="2">
        <v>0</v>
      </c>
      <c r="TX140" s="2">
        <v>0</v>
      </c>
      <c r="TY140" s="2">
        <v>0</v>
      </c>
      <c r="UA140" s="2">
        <v>1</v>
      </c>
      <c r="UB140" s="2">
        <v>1</v>
      </c>
      <c r="UC140" s="2">
        <v>1</v>
      </c>
      <c r="UD140" s="2">
        <v>0</v>
      </c>
      <c r="UE140" s="2">
        <v>1</v>
      </c>
      <c r="UF140" s="2">
        <v>1</v>
      </c>
      <c r="UG140" s="2">
        <v>1</v>
      </c>
      <c r="UH140" s="2">
        <v>1</v>
      </c>
      <c r="UI140" s="2">
        <v>1</v>
      </c>
      <c r="UJ140" s="2">
        <v>1</v>
      </c>
      <c r="UK140" s="2">
        <v>0</v>
      </c>
      <c r="UL140" s="2">
        <v>0</v>
      </c>
      <c r="UM140" s="2">
        <v>1</v>
      </c>
      <c r="UN140" s="2">
        <v>0</v>
      </c>
      <c r="UO140" s="2">
        <v>0</v>
      </c>
      <c r="UP140" s="2">
        <v>1</v>
      </c>
      <c r="UQ140" s="2">
        <v>1</v>
      </c>
      <c r="UR140" s="2">
        <v>1</v>
      </c>
      <c r="US140" s="2">
        <v>1</v>
      </c>
      <c r="UT140" s="2">
        <v>0</v>
      </c>
      <c r="UU140" s="2">
        <v>1</v>
      </c>
      <c r="UV140" s="2">
        <v>1</v>
      </c>
      <c r="UW140" s="2">
        <v>1</v>
      </c>
      <c r="UX140" s="2">
        <v>0</v>
      </c>
      <c r="UY140" s="2">
        <v>0</v>
      </c>
      <c r="UZ140" s="2">
        <v>2</v>
      </c>
    </row>
    <row r="141" spans="1:572" x14ac:dyDescent="0.25">
      <c r="A141" s="2">
        <v>213</v>
      </c>
      <c r="B141" s="2" t="s">
        <v>114</v>
      </c>
      <c r="C141" s="2" t="s">
        <v>1328</v>
      </c>
      <c r="D141" s="2">
        <v>1</v>
      </c>
      <c r="F141" s="31" t="s">
        <v>2686</v>
      </c>
      <c r="G141" s="2">
        <v>1</v>
      </c>
      <c r="H141" s="2">
        <v>0</v>
      </c>
      <c r="J141" s="2">
        <v>0</v>
      </c>
      <c r="K141" s="2">
        <v>0</v>
      </c>
      <c r="L141" s="2">
        <v>0</v>
      </c>
      <c r="M141" s="2">
        <v>1</v>
      </c>
      <c r="N141" s="2">
        <v>1</v>
      </c>
      <c r="O141" s="2">
        <v>1</v>
      </c>
      <c r="P141" s="2">
        <v>0</v>
      </c>
      <c r="Q141" s="2">
        <v>0</v>
      </c>
      <c r="R141" s="2">
        <v>0</v>
      </c>
      <c r="S141" s="2">
        <v>0</v>
      </c>
      <c r="T141" s="2">
        <v>0</v>
      </c>
      <c r="U141" s="2">
        <v>0</v>
      </c>
      <c r="V141" s="2">
        <v>0</v>
      </c>
      <c r="W141" s="2">
        <v>0</v>
      </c>
      <c r="X141" s="2">
        <v>1</v>
      </c>
      <c r="Y141" s="2">
        <v>0</v>
      </c>
      <c r="Z141" s="2">
        <v>0</v>
      </c>
      <c r="AA141" s="2">
        <v>0</v>
      </c>
      <c r="AB141" s="2">
        <v>1</v>
      </c>
      <c r="AC141" s="2">
        <v>0</v>
      </c>
      <c r="AD141" s="2">
        <v>0</v>
      </c>
      <c r="AE141" s="2">
        <v>0</v>
      </c>
      <c r="AF141" s="2">
        <v>1</v>
      </c>
      <c r="AG141" s="2">
        <v>3</v>
      </c>
      <c r="AH141" s="2">
        <v>1</v>
      </c>
      <c r="AI141" s="2">
        <v>4</v>
      </c>
      <c r="AJ141" s="46">
        <v>1</v>
      </c>
      <c r="AK141" s="2">
        <v>0</v>
      </c>
      <c r="AL141" s="2">
        <v>0</v>
      </c>
      <c r="AM141" s="2">
        <v>0</v>
      </c>
      <c r="AN141" s="2">
        <v>0</v>
      </c>
      <c r="AO141" s="2">
        <v>0</v>
      </c>
      <c r="AP141" s="2">
        <v>0</v>
      </c>
      <c r="AQ141" s="2">
        <v>0</v>
      </c>
      <c r="AR141" s="2">
        <v>0</v>
      </c>
      <c r="AS141" s="2">
        <v>1</v>
      </c>
      <c r="AT141" s="2">
        <v>0</v>
      </c>
      <c r="AU141" s="2">
        <v>0</v>
      </c>
      <c r="AV141" s="2">
        <v>0</v>
      </c>
      <c r="AW141" s="2">
        <v>0</v>
      </c>
      <c r="AX141" s="2">
        <v>0</v>
      </c>
      <c r="AY141" s="2">
        <v>0</v>
      </c>
      <c r="AZ141" s="2">
        <v>0</v>
      </c>
      <c r="BA141" s="2">
        <v>0</v>
      </c>
      <c r="BB141" s="2">
        <v>0</v>
      </c>
      <c r="BC141" s="2">
        <v>0</v>
      </c>
      <c r="BD141" s="2">
        <v>0</v>
      </c>
      <c r="BE141" s="2">
        <v>0</v>
      </c>
      <c r="BF141" s="2">
        <v>1</v>
      </c>
      <c r="BG141" s="2">
        <v>0</v>
      </c>
      <c r="BH141" s="2">
        <v>0</v>
      </c>
      <c r="BI141" s="2">
        <v>0</v>
      </c>
      <c r="BJ141" s="2">
        <v>0</v>
      </c>
      <c r="BK141" s="2">
        <v>0</v>
      </c>
      <c r="BL141" s="2">
        <v>2</v>
      </c>
      <c r="BM141" s="2">
        <v>0</v>
      </c>
      <c r="BN141" s="2">
        <v>1</v>
      </c>
      <c r="BO141" s="2">
        <v>0</v>
      </c>
      <c r="BP141" s="2">
        <v>0</v>
      </c>
      <c r="BQ141" s="2">
        <v>1</v>
      </c>
      <c r="BR141" s="2">
        <v>0</v>
      </c>
      <c r="BS141" s="2">
        <v>1</v>
      </c>
      <c r="BT141" s="2">
        <v>1</v>
      </c>
      <c r="BU141" s="2">
        <v>0</v>
      </c>
      <c r="BV141" s="2">
        <v>1</v>
      </c>
      <c r="BW141" s="2">
        <v>0</v>
      </c>
      <c r="BX141" s="2">
        <v>0</v>
      </c>
      <c r="BY141" s="2">
        <v>0</v>
      </c>
      <c r="BZ141" s="2">
        <v>0</v>
      </c>
      <c r="CA141" s="2">
        <v>0</v>
      </c>
      <c r="CB141" s="2">
        <v>1</v>
      </c>
      <c r="CC141" s="2">
        <v>0</v>
      </c>
      <c r="CE141" s="2">
        <v>60000</v>
      </c>
      <c r="CF141" s="46">
        <v>3500</v>
      </c>
      <c r="CG141" s="2">
        <v>0</v>
      </c>
      <c r="CH141" s="46">
        <v>5</v>
      </c>
      <c r="CI141" s="2">
        <v>2</v>
      </c>
      <c r="CJ141" s="2">
        <v>0</v>
      </c>
      <c r="CK141" s="2">
        <v>0</v>
      </c>
      <c r="CL141" s="2">
        <v>1</v>
      </c>
      <c r="CM141" s="2">
        <v>1</v>
      </c>
      <c r="CN141" s="2">
        <v>1</v>
      </c>
      <c r="CO141" s="2">
        <v>1</v>
      </c>
      <c r="CP141" s="2">
        <v>1</v>
      </c>
      <c r="CQ141" s="2">
        <v>5</v>
      </c>
      <c r="CR141" s="2">
        <v>1</v>
      </c>
      <c r="CT141" s="46">
        <v>1</v>
      </c>
      <c r="CU141" s="46">
        <v>40</v>
      </c>
      <c r="CV141" s="2">
        <v>0</v>
      </c>
      <c r="CX141" s="2">
        <v>21</v>
      </c>
      <c r="CY141" s="2">
        <v>60</v>
      </c>
      <c r="CZ141" s="2">
        <v>0</v>
      </c>
      <c r="DB141" s="46">
        <v>21</v>
      </c>
      <c r="DC141" s="46">
        <v>80</v>
      </c>
      <c r="DD141" s="46">
        <v>21</v>
      </c>
      <c r="DE141" s="46">
        <v>360</v>
      </c>
      <c r="DF141" s="2">
        <v>21</v>
      </c>
      <c r="DG141" s="2">
        <v>40</v>
      </c>
      <c r="DH141" s="46">
        <v>21</v>
      </c>
      <c r="DI141" s="46">
        <v>200</v>
      </c>
      <c r="DJ141" s="46">
        <v>21</v>
      </c>
      <c r="DK141" s="46">
        <v>40</v>
      </c>
      <c r="DL141" s="2">
        <v>21</v>
      </c>
      <c r="DM141" s="2">
        <v>160</v>
      </c>
      <c r="DN141" s="46">
        <v>21</v>
      </c>
      <c r="DO141" s="46">
        <v>480</v>
      </c>
      <c r="DP141" s="46">
        <v>21</v>
      </c>
      <c r="DQ141" s="46">
        <v>100</v>
      </c>
      <c r="DR141" s="2">
        <v>1</v>
      </c>
      <c r="DS141" s="46">
        <v>21</v>
      </c>
      <c r="DT141" s="46">
        <v>40</v>
      </c>
      <c r="DU141" s="46">
        <v>21</v>
      </c>
      <c r="DV141" s="46">
        <v>40</v>
      </c>
      <c r="DW141" s="46">
        <v>21</v>
      </c>
      <c r="DX141" s="46">
        <v>60</v>
      </c>
      <c r="DY141" s="46">
        <v>0</v>
      </c>
      <c r="DZ141" s="46"/>
      <c r="EA141" s="46">
        <v>21</v>
      </c>
      <c r="EB141" s="46">
        <v>40</v>
      </c>
      <c r="EC141" s="46">
        <v>21</v>
      </c>
      <c r="ED141" s="46">
        <v>60</v>
      </c>
      <c r="EE141" s="46">
        <v>0</v>
      </c>
      <c r="EF141" s="46"/>
      <c r="EG141" s="46">
        <v>0</v>
      </c>
      <c r="EH141" s="46"/>
      <c r="EI141" s="2">
        <v>0</v>
      </c>
      <c r="EJ141" s="2">
        <v>0</v>
      </c>
      <c r="EK141" s="2">
        <v>0</v>
      </c>
      <c r="EL141" s="2">
        <v>0</v>
      </c>
      <c r="EM141" s="2">
        <v>0</v>
      </c>
      <c r="EN141" s="2">
        <v>0</v>
      </c>
      <c r="EO141" s="2">
        <v>0</v>
      </c>
      <c r="EP141" s="2">
        <v>0</v>
      </c>
      <c r="EQ141" s="2">
        <v>0</v>
      </c>
      <c r="ER141" s="2">
        <v>0</v>
      </c>
      <c r="ES141" s="2">
        <v>0</v>
      </c>
      <c r="ET141" s="2">
        <v>0</v>
      </c>
      <c r="EU141" s="2">
        <v>0</v>
      </c>
      <c r="FD141" s="2">
        <v>1</v>
      </c>
      <c r="FE141" s="2">
        <v>0</v>
      </c>
      <c r="FF141" s="2">
        <v>0</v>
      </c>
      <c r="FG141" s="2">
        <v>0</v>
      </c>
      <c r="FH141" s="2">
        <v>0</v>
      </c>
      <c r="FI141" s="2">
        <v>0</v>
      </c>
      <c r="FJ141" s="2">
        <v>2</v>
      </c>
      <c r="FK141" s="2">
        <v>0</v>
      </c>
      <c r="FL141" s="2">
        <v>0</v>
      </c>
      <c r="FM141" s="2">
        <v>1</v>
      </c>
      <c r="FN141" s="2">
        <v>1</v>
      </c>
      <c r="FO141" s="2">
        <v>0</v>
      </c>
      <c r="FP141" s="2">
        <v>0</v>
      </c>
      <c r="FQ141" s="2">
        <v>1</v>
      </c>
      <c r="FR141" s="2">
        <v>0</v>
      </c>
      <c r="FS141" s="2">
        <v>0</v>
      </c>
      <c r="FT141" s="2">
        <v>1</v>
      </c>
      <c r="FU141" s="2">
        <v>0</v>
      </c>
      <c r="FV141" s="2">
        <v>0</v>
      </c>
      <c r="FW141" s="2">
        <v>1</v>
      </c>
      <c r="FX141" s="2">
        <v>0</v>
      </c>
      <c r="FY141" s="2">
        <v>0</v>
      </c>
      <c r="FZ141" s="2">
        <v>0</v>
      </c>
      <c r="GV141" s="2">
        <v>1</v>
      </c>
      <c r="GW141" s="2">
        <v>0</v>
      </c>
      <c r="GX141" s="2">
        <v>0</v>
      </c>
      <c r="GY141" s="2">
        <v>0</v>
      </c>
      <c r="GZ141" s="2">
        <v>0</v>
      </c>
      <c r="HA141" s="2">
        <v>0</v>
      </c>
      <c r="HB141" s="2">
        <v>2</v>
      </c>
      <c r="HC141" s="2">
        <v>0</v>
      </c>
      <c r="HD141" s="2">
        <v>0</v>
      </c>
      <c r="HE141" s="2">
        <v>1</v>
      </c>
      <c r="HF141" s="2">
        <v>1</v>
      </c>
      <c r="HG141" s="2">
        <v>0</v>
      </c>
      <c r="HH141" s="2">
        <v>0</v>
      </c>
      <c r="HI141" s="2">
        <v>1</v>
      </c>
      <c r="HJ141" s="2">
        <v>0</v>
      </c>
      <c r="HK141" s="2">
        <v>0</v>
      </c>
      <c r="HL141" s="2">
        <v>1</v>
      </c>
      <c r="HM141" s="2">
        <v>0</v>
      </c>
      <c r="HN141" s="2">
        <v>0</v>
      </c>
      <c r="HO141" s="2">
        <v>1</v>
      </c>
      <c r="HP141" s="2">
        <v>0</v>
      </c>
      <c r="HQ141" s="2">
        <v>0</v>
      </c>
      <c r="HR141" s="2">
        <v>1</v>
      </c>
      <c r="HS141" s="2">
        <v>1</v>
      </c>
      <c r="HT141" s="2">
        <v>1</v>
      </c>
      <c r="HU141" s="2">
        <v>0</v>
      </c>
      <c r="HV141" s="2">
        <v>0</v>
      </c>
      <c r="HW141" s="2">
        <v>0</v>
      </c>
      <c r="HX141" s="2">
        <v>0</v>
      </c>
      <c r="HY141" s="2">
        <v>0</v>
      </c>
      <c r="HZ141" s="2">
        <v>1</v>
      </c>
      <c r="IA141" s="2">
        <v>0</v>
      </c>
      <c r="IB141" s="2">
        <v>0</v>
      </c>
      <c r="IC141" s="2">
        <v>3</v>
      </c>
      <c r="ID141" s="2">
        <v>0</v>
      </c>
      <c r="IE141" s="2">
        <v>4</v>
      </c>
      <c r="IF141" s="2">
        <v>0</v>
      </c>
      <c r="IG141" s="2">
        <v>1</v>
      </c>
      <c r="IH141" s="2">
        <v>1</v>
      </c>
      <c r="II141" s="2">
        <v>0</v>
      </c>
      <c r="IJ141" s="2">
        <v>0</v>
      </c>
      <c r="IK141" s="2">
        <v>0</v>
      </c>
      <c r="IL141" s="2">
        <v>0</v>
      </c>
      <c r="IM141" s="2">
        <v>0</v>
      </c>
      <c r="IN141" s="2">
        <v>0</v>
      </c>
      <c r="IO141" s="2">
        <v>0</v>
      </c>
      <c r="IP141" s="2">
        <v>0</v>
      </c>
      <c r="IQ141" s="2">
        <v>0</v>
      </c>
      <c r="IR141" s="2">
        <v>0</v>
      </c>
      <c r="IS141" s="2">
        <v>0</v>
      </c>
      <c r="IT141" s="2">
        <v>1</v>
      </c>
      <c r="IU141" s="2">
        <v>3</v>
      </c>
      <c r="IV141" s="2">
        <v>1</v>
      </c>
      <c r="IW141" s="2">
        <v>0</v>
      </c>
      <c r="IX141" s="2">
        <v>0</v>
      </c>
      <c r="IY141" s="2">
        <v>3</v>
      </c>
      <c r="IZ141" s="2">
        <v>6</v>
      </c>
      <c r="JA141" s="2">
        <v>3</v>
      </c>
      <c r="JB141" s="2">
        <v>1</v>
      </c>
      <c r="JC141" s="2">
        <v>0</v>
      </c>
      <c r="JD141" s="2">
        <v>0</v>
      </c>
      <c r="JE141" s="2">
        <v>1</v>
      </c>
      <c r="JF141" s="2">
        <v>0</v>
      </c>
      <c r="JG141" s="2">
        <v>0</v>
      </c>
      <c r="JH141" s="2">
        <v>1</v>
      </c>
      <c r="JI141" s="2">
        <v>0</v>
      </c>
      <c r="JJ141" s="2">
        <v>1</v>
      </c>
      <c r="JK141" s="2">
        <v>0</v>
      </c>
      <c r="JL141" s="2">
        <v>0</v>
      </c>
      <c r="JM141" s="2">
        <v>0</v>
      </c>
      <c r="JN141" s="2">
        <v>0</v>
      </c>
      <c r="JO141" s="2">
        <v>1</v>
      </c>
      <c r="JP141" s="2">
        <v>2</v>
      </c>
      <c r="JQ141" s="2">
        <v>0</v>
      </c>
      <c r="JR141" s="2">
        <v>0</v>
      </c>
      <c r="JS141" s="2">
        <v>0</v>
      </c>
      <c r="JT141" s="2">
        <v>3</v>
      </c>
      <c r="JU141" s="2">
        <v>4</v>
      </c>
      <c r="JV141" s="2">
        <v>3</v>
      </c>
      <c r="JW141" s="2">
        <v>1</v>
      </c>
      <c r="JX141" s="2">
        <v>0</v>
      </c>
      <c r="JY141" s="2">
        <v>1</v>
      </c>
      <c r="JZ141" s="2">
        <v>0</v>
      </c>
      <c r="KA141" s="2">
        <v>0</v>
      </c>
      <c r="KB141" s="2">
        <v>0</v>
      </c>
      <c r="KC141" s="2">
        <v>1</v>
      </c>
      <c r="KD141" s="2">
        <v>0</v>
      </c>
      <c r="KE141" s="2">
        <v>1</v>
      </c>
      <c r="KF141" s="2">
        <v>1</v>
      </c>
      <c r="KG141" s="2">
        <v>14</v>
      </c>
      <c r="KH141" s="2">
        <v>1</v>
      </c>
      <c r="KJ141" s="2">
        <v>4</v>
      </c>
      <c r="KK141" s="2">
        <v>4</v>
      </c>
      <c r="KL141" s="2">
        <v>3</v>
      </c>
      <c r="KM141" s="2">
        <v>4</v>
      </c>
      <c r="KN141" s="2">
        <v>4</v>
      </c>
      <c r="KO141" s="2">
        <v>3</v>
      </c>
      <c r="KP141" s="2">
        <v>4</v>
      </c>
      <c r="KQ141" s="2">
        <v>4</v>
      </c>
      <c r="KR141" s="2">
        <v>4</v>
      </c>
      <c r="KS141" s="2">
        <v>4</v>
      </c>
      <c r="KT141" s="2">
        <v>2</v>
      </c>
      <c r="KU141" s="2">
        <v>4</v>
      </c>
      <c r="KV141" s="2">
        <v>1</v>
      </c>
      <c r="KW141" s="2">
        <v>4</v>
      </c>
      <c r="KX141" s="2">
        <v>4</v>
      </c>
      <c r="KY141" s="2">
        <v>4</v>
      </c>
      <c r="KZ141" s="2">
        <v>4</v>
      </c>
      <c r="LA141" s="2">
        <v>4</v>
      </c>
      <c r="LB141" s="2">
        <v>4</v>
      </c>
      <c r="LC141" s="2">
        <v>4</v>
      </c>
      <c r="LD141" s="2">
        <v>3</v>
      </c>
      <c r="LE141" s="2">
        <v>1</v>
      </c>
      <c r="LF141" s="2">
        <v>1</v>
      </c>
      <c r="LG141" s="2">
        <v>1</v>
      </c>
      <c r="LH141" s="2">
        <v>0</v>
      </c>
      <c r="LI141" s="2">
        <v>0</v>
      </c>
      <c r="LJ141" s="2">
        <v>1</v>
      </c>
      <c r="LK141" s="2">
        <v>1</v>
      </c>
      <c r="LL141" s="2">
        <v>1</v>
      </c>
      <c r="LM141" s="2">
        <v>0</v>
      </c>
      <c r="LN141" s="46">
        <v>2</v>
      </c>
      <c r="LO141" s="46">
        <v>1</v>
      </c>
      <c r="LP141" s="2">
        <v>1</v>
      </c>
      <c r="LQ141" s="2">
        <v>2</v>
      </c>
      <c r="LR141" s="2">
        <v>0</v>
      </c>
      <c r="LS141" s="2">
        <v>1</v>
      </c>
      <c r="LT141" s="46">
        <v>1</v>
      </c>
      <c r="LU141" s="46">
        <v>1</v>
      </c>
      <c r="LV141" s="2">
        <v>1</v>
      </c>
      <c r="LW141" s="2">
        <v>0</v>
      </c>
      <c r="LX141" s="2">
        <v>0</v>
      </c>
      <c r="LY141" s="46">
        <v>1</v>
      </c>
      <c r="LZ141" s="46">
        <v>1</v>
      </c>
      <c r="MA141" s="46">
        <v>0</v>
      </c>
      <c r="MB141" s="2">
        <v>0</v>
      </c>
      <c r="MC141" s="2">
        <v>1</v>
      </c>
      <c r="MD141" s="2">
        <v>0</v>
      </c>
      <c r="ME141" s="2">
        <v>1</v>
      </c>
      <c r="MF141" s="2">
        <v>1</v>
      </c>
      <c r="MG141" s="2">
        <v>0</v>
      </c>
      <c r="MH141" s="2">
        <v>1</v>
      </c>
      <c r="MI141" s="2">
        <v>0</v>
      </c>
      <c r="MJ141" s="2">
        <v>1</v>
      </c>
      <c r="MK141" s="2">
        <v>1</v>
      </c>
      <c r="ML141" s="2">
        <v>0</v>
      </c>
      <c r="MM141" s="2">
        <v>0</v>
      </c>
      <c r="MN141" s="46">
        <v>1</v>
      </c>
      <c r="MO141" s="46">
        <v>1</v>
      </c>
      <c r="MP141" s="2">
        <v>1</v>
      </c>
      <c r="MQ141" s="2">
        <v>1</v>
      </c>
      <c r="MR141" s="2">
        <v>0</v>
      </c>
      <c r="MS141" s="2">
        <v>1</v>
      </c>
      <c r="MT141" s="2">
        <v>1</v>
      </c>
      <c r="MU141" s="2">
        <v>3</v>
      </c>
      <c r="MV141" s="2">
        <v>3</v>
      </c>
      <c r="MW141" s="2">
        <v>1</v>
      </c>
      <c r="MX141" s="2">
        <v>1</v>
      </c>
      <c r="MY141" s="2">
        <v>1</v>
      </c>
      <c r="MZ141" s="2">
        <v>1</v>
      </c>
      <c r="NA141" s="2">
        <v>1</v>
      </c>
      <c r="NB141" s="2">
        <v>1</v>
      </c>
      <c r="NC141" s="2">
        <v>1</v>
      </c>
      <c r="ND141" s="2">
        <v>1</v>
      </c>
      <c r="NE141" s="2">
        <v>0</v>
      </c>
      <c r="NF141" s="46">
        <v>1</v>
      </c>
      <c r="NG141" s="46">
        <v>1</v>
      </c>
      <c r="NH141" s="2">
        <v>1</v>
      </c>
      <c r="NI141" s="2">
        <v>1</v>
      </c>
      <c r="NJ141" s="38">
        <v>44200</v>
      </c>
      <c r="NK141" s="2">
        <v>2</v>
      </c>
      <c r="NL141" s="2">
        <v>1</v>
      </c>
      <c r="NM141" s="2">
        <v>0</v>
      </c>
      <c r="NN141" s="2">
        <v>0</v>
      </c>
      <c r="NO141" s="2">
        <v>0</v>
      </c>
      <c r="NP141" s="2">
        <v>0</v>
      </c>
      <c r="NQ141" s="2">
        <v>1</v>
      </c>
      <c r="NR141" s="2">
        <v>1</v>
      </c>
      <c r="NS141" s="2">
        <v>0</v>
      </c>
      <c r="NT141" s="2">
        <v>1</v>
      </c>
      <c r="NU141" s="2">
        <v>1</v>
      </c>
      <c r="NV141" s="2">
        <v>0</v>
      </c>
      <c r="NW141" s="2">
        <v>1</v>
      </c>
      <c r="NX141" s="2">
        <v>0</v>
      </c>
      <c r="NY141" s="2">
        <v>0</v>
      </c>
      <c r="NZ141" s="2">
        <v>0</v>
      </c>
      <c r="OA141" s="2">
        <v>0</v>
      </c>
      <c r="OB141" s="2">
        <v>0</v>
      </c>
      <c r="OC141" s="2">
        <v>0</v>
      </c>
      <c r="OD141" s="2">
        <v>0</v>
      </c>
      <c r="OE141" s="2">
        <v>0</v>
      </c>
      <c r="OF141" s="2">
        <v>0</v>
      </c>
      <c r="OG141" s="2">
        <v>0</v>
      </c>
      <c r="OH141" s="2">
        <v>1</v>
      </c>
      <c r="OI141" s="2">
        <v>1</v>
      </c>
      <c r="OJ141" s="2">
        <v>1</v>
      </c>
      <c r="OK141" s="2">
        <v>1</v>
      </c>
      <c r="OL141" s="2">
        <v>1</v>
      </c>
      <c r="OM141" s="2">
        <v>1</v>
      </c>
      <c r="ON141" s="2">
        <v>1</v>
      </c>
      <c r="OO141" s="2">
        <v>1</v>
      </c>
      <c r="OP141" s="2">
        <v>1</v>
      </c>
      <c r="OQ141" s="2">
        <v>1</v>
      </c>
      <c r="OR141" s="2">
        <v>1</v>
      </c>
      <c r="OS141" s="2">
        <v>1</v>
      </c>
      <c r="OT141" s="46">
        <v>2</v>
      </c>
      <c r="OU141" s="2">
        <v>1</v>
      </c>
      <c r="OV141" s="2">
        <v>1</v>
      </c>
      <c r="OW141" s="2">
        <v>1</v>
      </c>
      <c r="OX141" s="2">
        <v>1</v>
      </c>
      <c r="OY141" s="2">
        <v>1</v>
      </c>
      <c r="OZ141" s="2">
        <v>1</v>
      </c>
      <c r="PA141" s="2">
        <v>1</v>
      </c>
      <c r="PB141" s="2">
        <v>2</v>
      </c>
      <c r="PC141" s="46">
        <v>1</v>
      </c>
      <c r="PD141" s="46">
        <v>1</v>
      </c>
      <c r="PE141" s="2">
        <v>1</v>
      </c>
      <c r="PF141" s="2">
        <v>1</v>
      </c>
      <c r="PG141" s="2">
        <v>1</v>
      </c>
      <c r="PH141" s="46">
        <v>1</v>
      </c>
      <c r="PI141" s="2">
        <v>2</v>
      </c>
      <c r="PJ141" s="2">
        <v>3</v>
      </c>
      <c r="PK141" s="2">
        <v>3</v>
      </c>
      <c r="PL141" s="2">
        <v>2</v>
      </c>
      <c r="PM141" s="2">
        <v>2</v>
      </c>
      <c r="PN141" s="2">
        <v>1</v>
      </c>
      <c r="PO141" s="2">
        <v>1</v>
      </c>
      <c r="PP141" s="2">
        <v>3</v>
      </c>
      <c r="PQ141" s="2">
        <v>3</v>
      </c>
      <c r="PR141" s="2">
        <v>1</v>
      </c>
      <c r="PS141" s="2">
        <v>1</v>
      </c>
      <c r="PT141" s="2">
        <v>3</v>
      </c>
      <c r="PU141" s="2">
        <v>3</v>
      </c>
      <c r="PV141" s="2">
        <v>1</v>
      </c>
      <c r="PW141" s="2">
        <v>1</v>
      </c>
      <c r="PX141" s="2">
        <v>1</v>
      </c>
      <c r="PY141" s="2">
        <v>1</v>
      </c>
      <c r="PZ141" s="2">
        <v>1</v>
      </c>
      <c r="QA141" s="2">
        <v>2</v>
      </c>
      <c r="QB141" s="2">
        <v>2</v>
      </c>
      <c r="QC141" s="2">
        <v>2</v>
      </c>
      <c r="QD141" s="2">
        <v>3</v>
      </c>
      <c r="QE141" s="2">
        <v>1</v>
      </c>
      <c r="QF141" s="2">
        <v>1</v>
      </c>
      <c r="QG141" s="2">
        <v>1</v>
      </c>
      <c r="QH141" s="2">
        <v>1</v>
      </c>
      <c r="QI141" s="2">
        <v>2</v>
      </c>
      <c r="QJ141" s="2">
        <v>2</v>
      </c>
      <c r="QK141" s="2">
        <v>0</v>
      </c>
      <c r="QL141" s="2">
        <v>1</v>
      </c>
      <c r="QM141" s="2">
        <v>0</v>
      </c>
      <c r="QN141" s="2">
        <v>0</v>
      </c>
      <c r="QO141" s="2">
        <v>1</v>
      </c>
      <c r="QP141" s="2">
        <v>1</v>
      </c>
      <c r="QQ141" s="2">
        <v>1</v>
      </c>
      <c r="QR141" s="2">
        <v>0</v>
      </c>
      <c r="QT141" s="2">
        <v>1</v>
      </c>
      <c r="QU141" s="2" t="s">
        <v>1472</v>
      </c>
      <c r="QV141" s="2">
        <v>3</v>
      </c>
      <c r="QW141" s="2">
        <v>2</v>
      </c>
      <c r="QX141" s="2">
        <v>1</v>
      </c>
      <c r="QY141" s="2">
        <v>1</v>
      </c>
      <c r="QZ141" s="2">
        <v>1</v>
      </c>
      <c r="RA141" s="2">
        <v>1</v>
      </c>
      <c r="RB141" s="2">
        <v>1</v>
      </c>
      <c r="RC141" s="2">
        <v>1</v>
      </c>
      <c r="RD141" s="2">
        <v>1</v>
      </c>
      <c r="RE141" s="2">
        <v>1</v>
      </c>
      <c r="RF141" s="2">
        <v>1</v>
      </c>
      <c r="RG141" s="2">
        <v>1</v>
      </c>
      <c r="RH141" s="2">
        <v>1</v>
      </c>
      <c r="RJ141" s="2">
        <v>1</v>
      </c>
      <c r="RK141" s="2">
        <v>1</v>
      </c>
      <c r="RL141" s="2">
        <v>1</v>
      </c>
      <c r="RM141" s="2">
        <v>1</v>
      </c>
      <c r="RN141" s="2">
        <v>1</v>
      </c>
      <c r="RO141" s="2">
        <v>1</v>
      </c>
      <c r="RP141" s="2">
        <v>1</v>
      </c>
      <c r="RQ141" s="2">
        <v>0</v>
      </c>
      <c r="RR141" s="2">
        <v>1</v>
      </c>
      <c r="RS141" s="2">
        <v>1</v>
      </c>
      <c r="RT141" s="2">
        <v>1</v>
      </c>
      <c r="RU141" s="2">
        <v>1</v>
      </c>
      <c r="RV141" s="2">
        <v>1</v>
      </c>
      <c r="RW141" s="2">
        <v>1</v>
      </c>
      <c r="RX141" s="2">
        <v>1</v>
      </c>
      <c r="RY141" s="2">
        <v>1</v>
      </c>
      <c r="RZ141" s="2">
        <v>1</v>
      </c>
      <c r="SA141" s="2">
        <v>1</v>
      </c>
      <c r="SB141" s="2">
        <v>1</v>
      </c>
      <c r="SC141" s="2">
        <v>1</v>
      </c>
      <c r="SD141" s="2">
        <v>0</v>
      </c>
      <c r="SE141" s="2">
        <v>1</v>
      </c>
      <c r="SF141" s="2">
        <v>1</v>
      </c>
      <c r="SG141" s="2">
        <v>1</v>
      </c>
      <c r="SH141" s="2">
        <v>1</v>
      </c>
      <c r="SI141" s="2">
        <v>0</v>
      </c>
      <c r="SK141" s="2">
        <v>1</v>
      </c>
      <c r="SL141" s="2">
        <v>1</v>
      </c>
      <c r="SM141" s="2">
        <v>1</v>
      </c>
      <c r="SN141" s="2">
        <v>1</v>
      </c>
      <c r="SO141" s="2">
        <v>1</v>
      </c>
      <c r="SP141" s="2">
        <v>0</v>
      </c>
      <c r="SQ141" s="2">
        <v>0</v>
      </c>
      <c r="SR141" s="2">
        <v>0</v>
      </c>
      <c r="SS141" s="2">
        <v>0</v>
      </c>
      <c r="ST141" s="2">
        <v>0</v>
      </c>
      <c r="SU141" s="2">
        <v>1</v>
      </c>
      <c r="SV141" s="2">
        <v>1</v>
      </c>
      <c r="SW141" s="2">
        <v>1</v>
      </c>
      <c r="SX141" s="2">
        <v>1</v>
      </c>
      <c r="SY141" s="2">
        <v>1</v>
      </c>
      <c r="SZ141" s="2">
        <v>1</v>
      </c>
      <c r="TA141" s="2">
        <v>1</v>
      </c>
      <c r="TB141" s="2">
        <v>0</v>
      </c>
      <c r="TC141" s="2">
        <v>0</v>
      </c>
      <c r="TE141" s="2">
        <v>0</v>
      </c>
      <c r="TF141" s="2">
        <v>1</v>
      </c>
      <c r="TG141" s="2">
        <v>1</v>
      </c>
      <c r="TH141" s="2">
        <v>1</v>
      </c>
      <c r="TI141" s="2">
        <v>1</v>
      </c>
      <c r="TJ141" s="2">
        <v>1</v>
      </c>
      <c r="TK141" s="2">
        <v>1</v>
      </c>
      <c r="TL141" s="2">
        <v>1</v>
      </c>
      <c r="TM141" s="2">
        <v>1</v>
      </c>
      <c r="TN141" s="2">
        <v>1</v>
      </c>
      <c r="TO141" s="2">
        <v>1</v>
      </c>
      <c r="TP141" s="2">
        <v>1</v>
      </c>
      <c r="TQ141" s="2">
        <v>1</v>
      </c>
      <c r="TR141" s="2">
        <v>1</v>
      </c>
      <c r="TS141" s="2">
        <v>1</v>
      </c>
      <c r="TT141" s="2">
        <v>1</v>
      </c>
      <c r="TU141" s="2">
        <v>1</v>
      </c>
      <c r="TV141" s="2">
        <v>1</v>
      </c>
      <c r="TW141" s="2">
        <v>0</v>
      </c>
      <c r="TX141" s="2">
        <v>1</v>
      </c>
      <c r="TY141" s="2">
        <v>0</v>
      </c>
      <c r="UA141" s="2">
        <v>1</v>
      </c>
      <c r="UB141" s="2">
        <v>1</v>
      </c>
      <c r="UC141" s="2">
        <v>1</v>
      </c>
      <c r="UD141" s="2">
        <v>1</v>
      </c>
      <c r="UE141" s="2">
        <v>1</v>
      </c>
      <c r="UF141" s="2">
        <v>1</v>
      </c>
      <c r="UG141" s="2">
        <v>0</v>
      </c>
      <c r="UH141" s="2">
        <v>0</v>
      </c>
      <c r="UI141" s="2">
        <v>1</v>
      </c>
      <c r="UJ141" s="2">
        <v>1</v>
      </c>
      <c r="UK141" s="2">
        <v>0</v>
      </c>
      <c r="UL141" s="2">
        <v>0</v>
      </c>
      <c r="UM141" s="2">
        <v>0</v>
      </c>
      <c r="UN141" s="2">
        <v>1</v>
      </c>
      <c r="UO141" s="2">
        <v>1</v>
      </c>
      <c r="UP141" s="2">
        <v>1</v>
      </c>
      <c r="UQ141" s="2">
        <v>1</v>
      </c>
      <c r="UR141" s="2">
        <v>1</v>
      </c>
      <c r="US141" s="2">
        <v>1</v>
      </c>
      <c r="UT141" s="2">
        <v>1</v>
      </c>
      <c r="UU141" s="2">
        <v>1</v>
      </c>
      <c r="UV141" s="2">
        <v>1</v>
      </c>
      <c r="UW141" s="2">
        <v>1</v>
      </c>
      <c r="UX141" s="2">
        <v>1</v>
      </c>
      <c r="UY141" s="2">
        <v>0</v>
      </c>
      <c r="UZ141" s="2">
        <v>2</v>
      </c>
    </row>
    <row r="142" spans="1:572" x14ac:dyDescent="0.25">
      <c r="A142" s="2">
        <v>214</v>
      </c>
      <c r="B142" s="2" t="s">
        <v>114</v>
      </c>
      <c r="C142" s="2" t="s">
        <v>1328</v>
      </c>
      <c r="D142" s="2">
        <v>1</v>
      </c>
      <c r="F142" s="31" t="s">
        <v>2687</v>
      </c>
      <c r="G142" s="2">
        <v>1</v>
      </c>
      <c r="H142" s="2">
        <v>0</v>
      </c>
      <c r="J142" s="2">
        <v>1</v>
      </c>
      <c r="K142" s="2">
        <v>1</v>
      </c>
      <c r="L142" s="2">
        <v>1</v>
      </c>
      <c r="M142" s="2">
        <v>1</v>
      </c>
      <c r="N142" s="2">
        <v>1</v>
      </c>
      <c r="O142" s="2">
        <v>1</v>
      </c>
      <c r="P142" s="2">
        <v>1</v>
      </c>
      <c r="Q142" s="2">
        <v>1</v>
      </c>
      <c r="R142" s="2">
        <v>1</v>
      </c>
      <c r="S142" s="2">
        <v>1</v>
      </c>
      <c r="T142" s="2">
        <v>1</v>
      </c>
      <c r="U142" s="2">
        <v>1</v>
      </c>
      <c r="V142" s="2">
        <v>1</v>
      </c>
      <c r="W142" s="2">
        <v>1</v>
      </c>
      <c r="X142" s="2">
        <v>1</v>
      </c>
      <c r="Y142" s="2">
        <v>1</v>
      </c>
      <c r="Z142" s="2">
        <v>1</v>
      </c>
      <c r="AA142" s="2">
        <v>1</v>
      </c>
      <c r="AB142" s="2">
        <v>1</v>
      </c>
      <c r="AC142" s="2">
        <v>1</v>
      </c>
      <c r="AD142" s="2">
        <v>1</v>
      </c>
      <c r="AE142" s="2">
        <v>0</v>
      </c>
      <c r="AF142" s="2">
        <v>1</v>
      </c>
      <c r="AG142" s="2">
        <v>4</v>
      </c>
      <c r="AH142" s="2">
        <v>1</v>
      </c>
      <c r="AI142" s="2">
        <v>4</v>
      </c>
      <c r="AJ142" s="46">
        <v>0</v>
      </c>
      <c r="AK142" s="2">
        <v>0</v>
      </c>
      <c r="AL142" s="2">
        <v>0</v>
      </c>
      <c r="AM142" s="2">
        <v>0</v>
      </c>
      <c r="AN142" s="2">
        <v>0</v>
      </c>
      <c r="AO142" s="2">
        <v>0</v>
      </c>
      <c r="AP142" s="2">
        <v>0</v>
      </c>
      <c r="AQ142" s="2">
        <v>0</v>
      </c>
      <c r="AR142" s="2">
        <v>0</v>
      </c>
      <c r="AS142" s="2">
        <v>0</v>
      </c>
      <c r="AT142" s="2">
        <v>0</v>
      </c>
      <c r="AU142" s="2">
        <v>0</v>
      </c>
      <c r="AV142" s="2">
        <v>0</v>
      </c>
      <c r="AW142" s="2">
        <v>0</v>
      </c>
      <c r="AX142" s="2">
        <v>0</v>
      </c>
      <c r="AY142" s="2">
        <v>0</v>
      </c>
      <c r="AZ142" s="2">
        <v>0</v>
      </c>
      <c r="BA142" s="2">
        <v>0</v>
      </c>
      <c r="BB142" s="2">
        <v>0</v>
      </c>
      <c r="BC142" s="2">
        <v>0</v>
      </c>
      <c r="BD142" s="2">
        <v>0</v>
      </c>
      <c r="BE142" s="2">
        <v>0</v>
      </c>
      <c r="BF142" s="2">
        <v>1</v>
      </c>
      <c r="BG142" s="2">
        <v>0</v>
      </c>
      <c r="BH142" s="2">
        <v>0</v>
      </c>
      <c r="BI142" s="2">
        <v>0</v>
      </c>
      <c r="BJ142" s="2">
        <v>0</v>
      </c>
      <c r="BK142" s="2">
        <v>0</v>
      </c>
      <c r="BL142" s="2">
        <v>1</v>
      </c>
      <c r="BM142" s="2">
        <v>0</v>
      </c>
      <c r="BN142" s="2">
        <v>0</v>
      </c>
      <c r="BO142" s="2">
        <v>0</v>
      </c>
      <c r="BP142" s="2">
        <v>0</v>
      </c>
      <c r="BQ142" s="2">
        <v>1</v>
      </c>
      <c r="BR142" s="2">
        <v>0</v>
      </c>
      <c r="BS142" s="2">
        <v>0</v>
      </c>
      <c r="CB142" s="2">
        <v>1</v>
      </c>
      <c r="CC142" s="2">
        <v>1</v>
      </c>
      <c r="CD142" s="2" t="s">
        <v>1473</v>
      </c>
      <c r="CE142" s="2">
        <v>3050</v>
      </c>
      <c r="CF142" s="46">
        <v>2930</v>
      </c>
      <c r="CG142" s="2">
        <v>0</v>
      </c>
      <c r="CH142" s="46">
        <v>1</v>
      </c>
      <c r="CI142" s="2">
        <v>0</v>
      </c>
      <c r="CJ142" s="2">
        <v>0</v>
      </c>
      <c r="CK142" s="2">
        <v>0</v>
      </c>
      <c r="CL142" s="2">
        <v>0</v>
      </c>
      <c r="CM142" s="2">
        <v>0</v>
      </c>
      <c r="CN142" s="2">
        <v>1</v>
      </c>
      <c r="CO142" s="2">
        <v>0</v>
      </c>
      <c r="CP142" s="2">
        <v>0</v>
      </c>
      <c r="CR142" s="2">
        <v>1</v>
      </c>
      <c r="CT142" s="46">
        <v>4</v>
      </c>
      <c r="CU142" s="46">
        <v>160</v>
      </c>
      <c r="CV142" s="2">
        <v>0</v>
      </c>
      <c r="CX142" s="2">
        <v>0</v>
      </c>
      <c r="CZ142" s="2">
        <v>0</v>
      </c>
      <c r="DB142" s="46">
        <v>1</v>
      </c>
      <c r="DC142" s="46">
        <v>40</v>
      </c>
      <c r="DD142" s="46">
        <v>1</v>
      </c>
      <c r="DE142" s="46">
        <v>40</v>
      </c>
      <c r="DF142" s="2">
        <v>1</v>
      </c>
      <c r="DG142" s="2">
        <v>20</v>
      </c>
      <c r="DH142" s="46">
        <v>1</v>
      </c>
      <c r="DI142" s="46">
        <v>40</v>
      </c>
      <c r="DJ142" s="46">
        <v>0</v>
      </c>
      <c r="DK142" s="46"/>
      <c r="DL142" s="2">
        <v>0</v>
      </c>
      <c r="DN142" s="46">
        <v>2</v>
      </c>
      <c r="DO142" s="46">
        <v>80</v>
      </c>
      <c r="DP142" s="46">
        <v>1</v>
      </c>
      <c r="DQ142" s="46">
        <v>40</v>
      </c>
      <c r="DR142" s="2">
        <v>0</v>
      </c>
      <c r="DS142" s="46"/>
      <c r="DT142" s="46"/>
      <c r="DU142" s="46"/>
      <c r="DV142" s="46"/>
      <c r="DW142" s="46"/>
      <c r="DX142" s="46"/>
      <c r="DY142" s="46"/>
      <c r="DZ142" s="46"/>
      <c r="EA142" s="46"/>
      <c r="EB142" s="46"/>
      <c r="EC142" s="46"/>
      <c r="ED142" s="46"/>
      <c r="EE142" s="46"/>
      <c r="EF142" s="46"/>
      <c r="EG142" s="46"/>
      <c r="EH142" s="46"/>
      <c r="EI142" s="2">
        <v>0</v>
      </c>
      <c r="EJ142" s="2">
        <v>0</v>
      </c>
      <c r="EK142" s="2">
        <v>0</v>
      </c>
      <c r="EL142" s="2">
        <v>0</v>
      </c>
      <c r="EM142" s="2">
        <v>0</v>
      </c>
      <c r="EN142" s="2">
        <v>0</v>
      </c>
      <c r="EO142" s="2">
        <v>0</v>
      </c>
      <c r="EP142" s="2">
        <v>0</v>
      </c>
      <c r="EQ142" s="2">
        <v>0</v>
      </c>
      <c r="ER142" s="2">
        <v>0</v>
      </c>
      <c r="ES142" s="2">
        <v>0</v>
      </c>
      <c r="ET142" s="2">
        <v>0</v>
      </c>
      <c r="EU142" s="2">
        <v>0</v>
      </c>
      <c r="FD142" s="2">
        <v>0</v>
      </c>
      <c r="FZ142" s="2">
        <v>0</v>
      </c>
      <c r="GV142" s="2">
        <v>0</v>
      </c>
      <c r="HR142" s="2">
        <v>0</v>
      </c>
      <c r="HS142" s="2">
        <v>0</v>
      </c>
      <c r="HT142" s="2">
        <v>0</v>
      </c>
      <c r="HU142" s="2">
        <v>0</v>
      </c>
      <c r="HV142" s="2">
        <v>0</v>
      </c>
      <c r="HW142" s="2">
        <v>0</v>
      </c>
      <c r="HX142" s="2">
        <v>0</v>
      </c>
      <c r="HY142" s="2">
        <v>0</v>
      </c>
      <c r="HZ142" s="2">
        <v>1</v>
      </c>
      <c r="IA142" s="2">
        <v>0</v>
      </c>
      <c r="IB142" s="2">
        <v>0</v>
      </c>
      <c r="IC142" s="2">
        <v>0</v>
      </c>
      <c r="ID142" s="2">
        <v>0</v>
      </c>
      <c r="IE142" s="2">
        <v>0</v>
      </c>
      <c r="IF142" s="2">
        <v>0</v>
      </c>
      <c r="IG142" s="2">
        <v>0</v>
      </c>
      <c r="IP142" s="2">
        <v>0</v>
      </c>
      <c r="IQ142" s="2">
        <v>0</v>
      </c>
      <c r="IR142" s="2">
        <v>0</v>
      </c>
      <c r="IS142" s="2">
        <v>0</v>
      </c>
      <c r="IT142" s="2">
        <v>0</v>
      </c>
      <c r="IU142" s="2">
        <v>0</v>
      </c>
      <c r="IV142" s="2">
        <v>0</v>
      </c>
      <c r="IW142" s="2">
        <v>1</v>
      </c>
      <c r="IX142" s="2">
        <v>0</v>
      </c>
      <c r="IY142" s="2">
        <v>0</v>
      </c>
      <c r="IZ142" s="2">
        <v>1</v>
      </c>
      <c r="JA142" s="2">
        <v>0</v>
      </c>
      <c r="JB142" s="2">
        <v>0</v>
      </c>
      <c r="JK142" s="2">
        <v>0</v>
      </c>
      <c r="JL142" s="2">
        <v>0</v>
      </c>
      <c r="JM142" s="2">
        <v>0</v>
      </c>
      <c r="JN142" s="2">
        <v>0</v>
      </c>
      <c r="JO142" s="2">
        <v>0</v>
      </c>
      <c r="JP142" s="2">
        <v>0</v>
      </c>
      <c r="JQ142" s="2">
        <v>0</v>
      </c>
      <c r="JR142" s="2">
        <v>0</v>
      </c>
      <c r="JS142" s="2">
        <v>0</v>
      </c>
      <c r="JT142" s="2">
        <v>0</v>
      </c>
      <c r="JU142" s="2">
        <v>1</v>
      </c>
      <c r="JV142" s="2">
        <v>0</v>
      </c>
      <c r="JW142" s="2">
        <v>0</v>
      </c>
      <c r="KF142" s="2">
        <v>1</v>
      </c>
      <c r="KG142" s="2">
        <v>14</v>
      </c>
      <c r="KH142" s="2">
        <v>0</v>
      </c>
      <c r="KI142" s="2">
        <v>1</v>
      </c>
      <c r="KJ142" s="2">
        <v>4</v>
      </c>
      <c r="KK142" s="2">
        <v>4</v>
      </c>
      <c r="KL142" s="2">
        <v>4</v>
      </c>
      <c r="KM142" s="2">
        <v>4</v>
      </c>
      <c r="KN142" s="2">
        <v>4</v>
      </c>
      <c r="KO142" s="2">
        <v>3</v>
      </c>
      <c r="KP142" s="2">
        <v>4</v>
      </c>
      <c r="KQ142" s="2">
        <v>4</v>
      </c>
      <c r="KR142" s="2">
        <v>4</v>
      </c>
      <c r="KS142" s="2">
        <v>4</v>
      </c>
      <c r="KT142" s="2">
        <v>4</v>
      </c>
      <c r="KU142" s="2">
        <v>4</v>
      </c>
      <c r="KV142" s="2">
        <v>0</v>
      </c>
      <c r="LE142" s="2">
        <v>2</v>
      </c>
      <c r="LF142" s="2">
        <v>2</v>
      </c>
      <c r="LG142" s="2">
        <v>0</v>
      </c>
      <c r="LH142" s="2">
        <v>0</v>
      </c>
      <c r="LI142" s="2">
        <v>0</v>
      </c>
      <c r="LJ142" s="2">
        <v>0</v>
      </c>
      <c r="LK142" s="2">
        <v>1</v>
      </c>
      <c r="LL142" s="2">
        <v>0</v>
      </c>
      <c r="LM142" s="2">
        <v>0</v>
      </c>
      <c r="LN142" s="46">
        <v>3</v>
      </c>
      <c r="LO142" s="46">
        <v>2</v>
      </c>
      <c r="LP142" s="2">
        <v>1</v>
      </c>
      <c r="LQ142" s="2">
        <v>1</v>
      </c>
      <c r="LR142" s="2">
        <v>0</v>
      </c>
      <c r="LS142" s="2">
        <v>1</v>
      </c>
      <c r="LT142" s="46">
        <v>0</v>
      </c>
      <c r="LU142" s="46">
        <v>1</v>
      </c>
      <c r="LV142" s="2">
        <v>0</v>
      </c>
      <c r="LW142" s="2">
        <v>0</v>
      </c>
      <c r="LX142" s="2">
        <v>0</v>
      </c>
      <c r="LY142" s="46">
        <v>1</v>
      </c>
      <c r="LZ142" s="46">
        <v>0</v>
      </c>
      <c r="MA142" s="46">
        <v>0</v>
      </c>
      <c r="MB142" s="2">
        <v>0</v>
      </c>
      <c r="MC142" s="2">
        <v>1</v>
      </c>
      <c r="MD142" s="2">
        <v>0</v>
      </c>
      <c r="ME142" s="2">
        <v>1</v>
      </c>
      <c r="MF142" s="2">
        <v>0</v>
      </c>
      <c r="MG142" s="2">
        <v>0</v>
      </c>
      <c r="MH142" s="2">
        <v>0</v>
      </c>
      <c r="MI142" s="2">
        <v>1</v>
      </c>
      <c r="MJ142" s="2">
        <v>1</v>
      </c>
      <c r="MK142" s="2">
        <v>1</v>
      </c>
      <c r="ML142" s="2">
        <v>0</v>
      </c>
      <c r="MM142" s="2">
        <v>0</v>
      </c>
      <c r="MN142" s="46">
        <v>0</v>
      </c>
      <c r="MO142" s="46">
        <v>0</v>
      </c>
      <c r="MP142" s="2">
        <v>0</v>
      </c>
      <c r="MQ142" s="2">
        <v>0</v>
      </c>
      <c r="MR142" s="2">
        <v>0</v>
      </c>
      <c r="MS142" s="2">
        <v>1</v>
      </c>
      <c r="MT142" s="2">
        <v>1</v>
      </c>
      <c r="MU142" s="2">
        <v>1</v>
      </c>
      <c r="MV142" s="2">
        <v>1</v>
      </c>
      <c r="MW142" s="2">
        <v>2</v>
      </c>
      <c r="MX142" s="2">
        <v>1</v>
      </c>
      <c r="MY142" s="2">
        <v>0</v>
      </c>
      <c r="MZ142" s="2">
        <v>1</v>
      </c>
      <c r="NA142" s="2">
        <v>1</v>
      </c>
      <c r="NB142" s="2">
        <v>1</v>
      </c>
      <c r="NC142" s="2">
        <v>1</v>
      </c>
      <c r="ND142" s="2">
        <v>1</v>
      </c>
      <c r="NE142" s="2">
        <v>0</v>
      </c>
      <c r="NF142" s="46">
        <v>0</v>
      </c>
      <c r="NG142" s="46"/>
      <c r="NJ142" s="2" t="s">
        <v>2539</v>
      </c>
      <c r="NM142" s="2">
        <v>0</v>
      </c>
      <c r="NN142" s="2">
        <v>0</v>
      </c>
      <c r="NO142" s="2">
        <v>0</v>
      </c>
      <c r="NP142" s="2">
        <v>0</v>
      </c>
      <c r="NQ142" s="2">
        <v>0</v>
      </c>
      <c r="NR142" s="2">
        <v>0</v>
      </c>
      <c r="NS142" s="2">
        <v>0</v>
      </c>
      <c r="NT142" s="2">
        <v>0</v>
      </c>
      <c r="NU142" s="2">
        <v>0</v>
      </c>
      <c r="NV142" s="2">
        <v>0</v>
      </c>
      <c r="NW142" s="2">
        <v>0</v>
      </c>
      <c r="NX142" s="2">
        <v>0</v>
      </c>
      <c r="NY142" s="2">
        <v>0</v>
      </c>
      <c r="NZ142" s="2">
        <v>0</v>
      </c>
      <c r="OA142" s="2">
        <v>0</v>
      </c>
      <c r="OB142" s="2">
        <v>0</v>
      </c>
      <c r="OC142" s="2">
        <v>0</v>
      </c>
      <c r="OD142" s="2">
        <v>0</v>
      </c>
      <c r="OE142" s="2">
        <v>0</v>
      </c>
      <c r="OF142" s="2">
        <v>0</v>
      </c>
      <c r="OG142" s="2">
        <v>0</v>
      </c>
      <c r="OH142" s="2">
        <v>0</v>
      </c>
      <c r="OI142" s="2">
        <v>1</v>
      </c>
      <c r="OJ142" s="2">
        <v>1</v>
      </c>
      <c r="OK142" s="2">
        <v>1</v>
      </c>
      <c r="OL142" s="2">
        <v>2</v>
      </c>
      <c r="OM142" s="2">
        <v>1</v>
      </c>
      <c r="ON142" s="2">
        <v>2</v>
      </c>
      <c r="OO142" s="2">
        <v>2</v>
      </c>
      <c r="OP142" s="2">
        <v>1</v>
      </c>
      <c r="OQ142" s="2">
        <v>1</v>
      </c>
      <c r="OR142" s="2">
        <v>1</v>
      </c>
      <c r="OS142" s="2">
        <v>1</v>
      </c>
      <c r="OT142" s="46">
        <v>3</v>
      </c>
      <c r="OU142" s="2">
        <v>1</v>
      </c>
      <c r="OV142" s="2">
        <v>3</v>
      </c>
      <c r="OW142" s="2">
        <v>1</v>
      </c>
      <c r="OX142" s="2">
        <v>1</v>
      </c>
      <c r="OY142" s="2">
        <v>1</v>
      </c>
      <c r="OZ142" s="2">
        <v>1</v>
      </c>
      <c r="PA142" s="2">
        <v>1</v>
      </c>
      <c r="PB142" s="2">
        <v>1</v>
      </c>
      <c r="PC142" s="46">
        <v>1</v>
      </c>
      <c r="PD142" s="46">
        <v>1</v>
      </c>
      <c r="PE142" s="2">
        <v>1</v>
      </c>
      <c r="PF142" s="2">
        <v>1</v>
      </c>
      <c r="PG142" s="2">
        <v>3</v>
      </c>
      <c r="PH142" s="46">
        <v>2</v>
      </c>
      <c r="PI142" s="2">
        <v>1</v>
      </c>
      <c r="PJ142" s="2">
        <v>2</v>
      </c>
      <c r="PK142" s="2">
        <v>2</v>
      </c>
      <c r="PL142" s="2">
        <v>2</v>
      </c>
      <c r="PM142" s="2">
        <v>2</v>
      </c>
      <c r="PN142" s="2">
        <v>1</v>
      </c>
      <c r="PO142" s="2">
        <v>1</v>
      </c>
      <c r="PP142" s="2">
        <v>3</v>
      </c>
      <c r="PQ142" s="2">
        <v>3</v>
      </c>
      <c r="PR142" s="2">
        <v>3</v>
      </c>
      <c r="PS142" s="2">
        <v>3</v>
      </c>
      <c r="PT142" s="2">
        <v>1</v>
      </c>
      <c r="PU142" s="2">
        <v>1</v>
      </c>
      <c r="PV142" s="2">
        <v>3</v>
      </c>
      <c r="PW142" s="2">
        <v>2</v>
      </c>
      <c r="PX142" s="2">
        <v>1</v>
      </c>
      <c r="PY142" s="2">
        <v>1</v>
      </c>
      <c r="PZ142" s="2">
        <v>3</v>
      </c>
      <c r="QA142" s="2">
        <v>2</v>
      </c>
      <c r="QB142" s="2">
        <v>2</v>
      </c>
      <c r="QC142" s="2">
        <v>1</v>
      </c>
      <c r="QD142" s="2">
        <v>1</v>
      </c>
      <c r="QE142" s="2">
        <v>2</v>
      </c>
      <c r="QF142" s="2">
        <v>2</v>
      </c>
      <c r="QG142" s="2">
        <v>1</v>
      </c>
      <c r="QH142" s="2">
        <v>1</v>
      </c>
      <c r="QI142" s="2">
        <v>2</v>
      </c>
      <c r="QJ142" s="2">
        <v>2</v>
      </c>
      <c r="QK142" s="2">
        <v>1</v>
      </c>
      <c r="QL142" s="2">
        <v>0</v>
      </c>
      <c r="QM142" s="2">
        <v>1</v>
      </c>
      <c r="QN142" s="2">
        <v>0</v>
      </c>
      <c r="QO142" s="2">
        <v>2</v>
      </c>
      <c r="QP142" s="2">
        <v>2</v>
      </c>
      <c r="QQ142" s="2">
        <v>2</v>
      </c>
      <c r="QR142" s="2">
        <v>1</v>
      </c>
      <c r="QS142" s="2" t="s">
        <v>1474</v>
      </c>
      <c r="QT142" s="2">
        <v>0</v>
      </c>
      <c r="QV142" s="2">
        <v>3</v>
      </c>
      <c r="QW142" s="2">
        <v>2</v>
      </c>
      <c r="QX142" s="2">
        <v>0</v>
      </c>
      <c r="QY142" s="2">
        <v>0</v>
      </c>
      <c r="RA142" s="2">
        <v>1</v>
      </c>
      <c r="RB142" s="2">
        <v>1</v>
      </c>
      <c r="RC142" s="2">
        <v>1</v>
      </c>
      <c r="RD142" s="2">
        <v>1</v>
      </c>
      <c r="RE142" s="2">
        <v>1</v>
      </c>
      <c r="RF142" s="2">
        <v>1</v>
      </c>
      <c r="RG142" s="2">
        <v>1</v>
      </c>
      <c r="RH142" s="2">
        <v>1</v>
      </c>
      <c r="RJ142" s="2">
        <v>1</v>
      </c>
      <c r="RK142" s="2">
        <v>1</v>
      </c>
      <c r="RL142" s="2">
        <v>0</v>
      </c>
      <c r="RM142" s="2">
        <v>0</v>
      </c>
      <c r="RN142" s="2">
        <v>0</v>
      </c>
      <c r="RO142" s="2">
        <v>0</v>
      </c>
      <c r="RP142" s="2">
        <v>0</v>
      </c>
      <c r="RQ142" s="2">
        <v>0</v>
      </c>
      <c r="RR142" s="2">
        <v>1</v>
      </c>
      <c r="RS142" s="2">
        <v>1</v>
      </c>
      <c r="RT142" s="2">
        <v>1</v>
      </c>
      <c r="RU142" s="2">
        <v>1</v>
      </c>
      <c r="RV142" s="2">
        <v>0</v>
      </c>
      <c r="RW142" s="2">
        <v>1</v>
      </c>
      <c r="RX142" s="2">
        <v>0</v>
      </c>
      <c r="RY142" s="2">
        <v>0</v>
      </c>
      <c r="RZ142" s="2">
        <v>0</v>
      </c>
      <c r="SA142" s="2">
        <v>0</v>
      </c>
      <c r="SB142" s="2">
        <v>1</v>
      </c>
      <c r="SC142" s="2">
        <v>1</v>
      </c>
      <c r="SD142" s="2">
        <v>0</v>
      </c>
      <c r="SE142" s="2">
        <v>0</v>
      </c>
      <c r="SF142" s="2">
        <v>1</v>
      </c>
      <c r="SG142" s="2">
        <v>1</v>
      </c>
      <c r="SH142" s="2">
        <v>0</v>
      </c>
      <c r="SI142" s="2">
        <v>0</v>
      </c>
      <c r="SK142" s="2">
        <v>1</v>
      </c>
      <c r="SL142" s="2">
        <v>1</v>
      </c>
      <c r="SM142" s="2">
        <v>1</v>
      </c>
      <c r="SN142" s="2">
        <v>1</v>
      </c>
      <c r="SO142" s="2">
        <v>1</v>
      </c>
      <c r="SP142" s="2">
        <v>1</v>
      </c>
      <c r="SQ142" s="2">
        <v>0</v>
      </c>
      <c r="SR142" s="2">
        <v>0</v>
      </c>
      <c r="SS142" s="2">
        <v>0</v>
      </c>
      <c r="ST142" s="2">
        <v>1</v>
      </c>
      <c r="SU142" s="2">
        <v>1</v>
      </c>
      <c r="SV142" s="2">
        <v>1</v>
      </c>
      <c r="SW142" s="2">
        <v>0</v>
      </c>
      <c r="SX142" s="2">
        <v>1</v>
      </c>
      <c r="SY142" s="2">
        <v>0</v>
      </c>
      <c r="SZ142" s="2">
        <v>0</v>
      </c>
      <c r="TA142" s="2">
        <v>1</v>
      </c>
      <c r="TB142" s="2">
        <v>0</v>
      </c>
      <c r="TC142" s="2">
        <v>0</v>
      </c>
      <c r="TE142" s="2">
        <v>0</v>
      </c>
      <c r="TF142" s="2">
        <v>0</v>
      </c>
      <c r="TG142" s="2">
        <v>1</v>
      </c>
      <c r="TH142" s="2">
        <v>1</v>
      </c>
      <c r="TI142" s="2">
        <v>1</v>
      </c>
      <c r="TJ142" s="2">
        <v>0</v>
      </c>
      <c r="TK142" s="2">
        <v>0</v>
      </c>
      <c r="TL142" s="2">
        <v>1</v>
      </c>
      <c r="TM142" s="2">
        <v>1</v>
      </c>
      <c r="TN142" s="2">
        <v>0</v>
      </c>
      <c r="TP142" s="2">
        <v>1</v>
      </c>
      <c r="TQ142" s="2">
        <v>1</v>
      </c>
      <c r="TR142" s="2">
        <v>0</v>
      </c>
      <c r="TS142" s="2">
        <v>0</v>
      </c>
      <c r="TT142" s="2">
        <v>0</v>
      </c>
      <c r="TU142" s="2">
        <v>0</v>
      </c>
      <c r="TV142" s="2">
        <v>0</v>
      </c>
      <c r="TW142" s="2">
        <v>0</v>
      </c>
      <c r="TX142" s="2">
        <v>0</v>
      </c>
      <c r="TY142" s="2">
        <v>0</v>
      </c>
      <c r="UA142" s="2">
        <v>3</v>
      </c>
      <c r="UB142" s="2">
        <v>3</v>
      </c>
      <c r="UC142" s="2">
        <v>0</v>
      </c>
      <c r="UD142" s="2">
        <v>0</v>
      </c>
      <c r="UE142" s="2">
        <v>0</v>
      </c>
      <c r="UF142" s="2">
        <v>0</v>
      </c>
      <c r="UG142" s="2">
        <v>0</v>
      </c>
      <c r="UH142" s="2">
        <v>0</v>
      </c>
      <c r="UI142" s="2">
        <v>0</v>
      </c>
      <c r="UJ142" s="2">
        <v>0</v>
      </c>
      <c r="UK142" s="2">
        <v>0</v>
      </c>
      <c r="UL142" s="2">
        <v>0</v>
      </c>
      <c r="UM142" s="2">
        <v>0</v>
      </c>
      <c r="UN142" s="2">
        <v>0</v>
      </c>
      <c r="UO142" s="2">
        <v>0</v>
      </c>
      <c r="UP142" s="2">
        <v>0</v>
      </c>
      <c r="UQ142" s="2">
        <v>0</v>
      </c>
      <c r="UR142" s="2">
        <v>0</v>
      </c>
      <c r="US142" s="2">
        <v>0</v>
      </c>
      <c r="UT142" s="2">
        <v>0</v>
      </c>
      <c r="UU142" s="2">
        <v>1</v>
      </c>
      <c r="UV142" s="2">
        <v>1</v>
      </c>
      <c r="UW142" s="2">
        <v>1</v>
      </c>
      <c r="UX142" s="2">
        <v>0</v>
      </c>
      <c r="UY142" s="2">
        <v>0</v>
      </c>
      <c r="UZ142" s="2">
        <v>2</v>
      </c>
    </row>
    <row r="143" spans="1:572" x14ac:dyDescent="0.25">
      <c r="A143" s="2">
        <v>216</v>
      </c>
      <c r="B143" s="2" t="s">
        <v>114</v>
      </c>
      <c r="C143" s="2" t="s">
        <v>1328</v>
      </c>
      <c r="D143" s="2">
        <v>1</v>
      </c>
      <c r="F143" s="31" t="s">
        <v>2688</v>
      </c>
      <c r="G143" s="2">
        <v>1</v>
      </c>
      <c r="H143" s="2">
        <v>0</v>
      </c>
      <c r="J143" s="2">
        <v>1</v>
      </c>
      <c r="K143" s="2">
        <v>1</v>
      </c>
      <c r="L143" s="2">
        <v>0</v>
      </c>
      <c r="M143" s="2">
        <v>0</v>
      </c>
      <c r="N143" s="2">
        <v>1</v>
      </c>
      <c r="O143" s="2">
        <v>1</v>
      </c>
      <c r="P143" s="2">
        <v>0</v>
      </c>
      <c r="Q143" s="2">
        <v>0</v>
      </c>
      <c r="R143" s="2">
        <v>0</v>
      </c>
      <c r="S143" s="2">
        <v>0</v>
      </c>
      <c r="T143" s="2">
        <v>0</v>
      </c>
      <c r="U143" s="2">
        <v>1</v>
      </c>
      <c r="V143" s="2">
        <v>1</v>
      </c>
      <c r="W143" s="2">
        <v>0</v>
      </c>
      <c r="X143" s="2">
        <v>1</v>
      </c>
      <c r="Y143" s="2">
        <v>0</v>
      </c>
      <c r="Z143" s="2">
        <v>0</v>
      </c>
      <c r="AA143" s="2">
        <v>0</v>
      </c>
      <c r="AB143" s="2">
        <v>0</v>
      </c>
      <c r="AC143" s="2">
        <v>0</v>
      </c>
      <c r="AD143" s="2">
        <v>0</v>
      </c>
      <c r="AE143" s="2">
        <v>0</v>
      </c>
      <c r="AF143" s="2">
        <v>1</v>
      </c>
      <c r="AG143" s="2">
        <v>3</v>
      </c>
      <c r="AH143" s="2">
        <v>1</v>
      </c>
      <c r="AI143" s="2">
        <v>3</v>
      </c>
      <c r="AJ143" s="46">
        <v>1</v>
      </c>
      <c r="AK143" s="2">
        <v>1</v>
      </c>
      <c r="AL143" s="2">
        <v>0</v>
      </c>
      <c r="AM143" s="2">
        <v>0</v>
      </c>
      <c r="AN143" s="2">
        <v>0</v>
      </c>
      <c r="AO143" s="2">
        <v>0</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1</v>
      </c>
      <c r="BG143" s="2">
        <v>2</v>
      </c>
      <c r="BH143" s="2">
        <v>0</v>
      </c>
      <c r="BI143" s="2">
        <v>0</v>
      </c>
      <c r="BJ143" s="2">
        <v>0</v>
      </c>
      <c r="BK143" s="2">
        <v>0</v>
      </c>
      <c r="BL143" s="2">
        <v>0</v>
      </c>
      <c r="BM143" s="2">
        <v>0</v>
      </c>
      <c r="BN143" s="2">
        <v>0</v>
      </c>
      <c r="BO143" s="2">
        <v>0</v>
      </c>
      <c r="BP143" s="2">
        <v>0</v>
      </c>
      <c r="BQ143" s="2">
        <v>0</v>
      </c>
      <c r="BR143" s="2">
        <v>0</v>
      </c>
      <c r="BS143" s="2">
        <v>1</v>
      </c>
      <c r="BT143" s="2">
        <v>0</v>
      </c>
      <c r="BU143" s="2">
        <v>0</v>
      </c>
      <c r="BV143" s="2">
        <v>1</v>
      </c>
      <c r="BW143" s="2">
        <v>0</v>
      </c>
      <c r="BX143" s="2">
        <v>0</v>
      </c>
      <c r="BY143" s="2">
        <v>0</v>
      </c>
      <c r="BZ143" s="2">
        <v>0</v>
      </c>
      <c r="CA143" s="2">
        <v>0</v>
      </c>
      <c r="CB143" s="2">
        <v>0</v>
      </c>
      <c r="CC143" s="2">
        <v>1</v>
      </c>
      <c r="CD143" s="2" t="s">
        <v>1475</v>
      </c>
      <c r="CE143" s="2">
        <v>6048</v>
      </c>
      <c r="CF143" s="46">
        <v>2400</v>
      </c>
      <c r="CG143" s="2">
        <v>0</v>
      </c>
      <c r="CH143" s="46">
        <v>1</v>
      </c>
      <c r="CI143" s="2">
        <v>0</v>
      </c>
      <c r="CJ143" s="2">
        <v>0</v>
      </c>
      <c r="CK143" s="2">
        <v>0</v>
      </c>
      <c r="CL143" s="2">
        <v>0</v>
      </c>
      <c r="CM143" s="2">
        <v>0</v>
      </c>
      <c r="CN143" s="2">
        <v>0</v>
      </c>
      <c r="CO143" s="2">
        <v>0</v>
      </c>
      <c r="CP143" s="2">
        <v>1</v>
      </c>
      <c r="CQ143" s="2">
        <v>9</v>
      </c>
      <c r="CR143" s="2">
        <v>1</v>
      </c>
      <c r="CT143" s="46">
        <v>6</v>
      </c>
      <c r="CU143" s="46">
        <v>240</v>
      </c>
      <c r="CV143" s="2">
        <v>0</v>
      </c>
      <c r="CX143" s="2">
        <v>0</v>
      </c>
      <c r="CZ143" s="2">
        <v>1</v>
      </c>
      <c r="DA143" s="2">
        <v>40</v>
      </c>
      <c r="DB143" s="46">
        <v>0</v>
      </c>
      <c r="DC143" s="46"/>
      <c r="DD143" s="46">
        <v>1</v>
      </c>
      <c r="DE143" s="46">
        <v>40</v>
      </c>
      <c r="DF143" s="2">
        <v>0</v>
      </c>
      <c r="DH143" s="46">
        <v>1</v>
      </c>
      <c r="DI143" s="46">
        <v>40</v>
      </c>
      <c r="DJ143" s="46">
        <v>0</v>
      </c>
      <c r="DK143" s="46"/>
      <c r="DL143" s="2">
        <v>0</v>
      </c>
      <c r="DN143" s="46">
        <v>2</v>
      </c>
      <c r="DO143" s="46">
        <v>80</v>
      </c>
      <c r="DP143" s="46">
        <v>0</v>
      </c>
      <c r="DQ143" s="46"/>
      <c r="DR143" s="2">
        <v>0</v>
      </c>
      <c r="DS143" s="46"/>
      <c r="DT143" s="46"/>
      <c r="DU143" s="46"/>
      <c r="DV143" s="46"/>
      <c r="DW143" s="46"/>
      <c r="DX143" s="46"/>
      <c r="DY143" s="46"/>
      <c r="DZ143" s="46"/>
      <c r="EA143" s="46"/>
      <c r="EB143" s="46"/>
      <c r="EC143" s="46"/>
      <c r="ED143" s="46"/>
      <c r="EE143" s="46"/>
      <c r="EF143" s="46"/>
      <c r="EG143" s="46"/>
      <c r="EH143" s="46"/>
      <c r="EI143" s="2">
        <v>0</v>
      </c>
      <c r="EJ143" s="2">
        <v>0</v>
      </c>
      <c r="EK143" s="2">
        <v>0</v>
      </c>
      <c r="EL143" s="2">
        <v>0</v>
      </c>
      <c r="EM143" s="2">
        <v>0</v>
      </c>
      <c r="EN143" s="2">
        <v>0</v>
      </c>
      <c r="EO143" s="2">
        <v>0</v>
      </c>
      <c r="EP143" s="2">
        <v>0</v>
      </c>
      <c r="EQ143" s="2">
        <v>0</v>
      </c>
      <c r="ER143" s="2">
        <v>0</v>
      </c>
      <c r="ES143" s="2">
        <v>0</v>
      </c>
      <c r="ET143" s="2">
        <v>0</v>
      </c>
      <c r="EU143" s="2">
        <v>0</v>
      </c>
      <c r="FD143" s="2">
        <v>0</v>
      </c>
      <c r="FZ143" s="2">
        <v>1</v>
      </c>
      <c r="GA143" s="2">
        <v>0</v>
      </c>
      <c r="GB143" s="2">
        <v>0</v>
      </c>
      <c r="GC143" s="2">
        <v>0</v>
      </c>
      <c r="GD143" s="2">
        <v>0</v>
      </c>
      <c r="GE143" s="2">
        <v>0</v>
      </c>
      <c r="GF143" s="2">
        <v>0</v>
      </c>
      <c r="GG143" s="2">
        <v>0</v>
      </c>
      <c r="GH143" s="2">
        <v>0</v>
      </c>
      <c r="GI143" s="2">
        <v>0</v>
      </c>
      <c r="GJ143" s="2">
        <v>0</v>
      </c>
      <c r="GK143" s="2">
        <v>1</v>
      </c>
      <c r="GL143" s="2">
        <v>0</v>
      </c>
      <c r="GM143" s="2">
        <v>1</v>
      </c>
      <c r="GN143" s="2">
        <v>0</v>
      </c>
      <c r="GO143" s="2">
        <v>0</v>
      </c>
      <c r="GP143" s="2">
        <v>1</v>
      </c>
      <c r="GQ143" s="2">
        <v>0</v>
      </c>
      <c r="GR143" s="2">
        <v>0</v>
      </c>
      <c r="GS143" s="2">
        <v>0</v>
      </c>
      <c r="GT143" s="2">
        <v>0</v>
      </c>
      <c r="GU143" s="2">
        <v>0</v>
      </c>
      <c r="GV143" s="2">
        <v>0</v>
      </c>
      <c r="HR143" s="2">
        <v>1</v>
      </c>
      <c r="HS143" s="2">
        <v>0</v>
      </c>
      <c r="HT143" s="2">
        <v>1</v>
      </c>
      <c r="HU143" s="2">
        <v>3</v>
      </c>
      <c r="HV143" s="2">
        <v>0</v>
      </c>
      <c r="HW143" s="2">
        <v>0</v>
      </c>
      <c r="HX143" s="2">
        <v>0</v>
      </c>
      <c r="HY143" s="2">
        <v>0</v>
      </c>
      <c r="HZ143" s="2">
        <v>1</v>
      </c>
      <c r="IA143" s="2">
        <v>0</v>
      </c>
      <c r="IB143" s="2">
        <v>0</v>
      </c>
      <c r="IC143" s="2">
        <v>0</v>
      </c>
      <c r="ID143" s="2">
        <v>0</v>
      </c>
      <c r="IE143" s="2">
        <v>0</v>
      </c>
      <c r="IF143" s="2">
        <v>0</v>
      </c>
      <c r="IG143" s="2">
        <v>0</v>
      </c>
      <c r="IP143" s="2">
        <v>2</v>
      </c>
      <c r="IQ143" s="2">
        <v>0</v>
      </c>
      <c r="IR143" s="2">
        <v>0</v>
      </c>
      <c r="IS143" s="2">
        <v>0</v>
      </c>
      <c r="IT143" s="2">
        <v>0</v>
      </c>
      <c r="IU143" s="2">
        <v>0</v>
      </c>
      <c r="IV143" s="2">
        <v>0</v>
      </c>
      <c r="IW143" s="2">
        <v>0</v>
      </c>
      <c r="IX143" s="2">
        <v>0</v>
      </c>
      <c r="IY143" s="2">
        <v>0</v>
      </c>
      <c r="IZ143" s="2">
        <v>2</v>
      </c>
      <c r="JA143" s="2">
        <v>0</v>
      </c>
      <c r="JB143" s="2">
        <v>0</v>
      </c>
      <c r="JK143" s="2">
        <v>1</v>
      </c>
      <c r="JL143" s="2">
        <v>0</v>
      </c>
      <c r="JM143" s="2">
        <v>0</v>
      </c>
      <c r="JN143" s="2">
        <v>0</v>
      </c>
      <c r="JO143" s="2">
        <v>0</v>
      </c>
      <c r="JP143" s="2">
        <v>0</v>
      </c>
      <c r="JQ143" s="2">
        <v>0</v>
      </c>
      <c r="JR143" s="2">
        <v>0</v>
      </c>
      <c r="JS143" s="2">
        <v>0</v>
      </c>
      <c r="JT143" s="2">
        <v>0</v>
      </c>
      <c r="JU143" s="2">
        <v>0</v>
      </c>
      <c r="JV143" s="2">
        <v>0</v>
      </c>
      <c r="JW143" s="2">
        <v>0</v>
      </c>
      <c r="KF143" s="2">
        <v>1</v>
      </c>
      <c r="KG143" s="2">
        <v>10</v>
      </c>
      <c r="KH143" s="2">
        <v>0</v>
      </c>
      <c r="KI143" s="2">
        <v>1</v>
      </c>
      <c r="KJ143" s="2">
        <v>4</v>
      </c>
      <c r="KK143" s="2">
        <v>4</v>
      </c>
      <c r="KL143" s="2">
        <v>4</v>
      </c>
      <c r="KM143" s="2">
        <v>4</v>
      </c>
      <c r="KN143" s="2">
        <v>4</v>
      </c>
      <c r="KO143" s="2">
        <v>3</v>
      </c>
      <c r="KP143" s="2">
        <v>4</v>
      </c>
      <c r="KQ143" s="2">
        <v>3</v>
      </c>
      <c r="KR143" s="2">
        <v>4</v>
      </c>
      <c r="KS143" s="2">
        <v>4</v>
      </c>
      <c r="KT143" s="2">
        <v>3</v>
      </c>
      <c r="KU143" s="2">
        <v>4</v>
      </c>
      <c r="KV143" s="2">
        <v>1</v>
      </c>
      <c r="KW143" s="2">
        <v>4</v>
      </c>
      <c r="KX143" s="2">
        <v>2</v>
      </c>
      <c r="KY143" s="2">
        <v>2</v>
      </c>
      <c r="KZ143" s="2">
        <v>4</v>
      </c>
      <c r="LA143" s="2">
        <v>4</v>
      </c>
      <c r="LB143" s="2">
        <v>4</v>
      </c>
      <c r="LC143" s="2">
        <v>4</v>
      </c>
      <c r="LD143" s="2">
        <v>4</v>
      </c>
      <c r="LE143" s="2">
        <v>1</v>
      </c>
      <c r="LF143" s="2">
        <v>1</v>
      </c>
      <c r="LG143" s="2">
        <v>0</v>
      </c>
      <c r="LH143" s="2">
        <v>0</v>
      </c>
      <c r="LI143" s="2">
        <v>0</v>
      </c>
      <c r="LJ143" s="2">
        <v>1</v>
      </c>
      <c r="LK143" s="2">
        <v>1</v>
      </c>
      <c r="LL143" s="2">
        <v>1</v>
      </c>
      <c r="LM143" s="2">
        <v>0</v>
      </c>
      <c r="LN143" s="46">
        <v>2</v>
      </c>
      <c r="LO143" s="46">
        <v>1</v>
      </c>
      <c r="LP143" s="2">
        <v>0</v>
      </c>
      <c r="LQ143" s="2">
        <v>1</v>
      </c>
      <c r="LR143" s="2">
        <v>0</v>
      </c>
      <c r="LS143" s="2">
        <v>0</v>
      </c>
      <c r="LT143" s="46">
        <v>1</v>
      </c>
      <c r="LU143" s="46">
        <v>1</v>
      </c>
      <c r="LV143" s="2">
        <v>1</v>
      </c>
      <c r="LW143" s="2">
        <v>0</v>
      </c>
      <c r="LX143" s="2">
        <v>0</v>
      </c>
      <c r="LY143" s="46">
        <v>1</v>
      </c>
      <c r="LZ143" s="46">
        <v>0</v>
      </c>
      <c r="MA143" s="46">
        <v>1</v>
      </c>
      <c r="MB143" s="2">
        <v>0</v>
      </c>
      <c r="MC143" s="2">
        <v>1</v>
      </c>
      <c r="MD143" s="2">
        <v>0</v>
      </c>
      <c r="ME143" s="2">
        <v>0</v>
      </c>
      <c r="MF143" s="2">
        <v>0</v>
      </c>
      <c r="MG143" s="2">
        <v>0</v>
      </c>
      <c r="MH143" s="2">
        <v>0</v>
      </c>
      <c r="MI143" s="2">
        <v>0</v>
      </c>
      <c r="MJ143" s="2">
        <v>1</v>
      </c>
      <c r="MK143" s="2">
        <v>1</v>
      </c>
      <c r="ML143" s="2">
        <v>0</v>
      </c>
      <c r="MM143" s="2">
        <v>0</v>
      </c>
      <c r="MN143" s="46">
        <v>1</v>
      </c>
      <c r="MO143" s="46">
        <v>1</v>
      </c>
      <c r="MP143" s="2">
        <v>0</v>
      </c>
      <c r="MQ143" s="2">
        <v>0</v>
      </c>
      <c r="MR143" s="2">
        <v>0</v>
      </c>
      <c r="MS143" s="2">
        <v>3</v>
      </c>
      <c r="MT143" s="2">
        <v>2</v>
      </c>
      <c r="MU143" s="2">
        <v>3</v>
      </c>
      <c r="MV143" s="2">
        <v>3</v>
      </c>
      <c r="MW143" s="2">
        <v>1</v>
      </c>
      <c r="MX143" s="2">
        <v>1</v>
      </c>
      <c r="MY143" s="2">
        <v>0</v>
      </c>
      <c r="MZ143" s="2">
        <v>0</v>
      </c>
      <c r="NA143" s="2">
        <v>0</v>
      </c>
      <c r="NB143" s="2">
        <v>0</v>
      </c>
      <c r="NC143" s="2">
        <v>0</v>
      </c>
      <c r="ND143" s="2">
        <v>0</v>
      </c>
      <c r="NE143" s="2">
        <v>1</v>
      </c>
      <c r="NF143" s="46">
        <v>1</v>
      </c>
      <c r="NG143" s="46">
        <v>0</v>
      </c>
      <c r="NH143" s="2">
        <v>0</v>
      </c>
      <c r="NI143" s="2">
        <v>1</v>
      </c>
      <c r="NJ143" s="38">
        <v>44044</v>
      </c>
      <c r="NK143" s="2">
        <v>2</v>
      </c>
      <c r="NL143" s="2">
        <v>1</v>
      </c>
      <c r="NM143" s="2">
        <v>0</v>
      </c>
      <c r="NN143" s="2">
        <v>0</v>
      </c>
      <c r="NO143" s="2">
        <v>0</v>
      </c>
      <c r="NP143" s="2">
        <v>0</v>
      </c>
      <c r="NQ143" s="2">
        <v>0</v>
      </c>
      <c r="NR143" s="2">
        <v>1</v>
      </c>
      <c r="NS143" s="2">
        <v>0</v>
      </c>
      <c r="NT143" s="2">
        <v>1</v>
      </c>
      <c r="NU143" s="2">
        <v>0</v>
      </c>
      <c r="NV143" s="2">
        <v>0</v>
      </c>
      <c r="NW143" s="2">
        <v>0</v>
      </c>
      <c r="NX143" s="2">
        <v>0</v>
      </c>
      <c r="NY143" s="2">
        <v>0</v>
      </c>
      <c r="NZ143" s="2">
        <v>0</v>
      </c>
      <c r="OA143" s="2">
        <v>0</v>
      </c>
      <c r="OB143" s="2">
        <v>0</v>
      </c>
      <c r="OC143" s="2">
        <v>0</v>
      </c>
      <c r="OD143" s="2">
        <v>0</v>
      </c>
      <c r="OE143" s="2">
        <v>0</v>
      </c>
      <c r="OF143" s="2">
        <v>0</v>
      </c>
      <c r="OG143" s="2">
        <v>0</v>
      </c>
      <c r="OH143" s="2">
        <v>0</v>
      </c>
      <c r="OI143" s="2">
        <v>1</v>
      </c>
      <c r="OJ143" s="2">
        <v>1</v>
      </c>
      <c r="OK143" s="2">
        <v>2</v>
      </c>
      <c r="OL143" s="2">
        <v>2</v>
      </c>
      <c r="OM143" s="2">
        <v>1</v>
      </c>
      <c r="ON143" s="2">
        <v>3</v>
      </c>
      <c r="OO143" s="2">
        <v>1</v>
      </c>
      <c r="OP143" s="2">
        <v>1</v>
      </c>
      <c r="OQ143" s="2">
        <v>1</v>
      </c>
      <c r="OR143" s="2">
        <v>1</v>
      </c>
      <c r="OS143" s="2">
        <v>1</v>
      </c>
      <c r="OT143" s="46">
        <v>2</v>
      </c>
      <c r="OU143" s="2">
        <v>3</v>
      </c>
      <c r="OV143" s="2">
        <v>1</v>
      </c>
      <c r="OW143" s="2">
        <v>2</v>
      </c>
      <c r="OX143" s="2">
        <v>1</v>
      </c>
      <c r="OY143" s="2">
        <v>1</v>
      </c>
      <c r="OZ143" s="2">
        <v>3</v>
      </c>
      <c r="PA143" s="2">
        <v>3</v>
      </c>
      <c r="PB143" s="2">
        <v>1</v>
      </c>
      <c r="PC143" s="46">
        <v>3</v>
      </c>
      <c r="PD143" s="46">
        <v>1</v>
      </c>
      <c r="PE143" s="2">
        <v>1</v>
      </c>
      <c r="PF143" s="2">
        <v>1</v>
      </c>
      <c r="PG143" s="2">
        <v>3</v>
      </c>
      <c r="PH143" s="46">
        <v>1</v>
      </c>
      <c r="PI143" s="2">
        <v>3</v>
      </c>
      <c r="PJ143" s="2">
        <v>2</v>
      </c>
      <c r="PK143" s="2">
        <v>1</v>
      </c>
      <c r="PL143" s="2">
        <v>1</v>
      </c>
      <c r="PM143" s="2">
        <v>1</v>
      </c>
      <c r="PN143" s="2">
        <v>1</v>
      </c>
      <c r="PO143" s="2">
        <v>1</v>
      </c>
      <c r="PP143" s="2">
        <v>3</v>
      </c>
      <c r="PQ143" s="2">
        <v>3</v>
      </c>
      <c r="PR143" s="2">
        <v>1</v>
      </c>
      <c r="PS143" s="2">
        <v>1</v>
      </c>
      <c r="PT143" s="2">
        <v>1</v>
      </c>
      <c r="PU143" s="2">
        <v>1</v>
      </c>
      <c r="PV143" s="2">
        <v>3</v>
      </c>
      <c r="PW143" s="2">
        <v>3</v>
      </c>
      <c r="PX143" s="2">
        <v>1</v>
      </c>
      <c r="PY143" s="2">
        <v>1</v>
      </c>
      <c r="PZ143" s="2">
        <v>1</v>
      </c>
      <c r="QA143" s="2">
        <v>1</v>
      </c>
      <c r="QB143" s="2">
        <v>1</v>
      </c>
      <c r="QC143" s="2">
        <v>1</v>
      </c>
      <c r="QD143" s="2">
        <v>1</v>
      </c>
      <c r="QE143" s="2">
        <v>1</v>
      </c>
      <c r="QF143" s="2">
        <v>1</v>
      </c>
      <c r="QG143" s="2">
        <v>1</v>
      </c>
      <c r="QH143" s="2">
        <v>1</v>
      </c>
      <c r="QI143" s="2">
        <v>3</v>
      </c>
      <c r="QJ143" s="2">
        <v>2</v>
      </c>
      <c r="QK143" s="2">
        <v>1</v>
      </c>
      <c r="QL143" s="2">
        <v>1</v>
      </c>
      <c r="QM143" s="2">
        <v>1</v>
      </c>
      <c r="QN143" s="2">
        <v>1</v>
      </c>
      <c r="QO143" s="2">
        <v>3</v>
      </c>
      <c r="QP143" s="2">
        <v>2</v>
      </c>
      <c r="QQ143" s="2">
        <v>3</v>
      </c>
      <c r="QR143" s="2">
        <v>1</v>
      </c>
      <c r="QS143" s="2" t="s">
        <v>1329</v>
      </c>
      <c r="QT143" s="2">
        <v>0</v>
      </c>
      <c r="QV143" s="2">
        <v>2</v>
      </c>
      <c r="QW143" s="2">
        <v>2</v>
      </c>
      <c r="QX143" s="2">
        <v>0</v>
      </c>
      <c r="QY143" s="2">
        <v>0</v>
      </c>
      <c r="RA143" s="2">
        <v>0</v>
      </c>
      <c r="RB143" s="2">
        <v>1</v>
      </c>
      <c r="RC143" s="2">
        <v>1</v>
      </c>
      <c r="RD143" s="2">
        <v>2</v>
      </c>
      <c r="RE143" s="2">
        <v>1</v>
      </c>
      <c r="RF143" s="2">
        <v>1</v>
      </c>
      <c r="RG143" s="2">
        <v>1</v>
      </c>
      <c r="RH143" s="2">
        <v>0</v>
      </c>
      <c r="RI143" s="2" t="s">
        <v>1476</v>
      </c>
      <c r="RJ143" s="2">
        <v>1</v>
      </c>
      <c r="RK143" s="2">
        <v>1</v>
      </c>
      <c r="RL143" s="2">
        <v>1</v>
      </c>
      <c r="RM143" s="2">
        <v>0</v>
      </c>
      <c r="RN143" s="2">
        <v>0</v>
      </c>
      <c r="RO143" s="2">
        <v>0</v>
      </c>
      <c r="RP143" s="2">
        <v>1</v>
      </c>
      <c r="RQ143" s="2">
        <v>1</v>
      </c>
      <c r="RR143" s="2">
        <v>1</v>
      </c>
      <c r="RS143" s="2">
        <v>0</v>
      </c>
      <c r="RT143" s="2">
        <v>1</v>
      </c>
      <c r="RU143" s="2">
        <v>1</v>
      </c>
      <c r="RV143" s="2">
        <v>1</v>
      </c>
      <c r="RW143" s="2">
        <v>1</v>
      </c>
      <c r="RX143" s="2">
        <v>1</v>
      </c>
      <c r="RY143" s="2">
        <v>1</v>
      </c>
      <c r="RZ143" s="2">
        <v>1</v>
      </c>
      <c r="SA143" s="2">
        <v>1</v>
      </c>
      <c r="SB143" s="2">
        <v>1</v>
      </c>
      <c r="SC143" s="2">
        <v>1</v>
      </c>
      <c r="SD143" s="2">
        <v>0</v>
      </c>
      <c r="SE143" s="2">
        <v>0</v>
      </c>
      <c r="SF143" s="2">
        <v>1</v>
      </c>
      <c r="SG143" s="2">
        <v>0</v>
      </c>
      <c r="SH143" s="2">
        <v>0</v>
      </c>
      <c r="SI143" s="2">
        <v>0</v>
      </c>
      <c r="SK143" s="2">
        <v>1</v>
      </c>
      <c r="SL143" s="2">
        <v>1</v>
      </c>
      <c r="SM143" s="2">
        <v>1</v>
      </c>
      <c r="SN143" s="2">
        <v>1</v>
      </c>
      <c r="SO143" s="2">
        <v>1</v>
      </c>
      <c r="SP143" s="2">
        <v>1</v>
      </c>
      <c r="SQ143" s="2">
        <v>1</v>
      </c>
      <c r="SR143" s="2">
        <v>1</v>
      </c>
      <c r="SS143" s="2">
        <v>0</v>
      </c>
      <c r="ST143" s="2">
        <v>0</v>
      </c>
      <c r="SU143" s="2">
        <v>1</v>
      </c>
      <c r="SV143" s="2">
        <v>1</v>
      </c>
      <c r="SW143" s="2">
        <v>0</v>
      </c>
      <c r="SX143" s="2">
        <v>0</v>
      </c>
      <c r="SY143" s="2">
        <v>0</v>
      </c>
      <c r="SZ143" s="2">
        <v>0</v>
      </c>
      <c r="TA143" s="2">
        <v>0</v>
      </c>
      <c r="TB143" s="2">
        <v>0</v>
      </c>
      <c r="TC143" s="2">
        <v>1</v>
      </c>
      <c r="TD143" s="2" t="s">
        <v>1477</v>
      </c>
      <c r="TE143" s="2">
        <v>0</v>
      </c>
      <c r="TF143" s="2">
        <v>0</v>
      </c>
      <c r="TG143" s="2">
        <v>1</v>
      </c>
      <c r="TH143" s="2">
        <v>1</v>
      </c>
      <c r="TI143" s="2">
        <v>1</v>
      </c>
      <c r="TJ143" s="2">
        <v>1</v>
      </c>
      <c r="TK143" s="2">
        <v>1</v>
      </c>
      <c r="TL143" s="2">
        <v>1</v>
      </c>
      <c r="TM143" s="2">
        <v>1</v>
      </c>
      <c r="TN143" s="2">
        <v>1</v>
      </c>
      <c r="TO143" s="2">
        <v>1</v>
      </c>
      <c r="TP143" s="2">
        <v>1</v>
      </c>
      <c r="TQ143" s="2">
        <v>1</v>
      </c>
      <c r="TR143" s="2">
        <v>0</v>
      </c>
      <c r="TS143" s="2">
        <v>0</v>
      </c>
      <c r="TT143" s="2">
        <v>0</v>
      </c>
      <c r="TU143" s="2">
        <v>0</v>
      </c>
      <c r="TV143" s="2">
        <v>0</v>
      </c>
      <c r="TW143" s="2">
        <v>0</v>
      </c>
      <c r="TX143" s="2">
        <v>0</v>
      </c>
      <c r="TY143" s="2">
        <v>0</v>
      </c>
      <c r="UA143" s="2">
        <v>3</v>
      </c>
      <c r="UB143" s="2">
        <v>3</v>
      </c>
      <c r="UC143" s="2">
        <v>1</v>
      </c>
      <c r="UD143" s="2">
        <v>0</v>
      </c>
      <c r="UE143" s="2">
        <v>1</v>
      </c>
      <c r="UF143" s="2">
        <v>0</v>
      </c>
      <c r="UG143" s="2">
        <v>1</v>
      </c>
      <c r="UH143" s="2">
        <v>0</v>
      </c>
      <c r="UI143" s="2">
        <v>1</v>
      </c>
      <c r="UJ143" s="2">
        <v>1</v>
      </c>
      <c r="UK143" s="2">
        <v>0</v>
      </c>
      <c r="UL143" s="2">
        <v>0</v>
      </c>
      <c r="UM143" s="2">
        <v>0</v>
      </c>
      <c r="UN143" s="2">
        <v>1</v>
      </c>
      <c r="UO143" s="2">
        <v>0</v>
      </c>
      <c r="UP143" s="2">
        <v>0</v>
      </c>
      <c r="UQ143" s="2">
        <v>0</v>
      </c>
      <c r="UR143" s="2">
        <v>0</v>
      </c>
      <c r="US143" s="2">
        <v>0</v>
      </c>
      <c r="UT143" s="2">
        <v>0</v>
      </c>
      <c r="UU143" s="2">
        <v>1</v>
      </c>
      <c r="UV143" s="2">
        <v>1</v>
      </c>
      <c r="UW143" s="2">
        <v>1</v>
      </c>
      <c r="UX143" s="2">
        <v>0</v>
      </c>
      <c r="UY143" s="2">
        <v>0</v>
      </c>
      <c r="UZ143" s="2">
        <v>2</v>
      </c>
    </row>
    <row r="144" spans="1:572" x14ac:dyDescent="0.25">
      <c r="A144" s="2">
        <v>217</v>
      </c>
      <c r="B144" s="2" t="s">
        <v>114</v>
      </c>
      <c r="C144" s="2" t="s">
        <v>1328</v>
      </c>
      <c r="D144" s="2">
        <v>1</v>
      </c>
      <c r="F144" s="31" t="s">
        <v>2689</v>
      </c>
      <c r="G144" s="2">
        <v>1</v>
      </c>
      <c r="H144" s="2">
        <v>0</v>
      </c>
      <c r="J144" s="2">
        <v>1</v>
      </c>
      <c r="K144" s="2">
        <v>1</v>
      </c>
      <c r="L144" s="2">
        <v>1</v>
      </c>
      <c r="M144" s="2">
        <v>1</v>
      </c>
      <c r="N144" s="2">
        <v>1</v>
      </c>
      <c r="O144" s="2">
        <v>1</v>
      </c>
      <c r="P144" s="2">
        <v>1</v>
      </c>
      <c r="Q144" s="2">
        <v>1</v>
      </c>
      <c r="R144" s="2">
        <v>1</v>
      </c>
      <c r="S144" s="2">
        <v>1</v>
      </c>
      <c r="T144" s="2">
        <v>1</v>
      </c>
      <c r="U144" s="2">
        <v>1</v>
      </c>
      <c r="V144" s="2">
        <v>1</v>
      </c>
      <c r="W144" s="2">
        <v>1</v>
      </c>
      <c r="X144" s="2">
        <v>1</v>
      </c>
      <c r="Y144" s="2">
        <v>1</v>
      </c>
      <c r="Z144" s="2">
        <v>1</v>
      </c>
      <c r="AA144" s="2">
        <v>1</v>
      </c>
      <c r="AB144" s="2">
        <v>1</v>
      </c>
      <c r="AC144" s="2">
        <v>1</v>
      </c>
      <c r="AD144" s="2">
        <v>0</v>
      </c>
      <c r="AE144" s="2">
        <v>0</v>
      </c>
      <c r="AF144" s="2">
        <v>1</v>
      </c>
      <c r="AG144" s="2">
        <v>3</v>
      </c>
      <c r="AH144" s="2">
        <v>1</v>
      </c>
      <c r="AI144" s="2">
        <v>5</v>
      </c>
      <c r="AJ144" s="46">
        <v>1</v>
      </c>
      <c r="AK144" s="2">
        <v>1</v>
      </c>
      <c r="AL144" s="2">
        <v>0</v>
      </c>
      <c r="AM144" s="2">
        <v>0</v>
      </c>
      <c r="AN144" s="2">
        <v>0</v>
      </c>
      <c r="AO144" s="2">
        <v>0</v>
      </c>
      <c r="AP144" s="2">
        <v>1</v>
      </c>
      <c r="AQ144" s="2">
        <v>0</v>
      </c>
      <c r="AR144" s="2">
        <v>1</v>
      </c>
      <c r="AS144" s="2">
        <v>1</v>
      </c>
      <c r="AT144" s="2">
        <v>1</v>
      </c>
      <c r="AU144" s="2">
        <v>1</v>
      </c>
      <c r="AV144" s="2">
        <v>0</v>
      </c>
      <c r="AW144" s="2">
        <v>0</v>
      </c>
      <c r="AX144" s="2">
        <v>0</v>
      </c>
      <c r="AY144" s="2">
        <v>0</v>
      </c>
      <c r="AZ144" s="2">
        <v>0</v>
      </c>
      <c r="BA144" s="2">
        <v>0</v>
      </c>
      <c r="BB144" s="2">
        <v>0</v>
      </c>
      <c r="BC144" s="2">
        <v>0</v>
      </c>
      <c r="BD144" s="2">
        <v>0</v>
      </c>
      <c r="BE144" s="2">
        <v>0</v>
      </c>
      <c r="BF144" s="2">
        <v>1</v>
      </c>
      <c r="BG144" s="2">
        <v>0</v>
      </c>
      <c r="BH144" s="2">
        <v>0</v>
      </c>
      <c r="BI144" s="2">
        <v>0</v>
      </c>
      <c r="BJ144" s="2">
        <v>0</v>
      </c>
      <c r="BK144" s="2">
        <v>0</v>
      </c>
      <c r="BL144" s="2">
        <v>3</v>
      </c>
      <c r="BM144" s="2">
        <v>0</v>
      </c>
      <c r="BN144" s="2">
        <v>0</v>
      </c>
      <c r="BO144" s="2">
        <v>1</v>
      </c>
      <c r="BP144" s="2">
        <v>0</v>
      </c>
      <c r="BQ144" s="2">
        <v>0</v>
      </c>
      <c r="BR144" s="2">
        <v>0</v>
      </c>
      <c r="BS144" s="2">
        <v>1</v>
      </c>
      <c r="BT144" s="2">
        <v>0</v>
      </c>
      <c r="BU144" s="2">
        <v>0</v>
      </c>
      <c r="BV144" s="2">
        <v>0</v>
      </c>
      <c r="BW144" s="2">
        <v>0</v>
      </c>
      <c r="BX144" s="2">
        <v>0</v>
      </c>
      <c r="BY144" s="2">
        <v>0</v>
      </c>
      <c r="BZ144" s="2">
        <v>0</v>
      </c>
      <c r="CA144" s="2">
        <v>0</v>
      </c>
      <c r="CB144" s="2">
        <v>1</v>
      </c>
      <c r="CC144" s="2">
        <v>0</v>
      </c>
      <c r="CE144" s="2">
        <v>22000</v>
      </c>
      <c r="CF144" s="46">
        <v>0</v>
      </c>
      <c r="CG144" s="2">
        <v>0</v>
      </c>
      <c r="CH144" s="46">
        <v>3</v>
      </c>
      <c r="CI144" s="2">
        <v>0</v>
      </c>
      <c r="CJ144" s="2">
        <v>0</v>
      </c>
      <c r="CK144" s="2">
        <v>0</v>
      </c>
      <c r="CL144" s="2">
        <v>0</v>
      </c>
      <c r="CM144" s="2">
        <v>0</v>
      </c>
      <c r="CN144" s="2">
        <v>2</v>
      </c>
      <c r="CO144" s="2">
        <v>0</v>
      </c>
      <c r="CP144" s="2">
        <v>0</v>
      </c>
      <c r="CR144" s="2">
        <v>1</v>
      </c>
      <c r="CT144" s="46">
        <v>4</v>
      </c>
      <c r="CU144" s="46">
        <v>160</v>
      </c>
      <c r="CV144" s="2">
        <v>0</v>
      </c>
      <c r="CX144" s="2">
        <v>0</v>
      </c>
      <c r="CZ144" s="2">
        <v>0</v>
      </c>
      <c r="DB144" s="46">
        <v>0</v>
      </c>
      <c r="DC144" s="46"/>
      <c r="DD144" s="46">
        <v>4</v>
      </c>
      <c r="DE144" s="46">
        <v>160</v>
      </c>
      <c r="DF144" s="2">
        <v>0</v>
      </c>
      <c r="DH144" s="46">
        <v>1</v>
      </c>
      <c r="DI144" s="46">
        <v>40</v>
      </c>
      <c r="DJ144" s="46">
        <v>2</v>
      </c>
      <c r="DK144" s="46">
        <v>64</v>
      </c>
      <c r="DL144" s="2">
        <v>1</v>
      </c>
      <c r="DM144" s="2">
        <v>40</v>
      </c>
      <c r="DN144" s="46">
        <v>6</v>
      </c>
      <c r="DO144" s="46">
        <v>240</v>
      </c>
      <c r="DP144" s="46">
        <v>0</v>
      </c>
      <c r="DQ144" s="46"/>
      <c r="DR144" s="2">
        <v>1</v>
      </c>
      <c r="DS144" s="46">
        <v>0</v>
      </c>
      <c r="DT144" s="46"/>
      <c r="DU144" s="46">
        <v>0</v>
      </c>
      <c r="DV144" s="46"/>
      <c r="DW144" s="46">
        <v>0</v>
      </c>
      <c r="DX144" s="46"/>
      <c r="DY144" s="46">
        <v>0</v>
      </c>
      <c r="DZ144" s="46"/>
      <c r="EA144" s="46">
        <v>0</v>
      </c>
      <c r="EB144" s="46"/>
      <c r="EC144" s="46">
        <v>0</v>
      </c>
      <c r="ED144" s="46"/>
      <c r="EE144" s="46">
        <v>0</v>
      </c>
      <c r="EF144" s="46"/>
      <c r="EG144" s="46">
        <v>0</v>
      </c>
      <c r="EH144" s="46"/>
      <c r="EI144" s="2">
        <v>0</v>
      </c>
      <c r="EJ144" s="2">
        <v>0</v>
      </c>
      <c r="EK144" s="2">
        <v>0</v>
      </c>
      <c r="EL144" s="2">
        <v>0</v>
      </c>
      <c r="EM144" s="2">
        <v>0</v>
      </c>
      <c r="EN144" s="2">
        <v>0</v>
      </c>
      <c r="EO144" s="2">
        <v>0</v>
      </c>
      <c r="EP144" s="2">
        <v>0</v>
      </c>
      <c r="EQ144" s="2">
        <v>0</v>
      </c>
      <c r="ER144" s="2">
        <v>0</v>
      </c>
      <c r="ES144" s="2">
        <v>0</v>
      </c>
      <c r="ET144" s="2">
        <v>0</v>
      </c>
      <c r="EU144" s="2">
        <v>1</v>
      </c>
      <c r="EV144" s="2">
        <v>0</v>
      </c>
      <c r="EW144" s="2">
        <v>0</v>
      </c>
      <c r="EX144" s="2">
        <v>0</v>
      </c>
      <c r="EY144" s="2">
        <v>0</v>
      </c>
      <c r="EZ144" s="2">
        <v>0</v>
      </c>
      <c r="FA144" s="2">
        <v>0</v>
      </c>
      <c r="FB144" s="2">
        <v>0</v>
      </c>
      <c r="FC144" s="2">
        <v>0</v>
      </c>
      <c r="FD144" s="2">
        <v>0</v>
      </c>
      <c r="FZ144" s="2">
        <v>0</v>
      </c>
      <c r="GV144" s="2">
        <v>0</v>
      </c>
      <c r="HR144" s="2">
        <v>0</v>
      </c>
      <c r="HS144" s="2">
        <v>0</v>
      </c>
      <c r="HT144" s="2">
        <v>0</v>
      </c>
      <c r="HU144" s="2">
        <v>1</v>
      </c>
      <c r="HV144" s="2">
        <v>0</v>
      </c>
      <c r="HW144" s="2">
        <v>0</v>
      </c>
      <c r="HX144" s="2">
        <v>0</v>
      </c>
      <c r="HY144" s="2">
        <v>0</v>
      </c>
      <c r="HZ144" s="2">
        <v>0</v>
      </c>
      <c r="IA144" s="2">
        <v>0</v>
      </c>
      <c r="IB144" s="2">
        <v>0</v>
      </c>
      <c r="IC144" s="2">
        <v>0</v>
      </c>
      <c r="ID144" s="2">
        <v>0</v>
      </c>
      <c r="IE144" s="2">
        <v>1</v>
      </c>
      <c r="IF144" s="2">
        <v>0</v>
      </c>
      <c r="IG144" s="2">
        <v>1</v>
      </c>
      <c r="IH144" s="2">
        <v>0</v>
      </c>
      <c r="II144" s="2">
        <v>0</v>
      </c>
      <c r="IJ144" s="2">
        <v>0</v>
      </c>
      <c r="IK144" s="2">
        <v>0</v>
      </c>
      <c r="IL144" s="2">
        <v>0</v>
      </c>
      <c r="IM144" s="2">
        <v>0</v>
      </c>
      <c r="IN144" s="2">
        <v>0</v>
      </c>
      <c r="IO144" s="2">
        <v>0</v>
      </c>
      <c r="IP144" s="2">
        <v>2</v>
      </c>
      <c r="IQ144" s="2">
        <v>0</v>
      </c>
      <c r="IR144" s="2">
        <v>0</v>
      </c>
      <c r="IS144" s="2">
        <v>0</v>
      </c>
      <c r="IT144" s="2">
        <v>0</v>
      </c>
      <c r="IU144" s="2">
        <v>4</v>
      </c>
      <c r="IV144" s="2">
        <v>0</v>
      </c>
      <c r="IW144" s="2">
        <v>0</v>
      </c>
      <c r="IX144" s="2">
        <v>1</v>
      </c>
      <c r="IY144" s="2">
        <v>1</v>
      </c>
      <c r="IZ144" s="2">
        <v>1</v>
      </c>
      <c r="JA144" s="2">
        <v>0</v>
      </c>
      <c r="JB144" s="2">
        <v>1</v>
      </c>
      <c r="JC144" s="2">
        <v>0</v>
      </c>
      <c r="JD144" s="2">
        <v>0</v>
      </c>
      <c r="JE144" s="2">
        <v>0</v>
      </c>
      <c r="JF144" s="2">
        <v>0</v>
      </c>
      <c r="JG144" s="2">
        <v>0</v>
      </c>
      <c r="JH144" s="2">
        <v>0</v>
      </c>
      <c r="JI144" s="2">
        <v>0</v>
      </c>
      <c r="JJ144" s="2">
        <v>0</v>
      </c>
      <c r="JK144" s="2">
        <v>0</v>
      </c>
      <c r="JL144" s="2">
        <v>0</v>
      </c>
      <c r="JM144" s="2">
        <v>0</v>
      </c>
      <c r="JN144" s="2">
        <v>0</v>
      </c>
      <c r="JO144" s="2">
        <v>0</v>
      </c>
      <c r="JP144" s="2">
        <v>3</v>
      </c>
      <c r="JQ144" s="2">
        <v>0</v>
      </c>
      <c r="JR144" s="2">
        <v>0</v>
      </c>
      <c r="JS144" s="2">
        <v>1</v>
      </c>
      <c r="JT144" s="2">
        <v>0</v>
      </c>
      <c r="JU144" s="2">
        <v>0</v>
      </c>
      <c r="JV144" s="2">
        <v>0</v>
      </c>
      <c r="JW144" s="2">
        <v>1</v>
      </c>
      <c r="JX144" s="2">
        <v>0</v>
      </c>
      <c r="JY144" s="2">
        <v>0</v>
      </c>
      <c r="JZ144" s="2">
        <v>0</v>
      </c>
      <c r="KA144" s="2">
        <v>0</v>
      </c>
      <c r="KB144" s="2">
        <v>0</v>
      </c>
      <c r="KC144" s="2">
        <v>0</v>
      </c>
      <c r="KD144" s="2">
        <v>0</v>
      </c>
      <c r="KE144" s="2">
        <v>0</v>
      </c>
      <c r="KF144" s="2">
        <v>1</v>
      </c>
      <c r="KG144" s="2">
        <v>10</v>
      </c>
      <c r="KH144" s="2">
        <v>1</v>
      </c>
      <c r="KJ144" s="2">
        <v>4</v>
      </c>
      <c r="KK144" s="2">
        <v>4</v>
      </c>
      <c r="KL144" s="2">
        <v>4</v>
      </c>
      <c r="KM144" s="2">
        <v>4</v>
      </c>
      <c r="KN144" s="2">
        <v>4</v>
      </c>
      <c r="KO144" s="2">
        <v>3</v>
      </c>
      <c r="KP144" s="2">
        <v>4</v>
      </c>
      <c r="KQ144" s="2">
        <v>3</v>
      </c>
      <c r="KR144" s="2">
        <v>3</v>
      </c>
      <c r="KS144" s="2">
        <v>4</v>
      </c>
      <c r="KT144" s="2">
        <v>2</v>
      </c>
      <c r="KU144" s="2">
        <v>4</v>
      </c>
      <c r="KV144" s="2">
        <v>1</v>
      </c>
      <c r="KW144" s="2">
        <v>4</v>
      </c>
      <c r="KX144" s="2">
        <v>4</v>
      </c>
      <c r="KY144" s="2">
        <v>4</v>
      </c>
      <c r="KZ144" s="2">
        <v>4</v>
      </c>
      <c r="LA144" s="2">
        <v>4</v>
      </c>
      <c r="LB144" s="2">
        <v>4</v>
      </c>
      <c r="LC144" s="2">
        <v>4</v>
      </c>
      <c r="LD144" s="2">
        <v>4</v>
      </c>
      <c r="LE144" s="2">
        <v>1</v>
      </c>
      <c r="LF144" s="2">
        <v>1</v>
      </c>
      <c r="LG144" s="2">
        <v>0</v>
      </c>
      <c r="LH144" s="2">
        <v>0</v>
      </c>
      <c r="LI144" s="2">
        <v>0</v>
      </c>
      <c r="LJ144" s="2">
        <v>0</v>
      </c>
      <c r="LK144" s="2">
        <v>1</v>
      </c>
      <c r="LL144" s="2">
        <v>1</v>
      </c>
      <c r="LM144" s="2">
        <v>0</v>
      </c>
      <c r="LN144" s="46">
        <v>3</v>
      </c>
      <c r="LO144" s="46">
        <v>1</v>
      </c>
      <c r="LP144" s="2">
        <v>1</v>
      </c>
      <c r="LQ144" s="2">
        <v>1</v>
      </c>
      <c r="LR144" s="2">
        <v>1</v>
      </c>
      <c r="LS144" s="2">
        <v>0</v>
      </c>
      <c r="LT144" s="46">
        <v>1</v>
      </c>
      <c r="LU144" s="46">
        <v>1</v>
      </c>
      <c r="LV144" s="2">
        <v>1</v>
      </c>
      <c r="LW144" s="2">
        <v>0</v>
      </c>
      <c r="LX144" s="2">
        <v>0</v>
      </c>
      <c r="LY144" s="46">
        <v>1</v>
      </c>
      <c r="LZ144" s="46">
        <v>1</v>
      </c>
      <c r="MA144" s="46">
        <v>0</v>
      </c>
      <c r="MB144" s="2">
        <v>0</v>
      </c>
      <c r="MC144" s="2">
        <v>1</v>
      </c>
      <c r="MD144" s="2">
        <v>0</v>
      </c>
      <c r="ME144" s="2">
        <v>1</v>
      </c>
      <c r="MF144" s="2">
        <v>1</v>
      </c>
      <c r="MG144" s="2">
        <v>0</v>
      </c>
      <c r="MH144" s="2">
        <v>0</v>
      </c>
      <c r="MI144" s="2">
        <v>1</v>
      </c>
      <c r="MJ144" s="2">
        <v>1</v>
      </c>
      <c r="MK144" s="2">
        <v>1</v>
      </c>
      <c r="ML144" s="2">
        <v>0</v>
      </c>
      <c r="MM144" s="2">
        <v>0</v>
      </c>
      <c r="MN144" s="46">
        <v>1</v>
      </c>
      <c r="MO144" s="46">
        <v>1</v>
      </c>
      <c r="MP144" s="2">
        <v>0</v>
      </c>
      <c r="MQ144" s="2">
        <v>1</v>
      </c>
      <c r="MR144" s="2">
        <v>0</v>
      </c>
      <c r="MS144" s="2">
        <v>1</v>
      </c>
      <c r="MT144" s="2">
        <v>1</v>
      </c>
      <c r="MU144" s="2">
        <v>1</v>
      </c>
      <c r="MV144" s="2">
        <v>1</v>
      </c>
      <c r="MW144" s="2">
        <v>1</v>
      </c>
      <c r="MX144" s="2">
        <v>1</v>
      </c>
      <c r="MY144" s="2">
        <v>0</v>
      </c>
      <c r="MZ144" s="2">
        <v>1</v>
      </c>
      <c r="NA144" s="2">
        <v>1</v>
      </c>
      <c r="NB144" s="2">
        <v>1</v>
      </c>
      <c r="NC144" s="2">
        <v>1</v>
      </c>
      <c r="ND144" s="2">
        <v>1</v>
      </c>
      <c r="NE144" s="2">
        <v>0</v>
      </c>
      <c r="NF144" s="46">
        <v>1</v>
      </c>
      <c r="NG144" s="46">
        <v>0</v>
      </c>
      <c r="NH144" s="2">
        <v>1</v>
      </c>
      <c r="NI144" s="2">
        <v>1</v>
      </c>
      <c r="NJ144" s="38">
        <v>44105</v>
      </c>
      <c r="NK144" s="2">
        <v>2</v>
      </c>
      <c r="NL144" s="2">
        <v>1</v>
      </c>
      <c r="NM144" s="2">
        <v>0</v>
      </c>
      <c r="NN144" s="2">
        <v>0</v>
      </c>
      <c r="NO144" s="2">
        <v>0</v>
      </c>
      <c r="NP144" s="2">
        <v>0</v>
      </c>
      <c r="NQ144" s="2">
        <v>0</v>
      </c>
      <c r="NR144" s="2">
        <v>1</v>
      </c>
      <c r="NS144" s="2">
        <v>0</v>
      </c>
      <c r="NT144" s="2">
        <v>1</v>
      </c>
      <c r="NU144" s="2">
        <v>1</v>
      </c>
      <c r="NV144" s="2">
        <v>0</v>
      </c>
      <c r="NW144" s="2">
        <v>0</v>
      </c>
      <c r="NX144" s="2">
        <v>0</v>
      </c>
      <c r="NY144" s="2">
        <v>0</v>
      </c>
      <c r="NZ144" s="2">
        <v>0</v>
      </c>
      <c r="OA144" s="2">
        <v>0</v>
      </c>
      <c r="OB144" s="2">
        <v>0</v>
      </c>
      <c r="OC144" s="2">
        <v>0</v>
      </c>
      <c r="OD144" s="2">
        <v>0</v>
      </c>
      <c r="OE144" s="2">
        <v>0</v>
      </c>
      <c r="OF144" s="2">
        <v>0</v>
      </c>
      <c r="OG144" s="2">
        <v>0</v>
      </c>
      <c r="OH144" s="2">
        <v>1</v>
      </c>
      <c r="OI144" s="2">
        <v>1</v>
      </c>
      <c r="OJ144" s="2">
        <v>1</v>
      </c>
      <c r="OK144" s="2">
        <v>1</v>
      </c>
      <c r="OL144" s="2">
        <v>1</v>
      </c>
      <c r="OM144" s="2">
        <v>1</v>
      </c>
      <c r="ON144" s="2">
        <v>1</v>
      </c>
      <c r="OO144" s="2">
        <v>1</v>
      </c>
      <c r="OP144" s="2">
        <v>1</v>
      </c>
      <c r="OQ144" s="2">
        <v>1</v>
      </c>
      <c r="OR144" s="2">
        <v>1</v>
      </c>
      <c r="OS144" s="2">
        <v>1</v>
      </c>
      <c r="OT144" s="46">
        <v>1</v>
      </c>
      <c r="OU144" s="2">
        <v>1</v>
      </c>
      <c r="OV144" s="2">
        <v>1</v>
      </c>
      <c r="OW144" s="2">
        <v>1</v>
      </c>
      <c r="OX144" s="2">
        <v>1</v>
      </c>
      <c r="OY144" s="2">
        <v>1</v>
      </c>
      <c r="OZ144" s="2">
        <v>3</v>
      </c>
      <c r="PA144" s="2">
        <v>1</v>
      </c>
      <c r="PB144" s="2">
        <v>1</v>
      </c>
      <c r="PC144" s="46">
        <v>1</v>
      </c>
      <c r="PD144" s="46">
        <v>1</v>
      </c>
      <c r="PE144" s="2">
        <v>1</v>
      </c>
      <c r="PF144" s="2">
        <v>1</v>
      </c>
      <c r="PG144" s="2">
        <v>1</v>
      </c>
      <c r="PH144" s="46">
        <v>1</v>
      </c>
      <c r="PI144" s="2">
        <v>1</v>
      </c>
      <c r="PJ144" s="2">
        <v>1</v>
      </c>
      <c r="PK144" s="2">
        <v>1</v>
      </c>
      <c r="PL144" s="2">
        <v>1</v>
      </c>
      <c r="PM144" s="2">
        <v>1</v>
      </c>
      <c r="PN144" s="2">
        <v>1</v>
      </c>
      <c r="PO144" s="2">
        <v>1</v>
      </c>
      <c r="PP144" s="2">
        <v>1</v>
      </c>
      <c r="PQ144" s="2">
        <v>1</v>
      </c>
      <c r="PR144" s="2">
        <v>1</v>
      </c>
      <c r="PS144" s="2">
        <v>1</v>
      </c>
      <c r="PT144" s="2">
        <v>1</v>
      </c>
      <c r="PU144" s="2">
        <v>1</v>
      </c>
      <c r="PV144" s="2">
        <v>3</v>
      </c>
      <c r="PW144" s="2">
        <v>1</v>
      </c>
      <c r="PX144" s="2">
        <v>1</v>
      </c>
      <c r="PY144" s="2">
        <v>1</v>
      </c>
      <c r="PZ144" s="2">
        <v>3</v>
      </c>
      <c r="QA144" s="2">
        <v>1</v>
      </c>
      <c r="QB144" s="2">
        <v>1</v>
      </c>
      <c r="QC144" s="2">
        <v>1</v>
      </c>
      <c r="QD144" s="2">
        <v>3</v>
      </c>
      <c r="QE144" s="2">
        <v>1</v>
      </c>
      <c r="QF144" s="2">
        <v>3</v>
      </c>
      <c r="QG144" s="2">
        <v>1</v>
      </c>
      <c r="QH144" s="2">
        <v>1</v>
      </c>
      <c r="QI144" s="2">
        <v>3</v>
      </c>
      <c r="QJ144" s="2">
        <v>3</v>
      </c>
      <c r="QK144" s="2">
        <v>1</v>
      </c>
      <c r="QL144" s="2">
        <v>0</v>
      </c>
      <c r="QM144" s="2">
        <v>1</v>
      </c>
      <c r="QN144" s="2">
        <v>0</v>
      </c>
      <c r="QO144" s="2">
        <v>1</v>
      </c>
      <c r="QP144" s="2">
        <v>1</v>
      </c>
      <c r="QQ144" s="2">
        <v>1</v>
      </c>
      <c r="QR144" s="2">
        <v>1</v>
      </c>
      <c r="QS144" s="2" t="s">
        <v>1460</v>
      </c>
      <c r="QT144" s="2">
        <v>0</v>
      </c>
      <c r="QV144" s="2">
        <v>2</v>
      </c>
      <c r="QW144" s="2">
        <v>1</v>
      </c>
      <c r="QX144" s="2">
        <v>0</v>
      </c>
      <c r="QY144" s="2">
        <v>1</v>
      </c>
      <c r="QZ144" s="2">
        <v>0</v>
      </c>
      <c r="RA144" s="2">
        <v>1</v>
      </c>
      <c r="RB144" s="2">
        <v>1</v>
      </c>
      <c r="RC144" s="2">
        <v>1</v>
      </c>
      <c r="RD144" s="2">
        <v>3</v>
      </c>
      <c r="RE144" s="2">
        <v>1</v>
      </c>
      <c r="RF144" s="2">
        <v>1</v>
      </c>
      <c r="RG144" s="2">
        <v>1</v>
      </c>
      <c r="RH144" s="2">
        <v>1</v>
      </c>
      <c r="RJ144" s="2">
        <v>1</v>
      </c>
      <c r="RK144" s="2">
        <v>1</v>
      </c>
      <c r="RL144" s="2">
        <v>1</v>
      </c>
      <c r="RM144" s="2">
        <v>0</v>
      </c>
      <c r="RN144" s="2">
        <v>1</v>
      </c>
      <c r="RO144" s="2">
        <v>0</v>
      </c>
      <c r="RP144" s="2">
        <v>1</v>
      </c>
      <c r="RQ144" s="2">
        <v>0</v>
      </c>
      <c r="RR144" s="2">
        <v>1</v>
      </c>
      <c r="RS144" s="2">
        <v>0</v>
      </c>
      <c r="RT144" s="2">
        <v>1</v>
      </c>
      <c r="RU144" s="2">
        <v>0</v>
      </c>
      <c r="RV144" s="2">
        <v>0</v>
      </c>
      <c r="RW144" s="2">
        <v>1</v>
      </c>
      <c r="RX144" s="2">
        <v>0</v>
      </c>
      <c r="RY144" s="2">
        <v>1</v>
      </c>
      <c r="RZ144" s="2">
        <v>1</v>
      </c>
      <c r="SA144" s="2">
        <v>1</v>
      </c>
      <c r="SB144" s="2">
        <v>1</v>
      </c>
      <c r="SC144" s="2">
        <v>1</v>
      </c>
      <c r="SD144" s="2">
        <v>0</v>
      </c>
      <c r="SE144" s="2">
        <v>0</v>
      </c>
      <c r="SF144" s="2">
        <v>1</v>
      </c>
      <c r="SG144" s="2">
        <v>0</v>
      </c>
      <c r="SH144" s="2">
        <v>0</v>
      </c>
      <c r="SI144" s="2">
        <v>0</v>
      </c>
      <c r="SK144" s="2">
        <v>1</v>
      </c>
      <c r="SL144" s="2">
        <v>1</v>
      </c>
      <c r="SM144" s="2">
        <v>1</v>
      </c>
      <c r="SN144" s="2">
        <v>0</v>
      </c>
      <c r="SO144" s="2">
        <v>1</v>
      </c>
      <c r="SP144" s="2">
        <v>1</v>
      </c>
      <c r="SQ144" s="2">
        <v>0</v>
      </c>
      <c r="SR144" s="2">
        <v>0</v>
      </c>
      <c r="SS144" s="2">
        <v>0</v>
      </c>
      <c r="ST144" s="2">
        <v>0</v>
      </c>
      <c r="SU144" s="2">
        <v>0</v>
      </c>
      <c r="SV144" s="2">
        <v>0</v>
      </c>
      <c r="SW144" s="2">
        <v>0</v>
      </c>
      <c r="SX144" s="2">
        <v>0</v>
      </c>
      <c r="SY144" s="2">
        <v>0</v>
      </c>
      <c r="SZ144" s="2">
        <v>0</v>
      </c>
      <c r="TA144" s="2">
        <v>0</v>
      </c>
      <c r="TB144" s="2">
        <v>0</v>
      </c>
      <c r="TC144" s="2">
        <v>0</v>
      </c>
      <c r="TE144" s="2">
        <v>0</v>
      </c>
      <c r="TF144" s="2">
        <v>0</v>
      </c>
      <c r="TG144" s="2">
        <v>1</v>
      </c>
      <c r="TH144" s="2">
        <v>1</v>
      </c>
      <c r="TI144" s="2">
        <v>1</v>
      </c>
      <c r="TJ144" s="2">
        <v>1</v>
      </c>
      <c r="TK144" s="2">
        <v>1</v>
      </c>
      <c r="TL144" s="2">
        <v>1</v>
      </c>
      <c r="TM144" s="2">
        <v>1</v>
      </c>
      <c r="TN144" s="2">
        <v>1</v>
      </c>
      <c r="TO144" s="2">
        <v>1</v>
      </c>
      <c r="TP144" s="2">
        <v>1</v>
      </c>
      <c r="TQ144" s="2">
        <v>1</v>
      </c>
      <c r="TR144" s="2">
        <v>1</v>
      </c>
      <c r="TS144" s="2">
        <v>1</v>
      </c>
      <c r="TT144" s="2">
        <v>1</v>
      </c>
      <c r="TU144" s="2">
        <v>1</v>
      </c>
      <c r="TV144" s="2">
        <v>1</v>
      </c>
      <c r="TW144" s="2">
        <v>0</v>
      </c>
      <c r="TX144" s="2">
        <v>0</v>
      </c>
      <c r="TY144" s="2">
        <v>0</v>
      </c>
      <c r="UA144" s="2">
        <v>1</v>
      </c>
      <c r="UB144" s="2">
        <v>2</v>
      </c>
      <c r="UC144" s="2">
        <v>1</v>
      </c>
      <c r="UD144" s="2">
        <v>1</v>
      </c>
      <c r="UE144" s="2">
        <v>1</v>
      </c>
      <c r="UF144" s="2">
        <v>0</v>
      </c>
      <c r="UG144" s="2">
        <v>0</v>
      </c>
      <c r="UH144" s="2">
        <v>0</v>
      </c>
      <c r="UI144" s="2">
        <v>1</v>
      </c>
      <c r="UJ144" s="2">
        <v>1</v>
      </c>
      <c r="UK144" s="2">
        <v>0</v>
      </c>
      <c r="UL144" s="2">
        <v>0</v>
      </c>
      <c r="UM144" s="2">
        <v>0</v>
      </c>
      <c r="UN144" s="2">
        <v>1</v>
      </c>
      <c r="UO144" s="2">
        <v>0</v>
      </c>
      <c r="UP144" s="2">
        <v>1</v>
      </c>
      <c r="UQ144" s="2">
        <v>1</v>
      </c>
      <c r="UR144" s="2">
        <v>1</v>
      </c>
      <c r="US144" s="2">
        <v>1</v>
      </c>
      <c r="UT144" s="2">
        <v>1</v>
      </c>
      <c r="UU144" s="2">
        <v>1</v>
      </c>
      <c r="UV144" s="2">
        <v>1</v>
      </c>
      <c r="UW144" s="2">
        <v>1</v>
      </c>
      <c r="UX144" s="2">
        <v>1</v>
      </c>
      <c r="UY144" s="2">
        <v>0</v>
      </c>
      <c r="UZ144" s="2">
        <v>2</v>
      </c>
    </row>
    <row r="145" spans="1:572" x14ac:dyDescent="0.25">
      <c r="A145" s="2">
        <v>218</v>
      </c>
      <c r="B145" s="2" t="s">
        <v>114</v>
      </c>
      <c r="C145" s="2" t="s">
        <v>1328</v>
      </c>
      <c r="D145" s="2">
        <v>1</v>
      </c>
      <c r="F145" s="31" t="s">
        <v>2690</v>
      </c>
      <c r="G145" s="2">
        <v>1</v>
      </c>
      <c r="H145" s="2">
        <v>0</v>
      </c>
      <c r="J145" s="2">
        <v>1</v>
      </c>
      <c r="K145" s="2">
        <v>1</v>
      </c>
      <c r="L145" s="2">
        <v>0</v>
      </c>
      <c r="M145" s="2">
        <v>1</v>
      </c>
      <c r="N145" s="2">
        <v>1</v>
      </c>
      <c r="O145" s="2">
        <v>1</v>
      </c>
      <c r="P145" s="2">
        <v>0</v>
      </c>
      <c r="Q145" s="2">
        <v>0</v>
      </c>
      <c r="R145" s="2">
        <v>0</v>
      </c>
      <c r="S145" s="2">
        <v>0</v>
      </c>
      <c r="T145" s="2">
        <v>0</v>
      </c>
      <c r="U145" s="2">
        <v>1</v>
      </c>
      <c r="V145" s="2">
        <v>1</v>
      </c>
      <c r="W145" s="2">
        <v>0</v>
      </c>
      <c r="X145" s="2">
        <v>1</v>
      </c>
      <c r="Y145" s="2">
        <v>0</v>
      </c>
      <c r="Z145" s="2">
        <v>0</v>
      </c>
      <c r="AA145" s="2">
        <v>0</v>
      </c>
      <c r="AB145" s="2">
        <v>0</v>
      </c>
      <c r="AC145" s="2">
        <v>0</v>
      </c>
      <c r="AD145" s="2">
        <v>0</v>
      </c>
      <c r="AE145" s="2">
        <v>0</v>
      </c>
      <c r="AF145" s="2">
        <v>1</v>
      </c>
      <c r="AG145" s="2">
        <v>3</v>
      </c>
      <c r="AH145" s="2">
        <v>1</v>
      </c>
      <c r="AI145" s="2">
        <v>4</v>
      </c>
      <c r="AJ145" s="46">
        <v>1</v>
      </c>
      <c r="AK145" s="2">
        <v>1</v>
      </c>
      <c r="AL145" s="2">
        <v>0</v>
      </c>
      <c r="AM145" s="2">
        <v>0</v>
      </c>
      <c r="AN145" s="2">
        <v>0</v>
      </c>
      <c r="AO145" s="2">
        <v>0</v>
      </c>
      <c r="AP145" s="2">
        <v>0</v>
      </c>
      <c r="AQ145" s="2">
        <v>0</v>
      </c>
      <c r="AR145" s="2">
        <v>0</v>
      </c>
      <c r="AS145" s="2">
        <v>0</v>
      </c>
      <c r="AT145" s="2">
        <v>0</v>
      </c>
      <c r="AU145" s="2">
        <v>0</v>
      </c>
      <c r="AV145" s="2">
        <v>0</v>
      </c>
      <c r="AW145" s="2">
        <v>0</v>
      </c>
      <c r="AX145" s="2">
        <v>0</v>
      </c>
      <c r="AY145" s="2">
        <v>0</v>
      </c>
      <c r="AZ145" s="2">
        <v>0</v>
      </c>
      <c r="BA145" s="2">
        <v>0</v>
      </c>
      <c r="BB145" s="2">
        <v>0</v>
      </c>
      <c r="BC145" s="2">
        <v>0</v>
      </c>
      <c r="BD145" s="2">
        <v>0</v>
      </c>
      <c r="BE145" s="2">
        <v>0</v>
      </c>
      <c r="BF145" s="2">
        <v>1</v>
      </c>
      <c r="BG145" s="2">
        <v>1</v>
      </c>
      <c r="BH145" s="2">
        <v>0</v>
      </c>
      <c r="BI145" s="2">
        <v>0</v>
      </c>
      <c r="BJ145" s="2">
        <v>0</v>
      </c>
      <c r="BK145" s="2">
        <v>0</v>
      </c>
      <c r="BL145" s="2">
        <v>0</v>
      </c>
      <c r="BM145" s="2">
        <v>0</v>
      </c>
      <c r="BN145" s="2">
        <v>0</v>
      </c>
      <c r="BO145" s="2">
        <v>0</v>
      </c>
      <c r="BP145" s="2">
        <v>0</v>
      </c>
      <c r="BQ145" s="2">
        <v>0</v>
      </c>
      <c r="BR145" s="2">
        <v>0</v>
      </c>
      <c r="BS145" s="2">
        <v>0</v>
      </c>
      <c r="CB145" s="2">
        <v>1</v>
      </c>
      <c r="CC145" s="2">
        <v>0</v>
      </c>
      <c r="CE145" s="2">
        <v>5000</v>
      </c>
      <c r="CF145" s="46">
        <v>4052</v>
      </c>
      <c r="CG145" s="2">
        <v>0</v>
      </c>
      <c r="CH145" s="46">
        <v>1</v>
      </c>
      <c r="CI145" s="2">
        <v>0</v>
      </c>
      <c r="CJ145" s="2">
        <v>0</v>
      </c>
      <c r="CK145" s="2">
        <v>0</v>
      </c>
      <c r="CL145" s="2">
        <v>0</v>
      </c>
      <c r="CM145" s="2">
        <v>0</v>
      </c>
      <c r="CN145" s="2">
        <v>0</v>
      </c>
      <c r="CO145" s="2">
        <v>0</v>
      </c>
      <c r="CP145" s="2">
        <v>1</v>
      </c>
      <c r="CQ145" s="2">
        <v>1</v>
      </c>
      <c r="CR145" s="2">
        <v>1</v>
      </c>
      <c r="CT145" s="46">
        <v>2</v>
      </c>
      <c r="CU145" s="46">
        <v>80</v>
      </c>
      <c r="CV145" s="2">
        <v>0</v>
      </c>
      <c r="CX145" s="2">
        <v>0</v>
      </c>
      <c r="CZ145" s="2">
        <v>1</v>
      </c>
      <c r="DA145" s="2">
        <v>40</v>
      </c>
      <c r="DB145" s="46">
        <v>0</v>
      </c>
      <c r="DC145" s="46"/>
      <c r="DD145" s="46">
        <v>1</v>
      </c>
      <c r="DE145" s="46">
        <v>40</v>
      </c>
      <c r="DF145" s="2">
        <v>0</v>
      </c>
      <c r="DH145" s="46">
        <v>1</v>
      </c>
      <c r="DI145" s="46">
        <v>40</v>
      </c>
      <c r="DJ145" s="46">
        <v>0</v>
      </c>
      <c r="DK145" s="46"/>
      <c r="DL145" s="2">
        <v>0</v>
      </c>
      <c r="DN145" s="46">
        <v>2</v>
      </c>
      <c r="DO145" s="46">
        <v>80</v>
      </c>
      <c r="DP145" s="46">
        <v>0</v>
      </c>
      <c r="DQ145" s="46"/>
      <c r="DR145" s="2">
        <v>0</v>
      </c>
      <c r="DS145" s="46"/>
      <c r="DT145" s="46"/>
      <c r="DU145" s="46"/>
      <c r="DV145" s="46"/>
      <c r="DW145" s="46"/>
      <c r="DX145" s="46"/>
      <c r="DY145" s="46"/>
      <c r="DZ145" s="46"/>
      <c r="EA145" s="46"/>
      <c r="EB145" s="46"/>
      <c r="EC145" s="46"/>
      <c r="ED145" s="46"/>
      <c r="EE145" s="46"/>
      <c r="EF145" s="46"/>
      <c r="EG145" s="46"/>
      <c r="EH145" s="46"/>
      <c r="EI145" s="2">
        <v>0</v>
      </c>
      <c r="EJ145" s="2">
        <v>0</v>
      </c>
      <c r="EK145" s="2">
        <v>0</v>
      </c>
      <c r="EL145" s="2">
        <v>0</v>
      </c>
      <c r="EM145" s="2">
        <v>0</v>
      </c>
      <c r="EN145" s="2">
        <v>0</v>
      </c>
      <c r="EO145" s="2">
        <v>0</v>
      </c>
      <c r="EP145" s="2">
        <v>0</v>
      </c>
      <c r="EQ145" s="2">
        <v>0</v>
      </c>
      <c r="ER145" s="2">
        <v>0</v>
      </c>
      <c r="ES145" s="2">
        <v>0</v>
      </c>
      <c r="ET145" s="2">
        <v>0</v>
      </c>
      <c r="EU145" s="2">
        <v>0</v>
      </c>
      <c r="FD145" s="2">
        <v>0</v>
      </c>
      <c r="FZ145" s="2">
        <v>0</v>
      </c>
      <c r="GV145" s="2">
        <v>0</v>
      </c>
      <c r="HR145" s="2">
        <v>0</v>
      </c>
      <c r="HS145" s="2">
        <v>0</v>
      </c>
      <c r="HT145" s="2">
        <v>0</v>
      </c>
      <c r="HU145" s="2">
        <v>0</v>
      </c>
      <c r="HV145" s="2">
        <v>0</v>
      </c>
      <c r="HW145" s="2">
        <v>0</v>
      </c>
      <c r="HX145" s="2">
        <v>0</v>
      </c>
      <c r="HY145" s="2">
        <v>0</v>
      </c>
      <c r="HZ145" s="2">
        <v>0</v>
      </c>
      <c r="IA145" s="2">
        <v>0</v>
      </c>
      <c r="IB145" s="2">
        <v>0</v>
      </c>
      <c r="IC145" s="2">
        <v>0</v>
      </c>
      <c r="ID145" s="2">
        <v>0</v>
      </c>
      <c r="IE145" s="2">
        <v>0</v>
      </c>
      <c r="IF145" s="2">
        <v>0</v>
      </c>
      <c r="IG145" s="2">
        <v>0</v>
      </c>
      <c r="IP145" s="2">
        <v>2</v>
      </c>
      <c r="IQ145" s="2">
        <v>0</v>
      </c>
      <c r="IR145" s="2">
        <v>0</v>
      </c>
      <c r="IS145" s="2">
        <v>0</v>
      </c>
      <c r="IT145" s="2">
        <v>0</v>
      </c>
      <c r="IU145" s="2">
        <v>1</v>
      </c>
      <c r="IV145" s="2">
        <v>0</v>
      </c>
      <c r="IW145" s="2">
        <v>1</v>
      </c>
      <c r="IX145" s="2">
        <v>0</v>
      </c>
      <c r="IY145" s="2">
        <v>0</v>
      </c>
      <c r="IZ145" s="2">
        <v>0</v>
      </c>
      <c r="JA145" s="2">
        <v>0</v>
      </c>
      <c r="JB145" s="2">
        <v>0</v>
      </c>
      <c r="JK145" s="2">
        <v>0</v>
      </c>
      <c r="JL145" s="2">
        <v>0</v>
      </c>
      <c r="JM145" s="2">
        <v>0</v>
      </c>
      <c r="JN145" s="2">
        <v>0</v>
      </c>
      <c r="JO145" s="2">
        <v>0</v>
      </c>
      <c r="JP145" s="2">
        <v>1</v>
      </c>
      <c r="JQ145" s="2">
        <v>0</v>
      </c>
      <c r="JR145" s="2">
        <v>1</v>
      </c>
      <c r="JS145" s="2">
        <v>0</v>
      </c>
      <c r="JT145" s="2">
        <v>0</v>
      </c>
      <c r="JU145" s="2">
        <v>0</v>
      </c>
      <c r="JV145" s="2">
        <v>0</v>
      </c>
      <c r="JW145" s="2">
        <v>0</v>
      </c>
      <c r="KF145" s="2">
        <v>1</v>
      </c>
      <c r="KG145" s="2">
        <v>14</v>
      </c>
      <c r="KH145" s="2">
        <v>1</v>
      </c>
      <c r="KJ145" s="2">
        <v>4</v>
      </c>
      <c r="KK145" s="2">
        <v>4</v>
      </c>
      <c r="KL145" s="2">
        <v>4</v>
      </c>
      <c r="KM145" s="2">
        <v>4</v>
      </c>
      <c r="KN145" s="2">
        <v>4</v>
      </c>
      <c r="KO145" s="2">
        <v>3</v>
      </c>
      <c r="KP145" s="2">
        <v>4</v>
      </c>
      <c r="KQ145" s="2">
        <v>3</v>
      </c>
      <c r="KR145" s="2">
        <v>4</v>
      </c>
      <c r="KS145" s="2">
        <v>4</v>
      </c>
      <c r="KT145" s="2">
        <v>3</v>
      </c>
      <c r="KU145" s="2">
        <v>4</v>
      </c>
      <c r="KV145" s="2">
        <v>0</v>
      </c>
      <c r="LE145" s="2">
        <v>1</v>
      </c>
      <c r="LF145" s="2">
        <v>1</v>
      </c>
      <c r="LG145" s="2">
        <v>1</v>
      </c>
      <c r="LH145" s="2">
        <v>0</v>
      </c>
      <c r="LI145" s="2">
        <v>0</v>
      </c>
      <c r="LJ145" s="2">
        <v>1</v>
      </c>
      <c r="LK145" s="2">
        <v>1</v>
      </c>
      <c r="LL145" s="2">
        <v>1</v>
      </c>
      <c r="LM145" s="2">
        <v>0</v>
      </c>
      <c r="LN145" s="46">
        <v>1</v>
      </c>
      <c r="LO145" s="46">
        <v>1</v>
      </c>
      <c r="LP145" s="2">
        <v>1</v>
      </c>
      <c r="LQ145" s="2">
        <v>1</v>
      </c>
      <c r="LR145" s="2">
        <v>0</v>
      </c>
      <c r="LS145" s="2">
        <v>0</v>
      </c>
      <c r="LT145" s="46">
        <v>1</v>
      </c>
      <c r="LU145" s="46">
        <v>1</v>
      </c>
      <c r="LV145" s="2">
        <v>1</v>
      </c>
      <c r="LW145" s="2">
        <v>0</v>
      </c>
      <c r="LX145" s="2">
        <v>0</v>
      </c>
      <c r="LY145" s="46">
        <v>1</v>
      </c>
      <c r="LZ145" s="46">
        <v>1</v>
      </c>
      <c r="MA145" s="46">
        <v>0</v>
      </c>
      <c r="MB145" s="2">
        <v>0</v>
      </c>
      <c r="MC145" s="2">
        <v>1</v>
      </c>
      <c r="MD145" s="2">
        <v>0</v>
      </c>
      <c r="ME145" s="2">
        <v>0</v>
      </c>
      <c r="MF145" s="2">
        <v>1</v>
      </c>
      <c r="MG145" s="2">
        <v>0</v>
      </c>
      <c r="MH145" s="2">
        <v>1</v>
      </c>
      <c r="MI145" s="2">
        <v>1</v>
      </c>
      <c r="MJ145" s="2">
        <v>1</v>
      </c>
      <c r="MK145" s="2">
        <v>1</v>
      </c>
      <c r="ML145" s="2">
        <v>0</v>
      </c>
      <c r="MM145" s="2">
        <v>0</v>
      </c>
      <c r="MN145" s="46">
        <v>1</v>
      </c>
      <c r="MO145" s="46">
        <v>1</v>
      </c>
      <c r="MP145" s="2">
        <v>0</v>
      </c>
      <c r="MQ145" s="2">
        <v>0</v>
      </c>
      <c r="MR145" s="2">
        <v>0</v>
      </c>
      <c r="MS145" s="2">
        <v>3</v>
      </c>
      <c r="MT145" s="2">
        <v>2</v>
      </c>
      <c r="MU145" s="2">
        <v>3</v>
      </c>
      <c r="MV145" s="2">
        <v>3</v>
      </c>
      <c r="MW145" s="2">
        <v>1</v>
      </c>
      <c r="MX145" s="2">
        <v>2</v>
      </c>
      <c r="MY145" s="2">
        <v>1</v>
      </c>
      <c r="MZ145" s="2">
        <v>1</v>
      </c>
      <c r="NA145" s="2">
        <v>1</v>
      </c>
      <c r="NB145" s="2">
        <v>1</v>
      </c>
      <c r="NC145" s="2">
        <v>1</v>
      </c>
      <c r="ND145" s="2">
        <v>0</v>
      </c>
      <c r="NE145" s="2">
        <v>0</v>
      </c>
      <c r="NF145" s="46">
        <v>1</v>
      </c>
      <c r="NG145" s="46">
        <v>0</v>
      </c>
      <c r="NH145" s="2">
        <v>1</v>
      </c>
      <c r="NI145" s="2">
        <v>1</v>
      </c>
      <c r="NJ145" s="38">
        <v>44047</v>
      </c>
      <c r="NK145" s="2">
        <v>3</v>
      </c>
      <c r="NL145" s="2">
        <v>1</v>
      </c>
      <c r="NM145" s="2">
        <v>0</v>
      </c>
      <c r="NN145" s="2">
        <v>0</v>
      </c>
      <c r="NO145" s="2">
        <v>0</v>
      </c>
      <c r="NP145" s="2">
        <v>0</v>
      </c>
      <c r="NQ145" s="2">
        <v>0</v>
      </c>
      <c r="NR145" s="2">
        <v>1</v>
      </c>
      <c r="NS145" s="2">
        <v>0</v>
      </c>
      <c r="NT145" s="2">
        <v>1</v>
      </c>
      <c r="NU145" s="2">
        <v>0</v>
      </c>
      <c r="NV145" s="2">
        <v>0</v>
      </c>
      <c r="NW145" s="2">
        <v>1</v>
      </c>
      <c r="NX145" s="2">
        <v>0</v>
      </c>
      <c r="NY145" s="2">
        <v>0</v>
      </c>
      <c r="NZ145" s="2">
        <v>0</v>
      </c>
      <c r="OA145" s="2">
        <v>0</v>
      </c>
      <c r="OB145" s="2">
        <v>0</v>
      </c>
      <c r="OC145" s="2">
        <v>0</v>
      </c>
      <c r="OD145" s="2">
        <v>0</v>
      </c>
      <c r="OE145" s="2">
        <v>0</v>
      </c>
      <c r="OF145" s="2">
        <v>0</v>
      </c>
      <c r="OG145" s="2">
        <v>0</v>
      </c>
      <c r="OH145" s="2">
        <v>0</v>
      </c>
      <c r="OI145" s="2">
        <v>1</v>
      </c>
      <c r="OJ145" s="2">
        <v>1</v>
      </c>
      <c r="OK145" s="2">
        <v>2</v>
      </c>
      <c r="OL145" s="2">
        <v>1</v>
      </c>
      <c r="OM145" s="2">
        <v>1</v>
      </c>
      <c r="ON145" s="2">
        <v>2</v>
      </c>
      <c r="OO145" s="2">
        <v>1</v>
      </c>
      <c r="OP145" s="2">
        <v>1</v>
      </c>
      <c r="OQ145" s="2">
        <v>1</v>
      </c>
      <c r="OR145" s="2">
        <v>1</v>
      </c>
      <c r="OS145" s="2">
        <v>1</v>
      </c>
      <c r="OT145" s="46">
        <v>2</v>
      </c>
      <c r="OU145" s="2">
        <v>2</v>
      </c>
      <c r="OV145" s="2">
        <v>1</v>
      </c>
      <c r="OW145" s="2">
        <v>2</v>
      </c>
      <c r="OX145" s="2">
        <v>1</v>
      </c>
      <c r="OY145" s="2">
        <v>1</v>
      </c>
      <c r="OZ145" s="2">
        <v>3</v>
      </c>
      <c r="PA145" s="2">
        <v>3</v>
      </c>
      <c r="PB145" s="2">
        <v>1</v>
      </c>
      <c r="PC145" s="46">
        <v>1</v>
      </c>
      <c r="PD145" s="46">
        <v>1</v>
      </c>
      <c r="PE145" s="2">
        <v>1</v>
      </c>
      <c r="PF145" s="2">
        <v>1</v>
      </c>
      <c r="PG145" s="2">
        <v>3</v>
      </c>
      <c r="PH145" s="46">
        <v>1</v>
      </c>
      <c r="PI145" s="2">
        <v>1</v>
      </c>
      <c r="PJ145" s="2">
        <v>1</v>
      </c>
      <c r="PK145" s="2">
        <v>1</v>
      </c>
      <c r="PL145" s="2">
        <v>1</v>
      </c>
      <c r="PM145" s="2">
        <v>1</v>
      </c>
      <c r="PN145" s="2">
        <v>1</v>
      </c>
      <c r="PO145" s="2">
        <v>1</v>
      </c>
      <c r="PP145" s="2">
        <v>3</v>
      </c>
      <c r="PQ145" s="2">
        <v>3</v>
      </c>
      <c r="PR145" s="2">
        <v>1</v>
      </c>
      <c r="PS145" s="2">
        <v>1</v>
      </c>
      <c r="PT145" s="2">
        <v>1</v>
      </c>
      <c r="PU145" s="2">
        <v>1</v>
      </c>
      <c r="PV145" s="2">
        <v>2</v>
      </c>
      <c r="PW145" s="2">
        <v>1</v>
      </c>
      <c r="PX145" s="2">
        <v>1</v>
      </c>
      <c r="PY145" s="2">
        <v>1</v>
      </c>
      <c r="PZ145" s="2">
        <v>2</v>
      </c>
      <c r="QA145" s="2">
        <v>1</v>
      </c>
      <c r="QB145" s="2">
        <v>1</v>
      </c>
      <c r="QC145" s="2">
        <v>1</v>
      </c>
      <c r="QD145" s="2">
        <v>1</v>
      </c>
      <c r="QE145" s="2">
        <v>1</v>
      </c>
      <c r="QF145" s="2">
        <v>3</v>
      </c>
      <c r="QG145" s="2">
        <v>1</v>
      </c>
      <c r="QH145" s="2">
        <v>2</v>
      </c>
      <c r="QI145" s="2">
        <v>3</v>
      </c>
      <c r="QJ145" s="2">
        <v>2</v>
      </c>
      <c r="QK145" s="2">
        <v>0</v>
      </c>
      <c r="QL145" s="2">
        <v>1</v>
      </c>
      <c r="QM145" s="2">
        <v>1</v>
      </c>
      <c r="QN145" s="2">
        <v>1</v>
      </c>
      <c r="QO145" s="2">
        <v>3</v>
      </c>
      <c r="QP145" s="2">
        <v>1</v>
      </c>
      <c r="QQ145" s="2">
        <v>2</v>
      </c>
      <c r="QR145" s="2">
        <v>1</v>
      </c>
      <c r="QS145" s="2" t="s">
        <v>1478</v>
      </c>
      <c r="QT145" s="2">
        <v>1</v>
      </c>
      <c r="QU145" s="2" t="s">
        <v>1479</v>
      </c>
      <c r="QV145" s="2">
        <v>2</v>
      </c>
      <c r="QW145" s="2">
        <v>2</v>
      </c>
      <c r="QX145" s="2">
        <v>0</v>
      </c>
      <c r="QY145" s="2">
        <v>0</v>
      </c>
      <c r="RA145" s="2">
        <v>1</v>
      </c>
      <c r="RB145" s="2">
        <v>1</v>
      </c>
      <c r="RC145" s="2">
        <v>1</v>
      </c>
      <c r="RD145" s="2">
        <v>2</v>
      </c>
      <c r="RE145" s="2">
        <v>1</v>
      </c>
      <c r="RF145" s="2">
        <v>1</v>
      </c>
      <c r="RG145" s="2">
        <v>1</v>
      </c>
      <c r="RH145" s="2">
        <v>0</v>
      </c>
      <c r="RI145" s="2" t="s">
        <v>1480</v>
      </c>
      <c r="RJ145" s="2">
        <v>1</v>
      </c>
      <c r="RK145" s="2">
        <v>1</v>
      </c>
      <c r="RL145" s="2">
        <v>0</v>
      </c>
      <c r="RM145" s="2">
        <v>0</v>
      </c>
      <c r="RN145" s="2">
        <v>0</v>
      </c>
      <c r="RO145" s="2">
        <v>0</v>
      </c>
      <c r="RP145" s="2">
        <v>0</v>
      </c>
      <c r="RQ145" s="2">
        <v>0</v>
      </c>
      <c r="RR145" s="2">
        <v>1</v>
      </c>
      <c r="RS145" s="2">
        <v>0</v>
      </c>
      <c r="RT145" s="2">
        <v>1</v>
      </c>
      <c r="RU145" s="2">
        <v>1</v>
      </c>
      <c r="RV145" s="2">
        <v>1</v>
      </c>
      <c r="RW145" s="2">
        <v>1</v>
      </c>
      <c r="RX145" s="2">
        <v>1</v>
      </c>
      <c r="RY145" s="2">
        <v>1</v>
      </c>
      <c r="RZ145" s="2">
        <v>1</v>
      </c>
      <c r="SA145" s="2">
        <v>1</v>
      </c>
      <c r="SB145" s="2">
        <v>1</v>
      </c>
      <c r="SC145" s="2">
        <v>0</v>
      </c>
      <c r="SD145" s="2">
        <v>0</v>
      </c>
      <c r="SE145" s="2">
        <v>0</v>
      </c>
      <c r="SF145" s="2">
        <v>0</v>
      </c>
      <c r="SG145" s="2">
        <v>0</v>
      </c>
      <c r="SH145" s="2">
        <v>0</v>
      </c>
      <c r="SI145" s="2">
        <v>0</v>
      </c>
      <c r="SK145" s="2">
        <v>1</v>
      </c>
      <c r="SL145" s="2">
        <v>1</v>
      </c>
      <c r="SM145" s="2">
        <v>1</v>
      </c>
      <c r="SN145" s="2">
        <v>1</v>
      </c>
      <c r="SO145" s="2">
        <v>1</v>
      </c>
      <c r="SP145" s="2">
        <v>1</v>
      </c>
      <c r="SQ145" s="2">
        <v>1</v>
      </c>
      <c r="SR145" s="2">
        <v>1</v>
      </c>
      <c r="SS145" s="2">
        <v>0</v>
      </c>
      <c r="ST145" s="2">
        <v>0</v>
      </c>
      <c r="SU145" s="2">
        <v>1</v>
      </c>
      <c r="SV145" s="2">
        <v>0</v>
      </c>
      <c r="SW145" s="2">
        <v>0</v>
      </c>
      <c r="SX145" s="2">
        <v>0</v>
      </c>
      <c r="SY145" s="2">
        <v>0</v>
      </c>
      <c r="SZ145" s="2">
        <v>0</v>
      </c>
      <c r="TA145" s="2">
        <v>0</v>
      </c>
      <c r="TB145" s="2">
        <v>0</v>
      </c>
      <c r="TC145" s="2">
        <v>0</v>
      </c>
      <c r="TE145" s="2">
        <v>0</v>
      </c>
      <c r="TF145" s="2">
        <v>0</v>
      </c>
      <c r="TG145" s="2">
        <v>1</v>
      </c>
      <c r="TH145" s="2">
        <v>1</v>
      </c>
      <c r="TI145" s="2">
        <v>1</v>
      </c>
      <c r="TJ145" s="2">
        <v>1</v>
      </c>
      <c r="TK145" s="2">
        <v>1</v>
      </c>
      <c r="TL145" s="2">
        <v>1</v>
      </c>
      <c r="TM145" s="2">
        <v>1</v>
      </c>
      <c r="TN145" s="2">
        <v>1</v>
      </c>
      <c r="TO145" s="2">
        <v>1</v>
      </c>
      <c r="TP145" s="2">
        <v>1</v>
      </c>
      <c r="TQ145" s="2">
        <v>1</v>
      </c>
      <c r="TR145" s="2">
        <v>0</v>
      </c>
      <c r="TS145" s="2">
        <v>0</v>
      </c>
      <c r="TT145" s="2">
        <v>0</v>
      </c>
      <c r="TU145" s="2">
        <v>0</v>
      </c>
      <c r="TV145" s="2">
        <v>0</v>
      </c>
      <c r="TW145" s="2">
        <v>0</v>
      </c>
      <c r="TX145" s="2">
        <v>0</v>
      </c>
      <c r="TY145" s="2">
        <v>0</v>
      </c>
      <c r="UA145" s="2">
        <v>3</v>
      </c>
      <c r="UB145" s="2">
        <v>3</v>
      </c>
      <c r="UC145" s="2">
        <v>1</v>
      </c>
      <c r="UD145" s="2">
        <v>1</v>
      </c>
      <c r="UE145" s="2">
        <v>1</v>
      </c>
      <c r="UF145" s="2">
        <v>0</v>
      </c>
      <c r="UG145" s="2">
        <v>1</v>
      </c>
      <c r="UH145" s="2">
        <v>0</v>
      </c>
      <c r="UI145" s="2">
        <v>1</v>
      </c>
      <c r="UJ145" s="2">
        <v>1</v>
      </c>
      <c r="UK145" s="2">
        <v>0</v>
      </c>
      <c r="UL145" s="2">
        <v>0</v>
      </c>
      <c r="UM145" s="2">
        <v>0</v>
      </c>
      <c r="UN145" s="2">
        <v>1</v>
      </c>
      <c r="UO145" s="2">
        <v>0</v>
      </c>
      <c r="UP145" s="2">
        <v>1</v>
      </c>
      <c r="UQ145" s="2">
        <v>0</v>
      </c>
      <c r="UR145" s="2">
        <v>0</v>
      </c>
      <c r="US145" s="2">
        <v>1</v>
      </c>
      <c r="UT145" s="2">
        <v>0</v>
      </c>
      <c r="UU145" s="2">
        <v>0</v>
      </c>
      <c r="UV145" s="2">
        <v>0</v>
      </c>
      <c r="UW145" s="2">
        <v>1</v>
      </c>
      <c r="UX145" s="2">
        <v>0</v>
      </c>
      <c r="UY145" s="2">
        <v>0</v>
      </c>
      <c r="UZ145" s="2">
        <v>2</v>
      </c>
    </row>
    <row r="146" spans="1:572" x14ac:dyDescent="0.25">
      <c r="A146" s="2">
        <v>219</v>
      </c>
      <c r="B146" s="2" t="s">
        <v>114</v>
      </c>
      <c r="C146" s="2" t="s">
        <v>1328</v>
      </c>
      <c r="D146" s="2">
        <v>1</v>
      </c>
      <c r="F146" s="31" t="s">
        <v>2691</v>
      </c>
      <c r="G146" s="2">
        <v>1</v>
      </c>
      <c r="H146" s="2">
        <v>0</v>
      </c>
      <c r="J146" s="2">
        <v>1</v>
      </c>
      <c r="K146" s="2">
        <v>1</v>
      </c>
      <c r="L146" s="2">
        <v>0</v>
      </c>
      <c r="M146" s="2">
        <v>1</v>
      </c>
      <c r="N146" s="2">
        <v>1</v>
      </c>
      <c r="O146" s="2">
        <v>1</v>
      </c>
      <c r="P146" s="2">
        <v>1</v>
      </c>
      <c r="Q146" s="2">
        <v>0</v>
      </c>
      <c r="R146" s="2">
        <v>0</v>
      </c>
      <c r="S146" s="2">
        <v>1</v>
      </c>
      <c r="T146" s="2">
        <v>1</v>
      </c>
      <c r="U146" s="2">
        <v>1</v>
      </c>
      <c r="V146" s="2">
        <v>1</v>
      </c>
      <c r="W146" s="2">
        <v>0</v>
      </c>
      <c r="X146" s="2">
        <v>1</v>
      </c>
      <c r="Y146" s="2">
        <v>0</v>
      </c>
      <c r="Z146" s="2">
        <v>0</v>
      </c>
      <c r="AA146" s="2">
        <v>1</v>
      </c>
      <c r="AB146" s="2">
        <v>0</v>
      </c>
      <c r="AC146" s="2">
        <v>0</v>
      </c>
      <c r="AD146" s="2">
        <v>0</v>
      </c>
      <c r="AE146" s="2">
        <v>0</v>
      </c>
      <c r="AF146" s="2">
        <v>1</v>
      </c>
      <c r="AG146" s="2">
        <v>3</v>
      </c>
      <c r="AH146" s="2">
        <v>1</v>
      </c>
      <c r="AI146" s="2">
        <v>3</v>
      </c>
      <c r="AJ146" s="46">
        <v>0</v>
      </c>
      <c r="AK146" s="2">
        <v>0</v>
      </c>
      <c r="AL146" s="2">
        <v>0</v>
      </c>
      <c r="AM146" s="2">
        <v>0</v>
      </c>
      <c r="AN146" s="2">
        <v>0</v>
      </c>
      <c r="AO146" s="2">
        <v>0</v>
      </c>
      <c r="AP146" s="2">
        <v>0</v>
      </c>
      <c r="AQ146" s="2">
        <v>0</v>
      </c>
      <c r="AR146" s="2">
        <v>0</v>
      </c>
      <c r="AS146" s="2">
        <v>0</v>
      </c>
      <c r="AT146" s="2">
        <v>0</v>
      </c>
      <c r="AU146" s="2">
        <v>0</v>
      </c>
      <c r="AV146" s="2">
        <v>0</v>
      </c>
      <c r="AW146" s="2">
        <v>0</v>
      </c>
      <c r="AX146" s="2">
        <v>0</v>
      </c>
      <c r="AY146" s="2">
        <v>0</v>
      </c>
      <c r="AZ146" s="2">
        <v>0</v>
      </c>
      <c r="BA146" s="2">
        <v>0</v>
      </c>
      <c r="BB146" s="2">
        <v>0</v>
      </c>
      <c r="BC146" s="2">
        <v>0</v>
      </c>
      <c r="BD146" s="2">
        <v>0</v>
      </c>
      <c r="BE146" s="2">
        <v>0</v>
      </c>
      <c r="BF146" s="2">
        <v>1</v>
      </c>
      <c r="BG146" s="2">
        <v>0</v>
      </c>
      <c r="BH146" s="2">
        <v>0</v>
      </c>
      <c r="BI146" s="2">
        <v>0</v>
      </c>
      <c r="BJ146" s="2">
        <v>0</v>
      </c>
      <c r="BK146" s="2">
        <v>1</v>
      </c>
      <c r="BL146" s="2">
        <v>0</v>
      </c>
      <c r="BM146" s="2">
        <v>0</v>
      </c>
      <c r="BN146" s="2">
        <v>0</v>
      </c>
      <c r="BO146" s="2">
        <v>0</v>
      </c>
      <c r="BP146" s="2">
        <v>0</v>
      </c>
      <c r="BQ146" s="2">
        <v>0</v>
      </c>
      <c r="BR146" s="2">
        <v>0</v>
      </c>
      <c r="BS146" s="2">
        <v>1</v>
      </c>
      <c r="BT146" s="2">
        <v>0</v>
      </c>
      <c r="BU146" s="2">
        <v>0</v>
      </c>
      <c r="BV146" s="2">
        <v>0</v>
      </c>
      <c r="BW146" s="2">
        <v>0</v>
      </c>
      <c r="BX146" s="2">
        <v>0</v>
      </c>
      <c r="BY146" s="2">
        <v>0</v>
      </c>
      <c r="BZ146" s="2">
        <v>1</v>
      </c>
      <c r="CA146" s="2">
        <v>0</v>
      </c>
      <c r="CB146" s="2">
        <v>1</v>
      </c>
      <c r="CC146" s="2">
        <v>0</v>
      </c>
      <c r="CE146" s="2">
        <v>18000</v>
      </c>
      <c r="CF146" s="46">
        <v>3000</v>
      </c>
      <c r="CG146" s="2">
        <v>0</v>
      </c>
      <c r="CH146" s="46">
        <v>4</v>
      </c>
      <c r="CI146" s="2">
        <v>2</v>
      </c>
      <c r="CJ146" s="2">
        <v>0</v>
      </c>
      <c r="CK146" s="2">
        <v>0</v>
      </c>
      <c r="CL146" s="2">
        <v>1</v>
      </c>
      <c r="CM146" s="2">
        <v>0</v>
      </c>
      <c r="CN146" s="2">
        <v>0</v>
      </c>
      <c r="CO146" s="2">
        <v>0</v>
      </c>
      <c r="CP146" s="2">
        <v>1</v>
      </c>
      <c r="CQ146" s="2">
        <v>4</v>
      </c>
      <c r="CR146" s="2">
        <v>2</v>
      </c>
      <c r="CS146" s="2">
        <v>1</v>
      </c>
      <c r="CT146" s="46">
        <v>1</v>
      </c>
      <c r="CU146" s="46">
        <v>40</v>
      </c>
      <c r="CV146" s="2">
        <v>0</v>
      </c>
      <c r="CX146" s="2">
        <v>2</v>
      </c>
      <c r="CY146" s="2">
        <v>40</v>
      </c>
      <c r="CZ146" s="2">
        <v>1</v>
      </c>
      <c r="DA146" s="2">
        <v>40</v>
      </c>
      <c r="DB146" s="46">
        <v>3</v>
      </c>
      <c r="DC146" s="46">
        <v>120</v>
      </c>
      <c r="DD146" s="46">
        <v>6</v>
      </c>
      <c r="DE146" s="46">
        <v>240</v>
      </c>
      <c r="DF146" s="2">
        <v>1</v>
      </c>
      <c r="DG146" s="2">
        <v>40</v>
      </c>
      <c r="DH146" s="46">
        <v>6</v>
      </c>
      <c r="DI146" s="46">
        <v>240</v>
      </c>
      <c r="DJ146" s="46">
        <v>0</v>
      </c>
      <c r="DK146" s="46"/>
      <c r="DL146" s="2">
        <v>6</v>
      </c>
      <c r="DM146" s="2">
        <v>240</v>
      </c>
      <c r="DN146" s="46">
        <v>10</v>
      </c>
      <c r="DO146" s="46">
        <v>320</v>
      </c>
      <c r="DP146" s="46">
        <v>3</v>
      </c>
      <c r="DQ146" s="46">
        <v>60</v>
      </c>
      <c r="DR146" s="2">
        <v>1</v>
      </c>
      <c r="DS146" s="46">
        <v>1</v>
      </c>
      <c r="DT146" s="46">
        <v>40</v>
      </c>
      <c r="DU146" s="46">
        <v>1</v>
      </c>
      <c r="DV146" s="46">
        <v>40</v>
      </c>
      <c r="DW146" s="46">
        <v>1</v>
      </c>
      <c r="DX146" s="46">
        <v>40</v>
      </c>
      <c r="DY146" s="46">
        <v>0</v>
      </c>
      <c r="DZ146" s="46"/>
      <c r="EA146" s="46">
        <v>1</v>
      </c>
      <c r="EB146" s="46">
        <v>20</v>
      </c>
      <c r="EC146" s="46">
        <v>0</v>
      </c>
      <c r="ED146" s="46"/>
      <c r="EE146" s="46">
        <v>1</v>
      </c>
      <c r="EF146" s="46">
        <v>40</v>
      </c>
      <c r="EG146" s="46">
        <v>0</v>
      </c>
      <c r="EH146" s="46"/>
      <c r="EI146" s="2">
        <v>1</v>
      </c>
      <c r="EJ146" s="2">
        <v>0</v>
      </c>
      <c r="EK146" s="2">
        <v>1</v>
      </c>
      <c r="EL146" s="2">
        <v>0</v>
      </c>
      <c r="EM146" s="2">
        <v>2</v>
      </c>
      <c r="EN146" s="2">
        <v>2</v>
      </c>
      <c r="EO146" s="2">
        <v>0</v>
      </c>
      <c r="EP146" s="2">
        <v>2</v>
      </c>
      <c r="EQ146" s="2">
        <v>0</v>
      </c>
      <c r="ER146" s="2">
        <v>2</v>
      </c>
      <c r="ES146" s="2">
        <v>3</v>
      </c>
      <c r="ET146" s="2">
        <v>0</v>
      </c>
      <c r="EU146" s="2">
        <v>0</v>
      </c>
      <c r="FD146" s="2">
        <v>0</v>
      </c>
      <c r="FZ146" s="2">
        <v>0</v>
      </c>
      <c r="GV146" s="2">
        <v>1</v>
      </c>
      <c r="GW146" s="2">
        <v>1</v>
      </c>
      <c r="GX146" s="2">
        <v>0</v>
      </c>
      <c r="GY146" s="2">
        <v>0</v>
      </c>
      <c r="GZ146" s="2">
        <v>0</v>
      </c>
      <c r="HA146" s="2">
        <v>1</v>
      </c>
      <c r="HB146" s="2">
        <v>0</v>
      </c>
      <c r="HC146" s="2">
        <v>0</v>
      </c>
      <c r="HD146" s="2">
        <v>1</v>
      </c>
      <c r="HE146" s="2">
        <v>0</v>
      </c>
      <c r="HF146" s="2">
        <v>0</v>
      </c>
      <c r="HG146" s="2">
        <v>0</v>
      </c>
      <c r="HH146" s="2">
        <v>0</v>
      </c>
      <c r="HI146" s="2">
        <v>1</v>
      </c>
      <c r="HJ146" s="2">
        <v>0</v>
      </c>
      <c r="HK146" s="2">
        <v>0</v>
      </c>
      <c r="HL146" s="2">
        <v>1</v>
      </c>
      <c r="HM146" s="2">
        <v>0</v>
      </c>
      <c r="HN146" s="2">
        <v>0</v>
      </c>
      <c r="HO146" s="2">
        <v>0</v>
      </c>
      <c r="HP146" s="2">
        <v>0</v>
      </c>
      <c r="HQ146" s="2">
        <v>0</v>
      </c>
      <c r="HR146" s="2">
        <v>1</v>
      </c>
      <c r="HS146" s="2">
        <v>1</v>
      </c>
      <c r="HT146" s="2">
        <v>0</v>
      </c>
      <c r="HU146" s="2">
        <v>0</v>
      </c>
      <c r="HV146" s="2">
        <v>0</v>
      </c>
      <c r="HW146" s="2">
        <v>0</v>
      </c>
      <c r="HX146" s="2">
        <v>0</v>
      </c>
      <c r="HY146" s="2">
        <v>1</v>
      </c>
      <c r="HZ146" s="2">
        <v>1</v>
      </c>
      <c r="IA146" s="2">
        <v>0</v>
      </c>
      <c r="IB146" s="2">
        <v>0</v>
      </c>
      <c r="IC146" s="2">
        <v>0</v>
      </c>
      <c r="ID146" s="2">
        <v>0</v>
      </c>
      <c r="IE146" s="2">
        <v>0</v>
      </c>
      <c r="IF146" s="2">
        <v>0</v>
      </c>
      <c r="IG146" s="2">
        <v>0</v>
      </c>
      <c r="IP146" s="2">
        <v>0</v>
      </c>
      <c r="IQ146" s="2">
        <v>0</v>
      </c>
      <c r="IR146" s="2">
        <v>1</v>
      </c>
      <c r="IS146" s="2">
        <v>1</v>
      </c>
      <c r="IT146" s="2">
        <v>1</v>
      </c>
      <c r="IU146" s="2">
        <v>3</v>
      </c>
      <c r="IV146" s="2">
        <v>1</v>
      </c>
      <c r="IW146" s="2">
        <v>0</v>
      </c>
      <c r="IX146" s="2">
        <v>0</v>
      </c>
      <c r="IY146" s="2">
        <v>3</v>
      </c>
      <c r="IZ146" s="2">
        <v>4</v>
      </c>
      <c r="JA146" s="2">
        <v>1</v>
      </c>
      <c r="JB146" s="2">
        <v>0</v>
      </c>
      <c r="JK146" s="2">
        <v>0</v>
      </c>
      <c r="JL146" s="2">
        <v>0</v>
      </c>
      <c r="JM146" s="2">
        <v>1</v>
      </c>
      <c r="JN146" s="2">
        <v>1</v>
      </c>
      <c r="JO146" s="2">
        <v>1</v>
      </c>
      <c r="JP146" s="2">
        <v>2</v>
      </c>
      <c r="JQ146" s="2">
        <v>1</v>
      </c>
      <c r="JR146" s="2">
        <v>0</v>
      </c>
      <c r="JS146" s="2">
        <v>0</v>
      </c>
      <c r="JT146" s="2">
        <v>2</v>
      </c>
      <c r="JU146" s="2">
        <v>3</v>
      </c>
      <c r="JV146" s="2">
        <v>0</v>
      </c>
      <c r="JW146" s="2">
        <v>0</v>
      </c>
      <c r="KF146" s="2">
        <v>1</v>
      </c>
      <c r="KG146" s="2">
        <v>7</v>
      </c>
      <c r="KH146" s="2">
        <v>1</v>
      </c>
      <c r="KJ146" s="2">
        <v>4</v>
      </c>
      <c r="KK146" s="2">
        <v>4</v>
      </c>
      <c r="KL146" s="2">
        <v>3</v>
      </c>
      <c r="KM146" s="2">
        <v>4</v>
      </c>
      <c r="KN146" s="2">
        <v>4</v>
      </c>
      <c r="KO146" s="2">
        <v>2</v>
      </c>
      <c r="KP146" s="2">
        <v>4</v>
      </c>
      <c r="KQ146" s="2">
        <v>4</v>
      </c>
      <c r="KR146" s="2">
        <v>4</v>
      </c>
      <c r="KS146" s="2">
        <v>4</v>
      </c>
      <c r="KT146" s="2">
        <v>4</v>
      </c>
      <c r="KU146" s="2">
        <v>4</v>
      </c>
      <c r="KV146" s="2">
        <v>0</v>
      </c>
      <c r="LE146" s="2">
        <v>1</v>
      </c>
      <c r="LF146" s="2">
        <v>1</v>
      </c>
      <c r="LG146" s="2">
        <v>1</v>
      </c>
      <c r="LH146" s="2">
        <v>0</v>
      </c>
      <c r="LI146" s="2">
        <v>0</v>
      </c>
      <c r="LJ146" s="2">
        <v>0</v>
      </c>
      <c r="LK146" s="2">
        <v>1</v>
      </c>
      <c r="LL146" s="2">
        <v>1</v>
      </c>
      <c r="LM146" s="2">
        <v>0</v>
      </c>
      <c r="LN146" s="46">
        <v>1</v>
      </c>
      <c r="LO146" s="46">
        <v>2</v>
      </c>
      <c r="LP146" s="2">
        <v>1</v>
      </c>
      <c r="LQ146" s="2">
        <v>2</v>
      </c>
      <c r="LR146" s="2">
        <v>0</v>
      </c>
      <c r="LS146" s="2">
        <v>0</v>
      </c>
      <c r="LT146" s="46">
        <v>1</v>
      </c>
      <c r="LU146" s="46">
        <v>1</v>
      </c>
      <c r="LV146" s="2">
        <v>1</v>
      </c>
      <c r="LW146" s="2">
        <v>0</v>
      </c>
      <c r="LX146" s="2">
        <v>0</v>
      </c>
      <c r="LY146" s="46">
        <v>0</v>
      </c>
      <c r="LZ146" s="46">
        <v>0</v>
      </c>
      <c r="MA146" s="46">
        <v>1</v>
      </c>
      <c r="MB146" s="2">
        <v>1</v>
      </c>
      <c r="MC146" s="2">
        <v>0</v>
      </c>
      <c r="MD146" s="2">
        <v>0</v>
      </c>
      <c r="ME146" s="2">
        <v>0</v>
      </c>
      <c r="MF146" s="2">
        <v>1</v>
      </c>
      <c r="MG146" s="2">
        <v>0</v>
      </c>
      <c r="MH146" s="2">
        <v>0</v>
      </c>
      <c r="MI146" s="2">
        <v>1</v>
      </c>
      <c r="MJ146" s="2">
        <v>0</v>
      </c>
      <c r="MK146" s="2">
        <v>0</v>
      </c>
      <c r="ML146" s="2">
        <v>0</v>
      </c>
      <c r="MM146" s="2">
        <v>0</v>
      </c>
      <c r="MN146" s="46">
        <v>1</v>
      </c>
      <c r="MO146" s="46">
        <v>1</v>
      </c>
      <c r="MP146" s="2">
        <v>0</v>
      </c>
      <c r="MQ146" s="2">
        <v>0</v>
      </c>
      <c r="MR146" s="2">
        <v>0</v>
      </c>
      <c r="MS146" s="2">
        <v>2</v>
      </c>
      <c r="MT146" s="2">
        <v>2</v>
      </c>
      <c r="MU146" s="2">
        <v>3</v>
      </c>
      <c r="MV146" s="2">
        <v>3</v>
      </c>
      <c r="MW146" s="2">
        <v>2</v>
      </c>
      <c r="MX146" s="2">
        <v>2</v>
      </c>
      <c r="MY146" s="2">
        <v>0</v>
      </c>
      <c r="MZ146" s="2">
        <v>1</v>
      </c>
      <c r="NA146" s="2">
        <v>1</v>
      </c>
      <c r="NB146" s="2">
        <v>1</v>
      </c>
      <c r="NC146" s="2">
        <v>1</v>
      </c>
      <c r="ND146" s="2">
        <v>1</v>
      </c>
      <c r="NE146" s="2">
        <v>0</v>
      </c>
      <c r="NF146" s="46">
        <v>1</v>
      </c>
      <c r="NG146" s="46">
        <v>0</v>
      </c>
      <c r="NH146" s="2">
        <v>1</v>
      </c>
      <c r="NI146" s="2">
        <v>1</v>
      </c>
      <c r="NJ146" s="38">
        <v>44177</v>
      </c>
      <c r="NK146" s="2">
        <v>3</v>
      </c>
      <c r="NL146" s="2">
        <v>1</v>
      </c>
      <c r="NM146" s="2">
        <v>0</v>
      </c>
      <c r="NN146" s="2">
        <v>0</v>
      </c>
      <c r="NO146" s="2">
        <v>0</v>
      </c>
      <c r="NP146" s="2">
        <v>0</v>
      </c>
      <c r="NQ146" s="2">
        <v>0</v>
      </c>
      <c r="NR146" s="2">
        <v>1</v>
      </c>
      <c r="NS146" s="2">
        <v>0</v>
      </c>
      <c r="NT146" s="2">
        <v>1</v>
      </c>
      <c r="NU146" s="2">
        <v>0</v>
      </c>
      <c r="NV146" s="2">
        <v>0</v>
      </c>
      <c r="NW146" s="2">
        <v>1</v>
      </c>
      <c r="NX146" s="2">
        <v>0</v>
      </c>
      <c r="NY146" s="2">
        <v>0</v>
      </c>
      <c r="NZ146" s="2">
        <v>0</v>
      </c>
      <c r="OA146" s="2">
        <v>0</v>
      </c>
      <c r="OB146" s="2">
        <v>0</v>
      </c>
      <c r="OC146" s="2">
        <v>0</v>
      </c>
      <c r="OD146" s="2">
        <v>0</v>
      </c>
      <c r="OE146" s="2">
        <v>0</v>
      </c>
      <c r="OF146" s="2">
        <v>0</v>
      </c>
      <c r="OG146" s="2">
        <v>0</v>
      </c>
      <c r="OH146" s="2">
        <v>1</v>
      </c>
      <c r="OI146" s="2">
        <v>1</v>
      </c>
      <c r="OJ146" s="2">
        <v>1</v>
      </c>
      <c r="OK146" s="2">
        <v>3</v>
      </c>
      <c r="OL146" s="2">
        <v>2</v>
      </c>
      <c r="OM146" s="2">
        <v>1</v>
      </c>
      <c r="ON146" s="2">
        <v>2</v>
      </c>
      <c r="OO146" s="2">
        <v>1</v>
      </c>
      <c r="OP146" s="2">
        <v>2</v>
      </c>
      <c r="OQ146" s="2">
        <v>1</v>
      </c>
      <c r="OR146" s="2">
        <v>1</v>
      </c>
      <c r="OS146" s="2">
        <v>2</v>
      </c>
      <c r="OT146" s="46">
        <v>1</v>
      </c>
      <c r="OU146" s="2">
        <v>2</v>
      </c>
      <c r="OV146" s="2">
        <v>2</v>
      </c>
      <c r="OW146" s="2">
        <v>2</v>
      </c>
      <c r="OX146" s="2">
        <v>1</v>
      </c>
      <c r="OY146" s="2">
        <v>1</v>
      </c>
      <c r="OZ146" s="2">
        <v>3</v>
      </c>
      <c r="PA146" s="2">
        <v>1</v>
      </c>
      <c r="PB146" s="2">
        <v>2</v>
      </c>
      <c r="PC146" s="46">
        <v>2</v>
      </c>
      <c r="PD146" s="46">
        <v>2</v>
      </c>
      <c r="PE146" s="2">
        <v>1</v>
      </c>
      <c r="PF146" s="2">
        <v>2</v>
      </c>
      <c r="PG146" s="2">
        <v>1</v>
      </c>
      <c r="PH146" s="46">
        <v>2</v>
      </c>
      <c r="PI146" s="2">
        <v>2</v>
      </c>
      <c r="PJ146" s="2">
        <v>3</v>
      </c>
      <c r="PK146" s="2">
        <v>3</v>
      </c>
      <c r="PL146" s="2">
        <v>1</v>
      </c>
      <c r="PM146" s="2">
        <v>1</v>
      </c>
      <c r="PN146" s="2">
        <v>1</v>
      </c>
      <c r="PO146" s="2">
        <v>1</v>
      </c>
      <c r="PP146" s="2">
        <v>3</v>
      </c>
      <c r="PQ146" s="2">
        <v>1</v>
      </c>
      <c r="PR146" s="2">
        <v>1</v>
      </c>
      <c r="PS146" s="2">
        <v>1</v>
      </c>
      <c r="PT146" s="2">
        <v>1</v>
      </c>
      <c r="PU146" s="2">
        <v>1</v>
      </c>
      <c r="PV146" s="2">
        <v>3</v>
      </c>
      <c r="PW146" s="2">
        <v>1</v>
      </c>
      <c r="PX146" s="2">
        <v>1</v>
      </c>
      <c r="PY146" s="2">
        <v>1</v>
      </c>
      <c r="PZ146" s="2">
        <v>1</v>
      </c>
      <c r="QA146" s="2">
        <v>1</v>
      </c>
      <c r="QB146" s="2">
        <v>3</v>
      </c>
      <c r="QC146" s="2">
        <v>2</v>
      </c>
      <c r="QD146" s="2">
        <v>3</v>
      </c>
      <c r="QE146" s="2">
        <v>1</v>
      </c>
      <c r="QF146" s="2">
        <v>3</v>
      </c>
      <c r="QG146" s="2">
        <v>2</v>
      </c>
      <c r="QH146" s="2">
        <v>1</v>
      </c>
      <c r="QI146" s="2">
        <v>3</v>
      </c>
      <c r="QJ146" s="2">
        <v>2</v>
      </c>
      <c r="QK146" s="2">
        <v>1</v>
      </c>
      <c r="QL146" s="2">
        <v>0</v>
      </c>
      <c r="QM146" s="2">
        <v>1</v>
      </c>
      <c r="QN146" s="2">
        <v>0</v>
      </c>
      <c r="QO146" s="2">
        <v>3</v>
      </c>
      <c r="QP146" s="2">
        <v>1</v>
      </c>
      <c r="QQ146" s="2">
        <v>3</v>
      </c>
      <c r="QR146" s="2">
        <v>0</v>
      </c>
      <c r="QT146" s="2">
        <v>0</v>
      </c>
      <c r="QV146" s="2">
        <v>2</v>
      </c>
      <c r="QW146" s="2">
        <v>1</v>
      </c>
      <c r="QX146" s="2">
        <v>1</v>
      </c>
      <c r="QY146" s="2">
        <v>0</v>
      </c>
      <c r="RA146" s="2">
        <v>0</v>
      </c>
      <c r="RB146" s="2">
        <v>1</v>
      </c>
      <c r="RC146" s="2">
        <v>1</v>
      </c>
      <c r="RD146" s="2">
        <v>2</v>
      </c>
      <c r="RE146" s="2">
        <v>1</v>
      </c>
      <c r="RF146" s="2">
        <v>1</v>
      </c>
      <c r="RG146" s="2">
        <v>1</v>
      </c>
      <c r="RH146" s="2">
        <v>1</v>
      </c>
      <c r="RJ146" s="2">
        <v>1</v>
      </c>
      <c r="RK146" s="2">
        <v>1</v>
      </c>
      <c r="RL146" s="2">
        <v>0</v>
      </c>
      <c r="RM146" s="2">
        <v>0</v>
      </c>
      <c r="RN146" s="2">
        <v>0</v>
      </c>
      <c r="RO146" s="2">
        <v>0</v>
      </c>
      <c r="RP146" s="2">
        <v>0</v>
      </c>
      <c r="RQ146" s="2">
        <v>0</v>
      </c>
      <c r="RR146" s="2">
        <v>0</v>
      </c>
      <c r="RS146" s="2">
        <v>0</v>
      </c>
      <c r="RT146" s="2">
        <v>0</v>
      </c>
      <c r="RU146" s="2">
        <v>0</v>
      </c>
      <c r="RV146" s="2">
        <v>0</v>
      </c>
      <c r="RW146" s="2">
        <v>0</v>
      </c>
      <c r="RX146" s="2">
        <v>0</v>
      </c>
      <c r="RY146" s="2">
        <v>0</v>
      </c>
      <c r="RZ146" s="2">
        <v>0</v>
      </c>
      <c r="SA146" s="2">
        <v>0</v>
      </c>
      <c r="SB146" s="2">
        <v>0</v>
      </c>
      <c r="SC146" s="2">
        <v>1</v>
      </c>
      <c r="SD146" s="2">
        <v>1</v>
      </c>
      <c r="SE146" s="2">
        <v>1</v>
      </c>
      <c r="SF146" s="2">
        <v>1</v>
      </c>
      <c r="SG146" s="2">
        <v>0</v>
      </c>
      <c r="SH146" s="2">
        <v>0</v>
      </c>
      <c r="SI146" s="2">
        <v>0</v>
      </c>
      <c r="SK146" s="2">
        <v>1</v>
      </c>
      <c r="SL146" s="2">
        <v>1</v>
      </c>
      <c r="SM146" s="2">
        <v>1</v>
      </c>
      <c r="SN146" s="2">
        <v>0</v>
      </c>
      <c r="SO146" s="2">
        <v>1</v>
      </c>
      <c r="SP146" s="2">
        <v>1</v>
      </c>
      <c r="SQ146" s="2">
        <v>0</v>
      </c>
      <c r="SR146" s="2">
        <v>0</v>
      </c>
      <c r="SS146" s="2">
        <v>0</v>
      </c>
      <c r="ST146" s="2">
        <v>0</v>
      </c>
      <c r="SU146" s="2">
        <v>1</v>
      </c>
      <c r="SV146" s="2">
        <v>1</v>
      </c>
      <c r="SW146" s="2">
        <v>0</v>
      </c>
      <c r="SX146" s="2">
        <v>1</v>
      </c>
      <c r="SY146" s="2">
        <v>0</v>
      </c>
      <c r="SZ146" s="2">
        <v>1</v>
      </c>
      <c r="TA146" s="2">
        <v>1</v>
      </c>
      <c r="TB146" s="2">
        <v>0</v>
      </c>
      <c r="TC146" s="2">
        <v>1</v>
      </c>
      <c r="TD146" s="2" t="s">
        <v>2535</v>
      </c>
      <c r="TE146" s="2">
        <v>0</v>
      </c>
      <c r="TF146" s="2">
        <v>0</v>
      </c>
      <c r="TG146" s="2">
        <v>0</v>
      </c>
      <c r="TH146" s="2">
        <v>0</v>
      </c>
      <c r="TI146" s="2">
        <v>1</v>
      </c>
      <c r="TJ146" s="2">
        <v>1</v>
      </c>
      <c r="TK146" s="2">
        <v>0</v>
      </c>
      <c r="TL146" s="2">
        <v>1</v>
      </c>
      <c r="TM146" s="2">
        <v>1</v>
      </c>
      <c r="TN146" s="2">
        <v>0</v>
      </c>
      <c r="TP146" s="2">
        <v>1</v>
      </c>
      <c r="TQ146" s="2">
        <v>1</v>
      </c>
      <c r="TR146" s="2">
        <v>1</v>
      </c>
      <c r="TS146" s="2">
        <v>1</v>
      </c>
      <c r="TT146" s="2">
        <v>1</v>
      </c>
      <c r="TU146" s="2">
        <v>0</v>
      </c>
      <c r="TV146" s="2">
        <v>0</v>
      </c>
      <c r="TW146" s="2">
        <v>1</v>
      </c>
      <c r="TX146" s="2">
        <v>0</v>
      </c>
      <c r="TY146" s="2">
        <v>0</v>
      </c>
      <c r="UA146" s="2">
        <v>1</v>
      </c>
      <c r="UB146" s="2">
        <v>1</v>
      </c>
      <c r="UC146" s="2">
        <v>1</v>
      </c>
      <c r="UD146" s="2">
        <v>1</v>
      </c>
      <c r="UE146" s="2">
        <v>1</v>
      </c>
      <c r="UF146" s="2">
        <v>0</v>
      </c>
      <c r="UG146" s="2">
        <v>1</v>
      </c>
      <c r="UH146" s="2">
        <v>1</v>
      </c>
      <c r="UI146" s="2">
        <v>1</v>
      </c>
      <c r="UJ146" s="2">
        <v>1</v>
      </c>
      <c r="UK146" s="2">
        <v>0</v>
      </c>
      <c r="UL146" s="2">
        <v>1</v>
      </c>
      <c r="UM146" s="2">
        <v>0</v>
      </c>
      <c r="UN146" s="2">
        <v>0</v>
      </c>
      <c r="UO146" s="2">
        <v>0</v>
      </c>
      <c r="UP146" s="2">
        <v>1</v>
      </c>
      <c r="UQ146" s="2">
        <v>1</v>
      </c>
      <c r="UR146" s="2">
        <v>1</v>
      </c>
      <c r="US146" s="2">
        <v>1</v>
      </c>
      <c r="UT146" s="2">
        <v>1</v>
      </c>
      <c r="UU146" s="2">
        <v>1</v>
      </c>
      <c r="UV146" s="2">
        <v>1</v>
      </c>
      <c r="UW146" s="2">
        <v>1</v>
      </c>
      <c r="UX146" s="2">
        <v>1</v>
      </c>
      <c r="UY146" s="2">
        <v>0</v>
      </c>
      <c r="UZ146" s="2">
        <v>2</v>
      </c>
    </row>
    <row r="147" spans="1:572" x14ac:dyDescent="0.25">
      <c r="A147" s="2">
        <v>222</v>
      </c>
      <c r="B147" s="2" t="s">
        <v>114</v>
      </c>
      <c r="C147" s="2" t="s">
        <v>1328</v>
      </c>
      <c r="D147" s="2">
        <v>1</v>
      </c>
      <c r="F147" s="31" t="s">
        <v>2692</v>
      </c>
      <c r="G147" s="2">
        <v>1</v>
      </c>
      <c r="H147" s="2">
        <v>0</v>
      </c>
      <c r="J147" s="2">
        <v>1</v>
      </c>
      <c r="K147" s="2">
        <v>0</v>
      </c>
      <c r="L147" s="2">
        <v>0</v>
      </c>
      <c r="M147" s="2">
        <v>0</v>
      </c>
      <c r="N147" s="2">
        <v>1</v>
      </c>
      <c r="O147" s="2">
        <v>1</v>
      </c>
      <c r="P147" s="2">
        <v>0</v>
      </c>
      <c r="Q147" s="2">
        <v>0</v>
      </c>
      <c r="R147" s="2">
        <v>0</v>
      </c>
      <c r="S147" s="2">
        <v>0</v>
      </c>
      <c r="T147" s="2">
        <v>0</v>
      </c>
      <c r="U147" s="2">
        <v>0</v>
      </c>
      <c r="V147" s="2">
        <v>1</v>
      </c>
      <c r="W147" s="2">
        <v>0</v>
      </c>
      <c r="X147" s="2">
        <v>1</v>
      </c>
      <c r="Y147" s="2">
        <v>0</v>
      </c>
      <c r="Z147" s="2">
        <v>0</v>
      </c>
      <c r="AA147" s="2">
        <v>0</v>
      </c>
      <c r="AB147" s="2">
        <v>0</v>
      </c>
      <c r="AC147" s="2">
        <v>0</v>
      </c>
      <c r="AD147" s="2">
        <v>0</v>
      </c>
      <c r="AE147" s="2">
        <v>0</v>
      </c>
      <c r="AF147" s="2">
        <v>1</v>
      </c>
      <c r="AG147" s="2">
        <v>3</v>
      </c>
      <c r="AH147" s="2">
        <v>1</v>
      </c>
      <c r="AI147" s="2">
        <v>3</v>
      </c>
      <c r="AJ147" s="46">
        <v>0</v>
      </c>
      <c r="AK147" s="2">
        <v>0</v>
      </c>
      <c r="AL147" s="2">
        <v>0</v>
      </c>
      <c r="AM147" s="2">
        <v>0</v>
      </c>
      <c r="AN147" s="2">
        <v>0</v>
      </c>
      <c r="AO147" s="2">
        <v>0</v>
      </c>
      <c r="AP147" s="2">
        <v>0</v>
      </c>
      <c r="AQ147" s="2">
        <v>0</v>
      </c>
      <c r="AR147" s="2">
        <v>0</v>
      </c>
      <c r="AS147" s="2">
        <v>0</v>
      </c>
      <c r="AT147" s="2">
        <v>0</v>
      </c>
      <c r="AU147" s="2">
        <v>0</v>
      </c>
      <c r="AV147" s="2">
        <v>0</v>
      </c>
      <c r="AW147" s="2">
        <v>0</v>
      </c>
      <c r="AX147" s="2">
        <v>0</v>
      </c>
      <c r="AY147" s="2">
        <v>0</v>
      </c>
      <c r="AZ147" s="2">
        <v>0</v>
      </c>
      <c r="BA147" s="2">
        <v>0</v>
      </c>
      <c r="BB147" s="2">
        <v>0</v>
      </c>
      <c r="BC147" s="2">
        <v>0</v>
      </c>
      <c r="BD147" s="2">
        <v>0</v>
      </c>
      <c r="BE147" s="2">
        <v>0</v>
      </c>
      <c r="BF147" s="2">
        <v>1</v>
      </c>
      <c r="BG147" s="2">
        <v>0</v>
      </c>
      <c r="BH147" s="2">
        <v>0</v>
      </c>
      <c r="BI147" s="2">
        <v>0</v>
      </c>
      <c r="BJ147" s="2">
        <v>0</v>
      </c>
      <c r="BK147" s="2">
        <v>0</v>
      </c>
      <c r="BL147" s="2">
        <v>1</v>
      </c>
      <c r="BM147" s="2">
        <v>0</v>
      </c>
      <c r="BN147" s="2">
        <v>0</v>
      </c>
      <c r="BO147" s="2">
        <v>0</v>
      </c>
      <c r="BP147" s="2">
        <v>0</v>
      </c>
      <c r="BQ147" s="2">
        <v>0</v>
      </c>
      <c r="BR147" s="2">
        <v>0</v>
      </c>
      <c r="BS147" s="2">
        <v>0</v>
      </c>
      <c r="CB147" s="2">
        <v>1</v>
      </c>
      <c r="CC147" s="2">
        <v>0</v>
      </c>
      <c r="CE147" s="2">
        <v>22500</v>
      </c>
      <c r="CF147" s="46">
        <v>13034</v>
      </c>
      <c r="CG147" s="2">
        <v>0</v>
      </c>
      <c r="CH147" s="46">
        <v>5</v>
      </c>
      <c r="CI147" s="2">
        <v>2</v>
      </c>
      <c r="CJ147" s="2">
        <v>0</v>
      </c>
      <c r="CK147" s="2">
        <v>0</v>
      </c>
      <c r="CL147" s="2">
        <v>0</v>
      </c>
      <c r="CM147" s="2">
        <v>0</v>
      </c>
      <c r="CN147" s="2">
        <v>1</v>
      </c>
      <c r="CO147" s="2">
        <v>1</v>
      </c>
      <c r="CP147" s="2">
        <v>0</v>
      </c>
      <c r="CR147" s="2">
        <v>1</v>
      </c>
      <c r="CT147" s="46">
        <v>13</v>
      </c>
      <c r="CU147" s="46">
        <v>520</v>
      </c>
      <c r="CV147" s="2">
        <v>0</v>
      </c>
      <c r="CX147" s="2">
        <v>2</v>
      </c>
      <c r="CY147" s="2">
        <v>80</v>
      </c>
      <c r="CZ147" s="2">
        <v>0</v>
      </c>
      <c r="DB147" s="46">
        <v>4</v>
      </c>
      <c r="DC147" s="46">
        <v>120</v>
      </c>
      <c r="DD147" s="46">
        <v>6</v>
      </c>
      <c r="DE147" s="46">
        <v>240</v>
      </c>
      <c r="DF147" s="2">
        <v>1</v>
      </c>
      <c r="DG147" s="2">
        <v>40</v>
      </c>
      <c r="DH147" s="46">
        <v>5</v>
      </c>
      <c r="DI147" s="46">
        <v>200</v>
      </c>
      <c r="DJ147" s="46">
        <v>0</v>
      </c>
      <c r="DK147" s="46"/>
      <c r="DL147" s="2">
        <v>6</v>
      </c>
      <c r="DM147" s="2">
        <v>240</v>
      </c>
      <c r="DN147" s="46">
        <v>16</v>
      </c>
      <c r="DO147" s="46">
        <v>640</v>
      </c>
      <c r="DP147" s="46">
        <v>3</v>
      </c>
      <c r="DQ147" s="46">
        <v>100</v>
      </c>
      <c r="DR147" s="2">
        <v>0</v>
      </c>
      <c r="DS147" s="46"/>
      <c r="DT147" s="46"/>
      <c r="DU147" s="46"/>
      <c r="DV147" s="46"/>
      <c r="DW147" s="46"/>
      <c r="DX147" s="46"/>
      <c r="DY147" s="46"/>
      <c r="DZ147" s="46"/>
      <c r="EA147" s="46"/>
      <c r="EB147" s="46"/>
      <c r="EC147" s="46"/>
      <c r="ED147" s="46"/>
      <c r="EE147" s="46"/>
      <c r="EF147" s="46"/>
      <c r="EG147" s="46"/>
      <c r="EH147" s="46"/>
      <c r="EI147" s="2">
        <v>0</v>
      </c>
      <c r="EJ147" s="2">
        <v>0</v>
      </c>
      <c r="EK147" s="2">
        <v>0</v>
      </c>
      <c r="EL147" s="2">
        <v>0</v>
      </c>
      <c r="EM147" s="2">
        <v>0</v>
      </c>
      <c r="EN147" s="2">
        <v>0</v>
      </c>
      <c r="EO147" s="2">
        <v>0</v>
      </c>
      <c r="EP147" s="2">
        <v>0</v>
      </c>
      <c r="EQ147" s="2">
        <v>0</v>
      </c>
      <c r="ER147" s="2">
        <v>0</v>
      </c>
      <c r="ES147" s="2">
        <v>0</v>
      </c>
      <c r="ET147" s="2">
        <v>0</v>
      </c>
      <c r="EU147" s="2">
        <v>0</v>
      </c>
      <c r="FD147" s="2">
        <v>0</v>
      </c>
      <c r="FZ147" s="2">
        <v>0</v>
      </c>
      <c r="GV147" s="2">
        <v>0</v>
      </c>
      <c r="HR147" s="2">
        <v>1</v>
      </c>
      <c r="HS147" s="2">
        <v>0</v>
      </c>
      <c r="HT147" s="2">
        <v>1</v>
      </c>
      <c r="HU147" s="2">
        <v>1</v>
      </c>
      <c r="HV147" s="2">
        <v>0</v>
      </c>
      <c r="HW147" s="2">
        <v>0</v>
      </c>
      <c r="HX147" s="2">
        <v>0</v>
      </c>
      <c r="HY147" s="2">
        <v>0</v>
      </c>
      <c r="HZ147" s="2">
        <v>1</v>
      </c>
      <c r="IA147" s="2">
        <v>0</v>
      </c>
      <c r="IB147" s="2">
        <v>0</v>
      </c>
      <c r="IC147" s="2">
        <v>0</v>
      </c>
      <c r="ID147" s="2">
        <v>0</v>
      </c>
      <c r="IE147" s="2">
        <v>2</v>
      </c>
      <c r="IF147" s="2">
        <v>0</v>
      </c>
      <c r="IG147" s="2">
        <v>0</v>
      </c>
      <c r="IP147" s="2">
        <v>7</v>
      </c>
      <c r="IQ147" s="2">
        <v>0</v>
      </c>
      <c r="IR147" s="2">
        <v>0</v>
      </c>
      <c r="IS147" s="2">
        <v>0</v>
      </c>
      <c r="IT147" s="2">
        <v>2</v>
      </c>
      <c r="IU147" s="2">
        <v>2</v>
      </c>
      <c r="IV147" s="2">
        <v>0</v>
      </c>
      <c r="IW147" s="2">
        <v>1</v>
      </c>
      <c r="IX147" s="2">
        <v>0</v>
      </c>
      <c r="IY147" s="2">
        <v>4</v>
      </c>
      <c r="IZ147" s="2">
        <v>9</v>
      </c>
      <c r="JA147" s="2">
        <v>1</v>
      </c>
      <c r="JB147" s="2">
        <v>0</v>
      </c>
      <c r="JK147" s="2">
        <v>4</v>
      </c>
      <c r="JL147" s="2">
        <v>0</v>
      </c>
      <c r="JM147" s="2">
        <v>0</v>
      </c>
      <c r="JN147" s="2">
        <v>0</v>
      </c>
      <c r="JO147" s="2">
        <v>2</v>
      </c>
      <c r="JP147" s="2">
        <v>1</v>
      </c>
      <c r="JQ147" s="2">
        <v>0</v>
      </c>
      <c r="JR147" s="2">
        <v>2</v>
      </c>
      <c r="JS147" s="2">
        <v>0</v>
      </c>
      <c r="JT147" s="2">
        <v>4</v>
      </c>
      <c r="JU147" s="2">
        <v>6</v>
      </c>
      <c r="JV147" s="2">
        <v>1</v>
      </c>
      <c r="JW147" s="2">
        <v>0</v>
      </c>
      <c r="KF147" s="2">
        <v>2</v>
      </c>
      <c r="KG147" s="2">
        <v>8</v>
      </c>
      <c r="KH147" s="2">
        <v>1</v>
      </c>
      <c r="KJ147" s="2">
        <v>4</v>
      </c>
      <c r="KK147" s="2">
        <v>4</v>
      </c>
      <c r="KL147" s="2">
        <v>4</v>
      </c>
      <c r="KM147" s="2">
        <v>4</v>
      </c>
      <c r="KN147" s="2">
        <v>2</v>
      </c>
      <c r="KO147" s="2">
        <v>3</v>
      </c>
      <c r="KP147" s="2">
        <v>4</v>
      </c>
      <c r="KQ147" s="2">
        <v>4</v>
      </c>
      <c r="KR147" s="2">
        <v>4</v>
      </c>
      <c r="KS147" s="2">
        <v>4</v>
      </c>
      <c r="KT147" s="2">
        <v>4</v>
      </c>
      <c r="KU147" s="2">
        <v>4</v>
      </c>
      <c r="KV147" s="2">
        <v>0</v>
      </c>
      <c r="LE147" s="2">
        <v>3</v>
      </c>
      <c r="LF147" s="2">
        <v>3</v>
      </c>
      <c r="LG147" s="2">
        <v>0</v>
      </c>
      <c r="LH147" s="2">
        <v>0</v>
      </c>
      <c r="LI147" s="2">
        <v>0</v>
      </c>
      <c r="LJ147" s="2">
        <v>0</v>
      </c>
      <c r="LK147" s="2">
        <v>0</v>
      </c>
      <c r="LL147" s="2">
        <v>0</v>
      </c>
      <c r="LM147" s="2">
        <v>0</v>
      </c>
      <c r="LN147" s="46">
        <v>1</v>
      </c>
      <c r="LO147" s="46">
        <v>1</v>
      </c>
      <c r="LP147" s="2">
        <v>1</v>
      </c>
      <c r="LQ147" s="2">
        <v>1</v>
      </c>
      <c r="LR147" s="2">
        <v>0</v>
      </c>
      <c r="LS147" s="2">
        <v>1</v>
      </c>
      <c r="LT147" s="46">
        <v>1</v>
      </c>
      <c r="LU147" s="46">
        <v>1</v>
      </c>
      <c r="LV147" s="2">
        <v>1</v>
      </c>
      <c r="LW147" s="2">
        <v>0</v>
      </c>
      <c r="LX147" s="2">
        <v>0</v>
      </c>
      <c r="LY147" s="46">
        <v>1</v>
      </c>
      <c r="LZ147" s="46">
        <v>1</v>
      </c>
      <c r="MA147" s="46">
        <v>0</v>
      </c>
      <c r="MB147" s="2">
        <v>0</v>
      </c>
      <c r="MC147" s="2">
        <v>1</v>
      </c>
      <c r="MD147" s="2">
        <v>0</v>
      </c>
      <c r="ME147" s="2">
        <v>0</v>
      </c>
      <c r="MF147" s="2">
        <v>0</v>
      </c>
      <c r="MG147" s="2">
        <v>0</v>
      </c>
      <c r="MH147" s="2">
        <v>1</v>
      </c>
      <c r="MI147" s="2">
        <v>1</v>
      </c>
      <c r="MJ147" s="2">
        <v>1</v>
      </c>
      <c r="MK147" s="2">
        <v>0</v>
      </c>
      <c r="ML147" s="2">
        <v>0</v>
      </c>
      <c r="MM147" s="2">
        <v>0</v>
      </c>
      <c r="MN147" s="46">
        <v>1</v>
      </c>
      <c r="MO147" s="46">
        <v>1</v>
      </c>
      <c r="MP147" s="2">
        <v>0</v>
      </c>
      <c r="MQ147" s="2">
        <v>0</v>
      </c>
      <c r="MR147" s="2">
        <v>0</v>
      </c>
      <c r="MS147" s="2">
        <v>2</v>
      </c>
      <c r="MT147" s="2">
        <v>1</v>
      </c>
      <c r="MU147" s="2">
        <v>3</v>
      </c>
      <c r="MV147" s="2">
        <v>3</v>
      </c>
      <c r="MW147" s="2">
        <v>1</v>
      </c>
      <c r="MX147" s="2">
        <v>1</v>
      </c>
      <c r="MY147" s="2">
        <v>0</v>
      </c>
      <c r="MZ147" s="2">
        <v>1</v>
      </c>
      <c r="NA147" s="2">
        <v>1</v>
      </c>
      <c r="NB147" s="2">
        <v>1</v>
      </c>
      <c r="NC147" s="2">
        <v>1</v>
      </c>
      <c r="ND147" s="2">
        <v>1</v>
      </c>
      <c r="NE147" s="2">
        <v>0</v>
      </c>
      <c r="NF147" s="46">
        <v>0</v>
      </c>
      <c r="NG147" s="46"/>
      <c r="NJ147" s="2" t="s">
        <v>2539</v>
      </c>
      <c r="NM147" s="2">
        <v>0</v>
      </c>
      <c r="NN147" s="2">
        <v>0</v>
      </c>
      <c r="NO147" s="2">
        <v>0</v>
      </c>
      <c r="NP147" s="2">
        <v>0</v>
      </c>
      <c r="NQ147" s="2">
        <v>0</v>
      </c>
      <c r="NR147" s="2">
        <v>0</v>
      </c>
      <c r="NS147" s="2">
        <v>0</v>
      </c>
      <c r="NT147" s="2">
        <v>0</v>
      </c>
      <c r="NU147" s="2">
        <v>0</v>
      </c>
      <c r="NV147" s="2">
        <v>0</v>
      </c>
      <c r="NW147" s="2">
        <v>0</v>
      </c>
      <c r="NX147" s="2">
        <v>0</v>
      </c>
      <c r="NY147" s="2">
        <v>0</v>
      </c>
      <c r="NZ147" s="2">
        <v>0</v>
      </c>
      <c r="OA147" s="2">
        <v>0</v>
      </c>
      <c r="OB147" s="2">
        <v>0</v>
      </c>
      <c r="OC147" s="2">
        <v>0</v>
      </c>
      <c r="OD147" s="2">
        <v>0</v>
      </c>
      <c r="OE147" s="2">
        <v>0</v>
      </c>
      <c r="OF147" s="2">
        <v>0</v>
      </c>
      <c r="OG147" s="2">
        <v>0</v>
      </c>
      <c r="OH147" s="2">
        <v>0</v>
      </c>
      <c r="OI147" s="2">
        <v>1</v>
      </c>
      <c r="OJ147" s="2">
        <v>1</v>
      </c>
      <c r="OK147" s="2">
        <v>2</v>
      </c>
      <c r="OL147" s="2">
        <v>3</v>
      </c>
      <c r="OM147" s="2">
        <v>2</v>
      </c>
      <c r="ON147" s="2">
        <v>3</v>
      </c>
      <c r="OO147" s="2">
        <v>1</v>
      </c>
      <c r="OP147" s="2">
        <v>1</v>
      </c>
      <c r="OQ147" s="2">
        <v>1</v>
      </c>
      <c r="OR147" s="2">
        <v>1</v>
      </c>
      <c r="OS147" s="2">
        <v>1</v>
      </c>
      <c r="OT147" s="46">
        <v>1</v>
      </c>
      <c r="OU147" s="2">
        <v>1</v>
      </c>
      <c r="OV147" s="2">
        <v>1</v>
      </c>
      <c r="OW147" s="2">
        <v>1</v>
      </c>
      <c r="OX147" s="2">
        <v>1</v>
      </c>
      <c r="OY147" s="2">
        <v>1</v>
      </c>
      <c r="OZ147" s="2">
        <v>3</v>
      </c>
      <c r="PA147" s="2">
        <v>1</v>
      </c>
      <c r="PB147" s="2">
        <v>1</v>
      </c>
      <c r="PC147" s="46">
        <v>1</v>
      </c>
      <c r="PD147" s="46">
        <v>1</v>
      </c>
      <c r="PE147" s="2">
        <v>1</v>
      </c>
      <c r="PF147" s="2">
        <v>1</v>
      </c>
      <c r="PG147" s="2">
        <v>3</v>
      </c>
      <c r="PH147" s="46">
        <v>1</v>
      </c>
      <c r="PI147" s="2">
        <v>1</v>
      </c>
      <c r="PJ147" s="2">
        <v>2</v>
      </c>
      <c r="PK147" s="2">
        <v>1</v>
      </c>
      <c r="PL147" s="2">
        <v>1</v>
      </c>
      <c r="PM147" s="2">
        <v>1</v>
      </c>
      <c r="PN147" s="2">
        <v>1</v>
      </c>
      <c r="PO147" s="2">
        <v>1</v>
      </c>
      <c r="PP147" s="2">
        <v>3</v>
      </c>
      <c r="PQ147" s="2">
        <v>1</v>
      </c>
      <c r="PR147" s="2">
        <v>1</v>
      </c>
      <c r="PS147" s="2">
        <v>1</v>
      </c>
      <c r="PT147" s="2">
        <v>1</v>
      </c>
      <c r="PU147" s="2">
        <v>1</v>
      </c>
      <c r="PV147" s="2">
        <v>1</v>
      </c>
      <c r="PW147" s="2">
        <v>1</v>
      </c>
      <c r="PX147" s="2">
        <v>1</v>
      </c>
      <c r="PY147" s="2">
        <v>3</v>
      </c>
      <c r="PZ147" s="2">
        <v>3</v>
      </c>
      <c r="QA147" s="2">
        <v>1</v>
      </c>
      <c r="QB147" s="2">
        <v>3</v>
      </c>
      <c r="QC147" s="2">
        <v>1</v>
      </c>
      <c r="QD147" s="2">
        <v>3</v>
      </c>
      <c r="QE147" s="2">
        <v>1</v>
      </c>
      <c r="QF147" s="2">
        <v>3</v>
      </c>
      <c r="QG147" s="2">
        <v>2</v>
      </c>
      <c r="QH147" s="2">
        <v>1</v>
      </c>
      <c r="QI147" s="2">
        <v>3</v>
      </c>
      <c r="QJ147" s="2">
        <v>2</v>
      </c>
      <c r="QK147" s="2">
        <v>0</v>
      </c>
      <c r="QL147" s="2">
        <v>1</v>
      </c>
      <c r="QM147" s="2">
        <v>1</v>
      </c>
      <c r="QN147" s="2">
        <v>0</v>
      </c>
      <c r="QO147" s="2">
        <v>3</v>
      </c>
      <c r="QP147" s="2">
        <v>1</v>
      </c>
      <c r="QQ147" s="2">
        <v>1</v>
      </c>
      <c r="QR147" s="2">
        <v>1</v>
      </c>
      <c r="QS147" s="2" t="s">
        <v>1414</v>
      </c>
      <c r="QT147" s="2">
        <v>0</v>
      </c>
      <c r="QV147" s="2">
        <v>3</v>
      </c>
      <c r="QW147" s="2">
        <v>3</v>
      </c>
      <c r="QX147" s="2">
        <v>0</v>
      </c>
      <c r="QY147" s="2">
        <v>0</v>
      </c>
      <c r="RA147" s="2">
        <v>1</v>
      </c>
      <c r="RB147" s="2">
        <v>1</v>
      </c>
      <c r="RC147" s="2">
        <v>1</v>
      </c>
      <c r="RD147" s="2">
        <v>2</v>
      </c>
      <c r="RE147" s="2">
        <v>1</v>
      </c>
      <c r="RF147" s="2">
        <v>1</v>
      </c>
      <c r="RG147" s="2">
        <v>1</v>
      </c>
      <c r="RH147" s="2">
        <v>1</v>
      </c>
      <c r="RJ147" s="2">
        <v>1</v>
      </c>
      <c r="RK147" s="2">
        <v>1</v>
      </c>
      <c r="RL147" s="2">
        <v>1</v>
      </c>
      <c r="RM147" s="2">
        <v>0</v>
      </c>
      <c r="RN147" s="2">
        <v>0</v>
      </c>
      <c r="RO147" s="2">
        <v>0</v>
      </c>
      <c r="RP147" s="2">
        <v>1</v>
      </c>
      <c r="RQ147" s="2">
        <v>0</v>
      </c>
      <c r="RR147" s="2">
        <v>1</v>
      </c>
      <c r="RS147" s="2">
        <v>1</v>
      </c>
      <c r="RT147" s="2">
        <v>0</v>
      </c>
      <c r="RU147" s="2">
        <v>0</v>
      </c>
      <c r="RV147" s="2">
        <v>0</v>
      </c>
      <c r="RW147" s="2">
        <v>0</v>
      </c>
      <c r="RX147" s="2">
        <v>0</v>
      </c>
      <c r="RY147" s="2">
        <v>0</v>
      </c>
      <c r="RZ147" s="2">
        <v>0</v>
      </c>
      <c r="SA147" s="2">
        <v>1</v>
      </c>
      <c r="SB147" s="2">
        <v>1</v>
      </c>
      <c r="SC147" s="2">
        <v>1</v>
      </c>
      <c r="SD147" s="2">
        <v>0</v>
      </c>
      <c r="SE147" s="2">
        <v>0</v>
      </c>
      <c r="SF147" s="2">
        <v>1</v>
      </c>
      <c r="SG147" s="2">
        <v>1</v>
      </c>
      <c r="SH147" s="2">
        <v>0</v>
      </c>
      <c r="SI147" s="2">
        <v>0</v>
      </c>
      <c r="SK147" s="2">
        <v>1</v>
      </c>
      <c r="SL147" s="2">
        <v>1</v>
      </c>
      <c r="SM147" s="2">
        <v>1</v>
      </c>
      <c r="SN147" s="2">
        <v>1</v>
      </c>
      <c r="SO147" s="2">
        <v>1</v>
      </c>
      <c r="SP147" s="2">
        <v>1</v>
      </c>
      <c r="SQ147" s="2">
        <v>0</v>
      </c>
      <c r="SR147" s="2">
        <v>0</v>
      </c>
      <c r="SS147" s="2">
        <v>1</v>
      </c>
      <c r="ST147" s="2">
        <v>1</v>
      </c>
      <c r="SU147" s="2">
        <v>1</v>
      </c>
      <c r="SV147" s="2">
        <v>1</v>
      </c>
      <c r="SW147" s="2">
        <v>1</v>
      </c>
      <c r="SX147" s="2">
        <v>1</v>
      </c>
      <c r="SY147" s="2">
        <v>1</v>
      </c>
      <c r="SZ147" s="2">
        <v>0</v>
      </c>
      <c r="TA147" s="2">
        <v>0</v>
      </c>
      <c r="TB147" s="2">
        <v>0</v>
      </c>
      <c r="TC147" s="2">
        <v>0</v>
      </c>
      <c r="TE147" s="2">
        <v>0</v>
      </c>
      <c r="TF147" s="2">
        <v>0</v>
      </c>
      <c r="TG147" s="2">
        <v>1</v>
      </c>
      <c r="TH147" s="2">
        <v>1</v>
      </c>
      <c r="TI147" s="2">
        <v>1</v>
      </c>
      <c r="TJ147" s="2">
        <v>1</v>
      </c>
      <c r="TK147" s="2">
        <v>0</v>
      </c>
      <c r="TL147" s="2">
        <v>1</v>
      </c>
      <c r="TM147" s="2">
        <v>1</v>
      </c>
      <c r="TN147" s="2">
        <v>1</v>
      </c>
      <c r="TO147" s="2">
        <v>1</v>
      </c>
      <c r="TP147" s="2">
        <v>1</v>
      </c>
      <c r="TQ147" s="2">
        <v>1</v>
      </c>
      <c r="TR147" s="2">
        <v>1</v>
      </c>
      <c r="TS147" s="2">
        <v>0</v>
      </c>
      <c r="TT147" s="2">
        <v>0</v>
      </c>
      <c r="TU147" s="2">
        <v>0</v>
      </c>
      <c r="TV147" s="2">
        <v>0</v>
      </c>
      <c r="TW147" s="2">
        <v>0</v>
      </c>
      <c r="TX147" s="2">
        <v>0</v>
      </c>
      <c r="TY147" s="2">
        <v>0</v>
      </c>
      <c r="UA147" s="2">
        <v>2</v>
      </c>
      <c r="UB147" s="2">
        <v>3</v>
      </c>
      <c r="UC147" s="2">
        <v>1</v>
      </c>
      <c r="UD147" s="2">
        <v>0</v>
      </c>
      <c r="UE147" s="2">
        <v>1</v>
      </c>
      <c r="UF147" s="2">
        <v>0</v>
      </c>
      <c r="UG147" s="2">
        <v>1</v>
      </c>
      <c r="UH147" s="2">
        <v>0</v>
      </c>
      <c r="UI147" s="2">
        <v>1</v>
      </c>
      <c r="UJ147" s="2">
        <v>1</v>
      </c>
      <c r="UK147" s="2">
        <v>0</v>
      </c>
      <c r="UL147" s="2">
        <v>0</v>
      </c>
      <c r="UM147" s="2">
        <v>0</v>
      </c>
      <c r="UN147" s="2">
        <v>1</v>
      </c>
      <c r="UO147" s="2">
        <v>0</v>
      </c>
      <c r="UP147" s="2">
        <v>1</v>
      </c>
      <c r="UQ147" s="2">
        <v>1</v>
      </c>
      <c r="UR147" s="2">
        <v>1</v>
      </c>
      <c r="US147" s="2">
        <v>1</v>
      </c>
      <c r="UT147" s="2">
        <v>0</v>
      </c>
      <c r="UU147" s="2">
        <v>1</v>
      </c>
      <c r="UV147" s="2">
        <v>1</v>
      </c>
      <c r="UW147" s="2">
        <v>1</v>
      </c>
      <c r="UX147" s="2">
        <v>1</v>
      </c>
      <c r="UY147" s="2">
        <v>0</v>
      </c>
      <c r="UZ147" s="2">
        <v>2</v>
      </c>
    </row>
    <row r="148" spans="1:572" x14ac:dyDescent="0.25">
      <c r="A148" s="2">
        <v>223</v>
      </c>
      <c r="B148" s="2" t="s">
        <v>114</v>
      </c>
      <c r="C148" s="2" t="s">
        <v>1328</v>
      </c>
      <c r="D148" s="2">
        <v>1</v>
      </c>
      <c r="F148" s="31" t="s">
        <v>2693</v>
      </c>
      <c r="G148" s="2">
        <v>1</v>
      </c>
      <c r="H148" s="2">
        <v>0</v>
      </c>
      <c r="J148" s="2">
        <v>1</v>
      </c>
      <c r="K148" s="2">
        <v>1</v>
      </c>
      <c r="L148" s="2">
        <v>1</v>
      </c>
      <c r="M148" s="2">
        <v>1</v>
      </c>
      <c r="N148" s="2">
        <v>1</v>
      </c>
      <c r="O148" s="2">
        <v>1</v>
      </c>
      <c r="P148" s="2">
        <v>1</v>
      </c>
      <c r="Q148" s="2">
        <v>0</v>
      </c>
      <c r="R148" s="2">
        <v>0</v>
      </c>
      <c r="S148" s="2">
        <v>0</v>
      </c>
      <c r="T148" s="2">
        <v>0</v>
      </c>
      <c r="U148" s="2">
        <v>1</v>
      </c>
      <c r="V148" s="2">
        <v>1</v>
      </c>
      <c r="W148" s="2">
        <v>0</v>
      </c>
      <c r="X148" s="2">
        <v>1</v>
      </c>
      <c r="Y148" s="2">
        <v>1</v>
      </c>
      <c r="Z148" s="2">
        <v>1</v>
      </c>
      <c r="AA148" s="2">
        <v>0</v>
      </c>
      <c r="AB148" s="2">
        <v>1</v>
      </c>
      <c r="AC148" s="2">
        <v>0</v>
      </c>
      <c r="AD148" s="2">
        <v>0</v>
      </c>
      <c r="AE148" s="2">
        <v>0</v>
      </c>
      <c r="AF148" s="2">
        <v>1</v>
      </c>
      <c r="AG148" s="2">
        <v>3</v>
      </c>
      <c r="AH148" s="2">
        <v>1</v>
      </c>
      <c r="AI148" s="2">
        <v>3</v>
      </c>
      <c r="AJ148" s="46">
        <v>1</v>
      </c>
      <c r="AK148" s="2">
        <v>0</v>
      </c>
      <c r="AL148" s="2">
        <v>0</v>
      </c>
      <c r="AM148" s="2">
        <v>0</v>
      </c>
      <c r="AN148" s="2">
        <v>0</v>
      </c>
      <c r="AO148" s="2">
        <v>0</v>
      </c>
      <c r="AP148" s="2">
        <v>1</v>
      </c>
      <c r="AQ148" s="2">
        <v>0</v>
      </c>
      <c r="AR148" s="2">
        <v>1</v>
      </c>
      <c r="AS148" s="2">
        <v>0</v>
      </c>
      <c r="AT148" s="2">
        <v>0</v>
      </c>
      <c r="AU148" s="2">
        <v>0</v>
      </c>
      <c r="AV148" s="2">
        <v>0</v>
      </c>
      <c r="AW148" s="2">
        <v>1</v>
      </c>
      <c r="AX148" s="2">
        <v>1</v>
      </c>
      <c r="AY148" s="2">
        <v>0</v>
      </c>
      <c r="AZ148" s="2">
        <v>0</v>
      </c>
      <c r="BA148" s="2">
        <v>0</v>
      </c>
      <c r="BB148" s="2">
        <v>1</v>
      </c>
      <c r="BC148" s="2">
        <v>0</v>
      </c>
      <c r="BD148" s="2">
        <v>1</v>
      </c>
      <c r="BE148" s="2">
        <v>0</v>
      </c>
      <c r="BF148" s="2">
        <v>1</v>
      </c>
      <c r="BG148" s="2">
        <v>0</v>
      </c>
      <c r="BH148" s="2">
        <v>0</v>
      </c>
      <c r="BI148" s="2">
        <v>0</v>
      </c>
      <c r="BJ148" s="2">
        <v>0</v>
      </c>
      <c r="BK148" s="2">
        <v>0</v>
      </c>
      <c r="BL148" s="2">
        <v>1</v>
      </c>
      <c r="BM148" s="2">
        <v>0</v>
      </c>
      <c r="BN148" s="2">
        <v>2</v>
      </c>
      <c r="BO148" s="2">
        <v>0</v>
      </c>
      <c r="BP148" s="2">
        <v>0</v>
      </c>
      <c r="BQ148" s="2">
        <v>0</v>
      </c>
      <c r="BR148" s="2">
        <v>0</v>
      </c>
      <c r="BS148" s="2">
        <v>1</v>
      </c>
      <c r="BT148" s="2">
        <v>1</v>
      </c>
      <c r="BU148" s="2">
        <v>0</v>
      </c>
      <c r="BV148" s="2">
        <v>0</v>
      </c>
      <c r="BW148" s="2">
        <v>0</v>
      </c>
      <c r="BX148" s="2">
        <v>1</v>
      </c>
      <c r="BY148" s="2">
        <v>0</v>
      </c>
      <c r="BZ148" s="2">
        <v>1</v>
      </c>
      <c r="CA148" s="2">
        <v>0</v>
      </c>
      <c r="CB148" s="2">
        <v>1</v>
      </c>
      <c r="CC148" s="2">
        <v>1</v>
      </c>
      <c r="CD148" s="2" t="s">
        <v>2536</v>
      </c>
      <c r="CE148" s="2">
        <v>100000</v>
      </c>
      <c r="CF148" s="46">
        <v>4000</v>
      </c>
      <c r="CG148" s="2">
        <v>1</v>
      </c>
      <c r="CH148" s="46">
        <v>7</v>
      </c>
      <c r="CI148" s="2">
        <v>6</v>
      </c>
      <c r="CJ148" s="2">
        <v>1</v>
      </c>
      <c r="CK148" s="2">
        <v>0</v>
      </c>
      <c r="CL148" s="2">
        <v>1</v>
      </c>
      <c r="CM148" s="2">
        <v>3</v>
      </c>
      <c r="CN148" s="2">
        <v>2</v>
      </c>
      <c r="CO148" s="2">
        <v>4</v>
      </c>
      <c r="CP148" s="2">
        <v>1</v>
      </c>
      <c r="CQ148" s="2">
        <v>1</v>
      </c>
      <c r="CR148" s="2">
        <v>1</v>
      </c>
      <c r="CT148" s="46">
        <v>0</v>
      </c>
      <c r="CU148" s="46"/>
      <c r="CV148" s="2">
        <v>0</v>
      </c>
      <c r="CX148" s="2">
        <v>0</v>
      </c>
      <c r="CZ148" s="2">
        <v>0</v>
      </c>
      <c r="DB148" s="46">
        <v>21</v>
      </c>
      <c r="DC148" s="46">
        <v>240</v>
      </c>
      <c r="DD148" s="46">
        <v>8</v>
      </c>
      <c r="DE148" s="46">
        <v>300</v>
      </c>
      <c r="DF148" s="2">
        <v>2</v>
      </c>
      <c r="DG148" s="2">
        <v>80</v>
      </c>
      <c r="DH148" s="46">
        <v>8</v>
      </c>
      <c r="DI148" s="46">
        <v>320</v>
      </c>
      <c r="DJ148" s="46">
        <v>1</v>
      </c>
      <c r="DK148" s="46">
        <v>40</v>
      </c>
      <c r="DL148" s="2">
        <v>6</v>
      </c>
      <c r="DM148" s="2">
        <v>240</v>
      </c>
      <c r="DN148" s="46">
        <v>10</v>
      </c>
      <c r="DO148" s="46">
        <v>400</v>
      </c>
      <c r="DP148" s="46">
        <v>4</v>
      </c>
      <c r="DQ148" s="46">
        <v>180</v>
      </c>
      <c r="DR148" s="2">
        <v>1</v>
      </c>
      <c r="DS148" s="46">
        <v>1</v>
      </c>
      <c r="DT148" s="46">
        <v>40</v>
      </c>
      <c r="DU148" s="46">
        <v>2</v>
      </c>
      <c r="DV148" s="46">
        <v>40</v>
      </c>
      <c r="DW148" s="46">
        <v>1</v>
      </c>
      <c r="DX148" s="46">
        <v>40</v>
      </c>
      <c r="DY148" s="46">
        <v>0</v>
      </c>
      <c r="DZ148" s="46"/>
      <c r="EA148" s="46">
        <v>2</v>
      </c>
      <c r="EB148" s="46">
        <v>80</v>
      </c>
      <c r="EC148" s="46">
        <v>0</v>
      </c>
      <c r="ED148" s="46"/>
      <c r="EE148" s="46">
        <v>1</v>
      </c>
      <c r="EF148" s="46">
        <v>40</v>
      </c>
      <c r="EG148" s="46">
        <v>0</v>
      </c>
      <c r="EH148" s="46"/>
      <c r="EI148" s="2">
        <v>0</v>
      </c>
      <c r="EJ148" s="2">
        <v>0</v>
      </c>
      <c r="EK148" s="2">
        <v>0</v>
      </c>
      <c r="EL148" s="2">
        <v>0</v>
      </c>
      <c r="EM148" s="2">
        <v>0</v>
      </c>
      <c r="EN148" s="2">
        <v>0</v>
      </c>
      <c r="EO148" s="2">
        <v>0</v>
      </c>
      <c r="EP148" s="2">
        <v>0</v>
      </c>
      <c r="EQ148" s="2">
        <v>0</v>
      </c>
      <c r="ER148" s="2">
        <v>0</v>
      </c>
      <c r="ES148" s="2">
        <v>0</v>
      </c>
      <c r="ET148" s="2">
        <v>0</v>
      </c>
      <c r="EU148" s="2">
        <v>0</v>
      </c>
      <c r="FD148" s="2">
        <v>0</v>
      </c>
      <c r="FZ148" s="2">
        <v>0</v>
      </c>
      <c r="GV148" s="2">
        <v>0</v>
      </c>
      <c r="HR148" s="2">
        <v>0</v>
      </c>
      <c r="HS148" s="2">
        <v>0</v>
      </c>
      <c r="HT148" s="2">
        <v>0</v>
      </c>
      <c r="HU148" s="2">
        <v>0</v>
      </c>
      <c r="HV148" s="2">
        <v>0</v>
      </c>
      <c r="HW148" s="2">
        <v>0</v>
      </c>
      <c r="HX148" s="2">
        <v>0</v>
      </c>
      <c r="HY148" s="2">
        <v>0</v>
      </c>
      <c r="HZ148" s="2">
        <v>0</v>
      </c>
      <c r="IA148" s="2">
        <v>0</v>
      </c>
      <c r="IB148" s="2">
        <v>0</v>
      </c>
      <c r="IC148" s="2">
        <v>0</v>
      </c>
      <c r="ID148" s="2">
        <v>0</v>
      </c>
      <c r="IE148" s="2">
        <v>0</v>
      </c>
      <c r="IF148" s="2">
        <v>0</v>
      </c>
      <c r="IG148" s="2">
        <v>0</v>
      </c>
      <c r="IP148" s="2">
        <v>0</v>
      </c>
      <c r="IQ148" s="2">
        <v>0</v>
      </c>
      <c r="IR148" s="2">
        <v>0</v>
      </c>
      <c r="IS148" s="2">
        <v>0</v>
      </c>
      <c r="IT148" s="2">
        <v>2</v>
      </c>
      <c r="IU148" s="2">
        <v>3</v>
      </c>
      <c r="IV148" s="2">
        <v>0</v>
      </c>
      <c r="IW148" s="2">
        <v>2</v>
      </c>
      <c r="IX148" s="2">
        <v>0</v>
      </c>
      <c r="IY148" s="2">
        <v>0</v>
      </c>
      <c r="IZ148" s="2">
        <v>0</v>
      </c>
      <c r="JA148" s="2">
        <v>0</v>
      </c>
      <c r="JB148" s="2">
        <v>0</v>
      </c>
      <c r="JK148" s="2">
        <v>0</v>
      </c>
      <c r="JL148" s="2">
        <v>0</v>
      </c>
      <c r="JM148" s="2">
        <v>0</v>
      </c>
      <c r="JN148" s="2">
        <v>0</v>
      </c>
      <c r="JO148" s="2">
        <v>0</v>
      </c>
      <c r="JP148" s="2">
        <v>0</v>
      </c>
      <c r="JQ148" s="2">
        <v>0</v>
      </c>
      <c r="JR148" s="2">
        <v>0</v>
      </c>
      <c r="JS148" s="2">
        <v>0</v>
      </c>
      <c r="JT148" s="2">
        <v>0</v>
      </c>
      <c r="JU148" s="2">
        <v>0</v>
      </c>
      <c r="JV148" s="2">
        <v>0</v>
      </c>
      <c r="JW148" s="2">
        <v>0</v>
      </c>
      <c r="KF148" s="2">
        <v>1</v>
      </c>
      <c r="KG148" s="2">
        <v>14</v>
      </c>
      <c r="KH148" s="2">
        <v>1</v>
      </c>
      <c r="KJ148" s="2">
        <v>2</v>
      </c>
      <c r="KK148" s="2">
        <v>4</v>
      </c>
      <c r="KL148" s="2">
        <v>4</v>
      </c>
      <c r="KM148" s="2">
        <v>4</v>
      </c>
      <c r="KN148" s="2">
        <v>3</v>
      </c>
      <c r="KO148" s="2">
        <v>3</v>
      </c>
      <c r="KP148" s="2">
        <v>4</v>
      </c>
      <c r="KQ148" s="2">
        <v>3</v>
      </c>
      <c r="KR148" s="2">
        <v>4</v>
      </c>
      <c r="KS148" s="2">
        <v>4</v>
      </c>
      <c r="KT148" s="2">
        <v>3</v>
      </c>
      <c r="KU148" s="2">
        <v>3</v>
      </c>
      <c r="KV148" s="2">
        <v>0</v>
      </c>
      <c r="LE148" s="2">
        <v>1</v>
      </c>
      <c r="LF148" s="2">
        <v>1</v>
      </c>
      <c r="LG148" s="2">
        <v>1</v>
      </c>
      <c r="LH148" s="2">
        <v>1</v>
      </c>
      <c r="LI148" s="2">
        <v>1</v>
      </c>
      <c r="LJ148" s="2">
        <v>1</v>
      </c>
      <c r="LK148" s="2">
        <v>1</v>
      </c>
      <c r="LL148" s="2">
        <v>1</v>
      </c>
      <c r="LM148" s="2">
        <v>1</v>
      </c>
      <c r="LN148" s="46">
        <v>1</v>
      </c>
      <c r="LO148" s="46">
        <v>2</v>
      </c>
      <c r="LP148" s="2">
        <v>1</v>
      </c>
      <c r="LQ148" s="2">
        <v>1</v>
      </c>
      <c r="LR148" s="2">
        <v>1</v>
      </c>
      <c r="LS148" s="2">
        <v>1</v>
      </c>
      <c r="LT148" s="46">
        <v>1</v>
      </c>
      <c r="LU148" s="46">
        <v>1</v>
      </c>
      <c r="LV148" s="2">
        <v>1</v>
      </c>
      <c r="LW148" s="2">
        <v>1</v>
      </c>
      <c r="LX148" s="2">
        <v>0</v>
      </c>
      <c r="LY148" s="46">
        <v>0</v>
      </c>
      <c r="LZ148" s="46">
        <v>1</v>
      </c>
      <c r="MA148" s="46">
        <v>0</v>
      </c>
      <c r="MB148" s="2">
        <v>0</v>
      </c>
      <c r="MC148" s="2">
        <v>1</v>
      </c>
      <c r="MD148" s="2">
        <v>0</v>
      </c>
      <c r="ME148" s="2">
        <v>0</v>
      </c>
      <c r="MF148" s="2">
        <v>0</v>
      </c>
      <c r="MG148" s="2">
        <v>0</v>
      </c>
      <c r="MH148" s="2">
        <v>0</v>
      </c>
      <c r="MI148" s="2">
        <v>1</v>
      </c>
      <c r="MJ148" s="2">
        <v>1</v>
      </c>
      <c r="MK148" s="2">
        <v>1</v>
      </c>
      <c r="ML148" s="2">
        <v>0</v>
      </c>
      <c r="MM148" s="2">
        <v>0</v>
      </c>
      <c r="MN148" s="46">
        <v>1</v>
      </c>
      <c r="MO148" s="46">
        <v>1</v>
      </c>
      <c r="MP148" s="2">
        <v>0</v>
      </c>
      <c r="MQ148" s="2">
        <v>1</v>
      </c>
      <c r="MR148" s="2">
        <v>0</v>
      </c>
      <c r="MS148" s="2">
        <v>1</v>
      </c>
      <c r="MT148" s="2">
        <v>1</v>
      </c>
      <c r="MU148" s="2">
        <v>1</v>
      </c>
      <c r="MV148" s="2">
        <v>1</v>
      </c>
      <c r="MW148" s="2">
        <v>1</v>
      </c>
      <c r="MX148" s="2">
        <v>1</v>
      </c>
      <c r="MY148" s="2">
        <v>1</v>
      </c>
      <c r="MZ148" s="2">
        <v>1</v>
      </c>
      <c r="NA148" s="2">
        <v>1</v>
      </c>
      <c r="NB148" s="2">
        <v>1</v>
      </c>
      <c r="NC148" s="2">
        <v>1</v>
      </c>
      <c r="ND148" s="2">
        <v>1</v>
      </c>
      <c r="NE148" s="2">
        <v>0</v>
      </c>
      <c r="NF148" s="46">
        <v>1</v>
      </c>
      <c r="NG148" s="46">
        <v>1</v>
      </c>
      <c r="NH148" s="2">
        <v>1</v>
      </c>
      <c r="NI148" s="2">
        <v>1</v>
      </c>
      <c r="NJ148" s="38">
        <v>44167</v>
      </c>
      <c r="NK148" s="2">
        <v>2</v>
      </c>
      <c r="NL148" s="2">
        <v>1</v>
      </c>
      <c r="NM148" s="2">
        <v>0</v>
      </c>
      <c r="NN148" s="2">
        <v>0</v>
      </c>
      <c r="NO148" s="2">
        <v>0</v>
      </c>
      <c r="NP148" s="2">
        <v>0</v>
      </c>
      <c r="NQ148" s="2">
        <v>0</v>
      </c>
      <c r="NR148" s="2">
        <v>1</v>
      </c>
      <c r="NS148" s="2">
        <v>0</v>
      </c>
      <c r="NT148" s="2">
        <v>1</v>
      </c>
      <c r="NU148" s="2">
        <v>0</v>
      </c>
      <c r="NV148" s="2">
        <v>0</v>
      </c>
      <c r="NW148" s="2">
        <v>0</v>
      </c>
      <c r="NX148" s="2">
        <v>0</v>
      </c>
      <c r="NY148" s="2">
        <v>0</v>
      </c>
      <c r="NZ148" s="2">
        <v>0</v>
      </c>
      <c r="OA148" s="2">
        <v>0</v>
      </c>
      <c r="OB148" s="2">
        <v>0</v>
      </c>
      <c r="OC148" s="2">
        <v>0</v>
      </c>
      <c r="OD148" s="2">
        <v>0</v>
      </c>
      <c r="OE148" s="2">
        <v>0</v>
      </c>
      <c r="OF148" s="2">
        <v>0</v>
      </c>
      <c r="OG148" s="2">
        <v>0</v>
      </c>
      <c r="OH148" s="2">
        <v>1</v>
      </c>
      <c r="OI148" s="2">
        <v>1</v>
      </c>
      <c r="OJ148" s="2">
        <v>1</v>
      </c>
      <c r="OK148" s="2">
        <v>1</v>
      </c>
      <c r="OL148" s="2">
        <v>1</v>
      </c>
      <c r="OM148" s="2">
        <v>1</v>
      </c>
      <c r="ON148" s="2">
        <v>1</v>
      </c>
      <c r="OO148" s="2">
        <v>1</v>
      </c>
      <c r="OP148" s="2">
        <v>1</v>
      </c>
      <c r="OQ148" s="2">
        <v>1</v>
      </c>
      <c r="OR148" s="2">
        <v>1</v>
      </c>
      <c r="OS148" s="2">
        <v>1</v>
      </c>
      <c r="OT148" s="46">
        <v>1</v>
      </c>
      <c r="OU148" s="2">
        <v>1</v>
      </c>
      <c r="OV148" s="2">
        <v>1</v>
      </c>
      <c r="OW148" s="2">
        <v>1</v>
      </c>
      <c r="OX148" s="2">
        <v>1</v>
      </c>
      <c r="OY148" s="2">
        <v>1</v>
      </c>
      <c r="OZ148" s="2">
        <v>1</v>
      </c>
      <c r="PA148" s="2">
        <v>1</v>
      </c>
      <c r="PB148" s="2">
        <v>1</v>
      </c>
      <c r="PC148" s="46">
        <v>1</v>
      </c>
      <c r="PD148" s="46">
        <v>1</v>
      </c>
      <c r="PE148" s="2">
        <v>1</v>
      </c>
      <c r="PF148" s="2">
        <v>1</v>
      </c>
      <c r="PG148" s="2">
        <v>1</v>
      </c>
      <c r="PH148" s="46">
        <v>1</v>
      </c>
      <c r="PI148" s="2">
        <v>1</v>
      </c>
      <c r="PJ148" s="2">
        <v>1</v>
      </c>
      <c r="PK148" s="2">
        <v>1</v>
      </c>
      <c r="PL148" s="2">
        <v>1</v>
      </c>
      <c r="PM148" s="2">
        <v>1</v>
      </c>
      <c r="PN148" s="2">
        <v>1</v>
      </c>
      <c r="PO148" s="2">
        <v>1</v>
      </c>
      <c r="PP148" s="2">
        <v>3</v>
      </c>
      <c r="PQ148" s="2">
        <v>3</v>
      </c>
      <c r="PR148" s="2">
        <v>1</v>
      </c>
      <c r="PS148" s="2">
        <v>1</v>
      </c>
      <c r="PT148" s="2">
        <v>1</v>
      </c>
      <c r="PU148" s="2">
        <v>1</v>
      </c>
      <c r="PV148" s="2">
        <v>1</v>
      </c>
      <c r="PW148" s="2">
        <v>1</v>
      </c>
      <c r="PX148" s="2">
        <v>1</v>
      </c>
      <c r="PY148" s="2">
        <v>1</v>
      </c>
      <c r="PZ148" s="2">
        <v>1</v>
      </c>
      <c r="QA148" s="2">
        <v>1</v>
      </c>
      <c r="QB148" s="2">
        <v>1</v>
      </c>
      <c r="QC148" s="2">
        <v>1</v>
      </c>
      <c r="QD148" s="2">
        <v>1</v>
      </c>
      <c r="QE148" s="2">
        <v>1</v>
      </c>
      <c r="QF148" s="2">
        <v>1</v>
      </c>
      <c r="QG148" s="2">
        <v>1</v>
      </c>
      <c r="QH148" s="2">
        <v>1</v>
      </c>
      <c r="QI148" s="2">
        <v>1</v>
      </c>
      <c r="QJ148" s="2">
        <v>1</v>
      </c>
      <c r="QK148" s="2">
        <v>0</v>
      </c>
      <c r="QL148" s="2">
        <v>1</v>
      </c>
      <c r="QM148" s="2">
        <v>1</v>
      </c>
      <c r="QN148" s="2">
        <v>0</v>
      </c>
      <c r="QO148" s="2">
        <v>1</v>
      </c>
      <c r="QP148" s="2">
        <v>1</v>
      </c>
      <c r="QQ148" s="2">
        <v>1</v>
      </c>
      <c r="QR148" s="2">
        <v>0</v>
      </c>
      <c r="QT148" s="2">
        <v>1</v>
      </c>
      <c r="QU148" s="2" t="s">
        <v>1344</v>
      </c>
      <c r="QV148" s="2">
        <v>1</v>
      </c>
      <c r="QW148" s="2">
        <v>1</v>
      </c>
      <c r="QX148" s="2">
        <v>1</v>
      </c>
      <c r="QY148" s="2">
        <v>1</v>
      </c>
      <c r="QZ148" s="2">
        <v>1</v>
      </c>
      <c r="RA148" s="2">
        <v>1</v>
      </c>
      <c r="RB148" s="2">
        <v>1</v>
      </c>
      <c r="RC148" s="2">
        <v>1</v>
      </c>
      <c r="RD148" s="2">
        <v>2</v>
      </c>
      <c r="RE148" s="2">
        <v>1</v>
      </c>
      <c r="RF148" s="2">
        <v>1</v>
      </c>
      <c r="RG148" s="2">
        <v>1</v>
      </c>
      <c r="RH148" s="2">
        <v>1</v>
      </c>
      <c r="RJ148" s="2">
        <v>1</v>
      </c>
      <c r="RK148" s="2">
        <v>1</v>
      </c>
      <c r="RL148" s="2">
        <v>1</v>
      </c>
      <c r="RM148" s="2">
        <v>0</v>
      </c>
      <c r="RN148" s="2">
        <v>0</v>
      </c>
      <c r="RO148" s="2">
        <v>0</v>
      </c>
      <c r="RP148" s="2">
        <v>1</v>
      </c>
      <c r="RQ148" s="2">
        <v>0</v>
      </c>
      <c r="RR148" s="2">
        <v>1</v>
      </c>
      <c r="RS148" s="2">
        <v>1</v>
      </c>
      <c r="RT148" s="2">
        <v>0</v>
      </c>
      <c r="RU148" s="2">
        <v>1</v>
      </c>
      <c r="RV148" s="2">
        <v>0</v>
      </c>
      <c r="RW148" s="2">
        <v>1</v>
      </c>
      <c r="RX148" s="2">
        <v>1</v>
      </c>
      <c r="RY148" s="2">
        <v>1</v>
      </c>
      <c r="RZ148" s="2">
        <v>1</v>
      </c>
      <c r="SA148" s="2">
        <v>1</v>
      </c>
      <c r="SB148" s="2">
        <v>1</v>
      </c>
      <c r="SC148" s="2">
        <v>0</v>
      </c>
      <c r="SD148" s="2">
        <v>0</v>
      </c>
      <c r="SE148" s="2">
        <v>0</v>
      </c>
      <c r="SF148" s="2">
        <v>0</v>
      </c>
      <c r="SG148" s="2">
        <v>0</v>
      </c>
      <c r="SH148" s="2">
        <v>0</v>
      </c>
      <c r="SI148" s="2">
        <v>0</v>
      </c>
      <c r="SK148" s="2">
        <v>1</v>
      </c>
      <c r="SL148" s="2">
        <v>1</v>
      </c>
      <c r="SM148" s="2">
        <v>1</v>
      </c>
      <c r="SN148" s="2">
        <v>1</v>
      </c>
      <c r="SO148" s="2">
        <v>1</v>
      </c>
      <c r="SP148" s="2">
        <v>1</v>
      </c>
      <c r="SQ148" s="2">
        <v>1</v>
      </c>
      <c r="SR148" s="2">
        <v>1</v>
      </c>
      <c r="SS148" s="2">
        <v>1</v>
      </c>
      <c r="ST148" s="2">
        <v>1</v>
      </c>
      <c r="SU148" s="2">
        <v>1</v>
      </c>
      <c r="SV148" s="2">
        <v>1</v>
      </c>
      <c r="SW148" s="2">
        <v>1</v>
      </c>
      <c r="SX148" s="2">
        <v>1</v>
      </c>
      <c r="SY148" s="2">
        <v>0</v>
      </c>
      <c r="SZ148" s="2">
        <v>0</v>
      </c>
      <c r="TA148" s="2">
        <v>0</v>
      </c>
      <c r="TB148" s="2">
        <v>0</v>
      </c>
      <c r="TC148" s="2">
        <v>0</v>
      </c>
      <c r="TE148" s="2">
        <v>1</v>
      </c>
      <c r="TF148" s="2">
        <v>1</v>
      </c>
      <c r="TG148" s="2">
        <v>1</v>
      </c>
      <c r="TH148" s="2">
        <v>1</v>
      </c>
      <c r="TI148" s="2">
        <v>1</v>
      </c>
      <c r="TJ148" s="2">
        <v>1</v>
      </c>
      <c r="TK148" s="2">
        <v>1</v>
      </c>
      <c r="TL148" s="2">
        <v>1</v>
      </c>
      <c r="TM148" s="2">
        <v>1</v>
      </c>
      <c r="TN148" s="2">
        <v>1</v>
      </c>
      <c r="TO148" s="2">
        <v>1</v>
      </c>
      <c r="TP148" s="2">
        <v>1</v>
      </c>
      <c r="TQ148" s="2">
        <v>1</v>
      </c>
      <c r="TR148" s="2">
        <v>1</v>
      </c>
      <c r="TS148" s="2">
        <v>1</v>
      </c>
      <c r="TT148" s="2">
        <v>1</v>
      </c>
      <c r="TU148" s="2">
        <v>1</v>
      </c>
      <c r="TV148" s="2">
        <v>1</v>
      </c>
      <c r="TW148" s="2">
        <v>1</v>
      </c>
      <c r="TX148" s="2">
        <v>1</v>
      </c>
      <c r="TY148" s="2">
        <v>0</v>
      </c>
      <c r="UA148" s="2">
        <v>1</v>
      </c>
      <c r="UB148" s="2">
        <v>1</v>
      </c>
      <c r="UC148" s="2">
        <v>1</v>
      </c>
      <c r="UD148" s="2">
        <v>0</v>
      </c>
      <c r="UE148" s="2">
        <v>1</v>
      </c>
      <c r="UF148" s="2">
        <v>0</v>
      </c>
      <c r="UG148" s="2">
        <v>0</v>
      </c>
      <c r="UH148" s="2">
        <v>0</v>
      </c>
      <c r="UI148" s="2">
        <v>0</v>
      </c>
      <c r="UJ148" s="2">
        <v>0</v>
      </c>
      <c r="UK148" s="2">
        <v>0</v>
      </c>
      <c r="UL148" s="2">
        <v>0</v>
      </c>
      <c r="UM148" s="2">
        <v>0</v>
      </c>
      <c r="UN148" s="2">
        <v>0</v>
      </c>
      <c r="UO148" s="2">
        <v>0</v>
      </c>
      <c r="UP148" s="2">
        <v>1</v>
      </c>
      <c r="UQ148" s="2">
        <v>0</v>
      </c>
      <c r="UR148" s="2">
        <v>0</v>
      </c>
      <c r="US148" s="2">
        <v>0</v>
      </c>
      <c r="UT148" s="2">
        <v>0</v>
      </c>
      <c r="UU148" s="2">
        <v>0</v>
      </c>
      <c r="UV148" s="2">
        <v>0</v>
      </c>
      <c r="UW148" s="2">
        <v>0</v>
      </c>
      <c r="UX148" s="2">
        <v>0</v>
      </c>
      <c r="UY148" s="2">
        <v>0</v>
      </c>
      <c r="UZ148" s="2">
        <v>2</v>
      </c>
    </row>
    <row r="149" spans="1:572" x14ac:dyDescent="0.25">
      <c r="A149" s="2">
        <v>225</v>
      </c>
      <c r="B149" s="2" t="s">
        <v>114</v>
      </c>
      <c r="C149" s="2" t="s">
        <v>1328</v>
      </c>
      <c r="D149" s="2">
        <v>1</v>
      </c>
      <c r="F149" s="31" t="s">
        <v>2694</v>
      </c>
      <c r="G149" s="2">
        <v>1</v>
      </c>
      <c r="H149" s="2">
        <v>0</v>
      </c>
      <c r="J149" s="2">
        <v>1</v>
      </c>
      <c r="K149" s="2">
        <v>1</v>
      </c>
      <c r="L149" s="2">
        <v>1</v>
      </c>
      <c r="M149" s="2">
        <v>1</v>
      </c>
      <c r="N149" s="2">
        <v>1</v>
      </c>
      <c r="O149" s="2">
        <v>1</v>
      </c>
      <c r="P149" s="2">
        <v>1</v>
      </c>
      <c r="Q149" s="2">
        <v>0</v>
      </c>
      <c r="R149" s="2">
        <v>1</v>
      </c>
      <c r="S149" s="2">
        <v>1</v>
      </c>
      <c r="T149" s="2">
        <v>1</v>
      </c>
      <c r="U149" s="2">
        <v>1</v>
      </c>
      <c r="V149" s="2">
        <v>1</v>
      </c>
      <c r="W149" s="2">
        <v>1</v>
      </c>
      <c r="X149" s="2">
        <v>1</v>
      </c>
      <c r="Y149" s="2">
        <v>1</v>
      </c>
      <c r="Z149" s="2">
        <v>1</v>
      </c>
      <c r="AA149" s="2">
        <v>1</v>
      </c>
      <c r="AB149" s="2">
        <v>1</v>
      </c>
      <c r="AC149" s="2">
        <v>1</v>
      </c>
      <c r="AD149" s="2">
        <v>1</v>
      </c>
      <c r="AE149" s="2">
        <v>0</v>
      </c>
      <c r="AF149" s="2">
        <v>1</v>
      </c>
      <c r="AG149" s="2">
        <v>3</v>
      </c>
      <c r="AH149" s="2">
        <v>1</v>
      </c>
      <c r="AI149" s="2">
        <v>3</v>
      </c>
      <c r="AJ149" s="46">
        <v>1</v>
      </c>
      <c r="AK149" s="2">
        <v>1</v>
      </c>
      <c r="AL149" s="2">
        <v>0</v>
      </c>
      <c r="AM149" s="2">
        <v>0</v>
      </c>
      <c r="AN149" s="2">
        <v>0</v>
      </c>
      <c r="AO149" s="2">
        <v>0</v>
      </c>
      <c r="AP149" s="2">
        <v>1</v>
      </c>
      <c r="AQ149" s="2">
        <v>0</v>
      </c>
      <c r="AR149" s="2">
        <v>1</v>
      </c>
      <c r="AS149" s="2">
        <v>0</v>
      </c>
      <c r="AT149" s="2">
        <v>1</v>
      </c>
      <c r="AU149" s="2">
        <v>0</v>
      </c>
      <c r="AV149" s="2">
        <v>0</v>
      </c>
      <c r="AW149" s="2">
        <v>1</v>
      </c>
      <c r="AX149" s="2">
        <v>0</v>
      </c>
      <c r="AY149" s="2">
        <v>0</v>
      </c>
      <c r="AZ149" s="2">
        <v>0</v>
      </c>
      <c r="BA149" s="2">
        <v>0</v>
      </c>
      <c r="BB149" s="2">
        <v>1</v>
      </c>
      <c r="BC149" s="2">
        <v>0</v>
      </c>
      <c r="BD149" s="2">
        <v>0</v>
      </c>
      <c r="BE149" s="2">
        <v>0</v>
      </c>
      <c r="BF149" s="2">
        <v>1</v>
      </c>
      <c r="BG149" s="2">
        <v>15</v>
      </c>
      <c r="BH149" s="2">
        <v>0</v>
      </c>
      <c r="BI149" s="2">
        <v>0</v>
      </c>
      <c r="BJ149" s="2">
        <v>0</v>
      </c>
      <c r="BK149" s="2">
        <v>0</v>
      </c>
      <c r="BL149" s="2">
        <v>0</v>
      </c>
      <c r="BM149" s="2">
        <v>0</v>
      </c>
      <c r="BN149" s="2">
        <v>0</v>
      </c>
      <c r="BO149" s="2">
        <v>0</v>
      </c>
      <c r="BP149" s="2">
        <v>0</v>
      </c>
      <c r="BQ149" s="2">
        <v>0</v>
      </c>
      <c r="BR149" s="2">
        <v>0</v>
      </c>
      <c r="BS149" s="2">
        <v>0</v>
      </c>
      <c r="CB149" s="2">
        <v>1</v>
      </c>
      <c r="CC149" s="2">
        <v>1</v>
      </c>
      <c r="CD149" s="2" t="s">
        <v>1481</v>
      </c>
      <c r="CE149" s="2">
        <v>28971</v>
      </c>
      <c r="CF149" s="46">
        <v>24000</v>
      </c>
      <c r="CG149" s="2">
        <v>1</v>
      </c>
      <c r="CH149" s="46">
        <v>6</v>
      </c>
      <c r="CI149" s="2">
        <v>4</v>
      </c>
      <c r="CJ149" s="2">
        <v>0</v>
      </c>
      <c r="CK149" s="2">
        <v>0</v>
      </c>
      <c r="CL149" s="2">
        <v>1</v>
      </c>
      <c r="CM149" s="2">
        <v>0</v>
      </c>
      <c r="CN149" s="2">
        <v>1</v>
      </c>
      <c r="CO149" s="2">
        <v>1</v>
      </c>
      <c r="CP149" s="2">
        <v>1</v>
      </c>
      <c r="CQ149" s="2">
        <v>2</v>
      </c>
      <c r="CR149" s="2">
        <v>2</v>
      </c>
      <c r="CS149" s="2">
        <v>4</v>
      </c>
      <c r="CT149" s="46">
        <v>15</v>
      </c>
      <c r="CU149" s="46">
        <v>600</v>
      </c>
      <c r="CV149" s="2">
        <v>0</v>
      </c>
      <c r="CX149" s="2">
        <v>1</v>
      </c>
      <c r="CY149" s="2">
        <v>40</v>
      </c>
      <c r="CZ149" s="2">
        <v>2</v>
      </c>
      <c r="DA149" s="2">
        <v>80</v>
      </c>
      <c r="DB149" s="46">
        <v>4</v>
      </c>
      <c r="DC149" s="46">
        <v>240</v>
      </c>
      <c r="DD149" s="46">
        <v>9</v>
      </c>
      <c r="DE149" s="46">
        <v>180</v>
      </c>
      <c r="DF149" s="2">
        <v>0</v>
      </c>
      <c r="DH149" s="46">
        <v>4</v>
      </c>
      <c r="DI149" s="46">
        <v>120</v>
      </c>
      <c r="DJ149" s="46">
        <v>0</v>
      </c>
      <c r="DK149" s="46"/>
      <c r="DL149" s="2">
        <v>0</v>
      </c>
      <c r="DN149" s="46">
        <v>0</v>
      </c>
      <c r="DO149" s="46"/>
      <c r="DP149" s="46">
        <v>4</v>
      </c>
      <c r="DQ149" s="46">
        <v>160</v>
      </c>
      <c r="DR149" s="2">
        <v>1</v>
      </c>
      <c r="DS149" s="46">
        <v>2</v>
      </c>
      <c r="DT149" s="46">
        <v>40</v>
      </c>
      <c r="DU149" s="46">
        <v>1</v>
      </c>
      <c r="DV149" s="46">
        <v>40</v>
      </c>
      <c r="DW149" s="46">
        <v>0</v>
      </c>
      <c r="DX149" s="46"/>
      <c r="DY149" s="46">
        <v>0</v>
      </c>
      <c r="DZ149" s="46"/>
      <c r="EA149" s="46">
        <v>1</v>
      </c>
      <c r="EB149" s="46">
        <v>40</v>
      </c>
      <c r="EC149" s="46">
        <v>0</v>
      </c>
      <c r="ED149" s="46"/>
      <c r="EE149" s="46">
        <v>1</v>
      </c>
      <c r="EF149" s="46">
        <v>0</v>
      </c>
      <c r="EG149" s="46">
        <v>0</v>
      </c>
      <c r="EH149" s="46"/>
      <c r="EI149" s="2">
        <v>0</v>
      </c>
      <c r="EJ149" s="2">
        <v>0</v>
      </c>
      <c r="EK149" s="2">
        <v>2</v>
      </c>
      <c r="EL149" s="2">
        <v>1</v>
      </c>
      <c r="EM149" s="2">
        <v>0</v>
      </c>
      <c r="EN149" s="2">
        <v>2</v>
      </c>
      <c r="EO149" s="2">
        <v>0</v>
      </c>
      <c r="EP149" s="2">
        <v>2</v>
      </c>
      <c r="EQ149" s="2">
        <v>0</v>
      </c>
      <c r="ER149" s="2">
        <v>0</v>
      </c>
      <c r="ES149" s="2">
        <v>1</v>
      </c>
      <c r="ET149" s="2">
        <v>0</v>
      </c>
      <c r="EU149" s="2">
        <v>1</v>
      </c>
      <c r="EV149" s="2">
        <v>1</v>
      </c>
      <c r="EW149" s="2">
        <v>0</v>
      </c>
      <c r="EX149" s="2">
        <v>1</v>
      </c>
      <c r="EY149" s="2">
        <v>1</v>
      </c>
      <c r="EZ149" s="2">
        <v>0</v>
      </c>
      <c r="FA149" s="2">
        <v>1</v>
      </c>
      <c r="FB149" s="2">
        <v>0</v>
      </c>
      <c r="FC149" s="2">
        <v>0</v>
      </c>
      <c r="FD149" s="2">
        <v>1</v>
      </c>
      <c r="FE149" s="2">
        <v>0</v>
      </c>
      <c r="FF149" s="2">
        <v>0</v>
      </c>
      <c r="FG149" s="2">
        <v>0</v>
      </c>
      <c r="FH149" s="2">
        <v>0</v>
      </c>
      <c r="FI149" s="2">
        <v>4</v>
      </c>
      <c r="FJ149" s="2">
        <v>0</v>
      </c>
      <c r="FK149" s="2">
        <v>0</v>
      </c>
      <c r="FL149" s="2">
        <v>0</v>
      </c>
      <c r="FM149" s="2">
        <v>0</v>
      </c>
      <c r="FN149" s="2">
        <v>0</v>
      </c>
      <c r="FO149" s="2">
        <v>0</v>
      </c>
      <c r="FP149" s="2">
        <v>4</v>
      </c>
      <c r="FQ149" s="2">
        <v>1</v>
      </c>
      <c r="FR149" s="2">
        <v>1</v>
      </c>
      <c r="FS149" s="2">
        <v>0</v>
      </c>
      <c r="FT149" s="2">
        <v>0</v>
      </c>
      <c r="FU149" s="2">
        <v>0</v>
      </c>
      <c r="FV149" s="2">
        <v>1</v>
      </c>
      <c r="FW149" s="2">
        <v>0</v>
      </c>
      <c r="FX149" s="2">
        <v>1</v>
      </c>
      <c r="FY149" s="2">
        <v>0</v>
      </c>
      <c r="FZ149" s="2">
        <v>0</v>
      </c>
      <c r="GV149" s="2">
        <v>1</v>
      </c>
      <c r="GW149" s="2">
        <v>0</v>
      </c>
      <c r="GX149" s="2">
        <v>0</v>
      </c>
      <c r="GY149" s="2">
        <v>0</v>
      </c>
      <c r="GZ149" s="2">
        <v>0</v>
      </c>
      <c r="HA149" s="2">
        <v>0</v>
      </c>
      <c r="HB149" s="2">
        <v>1</v>
      </c>
      <c r="HC149" s="2">
        <v>0</v>
      </c>
      <c r="HD149" s="2">
        <v>1</v>
      </c>
      <c r="HE149" s="2">
        <v>0</v>
      </c>
      <c r="HF149" s="2">
        <v>0</v>
      </c>
      <c r="HG149" s="2">
        <v>0</v>
      </c>
      <c r="HH149" s="2">
        <v>0</v>
      </c>
      <c r="HI149" s="2">
        <v>0</v>
      </c>
      <c r="HR149" s="2">
        <v>1</v>
      </c>
      <c r="HS149" s="2">
        <v>1</v>
      </c>
      <c r="HT149" s="2">
        <v>1</v>
      </c>
      <c r="HU149" s="2">
        <v>0</v>
      </c>
      <c r="HV149" s="2">
        <v>0</v>
      </c>
      <c r="HW149" s="2">
        <v>0</v>
      </c>
      <c r="HX149" s="2">
        <v>0</v>
      </c>
      <c r="HY149" s="2">
        <v>0</v>
      </c>
      <c r="HZ149" s="2">
        <v>0</v>
      </c>
      <c r="IA149" s="2">
        <v>1</v>
      </c>
      <c r="IB149" s="2">
        <v>0</v>
      </c>
      <c r="IC149" s="2">
        <v>0</v>
      </c>
      <c r="ID149" s="2">
        <v>0</v>
      </c>
      <c r="IE149" s="2">
        <v>1</v>
      </c>
      <c r="IF149" s="2">
        <v>0</v>
      </c>
      <c r="IG149" s="2">
        <v>1</v>
      </c>
      <c r="IH149" s="2">
        <v>1</v>
      </c>
      <c r="II149" s="2">
        <v>0</v>
      </c>
      <c r="IJ149" s="2">
        <v>0</v>
      </c>
      <c r="IK149" s="2">
        <v>0</v>
      </c>
      <c r="IL149" s="2">
        <v>1</v>
      </c>
      <c r="IM149" s="2">
        <v>0</v>
      </c>
      <c r="IN149" s="2">
        <v>0</v>
      </c>
      <c r="IO149" s="2">
        <v>0</v>
      </c>
      <c r="IP149" s="2">
        <v>1</v>
      </c>
      <c r="IQ149" s="2">
        <v>0</v>
      </c>
      <c r="IR149" s="2">
        <v>0</v>
      </c>
      <c r="IS149" s="2">
        <v>0</v>
      </c>
      <c r="IT149" s="2">
        <v>0</v>
      </c>
      <c r="IU149" s="2">
        <v>0</v>
      </c>
      <c r="IV149" s="2">
        <v>0</v>
      </c>
      <c r="IW149" s="2">
        <v>0</v>
      </c>
      <c r="IX149" s="2">
        <v>0</v>
      </c>
      <c r="IY149" s="2">
        <v>1</v>
      </c>
      <c r="IZ149" s="2">
        <v>2</v>
      </c>
      <c r="JA149" s="2">
        <v>2</v>
      </c>
      <c r="JB149" s="2">
        <v>1</v>
      </c>
      <c r="JC149" s="2">
        <v>0</v>
      </c>
      <c r="JD149" s="2">
        <v>0</v>
      </c>
      <c r="JE149" s="2">
        <v>0</v>
      </c>
      <c r="JF149" s="2">
        <v>0</v>
      </c>
      <c r="JG149" s="2">
        <v>1</v>
      </c>
      <c r="JH149" s="2">
        <v>0</v>
      </c>
      <c r="JI149" s="2">
        <v>0</v>
      </c>
      <c r="JJ149" s="2">
        <v>0</v>
      </c>
      <c r="JK149" s="2">
        <v>6</v>
      </c>
      <c r="JL149" s="2">
        <v>0</v>
      </c>
      <c r="JM149" s="2">
        <v>1</v>
      </c>
      <c r="JN149" s="2">
        <v>0</v>
      </c>
      <c r="JO149" s="2">
        <v>2</v>
      </c>
      <c r="JP149" s="2">
        <v>3</v>
      </c>
      <c r="JQ149" s="2">
        <v>0</v>
      </c>
      <c r="JR149" s="2">
        <v>3</v>
      </c>
      <c r="JS149" s="2">
        <v>0</v>
      </c>
      <c r="JT149" s="2">
        <v>3</v>
      </c>
      <c r="JU149" s="2">
        <v>8</v>
      </c>
      <c r="JV149" s="2">
        <v>1</v>
      </c>
      <c r="JW149" s="2">
        <v>1</v>
      </c>
      <c r="JX149" s="2">
        <v>0</v>
      </c>
      <c r="JY149" s="2">
        <v>0</v>
      </c>
      <c r="JZ149" s="2">
        <v>0</v>
      </c>
      <c r="KA149" s="2">
        <v>0</v>
      </c>
      <c r="KB149" s="2">
        <v>1</v>
      </c>
      <c r="KC149" s="2">
        <v>0</v>
      </c>
      <c r="KD149" s="2">
        <v>0</v>
      </c>
      <c r="KE149" s="2">
        <v>0</v>
      </c>
      <c r="KF149" s="2">
        <v>3</v>
      </c>
      <c r="KH149" s="2">
        <v>0</v>
      </c>
      <c r="KI149" s="2">
        <v>1</v>
      </c>
      <c r="KJ149" s="2">
        <v>4</v>
      </c>
      <c r="KK149" s="2">
        <v>4</v>
      </c>
      <c r="KL149" s="2">
        <v>3</v>
      </c>
      <c r="KM149" s="2">
        <v>4</v>
      </c>
      <c r="KN149" s="2">
        <v>2</v>
      </c>
      <c r="KO149" s="2">
        <v>3</v>
      </c>
      <c r="KP149" s="2">
        <v>2</v>
      </c>
      <c r="KQ149" s="2">
        <v>2</v>
      </c>
      <c r="KR149" s="2">
        <v>4</v>
      </c>
      <c r="KS149" s="2">
        <v>4</v>
      </c>
      <c r="KT149" s="2">
        <v>2</v>
      </c>
      <c r="KU149" s="2">
        <v>2</v>
      </c>
      <c r="KV149" s="2">
        <v>0</v>
      </c>
      <c r="LE149" s="2">
        <v>1</v>
      </c>
      <c r="LF149" s="2">
        <v>1</v>
      </c>
      <c r="LG149" s="2">
        <v>1</v>
      </c>
      <c r="LH149" s="2">
        <v>1</v>
      </c>
      <c r="LI149" s="2">
        <v>0</v>
      </c>
      <c r="LJ149" s="2">
        <v>1</v>
      </c>
      <c r="LK149" s="2">
        <v>1</v>
      </c>
      <c r="LL149" s="2">
        <v>1</v>
      </c>
      <c r="LM149" s="2">
        <v>0</v>
      </c>
      <c r="LN149" s="46">
        <v>1</v>
      </c>
      <c r="LO149" s="46">
        <v>1</v>
      </c>
      <c r="LP149" s="2">
        <v>1</v>
      </c>
      <c r="LQ149" s="2">
        <v>1</v>
      </c>
      <c r="LR149" s="2">
        <v>0</v>
      </c>
      <c r="LS149" s="2">
        <v>1</v>
      </c>
      <c r="LT149" s="46">
        <v>1</v>
      </c>
      <c r="LU149" s="46">
        <v>1</v>
      </c>
      <c r="LV149" s="2">
        <v>1</v>
      </c>
      <c r="LW149" s="2">
        <v>0</v>
      </c>
      <c r="LX149" s="2">
        <v>0</v>
      </c>
      <c r="LY149" s="46">
        <v>0</v>
      </c>
      <c r="LZ149" s="46">
        <v>0</v>
      </c>
      <c r="MA149" s="46">
        <v>0</v>
      </c>
      <c r="MB149" s="2">
        <v>0</v>
      </c>
      <c r="MC149" s="2">
        <v>1</v>
      </c>
      <c r="MD149" s="2">
        <v>0</v>
      </c>
      <c r="ME149" s="2">
        <v>0</v>
      </c>
      <c r="MF149" s="2">
        <v>1</v>
      </c>
      <c r="MG149" s="2">
        <v>0</v>
      </c>
      <c r="MH149" s="2">
        <v>1</v>
      </c>
      <c r="MI149" s="2">
        <v>1</v>
      </c>
      <c r="MJ149" s="2">
        <v>1</v>
      </c>
      <c r="MK149" s="2">
        <v>1</v>
      </c>
      <c r="ML149" s="2">
        <v>0</v>
      </c>
      <c r="MM149" s="2">
        <v>0</v>
      </c>
      <c r="MN149" s="46">
        <v>1</v>
      </c>
      <c r="MO149" s="46">
        <v>0</v>
      </c>
      <c r="MP149" s="2">
        <v>0</v>
      </c>
      <c r="MQ149" s="2">
        <v>0</v>
      </c>
      <c r="MR149" s="2">
        <v>0</v>
      </c>
      <c r="MS149" s="2">
        <v>1</v>
      </c>
      <c r="MT149" s="2">
        <v>1</v>
      </c>
      <c r="MU149" s="2">
        <v>1</v>
      </c>
      <c r="MV149" s="2">
        <v>1</v>
      </c>
      <c r="MW149" s="2">
        <v>1</v>
      </c>
      <c r="MX149" s="2">
        <v>1</v>
      </c>
      <c r="MY149" s="2">
        <v>0</v>
      </c>
      <c r="MZ149" s="2">
        <v>1</v>
      </c>
      <c r="NA149" s="2">
        <v>1</v>
      </c>
      <c r="NB149" s="2">
        <v>1</v>
      </c>
      <c r="NC149" s="2">
        <v>1</v>
      </c>
      <c r="ND149" s="2">
        <v>1</v>
      </c>
      <c r="NE149" s="2">
        <v>0</v>
      </c>
      <c r="NF149" s="46">
        <v>1</v>
      </c>
      <c r="NG149" s="46">
        <v>1</v>
      </c>
      <c r="NH149" s="2">
        <v>1</v>
      </c>
      <c r="NI149" s="2">
        <v>1</v>
      </c>
      <c r="NJ149" s="38">
        <v>44154</v>
      </c>
      <c r="NK149" s="2">
        <v>2</v>
      </c>
      <c r="NL149" s="2">
        <v>1</v>
      </c>
      <c r="NM149" s="2">
        <v>0</v>
      </c>
      <c r="NN149" s="2">
        <v>0</v>
      </c>
      <c r="NO149" s="2">
        <v>0</v>
      </c>
      <c r="NP149" s="2">
        <v>0</v>
      </c>
      <c r="NQ149" s="2">
        <v>0</v>
      </c>
      <c r="NR149" s="2">
        <v>1</v>
      </c>
      <c r="NS149" s="2">
        <v>0</v>
      </c>
      <c r="NT149" s="2">
        <v>1</v>
      </c>
      <c r="NU149" s="2">
        <v>0</v>
      </c>
      <c r="NV149" s="2">
        <v>0</v>
      </c>
      <c r="NW149" s="2">
        <v>1</v>
      </c>
      <c r="NX149" s="2">
        <v>0</v>
      </c>
      <c r="NY149" s="2">
        <v>0</v>
      </c>
      <c r="NZ149" s="2">
        <v>0</v>
      </c>
      <c r="OA149" s="2">
        <v>0</v>
      </c>
      <c r="OB149" s="2">
        <v>0</v>
      </c>
      <c r="OC149" s="2">
        <v>0</v>
      </c>
      <c r="OD149" s="2">
        <v>0</v>
      </c>
      <c r="OE149" s="2">
        <v>0</v>
      </c>
      <c r="OF149" s="2">
        <v>0</v>
      </c>
      <c r="OG149" s="2">
        <v>0</v>
      </c>
      <c r="OH149" s="2">
        <v>0</v>
      </c>
      <c r="OI149" s="2">
        <v>1</v>
      </c>
      <c r="OJ149" s="2">
        <v>1</v>
      </c>
      <c r="OK149" s="2">
        <v>1</v>
      </c>
      <c r="OL149" s="2">
        <v>1</v>
      </c>
      <c r="OM149" s="2">
        <v>1</v>
      </c>
      <c r="ON149" s="2">
        <v>3</v>
      </c>
      <c r="OO149" s="2">
        <v>1</v>
      </c>
      <c r="OP149" s="2">
        <v>1</v>
      </c>
      <c r="OQ149" s="2">
        <v>1</v>
      </c>
      <c r="OR149" s="2">
        <v>1</v>
      </c>
      <c r="OS149" s="2">
        <v>1</v>
      </c>
      <c r="OT149" s="46">
        <v>1</v>
      </c>
      <c r="OU149" s="2">
        <v>1</v>
      </c>
      <c r="OV149" s="2">
        <v>1</v>
      </c>
      <c r="OW149" s="2">
        <v>1</v>
      </c>
      <c r="OX149" s="2">
        <v>1</v>
      </c>
      <c r="OY149" s="2">
        <v>1</v>
      </c>
      <c r="OZ149" s="2">
        <v>1</v>
      </c>
      <c r="PA149" s="2">
        <v>1</v>
      </c>
      <c r="PB149" s="2">
        <v>1</v>
      </c>
      <c r="PC149" s="46">
        <v>1</v>
      </c>
      <c r="PD149" s="46">
        <v>1</v>
      </c>
      <c r="PE149" s="2">
        <v>1</v>
      </c>
      <c r="PF149" s="2">
        <v>1</v>
      </c>
      <c r="PG149" s="2">
        <v>3</v>
      </c>
      <c r="PH149" s="46">
        <v>1</v>
      </c>
      <c r="PI149" s="2">
        <v>1</v>
      </c>
      <c r="PJ149" s="2">
        <v>3</v>
      </c>
      <c r="PK149" s="2">
        <v>3</v>
      </c>
      <c r="PL149" s="2">
        <v>1</v>
      </c>
      <c r="PM149" s="2">
        <v>1</v>
      </c>
      <c r="PN149" s="2">
        <v>1</v>
      </c>
      <c r="PO149" s="2">
        <v>1</v>
      </c>
      <c r="PP149" s="2">
        <v>3</v>
      </c>
      <c r="PQ149" s="2">
        <v>1</v>
      </c>
      <c r="PR149" s="2">
        <v>1</v>
      </c>
      <c r="PS149" s="2">
        <v>1</v>
      </c>
      <c r="PT149" s="2">
        <v>3</v>
      </c>
      <c r="PU149" s="2">
        <v>1</v>
      </c>
      <c r="PV149" s="2">
        <v>2</v>
      </c>
      <c r="PW149" s="2">
        <v>1</v>
      </c>
      <c r="PX149" s="2">
        <v>1</v>
      </c>
      <c r="PY149" s="2">
        <v>2</v>
      </c>
      <c r="PZ149" s="2">
        <v>3</v>
      </c>
      <c r="QA149" s="2">
        <v>2</v>
      </c>
      <c r="QB149" s="2">
        <v>1</v>
      </c>
      <c r="QC149" s="2">
        <v>1</v>
      </c>
      <c r="QD149" s="2">
        <v>1</v>
      </c>
      <c r="QE149" s="2">
        <v>1</v>
      </c>
      <c r="QF149" s="2">
        <v>2</v>
      </c>
      <c r="QG149" s="2">
        <v>1</v>
      </c>
      <c r="QH149" s="2">
        <v>2</v>
      </c>
      <c r="QI149" s="2">
        <v>3</v>
      </c>
      <c r="QJ149" s="2">
        <v>1</v>
      </c>
      <c r="QK149" s="2">
        <v>0</v>
      </c>
      <c r="QL149" s="2">
        <v>0</v>
      </c>
      <c r="QM149" s="2">
        <v>0</v>
      </c>
      <c r="QN149" s="2">
        <v>1</v>
      </c>
      <c r="QO149" s="2">
        <v>3</v>
      </c>
      <c r="QP149" s="2">
        <v>1</v>
      </c>
      <c r="QQ149" s="2">
        <v>2</v>
      </c>
      <c r="QR149" s="2">
        <v>0</v>
      </c>
      <c r="QT149" s="2">
        <v>0</v>
      </c>
      <c r="QV149" s="2">
        <v>3</v>
      </c>
      <c r="QW149" s="2">
        <v>3</v>
      </c>
      <c r="QX149" s="2">
        <v>1</v>
      </c>
      <c r="QY149" s="2">
        <v>0</v>
      </c>
      <c r="RA149" s="2">
        <v>0</v>
      </c>
      <c r="RB149" s="2">
        <v>1</v>
      </c>
      <c r="RC149" s="2">
        <v>1</v>
      </c>
      <c r="RD149" s="2">
        <v>3</v>
      </c>
      <c r="RE149" s="2">
        <v>1</v>
      </c>
      <c r="RF149" s="2">
        <v>1</v>
      </c>
      <c r="RG149" s="2">
        <v>1</v>
      </c>
      <c r="RH149" s="2">
        <v>1</v>
      </c>
      <c r="RJ149" s="2">
        <v>1</v>
      </c>
      <c r="RK149" s="2">
        <v>1</v>
      </c>
      <c r="RL149" s="2">
        <v>0</v>
      </c>
      <c r="RM149" s="2">
        <v>0</v>
      </c>
      <c r="RN149" s="2">
        <v>0</v>
      </c>
      <c r="RO149" s="2">
        <v>0</v>
      </c>
      <c r="RP149" s="2">
        <v>0</v>
      </c>
      <c r="RQ149" s="2">
        <v>0</v>
      </c>
      <c r="RR149" s="2">
        <v>1</v>
      </c>
      <c r="RS149" s="2">
        <v>1</v>
      </c>
      <c r="RT149" s="2">
        <v>0</v>
      </c>
      <c r="RU149" s="2">
        <v>1</v>
      </c>
      <c r="RV149" s="2">
        <v>1</v>
      </c>
      <c r="RW149" s="2">
        <v>1</v>
      </c>
      <c r="RX149" s="2">
        <v>1</v>
      </c>
      <c r="RY149" s="2">
        <v>1</v>
      </c>
      <c r="RZ149" s="2">
        <v>1</v>
      </c>
      <c r="SA149" s="2">
        <v>1</v>
      </c>
      <c r="SB149" s="2">
        <v>1</v>
      </c>
      <c r="SC149" s="2">
        <v>1</v>
      </c>
      <c r="SD149" s="2">
        <v>0</v>
      </c>
      <c r="SE149" s="2">
        <v>1</v>
      </c>
      <c r="SF149" s="2">
        <v>1</v>
      </c>
      <c r="SG149" s="2">
        <v>0</v>
      </c>
      <c r="SH149" s="2">
        <v>0</v>
      </c>
      <c r="SI149" s="2">
        <v>0</v>
      </c>
      <c r="SK149" s="2">
        <v>1</v>
      </c>
      <c r="SL149" s="2">
        <v>1</v>
      </c>
      <c r="SM149" s="2">
        <v>1</v>
      </c>
      <c r="SN149" s="2">
        <v>1</v>
      </c>
      <c r="SO149" s="2">
        <v>0</v>
      </c>
      <c r="SP149" s="2">
        <v>1</v>
      </c>
      <c r="SQ149" s="2">
        <v>1</v>
      </c>
      <c r="SR149" s="2">
        <v>1</v>
      </c>
      <c r="SS149" s="2">
        <v>1</v>
      </c>
      <c r="ST149" s="2">
        <v>1</v>
      </c>
      <c r="SU149" s="2">
        <v>1</v>
      </c>
      <c r="SV149" s="2">
        <v>0</v>
      </c>
      <c r="SW149" s="2">
        <v>0</v>
      </c>
      <c r="SX149" s="2">
        <v>0</v>
      </c>
      <c r="SY149" s="2">
        <v>0</v>
      </c>
      <c r="SZ149" s="2">
        <v>0</v>
      </c>
      <c r="TA149" s="2">
        <v>0</v>
      </c>
      <c r="TB149" s="2">
        <v>0</v>
      </c>
      <c r="TC149" s="2">
        <v>0</v>
      </c>
      <c r="TE149" s="2">
        <v>0</v>
      </c>
      <c r="TF149" s="2">
        <v>0</v>
      </c>
      <c r="TG149" s="2">
        <v>1</v>
      </c>
      <c r="TH149" s="2">
        <v>1</v>
      </c>
      <c r="TI149" s="2">
        <v>1</v>
      </c>
      <c r="TJ149" s="2">
        <v>1</v>
      </c>
      <c r="TK149" s="2">
        <v>1</v>
      </c>
      <c r="TL149" s="2">
        <v>0</v>
      </c>
      <c r="TN149" s="2">
        <v>1</v>
      </c>
      <c r="TO149" s="2">
        <v>1</v>
      </c>
      <c r="TP149" s="2">
        <v>1</v>
      </c>
      <c r="TQ149" s="2">
        <v>1</v>
      </c>
      <c r="TR149" s="2">
        <v>1</v>
      </c>
      <c r="TS149" s="2">
        <v>0</v>
      </c>
      <c r="TT149" s="2">
        <v>0</v>
      </c>
      <c r="TU149" s="2">
        <v>0</v>
      </c>
      <c r="TV149" s="2">
        <v>0</v>
      </c>
      <c r="TW149" s="2">
        <v>0</v>
      </c>
      <c r="TX149" s="2">
        <v>0</v>
      </c>
      <c r="TY149" s="2">
        <v>0</v>
      </c>
      <c r="UA149" s="2">
        <v>3</v>
      </c>
      <c r="UB149" s="2">
        <v>3</v>
      </c>
      <c r="UC149" s="2">
        <v>1</v>
      </c>
      <c r="UD149" s="2">
        <v>0</v>
      </c>
      <c r="UE149" s="2">
        <v>1</v>
      </c>
      <c r="UF149" s="2">
        <v>0</v>
      </c>
      <c r="UG149" s="2">
        <v>0</v>
      </c>
      <c r="UH149" s="2">
        <v>0</v>
      </c>
      <c r="UI149" s="2">
        <v>1</v>
      </c>
      <c r="UJ149" s="2">
        <v>0</v>
      </c>
      <c r="UK149" s="2">
        <v>0</v>
      </c>
      <c r="UL149" s="2">
        <v>1</v>
      </c>
      <c r="UM149" s="2">
        <v>1</v>
      </c>
      <c r="UN149" s="2">
        <v>0</v>
      </c>
      <c r="UO149" s="2">
        <v>0</v>
      </c>
      <c r="UP149" s="2">
        <v>0</v>
      </c>
      <c r="UQ149" s="2">
        <v>1</v>
      </c>
      <c r="UR149" s="2">
        <v>1</v>
      </c>
      <c r="US149" s="2">
        <v>0</v>
      </c>
      <c r="UT149" s="2">
        <v>0</v>
      </c>
      <c r="UU149" s="2">
        <v>1</v>
      </c>
      <c r="UV149" s="2">
        <v>0</v>
      </c>
      <c r="UW149" s="2">
        <v>1</v>
      </c>
      <c r="UX149" s="2">
        <v>1</v>
      </c>
      <c r="UY149" s="2">
        <v>0</v>
      </c>
      <c r="UZ149" s="2">
        <v>2</v>
      </c>
    </row>
    <row r="150" spans="1:572" x14ac:dyDescent="0.25">
      <c r="A150" s="2">
        <v>226</v>
      </c>
      <c r="B150" s="2" t="s">
        <v>114</v>
      </c>
      <c r="C150" s="2" t="s">
        <v>1328</v>
      </c>
      <c r="D150" s="2">
        <v>1</v>
      </c>
      <c r="F150" s="31" t="s">
        <v>2695</v>
      </c>
      <c r="G150" s="2">
        <v>1</v>
      </c>
      <c r="H150" s="2">
        <v>0</v>
      </c>
      <c r="J150" s="2">
        <v>1</v>
      </c>
      <c r="K150" s="2">
        <v>1</v>
      </c>
      <c r="L150" s="2">
        <v>1</v>
      </c>
      <c r="M150" s="2">
        <v>1</v>
      </c>
      <c r="N150" s="2">
        <v>1</v>
      </c>
      <c r="O150" s="2">
        <v>1</v>
      </c>
      <c r="P150" s="2">
        <v>1</v>
      </c>
      <c r="Q150" s="2">
        <v>0</v>
      </c>
      <c r="R150" s="2">
        <v>1</v>
      </c>
      <c r="S150" s="2">
        <v>1</v>
      </c>
      <c r="T150" s="2">
        <v>1</v>
      </c>
      <c r="U150" s="2">
        <v>1</v>
      </c>
      <c r="V150" s="2">
        <v>1</v>
      </c>
      <c r="W150" s="2">
        <v>1</v>
      </c>
      <c r="X150" s="2">
        <v>1</v>
      </c>
      <c r="Y150" s="2">
        <v>0</v>
      </c>
      <c r="Z150" s="2">
        <v>1</v>
      </c>
      <c r="AA150" s="2">
        <v>0</v>
      </c>
      <c r="AB150" s="2">
        <v>0</v>
      </c>
      <c r="AC150" s="2">
        <v>0</v>
      </c>
      <c r="AD150" s="2">
        <v>0</v>
      </c>
      <c r="AE150" s="2">
        <v>0</v>
      </c>
      <c r="AF150" s="2">
        <v>1</v>
      </c>
      <c r="AG150" s="2">
        <v>3</v>
      </c>
      <c r="AH150" s="2">
        <v>1</v>
      </c>
      <c r="AI150" s="2">
        <v>3</v>
      </c>
      <c r="AJ150" s="46">
        <v>0</v>
      </c>
      <c r="AK150" s="2">
        <v>0</v>
      </c>
      <c r="AL150" s="2">
        <v>0</v>
      </c>
      <c r="AM150" s="2">
        <v>0</v>
      </c>
      <c r="AN150" s="2">
        <v>0</v>
      </c>
      <c r="AO150" s="2">
        <v>0</v>
      </c>
      <c r="AP150" s="2">
        <v>0</v>
      </c>
      <c r="AQ150" s="2">
        <v>0</v>
      </c>
      <c r="AR150" s="2">
        <v>0</v>
      </c>
      <c r="AS150" s="2">
        <v>0</v>
      </c>
      <c r="AT150" s="2">
        <v>0</v>
      </c>
      <c r="AU150" s="2">
        <v>0</v>
      </c>
      <c r="AV150" s="2">
        <v>0</v>
      </c>
      <c r="AW150" s="2">
        <v>0</v>
      </c>
      <c r="AX150" s="2">
        <v>0</v>
      </c>
      <c r="AY150" s="2">
        <v>0</v>
      </c>
      <c r="AZ150" s="2">
        <v>0</v>
      </c>
      <c r="BA150" s="2">
        <v>0</v>
      </c>
      <c r="BB150" s="2">
        <v>0</v>
      </c>
      <c r="BC150" s="2">
        <v>0</v>
      </c>
      <c r="BD150" s="2">
        <v>0</v>
      </c>
      <c r="BE150" s="2">
        <v>0</v>
      </c>
      <c r="BF150" s="2">
        <v>0</v>
      </c>
      <c r="CB150" s="2">
        <v>0</v>
      </c>
      <c r="CC150" s="2">
        <v>0</v>
      </c>
      <c r="CE150" s="2">
        <v>20700</v>
      </c>
      <c r="CF150" s="46">
        <v>4643</v>
      </c>
      <c r="CG150" s="2">
        <v>0</v>
      </c>
      <c r="CH150" s="46">
        <v>7</v>
      </c>
      <c r="CI150" s="2">
        <v>3</v>
      </c>
      <c r="CJ150" s="2">
        <v>1</v>
      </c>
      <c r="CK150" s="2">
        <v>0</v>
      </c>
      <c r="CL150" s="2">
        <v>1</v>
      </c>
      <c r="CM150" s="2">
        <v>8</v>
      </c>
      <c r="CN150" s="2">
        <v>3</v>
      </c>
      <c r="CO150" s="2">
        <v>5</v>
      </c>
      <c r="CP150" s="2">
        <v>0</v>
      </c>
      <c r="CR150" s="2">
        <v>1</v>
      </c>
      <c r="CT150" s="46">
        <v>7</v>
      </c>
      <c r="CU150" s="46">
        <v>280</v>
      </c>
      <c r="CV150" s="2">
        <v>0</v>
      </c>
      <c r="CX150" s="2">
        <v>0</v>
      </c>
      <c r="CZ150" s="2">
        <v>2</v>
      </c>
      <c r="DA150" s="2">
        <v>80</v>
      </c>
      <c r="DB150" s="46">
        <v>3</v>
      </c>
      <c r="DC150" s="46">
        <v>120</v>
      </c>
      <c r="DD150" s="46">
        <v>10</v>
      </c>
      <c r="DE150" s="46">
        <v>400</v>
      </c>
      <c r="DF150" s="2">
        <v>1</v>
      </c>
      <c r="DG150" s="2">
        <v>40</v>
      </c>
      <c r="DH150" s="46">
        <v>8</v>
      </c>
      <c r="DI150" s="46">
        <v>360</v>
      </c>
      <c r="DJ150" s="46">
        <v>0</v>
      </c>
      <c r="DK150" s="46"/>
      <c r="DL150" s="2">
        <v>8</v>
      </c>
      <c r="DM150" s="2">
        <v>360</v>
      </c>
      <c r="DN150" s="46">
        <v>20</v>
      </c>
      <c r="DO150" s="46">
        <v>800</v>
      </c>
      <c r="DP150" s="46">
        <v>3</v>
      </c>
      <c r="DQ150" s="46">
        <v>100</v>
      </c>
      <c r="DR150" s="2">
        <v>1</v>
      </c>
      <c r="DS150" s="46">
        <v>0</v>
      </c>
      <c r="DT150" s="46"/>
      <c r="DU150" s="46">
        <v>1</v>
      </c>
      <c r="DV150" s="46">
        <v>20</v>
      </c>
      <c r="DW150" s="46">
        <v>1</v>
      </c>
      <c r="DX150" s="46">
        <v>40</v>
      </c>
      <c r="DY150" s="46">
        <v>0</v>
      </c>
      <c r="DZ150" s="46"/>
      <c r="EA150" s="46">
        <v>1</v>
      </c>
      <c r="EB150" s="46">
        <v>40</v>
      </c>
      <c r="EC150" s="46">
        <v>0</v>
      </c>
      <c r="ED150" s="46"/>
      <c r="EE150" s="46">
        <v>0</v>
      </c>
      <c r="EF150" s="46"/>
      <c r="EG150" s="46">
        <v>0</v>
      </c>
      <c r="EH150" s="46"/>
      <c r="EI150" s="2">
        <v>0</v>
      </c>
      <c r="EJ150" s="2">
        <v>0</v>
      </c>
      <c r="EK150" s="2">
        <v>0</v>
      </c>
      <c r="EL150" s="2">
        <v>0</v>
      </c>
      <c r="EM150" s="2">
        <v>0</v>
      </c>
      <c r="EN150" s="2">
        <v>0</v>
      </c>
      <c r="EO150" s="2">
        <v>0</v>
      </c>
      <c r="EP150" s="2">
        <v>0</v>
      </c>
      <c r="EQ150" s="2">
        <v>0</v>
      </c>
      <c r="ER150" s="2">
        <v>0</v>
      </c>
      <c r="ES150" s="2">
        <v>0</v>
      </c>
      <c r="ET150" s="2">
        <v>0</v>
      </c>
      <c r="EU150" s="2">
        <v>0</v>
      </c>
      <c r="FD150" s="2">
        <v>0</v>
      </c>
      <c r="FZ150" s="2">
        <v>0</v>
      </c>
      <c r="GV150" s="2">
        <v>1</v>
      </c>
      <c r="GW150" s="2">
        <v>0</v>
      </c>
      <c r="GX150" s="2">
        <v>0</v>
      </c>
      <c r="GY150" s="2">
        <v>0</v>
      </c>
      <c r="GZ150" s="2">
        <v>0</v>
      </c>
      <c r="HA150" s="2">
        <v>0</v>
      </c>
      <c r="HB150" s="2">
        <v>0</v>
      </c>
      <c r="HC150" s="2">
        <v>0</v>
      </c>
      <c r="HD150" s="2">
        <v>0</v>
      </c>
      <c r="HE150" s="2">
        <v>0</v>
      </c>
      <c r="HF150" s="2">
        <v>1</v>
      </c>
      <c r="HG150" s="2">
        <v>0</v>
      </c>
      <c r="HH150" s="2">
        <v>0</v>
      </c>
      <c r="HI150" s="2">
        <v>1</v>
      </c>
      <c r="HJ150" s="2">
        <v>0</v>
      </c>
      <c r="HK150" s="2">
        <v>0</v>
      </c>
      <c r="HL150" s="2">
        <v>0</v>
      </c>
      <c r="HM150" s="2">
        <v>0</v>
      </c>
      <c r="HN150" s="2">
        <v>1</v>
      </c>
      <c r="HO150" s="2">
        <v>0</v>
      </c>
      <c r="HP150" s="2">
        <v>0</v>
      </c>
      <c r="HQ150" s="2">
        <v>0</v>
      </c>
      <c r="HR150" s="2">
        <v>1</v>
      </c>
      <c r="HS150" s="2">
        <v>1</v>
      </c>
      <c r="HT150" s="2">
        <v>0</v>
      </c>
      <c r="HU150" s="2">
        <v>0</v>
      </c>
      <c r="HV150" s="2">
        <v>0</v>
      </c>
      <c r="HW150" s="2">
        <v>0</v>
      </c>
      <c r="HX150" s="2">
        <v>0</v>
      </c>
      <c r="HY150" s="2">
        <v>0</v>
      </c>
      <c r="HZ150" s="2">
        <v>0</v>
      </c>
      <c r="IA150" s="2">
        <v>0</v>
      </c>
      <c r="IB150" s="2">
        <v>0</v>
      </c>
      <c r="IC150" s="2">
        <v>0</v>
      </c>
      <c r="ID150" s="2">
        <v>1</v>
      </c>
      <c r="IE150" s="2">
        <v>0</v>
      </c>
      <c r="IF150" s="2">
        <v>0</v>
      </c>
      <c r="IG150" s="2">
        <v>1</v>
      </c>
      <c r="IH150" s="2">
        <v>0</v>
      </c>
      <c r="II150" s="2">
        <v>0</v>
      </c>
      <c r="IJ150" s="2">
        <v>0</v>
      </c>
      <c r="IK150" s="2">
        <v>0</v>
      </c>
      <c r="IL150" s="2">
        <v>1</v>
      </c>
      <c r="IM150" s="2">
        <v>0</v>
      </c>
      <c r="IN150" s="2">
        <v>0</v>
      </c>
      <c r="IO150" s="2">
        <v>0</v>
      </c>
      <c r="IP150" s="2">
        <v>3</v>
      </c>
      <c r="IQ150" s="2">
        <v>1</v>
      </c>
      <c r="IR150" s="2">
        <v>0</v>
      </c>
      <c r="IS150" s="2">
        <v>0</v>
      </c>
      <c r="IT150" s="2">
        <v>0</v>
      </c>
      <c r="IU150" s="2">
        <v>4</v>
      </c>
      <c r="IV150" s="2">
        <v>1</v>
      </c>
      <c r="IW150" s="2">
        <v>2</v>
      </c>
      <c r="IX150" s="2">
        <v>0</v>
      </c>
      <c r="IY150" s="2">
        <v>2</v>
      </c>
      <c r="IZ150" s="2">
        <v>4</v>
      </c>
      <c r="JA150" s="2">
        <v>0</v>
      </c>
      <c r="JB150" s="2">
        <v>1</v>
      </c>
      <c r="JC150" s="2">
        <v>1</v>
      </c>
      <c r="JD150" s="2">
        <v>1</v>
      </c>
      <c r="JE150" s="2">
        <v>0</v>
      </c>
      <c r="JF150" s="2">
        <v>0</v>
      </c>
      <c r="JG150" s="2">
        <v>0</v>
      </c>
      <c r="JH150" s="2">
        <v>0</v>
      </c>
      <c r="JI150" s="2">
        <v>0</v>
      </c>
      <c r="JJ150" s="2">
        <v>0</v>
      </c>
      <c r="JK150" s="2">
        <v>3</v>
      </c>
      <c r="JL150" s="2">
        <v>1</v>
      </c>
      <c r="JM150" s="2">
        <v>0</v>
      </c>
      <c r="JN150" s="2">
        <v>0</v>
      </c>
      <c r="JO150" s="2">
        <v>0</v>
      </c>
      <c r="JP150" s="2">
        <v>3</v>
      </c>
      <c r="JQ150" s="2">
        <v>1</v>
      </c>
      <c r="JR150" s="2">
        <v>3</v>
      </c>
      <c r="JS150" s="2">
        <v>0</v>
      </c>
      <c r="JT150" s="2">
        <v>2</v>
      </c>
      <c r="JU150" s="2">
        <v>6</v>
      </c>
      <c r="JV150" s="2">
        <v>0</v>
      </c>
      <c r="JW150" s="2">
        <v>1</v>
      </c>
      <c r="JX150" s="2">
        <v>1</v>
      </c>
      <c r="JY150" s="2">
        <v>0</v>
      </c>
      <c r="JZ150" s="2">
        <v>0</v>
      </c>
      <c r="KA150" s="2">
        <v>0</v>
      </c>
      <c r="KB150" s="2">
        <v>0</v>
      </c>
      <c r="KC150" s="2">
        <v>0</v>
      </c>
      <c r="KD150" s="2">
        <v>0</v>
      </c>
      <c r="KE150" s="2">
        <v>0</v>
      </c>
      <c r="KF150" s="2">
        <v>1</v>
      </c>
      <c r="KG150" s="2">
        <v>15</v>
      </c>
      <c r="KH150" s="2">
        <v>1</v>
      </c>
      <c r="KJ150" s="2">
        <v>2</v>
      </c>
      <c r="KK150" s="2">
        <v>4</v>
      </c>
      <c r="KL150" s="2">
        <v>2</v>
      </c>
      <c r="KM150" s="2">
        <v>4</v>
      </c>
      <c r="KN150" s="2">
        <v>4</v>
      </c>
      <c r="KO150" s="2">
        <v>3</v>
      </c>
      <c r="KP150" s="2">
        <v>4</v>
      </c>
      <c r="KQ150" s="2">
        <v>3</v>
      </c>
      <c r="KR150" s="2">
        <v>4</v>
      </c>
      <c r="KS150" s="2">
        <v>4</v>
      </c>
      <c r="KT150" s="2">
        <v>2</v>
      </c>
      <c r="KU150" s="2">
        <v>4</v>
      </c>
      <c r="KV150" s="2">
        <v>0</v>
      </c>
      <c r="LE150" s="2">
        <v>1</v>
      </c>
      <c r="LF150" s="2">
        <v>1</v>
      </c>
      <c r="LG150" s="2">
        <v>0</v>
      </c>
      <c r="LH150" s="2">
        <v>1</v>
      </c>
      <c r="LI150" s="2">
        <v>0</v>
      </c>
      <c r="LJ150" s="2">
        <v>0</v>
      </c>
      <c r="LK150" s="2">
        <v>1</v>
      </c>
      <c r="LL150" s="2">
        <v>1</v>
      </c>
      <c r="LM150" s="2">
        <v>0</v>
      </c>
      <c r="LN150" s="46">
        <v>2</v>
      </c>
      <c r="LO150" s="46">
        <v>1</v>
      </c>
      <c r="LP150" s="2">
        <v>1</v>
      </c>
      <c r="LQ150" s="2">
        <v>1</v>
      </c>
      <c r="LR150" s="2">
        <v>1</v>
      </c>
      <c r="LS150" s="2">
        <v>1</v>
      </c>
      <c r="LT150" s="46">
        <v>1</v>
      </c>
      <c r="LU150" s="46">
        <v>1</v>
      </c>
      <c r="LV150" s="2">
        <v>1</v>
      </c>
      <c r="LW150" s="2">
        <v>1</v>
      </c>
      <c r="LX150" s="2">
        <v>1</v>
      </c>
      <c r="LY150" s="46">
        <v>1</v>
      </c>
      <c r="LZ150" s="46">
        <v>1</v>
      </c>
      <c r="MA150" s="46">
        <v>1</v>
      </c>
      <c r="MB150" s="2">
        <v>0</v>
      </c>
      <c r="MC150" s="2">
        <v>1</v>
      </c>
      <c r="MD150" s="2">
        <v>1</v>
      </c>
      <c r="ME150" s="2">
        <v>1</v>
      </c>
      <c r="MF150" s="2">
        <v>1</v>
      </c>
      <c r="MG150" s="2">
        <v>0</v>
      </c>
      <c r="MH150" s="2">
        <v>1</v>
      </c>
      <c r="MI150" s="2">
        <v>1</v>
      </c>
      <c r="MJ150" s="2">
        <v>1</v>
      </c>
      <c r="MK150" s="2">
        <v>1</v>
      </c>
      <c r="ML150" s="2">
        <v>0</v>
      </c>
      <c r="MM150" s="2">
        <v>0</v>
      </c>
      <c r="MN150" s="46">
        <v>1</v>
      </c>
      <c r="MO150" s="46">
        <v>0</v>
      </c>
      <c r="MP150" s="2">
        <v>0</v>
      </c>
      <c r="MQ150" s="2">
        <v>1</v>
      </c>
      <c r="MR150" s="2">
        <v>0</v>
      </c>
      <c r="MS150" s="2">
        <v>2</v>
      </c>
      <c r="MT150" s="2">
        <v>2</v>
      </c>
      <c r="MU150" s="2">
        <v>1</v>
      </c>
      <c r="MV150" s="2">
        <v>1</v>
      </c>
      <c r="MW150" s="2">
        <v>1</v>
      </c>
      <c r="MX150" s="2">
        <v>1</v>
      </c>
      <c r="MY150" s="2">
        <v>0</v>
      </c>
      <c r="MZ150" s="2">
        <v>1</v>
      </c>
      <c r="NA150" s="2">
        <v>0</v>
      </c>
      <c r="NB150" s="2">
        <v>0</v>
      </c>
      <c r="NC150" s="2">
        <v>0</v>
      </c>
      <c r="ND150" s="2">
        <v>1</v>
      </c>
      <c r="NE150" s="2">
        <v>0</v>
      </c>
      <c r="NF150" s="46">
        <v>1</v>
      </c>
      <c r="NG150" s="46">
        <v>1</v>
      </c>
      <c r="NH150" s="2">
        <v>1</v>
      </c>
      <c r="NI150" s="2">
        <v>1</v>
      </c>
      <c r="NJ150" s="38">
        <v>44166</v>
      </c>
      <c r="NK150" s="2">
        <v>2</v>
      </c>
      <c r="NL150" s="2">
        <v>1</v>
      </c>
      <c r="NM150" s="2">
        <v>0</v>
      </c>
      <c r="NN150" s="2">
        <v>0</v>
      </c>
      <c r="NO150" s="2">
        <v>0</v>
      </c>
      <c r="NP150" s="2">
        <v>0</v>
      </c>
      <c r="NQ150" s="2">
        <v>0</v>
      </c>
      <c r="NR150" s="2">
        <v>1</v>
      </c>
      <c r="NS150" s="2">
        <v>0</v>
      </c>
      <c r="NT150" s="2">
        <v>1</v>
      </c>
      <c r="NU150" s="2">
        <v>0</v>
      </c>
      <c r="NV150" s="2">
        <v>0</v>
      </c>
      <c r="NW150" s="2">
        <v>1</v>
      </c>
      <c r="NX150" s="2">
        <v>0</v>
      </c>
      <c r="NY150" s="2">
        <v>0</v>
      </c>
      <c r="NZ150" s="2">
        <v>0</v>
      </c>
      <c r="OA150" s="2">
        <v>0</v>
      </c>
      <c r="OB150" s="2">
        <v>0</v>
      </c>
      <c r="OC150" s="2">
        <v>0</v>
      </c>
      <c r="OD150" s="2">
        <v>0</v>
      </c>
      <c r="OE150" s="2">
        <v>0</v>
      </c>
      <c r="OF150" s="2">
        <v>0</v>
      </c>
      <c r="OG150" s="2">
        <v>0</v>
      </c>
      <c r="OH150" s="2">
        <v>1</v>
      </c>
      <c r="OI150" s="2">
        <v>1</v>
      </c>
      <c r="OJ150" s="2">
        <v>1</v>
      </c>
      <c r="OK150" s="2">
        <v>2</v>
      </c>
      <c r="OL150" s="2">
        <v>1</v>
      </c>
      <c r="OM150" s="2">
        <v>1</v>
      </c>
      <c r="ON150" s="2">
        <v>2</v>
      </c>
      <c r="OO150" s="2">
        <v>1</v>
      </c>
      <c r="OP150" s="2">
        <v>1</v>
      </c>
      <c r="OQ150" s="2">
        <v>1</v>
      </c>
      <c r="OR150" s="2">
        <v>1</v>
      </c>
      <c r="OS150" s="2">
        <v>1</v>
      </c>
      <c r="OT150" s="46">
        <v>1</v>
      </c>
      <c r="OU150" s="2">
        <v>1</v>
      </c>
      <c r="OV150" s="2">
        <v>1</v>
      </c>
      <c r="OW150" s="2">
        <v>1</v>
      </c>
      <c r="OX150" s="2">
        <v>2</v>
      </c>
      <c r="OY150" s="2">
        <v>1</v>
      </c>
      <c r="OZ150" s="2">
        <v>1</v>
      </c>
      <c r="PA150" s="2">
        <v>2</v>
      </c>
      <c r="PB150" s="2">
        <v>1</v>
      </c>
      <c r="PC150" s="46">
        <v>1</v>
      </c>
      <c r="PD150" s="46">
        <v>1</v>
      </c>
      <c r="PE150" s="2">
        <v>1</v>
      </c>
      <c r="PF150" s="2">
        <v>2</v>
      </c>
      <c r="PG150" s="2">
        <v>2</v>
      </c>
      <c r="PH150" s="46">
        <v>1</v>
      </c>
      <c r="PI150" s="2">
        <v>1</v>
      </c>
      <c r="PJ150" s="2">
        <v>1</v>
      </c>
      <c r="PK150" s="2">
        <v>1</v>
      </c>
      <c r="PL150" s="2">
        <v>1</v>
      </c>
      <c r="PM150" s="2">
        <v>1</v>
      </c>
      <c r="PN150" s="2">
        <v>1</v>
      </c>
      <c r="PO150" s="2">
        <v>1</v>
      </c>
      <c r="PP150" s="2">
        <v>1</v>
      </c>
      <c r="PQ150" s="2">
        <v>3</v>
      </c>
      <c r="PR150" s="2">
        <v>1</v>
      </c>
      <c r="PS150" s="2">
        <v>1</v>
      </c>
      <c r="PT150" s="2">
        <v>1</v>
      </c>
      <c r="PU150" s="2">
        <v>1</v>
      </c>
      <c r="PV150" s="2">
        <v>1</v>
      </c>
      <c r="PW150" s="2">
        <v>1</v>
      </c>
      <c r="PX150" s="2">
        <v>1</v>
      </c>
      <c r="PY150" s="2">
        <v>1</v>
      </c>
      <c r="PZ150" s="2">
        <v>3</v>
      </c>
      <c r="QA150" s="2">
        <v>1</v>
      </c>
      <c r="QB150" s="2">
        <v>1</v>
      </c>
      <c r="QC150" s="2">
        <v>1</v>
      </c>
      <c r="QD150" s="2">
        <v>3</v>
      </c>
      <c r="QE150" s="2">
        <v>1</v>
      </c>
      <c r="QF150" s="2">
        <v>1</v>
      </c>
      <c r="QG150" s="2">
        <v>1</v>
      </c>
      <c r="QH150" s="2">
        <v>1</v>
      </c>
      <c r="QI150" s="2">
        <v>2</v>
      </c>
      <c r="QJ150" s="2">
        <v>2</v>
      </c>
      <c r="QK150" s="2">
        <v>0</v>
      </c>
      <c r="QL150" s="2">
        <v>1</v>
      </c>
      <c r="QM150" s="2">
        <v>1</v>
      </c>
      <c r="QN150" s="2">
        <v>1</v>
      </c>
      <c r="QO150" s="2">
        <v>3</v>
      </c>
      <c r="QP150" s="2">
        <v>1</v>
      </c>
      <c r="QQ150" s="2">
        <v>1</v>
      </c>
      <c r="QR150" s="2">
        <v>0</v>
      </c>
      <c r="QT150" s="2">
        <v>0</v>
      </c>
      <c r="QV150" s="2">
        <v>2</v>
      </c>
      <c r="QW150" s="2">
        <v>2</v>
      </c>
      <c r="QX150" s="2">
        <v>0</v>
      </c>
      <c r="QY150" s="2">
        <v>0</v>
      </c>
      <c r="RA150" s="2">
        <v>1</v>
      </c>
      <c r="RB150" s="2">
        <v>1</v>
      </c>
      <c r="RC150" s="2">
        <v>1</v>
      </c>
      <c r="RD150" s="2">
        <v>3</v>
      </c>
      <c r="RE150" s="2">
        <v>1</v>
      </c>
      <c r="RF150" s="2">
        <v>1</v>
      </c>
      <c r="RG150" s="2">
        <v>1</v>
      </c>
      <c r="RH150" s="2">
        <v>1</v>
      </c>
      <c r="RJ150" s="2">
        <v>1</v>
      </c>
      <c r="RK150" s="2">
        <v>0</v>
      </c>
      <c r="RL150" s="2">
        <v>1</v>
      </c>
      <c r="RM150" s="2">
        <v>0</v>
      </c>
      <c r="RN150" s="2">
        <v>1</v>
      </c>
      <c r="RO150" s="2">
        <v>0</v>
      </c>
      <c r="RP150" s="2">
        <v>1</v>
      </c>
      <c r="RQ150" s="2">
        <v>0</v>
      </c>
      <c r="RR150" s="2">
        <v>1</v>
      </c>
      <c r="RS150" s="2">
        <v>1</v>
      </c>
      <c r="RT150" s="2">
        <v>0</v>
      </c>
      <c r="RU150" s="2">
        <v>1</v>
      </c>
      <c r="RV150" s="2">
        <v>0</v>
      </c>
      <c r="RW150" s="2">
        <v>1</v>
      </c>
      <c r="RX150" s="2">
        <v>0</v>
      </c>
      <c r="RY150" s="2">
        <v>1</v>
      </c>
      <c r="RZ150" s="2">
        <v>0</v>
      </c>
      <c r="SA150" s="2">
        <v>0</v>
      </c>
      <c r="SB150" s="2">
        <v>0</v>
      </c>
      <c r="SC150" s="2">
        <v>1</v>
      </c>
      <c r="SD150" s="2">
        <v>1</v>
      </c>
      <c r="SE150" s="2">
        <v>1</v>
      </c>
      <c r="SF150" s="2">
        <v>0</v>
      </c>
      <c r="SG150" s="2">
        <v>0</v>
      </c>
      <c r="SH150" s="2">
        <v>0</v>
      </c>
      <c r="SI150" s="2">
        <v>1</v>
      </c>
      <c r="SJ150" s="2" t="s">
        <v>1482</v>
      </c>
      <c r="SK150" s="2">
        <v>1</v>
      </c>
      <c r="SL150" s="2">
        <v>1</v>
      </c>
      <c r="SM150" s="2">
        <v>1</v>
      </c>
      <c r="SN150" s="2">
        <v>1</v>
      </c>
      <c r="SO150" s="2">
        <v>1</v>
      </c>
      <c r="SP150" s="2">
        <v>1</v>
      </c>
      <c r="SQ150" s="2">
        <v>0</v>
      </c>
      <c r="SR150" s="2">
        <v>1</v>
      </c>
      <c r="SS150" s="2">
        <v>1</v>
      </c>
      <c r="ST150" s="2">
        <v>1</v>
      </c>
      <c r="SU150" s="2">
        <v>0</v>
      </c>
      <c r="SV150" s="2">
        <v>0</v>
      </c>
      <c r="SW150" s="2">
        <v>0</v>
      </c>
      <c r="SX150" s="2">
        <v>0</v>
      </c>
      <c r="SY150" s="2">
        <v>0</v>
      </c>
      <c r="SZ150" s="2">
        <v>0</v>
      </c>
      <c r="TA150" s="2">
        <v>0</v>
      </c>
      <c r="TB150" s="2">
        <v>0</v>
      </c>
      <c r="TC150" s="2">
        <v>0</v>
      </c>
      <c r="TE150" s="2">
        <v>0</v>
      </c>
      <c r="TF150" s="2">
        <v>0</v>
      </c>
      <c r="TG150" s="2">
        <v>1</v>
      </c>
      <c r="TH150" s="2">
        <v>1</v>
      </c>
      <c r="TI150" s="2">
        <v>1</v>
      </c>
      <c r="TJ150" s="2">
        <v>1</v>
      </c>
      <c r="TK150" s="2">
        <v>1</v>
      </c>
      <c r="TL150" s="2">
        <v>0</v>
      </c>
      <c r="TN150" s="2">
        <v>1</v>
      </c>
      <c r="TO150" s="2">
        <v>1</v>
      </c>
      <c r="TP150" s="2">
        <v>1</v>
      </c>
      <c r="TQ150" s="2">
        <v>1</v>
      </c>
      <c r="TR150" s="2">
        <v>1</v>
      </c>
      <c r="TS150" s="2">
        <v>0</v>
      </c>
      <c r="TT150" s="2">
        <v>0</v>
      </c>
      <c r="TU150" s="2">
        <v>0</v>
      </c>
      <c r="TV150" s="2">
        <v>0</v>
      </c>
      <c r="TW150" s="2">
        <v>0</v>
      </c>
      <c r="TX150" s="2">
        <v>0</v>
      </c>
      <c r="TY150" s="2">
        <v>0</v>
      </c>
      <c r="UA150" s="2">
        <v>3</v>
      </c>
      <c r="UB150" s="2">
        <v>3</v>
      </c>
      <c r="UC150" s="2">
        <v>1</v>
      </c>
      <c r="UD150" s="2">
        <v>1</v>
      </c>
      <c r="UE150" s="2">
        <v>1</v>
      </c>
      <c r="UF150" s="2">
        <v>1</v>
      </c>
      <c r="UG150" s="2">
        <v>1</v>
      </c>
      <c r="UH150" s="2">
        <v>0</v>
      </c>
      <c r="UI150" s="2">
        <v>1</v>
      </c>
      <c r="UJ150" s="2">
        <v>0</v>
      </c>
      <c r="UK150" s="2">
        <v>0</v>
      </c>
      <c r="UL150" s="2">
        <v>0</v>
      </c>
      <c r="UM150" s="2">
        <v>0</v>
      </c>
      <c r="UN150" s="2">
        <v>1</v>
      </c>
      <c r="UO150" s="2">
        <v>1</v>
      </c>
      <c r="UP150" s="2">
        <v>0</v>
      </c>
      <c r="UQ150" s="2">
        <v>1</v>
      </c>
      <c r="UR150" s="2">
        <v>1</v>
      </c>
      <c r="US150" s="2">
        <v>1</v>
      </c>
      <c r="UT150" s="2">
        <v>0</v>
      </c>
      <c r="UU150" s="2">
        <v>0</v>
      </c>
      <c r="UV150" s="2">
        <v>1</v>
      </c>
      <c r="UW150" s="2">
        <v>1</v>
      </c>
      <c r="UX150" s="2">
        <v>1</v>
      </c>
      <c r="UY150" s="2">
        <v>0</v>
      </c>
      <c r="UZ150" s="2">
        <v>2</v>
      </c>
    </row>
    <row r="151" spans="1:572" x14ac:dyDescent="0.25">
      <c r="A151" s="2">
        <v>227</v>
      </c>
      <c r="B151" s="2" t="s">
        <v>114</v>
      </c>
      <c r="C151" s="2" t="s">
        <v>1328</v>
      </c>
      <c r="D151" s="2">
        <v>1</v>
      </c>
      <c r="F151" s="31" t="s">
        <v>2696</v>
      </c>
      <c r="G151" s="2">
        <v>1</v>
      </c>
      <c r="H151" s="2">
        <v>0</v>
      </c>
      <c r="J151" s="2">
        <v>1</v>
      </c>
      <c r="K151" s="2">
        <v>0</v>
      </c>
      <c r="L151" s="2">
        <v>0</v>
      </c>
      <c r="M151" s="2">
        <v>1</v>
      </c>
      <c r="N151" s="2">
        <v>1</v>
      </c>
      <c r="O151" s="2">
        <v>1</v>
      </c>
      <c r="P151" s="2">
        <v>0</v>
      </c>
      <c r="Q151" s="2">
        <v>0</v>
      </c>
      <c r="R151" s="2">
        <v>1</v>
      </c>
      <c r="S151" s="2">
        <v>0</v>
      </c>
      <c r="T151" s="2">
        <v>0</v>
      </c>
      <c r="U151" s="2">
        <v>1</v>
      </c>
      <c r="V151" s="2">
        <v>1</v>
      </c>
      <c r="W151" s="2">
        <v>0</v>
      </c>
      <c r="X151" s="2">
        <v>1</v>
      </c>
      <c r="Y151" s="2">
        <v>1</v>
      </c>
      <c r="Z151" s="2">
        <v>0</v>
      </c>
      <c r="AA151" s="2">
        <v>0</v>
      </c>
      <c r="AB151" s="2">
        <v>0</v>
      </c>
      <c r="AC151" s="2">
        <v>0</v>
      </c>
      <c r="AD151" s="2">
        <v>0</v>
      </c>
      <c r="AE151" s="2">
        <v>0</v>
      </c>
      <c r="AF151" s="2">
        <v>1</v>
      </c>
      <c r="AG151" s="2">
        <v>3</v>
      </c>
      <c r="AH151" s="2">
        <v>1</v>
      </c>
      <c r="AI151" s="2">
        <v>3</v>
      </c>
      <c r="AJ151" s="46">
        <v>0</v>
      </c>
      <c r="AK151" s="2">
        <v>0</v>
      </c>
      <c r="AL151" s="2">
        <v>0</v>
      </c>
      <c r="AM151" s="2">
        <v>0</v>
      </c>
      <c r="AN151" s="2">
        <v>0</v>
      </c>
      <c r="AO151" s="2">
        <v>0</v>
      </c>
      <c r="AP151" s="2">
        <v>0</v>
      </c>
      <c r="AQ151" s="2">
        <v>0</v>
      </c>
      <c r="AR151" s="2">
        <v>0</v>
      </c>
      <c r="AS151" s="2">
        <v>0</v>
      </c>
      <c r="AT151" s="2">
        <v>0</v>
      </c>
      <c r="AU151" s="2">
        <v>0</v>
      </c>
      <c r="AV151" s="2">
        <v>0</v>
      </c>
      <c r="AW151" s="2">
        <v>0</v>
      </c>
      <c r="AX151" s="2">
        <v>0</v>
      </c>
      <c r="AY151" s="2">
        <v>0</v>
      </c>
      <c r="AZ151" s="2">
        <v>0</v>
      </c>
      <c r="BA151" s="2">
        <v>0</v>
      </c>
      <c r="BB151" s="2">
        <v>0</v>
      </c>
      <c r="BC151" s="2">
        <v>0</v>
      </c>
      <c r="BD151" s="2">
        <v>0</v>
      </c>
      <c r="BE151" s="2">
        <v>0</v>
      </c>
      <c r="BF151" s="2">
        <v>1</v>
      </c>
      <c r="BG151" s="2">
        <v>0</v>
      </c>
      <c r="BH151" s="2">
        <v>0</v>
      </c>
      <c r="BI151" s="2">
        <v>0</v>
      </c>
      <c r="BJ151" s="2">
        <v>0</v>
      </c>
      <c r="BK151" s="2">
        <v>0</v>
      </c>
      <c r="BL151" s="2">
        <v>1</v>
      </c>
      <c r="BM151" s="2">
        <v>0</v>
      </c>
      <c r="BN151" s="2">
        <v>0</v>
      </c>
      <c r="BO151" s="2">
        <v>0</v>
      </c>
      <c r="BP151" s="2">
        <v>0</v>
      </c>
      <c r="BQ151" s="2">
        <v>1</v>
      </c>
      <c r="BR151" s="2">
        <v>0</v>
      </c>
      <c r="BS151" s="2">
        <v>0</v>
      </c>
      <c r="CB151" s="2">
        <v>1</v>
      </c>
      <c r="CC151" s="2">
        <v>1</v>
      </c>
      <c r="CD151" s="2" t="s">
        <v>1483</v>
      </c>
      <c r="CE151" s="2">
        <v>1200</v>
      </c>
      <c r="CF151" s="46">
        <v>4800</v>
      </c>
      <c r="CG151" s="2">
        <v>0</v>
      </c>
      <c r="CH151" s="46">
        <v>3</v>
      </c>
      <c r="CI151" s="2">
        <v>2</v>
      </c>
      <c r="CJ151" s="2">
        <v>0</v>
      </c>
      <c r="CK151" s="2">
        <v>0</v>
      </c>
      <c r="CL151" s="2">
        <v>0</v>
      </c>
      <c r="CM151" s="2">
        <v>0</v>
      </c>
      <c r="CN151" s="2">
        <v>0</v>
      </c>
      <c r="CO151" s="2">
        <v>0</v>
      </c>
      <c r="CP151" s="2">
        <v>0</v>
      </c>
      <c r="CR151" s="2">
        <v>2</v>
      </c>
      <c r="CS151" s="2">
        <v>2</v>
      </c>
      <c r="CT151" s="46">
        <v>4</v>
      </c>
      <c r="CU151" s="46">
        <v>160</v>
      </c>
      <c r="CV151" s="2">
        <v>0</v>
      </c>
      <c r="CX151" s="2">
        <v>0</v>
      </c>
      <c r="CZ151" s="2">
        <v>0</v>
      </c>
      <c r="DB151" s="46">
        <v>4</v>
      </c>
      <c r="DC151" s="46">
        <v>80</v>
      </c>
      <c r="DD151" s="46">
        <v>3</v>
      </c>
      <c r="DE151" s="46">
        <v>120</v>
      </c>
      <c r="DF151" s="2">
        <v>0</v>
      </c>
      <c r="DH151" s="46">
        <v>2</v>
      </c>
      <c r="DI151" s="46">
        <v>72</v>
      </c>
      <c r="DJ151" s="46">
        <v>0</v>
      </c>
      <c r="DK151" s="46"/>
      <c r="DL151" s="2">
        <v>2</v>
      </c>
      <c r="DM151" s="2">
        <v>80</v>
      </c>
      <c r="DN151" s="46">
        <v>5</v>
      </c>
      <c r="DO151" s="46">
        <v>200</v>
      </c>
      <c r="DP151" s="46">
        <v>3</v>
      </c>
      <c r="DQ151" s="46">
        <v>80</v>
      </c>
      <c r="DR151" s="2">
        <v>0</v>
      </c>
      <c r="DS151" s="46"/>
      <c r="DT151" s="46"/>
      <c r="DU151" s="46"/>
      <c r="DV151" s="46"/>
      <c r="DW151" s="46"/>
      <c r="DX151" s="46"/>
      <c r="DY151" s="46"/>
      <c r="DZ151" s="46"/>
      <c r="EA151" s="46"/>
      <c r="EB151" s="46"/>
      <c r="EC151" s="46"/>
      <c r="ED151" s="46"/>
      <c r="EE151" s="46"/>
      <c r="EF151" s="46"/>
      <c r="EG151" s="46"/>
      <c r="EH151" s="46"/>
      <c r="EI151" s="2">
        <v>0</v>
      </c>
      <c r="EJ151" s="2">
        <v>0</v>
      </c>
      <c r="EK151" s="2">
        <v>0</v>
      </c>
      <c r="EL151" s="2">
        <v>0</v>
      </c>
      <c r="EM151" s="2">
        <v>0</v>
      </c>
      <c r="EN151" s="2">
        <v>0</v>
      </c>
      <c r="EO151" s="2">
        <v>0</v>
      </c>
      <c r="EP151" s="2">
        <v>0</v>
      </c>
      <c r="EQ151" s="2">
        <v>0</v>
      </c>
      <c r="ER151" s="2">
        <v>0</v>
      </c>
      <c r="ES151" s="2">
        <v>0</v>
      </c>
      <c r="ET151" s="2">
        <v>0</v>
      </c>
      <c r="EU151" s="2">
        <v>0</v>
      </c>
      <c r="FD151" s="2">
        <v>1</v>
      </c>
      <c r="FE151" s="2">
        <v>1</v>
      </c>
      <c r="FF151" s="2">
        <v>0</v>
      </c>
      <c r="FG151" s="2">
        <v>0</v>
      </c>
      <c r="FH151" s="2">
        <v>0</v>
      </c>
      <c r="FI151" s="2">
        <v>1</v>
      </c>
      <c r="FJ151" s="2">
        <v>0</v>
      </c>
      <c r="FK151" s="2">
        <v>0</v>
      </c>
      <c r="FL151" s="2">
        <v>0</v>
      </c>
      <c r="FM151" s="2">
        <v>0</v>
      </c>
      <c r="FN151" s="2">
        <v>0</v>
      </c>
      <c r="FO151" s="2">
        <v>0</v>
      </c>
      <c r="FP151" s="2">
        <v>1</v>
      </c>
      <c r="FQ151" s="2">
        <v>0</v>
      </c>
      <c r="FZ151" s="2">
        <v>0</v>
      </c>
      <c r="GV151" s="2">
        <v>0</v>
      </c>
      <c r="HR151" s="2">
        <v>0</v>
      </c>
      <c r="HS151" s="2">
        <v>0</v>
      </c>
      <c r="HT151" s="2">
        <v>0</v>
      </c>
      <c r="HU151" s="2">
        <v>1</v>
      </c>
      <c r="HV151" s="2">
        <v>0</v>
      </c>
      <c r="HW151" s="2">
        <v>0</v>
      </c>
      <c r="HX151" s="2">
        <v>0</v>
      </c>
      <c r="HY151" s="2">
        <v>1</v>
      </c>
      <c r="HZ151" s="2">
        <v>1</v>
      </c>
      <c r="IA151" s="2">
        <v>0</v>
      </c>
      <c r="IB151" s="2">
        <v>0</v>
      </c>
      <c r="IC151" s="2">
        <v>0</v>
      </c>
      <c r="ID151" s="2">
        <v>0</v>
      </c>
      <c r="IE151" s="2">
        <v>1</v>
      </c>
      <c r="IF151" s="2">
        <v>1</v>
      </c>
      <c r="IG151" s="2">
        <v>0</v>
      </c>
      <c r="IP151" s="2">
        <v>3</v>
      </c>
      <c r="IQ151" s="2">
        <v>0</v>
      </c>
      <c r="IR151" s="2">
        <v>0</v>
      </c>
      <c r="IS151" s="2">
        <v>0</v>
      </c>
      <c r="IT151" s="2">
        <v>2</v>
      </c>
      <c r="IU151" s="2">
        <v>1</v>
      </c>
      <c r="IV151" s="2">
        <v>0</v>
      </c>
      <c r="IW151" s="2">
        <v>2</v>
      </c>
      <c r="IX151" s="2">
        <v>0</v>
      </c>
      <c r="IY151" s="2">
        <v>2</v>
      </c>
      <c r="IZ151" s="2">
        <v>4</v>
      </c>
      <c r="JA151" s="2">
        <v>3</v>
      </c>
      <c r="JB151" s="2">
        <v>0</v>
      </c>
      <c r="JK151" s="2">
        <v>0</v>
      </c>
      <c r="JL151" s="2">
        <v>0</v>
      </c>
      <c r="JM151" s="2">
        <v>0</v>
      </c>
      <c r="JN151" s="2">
        <v>0</v>
      </c>
      <c r="JO151" s="2">
        <v>0</v>
      </c>
      <c r="JP151" s="2">
        <v>0</v>
      </c>
      <c r="JQ151" s="2">
        <v>0</v>
      </c>
      <c r="JR151" s="2">
        <v>0</v>
      </c>
      <c r="JS151" s="2">
        <v>1</v>
      </c>
      <c r="JT151" s="2">
        <v>2</v>
      </c>
      <c r="JU151" s="2">
        <v>3</v>
      </c>
      <c r="JV151" s="2">
        <v>2</v>
      </c>
      <c r="JW151" s="2">
        <v>0</v>
      </c>
      <c r="KF151" s="2">
        <v>3</v>
      </c>
      <c r="KH151" s="2">
        <v>0</v>
      </c>
      <c r="KI151" s="2">
        <v>3</v>
      </c>
      <c r="KJ151" s="2">
        <v>4</v>
      </c>
      <c r="KK151" s="2">
        <v>4</v>
      </c>
      <c r="KL151" s="2">
        <v>4</v>
      </c>
      <c r="KM151" s="2">
        <v>4</v>
      </c>
      <c r="KN151" s="2">
        <v>4</v>
      </c>
      <c r="KO151" s="2">
        <v>3</v>
      </c>
      <c r="KP151" s="2">
        <v>4</v>
      </c>
      <c r="KQ151" s="2">
        <v>2</v>
      </c>
      <c r="KR151" s="2">
        <v>4</v>
      </c>
      <c r="KS151" s="2">
        <v>4</v>
      </c>
      <c r="KT151" s="2">
        <v>2</v>
      </c>
      <c r="KU151" s="2">
        <v>4</v>
      </c>
      <c r="KV151" s="2">
        <v>0</v>
      </c>
      <c r="LE151" s="2">
        <v>1</v>
      </c>
      <c r="LF151" s="2">
        <v>1</v>
      </c>
      <c r="LG151" s="2">
        <v>0</v>
      </c>
      <c r="LH151" s="2">
        <v>0</v>
      </c>
      <c r="LI151" s="2">
        <v>0</v>
      </c>
      <c r="LJ151" s="2">
        <v>0</v>
      </c>
      <c r="LK151" s="2">
        <v>1</v>
      </c>
      <c r="LL151" s="2">
        <v>1</v>
      </c>
      <c r="LM151" s="2">
        <v>0</v>
      </c>
      <c r="LN151" s="46">
        <v>3</v>
      </c>
      <c r="LO151" s="46">
        <v>2</v>
      </c>
      <c r="LP151" s="2">
        <v>1</v>
      </c>
      <c r="LQ151" s="2">
        <v>2</v>
      </c>
      <c r="LR151" s="2">
        <v>0</v>
      </c>
      <c r="LS151" s="2">
        <v>1</v>
      </c>
      <c r="LT151" s="46">
        <v>1</v>
      </c>
      <c r="LU151" s="46">
        <v>1</v>
      </c>
      <c r="LV151" s="2">
        <v>0</v>
      </c>
      <c r="LW151" s="2">
        <v>0</v>
      </c>
      <c r="LX151" s="2">
        <v>0</v>
      </c>
      <c r="LY151" s="46">
        <v>1</v>
      </c>
      <c r="LZ151" s="46">
        <v>0</v>
      </c>
      <c r="MA151" s="46">
        <v>1</v>
      </c>
      <c r="MB151" s="2">
        <v>0</v>
      </c>
      <c r="MC151" s="2">
        <v>1</v>
      </c>
      <c r="MD151" s="2">
        <v>1</v>
      </c>
      <c r="ME151" s="2">
        <v>0</v>
      </c>
      <c r="MF151" s="2">
        <v>1</v>
      </c>
      <c r="MG151" s="2">
        <v>0</v>
      </c>
      <c r="MH151" s="2">
        <v>1</v>
      </c>
      <c r="MI151" s="2">
        <v>0</v>
      </c>
      <c r="MJ151" s="2">
        <v>1</v>
      </c>
      <c r="MK151" s="2">
        <v>1</v>
      </c>
      <c r="ML151" s="2">
        <v>1</v>
      </c>
      <c r="MM151" s="2">
        <v>1</v>
      </c>
      <c r="MN151" s="46">
        <v>1</v>
      </c>
      <c r="MO151" s="46">
        <v>1</v>
      </c>
      <c r="MP151" s="2">
        <v>0</v>
      </c>
      <c r="MQ151" s="2">
        <v>0</v>
      </c>
      <c r="MR151" s="2">
        <v>0</v>
      </c>
      <c r="MS151" s="2">
        <v>1</v>
      </c>
      <c r="MT151" s="2">
        <v>1</v>
      </c>
      <c r="MU151" s="2">
        <v>3</v>
      </c>
      <c r="MV151" s="2">
        <v>3</v>
      </c>
      <c r="MW151" s="2">
        <v>1</v>
      </c>
      <c r="MX151" s="2">
        <v>1</v>
      </c>
      <c r="MY151" s="2">
        <v>1</v>
      </c>
      <c r="MZ151" s="2">
        <v>1</v>
      </c>
      <c r="NA151" s="2">
        <v>1</v>
      </c>
      <c r="NB151" s="2">
        <v>1</v>
      </c>
      <c r="NC151" s="2">
        <v>1</v>
      </c>
      <c r="ND151" s="2">
        <v>0</v>
      </c>
      <c r="NE151" s="2">
        <v>0</v>
      </c>
      <c r="NF151" s="46">
        <v>1</v>
      </c>
      <c r="NG151" s="46">
        <v>0</v>
      </c>
      <c r="NH151" s="2">
        <v>1</v>
      </c>
      <c r="NI151" s="2">
        <v>1</v>
      </c>
      <c r="NJ151" s="38">
        <v>44174</v>
      </c>
      <c r="NK151" s="2">
        <v>2</v>
      </c>
      <c r="NL151" s="2">
        <v>1</v>
      </c>
      <c r="NM151" s="2">
        <v>0</v>
      </c>
      <c r="NN151" s="2">
        <v>0</v>
      </c>
      <c r="NO151" s="2">
        <v>0</v>
      </c>
      <c r="NP151" s="2">
        <v>0</v>
      </c>
      <c r="NQ151" s="2">
        <v>0</v>
      </c>
      <c r="NR151" s="2">
        <v>1</v>
      </c>
      <c r="NS151" s="2">
        <v>0</v>
      </c>
      <c r="NT151" s="2">
        <v>1</v>
      </c>
      <c r="NU151" s="2">
        <v>0</v>
      </c>
      <c r="NV151" s="2">
        <v>0</v>
      </c>
      <c r="NW151" s="2">
        <v>1</v>
      </c>
      <c r="NX151" s="2">
        <v>0</v>
      </c>
      <c r="NY151" s="2">
        <v>0</v>
      </c>
      <c r="NZ151" s="2">
        <v>0</v>
      </c>
      <c r="OA151" s="2">
        <v>0</v>
      </c>
      <c r="OB151" s="2">
        <v>0</v>
      </c>
      <c r="OC151" s="2">
        <v>0</v>
      </c>
      <c r="OD151" s="2">
        <v>0</v>
      </c>
      <c r="OE151" s="2">
        <v>0</v>
      </c>
      <c r="OF151" s="2">
        <v>0</v>
      </c>
      <c r="OG151" s="2">
        <v>0</v>
      </c>
      <c r="OH151" s="2">
        <v>0</v>
      </c>
      <c r="OI151" s="2">
        <v>2</v>
      </c>
      <c r="OJ151" s="2">
        <v>1</v>
      </c>
      <c r="OK151" s="2">
        <v>1</v>
      </c>
      <c r="OL151" s="2">
        <v>1</v>
      </c>
      <c r="OM151" s="2">
        <v>1</v>
      </c>
      <c r="ON151" s="2">
        <v>3</v>
      </c>
      <c r="OO151" s="2">
        <v>1</v>
      </c>
      <c r="OP151" s="2">
        <v>1</v>
      </c>
      <c r="OQ151" s="2">
        <v>1</v>
      </c>
      <c r="OR151" s="2">
        <v>1</v>
      </c>
      <c r="OS151" s="2">
        <v>1</v>
      </c>
      <c r="OT151" s="46">
        <v>1</v>
      </c>
      <c r="OU151" s="2">
        <v>1</v>
      </c>
      <c r="OV151" s="2">
        <v>1</v>
      </c>
      <c r="OW151" s="2">
        <v>1</v>
      </c>
      <c r="OX151" s="2">
        <v>1</v>
      </c>
      <c r="OY151" s="2">
        <v>1</v>
      </c>
      <c r="OZ151" s="2">
        <v>1</v>
      </c>
      <c r="PA151" s="2">
        <v>1</v>
      </c>
      <c r="PB151" s="2">
        <v>1</v>
      </c>
      <c r="PC151" s="46">
        <v>1</v>
      </c>
      <c r="PD151" s="46">
        <v>1</v>
      </c>
      <c r="PE151" s="2">
        <v>1</v>
      </c>
      <c r="PF151" s="2">
        <v>1</v>
      </c>
      <c r="PG151" s="2">
        <v>3</v>
      </c>
      <c r="PH151" s="46">
        <v>2</v>
      </c>
      <c r="PI151" s="2">
        <v>1</v>
      </c>
      <c r="PJ151" s="2">
        <v>1</v>
      </c>
      <c r="PK151" s="2">
        <v>1</v>
      </c>
      <c r="PL151" s="2">
        <v>1</v>
      </c>
      <c r="PM151" s="2">
        <v>1</v>
      </c>
      <c r="PN151" s="2">
        <v>1</v>
      </c>
      <c r="PO151" s="2">
        <v>1</v>
      </c>
      <c r="PP151" s="2">
        <v>2</v>
      </c>
      <c r="PQ151" s="2">
        <v>3</v>
      </c>
      <c r="PR151" s="2">
        <v>1</v>
      </c>
      <c r="PS151" s="2">
        <v>1</v>
      </c>
      <c r="PT151" s="2">
        <v>1</v>
      </c>
      <c r="PU151" s="2">
        <v>1</v>
      </c>
      <c r="PV151" s="2">
        <v>1</v>
      </c>
      <c r="PW151" s="2">
        <v>1</v>
      </c>
      <c r="PX151" s="2">
        <v>1</v>
      </c>
      <c r="PY151" s="2">
        <v>1</v>
      </c>
      <c r="PZ151" s="2">
        <v>3</v>
      </c>
      <c r="QA151" s="2">
        <v>2</v>
      </c>
      <c r="QB151" s="2">
        <v>1</v>
      </c>
      <c r="QC151" s="2">
        <v>1</v>
      </c>
      <c r="QD151" s="2">
        <v>1</v>
      </c>
      <c r="QE151" s="2">
        <v>1</v>
      </c>
      <c r="QF151" s="2">
        <v>1</v>
      </c>
      <c r="QG151" s="2">
        <v>1</v>
      </c>
      <c r="QH151" s="2">
        <v>1</v>
      </c>
      <c r="QI151" s="2">
        <v>3</v>
      </c>
      <c r="QJ151" s="2">
        <v>2</v>
      </c>
      <c r="QK151" s="2">
        <v>0</v>
      </c>
      <c r="QL151" s="2">
        <v>1</v>
      </c>
      <c r="QM151" s="2">
        <v>1</v>
      </c>
      <c r="QN151" s="2">
        <v>1</v>
      </c>
      <c r="QO151" s="2">
        <v>2</v>
      </c>
      <c r="QP151" s="2">
        <v>2</v>
      </c>
      <c r="QQ151" s="2">
        <v>2</v>
      </c>
      <c r="QR151" s="2">
        <v>0</v>
      </c>
      <c r="QT151" s="2">
        <v>0</v>
      </c>
      <c r="QV151" s="2">
        <v>1</v>
      </c>
      <c r="QW151" s="2">
        <v>1</v>
      </c>
      <c r="QX151" s="2">
        <v>0</v>
      </c>
      <c r="QY151" s="2">
        <v>0</v>
      </c>
      <c r="RA151" s="2">
        <v>0</v>
      </c>
      <c r="RB151" s="2">
        <v>1</v>
      </c>
      <c r="RC151" s="2">
        <v>1</v>
      </c>
      <c r="RD151" s="2">
        <v>3</v>
      </c>
      <c r="RE151" s="2">
        <v>1</v>
      </c>
      <c r="RF151" s="2">
        <v>0</v>
      </c>
      <c r="RG151" s="2">
        <v>1</v>
      </c>
      <c r="RH151" s="2">
        <v>1</v>
      </c>
      <c r="RJ151" s="2">
        <v>0</v>
      </c>
      <c r="RK151" s="2">
        <v>1</v>
      </c>
      <c r="RL151" s="2">
        <v>1</v>
      </c>
      <c r="RM151" s="2">
        <v>0</v>
      </c>
      <c r="RN151" s="2">
        <v>0</v>
      </c>
      <c r="RO151" s="2">
        <v>0</v>
      </c>
      <c r="RP151" s="2">
        <v>1</v>
      </c>
      <c r="RQ151" s="2">
        <v>1</v>
      </c>
      <c r="RR151" s="2">
        <v>1</v>
      </c>
      <c r="RS151" s="2">
        <v>1</v>
      </c>
      <c r="RT151" s="2">
        <v>0</v>
      </c>
      <c r="RU151" s="2">
        <v>0</v>
      </c>
      <c r="RV151" s="2">
        <v>0</v>
      </c>
      <c r="RW151" s="2">
        <v>1</v>
      </c>
      <c r="RX151" s="2">
        <v>0</v>
      </c>
      <c r="RY151" s="2">
        <v>0</v>
      </c>
      <c r="RZ151" s="2">
        <v>0</v>
      </c>
      <c r="SA151" s="2">
        <v>1</v>
      </c>
      <c r="SB151" s="2">
        <v>1</v>
      </c>
      <c r="SC151" s="2">
        <v>0</v>
      </c>
      <c r="SD151" s="2">
        <v>0</v>
      </c>
      <c r="SE151" s="2">
        <v>0</v>
      </c>
      <c r="SF151" s="2">
        <v>0</v>
      </c>
      <c r="SG151" s="2">
        <v>0</v>
      </c>
      <c r="SH151" s="2">
        <v>0</v>
      </c>
      <c r="SI151" s="2">
        <v>0</v>
      </c>
      <c r="SK151" s="2">
        <v>1</v>
      </c>
      <c r="SL151" s="2">
        <v>1</v>
      </c>
      <c r="SM151" s="2">
        <v>1</v>
      </c>
      <c r="SN151" s="2">
        <v>0</v>
      </c>
      <c r="SO151" s="2">
        <v>1</v>
      </c>
      <c r="SP151" s="2">
        <v>0</v>
      </c>
      <c r="SQ151" s="2">
        <v>0</v>
      </c>
      <c r="SR151" s="2">
        <v>0</v>
      </c>
      <c r="SS151" s="2">
        <v>0</v>
      </c>
      <c r="ST151" s="2">
        <v>0</v>
      </c>
      <c r="SU151" s="2">
        <v>1</v>
      </c>
      <c r="SV151" s="2">
        <v>0</v>
      </c>
      <c r="SW151" s="2">
        <v>0</v>
      </c>
      <c r="SX151" s="2">
        <v>0</v>
      </c>
      <c r="SY151" s="2">
        <v>0</v>
      </c>
      <c r="SZ151" s="2">
        <v>0</v>
      </c>
      <c r="TA151" s="2">
        <v>0</v>
      </c>
      <c r="TB151" s="2">
        <v>0</v>
      </c>
      <c r="TC151" s="2">
        <v>0</v>
      </c>
      <c r="TE151" s="2">
        <v>0</v>
      </c>
      <c r="TF151" s="2">
        <v>1</v>
      </c>
      <c r="TG151" s="2">
        <v>1</v>
      </c>
      <c r="TH151" s="2">
        <v>0</v>
      </c>
      <c r="TI151" s="2">
        <v>1</v>
      </c>
      <c r="TJ151" s="2">
        <v>0</v>
      </c>
      <c r="TK151" s="2">
        <v>1</v>
      </c>
      <c r="TL151" s="2">
        <v>0</v>
      </c>
      <c r="TN151" s="2">
        <v>1</v>
      </c>
      <c r="TO151" s="2">
        <v>1</v>
      </c>
      <c r="TP151" s="2">
        <v>1</v>
      </c>
      <c r="TQ151" s="2">
        <v>1</v>
      </c>
      <c r="TR151" s="2">
        <v>0</v>
      </c>
      <c r="TS151" s="2">
        <v>1</v>
      </c>
      <c r="TT151" s="2">
        <v>1</v>
      </c>
      <c r="TU151" s="2">
        <v>0</v>
      </c>
      <c r="TV151" s="2">
        <v>1</v>
      </c>
      <c r="TW151" s="2">
        <v>0</v>
      </c>
      <c r="TX151" s="2">
        <v>0</v>
      </c>
      <c r="TY151" s="2">
        <v>0</v>
      </c>
      <c r="UA151" s="2">
        <v>1</v>
      </c>
      <c r="UB151" s="2">
        <v>2</v>
      </c>
      <c r="UC151" s="2">
        <v>1</v>
      </c>
      <c r="UD151" s="2">
        <v>0</v>
      </c>
      <c r="UE151" s="2">
        <v>1</v>
      </c>
      <c r="UF151" s="2">
        <v>1</v>
      </c>
      <c r="UG151" s="2">
        <v>0</v>
      </c>
      <c r="UH151" s="2">
        <v>0</v>
      </c>
      <c r="UI151" s="2">
        <v>1</v>
      </c>
      <c r="UJ151" s="2">
        <v>1</v>
      </c>
      <c r="UK151" s="2">
        <v>0</v>
      </c>
      <c r="UL151" s="2">
        <v>0</v>
      </c>
      <c r="UM151" s="2">
        <v>0</v>
      </c>
      <c r="UN151" s="2">
        <v>0</v>
      </c>
      <c r="UO151" s="2">
        <v>0</v>
      </c>
      <c r="UP151" s="2">
        <v>0</v>
      </c>
      <c r="UQ151" s="2">
        <v>0</v>
      </c>
      <c r="UR151" s="2">
        <v>0</v>
      </c>
      <c r="US151" s="2">
        <v>0</v>
      </c>
      <c r="UT151" s="2">
        <v>0</v>
      </c>
      <c r="UU151" s="2">
        <v>0</v>
      </c>
      <c r="UV151" s="2">
        <v>1</v>
      </c>
      <c r="UW151" s="2">
        <v>0</v>
      </c>
      <c r="UX151" s="2">
        <v>0</v>
      </c>
      <c r="UY151" s="2">
        <v>0</v>
      </c>
      <c r="UZ151" s="2">
        <v>2</v>
      </c>
    </row>
    <row r="152" spans="1:572" x14ac:dyDescent="0.25">
      <c r="A152" s="2">
        <v>228</v>
      </c>
      <c r="B152" s="2" t="s">
        <v>114</v>
      </c>
      <c r="C152" s="2" t="s">
        <v>1328</v>
      </c>
      <c r="D152" s="2">
        <v>1</v>
      </c>
      <c r="F152" s="31" t="s">
        <v>2697</v>
      </c>
      <c r="G152" s="2">
        <v>1</v>
      </c>
      <c r="H152" s="2">
        <v>0</v>
      </c>
      <c r="J152" s="2">
        <v>0</v>
      </c>
      <c r="K152" s="2">
        <v>0</v>
      </c>
      <c r="L152" s="2">
        <v>0</v>
      </c>
      <c r="M152" s="2">
        <v>0</v>
      </c>
      <c r="N152" s="2">
        <v>0</v>
      </c>
      <c r="O152" s="2">
        <v>0</v>
      </c>
      <c r="P152" s="2">
        <v>0</v>
      </c>
      <c r="Q152" s="2">
        <v>0</v>
      </c>
      <c r="R152" s="2">
        <v>0</v>
      </c>
      <c r="S152" s="2">
        <v>0</v>
      </c>
      <c r="T152" s="2">
        <v>0</v>
      </c>
      <c r="U152" s="2">
        <v>0</v>
      </c>
      <c r="V152" s="2">
        <v>0</v>
      </c>
      <c r="W152" s="2">
        <v>0</v>
      </c>
      <c r="X152" s="2">
        <v>0</v>
      </c>
      <c r="Y152" s="2">
        <v>0</v>
      </c>
      <c r="Z152" s="2">
        <v>0</v>
      </c>
      <c r="AA152" s="2">
        <v>0</v>
      </c>
      <c r="AB152" s="2">
        <v>0</v>
      </c>
      <c r="AC152" s="2">
        <v>0</v>
      </c>
      <c r="AD152" s="2">
        <v>0</v>
      </c>
      <c r="AE152" s="2">
        <v>1</v>
      </c>
      <c r="AF152" s="2">
        <v>1</v>
      </c>
      <c r="AG152" s="2">
        <v>3</v>
      </c>
      <c r="AH152" s="2">
        <v>1</v>
      </c>
      <c r="AI152" s="2">
        <v>4</v>
      </c>
      <c r="AJ152" s="46">
        <v>1</v>
      </c>
      <c r="AK152" s="2">
        <v>0</v>
      </c>
      <c r="AL152" s="2">
        <v>0</v>
      </c>
      <c r="AM152" s="2">
        <v>0</v>
      </c>
      <c r="AN152" s="2">
        <v>0</v>
      </c>
      <c r="AO152" s="2">
        <v>0</v>
      </c>
      <c r="AP152" s="2">
        <v>1</v>
      </c>
      <c r="AQ152" s="2">
        <v>0</v>
      </c>
      <c r="AR152" s="2">
        <v>1</v>
      </c>
      <c r="AS152" s="2">
        <v>1</v>
      </c>
      <c r="AT152" s="2">
        <v>0</v>
      </c>
      <c r="AU152" s="2">
        <v>0</v>
      </c>
      <c r="AV152" s="2">
        <v>0</v>
      </c>
      <c r="AW152" s="2">
        <v>0</v>
      </c>
      <c r="AX152" s="2">
        <v>0</v>
      </c>
      <c r="AY152" s="2">
        <v>0</v>
      </c>
      <c r="AZ152" s="2">
        <v>0</v>
      </c>
      <c r="BA152" s="2">
        <v>0</v>
      </c>
      <c r="BB152" s="2">
        <v>0</v>
      </c>
      <c r="BC152" s="2">
        <v>0</v>
      </c>
      <c r="BD152" s="2">
        <v>0</v>
      </c>
      <c r="BE152" s="2">
        <v>0</v>
      </c>
      <c r="BF152" s="2">
        <v>1</v>
      </c>
      <c r="BG152" s="2">
        <v>0</v>
      </c>
      <c r="BH152" s="2">
        <v>0</v>
      </c>
      <c r="BI152" s="2">
        <v>0</v>
      </c>
      <c r="BJ152" s="2">
        <v>0</v>
      </c>
      <c r="BK152" s="2">
        <v>1</v>
      </c>
      <c r="BL152" s="2">
        <v>2</v>
      </c>
      <c r="BM152" s="2">
        <v>0</v>
      </c>
      <c r="BN152" s="2">
        <v>0</v>
      </c>
      <c r="BO152" s="2">
        <v>0</v>
      </c>
      <c r="BP152" s="2">
        <v>0</v>
      </c>
      <c r="BQ152" s="2">
        <v>0</v>
      </c>
      <c r="BR152" s="2">
        <v>0</v>
      </c>
      <c r="BS152" s="2">
        <v>1</v>
      </c>
      <c r="BT152" s="2">
        <v>0</v>
      </c>
      <c r="BU152" s="2">
        <v>0</v>
      </c>
      <c r="BV152" s="2">
        <v>0</v>
      </c>
      <c r="BW152" s="2">
        <v>0</v>
      </c>
      <c r="BX152" s="2">
        <v>0</v>
      </c>
      <c r="BY152" s="2">
        <v>0</v>
      </c>
      <c r="BZ152" s="2">
        <v>0</v>
      </c>
      <c r="CA152" s="2">
        <v>0</v>
      </c>
      <c r="CB152" s="2">
        <v>1</v>
      </c>
      <c r="CC152" s="2">
        <v>1</v>
      </c>
      <c r="CD152" s="2" t="s">
        <v>1484</v>
      </c>
      <c r="CE152" s="2">
        <v>40000</v>
      </c>
      <c r="CF152" s="46">
        <v>4000</v>
      </c>
      <c r="CG152" s="2">
        <v>0</v>
      </c>
      <c r="CH152" s="46">
        <v>4</v>
      </c>
      <c r="CI152" s="2">
        <v>1</v>
      </c>
      <c r="CJ152" s="2">
        <v>0</v>
      </c>
      <c r="CK152" s="2">
        <v>0</v>
      </c>
      <c r="CL152" s="2">
        <v>0</v>
      </c>
      <c r="CM152" s="2">
        <v>1</v>
      </c>
      <c r="CN152" s="2">
        <v>1</v>
      </c>
      <c r="CO152" s="2">
        <v>1</v>
      </c>
      <c r="CP152" s="2">
        <v>1</v>
      </c>
      <c r="CQ152" s="2">
        <v>4</v>
      </c>
      <c r="CR152" s="2">
        <v>1</v>
      </c>
      <c r="CT152" s="46">
        <v>1</v>
      </c>
      <c r="CU152" s="46">
        <v>40</v>
      </c>
      <c r="CV152" s="2">
        <v>0</v>
      </c>
      <c r="CX152" s="2">
        <v>1</v>
      </c>
      <c r="CY152" s="2">
        <v>40</v>
      </c>
      <c r="CZ152" s="2">
        <v>0</v>
      </c>
      <c r="DB152" s="46">
        <v>4</v>
      </c>
      <c r="DC152" s="46">
        <v>140</v>
      </c>
      <c r="DD152" s="46">
        <v>7</v>
      </c>
      <c r="DE152" s="46">
        <v>280</v>
      </c>
      <c r="DF152" s="2">
        <v>1</v>
      </c>
      <c r="DG152" s="2">
        <v>40</v>
      </c>
      <c r="DH152" s="46">
        <v>4</v>
      </c>
      <c r="DI152" s="46">
        <v>160</v>
      </c>
      <c r="DJ152" s="46">
        <v>2</v>
      </c>
      <c r="DK152" s="46">
        <v>80</v>
      </c>
      <c r="DL152" s="2">
        <v>4</v>
      </c>
      <c r="DM152" s="2">
        <v>160</v>
      </c>
      <c r="DN152" s="46">
        <v>8</v>
      </c>
      <c r="DO152" s="46">
        <v>280</v>
      </c>
      <c r="DP152" s="46">
        <v>2</v>
      </c>
      <c r="DQ152" s="46">
        <v>60</v>
      </c>
      <c r="DR152" s="2">
        <v>1</v>
      </c>
      <c r="DS152" s="46">
        <v>1</v>
      </c>
      <c r="DT152" s="46">
        <v>40</v>
      </c>
      <c r="DU152" s="46">
        <v>0</v>
      </c>
      <c r="DV152" s="46"/>
      <c r="DW152" s="46">
        <v>1</v>
      </c>
      <c r="DX152" s="46">
        <v>20</v>
      </c>
      <c r="DY152" s="46">
        <v>0</v>
      </c>
      <c r="DZ152" s="46"/>
      <c r="EA152" s="46">
        <v>1</v>
      </c>
      <c r="EB152" s="46">
        <v>20</v>
      </c>
      <c r="EC152" s="46">
        <v>0</v>
      </c>
      <c r="ED152" s="46"/>
      <c r="EE152" s="46">
        <v>0</v>
      </c>
      <c r="EF152" s="46"/>
      <c r="EG152" s="46">
        <v>0</v>
      </c>
      <c r="EH152" s="46"/>
      <c r="EI152" s="2">
        <v>0</v>
      </c>
      <c r="EJ152" s="2">
        <v>0</v>
      </c>
      <c r="EK152" s="2">
        <v>0</v>
      </c>
      <c r="EL152" s="2">
        <v>0</v>
      </c>
      <c r="EM152" s="2">
        <v>0</v>
      </c>
      <c r="EN152" s="2">
        <v>0</v>
      </c>
      <c r="EO152" s="2">
        <v>0</v>
      </c>
      <c r="EP152" s="2">
        <v>0</v>
      </c>
      <c r="EQ152" s="2">
        <v>0</v>
      </c>
      <c r="ER152" s="2">
        <v>0</v>
      </c>
      <c r="ES152" s="2">
        <v>0</v>
      </c>
      <c r="ET152" s="2">
        <v>0</v>
      </c>
      <c r="EU152" s="2">
        <v>1</v>
      </c>
      <c r="EV152" s="2">
        <v>0</v>
      </c>
      <c r="EW152" s="2">
        <v>0</v>
      </c>
      <c r="EX152" s="2">
        <v>0</v>
      </c>
      <c r="EY152" s="2">
        <v>0</v>
      </c>
      <c r="EZ152" s="2">
        <v>0</v>
      </c>
      <c r="FA152" s="2">
        <v>0</v>
      </c>
      <c r="FB152" s="2">
        <v>0</v>
      </c>
      <c r="FC152" s="2">
        <v>0</v>
      </c>
      <c r="FD152" s="2">
        <v>1</v>
      </c>
      <c r="FE152" s="2">
        <v>1</v>
      </c>
      <c r="FF152" s="2">
        <v>0</v>
      </c>
      <c r="FG152" s="2">
        <v>0</v>
      </c>
      <c r="FH152" s="2">
        <v>0</v>
      </c>
      <c r="FI152" s="2">
        <v>3</v>
      </c>
      <c r="FJ152" s="2">
        <v>2</v>
      </c>
      <c r="FK152" s="2">
        <v>2</v>
      </c>
      <c r="FL152" s="2">
        <v>0</v>
      </c>
      <c r="FM152" s="2">
        <v>0</v>
      </c>
      <c r="FN152" s="2">
        <v>0</v>
      </c>
      <c r="FO152" s="2">
        <v>1</v>
      </c>
      <c r="FP152" s="2">
        <v>2</v>
      </c>
      <c r="FQ152" s="2">
        <v>1</v>
      </c>
      <c r="FR152" s="2">
        <v>0</v>
      </c>
      <c r="FS152" s="2">
        <v>0</v>
      </c>
      <c r="FT152" s="2">
        <v>0</v>
      </c>
      <c r="FU152" s="2">
        <v>0</v>
      </c>
      <c r="FV152" s="2">
        <v>0</v>
      </c>
      <c r="FW152" s="2">
        <v>0</v>
      </c>
      <c r="FX152" s="2">
        <v>0</v>
      </c>
      <c r="FY152" s="2">
        <v>0</v>
      </c>
      <c r="FZ152" s="2">
        <v>0</v>
      </c>
      <c r="GV152" s="2">
        <v>1</v>
      </c>
      <c r="GW152" s="2">
        <v>1</v>
      </c>
      <c r="GX152" s="2">
        <v>0</v>
      </c>
      <c r="GY152" s="2">
        <v>0</v>
      </c>
      <c r="GZ152" s="2">
        <v>0</v>
      </c>
      <c r="HA152" s="2">
        <v>1</v>
      </c>
      <c r="HB152" s="2">
        <v>2</v>
      </c>
      <c r="HC152" s="2">
        <v>0</v>
      </c>
      <c r="HD152" s="2">
        <v>0</v>
      </c>
      <c r="HE152" s="2">
        <v>0</v>
      </c>
      <c r="HF152" s="2">
        <v>0</v>
      </c>
      <c r="HG152" s="2">
        <v>2</v>
      </c>
      <c r="HH152" s="2">
        <v>0</v>
      </c>
      <c r="HI152" s="2">
        <v>1</v>
      </c>
      <c r="HJ152" s="2">
        <v>0</v>
      </c>
      <c r="HK152" s="2">
        <v>0</v>
      </c>
      <c r="HL152" s="2">
        <v>0</v>
      </c>
      <c r="HM152" s="2">
        <v>0</v>
      </c>
      <c r="HN152" s="2">
        <v>0</v>
      </c>
      <c r="HO152" s="2">
        <v>0</v>
      </c>
      <c r="HP152" s="2">
        <v>0</v>
      </c>
      <c r="HQ152" s="2">
        <v>0</v>
      </c>
      <c r="HR152" s="2">
        <v>1</v>
      </c>
      <c r="HS152" s="2">
        <v>1</v>
      </c>
      <c r="HT152" s="2">
        <v>1</v>
      </c>
      <c r="HU152" s="2">
        <v>0</v>
      </c>
      <c r="HV152" s="2">
        <v>0</v>
      </c>
      <c r="HW152" s="2">
        <v>0</v>
      </c>
      <c r="HX152" s="2">
        <v>0</v>
      </c>
      <c r="HY152" s="2">
        <v>0</v>
      </c>
      <c r="HZ152" s="2">
        <v>4</v>
      </c>
      <c r="IA152" s="2">
        <v>0</v>
      </c>
      <c r="IB152" s="2">
        <v>1</v>
      </c>
      <c r="IC152" s="2">
        <v>0</v>
      </c>
      <c r="ID152" s="2">
        <v>1</v>
      </c>
      <c r="IE152" s="2">
        <v>3</v>
      </c>
      <c r="IF152" s="2">
        <v>0</v>
      </c>
      <c r="IG152" s="2">
        <v>1</v>
      </c>
      <c r="IH152" s="2">
        <v>0</v>
      </c>
      <c r="II152" s="2">
        <v>0</v>
      </c>
      <c r="IJ152" s="2">
        <v>0</v>
      </c>
      <c r="IK152" s="2">
        <v>0</v>
      </c>
      <c r="IL152" s="2">
        <v>0</v>
      </c>
      <c r="IM152" s="2">
        <v>0</v>
      </c>
      <c r="IN152" s="2">
        <v>0</v>
      </c>
      <c r="IO152" s="2">
        <v>0</v>
      </c>
      <c r="IP152" s="2">
        <v>0</v>
      </c>
      <c r="IQ152" s="2">
        <v>0</v>
      </c>
      <c r="IR152" s="2">
        <v>0</v>
      </c>
      <c r="IS152" s="2">
        <v>1</v>
      </c>
      <c r="IT152" s="2">
        <v>0</v>
      </c>
      <c r="IU152" s="2">
        <v>4</v>
      </c>
      <c r="IV152" s="2">
        <v>0</v>
      </c>
      <c r="IW152" s="2">
        <v>2</v>
      </c>
      <c r="IX152" s="2">
        <v>0</v>
      </c>
      <c r="IY152" s="2">
        <v>0</v>
      </c>
      <c r="IZ152" s="2">
        <v>4</v>
      </c>
      <c r="JA152" s="2">
        <v>0</v>
      </c>
      <c r="JB152" s="2">
        <v>1</v>
      </c>
      <c r="JC152" s="2">
        <v>0</v>
      </c>
      <c r="JD152" s="2">
        <v>0</v>
      </c>
      <c r="JE152" s="2">
        <v>0</v>
      </c>
      <c r="JF152" s="2">
        <v>0</v>
      </c>
      <c r="JG152" s="2">
        <v>0</v>
      </c>
      <c r="JH152" s="2">
        <v>0</v>
      </c>
      <c r="JI152" s="2">
        <v>0</v>
      </c>
      <c r="JJ152" s="2">
        <v>0</v>
      </c>
      <c r="JK152" s="2">
        <v>0</v>
      </c>
      <c r="JL152" s="2">
        <v>0</v>
      </c>
      <c r="JM152" s="2">
        <v>0</v>
      </c>
      <c r="JN152" s="2">
        <v>0</v>
      </c>
      <c r="JO152" s="2">
        <v>0</v>
      </c>
      <c r="JP152" s="2">
        <v>0</v>
      </c>
      <c r="JQ152" s="2">
        <v>0</v>
      </c>
      <c r="JR152" s="2">
        <v>0</v>
      </c>
      <c r="JS152" s="2">
        <v>0</v>
      </c>
      <c r="JT152" s="2">
        <v>0</v>
      </c>
      <c r="JU152" s="2">
        <v>1</v>
      </c>
      <c r="JV152" s="2">
        <v>0</v>
      </c>
      <c r="JW152" s="2">
        <v>1</v>
      </c>
      <c r="JX152" s="2">
        <v>0</v>
      </c>
      <c r="JY152" s="2">
        <v>0</v>
      </c>
      <c r="JZ152" s="2">
        <v>0</v>
      </c>
      <c r="KA152" s="2">
        <v>0</v>
      </c>
      <c r="KB152" s="2">
        <v>0</v>
      </c>
      <c r="KC152" s="2">
        <v>0</v>
      </c>
      <c r="KD152" s="2">
        <v>0</v>
      </c>
      <c r="KE152" s="2">
        <v>0</v>
      </c>
      <c r="KF152" s="2">
        <v>1</v>
      </c>
      <c r="KG152" s="2">
        <v>14</v>
      </c>
      <c r="KH152" s="2">
        <v>1</v>
      </c>
      <c r="KJ152" s="2">
        <v>4</v>
      </c>
      <c r="KK152" s="2">
        <v>4</v>
      </c>
      <c r="KL152" s="2">
        <v>3</v>
      </c>
      <c r="KM152" s="2">
        <v>4</v>
      </c>
      <c r="KN152" s="2">
        <v>2</v>
      </c>
      <c r="KO152" s="2">
        <v>3</v>
      </c>
      <c r="KP152" s="2">
        <v>4</v>
      </c>
      <c r="KQ152" s="2">
        <v>2</v>
      </c>
      <c r="KR152" s="2">
        <v>4</v>
      </c>
      <c r="KS152" s="2">
        <v>4</v>
      </c>
      <c r="KT152" s="2">
        <v>3</v>
      </c>
      <c r="KU152" s="2">
        <v>2</v>
      </c>
      <c r="KV152" s="2">
        <v>1</v>
      </c>
      <c r="KW152" s="2">
        <v>4</v>
      </c>
      <c r="KX152" s="2">
        <v>4</v>
      </c>
      <c r="KY152" s="2">
        <v>4</v>
      </c>
      <c r="KZ152" s="2">
        <v>4</v>
      </c>
      <c r="LA152" s="2">
        <v>4</v>
      </c>
      <c r="LB152" s="2">
        <v>4</v>
      </c>
      <c r="LC152" s="2">
        <v>4</v>
      </c>
      <c r="LD152" s="2">
        <v>4</v>
      </c>
      <c r="LE152" s="2">
        <v>1</v>
      </c>
      <c r="LF152" s="2">
        <v>1</v>
      </c>
      <c r="LG152" s="2">
        <v>1</v>
      </c>
      <c r="LH152" s="2">
        <v>1</v>
      </c>
      <c r="LI152" s="2">
        <v>0</v>
      </c>
      <c r="LJ152" s="2">
        <v>0</v>
      </c>
      <c r="LK152" s="2">
        <v>1</v>
      </c>
      <c r="LL152" s="2">
        <v>1</v>
      </c>
      <c r="LM152" s="2">
        <v>1</v>
      </c>
      <c r="LN152" s="46">
        <v>1</v>
      </c>
      <c r="LO152" s="46">
        <v>1</v>
      </c>
      <c r="LP152" s="2">
        <v>1</v>
      </c>
      <c r="LQ152" s="2">
        <v>1</v>
      </c>
      <c r="LR152" s="2">
        <v>0</v>
      </c>
      <c r="LS152" s="2">
        <v>0</v>
      </c>
      <c r="LT152" s="46">
        <v>1</v>
      </c>
      <c r="LU152" s="46">
        <v>1</v>
      </c>
      <c r="LV152" s="2">
        <v>1</v>
      </c>
      <c r="LW152" s="2">
        <v>0</v>
      </c>
      <c r="LX152" s="2">
        <v>0</v>
      </c>
      <c r="LY152" s="46">
        <v>1</v>
      </c>
      <c r="LZ152" s="46">
        <v>1</v>
      </c>
      <c r="MA152" s="46">
        <v>1</v>
      </c>
      <c r="MB152" s="2">
        <v>0</v>
      </c>
      <c r="MC152" s="2">
        <v>1</v>
      </c>
      <c r="MD152" s="2">
        <v>0</v>
      </c>
      <c r="ME152" s="2">
        <v>1</v>
      </c>
      <c r="MF152" s="2">
        <v>1</v>
      </c>
      <c r="MG152" s="2">
        <v>0</v>
      </c>
      <c r="MH152" s="2">
        <v>1</v>
      </c>
      <c r="MI152" s="2">
        <v>1</v>
      </c>
      <c r="MJ152" s="2">
        <v>1</v>
      </c>
      <c r="MK152" s="2">
        <v>0</v>
      </c>
      <c r="ML152" s="2">
        <v>0</v>
      </c>
      <c r="MM152" s="2">
        <v>0</v>
      </c>
      <c r="MN152" s="46">
        <v>1</v>
      </c>
      <c r="MO152" s="46">
        <v>1</v>
      </c>
      <c r="MP152" s="2">
        <v>1</v>
      </c>
      <c r="MQ152" s="2">
        <v>0</v>
      </c>
      <c r="MR152" s="2">
        <v>0</v>
      </c>
      <c r="MS152" s="2">
        <v>1</v>
      </c>
      <c r="MT152" s="2">
        <v>1</v>
      </c>
      <c r="MU152" s="2">
        <v>1</v>
      </c>
      <c r="MV152" s="2">
        <v>1</v>
      </c>
      <c r="MW152" s="2">
        <v>1</v>
      </c>
      <c r="MX152" s="2">
        <v>1</v>
      </c>
      <c r="MY152" s="2">
        <v>0</v>
      </c>
      <c r="MZ152" s="2">
        <v>1</v>
      </c>
      <c r="NA152" s="2">
        <v>1</v>
      </c>
      <c r="NB152" s="2">
        <v>1</v>
      </c>
      <c r="NC152" s="2">
        <v>1</v>
      </c>
      <c r="ND152" s="2">
        <v>1</v>
      </c>
      <c r="NE152" s="2">
        <v>0</v>
      </c>
      <c r="NF152" s="46">
        <v>1</v>
      </c>
      <c r="NG152" s="46">
        <v>0</v>
      </c>
      <c r="NH152" s="2">
        <v>1</v>
      </c>
      <c r="NI152" s="2">
        <v>1</v>
      </c>
      <c r="NJ152" s="38">
        <v>44179</v>
      </c>
      <c r="NK152" s="2">
        <v>2</v>
      </c>
      <c r="NL152" s="2">
        <v>1</v>
      </c>
      <c r="NM152" s="2">
        <v>0</v>
      </c>
      <c r="NN152" s="2">
        <v>0</v>
      </c>
      <c r="NO152" s="2">
        <v>0</v>
      </c>
      <c r="NP152" s="2">
        <v>0</v>
      </c>
      <c r="NQ152" s="2">
        <v>0</v>
      </c>
      <c r="NR152" s="2">
        <v>1</v>
      </c>
      <c r="NS152" s="2">
        <v>0</v>
      </c>
      <c r="NT152" s="2">
        <v>1</v>
      </c>
      <c r="NU152" s="2">
        <v>1</v>
      </c>
      <c r="NV152" s="2">
        <v>0</v>
      </c>
      <c r="NW152" s="2">
        <v>0</v>
      </c>
      <c r="NX152" s="2">
        <v>0</v>
      </c>
      <c r="NY152" s="2">
        <v>0</v>
      </c>
      <c r="NZ152" s="2">
        <v>0</v>
      </c>
      <c r="OA152" s="2">
        <v>0</v>
      </c>
      <c r="OB152" s="2">
        <v>0</v>
      </c>
      <c r="OC152" s="2">
        <v>0</v>
      </c>
      <c r="OD152" s="2">
        <v>0</v>
      </c>
      <c r="OE152" s="2">
        <v>0</v>
      </c>
      <c r="OF152" s="2">
        <v>0</v>
      </c>
      <c r="OG152" s="2">
        <v>0</v>
      </c>
      <c r="OH152" s="2">
        <v>1</v>
      </c>
      <c r="OI152" s="2">
        <v>1</v>
      </c>
      <c r="OJ152" s="2">
        <v>1</v>
      </c>
      <c r="OK152" s="2">
        <v>1</v>
      </c>
      <c r="OL152" s="2">
        <v>1</v>
      </c>
      <c r="OM152" s="2">
        <v>1</v>
      </c>
      <c r="ON152" s="2">
        <v>1</v>
      </c>
      <c r="OO152" s="2">
        <v>1</v>
      </c>
      <c r="OP152" s="2">
        <v>1</v>
      </c>
      <c r="OQ152" s="2">
        <v>2</v>
      </c>
      <c r="OR152" s="2">
        <v>1</v>
      </c>
      <c r="OS152" s="2">
        <v>1</v>
      </c>
      <c r="OT152" s="46">
        <v>1</v>
      </c>
      <c r="OU152" s="2">
        <v>1</v>
      </c>
      <c r="OV152" s="2">
        <v>1</v>
      </c>
      <c r="OW152" s="2">
        <v>2</v>
      </c>
      <c r="OX152" s="2">
        <v>1</v>
      </c>
      <c r="OY152" s="2">
        <v>1</v>
      </c>
      <c r="OZ152" s="2">
        <v>1</v>
      </c>
      <c r="PA152" s="2">
        <v>1</v>
      </c>
      <c r="PB152" s="2">
        <v>1</v>
      </c>
      <c r="PC152" s="46">
        <v>1</v>
      </c>
      <c r="PD152" s="46">
        <v>1</v>
      </c>
      <c r="PE152" s="2">
        <v>1</v>
      </c>
      <c r="PF152" s="2">
        <v>1</v>
      </c>
      <c r="PG152" s="2">
        <v>3</v>
      </c>
      <c r="PH152" s="46">
        <v>1</v>
      </c>
      <c r="PI152" s="2">
        <v>1</v>
      </c>
      <c r="PJ152" s="2">
        <v>1</v>
      </c>
      <c r="PK152" s="2">
        <v>1</v>
      </c>
      <c r="PL152" s="2">
        <v>1</v>
      </c>
      <c r="PM152" s="2">
        <v>1</v>
      </c>
      <c r="PN152" s="2">
        <v>1</v>
      </c>
      <c r="PO152" s="2">
        <v>1</v>
      </c>
      <c r="PP152" s="2">
        <v>1</v>
      </c>
      <c r="PQ152" s="2">
        <v>3</v>
      </c>
      <c r="PR152" s="2">
        <v>1</v>
      </c>
      <c r="PS152" s="2">
        <v>1</v>
      </c>
      <c r="PT152" s="2">
        <v>1</v>
      </c>
      <c r="PU152" s="2">
        <v>1</v>
      </c>
      <c r="PV152" s="2">
        <v>2</v>
      </c>
      <c r="PW152" s="2">
        <v>1</v>
      </c>
      <c r="PX152" s="2">
        <v>1</v>
      </c>
      <c r="PY152" s="2">
        <v>1</v>
      </c>
      <c r="PZ152" s="2">
        <v>1</v>
      </c>
      <c r="QA152" s="2">
        <v>2</v>
      </c>
      <c r="QB152" s="2">
        <v>2</v>
      </c>
      <c r="QC152" s="2">
        <v>1</v>
      </c>
      <c r="QD152" s="2">
        <v>1</v>
      </c>
      <c r="QE152" s="2">
        <v>3</v>
      </c>
      <c r="QF152" s="2">
        <v>2</v>
      </c>
      <c r="QG152" s="2">
        <v>2</v>
      </c>
      <c r="QH152" s="2">
        <v>1</v>
      </c>
      <c r="QI152" s="2">
        <v>3</v>
      </c>
      <c r="QJ152" s="2">
        <v>1</v>
      </c>
      <c r="QK152" s="2">
        <v>0</v>
      </c>
      <c r="QL152" s="2">
        <v>1</v>
      </c>
      <c r="QM152" s="2">
        <v>1</v>
      </c>
      <c r="QN152" s="2">
        <v>0</v>
      </c>
      <c r="QO152" s="2">
        <v>2</v>
      </c>
      <c r="QP152" s="2">
        <v>2</v>
      </c>
      <c r="QQ152" s="2">
        <v>2</v>
      </c>
      <c r="QR152" s="2">
        <v>1</v>
      </c>
      <c r="QS152" s="2" t="s">
        <v>1329</v>
      </c>
      <c r="QT152" s="2">
        <v>0</v>
      </c>
      <c r="QV152" s="2">
        <v>2</v>
      </c>
      <c r="QW152" s="2">
        <v>2</v>
      </c>
      <c r="QX152" s="2">
        <v>1</v>
      </c>
      <c r="QY152" s="2">
        <v>1</v>
      </c>
      <c r="QZ152" s="2">
        <v>0</v>
      </c>
      <c r="RA152" s="2">
        <v>1</v>
      </c>
      <c r="RB152" s="2">
        <v>1</v>
      </c>
      <c r="RC152" s="2">
        <v>1</v>
      </c>
      <c r="RD152" s="2">
        <v>2</v>
      </c>
      <c r="RE152" s="2">
        <v>1</v>
      </c>
      <c r="RF152" s="2">
        <v>1</v>
      </c>
      <c r="RG152" s="2">
        <v>1</v>
      </c>
      <c r="RH152" s="2">
        <v>1</v>
      </c>
      <c r="RJ152" s="2">
        <v>1</v>
      </c>
      <c r="RK152" s="2">
        <v>1</v>
      </c>
      <c r="RL152" s="2">
        <v>0</v>
      </c>
      <c r="RM152" s="2">
        <v>0</v>
      </c>
      <c r="RN152" s="2">
        <v>0</v>
      </c>
      <c r="RO152" s="2">
        <v>0</v>
      </c>
      <c r="RP152" s="2">
        <v>0</v>
      </c>
      <c r="RQ152" s="2">
        <v>0</v>
      </c>
      <c r="RR152" s="2">
        <v>1</v>
      </c>
      <c r="RS152" s="2">
        <v>1</v>
      </c>
      <c r="RT152" s="2">
        <v>0</v>
      </c>
      <c r="RU152" s="2">
        <v>1</v>
      </c>
      <c r="RV152" s="2">
        <v>0</v>
      </c>
      <c r="RW152" s="2">
        <v>1</v>
      </c>
      <c r="RX152" s="2">
        <v>1</v>
      </c>
      <c r="RY152" s="2">
        <v>1</v>
      </c>
      <c r="RZ152" s="2">
        <v>0</v>
      </c>
      <c r="SA152" s="2">
        <v>0</v>
      </c>
      <c r="SB152" s="2">
        <v>0</v>
      </c>
      <c r="SC152" s="2">
        <v>1</v>
      </c>
      <c r="SD152" s="2">
        <v>0</v>
      </c>
      <c r="SE152" s="2">
        <v>1</v>
      </c>
      <c r="SF152" s="2">
        <v>1</v>
      </c>
      <c r="SG152" s="2">
        <v>0</v>
      </c>
      <c r="SH152" s="2">
        <v>0</v>
      </c>
      <c r="SI152" s="2">
        <v>0</v>
      </c>
      <c r="SK152" s="2">
        <v>1</v>
      </c>
      <c r="SL152" s="2">
        <v>1</v>
      </c>
      <c r="SM152" s="2">
        <v>1</v>
      </c>
      <c r="SN152" s="2">
        <v>1</v>
      </c>
      <c r="SO152" s="2">
        <v>1</v>
      </c>
      <c r="SP152" s="2">
        <v>1</v>
      </c>
      <c r="SQ152" s="2">
        <v>1</v>
      </c>
      <c r="SR152" s="2">
        <v>1</v>
      </c>
      <c r="SS152" s="2">
        <v>1</v>
      </c>
      <c r="ST152" s="2">
        <v>1</v>
      </c>
      <c r="SU152" s="2">
        <v>1</v>
      </c>
      <c r="SV152" s="2">
        <v>1</v>
      </c>
      <c r="SW152" s="2">
        <v>1</v>
      </c>
      <c r="SX152" s="2">
        <v>0</v>
      </c>
      <c r="SY152" s="2">
        <v>0</v>
      </c>
      <c r="SZ152" s="2">
        <v>0</v>
      </c>
      <c r="TA152" s="2">
        <v>1</v>
      </c>
      <c r="TB152" s="2">
        <v>0</v>
      </c>
      <c r="TC152" s="2">
        <v>0</v>
      </c>
      <c r="TE152" s="2">
        <v>0</v>
      </c>
      <c r="TF152" s="2">
        <v>0</v>
      </c>
      <c r="TG152" s="2">
        <v>1</v>
      </c>
      <c r="TH152" s="2">
        <v>1</v>
      </c>
      <c r="TI152" s="2">
        <v>1</v>
      </c>
      <c r="TJ152" s="2">
        <v>1</v>
      </c>
      <c r="TK152" s="2">
        <v>1</v>
      </c>
      <c r="TL152" s="2">
        <v>1</v>
      </c>
      <c r="TM152" s="2">
        <v>1</v>
      </c>
      <c r="TN152" s="2">
        <v>1</v>
      </c>
      <c r="TO152" s="2">
        <v>1</v>
      </c>
      <c r="TP152" s="2">
        <v>1</v>
      </c>
      <c r="TQ152" s="2">
        <v>1</v>
      </c>
      <c r="TR152" s="2">
        <v>1</v>
      </c>
      <c r="TS152" s="2">
        <v>0</v>
      </c>
      <c r="TT152" s="2">
        <v>0</v>
      </c>
      <c r="TU152" s="2">
        <v>0</v>
      </c>
      <c r="TV152" s="2">
        <v>0</v>
      </c>
      <c r="TW152" s="2">
        <v>0</v>
      </c>
      <c r="TX152" s="2">
        <v>0</v>
      </c>
      <c r="TY152" s="2">
        <v>0</v>
      </c>
      <c r="UA152" s="2">
        <v>3</v>
      </c>
      <c r="UB152" s="2">
        <v>3</v>
      </c>
      <c r="UC152" s="2">
        <v>1</v>
      </c>
      <c r="UD152" s="2">
        <v>1</v>
      </c>
      <c r="UE152" s="2">
        <v>1</v>
      </c>
      <c r="UF152" s="2">
        <v>1</v>
      </c>
      <c r="UG152" s="2">
        <v>1</v>
      </c>
      <c r="UH152" s="2">
        <v>0</v>
      </c>
      <c r="UI152" s="2">
        <v>1</v>
      </c>
      <c r="UJ152" s="2">
        <v>1</v>
      </c>
      <c r="UK152" s="2">
        <v>1</v>
      </c>
      <c r="UL152" s="2">
        <v>1</v>
      </c>
      <c r="UM152" s="2">
        <v>0</v>
      </c>
      <c r="UN152" s="2">
        <v>1</v>
      </c>
      <c r="UO152" s="2">
        <v>0</v>
      </c>
      <c r="UP152" s="2">
        <v>1</v>
      </c>
      <c r="UQ152" s="2">
        <v>1</v>
      </c>
      <c r="UR152" s="2">
        <v>1</v>
      </c>
      <c r="US152" s="2">
        <v>1</v>
      </c>
      <c r="UT152" s="2">
        <v>0</v>
      </c>
      <c r="UU152" s="2">
        <v>1</v>
      </c>
      <c r="UV152" s="2">
        <v>1</v>
      </c>
      <c r="UW152" s="2">
        <v>1</v>
      </c>
      <c r="UX152" s="2">
        <v>0</v>
      </c>
      <c r="UY152" s="2">
        <v>0</v>
      </c>
      <c r="UZ152" s="2">
        <v>2</v>
      </c>
    </row>
    <row r="153" spans="1:572" x14ac:dyDescent="0.25">
      <c r="A153" s="2">
        <v>229</v>
      </c>
      <c r="B153" s="2" t="s">
        <v>114</v>
      </c>
      <c r="C153" s="2" t="s">
        <v>1328</v>
      </c>
      <c r="D153" s="2">
        <v>1</v>
      </c>
      <c r="F153" s="31" t="s">
        <v>2698</v>
      </c>
      <c r="G153" s="2">
        <v>1</v>
      </c>
      <c r="H153" s="2">
        <v>0</v>
      </c>
      <c r="J153" s="2">
        <v>0</v>
      </c>
      <c r="K153" s="2">
        <v>0</v>
      </c>
      <c r="L153" s="2">
        <v>0</v>
      </c>
      <c r="M153" s="2">
        <v>0</v>
      </c>
      <c r="N153" s="2">
        <v>0</v>
      </c>
      <c r="O153" s="2">
        <v>0</v>
      </c>
      <c r="P153" s="2">
        <v>0</v>
      </c>
      <c r="Q153" s="2">
        <v>0</v>
      </c>
      <c r="R153" s="2">
        <v>0</v>
      </c>
      <c r="S153" s="2">
        <v>0</v>
      </c>
      <c r="T153" s="2">
        <v>0</v>
      </c>
      <c r="U153" s="2">
        <v>0</v>
      </c>
      <c r="V153" s="2">
        <v>0</v>
      </c>
      <c r="W153" s="2">
        <v>0</v>
      </c>
      <c r="X153" s="2">
        <v>0</v>
      </c>
      <c r="Y153" s="2">
        <v>0</v>
      </c>
      <c r="Z153" s="2">
        <v>0</v>
      </c>
      <c r="AA153" s="2">
        <v>0</v>
      </c>
      <c r="AB153" s="2">
        <v>0</v>
      </c>
      <c r="AC153" s="2">
        <v>0</v>
      </c>
      <c r="AD153" s="2">
        <v>0</v>
      </c>
      <c r="AE153" s="2">
        <v>1</v>
      </c>
      <c r="AF153" s="2">
        <v>1</v>
      </c>
      <c r="AG153" s="2">
        <v>3</v>
      </c>
      <c r="AH153" s="2">
        <v>1</v>
      </c>
      <c r="AI153" s="2">
        <v>4</v>
      </c>
      <c r="AJ153" s="46">
        <v>0</v>
      </c>
      <c r="AK153" s="2">
        <v>0</v>
      </c>
      <c r="AL153" s="2">
        <v>0</v>
      </c>
      <c r="AM153" s="2">
        <v>0</v>
      </c>
      <c r="AN153" s="2">
        <v>0</v>
      </c>
      <c r="AO153" s="2">
        <v>0</v>
      </c>
      <c r="AP153" s="2">
        <v>0</v>
      </c>
      <c r="AQ153" s="2">
        <v>0</v>
      </c>
      <c r="AR153" s="2">
        <v>0</v>
      </c>
      <c r="AS153" s="2">
        <v>0</v>
      </c>
      <c r="AT153" s="2">
        <v>0</v>
      </c>
      <c r="AU153" s="2">
        <v>0</v>
      </c>
      <c r="AV153" s="2">
        <v>0</v>
      </c>
      <c r="AW153" s="2">
        <v>0</v>
      </c>
      <c r="AX153" s="2">
        <v>0</v>
      </c>
      <c r="AY153" s="2">
        <v>0</v>
      </c>
      <c r="AZ153" s="2">
        <v>0</v>
      </c>
      <c r="BA153" s="2">
        <v>0</v>
      </c>
      <c r="BB153" s="2">
        <v>0</v>
      </c>
      <c r="BC153" s="2">
        <v>0</v>
      </c>
      <c r="BD153" s="2">
        <v>0</v>
      </c>
      <c r="BE153" s="2">
        <v>0</v>
      </c>
      <c r="BF153" s="2">
        <v>1</v>
      </c>
      <c r="BG153" s="2">
        <v>1</v>
      </c>
      <c r="BH153" s="2">
        <v>0</v>
      </c>
      <c r="BI153" s="2">
        <v>0</v>
      </c>
      <c r="BJ153" s="2">
        <v>0</v>
      </c>
      <c r="BK153" s="2">
        <v>1</v>
      </c>
      <c r="BL153" s="2">
        <v>0</v>
      </c>
      <c r="BM153" s="2">
        <v>0</v>
      </c>
      <c r="BN153" s="2">
        <v>0</v>
      </c>
      <c r="BO153" s="2">
        <v>0</v>
      </c>
      <c r="BP153" s="2">
        <v>0</v>
      </c>
      <c r="BQ153" s="2">
        <v>1</v>
      </c>
      <c r="BR153" s="2">
        <v>0</v>
      </c>
      <c r="BS153" s="2">
        <v>1</v>
      </c>
      <c r="BT153" s="2">
        <v>0</v>
      </c>
      <c r="BU153" s="2">
        <v>0</v>
      </c>
      <c r="BV153" s="2">
        <v>0</v>
      </c>
      <c r="BW153" s="2">
        <v>0</v>
      </c>
      <c r="BX153" s="2">
        <v>0</v>
      </c>
      <c r="BY153" s="2">
        <v>0</v>
      </c>
      <c r="BZ153" s="2">
        <v>0</v>
      </c>
      <c r="CA153" s="2">
        <v>0</v>
      </c>
      <c r="CB153" s="2">
        <v>1</v>
      </c>
      <c r="CC153" s="2">
        <v>1</v>
      </c>
      <c r="CD153" s="2" t="s">
        <v>1485</v>
      </c>
      <c r="CE153" s="2">
        <v>4000</v>
      </c>
      <c r="CF153" s="46">
        <v>2700</v>
      </c>
      <c r="CG153" s="2">
        <v>0</v>
      </c>
      <c r="CH153" s="46">
        <v>1</v>
      </c>
      <c r="CI153" s="2">
        <v>1</v>
      </c>
      <c r="CJ153" s="2">
        <v>0</v>
      </c>
      <c r="CK153" s="2">
        <v>0</v>
      </c>
      <c r="CL153" s="2">
        <v>0</v>
      </c>
      <c r="CM153" s="2">
        <v>1</v>
      </c>
      <c r="CN153" s="2">
        <v>1</v>
      </c>
      <c r="CO153" s="2">
        <v>1</v>
      </c>
      <c r="CP153" s="2">
        <v>1</v>
      </c>
      <c r="CQ153" s="2">
        <v>1</v>
      </c>
      <c r="CR153" s="2">
        <v>1</v>
      </c>
      <c r="CT153" s="46">
        <v>1</v>
      </c>
      <c r="CU153" s="46">
        <v>40</v>
      </c>
      <c r="CV153" s="2">
        <v>0</v>
      </c>
      <c r="CX153" s="2">
        <v>0</v>
      </c>
      <c r="CZ153" s="2">
        <v>0</v>
      </c>
      <c r="DB153" s="46">
        <v>1</v>
      </c>
      <c r="DC153" s="46">
        <v>40</v>
      </c>
      <c r="DD153" s="46">
        <v>1</v>
      </c>
      <c r="DE153" s="46">
        <v>40</v>
      </c>
      <c r="DF153" s="2">
        <v>0</v>
      </c>
      <c r="DH153" s="46">
        <v>1</v>
      </c>
      <c r="DI153" s="46">
        <v>40</v>
      </c>
      <c r="DJ153" s="46">
        <v>0</v>
      </c>
      <c r="DK153" s="46"/>
      <c r="DL153" s="2">
        <v>0</v>
      </c>
      <c r="DN153" s="46">
        <v>2</v>
      </c>
      <c r="DO153" s="46">
        <v>80</v>
      </c>
      <c r="DP153" s="46">
        <v>2</v>
      </c>
      <c r="DQ153" s="46">
        <v>40</v>
      </c>
      <c r="DR153" s="2">
        <v>1</v>
      </c>
      <c r="DS153" s="46">
        <v>0</v>
      </c>
      <c r="DT153" s="46"/>
      <c r="DU153" s="46">
        <v>0</v>
      </c>
      <c r="DV153" s="46"/>
      <c r="DW153" s="46">
        <v>1</v>
      </c>
      <c r="DX153" s="46">
        <v>20</v>
      </c>
      <c r="DY153" s="46">
        <v>0</v>
      </c>
      <c r="DZ153" s="46"/>
      <c r="EA153" s="46">
        <v>1</v>
      </c>
      <c r="EB153" s="46">
        <v>20</v>
      </c>
      <c r="EC153" s="46">
        <v>0</v>
      </c>
      <c r="ED153" s="46"/>
      <c r="EE153" s="46">
        <v>0</v>
      </c>
      <c r="EF153" s="46"/>
      <c r="EG153" s="46">
        <v>0</v>
      </c>
      <c r="EH153" s="46"/>
      <c r="EI153" s="2">
        <v>0</v>
      </c>
      <c r="EJ153" s="2">
        <v>0</v>
      </c>
      <c r="EK153" s="2">
        <v>0</v>
      </c>
      <c r="EL153" s="2">
        <v>0</v>
      </c>
      <c r="EM153" s="2">
        <v>0</v>
      </c>
      <c r="EN153" s="2">
        <v>0</v>
      </c>
      <c r="EO153" s="2">
        <v>0</v>
      </c>
      <c r="EP153" s="2">
        <v>0</v>
      </c>
      <c r="EQ153" s="2">
        <v>0</v>
      </c>
      <c r="ER153" s="2">
        <v>0</v>
      </c>
      <c r="ES153" s="2">
        <v>0</v>
      </c>
      <c r="ET153" s="2">
        <v>0</v>
      </c>
      <c r="EU153" s="2">
        <v>1</v>
      </c>
      <c r="EV153" s="2">
        <v>0</v>
      </c>
      <c r="EW153" s="2">
        <v>0</v>
      </c>
      <c r="EX153" s="2">
        <v>0</v>
      </c>
      <c r="EY153" s="2">
        <v>0</v>
      </c>
      <c r="EZ153" s="2">
        <v>0</v>
      </c>
      <c r="FA153" s="2">
        <v>0</v>
      </c>
      <c r="FB153" s="2">
        <v>0</v>
      </c>
      <c r="FC153" s="2">
        <v>0</v>
      </c>
      <c r="FD153" s="2">
        <v>0</v>
      </c>
      <c r="FZ153" s="2">
        <v>0</v>
      </c>
      <c r="GV153" s="2">
        <v>0</v>
      </c>
      <c r="HR153" s="2">
        <v>0</v>
      </c>
      <c r="HS153" s="2">
        <v>0</v>
      </c>
      <c r="HT153" s="2">
        <v>0</v>
      </c>
      <c r="HU153" s="2">
        <v>0</v>
      </c>
      <c r="HV153" s="2">
        <v>0</v>
      </c>
      <c r="HW153" s="2">
        <v>0</v>
      </c>
      <c r="HX153" s="2">
        <v>0</v>
      </c>
      <c r="HY153" s="2">
        <v>0</v>
      </c>
      <c r="HZ153" s="2">
        <v>0</v>
      </c>
      <c r="IA153" s="2">
        <v>0</v>
      </c>
      <c r="IB153" s="2">
        <v>0</v>
      </c>
      <c r="IC153" s="2">
        <v>0</v>
      </c>
      <c r="ID153" s="2">
        <v>0</v>
      </c>
      <c r="IE153" s="2">
        <v>0</v>
      </c>
      <c r="IF153" s="2">
        <v>0</v>
      </c>
      <c r="IG153" s="2">
        <v>1</v>
      </c>
      <c r="IH153" s="2">
        <v>0</v>
      </c>
      <c r="II153" s="2">
        <v>0</v>
      </c>
      <c r="IJ153" s="2">
        <v>0</v>
      </c>
      <c r="IK153" s="2">
        <v>0</v>
      </c>
      <c r="IL153" s="2">
        <v>0</v>
      </c>
      <c r="IM153" s="2">
        <v>0</v>
      </c>
      <c r="IN153" s="2">
        <v>0</v>
      </c>
      <c r="IO153" s="2">
        <v>0</v>
      </c>
      <c r="IP153" s="2">
        <v>1</v>
      </c>
      <c r="IQ153" s="2">
        <v>0</v>
      </c>
      <c r="IR153" s="2">
        <v>0</v>
      </c>
      <c r="IS153" s="2">
        <v>0</v>
      </c>
      <c r="IT153" s="2">
        <v>1</v>
      </c>
      <c r="IU153" s="2">
        <v>1</v>
      </c>
      <c r="IV153" s="2">
        <v>0</v>
      </c>
      <c r="IW153" s="2">
        <v>1</v>
      </c>
      <c r="IX153" s="2">
        <v>0</v>
      </c>
      <c r="IY153" s="2">
        <v>0</v>
      </c>
      <c r="IZ153" s="2">
        <v>2</v>
      </c>
      <c r="JA153" s="2">
        <v>2</v>
      </c>
      <c r="JB153" s="2">
        <v>1</v>
      </c>
      <c r="JC153" s="2">
        <v>0</v>
      </c>
      <c r="JD153" s="2">
        <v>0</v>
      </c>
      <c r="JE153" s="2">
        <v>0</v>
      </c>
      <c r="JF153" s="2">
        <v>0</v>
      </c>
      <c r="JG153" s="2">
        <v>0</v>
      </c>
      <c r="JH153" s="2">
        <v>0</v>
      </c>
      <c r="JI153" s="2">
        <v>0</v>
      </c>
      <c r="JJ153" s="2">
        <v>0</v>
      </c>
      <c r="JK153" s="2">
        <v>0</v>
      </c>
      <c r="JL153" s="2">
        <v>0</v>
      </c>
      <c r="JM153" s="2">
        <v>0</v>
      </c>
      <c r="JN153" s="2">
        <v>0</v>
      </c>
      <c r="JO153" s="2">
        <v>1</v>
      </c>
      <c r="JP153" s="2">
        <v>0</v>
      </c>
      <c r="JQ153" s="2">
        <v>0</v>
      </c>
      <c r="JR153" s="2">
        <v>1</v>
      </c>
      <c r="JS153" s="2">
        <v>0</v>
      </c>
      <c r="JT153" s="2">
        <v>0</v>
      </c>
      <c r="JU153" s="2">
        <v>1</v>
      </c>
      <c r="JV153" s="2">
        <v>1</v>
      </c>
      <c r="JW153" s="2">
        <v>1</v>
      </c>
      <c r="JX153" s="2">
        <v>0</v>
      </c>
      <c r="JY153" s="2">
        <v>0</v>
      </c>
      <c r="JZ153" s="2">
        <v>0</v>
      </c>
      <c r="KA153" s="2">
        <v>0</v>
      </c>
      <c r="KB153" s="2">
        <v>0</v>
      </c>
      <c r="KC153" s="2">
        <v>0</v>
      </c>
      <c r="KD153" s="2">
        <v>0</v>
      </c>
      <c r="KE153" s="2">
        <v>0</v>
      </c>
      <c r="KF153" s="2">
        <v>1</v>
      </c>
      <c r="KG153" s="2">
        <v>14</v>
      </c>
      <c r="KH153" s="2">
        <v>1</v>
      </c>
      <c r="KJ153" s="2">
        <v>2</v>
      </c>
      <c r="KK153" s="2">
        <v>4</v>
      </c>
      <c r="KL153" s="2">
        <v>4</v>
      </c>
      <c r="KM153" s="2">
        <v>4</v>
      </c>
      <c r="KN153" s="2">
        <v>2</v>
      </c>
      <c r="KO153" s="2">
        <v>2</v>
      </c>
      <c r="KP153" s="2">
        <v>4</v>
      </c>
      <c r="KQ153" s="2">
        <v>2</v>
      </c>
      <c r="KR153" s="2">
        <v>4</v>
      </c>
      <c r="KS153" s="2">
        <v>4</v>
      </c>
      <c r="KT153" s="2">
        <v>2</v>
      </c>
      <c r="KU153" s="2">
        <v>2</v>
      </c>
      <c r="KV153" s="2">
        <v>1</v>
      </c>
      <c r="KW153" s="2">
        <v>4</v>
      </c>
      <c r="KX153" s="2">
        <v>4</v>
      </c>
      <c r="KY153" s="2">
        <v>4</v>
      </c>
      <c r="KZ153" s="2">
        <v>4</v>
      </c>
      <c r="LA153" s="2">
        <v>4</v>
      </c>
      <c r="LB153" s="2">
        <v>4</v>
      </c>
      <c r="LC153" s="2">
        <v>4</v>
      </c>
      <c r="LD153" s="2">
        <v>4</v>
      </c>
      <c r="LE153" s="2">
        <v>1</v>
      </c>
      <c r="LF153" s="2">
        <v>1</v>
      </c>
      <c r="LG153" s="2">
        <v>1</v>
      </c>
      <c r="LH153" s="2">
        <v>1</v>
      </c>
      <c r="LI153" s="2">
        <v>0</v>
      </c>
      <c r="LJ153" s="2">
        <v>0</v>
      </c>
      <c r="LK153" s="2">
        <v>1</v>
      </c>
      <c r="LL153" s="2">
        <v>1</v>
      </c>
      <c r="LM153" s="2">
        <v>0</v>
      </c>
      <c r="LN153" s="46">
        <v>1</v>
      </c>
      <c r="LO153" s="46">
        <v>2</v>
      </c>
      <c r="LP153" s="2">
        <v>1</v>
      </c>
      <c r="LQ153" s="2">
        <v>1</v>
      </c>
      <c r="LR153" s="2">
        <v>1</v>
      </c>
      <c r="LS153" s="2">
        <v>0</v>
      </c>
      <c r="LT153" s="46">
        <v>1</v>
      </c>
      <c r="LU153" s="46">
        <v>1</v>
      </c>
      <c r="LV153" s="2">
        <v>0</v>
      </c>
      <c r="LW153" s="2">
        <v>0</v>
      </c>
      <c r="LX153" s="2">
        <v>0</v>
      </c>
      <c r="LY153" s="46">
        <v>1</v>
      </c>
      <c r="LZ153" s="46">
        <v>1</v>
      </c>
      <c r="MA153" s="46">
        <v>1</v>
      </c>
      <c r="MB153" s="2">
        <v>1</v>
      </c>
      <c r="MC153" s="2">
        <v>1</v>
      </c>
      <c r="MD153" s="2">
        <v>0</v>
      </c>
      <c r="ME153" s="2">
        <v>0</v>
      </c>
      <c r="MF153" s="2">
        <v>1</v>
      </c>
      <c r="MG153" s="2">
        <v>0</v>
      </c>
      <c r="MH153" s="2">
        <v>1</v>
      </c>
      <c r="MI153" s="2">
        <v>1</v>
      </c>
      <c r="MJ153" s="2">
        <v>1</v>
      </c>
      <c r="MK153" s="2">
        <v>1</v>
      </c>
      <c r="ML153" s="2">
        <v>0</v>
      </c>
      <c r="MM153" s="2">
        <v>0</v>
      </c>
      <c r="MN153" s="46">
        <v>1</v>
      </c>
      <c r="MO153" s="46">
        <v>1</v>
      </c>
      <c r="MP153" s="2">
        <v>0</v>
      </c>
      <c r="MQ153" s="2">
        <v>0</v>
      </c>
      <c r="MR153" s="2">
        <v>0</v>
      </c>
      <c r="MS153" s="2">
        <v>1</v>
      </c>
      <c r="MT153" s="2">
        <v>1</v>
      </c>
      <c r="MU153" s="2">
        <v>2</v>
      </c>
      <c r="MV153" s="2">
        <v>1</v>
      </c>
      <c r="MW153" s="2">
        <v>1</v>
      </c>
      <c r="MX153" s="2">
        <v>1</v>
      </c>
      <c r="MY153" s="2">
        <v>0</v>
      </c>
      <c r="MZ153" s="2">
        <v>0</v>
      </c>
      <c r="NA153" s="2">
        <v>0</v>
      </c>
      <c r="NB153" s="2">
        <v>0</v>
      </c>
      <c r="NC153" s="2">
        <v>0</v>
      </c>
      <c r="ND153" s="2">
        <v>0</v>
      </c>
      <c r="NE153" s="2">
        <v>1</v>
      </c>
      <c r="NF153" s="46">
        <v>1</v>
      </c>
      <c r="NG153" s="46">
        <v>1</v>
      </c>
      <c r="NH153" s="2">
        <v>1</v>
      </c>
      <c r="NI153" s="2">
        <v>1</v>
      </c>
      <c r="NJ153" s="38">
        <v>44179</v>
      </c>
      <c r="NK153" s="2">
        <v>2</v>
      </c>
      <c r="NL153" s="2">
        <v>1</v>
      </c>
      <c r="NM153" s="2">
        <v>0</v>
      </c>
      <c r="NN153" s="2">
        <v>0</v>
      </c>
      <c r="NO153" s="2">
        <v>0</v>
      </c>
      <c r="NP153" s="2">
        <v>0</v>
      </c>
      <c r="NQ153" s="2">
        <v>0</v>
      </c>
      <c r="NR153" s="2">
        <v>1</v>
      </c>
      <c r="NS153" s="2">
        <v>0</v>
      </c>
      <c r="NT153" s="2">
        <v>1</v>
      </c>
      <c r="NU153" s="2">
        <v>0</v>
      </c>
      <c r="NV153" s="2">
        <v>0</v>
      </c>
      <c r="NW153" s="2">
        <v>0</v>
      </c>
      <c r="NX153" s="2">
        <v>0</v>
      </c>
      <c r="NY153" s="2">
        <v>0</v>
      </c>
      <c r="NZ153" s="2">
        <v>0</v>
      </c>
      <c r="OA153" s="2">
        <v>0</v>
      </c>
      <c r="OB153" s="2">
        <v>0</v>
      </c>
      <c r="OC153" s="2">
        <v>0</v>
      </c>
      <c r="OD153" s="2">
        <v>0</v>
      </c>
      <c r="OE153" s="2">
        <v>0</v>
      </c>
      <c r="OF153" s="2">
        <v>0</v>
      </c>
      <c r="OG153" s="2">
        <v>0</v>
      </c>
      <c r="OH153" s="2">
        <v>0</v>
      </c>
      <c r="OI153" s="2">
        <v>2</v>
      </c>
      <c r="OJ153" s="2">
        <v>1</v>
      </c>
      <c r="OK153" s="2">
        <v>2</v>
      </c>
      <c r="OL153" s="2">
        <v>1</v>
      </c>
      <c r="OM153" s="2">
        <v>1</v>
      </c>
      <c r="ON153" s="2">
        <v>1</v>
      </c>
      <c r="OO153" s="2">
        <v>1</v>
      </c>
      <c r="OP153" s="2">
        <v>1</v>
      </c>
      <c r="OQ153" s="2">
        <v>2</v>
      </c>
      <c r="OR153" s="2">
        <v>1</v>
      </c>
      <c r="OS153" s="2">
        <v>1</v>
      </c>
      <c r="OT153" s="46">
        <v>1</v>
      </c>
      <c r="OU153" s="2">
        <v>1</v>
      </c>
      <c r="OV153" s="2">
        <v>1</v>
      </c>
      <c r="OW153" s="2">
        <v>2</v>
      </c>
      <c r="OX153" s="2">
        <v>1</v>
      </c>
      <c r="OY153" s="2">
        <v>1</v>
      </c>
      <c r="OZ153" s="2">
        <v>3</v>
      </c>
      <c r="PA153" s="2">
        <v>1</v>
      </c>
      <c r="PB153" s="2">
        <v>1</v>
      </c>
      <c r="PC153" s="46">
        <v>1</v>
      </c>
      <c r="PD153" s="46">
        <v>1</v>
      </c>
      <c r="PE153" s="2">
        <v>1</v>
      </c>
      <c r="PF153" s="2">
        <v>1</v>
      </c>
      <c r="PG153" s="2">
        <v>3</v>
      </c>
      <c r="PH153" s="46">
        <v>1</v>
      </c>
      <c r="PI153" s="2">
        <v>3</v>
      </c>
      <c r="PJ153" s="2">
        <v>3</v>
      </c>
      <c r="PK153" s="2">
        <v>1</v>
      </c>
      <c r="PL153" s="2">
        <v>1</v>
      </c>
      <c r="PM153" s="2">
        <v>1</v>
      </c>
      <c r="PN153" s="2">
        <v>1</v>
      </c>
      <c r="PO153" s="2">
        <v>1</v>
      </c>
      <c r="PP153" s="2">
        <v>3</v>
      </c>
      <c r="PQ153" s="2">
        <v>3</v>
      </c>
      <c r="PR153" s="2">
        <v>1</v>
      </c>
      <c r="PS153" s="2">
        <v>1</v>
      </c>
      <c r="PT153" s="2">
        <v>1</v>
      </c>
      <c r="PU153" s="2">
        <v>1</v>
      </c>
      <c r="PV153" s="2">
        <v>3</v>
      </c>
      <c r="PW153" s="2">
        <v>1</v>
      </c>
      <c r="PX153" s="2">
        <v>1</v>
      </c>
      <c r="PY153" s="2">
        <v>1</v>
      </c>
      <c r="PZ153" s="2">
        <v>1</v>
      </c>
      <c r="QA153" s="2">
        <v>2</v>
      </c>
      <c r="QB153" s="2">
        <v>2</v>
      </c>
      <c r="QC153" s="2">
        <v>2</v>
      </c>
      <c r="QD153" s="2">
        <v>2</v>
      </c>
      <c r="QE153" s="2">
        <v>3</v>
      </c>
      <c r="QF153" s="2">
        <v>1</v>
      </c>
      <c r="QG153" s="2">
        <v>2</v>
      </c>
      <c r="QH153" s="2">
        <v>1</v>
      </c>
      <c r="QI153" s="2">
        <v>3</v>
      </c>
      <c r="QJ153" s="2">
        <v>1</v>
      </c>
      <c r="QK153" s="2">
        <v>0</v>
      </c>
      <c r="QL153" s="2">
        <v>0</v>
      </c>
      <c r="QM153" s="2">
        <v>1</v>
      </c>
      <c r="QN153" s="2">
        <v>0</v>
      </c>
      <c r="QO153" s="2">
        <v>2</v>
      </c>
      <c r="QP153" s="2">
        <v>2</v>
      </c>
      <c r="QQ153" s="2">
        <v>3</v>
      </c>
      <c r="QR153" s="2">
        <v>1</v>
      </c>
      <c r="QS153" s="2" t="s">
        <v>1329</v>
      </c>
      <c r="QT153" s="2">
        <v>0</v>
      </c>
      <c r="QV153" s="2">
        <v>2</v>
      </c>
      <c r="QW153" s="2">
        <v>2</v>
      </c>
      <c r="QX153" s="2">
        <v>1</v>
      </c>
      <c r="QY153" s="2">
        <v>1</v>
      </c>
      <c r="QZ153" s="2">
        <v>0</v>
      </c>
      <c r="RA153" s="2">
        <v>0</v>
      </c>
      <c r="RB153" s="2">
        <v>0</v>
      </c>
      <c r="RL153" s="2">
        <v>0</v>
      </c>
      <c r="RM153" s="2">
        <v>0</v>
      </c>
      <c r="RN153" s="2">
        <v>0</v>
      </c>
      <c r="RO153" s="2">
        <v>0</v>
      </c>
      <c r="RP153" s="2">
        <v>0</v>
      </c>
      <c r="RQ153" s="2">
        <v>0</v>
      </c>
      <c r="RR153" s="2">
        <v>1</v>
      </c>
      <c r="RS153" s="2">
        <v>1</v>
      </c>
      <c r="RT153" s="2">
        <v>0</v>
      </c>
      <c r="RU153" s="2">
        <v>1</v>
      </c>
      <c r="RV153" s="2">
        <v>0</v>
      </c>
      <c r="RW153" s="2">
        <v>1</v>
      </c>
      <c r="RX153" s="2">
        <v>1</v>
      </c>
      <c r="RY153" s="2">
        <v>1</v>
      </c>
      <c r="RZ153" s="2">
        <v>0</v>
      </c>
      <c r="SA153" s="2">
        <v>1</v>
      </c>
      <c r="SB153" s="2">
        <v>0</v>
      </c>
      <c r="SC153" s="2">
        <v>1</v>
      </c>
      <c r="SD153" s="2">
        <v>0</v>
      </c>
      <c r="SE153" s="2">
        <v>1</v>
      </c>
      <c r="SF153" s="2">
        <v>1</v>
      </c>
      <c r="SG153" s="2">
        <v>0</v>
      </c>
      <c r="SH153" s="2">
        <v>0</v>
      </c>
      <c r="SI153" s="2">
        <v>0</v>
      </c>
      <c r="SK153" s="2">
        <v>1</v>
      </c>
      <c r="SL153" s="2">
        <v>1</v>
      </c>
      <c r="SM153" s="2">
        <v>1</v>
      </c>
      <c r="SN153" s="2">
        <v>1</v>
      </c>
      <c r="SO153" s="2">
        <v>1</v>
      </c>
      <c r="SP153" s="2">
        <v>1</v>
      </c>
      <c r="SQ153" s="2">
        <v>1</v>
      </c>
      <c r="SR153" s="2">
        <v>1</v>
      </c>
      <c r="SS153" s="2">
        <v>1</v>
      </c>
      <c r="ST153" s="2">
        <v>1</v>
      </c>
      <c r="SU153" s="2">
        <v>1</v>
      </c>
      <c r="SV153" s="2">
        <v>1</v>
      </c>
      <c r="SW153" s="2">
        <v>0</v>
      </c>
      <c r="SX153" s="2">
        <v>0</v>
      </c>
      <c r="SY153" s="2">
        <v>0</v>
      </c>
      <c r="SZ153" s="2">
        <v>0</v>
      </c>
      <c r="TA153" s="2">
        <v>1</v>
      </c>
      <c r="TB153" s="2">
        <v>0</v>
      </c>
      <c r="TC153" s="2">
        <v>0</v>
      </c>
      <c r="TE153" s="2">
        <v>0</v>
      </c>
      <c r="TF153" s="2">
        <v>0</v>
      </c>
      <c r="TG153" s="2">
        <v>1</v>
      </c>
      <c r="TH153" s="2">
        <v>1</v>
      </c>
      <c r="TI153" s="2">
        <v>1</v>
      </c>
      <c r="TJ153" s="2">
        <v>1</v>
      </c>
      <c r="TK153" s="2">
        <v>1</v>
      </c>
      <c r="TL153" s="2">
        <v>1</v>
      </c>
      <c r="TM153" s="2">
        <v>1</v>
      </c>
      <c r="TN153" s="2">
        <v>1</v>
      </c>
      <c r="TO153" s="2">
        <v>1</v>
      </c>
      <c r="TP153" s="2">
        <v>1</v>
      </c>
      <c r="TQ153" s="2">
        <v>1</v>
      </c>
      <c r="TR153" s="2">
        <v>1</v>
      </c>
      <c r="TS153" s="2">
        <v>0</v>
      </c>
      <c r="TT153" s="2">
        <v>0</v>
      </c>
      <c r="TU153" s="2">
        <v>0</v>
      </c>
      <c r="TV153" s="2">
        <v>0</v>
      </c>
      <c r="TW153" s="2">
        <v>0</v>
      </c>
      <c r="TX153" s="2">
        <v>0</v>
      </c>
      <c r="TY153" s="2">
        <v>0</v>
      </c>
      <c r="UA153" s="2">
        <v>3</v>
      </c>
      <c r="UB153" s="2">
        <v>3</v>
      </c>
      <c r="UC153" s="2">
        <v>1</v>
      </c>
      <c r="UD153" s="2">
        <v>0</v>
      </c>
      <c r="UE153" s="2">
        <v>1</v>
      </c>
      <c r="UF153" s="2">
        <v>1</v>
      </c>
      <c r="UG153" s="2">
        <v>1</v>
      </c>
      <c r="UH153" s="2">
        <v>0</v>
      </c>
      <c r="UI153" s="2">
        <v>1</v>
      </c>
      <c r="UJ153" s="2">
        <v>1</v>
      </c>
      <c r="UK153" s="2">
        <v>0</v>
      </c>
      <c r="UL153" s="2">
        <v>1</v>
      </c>
      <c r="UM153" s="2">
        <v>0</v>
      </c>
      <c r="UN153" s="2">
        <v>1</v>
      </c>
      <c r="UO153" s="2">
        <v>0</v>
      </c>
      <c r="UP153" s="2">
        <v>1</v>
      </c>
      <c r="UQ153" s="2">
        <v>1</v>
      </c>
      <c r="UR153" s="2">
        <v>1</v>
      </c>
      <c r="US153" s="2">
        <v>1</v>
      </c>
      <c r="UT153" s="2">
        <v>0</v>
      </c>
      <c r="UU153" s="2">
        <v>1</v>
      </c>
      <c r="UV153" s="2">
        <v>1</v>
      </c>
      <c r="UW153" s="2">
        <v>1</v>
      </c>
      <c r="UX153" s="2">
        <v>1</v>
      </c>
      <c r="UY153" s="2">
        <v>0</v>
      </c>
      <c r="UZ153" s="2">
        <v>2</v>
      </c>
    </row>
    <row r="154" spans="1:572" x14ac:dyDescent="0.25">
      <c r="A154" s="2">
        <v>230</v>
      </c>
      <c r="B154" s="2" t="s">
        <v>114</v>
      </c>
      <c r="C154" s="2" t="s">
        <v>1328</v>
      </c>
      <c r="D154" s="2">
        <v>1</v>
      </c>
      <c r="F154" s="31" t="s">
        <v>2699</v>
      </c>
      <c r="G154" s="2">
        <v>1</v>
      </c>
      <c r="H154" s="2">
        <v>0</v>
      </c>
      <c r="J154" s="2">
        <v>1</v>
      </c>
      <c r="K154" s="2">
        <v>0</v>
      </c>
      <c r="L154" s="2">
        <v>0</v>
      </c>
      <c r="M154" s="2">
        <v>1</v>
      </c>
      <c r="N154" s="2">
        <v>1</v>
      </c>
      <c r="O154" s="2">
        <v>1</v>
      </c>
      <c r="P154" s="2">
        <v>0</v>
      </c>
      <c r="Q154" s="2">
        <v>0</v>
      </c>
      <c r="R154" s="2">
        <v>1</v>
      </c>
      <c r="S154" s="2">
        <v>1</v>
      </c>
      <c r="T154" s="2">
        <v>0</v>
      </c>
      <c r="U154" s="2">
        <v>1</v>
      </c>
      <c r="V154" s="2">
        <v>1</v>
      </c>
      <c r="W154" s="2">
        <v>0</v>
      </c>
      <c r="X154" s="2">
        <v>1</v>
      </c>
      <c r="Y154" s="2">
        <v>0</v>
      </c>
      <c r="Z154" s="2">
        <v>0</v>
      </c>
      <c r="AA154" s="2">
        <v>0</v>
      </c>
      <c r="AB154" s="2">
        <v>0</v>
      </c>
      <c r="AC154" s="2">
        <v>0</v>
      </c>
      <c r="AD154" s="2">
        <v>0</v>
      </c>
      <c r="AE154" s="2">
        <v>0</v>
      </c>
      <c r="AF154" s="2">
        <v>1</v>
      </c>
      <c r="AG154" s="2">
        <v>3</v>
      </c>
      <c r="AH154" s="2">
        <v>1</v>
      </c>
      <c r="AI154" s="2">
        <v>3</v>
      </c>
      <c r="AJ154" s="46">
        <v>0</v>
      </c>
      <c r="AK154" s="2">
        <v>0</v>
      </c>
      <c r="AL154" s="2">
        <v>0</v>
      </c>
      <c r="AM154" s="2">
        <v>0</v>
      </c>
      <c r="AN154" s="2">
        <v>0</v>
      </c>
      <c r="AO154" s="2">
        <v>0</v>
      </c>
      <c r="AP154" s="2">
        <v>0</v>
      </c>
      <c r="AQ154" s="2">
        <v>0</v>
      </c>
      <c r="AR154" s="2">
        <v>0</v>
      </c>
      <c r="AS154" s="2">
        <v>0</v>
      </c>
      <c r="AT154" s="2">
        <v>0</v>
      </c>
      <c r="AU154" s="2">
        <v>0</v>
      </c>
      <c r="AV154" s="2">
        <v>0</v>
      </c>
      <c r="AW154" s="2">
        <v>0</v>
      </c>
      <c r="AX154" s="2">
        <v>0</v>
      </c>
      <c r="AY154" s="2">
        <v>0</v>
      </c>
      <c r="AZ154" s="2">
        <v>0</v>
      </c>
      <c r="BA154" s="2">
        <v>0</v>
      </c>
      <c r="BB154" s="2">
        <v>0</v>
      </c>
      <c r="BC154" s="2">
        <v>0</v>
      </c>
      <c r="BD154" s="2">
        <v>0</v>
      </c>
      <c r="BE154" s="2">
        <v>0</v>
      </c>
      <c r="BF154" s="2">
        <v>0</v>
      </c>
      <c r="CB154" s="2">
        <v>0</v>
      </c>
      <c r="CC154" s="2">
        <v>0</v>
      </c>
      <c r="CE154" s="2">
        <v>8000</v>
      </c>
      <c r="CF154" s="46">
        <v>1700</v>
      </c>
      <c r="CG154" s="2">
        <v>0</v>
      </c>
      <c r="CH154" s="46">
        <v>2</v>
      </c>
      <c r="CI154" s="2">
        <v>0</v>
      </c>
      <c r="CJ154" s="2">
        <v>0</v>
      </c>
      <c r="CK154" s="2">
        <v>0</v>
      </c>
      <c r="CL154" s="2">
        <v>0</v>
      </c>
      <c r="CM154" s="2">
        <v>0</v>
      </c>
      <c r="CN154" s="2">
        <v>0</v>
      </c>
      <c r="CO154" s="2">
        <v>0</v>
      </c>
      <c r="CP154" s="2">
        <v>0</v>
      </c>
      <c r="CR154" s="2">
        <v>1</v>
      </c>
      <c r="CT154" s="46">
        <v>3</v>
      </c>
      <c r="CU154" s="46">
        <v>160</v>
      </c>
      <c r="CV154" s="2">
        <v>0</v>
      </c>
      <c r="CX154" s="2">
        <v>0</v>
      </c>
      <c r="CZ154" s="2">
        <v>0</v>
      </c>
      <c r="DB154" s="46">
        <v>0</v>
      </c>
      <c r="DC154" s="46"/>
      <c r="DD154" s="46">
        <v>0</v>
      </c>
      <c r="DE154" s="46"/>
      <c r="DF154" s="2">
        <v>0</v>
      </c>
      <c r="DH154" s="46">
        <v>1</v>
      </c>
      <c r="DI154" s="46">
        <v>40</v>
      </c>
      <c r="DJ154" s="46">
        <v>0</v>
      </c>
      <c r="DK154" s="46"/>
      <c r="DL154" s="2">
        <v>0</v>
      </c>
      <c r="DN154" s="46">
        <v>4</v>
      </c>
      <c r="DO154" s="46">
        <v>100</v>
      </c>
      <c r="DP154" s="46">
        <v>0</v>
      </c>
      <c r="DQ154" s="46"/>
      <c r="DR154" s="2">
        <v>0</v>
      </c>
      <c r="DS154" s="46"/>
      <c r="DT154" s="46"/>
      <c r="DU154" s="46"/>
      <c r="DV154" s="46"/>
      <c r="DW154" s="46"/>
      <c r="DX154" s="46"/>
      <c r="DY154" s="46"/>
      <c r="DZ154" s="46"/>
      <c r="EA154" s="46"/>
      <c r="EB154" s="46"/>
      <c r="EC154" s="46"/>
      <c r="ED154" s="46"/>
      <c r="EE154" s="46"/>
      <c r="EF154" s="46"/>
      <c r="EG154" s="46"/>
      <c r="EH154" s="46"/>
      <c r="EI154" s="2">
        <v>0</v>
      </c>
      <c r="EJ154" s="2">
        <v>0</v>
      </c>
      <c r="EK154" s="2">
        <v>0</v>
      </c>
      <c r="EL154" s="2">
        <v>0</v>
      </c>
      <c r="EM154" s="2">
        <v>0</v>
      </c>
      <c r="EN154" s="2">
        <v>0</v>
      </c>
      <c r="EO154" s="2">
        <v>0</v>
      </c>
      <c r="EP154" s="2">
        <v>0</v>
      </c>
      <c r="EQ154" s="2">
        <v>0</v>
      </c>
      <c r="ER154" s="2">
        <v>0</v>
      </c>
      <c r="ES154" s="2">
        <v>0</v>
      </c>
      <c r="ET154" s="2">
        <v>0</v>
      </c>
      <c r="EU154" s="2">
        <v>0</v>
      </c>
      <c r="FD154" s="2">
        <v>0</v>
      </c>
      <c r="FZ154" s="2">
        <v>0</v>
      </c>
      <c r="GV154" s="2">
        <v>0</v>
      </c>
      <c r="HR154" s="2">
        <v>0</v>
      </c>
      <c r="HS154" s="2">
        <v>0</v>
      </c>
      <c r="HT154" s="2">
        <v>0</v>
      </c>
      <c r="HU154" s="2">
        <v>1</v>
      </c>
      <c r="HV154" s="2">
        <v>0</v>
      </c>
      <c r="HW154" s="2">
        <v>0</v>
      </c>
      <c r="HX154" s="2">
        <v>0</v>
      </c>
      <c r="HY154" s="2">
        <v>0</v>
      </c>
      <c r="HZ154" s="2">
        <v>0</v>
      </c>
      <c r="IA154" s="2">
        <v>0</v>
      </c>
      <c r="IB154" s="2">
        <v>0</v>
      </c>
      <c r="IC154" s="2">
        <v>0</v>
      </c>
      <c r="ID154" s="2">
        <v>0</v>
      </c>
      <c r="IE154" s="2">
        <v>0</v>
      </c>
      <c r="IF154" s="2">
        <v>0</v>
      </c>
      <c r="IG154" s="2">
        <v>0</v>
      </c>
      <c r="IP154" s="2">
        <v>0</v>
      </c>
      <c r="IQ154" s="2">
        <v>0</v>
      </c>
      <c r="IR154" s="2">
        <v>0</v>
      </c>
      <c r="IS154" s="2">
        <v>0</v>
      </c>
      <c r="IT154" s="2">
        <v>0</v>
      </c>
      <c r="IU154" s="2">
        <v>2</v>
      </c>
      <c r="IV154" s="2">
        <v>0</v>
      </c>
      <c r="IW154" s="2">
        <v>1</v>
      </c>
      <c r="IX154" s="2">
        <v>0</v>
      </c>
      <c r="IY154" s="2">
        <v>0</v>
      </c>
      <c r="IZ154" s="2">
        <v>3</v>
      </c>
      <c r="JA154" s="2">
        <v>0</v>
      </c>
      <c r="JB154" s="2">
        <v>0</v>
      </c>
      <c r="JK154" s="2">
        <v>0</v>
      </c>
      <c r="JL154" s="2">
        <v>0</v>
      </c>
      <c r="JM154" s="2">
        <v>0</v>
      </c>
      <c r="JN154" s="2">
        <v>0</v>
      </c>
      <c r="JO154" s="2">
        <v>0</v>
      </c>
      <c r="JP154" s="2">
        <v>1</v>
      </c>
      <c r="JQ154" s="2">
        <v>0</v>
      </c>
      <c r="JR154" s="2">
        <v>0</v>
      </c>
      <c r="JS154" s="2">
        <v>0</v>
      </c>
      <c r="JT154" s="2">
        <v>0</v>
      </c>
      <c r="JU154" s="2">
        <v>0</v>
      </c>
      <c r="JV154" s="2">
        <v>0</v>
      </c>
      <c r="JW154" s="2">
        <v>0</v>
      </c>
      <c r="KF154" s="2">
        <v>3</v>
      </c>
      <c r="KH154" s="2">
        <v>1</v>
      </c>
      <c r="KJ154" s="2">
        <v>4</v>
      </c>
      <c r="KK154" s="2">
        <v>4</v>
      </c>
      <c r="KL154" s="2">
        <v>4</v>
      </c>
      <c r="KM154" s="2">
        <v>4</v>
      </c>
      <c r="KN154" s="2">
        <v>4</v>
      </c>
      <c r="KO154" s="2">
        <v>3</v>
      </c>
      <c r="KP154" s="2">
        <v>4</v>
      </c>
      <c r="KQ154" s="2">
        <v>3</v>
      </c>
      <c r="KR154" s="2">
        <v>4</v>
      </c>
      <c r="KS154" s="2">
        <v>4</v>
      </c>
      <c r="KT154" s="2">
        <v>2</v>
      </c>
      <c r="KU154" s="2">
        <v>4</v>
      </c>
      <c r="KV154" s="2">
        <v>0</v>
      </c>
      <c r="LE154" s="2">
        <v>1</v>
      </c>
      <c r="LF154" s="2">
        <v>1</v>
      </c>
      <c r="LG154" s="2">
        <v>0</v>
      </c>
      <c r="LH154" s="2">
        <v>0</v>
      </c>
      <c r="LI154" s="2">
        <v>0</v>
      </c>
      <c r="LJ154" s="2">
        <v>0</v>
      </c>
      <c r="LK154" s="2">
        <v>1</v>
      </c>
      <c r="LL154" s="2">
        <v>1</v>
      </c>
      <c r="LM154" s="2">
        <v>0</v>
      </c>
      <c r="LN154" s="46">
        <v>3</v>
      </c>
      <c r="LO154" s="46">
        <v>2</v>
      </c>
      <c r="LP154" s="2">
        <v>0</v>
      </c>
      <c r="LQ154" s="2">
        <v>2</v>
      </c>
      <c r="LR154" s="2">
        <v>0</v>
      </c>
      <c r="LS154" s="2">
        <v>1</v>
      </c>
      <c r="LT154" s="46">
        <v>1</v>
      </c>
      <c r="LU154" s="46">
        <v>1</v>
      </c>
      <c r="LV154" s="2">
        <v>0</v>
      </c>
      <c r="LW154" s="2">
        <v>0</v>
      </c>
      <c r="LX154" s="2">
        <v>0</v>
      </c>
      <c r="LY154" s="46">
        <v>1</v>
      </c>
      <c r="LZ154" s="46">
        <v>0</v>
      </c>
      <c r="MA154" s="46">
        <v>1</v>
      </c>
      <c r="MB154" s="2">
        <v>1</v>
      </c>
      <c r="MC154" s="2">
        <v>1</v>
      </c>
      <c r="MD154" s="2">
        <v>0</v>
      </c>
      <c r="ME154" s="2">
        <v>0</v>
      </c>
      <c r="MF154" s="2">
        <v>0</v>
      </c>
      <c r="MG154" s="2">
        <v>0</v>
      </c>
      <c r="MH154" s="2">
        <v>1</v>
      </c>
      <c r="MI154" s="2">
        <v>1</v>
      </c>
      <c r="MJ154" s="2">
        <v>1</v>
      </c>
      <c r="MK154" s="2">
        <v>1</v>
      </c>
      <c r="ML154" s="2">
        <v>1</v>
      </c>
      <c r="MM154" s="2">
        <v>1</v>
      </c>
      <c r="MN154" s="46">
        <v>1</v>
      </c>
      <c r="MO154" s="46">
        <v>1</v>
      </c>
      <c r="MP154" s="2">
        <v>0</v>
      </c>
      <c r="MQ154" s="2">
        <v>0</v>
      </c>
      <c r="MR154" s="2">
        <v>0</v>
      </c>
      <c r="MS154" s="2">
        <v>1</v>
      </c>
      <c r="MT154" s="2">
        <v>1</v>
      </c>
      <c r="MU154" s="2">
        <v>3</v>
      </c>
      <c r="MV154" s="2">
        <v>3</v>
      </c>
      <c r="MW154" s="2">
        <v>1</v>
      </c>
      <c r="MX154" s="2">
        <v>1</v>
      </c>
      <c r="MY154" s="2">
        <v>0</v>
      </c>
      <c r="MZ154" s="2">
        <v>0</v>
      </c>
      <c r="NA154" s="2">
        <v>0</v>
      </c>
      <c r="NB154" s="2">
        <v>0</v>
      </c>
      <c r="NC154" s="2">
        <v>0</v>
      </c>
      <c r="ND154" s="2">
        <v>0</v>
      </c>
      <c r="NE154" s="2">
        <v>1</v>
      </c>
      <c r="NF154" s="46">
        <v>1</v>
      </c>
      <c r="NG154" s="46">
        <v>1</v>
      </c>
      <c r="NH154" s="2">
        <v>1</v>
      </c>
      <c r="NI154" s="2">
        <v>1</v>
      </c>
      <c r="NJ154" s="38">
        <v>44173</v>
      </c>
      <c r="NK154" s="2">
        <v>2</v>
      </c>
      <c r="NL154" s="2">
        <v>1</v>
      </c>
      <c r="NM154" s="2">
        <v>0</v>
      </c>
      <c r="NN154" s="2">
        <v>0</v>
      </c>
      <c r="NO154" s="2">
        <v>0</v>
      </c>
      <c r="NP154" s="2">
        <v>0</v>
      </c>
      <c r="NQ154" s="2">
        <v>0</v>
      </c>
      <c r="NR154" s="2">
        <v>1</v>
      </c>
      <c r="NS154" s="2">
        <v>0</v>
      </c>
      <c r="NT154" s="2">
        <v>1</v>
      </c>
      <c r="NU154" s="2">
        <v>0</v>
      </c>
      <c r="NV154" s="2">
        <v>0</v>
      </c>
      <c r="NW154" s="2">
        <v>1</v>
      </c>
      <c r="NX154" s="2">
        <v>0</v>
      </c>
      <c r="NY154" s="2">
        <v>0</v>
      </c>
      <c r="NZ154" s="2">
        <v>0</v>
      </c>
      <c r="OA154" s="2">
        <v>0</v>
      </c>
      <c r="OB154" s="2">
        <v>0</v>
      </c>
      <c r="OC154" s="2">
        <v>0</v>
      </c>
      <c r="OD154" s="2">
        <v>0</v>
      </c>
      <c r="OE154" s="2">
        <v>0</v>
      </c>
      <c r="OF154" s="2">
        <v>0</v>
      </c>
      <c r="OG154" s="2">
        <v>0</v>
      </c>
      <c r="OH154" s="2">
        <v>0</v>
      </c>
      <c r="OI154" s="2">
        <v>2</v>
      </c>
      <c r="OJ154" s="2">
        <v>1</v>
      </c>
      <c r="OK154" s="2">
        <v>2</v>
      </c>
      <c r="OL154" s="2">
        <v>1</v>
      </c>
      <c r="OM154" s="2">
        <v>1</v>
      </c>
      <c r="ON154" s="2">
        <v>3</v>
      </c>
      <c r="OO154" s="2">
        <v>1</v>
      </c>
      <c r="OP154" s="2">
        <v>1</v>
      </c>
      <c r="OQ154" s="2">
        <v>1</v>
      </c>
      <c r="OR154" s="2">
        <v>1</v>
      </c>
      <c r="OS154" s="2">
        <v>1</v>
      </c>
      <c r="OT154" s="46">
        <v>2</v>
      </c>
      <c r="OU154" s="2">
        <v>2</v>
      </c>
      <c r="OV154" s="2">
        <v>1</v>
      </c>
      <c r="OW154" s="2">
        <v>1</v>
      </c>
      <c r="OX154" s="2">
        <v>1</v>
      </c>
      <c r="OY154" s="2">
        <v>1</v>
      </c>
      <c r="OZ154" s="2">
        <v>3</v>
      </c>
      <c r="PA154" s="2">
        <v>1</v>
      </c>
      <c r="PB154" s="2">
        <v>1</v>
      </c>
      <c r="PC154" s="46">
        <v>1</v>
      </c>
      <c r="PD154" s="46">
        <v>1</v>
      </c>
      <c r="PE154" s="2">
        <v>1</v>
      </c>
      <c r="PF154" s="2">
        <v>1</v>
      </c>
      <c r="PG154" s="2">
        <v>3</v>
      </c>
      <c r="PH154" s="46">
        <v>2</v>
      </c>
      <c r="PI154" s="2">
        <v>2</v>
      </c>
      <c r="PJ154" s="2">
        <v>1</v>
      </c>
      <c r="PK154" s="2">
        <v>1</v>
      </c>
      <c r="PL154" s="2">
        <v>1</v>
      </c>
      <c r="PM154" s="2">
        <v>1</v>
      </c>
      <c r="PN154" s="2">
        <v>1</v>
      </c>
      <c r="PO154" s="2">
        <v>1</v>
      </c>
      <c r="PP154" s="2">
        <v>1</v>
      </c>
      <c r="PQ154" s="2">
        <v>1</v>
      </c>
      <c r="PR154" s="2">
        <v>1</v>
      </c>
      <c r="PS154" s="2">
        <v>1</v>
      </c>
      <c r="PT154" s="2">
        <v>1</v>
      </c>
      <c r="PU154" s="2">
        <v>1</v>
      </c>
      <c r="PV154" s="2">
        <v>1</v>
      </c>
      <c r="PW154" s="2">
        <v>1</v>
      </c>
      <c r="PX154" s="2">
        <v>1</v>
      </c>
      <c r="PY154" s="2">
        <v>1</v>
      </c>
      <c r="PZ154" s="2">
        <v>3</v>
      </c>
      <c r="QA154" s="2">
        <v>1</v>
      </c>
      <c r="QB154" s="2">
        <v>1</v>
      </c>
      <c r="QC154" s="2">
        <v>1</v>
      </c>
      <c r="QD154" s="2">
        <v>1</v>
      </c>
      <c r="QE154" s="2">
        <v>2</v>
      </c>
      <c r="QF154" s="2">
        <v>1</v>
      </c>
      <c r="QG154" s="2">
        <v>1</v>
      </c>
      <c r="QH154" s="2">
        <v>3</v>
      </c>
      <c r="QI154" s="2">
        <v>3</v>
      </c>
      <c r="QJ154" s="2">
        <v>1</v>
      </c>
      <c r="QK154" s="2">
        <v>0</v>
      </c>
      <c r="QL154" s="2">
        <v>0</v>
      </c>
      <c r="QM154" s="2">
        <v>1</v>
      </c>
      <c r="QN154" s="2">
        <v>1</v>
      </c>
      <c r="QO154" s="2">
        <v>2</v>
      </c>
      <c r="QP154" s="2">
        <v>1</v>
      </c>
      <c r="QQ154" s="2">
        <v>2</v>
      </c>
      <c r="QR154" s="2">
        <v>0</v>
      </c>
      <c r="QT154" s="2">
        <v>0</v>
      </c>
      <c r="QV154" s="2">
        <v>2</v>
      </c>
      <c r="QW154" s="2">
        <v>2</v>
      </c>
      <c r="QX154" s="2">
        <v>0</v>
      </c>
      <c r="QY154" s="2">
        <v>0</v>
      </c>
      <c r="RA154" s="2">
        <v>0</v>
      </c>
      <c r="RB154" s="2">
        <v>1</v>
      </c>
      <c r="RC154" s="2">
        <v>1</v>
      </c>
      <c r="RD154" s="2">
        <v>3</v>
      </c>
      <c r="RE154" s="2">
        <v>1</v>
      </c>
      <c r="RF154" s="2">
        <v>1</v>
      </c>
      <c r="RG154" s="2">
        <v>1</v>
      </c>
      <c r="RH154" s="2">
        <v>1</v>
      </c>
      <c r="RJ154" s="2">
        <v>1</v>
      </c>
      <c r="RK154" s="2">
        <v>1</v>
      </c>
      <c r="RL154" s="2">
        <v>1</v>
      </c>
      <c r="RM154" s="2">
        <v>0</v>
      </c>
      <c r="RN154" s="2">
        <v>0</v>
      </c>
      <c r="RO154" s="2">
        <v>0</v>
      </c>
      <c r="RP154" s="2">
        <v>1</v>
      </c>
      <c r="RQ154" s="2">
        <v>1</v>
      </c>
      <c r="RR154" s="2">
        <v>1</v>
      </c>
      <c r="RS154" s="2">
        <v>0</v>
      </c>
      <c r="RT154" s="2">
        <v>1</v>
      </c>
      <c r="RU154" s="2">
        <v>0</v>
      </c>
      <c r="RV154" s="2">
        <v>0</v>
      </c>
      <c r="RW154" s="2">
        <v>0</v>
      </c>
      <c r="RX154" s="2">
        <v>0</v>
      </c>
      <c r="RY154" s="2">
        <v>0</v>
      </c>
      <c r="RZ154" s="2">
        <v>0</v>
      </c>
      <c r="SA154" s="2">
        <v>0</v>
      </c>
      <c r="SB154" s="2">
        <v>1</v>
      </c>
      <c r="SC154" s="2">
        <v>1</v>
      </c>
      <c r="SD154" s="2">
        <v>1</v>
      </c>
      <c r="SE154" s="2">
        <v>0</v>
      </c>
      <c r="SF154" s="2">
        <v>1</v>
      </c>
      <c r="SG154" s="2">
        <v>1</v>
      </c>
      <c r="SH154" s="2">
        <v>1</v>
      </c>
      <c r="SI154" s="2">
        <v>0</v>
      </c>
      <c r="SK154" s="2">
        <v>1</v>
      </c>
      <c r="SL154" s="2">
        <v>1</v>
      </c>
      <c r="SM154" s="2">
        <v>1</v>
      </c>
      <c r="SN154" s="2">
        <v>0</v>
      </c>
      <c r="SO154" s="2">
        <v>1</v>
      </c>
      <c r="SP154" s="2">
        <v>0</v>
      </c>
      <c r="SQ154" s="2">
        <v>0</v>
      </c>
      <c r="SR154" s="2">
        <v>0</v>
      </c>
      <c r="SS154" s="2">
        <v>0</v>
      </c>
      <c r="ST154" s="2">
        <v>0</v>
      </c>
      <c r="SU154" s="2">
        <v>1</v>
      </c>
      <c r="SV154" s="2">
        <v>0</v>
      </c>
      <c r="SW154" s="2">
        <v>0</v>
      </c>
      <c r="SX154" s="2">
        <v>0</v>
      </c>
      <c r="SY154" s="2">
        <v>0</v>
      </c>
      <c r="SZ154" s="2">
        <v>0</v>
      </c>
      <c r="TA154" s="2">
        <v>0</v>
      </c>
      <c r="TB154" s="2">
        <v>0</v>
      </c>
      <c r="TC154" s="2">
        <v>0</v>
      </c>
      <c r="TE154" s="2">
        <v>0</v>
      </c>
      <c r="TF154" s="2">
        <v>0</v>
      </c>
      <c r="TG154" s="2">
        <v>1</v>
      </c>
      <c r="TH154" s="2">
        <v>1</v>
      </c>
      <c r="TI154" s="2">
        <v>1</v>
      </c>
      <c r="TJ154" s="2">
        <v>0</v>
      </c>
      <c r="TK154" s="2">
        <v>1</v>
      </c>
      <c r="TL154" s="2">
        <v>1</v>
      </c>
      <c r="TM154" s="2">
        <v>2</v>
      </c>
      <c r="TN154" s="2">
        <v>1</v>
      </c>
      <c r="TO154" s="2">
        <v>1</v>
      </c>
      <c r="TP154" s="2">
        <v>1</v>
      </c>
      <c r="TQ154" s="2">
        <v>1</v>
      </c>
      <c r="TR154" s="2">
        <v>0</v>
      </c>
      <c r="TS154" s="2">
        <v>1</v>
      </c>
      <c r="TT154" s="2">
        <v>1</v>
      </c>
      <c r="TU154" s="2">
        <v>0</v>
      </c>
      <c r="TV154" s="2">
        <v>0</v>
      </c>
      <c r="TW154" s="2">
        <v>1</v>
      </c>
      <c r="TX154" s="2">
        <v>0</v>
      </c>
      <c r="TY154" s="2">
        <v>0</v>
      </c>
      <c r="UA154" s="2">
        <v>1</v>
      </c>
      <c r="UB154" s="2">
        <v>3</v>
      </c>
      <c r="UC154" s="2">
        <v>1</v>
      </c>
      <c r="UD154" s="2">
        <v>1</v>
      </c>
      <c r="UE154" s="2">
        <v>1</v>
      </c>
      <c r="UF154" s="2">
        <v>1</v>
      </c>
      <c r="UG154" s="2">
        <v>1</v>
      </c>
      <c r="UH154" s="2">
        <v>0</v>
      </c>
      <c r="UI154" s="2">
        <v>1</v>
      </c>
      <c r="UJ154" s="2">
        <v>1</v>
      </c>
      <c r="UK154" s="2">
        <v>1</v>
      </c>
      <c r="UL154" s="2">
        <v>0</v>
      </c>
      <c r="UM154" s="2">
        <v>0</v>
      </c>
      <c r="UN154" s="2">
        <v>0</v>
      </c>
      <c r="UO154" s="2">
        <v>0</v>
      </c>
      <c r="UP154" s="2">
        <v>1</v>
      </c>
      <c r="UQ154" s="2">
        <v>0</v>
      </c>
      <c r="UR154" s="2">
        <v>0</v>
      </c>
      <c r="US154" s="2">
        <v>0</v>
      </c>
      <c r="UT154" s="2">
        <v>0</v>
      </c>
      <c r="UU154" s="2">
        <v>0</v>
      </c>
      <c r="UV154" s="2">
        <v>1</v>
      </c>
      <c r="UW154" s="2">
        <v>0</v>
      </c>
      <c r="UX154" s="2">
        <v>0</v>
      </c>
      <c r="UY154" s="2">
        <v>0</v>
      </c>
      <c r="UZ154" s="2">
        <v>2</v>
      </c>
    </row>
    <row r="155" spans="1:572" x14ac:dyDescent="0.25">
      <c r="A155" s="2">
        <v>232</v>
      </c>
      <c r="B155" s="2" t="s">
        <v>114</v>
      </c>
      <c r="C155" s="2" t="s">
        <v>1328</v>
      </c>
      <c r="D155" s="2">
        <v>1</v>
      </c>
      <c r="F155" s="31" t="s">
        <v>2700</v>
      </c>
      <c r="G155" s="2">
        <v>1</v>
      </c>
      <c r="H155" s="2">
        <v>0</v>
      </c>
      <c r="J155" s="2">
        <v>0</v>
      </c>
      <c r="K155" s="2">
        <v>0</v>
      </c>
      <c r="L155" s="2">
        <v>0</v>
      </c>
      <c r="M155" s="2">
        <v>0</v>
      </c>
      <c r="N155" s="2">
        <v>1</v>
      </c>
      <c r="O155" s="2">
        <v>1</v>
      </c>
      <c r="P155" s="2">
        <v>0</v>
      </c>
      <c r="Q155" s="2">
        <v>0</v>
      </c>
      <c r="R155" s="2">
        <v>0</v>
      </c>
      <c r="S155" s="2">
        <v>0</v>
      </c>
      <c r="T155" s="2">
        <v>0</v>
      </c>
      <c r="U155" s="2">
        <v>0</v>
      </c>
      <c r="V155" s="2">
        <v>1</v>
      </c>
      <c r="W155" s="2">
        <v>0</v>
      </c>
      <c r="X155" s="2">
        <v>1</v>
      </c>
      <c r="Y155" s="2">
        <v>0</v>
      </c>
      <c r="Z155" s="2">
        <v>0</v>
      </c>
      <c r="AA155" s="2">
        <v>0</v>
      </c>
      <c r="AB155" s="2">
        <v>0</v>
      </c>
      <c r="AC155" s="2">
        <v>0</v>
      </c>
      <c r="AD155" s="2">
        <v>0</v>
      </c>
      <c r="AE155" s="2">
        <v>0</v>
      </c>
      <c r="AF155" s="2">
        <v>1</v>
      </c>
      <c r="AG155" s="2">
        <v>5</v>
      </c>
      <c r="AH155" s="2">
        <v>1</v>
      </c>
      <c r="AI155" s="2">
        <v>3</v>
      </c>
      <c r="AJ155" s="46">
        <v>0</v>
      </c>
      <c r="AK155" s="2">
        <v>0</v>
      </c>
      <c r="AL155" s="2">
        <v>0</v>
      </c>
      <c r="AM155" s="2">
        <v>0</v>
      </c>
      <c r="AN155" s="2">
        <v>0</v>
      </c>
      <c r="AO155" s="2">
        <v>0</v>
      </c>
      <c r="AP155" s="2">
        <v>0</v>
      </c>
      <c r="AQ155" s="2">
        <v>0</v>
      </c>
      <c r="AR155" s="2">
        <v>0</v>
      </c>
      <c r="AS155" s="2">
        <v>0</v>
      </c>
      <c r="AT155" s="2">
        <v>0</v>
      </c>
      <c r="AU155" s="2">
        <v>0</v>
      </c>
      <c r="AV155" s="2">
        <v>0</v>
      </c>
      <c r="AW155" s="2">
        <v>0</v>
      </c>
      <c r="AX155" s="2">
        <v>0</v>
      </c>
      <c r="AY155" s="2">
        <v>0</v>
      </c>
      <c r="AZ155" s="2">
        <v>0</v>
      </c>
      <c r="BA155" s="2">
        <v>0</v>
      </c>
      <c r="BB155" s="2">
        <v>0</v>
      </c>
      <c r="BC155" s="2">
        <v>0</v>
      </c>
      <c r="BD155" s="2">
        <v>0</v>
      </c>
      <c r="BE155" s="2">
        <v>0</v>
      </c>
      <c r="BF155" s="2">
        <v>0</v>
      </c>
      <c r="CB155" s="2">
        <v>1</v>
      </c>
      <c r="CC155" s="2">
        <v>1</v>
      </c>
      <c r="CD155" s="2" t="s">
        <v>1486</v>
      </c>
      <c r="CE155" s="2">
        <v>3000</v>
      </c>
      <c r="CF155" s="46">
        <v>900</v>
      </c>
      <c r="CG155" s="2">
        <v>0</v>
      </c>
      <c r="CH155" s="46">
        <v>1</v>
      </c>
      <c r="CI155" s="2">
        <v>0</v>
      </c>
      <c r="CJ155" s="2">
        <v>0</v>
      </c>
      <c r="CK155" s="2">
        <v>0</v>
      </c>
      <c r="CL155" s="2">
        <v>0</v>
      </c>
      <c r="CM155" s="2">
        <v>1</v>
      </c>
      <c r="CN155" s="2">
        <v>0</v>
      </c>
      <c r="CO155" s="2">
        <v>0</v>
      </c>
      <c r="CP155" s="2">
        <v>0</v>
      </c>
      <c r="CR155" s="2">
        <v>1</v>
      </c>
      <c r="CT155" s="46">
        <v>2</v>
      </c>
      <c r="CU155" s="46">
        <v>80</v>
      </c>
      <c r="CV155" s="2">
        <v>0</v>
      </c>
      <c r="CX155" s="2">
        <v>0</v>
      </c>
      <c r="CZ155" s="2">
        <v>0</v>
      </c>
      <c r="DB155" s="46">
        <v>0</v>
      </c>
      <c r="DC155" s="46"/>
      <c r="DD155" s="46">
        <v>1</v>
      </c>
      <c r="DE155" s="46">
        <v>40</v>
      </c>
      <c r="DF155" s="2">
        <v>0</v>
      </c>
      <c r="DH155" s="46">
        <v>1</v>
      </c>
      <c r="DI155" s="46">
        <v>30</v>
      </c>
      <c r="DJ155" s="46">
        <v>0</v>
      </c>
      <c r="DK155" s="46"/>
      <c r="DL155" s="2">
        <v>1</v>
      </c>
      <c r="DM155" s="2">
        <v>40</v>
      </c>
      <c r="DN155" s="46">
        <v>2</v>
      </c>
      <c r="DO155" s="46">
        <v>80</v>
      </c>
      <c r="DP155" s="46">
        <v>0</v>
      </c>
      <c r="DQ155" s="46"/>
      <c r="DR155" s="2">
        <v>0</v>
      </c>
      <c r="DS155" s="46"/>
      <c r="DT155" s="46"/>
      <c r="DU155" s="46"/>
      <c r="DV155" s="46"/>
      <c r="DW155" s="46"/>
      <c r="DX155" s="46"/>
      <c r="DY155" s="46"/>
      <c r="DZ155" s="46"/>
      <c r="EA155" s="46"/>
      <c r="EB155" s="46"/>
      <c r="EC155" s="46"/>
      <c r="ED155" s="46"/>
      <c r="EE155" s="46"/>
      <c r="EF155" s="46"/>
      <c r="EG155" s="46"/>
      <c r="EH155" s="46"/>
      <c r="EI155" s="2">
        <v>0</v>
      </c>
      <c r="EJ155" s="2">
        <v>0</v>
      </c>
      <c r="EK155" s="2">
        <v>0</v>
      </c>
      <c r="EL155" s="2">
        <v>0</v>
      </c>
      <c r="EM155" s="2">
        <v>0</v>
      </c>
      <c r="EN155" s="2">
        <v>0</v>
      </c>
      <c r="EO155" s="2">
        <v>0</v>
      </c>
      <c r="EP155" s="2">
        <v>0</v>
      </c>
      <c r="EQ155" s="2">
        <v>0</v>
      </c>
      <c r="ER155" s="2">
        <v>0</v>
      </c>
      <c r="ES155" s="2">
        <v>0</v>
      </c>
      <c r="ET155" s="2">
        <v>0</v>
      </c>
      <c r="EU155" s="2">
        <v>0</v>
      </c>
      <c r="FD155" s="2">
        <v>0</v>
      </c>
      <c r="FZ155" s="2">
        <v>0</v>
      </c>
      <c r="GV155" s="2">
        <v>0</v>
      </c>
      <c r="HR155" s="2">
        <v>0</v>
      </c>
      <c r="HS155" s="2">
        <v>0</v>
      </c>
      <c r="HT155" s="2">
        <v>0</v>
      </c>
      <c r="HU155" s="2">
        <v>0</v>
      </c>
      <c r="HV155" s="2">
        <v>0</v>
      </c>
      <c r="HW155" s="2">
        <v>0</v>
      </c>
      <c r="HX155" s="2">
        <v>0</v>
      </c>
      <c r="HY155" s="2">
        <v>0</v>
      </c>
      <c r="HZ155" s="2">
        <v>0</v>
      </c>
      <c r="IA155" s="2">
        <v>0</v>
      </c>
      <c r="IB155" s="2">
        <v>1</v>
      </c>
      <c r="IC155" s="2">
        <v>0</v>
      </c>
      <c r="ID155" s="2">
        <v>0</v>
      </c>
      <c r="IE155" s="2">
        <v>0</v>
      </c>
      <c r="IF155" s="2">
        <v>0</v>
      </c>
      <c r="IG155" s="2">
        <v>0</v>
      </c>
      <c r="IP155" s="2">
        <v>0</v>
      </c>
      <c r="IQ155" s="2">
        <v>0</v>
      </c>
      <c r="IR155" s="2">
        <v>0</v>
      </c>
      <c r="IS155" s="2">
        <v>0</v>
      </c>
      <c r="IT155" s="2">
        <v>0</v>
      </c>
      <c r="IU155" s="2">
        <v>0</v>
      </c>
      <c r="IV155" s="2">
        <v>0</v>
      </c>
      <c r="IW155" s="2">
        <v>1</v>
      </c>
      <c r="IX155" s="2">
        <v>0</v>
      </c>
      <c r="IY155" s="2">
        <v>0</v>
      </c>
      <c r="IZ155" s="2">
        <v>0</v>
      </c>
      <c r="JA155" s="2">
        <v>0</v>
      </c>
      <c r="JB155" s="2">
        <v>0</v>
      </c>
      <c r="JK155" s="2">
        <v>0</v>
      </c>
      <c r="JL155" s="2">
        <v>0</v>
      </c>
      <c r="JM155" s="2">
        <v>0</v>
      </c>
      <c r="JN155" s="2">
        <v>0</v>
      </c>
      <c r="JO155" s="2">
        <v>0</v>
      </c>
      <c r="JP155" s="2">
        <v>0</v>
      </c>
      <c r="JQ155" s="2">
        <v>0</v>
      </c>
      <c r="JR155" s="2">
        <v>1</v>
      </c>
      <c r="JS155" s="2">
        <v>0</v>
      </c>
      <c r="JT155" s="2">
        <v>0</v>
      </c>
      <c r="JU155" s="2">
        <v>0</v>
      </c>
      <c r="JV155" s="2">
        <v>0</v>
      </c>
      <c r="JW155" s="2">
        <v>0</v>
      </c>
      <c r="KF155" s="2">
        <v>1</v>
      </c>
      <c r="KG155" s="2">
        <v>7</v>
      </c>
      <c r="KH155" s="2">
        <v>1</v>
      </c>
      <c r="KJ155" s="2">
        <v>4</v>
      </c>
      <c r="KK155" s="2">
        <v>4</v>
      </c>
      <c r="KL155" s="2">
        <v>4</v>
      </c>
      <c r="KM155" s="2">
        <v>4</v>
      </c>
      <c r="KN155" s="2">
        <v>4</v>
      </c>
      <c r="KO155" s="2">
        <v>3</v>
      </c>
      <c r="KP155" s="2">
        <v>4</v>
      </c>
      <c r="KQ155" s="2">
        <v>4</v>
      </c>
      <c r="KR155" s="2">
        <v>4</v>
      </c>
      <c r="KS155" s="2">
        <v>4</v>
      </c>
      <c r="KT155" s="2">
        <v>4</v>
      </c>
      <c r="KU155" s="2">
        <v>4</v>
      </c>
      <c r="KV155" s="2">
        <v>0</v>
      </c>
      <c r="LE155" s="2">
        <v>1</v>
      </c>
      <c r="LF155" s="2">
        <v>1</v>
      </c>
      <c r="LG155" s="2">
        <v>0</v>
      </c>
      <c r="LH155" s="2">
        <v>0</v>
      </c>
      <c r="LI155" s="2">
        <v>0</v>
      </c>
      <c r="LJ155" s="2">
        <v>0</v>
      </c>
      <c r="LK155" s="2">
        <v>1</v>
      </c>
      <c r="LL155" s="2">
        <v>1</v>
      </c>
      <c r="LM155" s="2">
        <v>1</v>
      </c>
      <c r="LN155" s="46">
        <v>2</v>
      </c>
      <c r="LO155" s="46">
        <v>1</v>
      </c>
      <c r="LP155" s="2">
        <v>0</v>
      </c>
      <c r="LQ155" s="2">
        <v>2</v>
      </c>
      <c r="LR155" s="2">
        <v>0</v>
      </c>
      <c r="LS155" s="2">
        <v>0</v>
      </c>
      <c r="LT155" s="46">
        <v>1</v>
      </c>
      <c r="LU155" s="46">
        <v>1</v>
      </c>
      <c r="LV155" s="2">
        <v>0</v>
      </c>
      <c r="LW155" s="2">
        <v>0</v>
      </c>
      <c r="LX155" s="2">
        <v>0</v>
      </c>
      <c r="LY155" s="46">
        <v>0</v>
      </c>
      <c r="LZ155" s="46">
        <v>1</v>
      </c>
      <c r="MA155" s="46">
        <v>0</v>
      </c>
      <c r="MB155" s="2">
        <v>0</v>
      </c>
      <c r="MC155" s="2">
        <v>1</v>
      </c>
      <c r="MD155" s="2">
        <v>0</v>
      </c>
      <c r="ME155" s="2">
        <v>0</v>
      </c>
      <c r="MF155" s="2">
        <v>0</v>
      </c>
      <c r="MG155" s="2">
        <v>0</v>
      </c>
      <c r="MH155" s="2">
        <v>0</v>
      </c>
      <c r="MI155" s="2">
        <v>1</v>
      </c>
      <c r="MJ155" s="2">
        <v>1</v>
      </c>
      <c r="MK155" s="2">
        <v>1</v>
      </c>
      <c r="ML155" s="2">
        <v>0</v>
      </c>
      <c r="MM155" s="2">
        <v>0</v>
      </c>
      <c r="MN155" s="46">
        <v>1</v>
      </c>
      <c r="MO155" s="46">
        <v>0</v>
      </c>
      <c r="MP155" s="2">
        <v>0</v>
      </c>
      <c r="MQ155" s="2">
        <v>1</v>
      </c>
      <c r="MR155" s="2">
        <v>0</v>
      </c>
      <c r="MS155" s="2">
        <v>1</v>
      </c>
      <c r="MT155" s="2">
        <v>1</v>
      </c>
      <c r="MU155" s="2">
        <v>3</v>
      </c>
      <c r="MV155" s="2">
        <v>3</v>
      </c>
      <c r="MW155" s="2">
        <v>1</v>
      </c>
      <c r="MX155" s="2">
        <v>1</v>
      </c>
      <c r="MY155" s="2">
        <v>0</v>
      </c>
      <c r="MZ155" s="2">
        <v>0</v>
      </c>
      <c r="NA155" s="2">
        <v>0</v>
      </c>
      <c r="NB155" s="2">
        <v>0</v>
      </c>
      <c r="NC155" s="2">
        <v>0</v>
      </c>
      <c r="ND155" s="2">
        <v>0</v>
      </c>
      <c r="NE155" s="2">
        <v>1</v>
      </c>
      <c r="NF155" s="46">
        <v>0</v>
      </c>
      <c r="NG155" s="46"/>
      <c r="NJ155" s="2" t="s">
        <v>2539</v>
      </c>
      <c r="NM155" s="2">
        <v>0</v>
      </c>
      <c r="NN155" s="2">
        <v>0</v>
      </c>
      <c r="NO155" s="2">
        <v>0</v>
      </c>
      <c r="NP155" s="2">
        <v>0</v>
      </c>
      <c r="NQ155" s="2">
        <v>0</v>
      </c>
      <c r="NR155" s="2">
        <v>0</v>
      </c>
      <c r="NS155" s="2">
        <v>0</v>
      </c>
      <c r="NT155" s="2">
        <v>0</v>
      </c>
      <c r="NU155" s="2">
        <v>0</v>
      </c>
      <c r="NV155" s="2">
        <v>0</v>
      </c>
      <c r="NW155" s="2">
        <v>0</v>
      </c>
      <c r="NX155" s="2">
        <v>0</v>
      </c>
      <c r="NY155" s="2">
        <v>0</v>
      </c>
      <c r="NZ155" s="2">
        <v>0</v>
      </c>
      <c r="OA155" s="2">
        <v>0</v>
      </c>
      <c r="OB155" s="2">
        <v>0</v>
      </c>
      <c r="OC155" s="2">
        <v>0</v>
      </c>
      <c r="OD155" s="2">
        <v>0</v>
      </c>
      <c r="OE155" s="2">
        <v>0</v>
      </c>
      <c r="OF155" s="2">
        <v>0</v>
      </c>
      <c r="OG155" s="2">
        <v>0</v>
      </c>
      <c r="OH155" s="2">
        <v>0</v>
      </c>
      <c r="OI155" s="2">
        <v>1</v>
      </c>
      <c r="OJ155" s="2">
        <v>1</v>
      </c>
      <c r="OK155" s="2">
        <v>1</v>
      </c>
      <c r="OL155" s="2">
        <v>3</v>
      </c>
      <c r="OM155" s="2">
        <v>1</v>
      </c>
      <c r="ON155" s="2">
        <v>3</v>
      </c>
      <c r="OO155" s="2">
        <v>1</v>
      </c>
      <c r="OP155" s="2">
        <v>1</v>
      </c>
      <c r="OQ155" s="2">
        <v>3</v>
      </c>
      <c r="OR155" s="2">
        <v>1</v>
      </c>
      <c r="OS155" s="2">
        <v>1</v>
      </c>
      <c r="OT155" s="46">
        <v>2</v>
      </c>
      <c r="OU155" s="2">
        <v>1</v>
      </c>
      <c r="OV155" s="2">
        <v>3</v>
      </c>
      <c r="OW155" s="2">
        <v>1</v>
      </c>
      <c r="OX155" s="2">
        <v>1</v>
      </c>
      <c r="OY155" s="2">
        <v>3</v>
      </c>
      <c r="OZ155" s="2">
        <v>3</v>
      </c>
      <c r="PA155" s="2">
        <v>3</v>
      </c>
      <c r="PB155" s="2">
        <v>2</v>
      </c>
      <c r="PC155" s="46">
        <v>1</v>
      </c>
      <c r="PD155" s="46">
        <v>1</v>
      </c>
      <c r="PE155" s="2">
        <v>2</v>
      </c>
      <c r="PF155" s="2">
        <v>1</v>
      </c>
      <c r="PG155" s="2">
        <v>3</v>
      </c>
      <c r="PH155" s="46">
        <v>1</v>
      </c>
      <c r="PI155" s="2">
        <v>1</v>
      </c>
      <c r="PJ155" s="2">
        <v>1</v>
      </c>
      <c r="PK155" s="2">
        <v>1</v>
      </c>
      <c r="PL155" s="2">
        <v>1</v>
      </c>
      <c r="PM155" s="2">
        <v>1</v>
      </c>
      <c r="PN155" s="2">
        <v>1</v>
      </c>
      <c r="PO155" s="2">
        <v>1</v>
      </c>
      <c r="PP155" s="2">
        <v>3</v>
      </c>
      <c r="PQ155" s="2">
        <v>3</v>
      </c>
      <c r="PR155" s="2">
        <v>1</v>
      </c>
      <c r="PS155" s="2">
        <v>1</v>
      </c>
      <c r="PT155" s="2">
        <v>1</v>
      </c>
      <c r="PU155" s="2">
        <v>1</v>
      </c>
      <c r="PV155" s="2">
        <v>3</v>
      </c>
      <c r="PW155" s="2">
        <v>3</v>
      </c>
      <c r="PX155" s="2">
        <v>3</v>
      </c>
      <c r="PY155" s="2">
        <v>2</v>
      </c>
      <c r="PZ155" s="2">
        <v>3</v>
      </c>
      <c r="QA155" s="2">
        <v>1</v>
      </c>
      <c r="QB155" s="2">
        <v>2</v>
      </c>
      <c r="QC155" s="2">
        <v>2</v>
      </c>
      <c r="QD155" s="2">
        <v>1</v>
      </c>
      <c r="QE155" s="2">
        <v>1</v>
      </c>
      <c r="QF155" s="2">
        <v>3</v>
      </c>
      <c r="QG155" s="2">
        <v>2</v>
      </c>
      <c r="QH155" s="2">
        <v>1</v>
      </c>
      <c r="QI155" s="2">
        <v>1</v>
      </c>
      <c r="QJ155" s="2">
        <v>3</v>
      </c>
      <c r="QK155" s="2">
        <v>0</v>
      </c>
      <c r="QL155" s="2">
        <v>1</v>
      </c>
      <c r="QM155" s="2">
        <v>1</v>
      </c>
      <c r="QN155" s="2">
        <v>1</v>
      </c>
      <c r="QO155" s="2">
        <v>2</v>
      </c>
      <c r="QP155" s="2">
        <v>2</v>
      </c>
      <c r="QQ155" s="2">
        <v>3</v>
      </c>
      <c r="QR155" s="2">
        <v>0</v>
      </c>
      <c r="QT155" s="2">
        <v>0</v>
      </c>
      <c r="QV155" s="2">
        <v>1</v>
      </c>
      <c r="QW155" s="2">
        <v>1</v>
      </c>
      <c r="QX155" s="2">
        <v>0</v>
      </c>
      <c r="QY155" s="2">
        <v>0</v>
      </c>
      <c r="RA155" s="2">
        <v>0</v>
      </c>
      <c r="RB155" s="2">
        <v>1</v>
      </c>
      <c r="RC155" s="2">
        <v>1</v>
      </c>
      <c r="RD155" s="2">
        <v>2</v>
      </c>
      <c r="RE155" s="2">
        <v>1</v>
      </c>
      <c r="RF155" s="2">
        <v>1</v>
      </c>
      <c r="RG155" s="2">
        <v>1</v>
      </c>
      <c r="RH155" s="2">
        <v>1</v>
      </c>
      <c r="RJ155" s="2">
        <v>1</v>
      </c>
      <c r="RK155" s="2">
        <v>1</v>
      </c>
      <c r="RL155" s="2">
        <v>0</v>
      </c>
      <c r="RM155" s="2">
        <v>0</v>
      </c>
      <c r="RN155" s="2">
        <v>0</v>
      </c>
      <c r="RO155" s="2">
        <v>0</v>
      </c>
      <c r="RP155" s="2">
        <v>0</v>
      </c>
      <c r="RQ155" s="2">
        <v>0</v>
      </c>
      <c r="RR155" s="2">
        <v>1</v>
      </c>
      <c r="RS155" s="2">
        <v>1</v>
      </c>
      <c r="RT155" s="2">
        <v>0</v>
      </c>
      <c r="RU155" s="2">
        <v>1</v>
      </c>
      <c r="RV155" s="2">
        <v>1</v>
      </c>
      <c r="RW155" s="2">
        <v>1</v>
      </c>
      <c r="RX155" s="2">
        <v>1</v>
      </c>
      <c r="RY155" s="2">
        <v>1</v>
      </c>
      <c r="RZ155" s="2">
        <v>1</v>
      </c>
      <c r="SA155" s="2">
        <v>1</v>
      </c>
      <c r="SB155" s="2">
        <v>1</v>
      </c>
      <c r="SC155" s="2">
        <v>1</v>
      </c>
      <c r="SD155" s="2">
        <v>0</v>
      </c>
      <c r="SE155" s="2">
        <v>0</v>
      </c>
      <c r="SF155" s="2">
        <v>1</v>
      </c>
      <c r="SG155" s="2">
        <v>1</v>
      </c>
      <c r="SH155" s="2">
        <v>1</v>
      </c>
      <c r="SI155" s="2">
        <v>0</v>
      </c>
      <c r="SK155" s="2">
        <v>1</v>
      </c>
      <c r="SL155" s="2">
        <v>1</v>
      </c>
      <c r="SM155" s="2">
        <v>0</v>
      </c>
      <c r="SN155" s="2">
        <v>0</v>
      </c>
      <c r="SO155" s="2">
        <v>1</v>
      </c>
      <c r="SP155" s="2">
        <v>1</v>
      </c>
      <c r="SQ155" s="2">
        <v>1</v>
      </c>
      <c r="SR155" s="2">
        <v>1</v>
      </c>
      <c r="SS155" s="2">
        <v>1</v>
      </c>
      <c r="ST155" s="2">
        <v>1</v>
      </c>
      <c r="SU155" s="2">
        <v>1</v>
      </c>
      <c r="SV155" s="2">
        <v>0</v>
      </c>
      <c r="SW155" s="2">
        <v>0</v>
      </c>
      <c r="SX155" s="2">
        <v>0</v>
      </c>
      <c r="SY155" s="2">
        <v>0</v>
      </c>
      <c r="SZ155" s="2">
        <v>0</v>
      </c>
      <c r="TA155" s="2">
        <v>0</v>
      </c>
      <c r="TB155" s="2">
        <v>0</v>
      </c>
      <c r="TC155" s="2">
        <v>0</v>
      </c>
      <c r="TE155" s="2">
        <v>0</v>
      </c>
      <c r="TF155" s="2">
        <v>0</v>
      </c>
      <c r="TG155" s="2">
        <v>1</v>
      </c>
      <c r="TH155" s="2">
        <v>1</v>
      </c>
      <c r="TI155" s="2">
        <v>1</v>
      </c>
      <c r="TJ155" s="2">
        <v>1</v>
      </c>
      <c r="TK155" s="2">
        <v>0</v>
      </c>
      <c r="TL155" s="2">
        <v>1</v>
      </c>
      <c r="TM155" s="2">
        <v>2</v>
      </c>
      <c r="TN155" s="2">
        <v>1</v>
      </c>
      <c r="TO155" s="2">
        <v>1</v>
      </c>
      <c r="TP155" s="2">
        <v>1</v>
      </c>
      <c r="TQ155" s="2">
        <v>1</v>
      </c>
      <c r="TR155" s="2">
        <v>1</v>
      </c>
      <c r="TS155" s="2">
        <v>0</v>
      </c>
      <c r="TT155" s="2">
        <v>0</v>
      </c>
      <c r="TU155" s="2">
        <v>0</v>
      </c>
      <c r="TV155" s="2">
        <v>0</v>
      </c>
      <c r="TW155" s="2">
        <v>0</v>
      </c>
      <c r="TX155" s="2">
        <v>0</v>
      </c>
      <c r="TY155" s="2">
        <v>0</v>
      </c>
      <c r="UA155" s="2">
        <v>3</v>
      </c>
      <c r="UB155" s="2">
        <v>3</v>
      </c>
      <c r="UC155" s="2">
        <v>1</v>
      </c>
      <c r="UD155" s="2">
        <v>0</v>
      </c>
      <c r="UE155" s="2">
        <v>1</v>
      </c>
      <c r="UF155" s="2">
        <v>1</v>
      </c>
      <c r="UG155" s="2">
        <v>0</v>
      </c>
      <c r="UH155" s="2">
        <v>0</v>
      </c>
      <c r="UI155" s="2">
        <v>1</v>
      </c>
      <c r="UJ155" s="2">
        <v>1</v>
      </c>
      <c r="UK155" s="2">
        <v>1</v>
      </c>
      <c r="UL155" s="2">
        <v>0</v>
      </c>
      <c r="UM155" s="2">
        <v>0</v>
      </c>
      <c r="UN155" s="2">
        <v>0</v>
      </c>
      <c r="UO155" s="2">
        <v>0</v>
      </c>
      <c r="UP155" s="2">
        <v>0</v>
      </c>
      <c r="UQ155" s="2">
        <v>1</v>
      </c>
      <c r="UR155" s="2">
        <v>1</v>
      </c>
      <c r="US155" s="2">
        <v>0</v>
      </c>
      <c r="UT155" s="2">
        <v>0</v>
      </c>
      <c r="UU155" s="2">
        <v>1</v>
      </c>
      <c r="UV155" s="2">
        <v>1</v>
      </c>
      <c r="UW155" s="2">
        <v>1</v>
      </c>
      <c r="UX155" s="2">
        <v>0</v>
      </c>
      <c r="UY155" s="2">
        <v>0</v>
      </c>
      <c r="UZ155" s="2">
        <v>2</v>
      </c>
    </row>
    <row r="156" spans="1:572" x14ac:dyDescent="0.25">
      <c r="A156" s="2">
        <v>233</v>
      </c>
      <c r="B156" s="2" t="s">
        <v>114</v>
      </c>
      <c r="C156" s="2" t="s">
        <v>1328</v>
      </c>
      <c r="D156" s="2">
        <v>1</v>
      </c>
      <c r="F156" s="31" t="s">
        <v>2701</v>
      </c>
      <c r="G156" s="2">
        <v>1</v>
      </c>
      <c r="H156" s="2">
        <v>0</v>
      </c>
      <c r="J156" s="2">
        <v>0</v>
      </c>
      <c r="K156" s="2">
        <v>0</v>
      </c>
      <c r="L156" s="2">
        <v>0</v>
      </c>
      <c r="M156" s="2">
        <v>1</v>
      </c>
      <c r="N156" s="2">
        <v>1</v>
      </c>
      <c r="O156" s="2">
        <v>0</v>
      </c>
      <c r="P156" s="2">
        <v>0</v>
      </c>
      <c r="Q156" s="2">
        <v>0</v>
      </c>
      <c r="R156" s="2">
        <v>0</v>
      </c>
      <c r="S156" s="2">
        <v>0</v>
      </c>
      <c r="T156" s="2">
        <v>0</v>
      </c>
      <c r="U156" s="2">
        <v>0</v>
      </c>
      <c r="V156" s="2">
        <v>1</v>
      </c>
      <c r="W156" s="2">
        <v>0</v>
      </c>
      <c r="X156" s="2">
        <v>1</v>
      </c>
      <c r="Y156" s="2">
        <v>0</v>
      </c>
      <c r="Z156" s="2">
        <v>0</v>
      </c>
      <c r="AA156" s="2">
        <v>0</v>
      </c>
      <c r="AB156" s="2">
        <v>0</v>
      </c>
      <c r="AC156" s="2">
        <v>0</v>
      </c>
      <c r="AD156" s="2">
        <v>0</v>
      </c>
      <c r="AE156" s="2">
        <v>0</v>
      </c>
      <c r="AF156" s="2">
        <v>1</v>
      </c>
      <c r="AG156" s="2">
        <v>5</v>
      </c>
      <c r="AH156" s="2">
        <v>1</v>
      </c>
      <c r="AI156" s="2">
        <v>2</v>
      </c>
      <c r="AJ156" s="46">
        <v>0</v>
      </c>
      <c r="AK156" s="2">
        <v>0</v>
      </c>
      <c r="AL156" s="2">
        <v>0</v>
      </c>
      <c r="AM156" s="2">
        <v>0</v>
      </c>
      <c r="AN156" s="2">
        <v>0</v>
      </c>
      <c r="AO156" s="2">
        <v>0</v>
      </c>
      <c r="AP156" s="2">
        <v>0</v>
      </c>
      <c r="AQ156" s="2">
        <v>0</v>
      </c>
      <c r="AR156" s="2">
        <v>0</v>
      </c>
      <c r="AS156" s="2">
        <v>0</v>
      </c>
      <c r="AT156" s="2">
        <v>0</v>
      </c>
      <c r="AU156" s="2">
        <v>0</v>
      </c>
      <c r="AV156" s="2">
        <v>0</v>
      </c>
      <c r="AW156" s="2">
        <v>0</v>
      </c>
      <c r="AX156" s="2">
        <v>0</v>
      </c>
      <c r="AY156" s="2">
        <v>0</v>
      </c>
      <c r="AZ156" s="2">
        <v>0</v>
      </c>
      <c r="BA156" s="2">
        <v>0</v>
      </c>
      <c r="BB156" s="2">
        <v>0</v>
      </c>
      <c r="BC156" s="2">
        <v>0</v>
      </c>
      <c r="BD156" s="2">
        <v>0</v>
      </c>
      <c r="BE156" s="2">
        <v>0</v>
      </c>
      <c r="BF156" s="2">
        <v>0</v>
      </c>
      <c r="CB156" s="2">
        <v>1</v>
      </c>
      <c r="CC156" s="2">
        <v>1</v>
      </c>
      <c r="CD156" s="2" t="s">
        <v>1487</v>
      </c>
      <c r="CE156" s="2">
        <v>5000</v>
      </c>
      <c r="CF156" s="46">
        <v>4000</v>
      </c>
      <c r="CG156" s="2">
        <v>0</v>
      </c>
      <c r="CH156" s="46">
        <v>1</v>
      </c>
      <c r="CI156" s="2">
        <v>1</v>
      </c>
      <c r="CJ156" s="2">
        <v>0</v>
      </c>
      <c r="CK156" s="2">
        <v>1</v>
      </c>
      <c r="CL156" s="2">
        <v>0</v>
      </c>
      <c r="CM156" s="2">
        <v>1</v>
      </c>
      <c r="CN156" s="2">
        <v>0</v>
      </c>
      <c r="CO156" s="2">
        <v>0</v>
      </c>
      <c r="CP156" s="2">
        <v>0</v>
      </c>
      <c r="CR156" s="2">
        <v>1</v>
      </c>
      <c r="CT156" s="46">
        <v>3</v>
      </c>
      <c r="CU156" s="46">
        <v>120</v>
      </c>
      <c r="CV156" s="2">
        <v>0</v>
      </c>
      <c r="CX156" s="2">
        <v>0</v>
      </c>
      <c r="CZ156" s="2">
        <v>1</v>
      </c>
      <c r="DA156" s="2">
        <v>44</v>
      </c>
      <c r="DB156" s="46">
        <v>1</v>
      </c>
      <c r="DC156" s="46">
        <v>40</v>
      </c>
      <c r="DD156" s="46">
        <v>1</v>
      </c>
      <c r="DE156" s="46">
        <v>40</v>
      </c>
      <c r="DF156" s="2">
        <v>0</v>
      </c>
      <c r="DH156" s="46">
        <v>1</v>
      </c>
      <c r="DI156" s="46">
        <v>40</v>
      </c>
      <c r="DJ156" s="46">
        <v>0</v>
      </c>
      <c r="DK156" s="46"/>
      <c r="DL156" s="2">
        <v>0</v>
      </c>
      <c r="DN156" s="46">
        <v>2</v>
      </c>
      <c r="DO156" s="46">
        <v>80</v>
      </c>
      <c r="DP156" s="46">
        <v>1</v>
      </c>
      <c r="DQ156" s="46">
        <v>40</v>
      </c>
      <c r="DR156" s="2">
        <v>0</v>
      </c>
      <c r="DS156" s="46"/>
      <c r="DT156" s="46"/>
      <c r="DU156" s="46"/>
      <c r="DV156" s="46"/>
      <c r="DW156" s="46"/>
      <c r="DX156" s="46"/>
      <c r="DY156" s="46"/>
      <c r="DZ156" s="46"/>
      <c r="EA156" s="46"/>
      <c r="EB156" s="46"/>
      <c r="EC156" s="46"/>
      <c r="ED156" s="46"/>
      <c r="EE156" s="46"/>
      <c r="EF156" s="46"/>
      <c r="EG156" s="46"/>
      <c r="EH156" s="46"/>
      <c r="EI156" s="2">
        <v>0</v>
      </c>
      <c r="EJ156" s="2">
        <v>0</v>
      </c>
      <c r="EK156" s="2">
        <v>0</v>
      </c>
      <c r="EL156" s="2">
        <v>0</v>
      </c>
      <c r="EM156" s="2">
        <v>0</v>
      </c>
      <c r="EN156" s="2">
        <v>0</v>
      </c>
      <c r="EO156" s="2">
        <v>0</v>
      </c>
      <c r="EP156" s="2">
        <v>0</v>
      </c>
      <c r="EQ156" s="2">
        <v>0</v>
      </c>
      <c r="ER156" s="2">
        <v>0</v>
      </c>
      <c r="ES156" s="2">
        <v>0</v>
      </c>
      <c r="ET156" s="2">
        <v>0</v>
      </c>
      <c r="EU156" s="2">
        <v>0</v>
      </c>
      <c r="FD156" s="2">
        <v>0</v>
      </c>
      <c r="FZ156" s="2">
        <v>0</v>
      </c>
      <c r="GV156" s="2">
        <v>0</v>
      </c>
      <c r="HR156" s="2">
        <v>0</v>
      </c>
      <c r="HS156" s="2">
        <v>0</v>
      </c>
      <c r="HT156" s="2">
        <v>0</v>
      </c>
      <c r="HU156" s="2">
        <v>0</v>
      </c>
      <c r="HV156" s="2">
        <v>0</v>
      </c>
      <c r="HW156" s="2">
        <v>0</v>
      </c>
      <c r="HX156" s="2">
        <v>0</v>
      </c>
      <c r="HY156" s="2">
        <v>0</v>
      </c>
      <c r="HZ156" s="2">
        <v>0</v>
      </c>
      <c r="IA156" s="2">
        <v>0</v>
      </c>
      <c r="IB156" s="2">
        <v>0</v>
      </c>
      <c r="IC156" s="2">
        <v>0</v>
      </c>
      <c r="ID156" s="2">
        <v>0</v>
      </c>
      <c r="IE156" s="2">
        <v>0</v>
      </c>
      <c r="IF156" s="2">
        <v>0</v>
      </c>
      <c r="IG156" s="2">
        <v>0</v>
      </c>
      <c r="IP156" s="2">
        <v>2</v>
      </c>
      <c r="IQ156" s="2">
        <v>0</v>
      </c>
      <c r="IR156" s="2">
        <v>0</v>
      </c>
      <c r="IS156" s="2">
        <v>1</v>
      </c>
      <c r="IT156" s="2">
        <v>1</v>
      </c>
      <c r="IU156" s="2">
        <v>1</v>
      </c>
      <c r="IV156" s="2">
        <v>0</v>
      </c>
      <c r="IW156" s="2">
        <v>0</v>
      </c>
      <c r="IX156" s="2">
        <v>0</v>
      </c>
      <c r="IY156" s="2">
        <v>0</v>
      </c>
      <c r="IZ156" s="2">
        <v>0</v>
      </c>
      <c r="JA156" s="2">
        <v>0</v>
      </c>
      <c r="JB156" s="2">
        <v>0</v>
      </c>
      <c r="JK156" s="2">
        <v>2</v>
      </c>
      <c r="JL156" s="2">
        <v>0</v>
      </c>
      <c r="JM156" s="2">
        <v>0</v>
      </c>
      <c r="JN156" s="2">
        <v>1</v>
      </c>
      <c r="JO156" s="2">
        <v>1</v>
      </c>
      <c r="JP156" s="2">
        <v>1</v>
      </c>
      <c r="JQ156" s="2">
        <v>0</v>
      </c>
      <c r="JR156" s="2">
        <v>0</v>
      </c>
      <c r="JS156" s="2">
        <v>0</v>
      </c>
      <c r="JT156" s="2">
        <v>0</v>
      </c>
      <c r="JU156" s="2">
        <v>0</v>
      </c>
      <c r="JV156" s="2">
        <v>0</v>
      </c>
      <c r="JW156" s="2">
        <v>0</v>
      </c>
      <c r="KF156" s="2">
        <v>1</v>
      </c>
      <c r="KG156" s="2">
        <v>7</v>
      </c>
      <c r="KH156" s="2">
        <v>1</v>
      </c>
      <c r="KJ156" s="2">
        <v>4</v>
      </c>
      <c r="KK156" s="2">
        <v>4</v>
      </c>
      <c r="KL156" s="2">
        <v>4</v>
      </c>
      <c r="KM156" s="2">
        <v>4</v>
      </c>
      <c r="KN156" s="2">
        <v>4</v>
      </c>
      <c r="KO156" s="2">
        <v>3</v>
      </c>
      <c r="KP156" s="2">
        <v>4</v>
      </c>
      <c r="KQ156" s="2">
        <v>4</v>
      </c>
      <c r="KR156" s="2">
        <v>4</v>
      </c>
      <c r="KS156" s="2">
        <v>4</v>
      </c>
      <c r="KT156" s="2">
        <v>4</v>
      </c>
      <c r="KU156" s="2">
        <v>4</v>
      </c>
      <c r="KV156" s="2">
        <v>0</v>
      </c>
      <c r="LE156" s="2">
        <v>1</v>
      </c>
      <c r="LF156" s="2">
        <v>1</v>
      </c>
      <c r="LG156" s="2">
        <v>0</v>
      </c>
      <c r="LH156" s="2">
        <v>0</v>
      </c>
      <c r="LI156" s="2">
        <v>0</v>
      </c>
      <c r="LJ156" s="2">
        <v>1</v>
      </c>
      <c r="LK156" s="2">
        <v>1</v>
      </c>
      <c r="LL156" s="2">
        <v>1</v>
      </c>
      <c r="LM156" s="2">
        <v>1</v>
      </c>
      <c r="LN156" s="46">
        <v>2</v>
      </c>
      <c r="LO156" s="46">
        <v>2</v>
      </c>
      <c r="LP156" s="2">
        <v>0</v>
      </c>
      <c r="LQ156" s="2">
        <v>1</v>
      </c>
      <c r="LR156" s="2">
        <v>0</v>
      </c>
      <c r="LS156" s="2">
        <v>1</v>
      </c>
      <c r="LT156" s="46">
        <v>1</v>
      </c>
      <c r="LU156" s="46">
        <v>1</v>
      </c>
      <c r="LV156" s="2">
        <v>1</v>
      </c>
      <c r="LW156" s="2">
        <v>0</v>
      </c>
      <c r="LX156" s="2">
        <v>0</v>
      </c>
      <c r="LY156" s="46">
        <v>1</v>
      </c>
      <c r="LZ156" s="46">
        <v>1</v>
      </c>
      <c r="MA156" s="46">
        <v>1</v>
      </c>
      <c r="MB156" s="2">
        <v>0</v>
      </c>
      <c r="MC156" s="2">
        <v>1</v>
      </c>
      <c r="MD156" s="2">
        <v>0</v>
      </c>
      <c r="ME156" s="2">
        <v>0</v>
      </c>
      <c r="MF156" s="2">
        <v>1</v>
      </c>
      <c r="MG156" s="2">
        <v>0</v>
      </c>
      <c r="MH156" s="2">
        <v>1</v>
      </c>
      <c r="MI156" s="2">
        <v>0</v>
      </c>
      <c r="MJ156" s="2">
        <v>1</v>
      </c>
      <c r="MK156" s="2">
        <v>1</v>
      </c>
      <c r="ML156" s="2">
        <v>1</v>
      </c>
      <c r="MM156" s="2">
        <v>0</v>
      </c>
      <c r="MN156" s="46">
        <v>1</v>
      </c>
      <c r="MO156" s="46">
        <v>0</v>
      </c>
      <c r="MP156" s="2">
        <v>0</v>
      </c>
      <c r="MQ156" s="2">
        <v>0</v>
      </c>
      <c r="MR156" s="2">
        <v>0</v>
      </c>
      <c r="MS156" s="2">
        <v>2</v>
      </c>
      <c r="MT156" s="2">
        <v>1</v>
      </c>
      <c r="MU156" s="2">
        <v>3</v>
      </c>
      <c r="MV156" s="2">
        <v>3</v>
      </c>
      <c r="MW156" s="2">
        <v>2</v>
      </c>
      <c r="MX156" s="2">
        <v>2</v>
      </c>
      <c r="MY156" s="2">
        <v>0</v>
      </c>
      <c r="MZ156" s="2">
        <v>0</v>
      </c>
      <c r="NA156" s="2">
        <v>0</v>
      </c>
      <c r="NB156" s="2">
        <v>1</v>
      </c>
      <c r="NC156" s="2">
        <v>1</v>
      </c>
      <c r="ND156" s="2">
        <v>1</v>
      </c>
      <c r="NE156" s="2">
        <v>0</v>
      </c>
      <c r="NF156" s="46">
        <v>1</v>
      </c>
      <c r="NG156" s="46">
        <v>0</v>
      </c>
      <c r="NH156" s="2">
        <v>0</v>
      </c>
      <c r="NI156" s="2">
        <v>0</v>
      </c>
      <c r="NJ156" s="38">
        <v>44105</v>
      </c>
      <c r="NK156" s="2">
        <v>2</v>
      </c>
      <c r="NL156" s="2">
        <v>1</v>
      </c>
      <c r="NM156" s="2">
        <v>0</v>
      </c>
      <c r="NN156" s="2">
        <v>0</v>
      </c>
      <c r="NO156" s="2">
        <v>0</v>
      </c>
      <c r="NP156" s="2">
        <v>0</v>
      </c>
      <c r="NQ156" s="2">
        <v>0</v>
      </c>
      <c r="NR156" s="2">
        <v>1</v>
      </c>
      <c r="NS156" s="2">
        <v>0</v>
      </c>
      <c r="NT156" s="2">
        <v>1</v>
      </c>
      <c r="NU156" s="2">
        <v>0</v>
      </c>
      <c r="NV156" s="2">
        <v>0</v>
      </c>
      <c r="NW156" s="2">
        <v>0</v>
      </c>
      <c r="NX156" s="2">
        <v>0</v>
      </c>
      <c r="NY156" s="2">
        <v>0</v>
      </c>
      <c r="NZ156" s="2">
        <v>0</v>
      </c>
      <c r="OA156" s="2">
        <v>0</v>
      </c>
      <c r="OB156" s="2">
        <v>0</v>
      </c>
      <c r="OC156" s="2">
        <v>0</v>
      </c>
      <c r="OD156" s="2">
        <v>0</v>
      </c>
      <c r="OE156" s="2">
        <v>0</v>
      </c>
      <c r="OF156" s="2">
        <v>0</v>
      </c>
      <c r="OG156" s="2">
        <v>0</v>
      </c>
      <c r="OH156" s="2">
        <v>0</v>
      </c>
      <c r="OI156" s="2">
        <v>1</v>
      </c>
      <c r="OJ156" s="2">
        <v>1</v>
      </c>
      <c r="OK156" s="2">
        <v>2</v>
      </c>
      <c r="OL156" s="2">
        <v>1</v>
      </c>
      <c r="OM156" s="2">
        <v>1</v>
      </c>
      <c r="ON156" s="2">
        <v>3</v>
      </c>
      <c r="OO156" s="2">
        <v>1</v>
      </c>
      <c r="OP156" s="2">
        <v>1</v>
      </c>
      <c r="OQ156" s="2">
        <v>3</v>
      </c>
      <c r="OR156" s="2">
        <v>1</v>
      </c>
      <c r="OS156" s="2">
        <v>1</v>
      </c>
      <c r="OT156" s="46">
        <v>3</v>
      </c>
      <c r="OU156" s="2">
        <v>3</v>
      </c>
      <c r="OV156" s="2">
        <v>3</v>
      </c>
      <c r="OW156" s="2">
        <v>1</v>
      </c>
      <c r="OX156" s="2">
        <v>1</v>
      </c>
      <c r="OY156" s="2">
        <v>2</v>
      </c>
      <c r="OZ156" s="2">
        <v>2</v>
      </c>
      <c r="PA156" s="2">
        <v>1</v>
      </c>
      <c r="PB156" s="2">
        <v>2</v>
      </c>
      <c r="PC156" s="46">
        <v>1</v>
      </c>
      <c r="PD156" s="46">
        <v>1</v>
      </c>
      <c r="PE156" s="2">
        <v>1</v>
      </c>
      <c r="PF156" s="2">
        <v>1</v>
      </c>
      <c r="PG156" s="2">
        <v>3</v>
      </c>
      <c r="PH156" s="46">
        <v>1</v>
      </c>
      <c r="PI156" s="2">
        <v>1</v>
      </c>
      <c r="PJ156" s="2">
        <v>1</v>
      </c>
      <c r="PK156" s="2">
        <v>2</v>
      </c>
      <c r="PL156" s="2">
        <v>1</v>
      </c>
      <c r="PM156" s="2">
        <v>1</v>
      </c>
      <c r="PN156" s="2">
        <v>1</v>
      </c>
      <c r="PO156" s="2">
        <v>3</v>
      </c>
      <c r="PP156" s="2">
        <v>3</v>
      </c>
      <c r="PQ156" s="2">
        <v>3</v>
      </c>
      <c r="PR156" s="2">
        <v>1</v>
      </c>
      <c r="PS156" s="2">
        <v>1</v>
      </c>
      <c r="PT156" s="2">
        <v>1</v>
      </c>
      <c r="PU156" s="2">
        <v>1</v>
      </c>
      <c r="PV156" s="2">
        <v>3</v>
      </c>
      <c r="PW156" s="2">
        <v>3</v>
      </c>
      <c r="PX156" s="2">
        <v>3</v>
      </c>
      <c r="PY156" s="2">
        <v>1</v>
      </c>
      <c r="PZ156" s="2">
        <v>3</v>
      </c>
      <c r="QA156" s="2">
        <v>1</v>
      </c>
      <c r="QB156" s="2">
        <v>1</v>
      </c>
      <c r="QC156" s="2">
        <v>1</v>
      </c>
      <c r="QD156" s="2">
        <v>1</v>
      </c>
      <c r="QE156" s="2">
        <v>1</v>
      </c>
      <c r="QF156" s="2">
        <v>3</v>
      </c>
      <c r="QG156" s="2">
        <v>1</v>
      </c>
      <c r="QH156" s="2">
        <v>1</v>
      </c>
      <c r="QI156" s="2">
        <v>3</v>
      </c>
      <c r="QJ156" s="2">
        <v>3</v>
      </c>
      <c r="QK156" s="2">
        <v>0</v>
      </c>
      <c r="QL156" s="2">
        <v>1</v>
      </c>
      <c r="QM156" s="2">
        <v>1</v>
      </c>
      <c r="QN156" s="2">
        <v>1</v>
      </c>
      <c r="QO156" s="2">
        <v>1</v>
      </c>
      <c r="QP156" s="2">
        <v>1</v>
      </c>
      <c r="QQ156" s="2">
        <v>2</v>
      </c>
      <c r="QR156" s="2">
        <v>0</v>
      </c>
      <c r="QT156" s="2">
        <v>0</v>
      </c>
      <c r="QV156" s="2">
        <v>1</v>
      </c>
      <c r="QW156" s="2">
        <v>1</v>
      </c>
      <c r="QX156" s="2">
        <v>1</v>
      </c>
      <c r="QY156" s="2">
        <v>0</v>
      </c>
      <c r="RA156" s="2">
        <v>0</v>
      </c>
      <c r="RB156" s="2">
        <v>1</v>
      </c>
      <c r="RC156" s="2">
        <v>1</v>
      </c>
      <c r="RD156" s="2">
        <v>2</v>
      </c>
      <c r="RE156" s="2">
        <v>1</v>
      </c>
      <c r="RF156" s="2">
        <v>1</v>
      </c>
      <c r="RG156" s="2">
        <v>1</v>
      </c>
      <c r="RH156" s="2">
        <v>1</v>
      </c>
      <c r="RJ156" s="2">
        <v>1</v>
      </c>
      <c r="RK156" s="2">
        <v>1</v>
      </c>
      <c r="RL156" s="2">
        <v>0</v>
      </c>
      <c r="RM156" s="2">
        <v>0</v>
      </c>
      <c r="RN156" s="2">
        <v>0</v>
      </c>
      <c r="RO156" s="2">
        <v>0</v>
      </c>
      <c r="RP156" s="2">
        <v>0</v>
      </c>
      <c r="RQ156" s="2">
        <v>0</v>
      </c>
      <c r="RR156" s="2">
        <v>1</v>
      </c>
      <c r="RS156" s="2">
        <v>1</v>
      </c>
      <c r="RT156" s="2">
        <v>0</v>
      </c>
      <c r="RU156" s="2">
        <v>1</v>
      </c>
      <c r="RV156" s="2">
        <v>0</v>
      </c>
      <c r="RW156" s="2">
        <v>1</v>
      </c>
      <c r="RX156" s="2">
        <v>1</v>
      </c>
      <c r="RY156" s="2">
        <v>1</v>
      </c>
      <c r="RZ156" s="2">
        <v>1</v>
      </c>
      <c r="SA156" s="2">
        <v>1</v>
      </c>
      <c r="SB156" s="2">
        <v>1</v>
      </c>
      <c r="SC156" s="2">
        <v>1</v>
      </c>
      <c r="SD156" s="2">
        <v>1</v>
      </c>
      <c r="SE156" s="2">
        <v>0</v>
      </c>
      <c r="SF156" s="2">
        <v>1</v>
      </c>
      <c r="SG156" s="2">
        <v>0</v>
      </c>
      <c r="SH156" s="2">
        <v>1</v>
      </c>
      <c r="SI156" s="2">
        <v>0</v>
      </c>
      <c r="SK156" s="2">
        <v>1</v>
      </c>
      <c r="SL156" s="2">
        <v>1</v>
      </c>
      <c r="SM156" s="2">
        <v>0</v>
      </c>
      <c r="SN156" s="2">
        <v>0</v>
      </c>
      <c r="SO156" s="2">
        <v>1</v>
      </c>
      <c r="SP156" s="2">
        <v>1</v>
      </c>
      <c r="SQ156" s="2">
        <v>0</v>
      </c>
      <c r="SR156" s="2">
        <v>1</v>
      </c>
      <c r="SS156" s="2">
        <v>1</v>
      </c>
      <c r="ST156" s="2">
        <v>1</v>
      </c>
      <c r="SU156" s="2">
        <v>1</v>
      </c>
      <c r="SV156" s="2">
        <v>0</v>
      </c>
      <c r="SW156" s="2">
        <v>0</v>
      </c>
      <c r="SX156" s="2">
        <v>0</v>
      </c>
      <c r="SY156" s="2">
        <v>0</v>
      </c>
      <c r="SZ156" s="2">
        <v>0</v>
      </c>
      <c r="TA156" s="2">
        <v>0</v>
      </c>
      <c r="TB156" s="2">
        <v>0</v>
      </c>
      <c r="TC156" s="2">
        <v>0</v>
      </c>
      <c r="TE156" s="2">
        <v>0</v>
      </c>
      <c r="TF156" s="2">
        <v>0</v>
      </c>
      <c r="TG156" s="2">
        <v>1</v>
      </c>
      <c r="TH156" s="2">
        <v>1</v>
      </c>
      <c r="TI156" s="2">
        <v>1</v>
      </c>
      <c r="TJ156" s="2">
        <v>1</v>
      </c>
      <c r="TK156" s="2">
        <v>1</v>
      </c>
      <c r="TL156" s="2">
        <v>1</v>
      </c>
      <c r="TM156" s="2">
        <v>2</v>
      </c>
      <c r="TN156" s="2">
        <v>1</v>
      </c>
      <c r="TO156" s="2">
        <v>1</v>
      </c>
      <c r="TP156" s="2">
        <v>1</v>
      </c>
      <c r="TQ156" s="2">
        <v>1</v>
      </c>
      <c r="TR156" s="2">
        <v>1</v>
      </c>
      <c r="TS156" s="2">
        <v>1</v>
      </c>
      <c r="TT156" s="2">
        <v>0</v>
      </c>
      <c r="TU156" s="2">
        <v>0</v>
      </c>
      <c r="TV156" s="2">
        <v>0</v>
      </c>
      <c r="TW156" s="2">
        <v>0</v>
      </c>
      <c r="TX156" s="2">
        <v>0</v>
      </c>
      <c r="TY156" s="2">
        <v>1</v>
      </c>
      <c r="TZ156" s="2" t="s">
        <v>1488</v>
      </c>
      <c r="UA156" s="2">
        <v>3</v>
      </c>
      <c r="UB156" s="2">
        <v>3</v>
      </c>
      <c r="UC156" s="2">
        <v>1</v>
      </c>
      <c r="UD156" s="2">
        <v>0</v>
      </c>
      <c r="UE156" s="2">
        <v>1</v>
      </c>
      <c r="UF156" s="2">
        <v>1</v>
      </c>
      <c r="UG156" s="2">
        <v>1</v>
      </c>
      <c r="UH156" s="2">
        <v>0</v>
      </c>
      <c r="UI156" s="2">
        <v>1</v>
      </c>
      <c r="UJ156" s="2">
        <v>1</v>
      </c>
      <c r="UK156" s="2">
        <v>1</v>
      </c>
      <c r="UL156" s="2">
        <v>0</v>
      </c>
      <c r="UM156" s="2">
        <v>0</v>
      </c>
      <c r="UN156" s="2">
        <v>0</v>
      </c>
      <c r="UO156" s="2">
        <v>0</v>
      </c>
      <c r="UP156" s="2">
        <v>0</v>
      </c>
      <c r="UQ156" s="2">
        <v>0</v>
      </c>
      <c r="UR156" s="2">
        <v>0</v>
      </c>
      <c r="US156" s="2">
        <v>0</v>
      </c>
      <c r="UT156" s="2">
        <v>0</v>
      </c>
      <c r="UU156" s="2">
        <v>1</v>
      </c>
      <c r="UV156" s="2">
        <v>1</v>
      </c>
      <c r="UW156" s="2">
        <v>1</v>
      </c>
      <c r="UX156" s="2">
        <v>0</v>
      </c>
      <c r="UY156" s="2">
        <v>0</v>
      </c>
      <c r="UZ156" s="2">
        <v>2</v>
      </c>
    </row>
    <row r="157" spans="1:572" x14ac:dyDescent="0.25">
      <c r="A157" s="2">
        <v>234</v>
      </c>
      <c r="B157" s="2" t="s">
        <v>114</v>
      </c>
      <c r="C157" s="2" t="s">
        <v>1328</v>
      </c>
      <c r="D157" s="2">
        <v>1</v>
      </c>
      <c r="F157" s="31" t="s">
        <v>2702</v>
      </c>
      <c r="G157" s="2">
        <v>1</v>
      </c>
      <c r="H157" s="2">
        <v>0</v>
      </c>
      <c r="J157" s="2">
        <v>0</v>
      </c>
      <c r="K157" s="2">
        <v>0</v>
      </c>
      <c r="L157" s="2">
        <v>0</v>
      </c>
      <c r="M157" s="2">
        <v>1</v>
      </c>
      <c r="N157" s="2">
        <v>1</v>
      </c>
      <c r="O157" s="2">
        <v>0</v>
      </c>
      <c r="P157" s="2">
        <v>0</v>
      </c>
      <c r="Q157" s="2">
        <v>0</v>
      </c>
      <c r="R157" s="2">
        <v>0</v>
      </c>
      <c r="S157" s="2">
        <v>0</v>
      </c>
      <c r="T157" s="2">
        <v>0</v>
      </c>
      <c r="U157" s="2">
        <v>0</v>
      </c>
      <c r="V157" s="2">
        <v>1</v>
      </c>
      <c r="W157" s="2">
        <v>0</v>
      </c>
      <c r="X157" s="2">
        <v>1</v>
      </c>
      <c r="Y157" s="2">
        <v>0</v>
      </c>
      <c r="Z157" s="2">
        <v>0</v>
      </c>
      <c r="AA157" s="2">
        <v>0</v>
      </c>
      <c r="AB157" s="2">
        <v>0</v>
      </c>
      <c r="AC157" s="2">
        <v>0</v>
      </c>
      <c r="AD157" s="2">
        <v>0</v>
      </c>
      <c r="AE157" s="2">
        <v>0</v>
      </c>
      <c r="AF157" s="2">
        <v>1</v>
      </c>
      <c r="AG157" s="2">
        <v>5</v>
      </c>
      <c r="AH157" s="2">
        <v>1</v>
      </c>
      <c r="AI157" s="2">
        <v>2</v>
      </c>
      <c r="AJ157" s="46">
        <v>0</v>
      </c>
      <c r="AK157" s="2">
        <v>0</v>
      </c>
      <c r="AL157" s="2">
        <v>0</v>
      </c>
      <c r="AM157" s="2">
        <v>0</v>
      </c>
      <c r="AN157" s="2">
        <v>0</v>
      </c>
      <c r="AO157" s="2">
        <v>0</v>
      </c>
      <c r="AP157" s="2">
        <v>0</v>
      </c>
      <c r="AQ157" s="2">
        <v>0</v>
      </c>
      <c r="AR157" s="2">
        <v>0</v>
      </c>
      <c r="AS157" s="2">
        <v>0</v>
      </c>
      <c r="AT157" s="2">
        <v>0</v>
      </c>
      <c r="AU157" s="2">
        <v>0</v>
      </c>
      <c r="AV157" s="2">
        <v>0</v>
      </c>
      <c r="AW157" s="2">
        <v>0</v>
      </c>
      <c r="AX157" s="2">
        <v>0</v>
      </c>
      <c r="AY157" s="2">
        <v>0</v>
      </c>
      <c r="AZ157" s="2">
        <v>0</v>
      </c>
      <c r="BA157" s="2">
        <v>0</v>
      </c>
      <c r="BB157" s="2">
        <v>0</v>
      </c>
      <c r="BC157" s="2">
        <v>0</v>
      </c>
      <c r="BD157" s="2">
        <v>0</v>
      </c>
      <c r="BE157" s="2">
        <v>0</v>
      </c>
      <c r="BF157" s="2">
        <v>0</v>
      </c>
      <c r="CB157" s="2">
        <v>1</v>
      </c>
      <c r="CC157" s="2">
        <v>1</v>
      </c>
      <c r="CD157" s="2" t="s">
        <v>1487</v>
      </c>
      <c r="CE157" s="2">
        <v>9000</v>
      </c>
      <c r="CF157" s="46">
        <v>3000</v>
      </c>
      <c r="CG157" s="2">
        <v>0</v>
      </c>
      <c r="CH157" s="46">
        <v>2</v>
      </c>
      <c r="CI157" s="2">
        <v>1</v>
      </c>
      <c r="CJ157" s="2">
        <v>0</v>
      </c>
      <c r="CK157" s="2">
        <v>2</v>
      </c>
      <c r="CL157" s="2">
        <v>0</v>
      </c>
      <c r="CM157" s="2">
        <v>2</v>
      </c>
      <c r="CN157" s="2">
        <v>1</v>
      </c>
      <c r="CO157" s="2">
        <v>0</v>
      </c>
      <c r="CP157" s="2">
        <v>0</v>
      </c>
      <c r="CR157" s="2">
        <v>1</v>
      </c>
      <c r="CT157" s="46">
        <v>3</v>
      </c>
      <c r="CU157" s="46">
        <v>120</v>
      </c>
      <c r="CV157" s="2">
        <v>0</v>
      </c>
      <c r="CX157" s="2">
        <v>0</v>
      </c>
      <c r="CZ157" s="2">
        <v>1</v>
      </c>
      <c r="DA157" s="2">
        <v>44</v>
      </c>
      <c r="DB157" s="46">
        <v>1</v>
      </c>
      <c r="DC157" s="46">
        <v>40</v>
      </c>
      <c r="DD157" s="46">
        <v>2</v>
      </c>
      <c r="DE157" s="46">
        <v>80</v>
      </c>
      <c r="DF157" s="2">
        <v>0</v>
      </c>
      <c r="DH157" s="46">
        <v>2</v>
      </c>
      <c r="DI157" s="46">
        <v>80</v>
      </c>
      <c r="DJ157" s="46">
        <v>0</v>
      </c>
      <c r="DK157" s="46"/>
      <c r="DL157" s="2">
        <v>1</v>
      </c>
      <c r="DM157" s="2">
        <v>40</v>
      </c>
      <c r="DN157" s="46">
        <v>4</v>
      </c>
      <c r="DO157" s="46">
        <v>120</v>
      </c>
      <c r="DP157" s="46">
        <v>1</v>
      </c>
      <c r="DQ157" s="46">
        <v>20</v>
      </c>
      <c r="DR157" s="2">
        <v>0</v>
      </c>
      <c r="DS157" s="46"/>
      <c r="DT157" s="46"/>
      <c r="DU157" s="46"/>
      <c r="DV157" s="46"/>
      <c r="DW157" s="46"/>
      <c r="DX157" s="46"/>
      <c r="DY157" s="46"/>
      <c r="DZ157" s="46"/>
      <c r="EA157" s="46"/>
      <c r="EB157" s="46"/>
      <c r="EC157" s="46"/>
      <c r="ED157" s="46"/>
      <c r="EE157" s="46"/>
      <c r="EF157" s="46"/>
      <c r="EG157" s="46"/>
      <c r="EH157" s="46"/>
      <c r="EI157" s="2">
        <v>0</v>
      </c>
      <c r="EJ157" s="2">
        <v>0</v>
      </c>
      <c r="EK157" s="2">
        <v>0</v>
      </c>
      <c r="EL157" s="2">
        <v>0</v>
      </c>
      <c r="EM157" s="2">
        <v>0</v>
      </c>
      <c r="EN157" s="2">
        <v>0</v>
      </c>
      <c r="EO157" s="2">
        <v>0</v>
      </c>
      <c r="EP157" s="2">
        <v>0</v>
      </c>
      <c r="EQ157" s="2">
        <v>0</v>
      </c>
      <c r="ER157" s="2">
        <v>0</v>
      </c>
      <c r="ES157" s="2">
        <v>0</v>
      </c>
      <c r="ET157" s="2">
        <v>0</v>
      </c>
      <c r="EU157" s="2">
        <v>0</v>
      </c>
      <c r="FD157" s="2">
        <v>0</v>
      </c>
      <c r="FZ157" s="2">
        <v>0</v>
      </c>
      <c r="GV157" s="2">
        <v>0</v>
      </c>
      <c r="HR157" s="2">
        <v>0</v>
      </c>
      <c r="HS157" s="2">
        <v>0</v>
      </c>
      <c r="HT157" s="2">
        <v>0</v>
      </c>
      <c r="HU157" s="2">
        <v>0</v>
      </c>
      <c r="HV157" s="2">
        <v>0</v>
      </c>
      <c r="HW157" s="2">
        <v>0</v>
      </c>
      <c r="HX157" s="2">
        <v>0</v>
      </c>
      <c r="HY157" s="2">
        <v>0</v>
      </c>
      <c r="HZ157" s="2">
        <v>0</v>
      </c>
      <c r="IA157" s="2">
        <v>0</v>
      </c>
      <c r="IB157" s="2">
        <v>1</v>
      </c>
      <c r="IC157" s="2">
        <v>0</v>
      </c>
      <c r="ID157" s="2">
        <v>0</v>
      </c>
      <c r="IE157" s="2">
        <v>0</v>
      </c>
      <c r="IF157" s="2">
        <v>0</v>
      </c>
      <c r="IG157" s="2">
        <v>0</v>
      </c>
      <c r="IP157" s="2">
        <v>1</v>
      </c>
      <c r="IQ157" s="2">
        <v>0</v>
      </c>
      <c r="IR157" s="2">
        <v>0</v>
      </c>
      <c r="IS157" s="2">
        <v>0</v>
      </c>
      <c r="IT157" s="2">
        <v>0</v>
      </c>
      <c r="IU157" s="2">
        <v>1</v>
      </c>
      <c r="IV157" s="2">
        <v>0</v>
      </c>
      <c r="IW157" s="2">
        <v>1</v>
      </c>
      <c r="IX157" s="2">
        <v>0</v>
      </c>
      <c r="IY157" s="2">
        <v>1</v>
      </c>
      <c r="IZ157" s="2">
        <v>2</v>
      </c>
      <c r="JA157" s="2">
        <v>0</v>
      </c>
      <c r="JB157" s="2">
        <v>0</v>
      </c>
      <c r="JK157" s="2">
        <v>0</v>
      </c>
      <c r="JL157" s="2">
        <v>0</v>
      </c>
      <c r="JM157" s="2">
        <v>0</v>
      </c>
      <c r="JN157" s="2">
        <v>0</v>
      </c>
      <c r="JO157" s="2">
        <v>0</v>
      </c>
      <c r="JP157" s="2">
        <v>0</v>
      </c>
      <c r="JQ157" s="2">
        <v>0</v>
      </c>
      <c r="JR157" s="2">
        <v>1</v>
      </c>
      <c r="JS157" s="2">
        <v>0</v>
      </c>
      <c r="JT157" s="2">
        <v>1</v>
      </c>
      <c r="JU157" s="2">
        <v>2</v>
      </c>
      <c r="JV157" s="2">
        <v>0</v>
      </c>
      <c r="JW157" s="2">
        <v>0</v>
      </c>
      <c r="KF157" s="2">
        <v>1</v>
      </c>
      <c r="KG157" s="2">
        <v>7</v>
      </c>
      <c r="KH157" s="2">
        <v>1</v>
      </c>
      <c r="KJ157" s="2">
        <v>4</v>
      </c>
      <c r="KK157" s="2">
        <v>4</v>
      </c>
      <c r="KL157" s="2">
        <v>4</v>
      </c>
      <c r="KM157" s="2">
        <v>4</v>
      </c>
      <c r="KN157" s="2">
        <v>4</v>
      </c>
      <c r="KO157" s="2">
        <v>3</v>
      </c>
      <c r="KP157" s="2">
        <v>4</v>
      </c>
      <c r="KQ157" s="2">
        <v>4</v>
      </c>
      <c r="KR157" s="2">
        <v>4</v>
      </c>
      <c r="KS157" s="2">
        <v>4</v>
      </c>
      <c r="KT157" s="2">
        <v>4</v>
      </c>
      <c r="KU157" s="2">
        <v>4</v>
      </c>
      <c r="KV157" s="2">
        <v>0</v>
      </c>
      <c r="LE157" s="2">
        <v>1</v>
      </c>
      <c r="LF157" s="2">
        <v>1</v>
      </c>
      <c r="LG157" s="2">
        <v>0</v>
      </c>
      <c r="LH157" s="2">
        <v>0</v>
      </c>
      <c r="LI157" s="2">
        <v>0</v>
      </c>
      <c r="LJ157" s="2">
        <v>0</v>
      </c>
      <c r="LK157" s="2">
        <v>1</v>
      </c>
      <c r="LL157" s="2">
        <v>1</v>
      </c>
      <c r="LM157" s="2">
        <v>1</v>
      </c>
      <c r="LN157" s="46">
        <v>2</v>
      </c>
      <c r="LO157" s="46">
        <v>2</v>
      </c>
      <c r="LP157" s="2">
        <v>1</v>
      </c>
      <c r="LQ157" s="2">
        <v>2</v>
      </c>
      <c r="LR157" s="2">
        <v>0</v>
      </c>
      <c r="LS157" s="2">
        <v>1</v>
      </c>
      <c r="LT157" s="46">
        <v>1</v>
      </c>
      <c r="LU157" s="46">
        <v>1</v>
      </c>
      <c r="LV157" s="2">
        <v>1</v>
      </c>
      <c r="LW157" s="2">
        <v>0</v>
      </c>
      <c r="LX157" s="2">
        <v>0</v>
      </c>
      <c r="LY157" s="46">
        <v>1</v>
      </c>
      <c r="LZ157" s="46">
        <v>1</v>
      </c>
      <c r="MA157" s="46">
        <v>1</v>
      </c>
      <c r="MB157" s="2">
        <v>1</v>
      </c>
      <c r="MC157" s="2">
        <v>1</v>
      </c>
      <c r="MD157" s="2">
        <v>0</v>
      </c>
      <c r="ME157" s="2">
        <v>0</v>
      </c>
      <c r="MF157" s="2">
        <v>1</v>
      </c>
      <c r="MG157" s="2">
        <v>0</v>
      </c>
      <c r="MH157" s="2">
        <v>1</v>
      </c>
      <c r="MI157" s="2">
        <v>1</v>
      </c>
      <c r="MJ157" s="2">
        <v>1</v>
      </c>
      <c r="MK157" s="2">
        <v>1</v>
      </c>
      <c r="ML157" s="2">
        <v>0</v>
      </c>
      <c r="MM157" s="2">
        <v>0</v>
      </c>
      <c r="MN157" s="46">
        <v>1</v>
      </c>
      <c r="MO157" s="46">
        <v>0</v>
      </c>
      <c r="MP157" s="2">
        <v>0</v>
      </c>
      <c r="MQ157" s="2">
        <v>1</v>
      </c>
      <c r="MR157" s="2">
        <v>0</v>
      </c>
      <c r="MS157" s="2">
        <v>2</v>
      </c>
      <c r="MT157" s="2">
        <v>2</v>
      </c>
      <c r="MU157" s="2">
        <v>3</v>
      </c>
      <c r="MV157" s="2">
        <v>3</v>
      </c>
      <c r="MW157" s="2">
        <v>1</v>
      </c>
      <c r="MX157" s="2">
        <v>1</v>
      </c>
      <c r="MY157" s="2">
        <v>0</v>
      </c>
      <c r="MZ157" s="2">
        <v>0</v>
      </c>
      <c r="NA157" s="2">
        <v>0</v>
      </c>
      <c r="NB157" s="2">
        <v>1</v>
      </c>
      <c r="NC157" s="2">
        <v>1</v>
      </c>
      <c r="ND157" s="2">
        <v>1</v>
      </c>
      <c r="NE157" s="2">
        <v>0</v>
      </c>
      <c r="NF157" s="46">
        <v>0</v>
      </c>
      <c r="NG157" s="46"/>
      <c r="NJ157" s="2" t="s">
        <v>2539</v>
      </c>
      <c r="NM157" s="2">
        <v>0</v>
      </c>
      <c r="NN157" s="2">
        <v>0</v>
      </c>
      <c r="NO157" s="2">
        <v>0</v>
      </c>
      <c r="NP157" s="2">
        <v>0</v>
      </c>
      <c r="NQ157" s="2">
        <v>0</v>
      </c>
      <c r="NR157" s="2">
        <v>0</v>
      </c>
      <c r="NS157" s="2">
        <v>0</v>
      </c>
      <c r="NT157" s="2">
        <v>0</v>
      </c>
      <c r="NU157" s="2">
        <v>0</v>
      </c>
      <c r="NV157" s="2">
        <v>0</v>
      </c>
      <c r="NW157" s="2">
        <v>0</v>
      </c>
      <c r="NX157" s="2">
        <v>0</v>
      </c>
      <c r="NY157" s="2">
        <v>0</v>
      </c>
      <c r="NZ157" s="2">
        <v>0</v>
      </c>
      <c r="OA157" s="2">
        <v>0</v>
      </c>
      <c r="OB157" s="2">
        <v>0</v>
      </c>
      <c r="OC157" s="2">
        <v>0</v>
      </c>
      <c r="OD157" s="2">
        <v>0</v>
      </c>
      <c r="OE157" s="2">
        <v>0</v>
      </c>
      <c r="OF157" s="2">
        <v>0</v>
      </c>
      <c r="OG157" s="2">
        <v>0</v>
      </c>
      <c r="OH157" s="2">
        <v>1</v>
      </c>
      <c r="OI157" s="2">
        <v>2</v>
      </c>
      <c r="OJ157" s="2">
        <v>0</v>
      </c>
      <c r="OK157" s="2">
        <v>1</v>
      </c>
      <c r="OL157" s="2">
        <v>1</v>
      </c>
      <c r="OM157" s="2">
        <v>1</v>
      </c>
      <c r="ON157" s="2">
        <v>3</v>
      </c>
      <c r="OO157" s="2">
        <v>1</v>
      </c>
      <c r="OP157" s="2">
        <v>1</v>
      </c>
      <c r="OQ157" s="2">
        <v>3</v>
      </c>
      <c r="OR157" s="2">
        <v>1</v>
      </c>
      <c r="OS157" s="2">
        <v>1</v>
      </c>
      <c r="OT157" s="46">
        <v>3</v>
      </c>
      <c r="OU157" s="2">
        <v>2</v>
      </c>
      <c r="OV157" s="2">
        <v>3</v>
      </c>
      <c r="OW157" s="2">
        <v>1</v>
      </c>
      <c r="OX157" s="2">
        <v>1</v>
      </c>
      <c r="OY157" s="2">
        <v>2</v>
      </c>
      <c r="OZ157" s="2">
        <v>1</v>
      </c>
      <c r="PA157" s="2">
        <v>1</v>
      </c>
      <c r="PB157" s="2">
        <v>2</v>
      </c>
      <c r="PC157" s="46">
        <v>1</v>
      </c>
      <c r="PD157" s="46">
        <v>1</v>
      </c>
      <c r="PE157" s="2">
        <v>2</v>
      </c>
      <c r="PF157" s="2">
        <v>1</v>
      </c>
      <c r="PG157" s="2">
        <v>3</v>
      </c>
      <c r="PH157" s="46">
        <v>1</v>
      </c>
      <c r="PI157" s="2">
        <v>1</v>
      </c>
      <c r="PJ157" s="2">
        <v>1</v>
      </c>
      <c r="PK157" s="2">
        <v>2</v>
      </c>
      <c r="PL157" s="2">
        <v>1</v>
      </c>
      <c r="PM157" s="2">
        <v>1</v>
      </c>
      <c r="PN157" s="2">
        <v>1</v>
      </c>
      <c r="PO157" s="2">
        <v>1</v>
      </c>
      <c r="PP157" s="2">
        <v>3</v>
      </c>
      <c r="PQ157" s="2">
        <v>3</v>
      </c>
      <c r="PR157" s="2">
        <v>1</v>
      </c>
      <c r="PS157" s="2">
        <v>1</v>
      </c>
      <c r="PT157" s="2">
        <v>1</v>
      </c>
      <c r="PU157" s="2">
        <v>1</v>
      </c>
      <c r="PV157" s="2">
        <v>3</v>
      </c>
      <c r="PW157" s="2">
        <v>3</v>
      </c>
      <c r="PX157" s="2">
        <v>3</v>
      </c>
      <c r="PY157" s="2">
        <v>1</v>
      </c>
      <c r="PZ157" s="2">
        <v>3</v>
      </c>
      <c r="QA157" s="2">
        <v>1</v>
      </c>
      <c r="QB157" s="2">
        <v>1</v>
      </c>
      <c r="QC157" s="2">
        <v>2</v>
      </c>
      <c r="QD157" s="2">
        <v>1</v>
      </c>
      <c r="QE157" s="2">
        <v>1</v>
      </c>
      <c r="QF157" s="2">
        <v>3</v>
      </c>
      <c r="QG157" s="2">
        <v>2</v>
      </c>
      <c r="QH157" s="2">
        <v>1</v>
      </c>
      <c r="QI157" s="2">
        <v>3</v>
      </c>
      <c r="QJ157" s="2">
        <v>3</v>
      </c>
      <c r="QK157" s="2">
        <v>0</v>
      </c>
      <c r="QL157" s="2">
        <v>1</v>
      </c>
      <c r="QM157" s="2">
        <v>1</v>
      </c>
      <c r="QN157" s="2">
        <v>1</v>
      </c>
      <c r="QO157" s="2">
        <v>1</v>
      </c>
      <c r="QP157" s="2">
        <v>1</v>
      </c>
      <c r="QQ157" s="2">
        <v>3</v>
      </c>
      <c r="QR157" s="2">
        <v>0</v>
      </c>
      <c r="QT157" s="2">
        <v>0</v>
      </c>
      <c r="QV157" s="2">
        <v>1</v>
      </c>
      <c r="QW157" s="2">
        <v>1</v>
      </c>
      <c r="QX157" s="2">
        <v>1</v>
      </c>
      <c r="QY157" s="2">
        <v>1</v>
      </c>
      <c r="QZ157" s="2">
        <v>0</v>
      </c>
      <c r="RA157" s="2">
        <v>0</v>
      </c>
      <c r="RB157" s="2">
        <v>1</v>
      </c>
      <c r="RC157" s="2">
        <v>1</v>
      </c>
      <c r="RD157" s="2">
        <v>2</v>
      </c>
      <c r="RE157" s="2">
        <v>1</v>
      </c>
      <c r="RF157" s="2">
        <v>1</v>
      </c>
      <c r="RG157" s="2">
        <v>1</v>
      </c>
      <c r="RH157" s="2">
        <v>1</v>
      </c>
      <c r="RJ157" s="2">
        <v>1</v>
      </c>
      <c r="RK157" s="2">
        <v>1</v>
      </c>
      <c r="RL157" s="2">
        <v>0</v>
      </c>
      <c r="RM157" s="2">
        <v>0</v>
      </c>
      <c r="RN157" s="2">
        <v>0</v>
      </c>
      <c r="RO157" s="2">
        <v>0</v>
      </c>
      <c r="RP157" s="2">
        <v>0</v>
      </c>
      <c r="RQ157" s="2">
        <v>0</v>
      </c>
      <c r="RR157" s="2">
        <v>1</v>
      </c>
      <c r="RS157" s="2">
        <v>1</v>
      </c>
      <c r="RT157" s="2">
        <v>0</v>
      </c>
      <c r="RU157" s="2">
        <v>1</v>
      </c>
      <c r="RV157" s="2">
        <v>1</v>
      </c>
      <c r="RW157" s="2">
        <v>1</v>
      </c>
      <c r="RX157" s="2">
        <v>1</v>
      </c>
      <c r="RY157" s="2">
        <v>1</v>
      </c>
      <c r="RZ157" s="2">
        <v>1</v>
      </c>
      <c r="SA157" s="2">
        <v>1</v>
      </c>
      <c r="SB157" s="2">
        <v>1</v>
      </c>
      <c r="SC157" s="2">
        <v>1</v>
      </c>
      <c r="SD157" s="2">
        <v>1</v>
      </c>
      <c r="SE157" s="2">
        <v>0</v>
      </c>
      <c r="SF157" s="2">
        <v>1</v>
      </c>
      <c r="SG157" s="2">
        <v>1</v>
      </c>
      <c r="SH157" s="2">
        <v>1</v>
      </c>
      <c r="SI157" s="2">
        <v>0</v>
      </c>
      <c r="SK157" s="2">
        <v>1</v>
      </c>
      <c r="SL157" s="2">
        <v>1</v>
      </c>
      <c r="SM157" s="2">
        <v>0</v>
      </c>
      <c r="SN157" s="2">
        <v>0</v>
      </c>
      <c r="SO157" s="2">
        <v>1</v>
      </c>
      <c r="SP157" s="2">
        <v>1</v>
      </c>
      <c r="SQ157" s="2">
        <v>1</v>
      </c>
      <c r="SR157" s="2">
        <v>1</v>
      </c>
      <c r="SS157" s="2">
        <v>1</v>
      </c>
      <c r="ST157" s="2">
        <v>1</v>
      </c>
      <c r="SU157" s="2">
        <v>1</v>
      </c>
      <c r="SV157" s="2">
        <v>0</v>
      </c>
      <c r="SW157" s="2">
        <v>0</v>
      </c>
      <c r="SX157" s="2">
        <v>0</v>
      </c>
      <c r="SY157" s="2">
        <v>0</v>
      </c>
      <c r="SZ157" s="2">
        <v>0</v>
      </c>
      <c r="TA157" s="2">
        <v>0</v>
      </c>
      <c r="TB157" s="2">
        <v>0</v>
      </c>
      <c r="TC157" s="2">
        <v>0</v>
      </c>
      <c r="TE157" s="2">
        <v>0</v>
      </c>
      <c r="TF157" s="2">
        <v>0</v>
      </c>
      <c r="TG157" s="2">
        <v>1</v>
      </c>
      <c r="TH157" s="2">
        <v>1</v>
      </c>
      <c r="TI157" s="2">
        <v>1</v>
      </c>
      <c r="TJ157" s="2">
        <v>1</v>
      </c>
      <c r="TK157" s="2">
        <v>1</v>
      </c>
      <c r="TL157" s="2">
        <v>1</v>
      </c>
      <c r="TM157" s="2">
        <v>2</v>
      </c>
      <c r="TN157" s="2">
        <v>1</v>
      </c>
      <c r="TO157" s="2">
        <v>1</v>
      </c>
      <c r="TP157" s="2">
        <v>1</v>
      </c>
      <c r="TQ157" s="2">
        <v>1</v>
      </c>
      <c r="TR157" s="2">
        <v>1</v>
      </c>
      <c r="TS157" s="2">
        <v>0</v>
      </c>
      <c r="TT157" s="2">
        <v>0</v>
      </c>
      <c r="TU157" s="2">
        <v>0</v>
      </c>
      <c r="TV157" s="2">
        <v>0</v>
      </c>
      <c r="TW157" s="2">
        <v>0</v>
      </c>
      <c r="TX157" s="2">
        <v>0</v>
      </c>
      <c r="TY157" s="2">
        <v>0</v>
      </c>
      <c r="UA157" s="2">
        <v>3</v>
      </c>
      <c r="UB157" s="2">
        <v>3</v>
      </c>
      <c r="UC157" s="2">
        <v>1</v>
      </c>
      <c r="UD157" s="2">
        <v>0</v>
      </c>
      <c r="UE157" s="2">
        <v>1</v>
      </c>
      <c r="UF157" s="2">
        <v>1</v>
      </c>
      <c r="UG157" s="2">
        <v>1</v>
      </c>
      <c r="UH157" s="2">
        <v>0</v>
      </c>
      <c r="UI157" s="2">
        <v>1</v>
      </c>
      <c r="UJ157" s="2">
        <v>1</v>
      </c>
      <c r="UK157" s="2">
        <v>1</v>
      </c>
      <c r="UL157" s="2">
        <v>0</v>
      </c>
      <c r="UM157" s="2">
        <v>0</v>
      </c>
      <c r="UN157" s="2">
        <v>0</v>
      </c>
      <c r="UO157" s="2">
        <v>0</v>
      </c>
      <c r="UP157" s="2">
        <v>0</v>
      </c>
      <c r="UQ157" s="2">
        <v>1</v>
      </c>
      <c r="UR157" s="2">
        <v>1</v>
      </c>
      <c r="US157" s="2">
        <v>0</v>
      </c>
      <c r="UT157" s="2">
        <v>0</v>
      </c>
      <c r="UU157" s="2">
        <v>1</v>
      </c>
      <c r="UV157" s="2">
        <v>1</v>
      </c>
      <c r="UW157" s="2">
        <v>1</v>
      </c>
      <c r="UX157" s="2">
        <v>0</v>
      </c>
      <c r="UY157" s="2">
        <v>0</v>
      </c>
      <c r="UZ157" s="2">
        <v>2</v>
      </c>
    </row>
    <row r="158" spans="1:572" x14ac:dyDescent="0.25">
      <c r="A158" s="2">
        <v>235</v>
      </c>
      <c r="B158" s="2" t="s">
        <v>114</v>
      </c>
      <c r="C158" s="2" t="s">
        <v>1328</v>
      </c>
      <c r="D158" s="2">
        <v>1</v>
      </c>
      <c r="F158" s="31" t="s">
        <v>2703</v>
      </c>
      <c r="G158" s="2">
        <v>1</v>
      </c>
      <c r="H158" s="2">
        <v>0</v>
      </c>
      <c r="J158" s="2">
        <v>0</v>
      </c>
      <c r="K158" s="2">
        <v>0</v>
      </c>
      <c r="L158" s="2">
        <v>0</v>
      </c>
      <c r="M158" s="2">
        <v>1</v>
      </c>
      <c r="N158" s="2">
        <v>1</v>
      </c>
      <c r="O158" s="2">
        <v>0</v>
      </c>
      <c r="P158" s="2">
        <v>0</v>
      </c>
      <c r="Q158" s="2">
        <v>0</v>
      </c>
      <c r="R158" s="2">
        <v>0</v>
      </c>
      <c r="S158" s="2">
        <v>0</v>
      </c>
      <c r="T158" s="2">
        <v>0</v>
      </c>
      <c r="U158" s="2">
        <v>0</v>
      </c>
      <c r="V158" s="2">
        <v>1</v>
      </c>
      <c r="W158" s="2">
        <v>0</v>
      </c>
      <c r="X158" s="2">
        <v>1</v>
      </c>
      <c r="Y158" s="2">
        <v>0</v>
      </c>
      <c r="Z158" s="2">
        <v>0</v>
      </c>
      <c r="AA158" s="2">
        <v>0</v>
      </c>
      <c r="AB158" s="2">
        <v>0</v>
      </c>
      <c r="AC158" s="2">
        <v>0</v>
      </c>
      <c r="AD158" s="2">
        <v>0</v>
      </c>
      <c r="AE158" s="2">
        <v>0</v>
      </c>
      <c r="AF158" s="2">
        <v>1</v>
      </c>
      <c r="AG158" s="2">
        <v>5</v>
      </c>
      <c r="AH158" s="2">
        <v>1</v>
      </c>
      <c r="AI158" s="2">
        <v>2</v>
      </c>
      <c r="AJ158" s="46">
        <v>0</v>
      </c>
      <c r="AK158" s="2">
        <v>0</v>
      </c>
      <c r="AL158" s="2">
        <v>0</v>
      </c>
      <c r="AM158" s="2">
        <v>0</v>
      </c>
      <c r="AN158" s="2">
        <v>0</v>
      </c>
      <c r="AO158" s="2">
        <v>0</v>
      </c>
      <c r="AP158" s="2">
        <v>0</v>
      </c>
      <c r="AQ158" s="2">
        <v>0</v>
      </c>
      <c r="AR158" s="2">
        <v>0</v>
      </c>
      <c r="AS158" s="2">
        <v>0</v>
      </c>
      <c r="AT158" s="2">
        <v>0</v>
      </c>
      <c r="AU158" s="2">
        <v>0</v>
      </c>
      <c r="AV158" s="2">
        <v>0</v>
      </c>
      <c r="AW158" s="2">
        <v>0</v>
      </c>
      <c r="AX158" s="2">
        <v>0</v>
      </c>
      <c r="AY158" s="2">
        <v>0</v>
      </c>
      <c r="AZ158" s="2">
        <v>0</v>
      </c>
      <c r="BA158" s="2">
        <v>0</v>
      </c>
      <c r="BB158" s="2">
        <v>0</v>
      </c>
      <c r="BC158" s="2">
        <v>0</v>
      </c>
      <c r="BD158" s="2">
        <v>0</v>
      </c>
      <c r="BE158" s="2">
        <v>0</v>
      </c>
      <c r="BF158" s="2">
        <v>0</v>
      </c>
      <c r="CB158" s="2">
        <v>1</v>
      </c>
      <c r="CC158" s="2">
        <v>1</v>
      </c>
      <c r="CD158" s="2" t="s">
        <v>1489</v>
      </c>
      <c r="CE158" s="2">
        <v>6900</v>
      </c>
      <c r="CF158" s="46">
        <v>1700</v>
      </c>
      <c r="CG158" s="2">
        <v>0</v>
      </c>
      <c r="CH158" s="46">
        <v>1</v>
      </c>
      <c r="CI158" s="2">
        <v>0</v>
      </c>
      <c r="CJ158" s="2">
        <v>0</v>
      </c>
      <c r="CK158" s="2">
        <v>0</v>
      </c>
      <c r="CL158" s="2">
        <v>0</v>
      </c>
      <c r="CM158" s="2">
        <v>1</v>
      </c>
      <c r="CN158" s="2">
        <v>0</v>
      </c>
      <c r="CO158" s="2">
        <v>0</v>
      </c>
      <c r="CP158" s="2">
        <v>0</v>
      </c>
      <c r="CR158" s="2">
        <v>1</v>
      </c>
      <c r="CT158" s="46">
        <v>2</v>
      </c>
      <c r="CU158" s="46">
        <v>80</v>
      </c>
      <c r="CV158" s="2">
        <v>0</v>
      </c>
      <c r="CX158" s="2">
        <v>0</v>
      </c>
      <c r="CZ158" s="2">
        <v>1</v>
      </c>
      <c r="DA158" s="2">
        <v>44</v>
      </c>
      <c r="DB158" s="46">
        <v>0</v>
      </c>
      <c r="DC158" s="46"/>
      <c r="DD158" s="46">
        <v>1</v>
      </c>
      <c r="DE158" s="46">
        <v>40</v>
      </c>
      <c r="DF158" s="2">
        <v>0</v>
      </c>
      <c r="DH158" s="46">
        <v>1</v>
      </c>
      <c r="DI158" s="46">
        <v>40</v>
      </c>
      <c r="DJ158" s="46">
        <v>0</v>
      </c>
      <c r="DK158" s="46"/>
      <c r="DL158" s="2">
        <v>1</v>
      </c>
      <c r="DM158" s="2">
        <v>40</v>
      </c>
      <c r="DN158" s="46">
        <v>2</v>
      </c>
      <c r="DO158" s="46">
        <v>80</v>
      </c>
      <c r="DP158" s="46">
        <v>0</v>
      </c>
      <c r="DQ158" s="46"/>
      <c r="DR158" s="2">
        <v>0</v>
      </c>
      <c r="DS158" s="46"/>
      <c r="DT158" s="46"/>
      <c r="DU158" s="46"/>
      <c r="DV158" s="46"/>
      <c r="DW158" s="46"/>
      <c r="DX158" s="46"/>
      <c r="DY158" s="46"/>
      <c r="DZ158" s="46"/>
      <c r="EA158" s="46"/>
      <c r="EB158" s="46"/>
      <c r="EC158" s="46"/>
      <c r="ED158" s="46"/>
      <c r="EE158" s="46"/>
      <c r="EF158" s="46"/>
      <c r="EG158" s="46"/>
      <c r="EH158" s="46"/>
      <c r="EI158" s="2">
        <v>0</v>
      </c>
      <c r="EJ158" s="2">
        <v>0</v>
      </c>
      <c r="EK158" s="2">
        <v>0</v>
      </c>
      <c r="EL158" s="2">
        <v>0</v>
      </c>
      <c r="EM158" s="2">
        <v>0</v>
      </c>
      <c r="EN158" s="2">
        <v>0</v>
      </c>
      <c r="EO158" s="2">
        <v>0</v>
      </c>
      <c r="EP158" s="2">
        <v>0</v>
      </c>
      <c r="EQ158" s="2">
        <v>0</v>
      </c>
      <c r="ER158" s="2">
        <v>0</v>
      </c>
      <c r="ES158" s="2">
        <v>0</v>
      </c>
      <c r="ET158" s="2">
        <v>0</v>
      </c>
      <c r="EU158" s="2">
        <v>0</v>
      </c>
      <c r="FD158" s="2">
        <v>0</v>
      </c>
      <c r="FZ158" s="2">
        <v>0</v>
      </c>
      <c r="GV158" s="2">
        <v>0</v>
      </c>
      <c r="HR158" s="2">
        <v>0</v>
      </c>
      <c r="HS158" s="2">
        <v>0</v>
      </c>
      <c r="HT158" s="2">
        <v>0</v>
      </c>
      <c r="HU158" s="2">
        <v>0</v>
      </c>
      <c r="HV158" s="2">
        <v>0</v>
      </c>
      <c r="HW158" s="2">
        <v>0</v>
      </c>
      <c r="HX158" s="2">
        <v>0</v>
      </c>
      <c r="HY158" s="2">
        <v>0</v>
      </c>
      <c r="HZ158" s="2">
        <v>0</v>
      </c>
      <c r="IA158" s="2">
        <v>0</v>
      </c>
      <c r="IB158" s="2">
        <v>0</v>
      </c>
      <c r="IC158" s="2">
        <v>0</v>
      </c>
      <c r="ID158" s="2">
        <v>0</v>
      </c>
      <c r="IE158" s="2">
        <v>0</v>
      </c>
      <c r="IF158" s="2">
        <v>0</v>
      </c>
      <c r="IG158" s="2">
        <v>0</v>
      </c>
      <c r="IP158" s="2">
        <v>0</v>
      </c>
      <c r="IQ158" s="2">
        <v>0</v>
      </c>
      <c r="IR158" s="2">
        <v>0</v>
      </c>
      <c r="IS158" s="2">
        <v>0</v>
      </c>
      <c r="IT158" s="2">
        <v>0</v>
      </c>
      <c r="IU158" s="2">
        <v>0</v>
      </c>
      <c r="IV158" s="2">
        <v>0</v>
      </c>
      <c r="IW158" s="2">
        <v>0</v>
      </c>
      <c r="IX158" s="2">
        <v>0</v>
      </c>
      <c r="IY158" s="2">
        <v>0</v>
      </c>
      <c r="IZ158" s="2">
        <v>0</v>
      </c>
      <c r="JA158" s="2">
        <v>0</v>
      </c>
      <c r="JB158" s="2">
        <v>0</v>
      </c>
      <c r="JK158" s="2">
        <v>0</v>
      </c>
      <c r="JL158" s="2">
        <v>0</v>
      </c>
      <c r="JM158" s="2">
        <v>0</v>
      </c>
      <c r="JN158" s="2">
        <v>0</v>
      </c>
      <c r="JO158" s="2">
        <v>0</v>
      </c>
      <c r="JP158" s="2">
        <v>0</v>
      </c>
      <c r="JQ158" s="2">
        <v>0</v>
      </c>
      <c r="JR158" s="2">
        <v>0</v>
      </c>
      <c r="JS158" s="2">
        <v>0</v>
      </c>
      <c r="JT158" s="2">
        <v>0</v>
      </c>
      <c r="JU158" s="2">
        <v>0</v>
      </c>
      <c r="JV158" s="2">
        <v>0</v>
      </c>
      <c r="JW158" s="2">
        <v>0</v>
      </c>
      <c r="KF158" s="2">
        <v>1</v>
      </c>
      <c r="KG158" s="2">
        <v>7</v>
      </c>
      <c r="KH158" s="2">
        <v>1</v>
      </c>
      <c r="KJ158" s="2">
        <v>4</v>
      </c>
      <c r="KK158" s="2">
        <v>4</v>
      </c>
      <c r="KL158" s="2">
        <v>4</v>
      </c>
      <c r="KM158" s="2">
        <v>4</v>
      </c>
      <c r="KN158" s="2">
        <v>4</v>
      </c>
      <c r="KO158" s="2">
        <v>3</v>
      </c>
      <c r="KP158" s="2">
        <v>4</v>
      </c>
      <c r="KQ158" s="2">
        <v>4</v>
      </c>
      <c r="KR158" s="2">
        <v>4</v>
      </c>
      <c r="KS158" s="2">
        <v>4</v>
      </c>
      <c r="KT158" s="2">
        <v>4</v>
      </c>
      <c r="KU158" s="2">
        <v>4</v>
      </c>
      <c r="KV158" s="2">
        <v>0</v>
      </c>
      <c r="LE158" s="2">
        <v>1</v>
      </c>
      <c r="LF158" s="2">
        <v>1</v>
      </c>
      <c r="LG158" s="2">
        <v>0</v>
      </c>
      <c r="LH158" s="2">
        <v>0</v>
      </c>
      <c r="LI158" s="2">
        <v>0</v>
      </c>
      <c r="LJ158" s="2">
        <v>1</v>
      </c>
      <c r="LK158" s="2">
        <v>1</v>
      </c>
      <c r="LL158" s="2">
        <v>1</v>
      </c>
      <c r="LM158" s="2">
        <v>1</v>
      </c>
      <c r="LN158" s="46">
        <v>2</v>
      </c>
      <c r="LO158" s="46">
        <v>1</v>
      </c>
      <c r="LP158" s="2">
        <v>0</v>
      </c>
      <c r="LQ158" s="2">
        <v>1</v>
      </c>
      <c r="LR158" s="2">
        <v>0</v>
      </c>
      <c r="LS158" s="2">
        <v>1</v>
      </c>
      <c r="LT158" s="46">
        <v>1</v>
      </c>
      <c r="LU158" s="46">
        <v>1</v>
      </c>
      <c r="LV158" s="2">
        <v>0</v>
      </c>
      <c r="LW158" s="2">
        <v>0</v>
      </c>
      <c r="LX158" s="2">
        <v>0</v>
      </c>
      <c r="LY158" s="46">
        <v>0</v>
      </c>
      <c r="LZ158" s="46">
        <v>1</v>
      </c>
      <c r="MA158" s="46">
        <v>0</v>
      </c>
      <c r="MB158" s="2">
        <v>0</v>
      </c>
      <c r="MC158" s="2">
        <v>1</v>
      </c>
      <c r="MD158" s="2">
        <v>0</v>
      </c>
      <c r="ME158" s="2">
        <v>0</v>
      </c>
      <c r="MF158" s="2">
        <v>1</v>
      </c>
      <c r="MG158" s="2">
        <v>0</v>
      </c>
      <c r="MH158" s="2">
        <v>1</v>
      </c>
      <c r="MI158" s="2">
        <v>1</v>
      </c>
      <c r="MJ158" s="2">
        <v>1</v>
      </c>
      <c r="MK158" s="2">
        <v>1</v>
      </c>
      <c r="ML158" s="2">
        <v>0</v>
      </c>
      <c r="MM158" s="2">
        <v>0</v>
      </c>
      <c r="MN158" s="46">
        <v>1</v>
      </c>
      <c r="MO158" s="46">
        <v>0</v>
      </c>
      <c r="MP158" s="2">
        <v>1</v>
      </c>
      <c r="MQ158" s="2">
        <v>1</v>
      </c>
      <c r="MR158" s="2">
        <v>0</v>
      </c>
      <c r="MS158" s="2">
        <v>1</v>
      </c>
      <c r="MT158" s="2">
        <v>1</v>
      </c>
      <c r="MU158" s="2">
        <v>3</v>
      </c>
      <c r="MV158" s="2">
        <v>3</v>
      </c>
      <c r="MW158" s="2">
        <v>1</v>
      </c>
      <c r="MX158" s="2">
        <v>1</v>
      </c>
      <c r="MY158" s="2">
        <v>0</v>
      </c>
      <c r="MZ158" s="2">
        <v>0</v>
      </c>
      <c r="NA158" s="2">
        <v>0</v>
      </c>
      <c r="NB158" s="2">
        <v>0</v>
      </c>
      <c r="NC158" s="2">
        <v>0</v>
      </c>
      <c r="ND158" s="2">
        <v>0</v>
      </c>
      <c r="NE158" s="2">
        <v>1</v>
      </c>
      <c r="NF158" s="46">
        <v>1</v>
      </c>
      <c r="NG158" s="46">
        <v>0</v>
      </c>
      <c r="NH158" s="2">
        <v>1</v>
      </c>
      <c r="NI158" s="2">
        <v>1</v>
      </c>
      <c r="NJ158" s="38">
        <v>44105</v>
      </c>
      <c r="NK158" s="2">
        <v>2</v>
      </c>
      <c r="NL158" s="2">
        <v>1</v>
      </c>
      <c r="NM158" s="2">
        <v>0</v>
      </c>
      <c r="NN158" s="2">
        <v>0</v>
      </c>
      <c r="NO158" s="2">
        <v>0</v>
      </c>
      <c r="NP158" s="2">
        <v>0</v>
      </c>
      <c r="NQ158" s="2">
        <v>0</v>
      </c>
      <c r="NR158" s="2">
        <v>1</v>
      </c>
      <c r="NS158" s="2">
        <v>0</v>
      </c>
      <c r="NT158" s="2">
        <v>0</v>
      </c>
      <c r="NU158" s="2">
        <v>0</v>
      </c>
      <c r="NV158" s="2">
        <v>0</v>
      </c>
      <c r="NW158" s="2">
        <v>0</v>
      </c>
      <c r="NX158" s="2">
        <v>0</v>
      </c>
      <c r="NY158" s="2">
        <v>0</v>
      </c>
      <c r="NZ158" s="2">
        <v>0</v>
      </c>
      <c r="OA158" s="2">
        <v>0</v>
      </c>
      <c r="OB158" s="2">
        <v>0</v>
      </c>
      <c r="OC158" s="2">
        <v>0</v>
      </c>
      <c r="OD158" s="2">
        <v>0</v>
      </c>
      <c r="OE158" s="2">
        <v>0</v>
      </c>
      <c r="OF158" s="2">
        <v>0</v>
      </c>
      <c r="OG158" s="2">
        <v>0</v>
      </c>
      <c r="OH158" s="2">
        <v>1</v>
      </c>
      <c r="OI158" s="2">
        <v>1</v>
      </c>
      <c r="OJ158" s="2">
        <v>1</v>
      </c>
      <c r="OK158" s="2">
        <v>1</v>
      </c>
      <c r="OL158" s="2">
        <v>3</v>
      </c>
      <c r="OM158" s="2">
        <v>1</v>
      </c>
      <c r="ON158" s="2">
        <v>3</v>
      </c>
      <c r="OO158" s="2">
        <v>1</v>
      </c>
      <c r="OP158" s="2">
        <v>1</v>
      </c>
      <c r="OQ158" s="2">
        <v>3</v>
      </c>
      <c r="OR158" s="2">
        <v>1</v>
      </c>
      <c r="OS158" s="2">
        <v>1</v>
      </c>
      <c r="OT158" s="46">
        <v>2</v>
      </c>
      <c r="OU158" s="2">
        <v>3</v>
      </c>
      <c r="OV158" s="2">
        <v>3</v>
      </c>
      <c r="OW158" s="2">
        <v>1</v>
      </c>
      <c r="OX158" s="2">
        <v>1</v>
      </c>
      <c r="OY158" s="2">
        <v>3</v>
      </c>
      <c r="OZ158" s="2">
        <v>1</v>
      </c>
      <c r="PA158" s="2">
        <v>3</v>
      </c>
      <c r="PB158" s="2">
        <v>2</v>
      </c>
      <c r="PC158" s="46">
        <v>1</v>
      </c>
      <c r="PD158" s="46">
        <v>1</v>
      </c>
      <c r="PE158" s="2">
        <v>2</v>
      </c>
      <c r="PF158" s="2">
        <v>1</v>
      </c>
      <c r="PG158" s="2">
        <v>3</v>
      </c>
      <c r="PH158" s="46">
        <v>1</v>
      </c>
      <c r="PI158" s="2">
        <v>1</v>
      </c>
      <c r="PJ158" s="2">
        <v>1</v>
      </c>
      <c r="PK158" s="2">
        <v>1</v>
      </c>
      <c r="PL158" s="2">
        <v>1</v>
      </c>
      <c r="PM158" s="2">
        <v>1</v>
      </c>
      <c r="PN158" s="2">
        <v>1</v>
      </c>
      <c r="PO158" s="2">
        <v>1</v>
      </c>
      <c r="PP158" s="2">
        <v>3</v>
      </c>
      <c r="PQ158" s="2">
        <v>3</v>
      </c>
      <c r="PR158" s="2">
        <v>1</v>
      </c>
      <c r="PS158" s="2">
        <v>1</v>
      </c>
      <c r="PT158" s="2">
        <v>1</v>
      </c>
      <c r="PU158" s="2">
        <v>1</v>
      </c>
      <c r="PV158" s="2">
        <v>3</v>
      </c>
      <c r="PW158" s="2">
        <v>3</v>
      </c>
      <c r="PX158" s="2">
        <v>3</v>
      </c>
      <c r="PY158" s="2">
        <v>2</v>
      </c>
      <c r="PZ158" s="2">
        <v>3</v>
      </c>
      <c r="QA158" s="2">
        <v>1</v>
      </c>
      <c r="QB158" s="2">
        <v>1</v>
      </c>
      <c r="QC158" s="2">
        <v>2</v>
      </c>
      <c r="QD158" s="2">
        <v>1</v>
      </c>
      <c r="QE158" s="2">
        <v>2</v>
      </c>
      <c r="QF158" s="2">
        <v>3</v>
      </c>
      <c r="QG158" s="2">
        <v>2</v>
      </c>
      <c r="QH158" s="2">
        <v>1</v>
      </c>
      <c r="QI158" s="2">
        <v>3</v>
      </c>
      <c r="QJ158" s="2">
        <v>3</v>
      </c>
      <c r="QK158" s="2">
        <v>0</v>
      </c>
      <c r="QL158" s="2">
        <v>1</v>
      </c>
      <c r="QM158" s="2">
        <v>1</v>
      </c>
      <c r="QN158" s="2">
        <v>1</v>
      </c>
      <c r="QO158" s="2">
        <v>2</v>
      </c>
      <c r="QP158" s="2">
        <v>2</v>
      </c>
      <c r="QQ158" s="2">
        <v>3</v>
      </c>
      <c r="QR158" s="2">
        <v>0</v>
      </c>
      <c r="QT158" s="2">
        <v>0</v>
      </c>
      <c r="QV158" s="2">
        <v>1</v>
      </c>
      <c r="QW158" s="2">
        <v>1</v>
      </c>
      <c r="QX158" s="2">
        <v>0</v>
      </c>
      <c r="QY158" s="2">
        <v>1</v>
      </c>
      <c r="QZ158" s="2">
        <v>0</v>
      </c>
      <c r="RA158" s="2">
        <v>1</v>
      </c>
      <c r="RB158" s="2">
        <v>1</v>
      </c>
      <c r="RC158" s="2">
        <v>1</v>
      </c>
      <c r="RD158" s="2">
        <v>2</v>
      </c>
      <c r="RE158" s="2">
        <v>1</v>
      </c>
      <c r="RF158" s="2">
        <v>1</v>
      </c>
      <c r="RG158" s="2">
        <v>1</v>
      </c>
      <c r="RH158" s="2">
        <v>1</v>
      </c>
      <c r="RJ158" s="2">
        <v>1</v>
      </c>
      <c r="RK158" s="2">
        <v>1</v>
      </c>
      <c r="RL158" s="2">
        <v>0</v>
      </c>
      <c r="RM158" s="2">
        <v>0</v>
      </c>
      <c r="RN158" s="2">
        <v>0</v>
      </c>
      <c r="RO158" s="2">
        <v>0</v>
      </c>
      <c r="RP158" s="2">
        <v>0</v>
      </c>
      <c r="RQ158" s="2">
        <v>0</v>
      </c>
      <c r="RR158" s="2">
        <v>1</v>
      </c>
      <c r="RS158" s="2">
        <v>1</v>
      </c>
      <c r="RT158" s="2">
        <v>0</v>
      </c>
      <c r="RU158" s="2">
        <v>1</v>
      </c>
      <c r="RV158" s="2">
        <v>1</v>
      </c>
      <c r="RW158" s="2">
        <v>1</v>
      </c>
      <c r="RX158" s="2">
        <v>1</v>
      </c>
      <c r="RY158" s="2">
        <v>1</v>
      </c>
      <c r="RZ158" s="2">
        <v>1</v>
      </c>
      <c r="SA158" s="2">
        <v>1</v>
      </c>
      <c r="SB158" s="2">
        <v>1</v>
      </c>
      <c r="SC158" s="2">
        <v>1</v>
      </c>
      <c r="SD158" s="2">
        <v>0</v>
      </c>
      <c r="SE158" s="2">
        <v>0</v>
      </c>
      <c r="SF158" s="2">
        <v>1</v>
      </c>
      <c r="SG158" s="2">
        <v>1</v>
      </c>
      <c r="SH158" s="2">
        <v>0</v>
      </c>
      <c r="SI158" s="2">
        <v>0</v>
      </c>
      <c r="SK158" s="2">
        <v>1</v>
      </c>
      <c r="SL158" s="2">
        <v>1</v>
      </c>
      <c r="SM158" s="2">
        <v>1</v>
      </c>
      <c r="SN158" s="2">
        <v>0</v>
      </c>
      <c r="SO158" s="2">
        <v>1</v>
      </c>
      <c r="SP158" s="2">
        <v>1</v>
      </c>
      <c r="SQ158" s="2">
        <v>1</v>
      </c>
      <c r="SR158" s="2">
        <v>1</v>
      </c>
      <c r="SS158" s="2">
        <v>1</v>
      </c>
      <c r="ST158" s="2">
        <v>1</v>
      </c>
      <c r="SU158" s="2">
        <v>1</v>
      </c>
      <c r="SV158" s="2">
        <v>0</v>
      </c>
      <c r="SW158" s="2">
        <v>0</v>
      </c>
      <c r="SX158" s="2">
        <v>0</v>
      </c>
      <c r="SY158" s="2">
        <v>0</v>
      </c>
      <c r="SZ158" s="2">
        <v>0</v>
      </c>
      <c r="TA158" s="2">
        <v>0</v>
      </c>
      <c r="TB158" s="2">
        <v>0</v>
      </c>
      <c r="TC158" s="2">
        <v>0</v>
      </c>
      <c r="TE158" s="2">
        <v>0</v>
      </c>
      <c r="TF158" s="2">
        <v>0</v>
      </c>
      <c r="TG158" s="2">
        <v>1</v>
      </c>
      <c r="TH158" s="2">
        <v>1</v>
      </c>
      <c r="TI158" s="2">
        <v>1</v>
      </c>
      <c r="TJ158" s="2">
        <v>1</v>
      </c>
      <c r="TK158" s="2">
        <v>1</v>
      </c>
      <c r="TL158" s="2">
        <v>1</v>
      </c>
      <c r="TM158" s="2">
        <v>2</v>
      </c>
      <c r="TN158" s="2">
        <v>1</v>
      </c>
      <c r="TO158" s="2">
        <v>1</v>
      </c>
      <c r="TP158" s="2">
        <v>1</v>
      </c>
      <c r="TQ158" s="2">
        <v>1</v>
      </c>
      <c r="TR158" s="2">
        <v>1</v>
      </c>
      <c r="TS158" s="2">
        <v>0</v>
      </c>
      <c r="TT158" s="2">
        <v>0</v>
      </c>
      <c r="TU158" s="2">
        <v>0</v>
      </c>
      <c r="TV158" s="2">
        <v>0</v>
      </c>
      <c r="TW158" s="2">
        <v>0</v>
      </c>
      <c r="TX158" s="2">
        <v>0</v>
      </c>
      <c r="TY158" s="2">
        <v>0</v>
      </c>
      <c r="UA158" s="2">
        <v>3</v>
      </c>
      <c r="UB158" s="2">
        <v>3</v>
      </c>
      <c r="UC158" s="2">
        <v>1</v>
      </c>
      <c r="UD158" s="2">
        <v>0</v>
      </c>
      <c r="UE158" s="2">
        <v>1</v>
      </c>
      <c r="UF158" s="2">
        <v>1</v>
      </c>
      <c r="UG158" s="2">
        <v>1</v>
      </c>
      <c r="UH158" s="2">
        <v>0</v>
      </c>
      <c r="UI158" s="2">
        <v>1</v>
      </c>
      <c r="UJ158" s="2">
        <v>1</v>
      </c>
      <c r="UK158" s="2">
        <v>1</v>
      </c>
      <c r="UL158" s="2">
        <v>0</v>
      </c>
      <c r="UM158" s="2">
        <v>0</v>
      </c>
      <c r="UN158" s="2">
        <v>0</v>
      </c>
      <c r="UO158" s="2">
        <v>0</v>
      </c>
      <c r="UP158" s="2">
        <v>1</v>
      </c>
      <c r="UQ158" s="2">
        <v>1</v>
      </c>
      <c r="UR158" s="2">
        <v>1</v>
      </c>
      <c r="US158" s="2">
        <v>0</v>
      </c>
      <c r="UT158" s="2">
        <v>0</v>
      </c>
      <c r="UU158" s="2">
        <v>1</v>
      </c>
      <c r="UV158" s="2">
        <v>1</v>
      </c>
      <c r="UW158" s="2">
        <v>0</v>
      </c>
      <c r="UX158" s="2">
        <v>0</v>
      </c>
      <c r="UY158" s="2">
        <v>0</v>
      </c>
      <c r="UZ158" s="2">
        <v>2</v>
      </c>
    </row>
    <row r="159" spans="1:572" x14ac:dyDescent="0.25">
      <c r="A159" s="2">
        <v>236</v>
      </c>
      <c r="B159" s="2" t="s">
        <v>114</v>
      </c>
      <c r="C159" s="2" t="s">
        <v>1328</v>
      </c>
      <c r="D159" s="2">
        <v>1</v>
      </c>
      <c r="F159" s="31" t="s">
        <v>2704</v>
      </c>
      <c r="G159" s="2">
        <v>1</v>
      </c>
      <c r="H159" s="2">
        <v>0</v>
      </c>
      <c r="J159" s="2">
        <v>0</v>
      </c>
      <c r="K159" s="2">
        <v>0</v>
      </c>
      <c r="L159" s="2">
        <v>0</v>
      </c>
      <c r="M159" s="2">
        <v>1</v>
      </c>
      <c r="N159" s="2">
        <v>1</v>
      </c>
      <c r="O159" s="2">
        <v>0</v>
      </c>
      <c r="P159" s="2">
        <v>0</v>
      </c>
      <c r="Q159" s="2">
        <v>0</v>
      </c>
      <c r="R159" s="2">
        <v>0</v>
      </c>
      <c r="S159" s="2">
        <v>0</v>
      </c>
      <c r="T159" s="2">
        <v>0</v>
      </c>
      <c r="U159" s="2">
        <v>0</v>
      </c>
      <c r="V159" s="2">
        <v>1</v>
      </c>
      <c r="W159" s="2">
        <v>0</v>
      </c>
      <c r="X159" s="2">
        <v>1</v>
      </c>
      <c r="Y159" s="2">
        <v>0</v>
      </c>
      <c r="Z159" s="2">
        <v>0</v>
      </c>
      <c r="AA159" s="2">
        <v>0</v>
      </c>
      <c r="AB159" s="2">
        <v>0</v>
      </c>
      <c r="AC159" s="2">
        <v>0</v>
      </c>
      <c r="AD159" s="2">
        <v>0</v>
      </c>
      <c r="AE159" s="2">
        <v>0</v>
      </c>
      <c r="AF159" s="2">
        <v>1</v>
      </c>
      <c r="AG159" s="2">
        <v>5</v>
      </c>
      <c r="AH159" s="2">
        <v>1</v>
      </c>
      <c r="AI159" s="2">
        <v>2</v>
      </c>
      <c r="AJ159" s="46">
        <v>0</v>
      </c>
      <c r="AK159" s="2">
        <v>0</v>
      </c>
      <c r="AL159" s="2">
        <v>0</v>
      </c>
      <c r="AM159" s="2">
        <v>0</v>
      </c>
      <c r="AN159" s="2">
        <v>0</v>
      </c>
      <c r="AO159" s="2">
        <v>0</v>
      </c>
      <c r="AP159" s="2">
        <v>0</v>
      </c>
      <c r="AQ159" s="2">
        <v>0</v>
      </c>
      <c r="AR159" s="2">
        <v>0</v>
      </c>
      <c r="AS159" s="2">
        <v>0</v>
      </c>
      <c r="AT159" s="2">
        <v>0</v>
      </c>
      <c r="AU159" s="2">
        <v>0</v>
      </c>
      <c r="AV159" s="2">
        <v>0</v>
      </c>
      <c r="AW159" s="2">
        <v>0</v>
      </c>
      <c r="AX159" s="2">
        <v>0</v>
      </c>
      <c r="AY159" s="2">
        <v>0</v>
      </c>
      <c r="AZ159" s="2">
        <v>0</v>
      </c>
      <c r="BA159" s="2">
        <v>0</v>
      </c>
      <c r="BB159" s="2">
        <v>0</v>
      </c>
      <c r="BC159" s="2">
        <v>0</v>
      </c>
      <c r="BD159" s="2">
        <v>0</v>
      </c>
      <c r="BE159" s="2">
        <v>0</v>
      </c>
      <c r="BF159" s="2">
        <v>0</v>
      </c>
      <c r="CB159" s="2">
        <v>1</v>
      </c>
      <c r="CC159" s="2">
        <v>1</v>
      </c>
      <c r="CD159" s="2" t="s">
        <v>1490</v>
      </c>
      <c r="CE159" s="2">
        <v>10000</v>
      </c>
      <c r="CF159" s="46">
        <v>8000</v>
      </c>
      <c r="CG159" s="2">
        <v>0</v>
      </c>
      <c r="CH159" s="46">
        <v>2</v>
      </c>
      <c r="CI159" s="2">
        <v>0</v>
      </c>
      <c r="CJ159" s="2">
        <v>0</v>
      </c>
      <c r="CK159" s="2">
        <v>2</v>
      </c>
      <c r="CL159" s="2">
        <v>0</v>
      </c>
      <c r="CM159" s="2">
        <v>2</v>
      </c>
      <c r="CN159" s="2">
        <v>0</v>
      </c>
      <c r="CO159" s="2">
        <v>0</v>
      </c>
      <c r="CP159" s="2">
        <v>0</v>
      </c>
      <c r="CR159" s="2">
        <v>1</v>
      </c>
      <c r="CT159" s="46">
        <v>4</v>
      </c>
      <c r="CU159" s="46">
        <v>160</v>
      </c>
      <c r="CV159" s="2">
        <v>0</v>
      </c>
      <c r="CX159" s="2">
        <v>0</v>
      </c>
      <c r="CZ159" s="2">
        <v>1</v>
      </c>
      <c r="DA159" s="2">
        <v>44</v>
      </c>
      <c r="DB159" s="46">
        <v>0</v>
      </c>
      <c r="DC159" s="46"/>
      <c r="DD159" s="46">
        <v>2</v>
      </c>
      <c r="DE159" s="46">
        <v>80</v>
      </c>
      <c r="DF159" s="2">
        <v>0</v>
      </c>
      <c r="DH159" s="46">
        <v>2</v>
      </c>
      <c r="DI159" s="46">
        <v>40</v>
      </c>
      <c r="DJ159" s="46">
        <v>0</v>
      </c>
      <c r="DK159" s="46"/>
      <c r="DL159" s="2">
        <v>0</v>
      </c>
      <c r="DN159" s="46">
        <v>4</v>
      </c>
      <c r="DO159" s="46">
        <v>160</v>
      </c>
      <c r="DP159" s="46">
        <v>0</v>
      </c>
      <c r="DQ159" s="46"/>
      <c r="DR159" s="2">
        <v>0</v>
      </c>
      <c r="DS159" s="46"/>
      <c r="DT159" s="46"/>
      <c r="DU159" s="46"/>
      <c r="DV159" s="46"/>
      <c r="DW159" s="46"/>
      <c r="DX159" s="46"/>
      <c r="DY159" s="46"/>
      <c r="DZ159" s="46"/>
      <c r="EA159" s="46"/>
      <c r="EB159" s="46"/>
      <c r="EC159" s="46"/>
      <c r="ED159" s="46"/>
      <c r="EE159" s="46"/>
      <c r="EF159" s="46"/>
      <c r="EG159" s="46"/>
      <c r="EH159" s="46"/>
      <c r="EI159" s="2">
        <v>0</v>
      </c>
      <c r="EJ159" s="2">
        <v>0</v>
      </c>
      <c r="EK159" s="2">
        <v>0</v>
      </c>
      <c r="EL159" s="2">
        <v>0</v>
      </c>
      <c r="EM159" s="2">
        <v>0</v>
      </c>
      <c r="EN159" s="2">
        <v>0</v>
      </c>
      <c r="EO159" s="2">
        <v>0</v>
      </c>
      <c r="EP159" s="2">
        <v>0</v>
      </c>
      <c r="EQ159" s="2">
        <v>0</v>
      </c>
      <c r="ER159" s="2">
        <v>0</v>
      </c>
      <c r="ES159" s="2">
        <v>0</v>
      </c>
      <c r="ET159" s="2">
        <v>0</v>
      </c>
      <c r="EU159" s="2">
        <v>0</v>
      </c>
      <c r="FD159" s="2">
        <v>0</v>
      </c>
      <c r="FZ159" s="2">
        <v>0</v>
      </c>
      <c r="GV159" s="2">
        <v>0</v>
      </c>
      <c r="HR159" s="2">
        <v>0</v>
      </c>
      <c r="HS159" s="2">
        <v>0</v>
      </c>
      <c r="HT159" s="2">
        <v>0</v>
      </c>
      <c r="HU159" s="2">
        <v>0</v>
      </c>
      <c r="HV159" s="2">
        <v>0</v>
      </c>
      <c r="HW159" s="2">
        <v>0</v>
      </c>
      <c r="HX159" s="2">
        <v>0</v>
      </c>
      <c r="HY159" s="2">
        <v>0</v>
      </c>
      <c r="HZ159" s="2">
        <v>0</v>
      </c>
      <c r="IA159" s="2">
        <v>0</v>
      </c>
      <c r="IB159" s="2">
        <v>0</v>
      </c>
      <c r="IC159" s="2">
        <v>0</v>
      </c>
      <c r="ID159" s="2">
        <v>0</v>
      </c>
      <c r="IE159" s="2">
        <v>0</v>
      </c>
      <c r="IF159" s="2">
        <v>0</v>
      </c>
      <c r="IG159" s="2">
        <v>0</v>
      </c>
      <c r="IP159" s="2">
        <v>2</v>
      </c>
      <c r="IQ159" s="2">
        <v>0</v>
      </c>
      <c r="IR159" s="2">
        <v>0</v>
      </c>
      <c r="IS159" s="2">
        <v>0</v>
      </c>
      <c r="IT159" s="2">
        <v>0</v>
      </c>
      <c r="IU159" s="2">
        <v>1</v>
      </c>
      <c r="IV159" s="2">
        <v>0</v>
      </c>
      <c r="IW159" s="2">
        <v>1</v>
      </c>
      <c r="IX159" s="2">
        <v>0</v>
      </c>
      <c r="IY159" s="2">
        <v>0</v>
      </c>
      <c r="IZ159" s="2">
        <v>2</v>
      </c>
      <c r="JA159" s="2">
        <v>0</v>
      </c>
      <c r="JB159" s="2">
        <v>0</v>
      </c>
      <c r="JK159" s="2">
        <v>2</v>
      </c>
      <c r="JL159" s="2">
        <v>0</v>
      </c>
      <c r="JM159" s="2">
        <v>0</v>
      </c>
      <c r="JN159" s="2">
        <v>0</v>
      </c>
      <c r="JO159" s="2">
        <v>0</v>
      </c>
      <c r="JP159" s="2">
        <v>0</v>
      </c>
      <c r="JQ159" s="2">
        <v>0</v>
      </c>
      <c r="JR159" s="2">
        <v>1</v>
      </c>
      <c r="JS159" s="2">
        <v>0</v>
      </c>
      <c r="JT159" s="2">
        <v>0</v>
      </c>
      <c r="JU159" s="2">
        <v>2</v>
      </c>
      <c r="JV159" s="2">
        <v>0</v>
      </c>
      <c r="JW159" s="2">
        <v>0</v>
      </c>
      <c r="KF159" s="2">
        <v>1</v>
      </c>
      <c r="KG159" s="2">
        <v>7</v>
      </c>
      <c r="KH159" s="2">
        <v>1</v>
      </c>
      <c r="KJ159" s="2">
        <v>4</v>
      </c>
      <c r="KK159" s="2">
        <v>4</v>
      </c>
      <c r="KL159" s="2">
        <v>4</v>
      </c>
      <c r="KM159" s="2">
        <v>4</v>
      </c>
      <c r="KN159" s="2">
        <v>4</v>
      </c>
      <c r="KO159" s="2">
        <v>3</v>
      </c>
      <c r="KP159" s="2">
        <v>4</v>
      </c>
      <c r="KQ159" s="2">
        <v>4</v>
      </c>
      <c r="KR159" s="2">
        <v>4</v>
      </c>
      <c r="KS159" s="2">
        <v>4</v>
      </c>
      <c r="KT159" s="2">
        <v>4</v>
      </c>
      <c r="KU159" s="2">
        <v>4</v>
      </c>
      <c r="KV159" s="2">
        <v>0</v>
      </c>
      <c r="LE159" s="2">
        <v>1</v>
      </c>
      <c r="LF159" s="2">
        <v>1</v>
      </c>
      <c r="LG159" s="2">
        <v>0</v>
      </c>
      <c r="LH159" s="2">
        <v>0</v>
      </c>
      <c r="LI159" s="2">
        <v>0</v>
      </c>
      <c r="LJ159" s="2">
        <v>1</v>
      </c>
      <c r="LK159" s="2">
        <v>1</v>
      </c>
      <c r="LL159" s="2">
        <v>1</v>
      </c>
      <c r="LM159" s="2">
        <v>1</v>
      </c>
      <c r="LN159" s="46">
        <v>2</v>
      </c>
      <c r="LO159" s="46">
        <v>2</v>
      </c>
      <c r="LP159" s="2">
        <v>0</v>
      </c>
      <c r="LQ159" s="2">
        <v>2</v>
      </c>
      <c r="LR159" s="2">
        <v>0</v>
      </c>
      <c r="LS159" s="2">
        <v>0</v>
      </c>
      <c r="LT159" s="46">
        <v>1</v>
      </c>
      <c r="LU159" s="46">
        <v>1</v>
      </c>
      <c r="LV159" s="2">
        <v>0</v>
      </c>
      <c r="LW159" s="2">
        <v>0</v>
      </c>
      <c r="LX159" s="2">
        <v>0</v>
      </c>
      <c r="LY159" s="46">
        <v>1</v>
      </c>
      <c r="LZ159" s="46">
        <v>1</v>
      </c>
      <c r="MA159" s="46">
        <v>1</v>
      </c>
      <c r="MB159" s="2">
        <v>0</v>
      </c>
      <c r="MC159" s="2">
        <v>1</v>
      </c>
      <c r="MD159" s="2">
        <v>0</v>
      </c>
      <c r="ME159" s="2">
        <v>0</v>
      </c>
      <c r="MF159" s="2">
        <v>0</v>
      </c>
      <c r="MG159" s="2">
        <v>0</v>
      </c>
      <c r="MH159" s="2">
        <v>0</v>
      </c>
      <c r="MI159" s="2">
        <v>1</v>
      </c>
      <c r="MJ159" s="2">
        <v>1</v>
      </c>
      <c r="MK159" s="2">
        <v>1</v>
      </c>
      <c r="ML159" s="2">
        <v>0</v>
      </c>
      <c r="MM159" s="2">
        <v>0</v>
      </c>
      <c r="MN159" s="46">
        <v>1</v>
      </c>
      <c r="MO159" s="46">
        <v>0</v>
      </c>
      <c r="MP159" s="2">
        <v>0</v>
      </c>
      <c r="MQ159" s="2">
        <v>1</v>
      </c>
      <c r="MR159" s="2">
        <v>0</v>
      </c>
      <c r="MS159" s="2">
        <v>1</v>
      </c>
      <c r="MT159" s="2">
        <v>1</v>
      </c>
      <c r="MU159" s="2">
        <v>3</v>
      </c>
      <c r="MV159" s="2">
        <v>3</v>
      </c>
      <c r="MW159" s="2">
        <v>2</v>
      </c>
      <c r="MX159" s="2">
        <v>2</v>
      </c>
      <c r="MY159" s="2">
        <v>0</v>
      </c>
      <c r="MZ159" s="2">
        <v>0</v>
      </c>
      <c r="NA159" s="2">
        <v>0</v>
      </c>
      <c r="NB159" s="2">
        <v>0</v>
      </c>
      <c r="NC159" s="2">
        <v>0</v>
      </c>
      <c r="ND159" s="2">
        <v>0</v>
      </c>
      <c r="NE159" s="2">
        <v>1</v>
      </c>
      <c r="NF159" s="46">
        <v>0</v>
      </c>
      <c r="NG159" s="46"/>
      <c r="NJ159" s="2" t="s">
        <v>2539</v>
      </c>
      <c r="NM159" s="2">
        <v>0</v>
      </c>
      <c r="NN159" s="2">
        <v>0</v>
      </c>
      <c r="NO159" s="2">
        <v>0</v>
      </c>
      <c r="NP159" s="2">
        <v>0</v>
      </c>
      <c r="NQ159" s="2">
        <v>0</v>
      </c>
      <c r="NR159" s="2">
        <v>0</v>
      </c>
      <c r="NS159" s="2">
        <v>0</v>
      </c>
      <c r="NT159" s="2">
        <v>0</v>
      </c>
      <c r="NU159" s="2">
        <v>0</v>
      </c>
      <c r="NV159" s="2">
        <v>0</v>
      </c>
      <c r="NW159" s="2">
        <v>0</v>
      </c>
      <c r="NX159" s="2">
        <v>0</v>
      </c>
      <c r="NY159" s="2">
        <v>0</v>
      </c>
      <c r="NZ159" s="2">
        <v>0</v>
      </c>
      <c r="OA159" s="2">
        <v>0</v>
      </c>
      <c r="OB159" s="2">
        <v>0</v>
      </c>
      <c r="OC159" s="2">
        <v>0</v>
      </c>
      <c r="OD159" s="2">
        <v>0</v>
      </c>
      <c r="OE159" s="2">
        <v>0</v>
      </c>
      <c r="OF159" s="2">
        <v>0</v>
      </c>
      <c r="OG159" s="2">
        <v>0</v>
      </c>
      <c r="OH159" s="2">
        <v>0</v>
      </c>
      <c r="OI159" s="2">
        <v>1</v>
      </c>
      <c r="OJ159" s="2">
        <v>1</v>
      </c>
      <c r="OK159" s="2">
        <v>1</v>
      </c>
      <c r="OL159" s="2">
        <v>3</v>
      </c>
      <c r="OM159" s="2">
        <v>1</v>
      </c>
      <c r="ON159" s="2">
        <v>3</v>
      </c>
      <c r="OO159" s="2">
        <v>1</v>
      </c>
      <c r="OP159" s="2">
        <v>1</v>
      </c>
      <c r="OQ159" s="2">
        <v>3</v>
      </c>
      <c r="OR159" s="2">
        <v>1</v>
      </c>
      <c r="OS159" s="2">
        <v>1</v>
      </c>
      <c r="OT159" s="46">
        <v>3</v>
      </c>
      <c r="OU159" s="2">
        <v>1</v>
      </c>
      <c r="OV159" s="2">
        <v>3</v>
      </c>
      <c r="OW159" s="2">
        <v>1</v>
      </c>
      <c r="OX159" s="2">
        <v>1</v>
      </c>
      <c r="OY159" s="2">
        <v>3</v>
      </c>
      <c r="OZ159" s="2">
        <v>3</v>
      </c>
      <c r="PA159" s="2">
        <v>3</v>
      </c>
      <c r="PB159" s="2">
        <v>2</v>
      </c>
      <c r="PC159" s="46">
        <v>1</v>
      </c>
      <c r="PD159" s="46">
        <v>1</v>
      </c>
      <c r="PE159" s="2">
        <v>2</v>
      </c>
      <c r="PF159" s="2">
        <v>1</v>
      </c>
      <c r="PG159" s="2">
        <v>3</v>
      </c>
      <c r="PH159" s="46">
        <v>1</v>
      </c>
      <c r="PI159" s="2">
        <v>1</v>
      </c>
      <c r="PJ159" s="2">
        <v>1</v>
      </c>
      <c r="PK159" s="2">
        <v>1</v>
      </c>
      <c r="PL159" s="2">
        <v>1</v>
      </c>
      <c r="PM159" s="2">
        <v>1</v>
      </c>
      <c r="PN159" s="2">
        <v>1</v>
      </c>
      <c r="PO159" s="2">
        <v>1</v>
      </c>
      <c r="PP159" s="2">
        <v>3</v>
      </c>
      <c r="PQ159" s="2">
        <v>3</v>
      </c>
      <c r="PR159" s="2">
        <v>1</v>
      </c>
      <c r="PS159" s="2">
        <v>1</v>
      </c>
      <c r="PT159" s="2">
        <v>1</v>
      </c>
      <c r="PU159" s="2">
        <v>1</v>
      </c>
      <c r="PV159" s="2">
        <v>3</v>
      </c>
      <c r="PW159" s="2">
        <v>3</v>
      </c>
      <c r="PX159" s="2">
        <v>3</v>
      </c>
      <c r="PY159" s="2">
        <v>2</v>
      </c>
      <c r="PZ159" s="2">
        <v>3</v>
      </c>
      <c r="QA159" s="2">
        <v>1</v>
      </c>
      <c r="QB159" s="2">
        <v>2</v>
      </c>
      <c r="QC159" s="2">
        <v>2</v>
      </c>
      <c r="QD159" s="2">
        <v>2</v>
      </c>
      <c r="QE159" s="2">
        <v>1</v>
      </c>
      <c r="QF159" s="2">
        <v>3</v>
      </c>
      <c r="QG159" s="2">
        <v>2</v>
      </c>
      <c r="QH159" s="2">
        <v>1</v>
      </c>
      <c r="QI159" s="2">
        <v>3</v>
      </c>
      <c r="QJ159" s="2">
        <v>3</v>
      </c>
      <c r="QK159" s="2">
        <v>0</v>
      </c>
      <c r="QL159" s="2">
        <v>1</v>
      </c>
      <c r="QM159" s="2">
        <v>1</v>
      </c>
      <c r="QN159" s="2">
        <v>1</v>
      </c>
      <c r="QO159" s="2">
        <v>2</v>
      </c>
      <c r="QP159" s="2">
        <v>1</v>
      </c>
      <c r="QQ159" s="2">
        <v>3</v>
      </c>
      <c r="QR159" s="2">
        <v>0</v>
      </c>
      <c r="QT159" s="2">
        <v>0</v>
      </c>
      <c r="QV159" s="2">
        <v>1</v>
      </c>
      <c r="QW159" s="2">
        <v>1</v>
      </c>
      <c r="QX159" s="2">
        <v>0</v>
      </c>
      <c r="QY159" s="2">
        <v>0</v>
      </c>
      <c r="RA159" s="2">
        <v>0</v>
      </c>
      <c r="RB159" s="2">
        <v>0</v>
      </c>
      <c r="RL159" s="2">
        <v>0</v>
      </c>
      <c r="RM159" s="2">
        <v>0</v>
      </c>
      <c r="RN159" s="2">
        <v>0</v>
      </c>
      <c r="RO159" s="2">
        <v>0</v>
      </c>
      <c r="RP159" s="2">
        <v>0</v>
      </c>
      <c r="RQ159" s="2">
        <v>0</v>
      </c>
      <c r="RR159" s="2">
        <v>1</v>
      </c>
      <c r="RS159" s="2">
        <v>0</v>
      </c>
      <c r="RT159" s="2">
        <v>1</v>
      </c>
      <c r="RU159" s="2">
        <v>1</v>
      </c>
      <c r="RV159" s="2">
        <v>1</v>
      </c>
      <c r="RW159" s="2">
        <v>1</v>
      </c>
      <c r="RX159" s="2">
        <v>1</v>
      </c>
      <c r="RY159" s="2">
        <v>1</v>
      </c>
      <c r="RZ159" s="2">
        <v>1</v>
      </c>
      <c r="SA159" s="2">
        <v>1</v>
      </c>
      <c r="SB159" s="2">
        <v>1</v>
      </c>
      <c r="SC159" s="2">
        <v>1</v>
      </c>
      <c r="SD159" s="2">
        <v>0</v>
      </c>
      <c r="SE159" s="2">
        <v>0</v>
      </c>
      <c r="SF159" s="2">
        <v>1</v>
      </c>
      <c r="SG159" s="2">
        <v>1</v>
      </c>
      <c r="SH159" s="2">
        <v>1</v>
      </c>
      <c r="SI159" s="2">
        <v>0</v>
      </c>
      <c r="SK159" s="2">
        <v>1</v>
      </c>
      <c r="SL159" s="2">
        <v>1</v>
      </c>
      <c r="SM159" s="2">
        <v>0</v>
      </c>
      <c r="SN159" s="2">
        <v>0</v>
      </c>
      <c r="SO159" s="2">
        <v>1</v>
      </c>
      <c r="SP159" s="2">
        <v>1</v>
      </c>
      <c r="SQ159" s="2">
        <v>1</v>
      </c>
      <c r="SR159" s="2">
        <v>1</v>
      </c>
      <c r="SS159" s="2">
        <v>1</v>
      </c>
      <c r="ST159" s="2">
        <v>1</v>
      </c>
      <c r="SU159" s="2">
        <v>1</v>
      </c>
      <c r="SV159" s="2">
        <v>0</v>
      </c>
      <c r="SW159" s="2">
        <v>0</v>
      </c>
      <c r="SX159" s="2">
        <v>0</v>
      </c>
      <c r="SY159" s="2">
        <v>0</v>
      </c>
      <c r="SZ159" s="2">
        <v>0</v>
      </c>
      <c r="TA159" s="2">
        <v>0</v>
      </c>
      <c r="TB159" s="2">
        <v>0</v>
      </c>
      <c r="TC159" s="2">
        <v>0</v>
      </c>
      <c r="TE159" s="2">
        <v>0</v>
      </c>
      <c r="TF159" s="2">
        <v>0</v>
      </c>
      <c r="TG159" s="2">
        <v>1</v>
      </c>
      <c r="TH159" s="2">
        <v>1</v>
      </c>
      <c r="TI159" s="2">
        <v>1</v>
      </c>
      <c r="TJ159" s="2">
        <v>1</v>
      </c>
      <c r="TK159" s="2">
        <v>1</v>
      </c>
      <c r="TL159" s="2">
        <v>1</v>
      </c>
      <c r="TM159" s="2">
        <v>2</v>
      </c>
      <c r="TN159" s="2">
        <v>1</v>
      </c>
      <c r="TO159" s="2">
        <v>1</v>
      </c>
      <c r="TP159" s="2">
        <v>1</v>
      </c>
      <c r="TQ159" s="2">
        <v>1</v>
      </c>
      <c r="TR159" s="2">
        <v>0</v>
      </c>
      <c r="TS159" s="2">
        <v>0</v>
      </c>
      <c r="TT159" s="2">
        <v>0</v>
      </c>
      <c r="TU159" s="2">
        <v>0</v>
      </c>
      <c r="TV159" s="2">
        <v>0</v>
      </c>
      <c r="TW159" s="2">
        <v>0</v>
      </c>
      <c r="TX159" s="2">
        <v>0</v>
      </c>
      <c r="TY159" s="2">
        <v>0</v>
      </c>
      <c r="UA159" s="2">
        <v>3</v>
      </c>
      <c r="UB159" s="2">
        <v>3</v>
      </c>
      <c r="UC159" s="2">
        <v>1</v>
      </c>
      <c r="UD159" s="2">
        <v>0</v>
      </c>
      <c r="UE159" s="2">
        <v>1</v>
      </c>
      <c r="UF159" s="2">
        <v>1</v>
      </c>
      <c r="UG159" s="2">
        <v>1</v>
      </c>
      <c r="UH159" s="2">
        <v>0</v>
      </c>
      <c r="UI159" s="2">
        <v>1</v>
      </c>
      <c r="UJ159" s="2">
        <v>1</v>
      </c>
      <c r="UK159" s="2">
        <v>1</v>
      </c>
      <c r="UL159" s="2">
        <v>0</v>
      </c>
      <c r="UM159" s="2">
        <v>0</v>
      </c>
      <c r="UN159" s="2">
        <v>0</v>
      </c>
      <c r="UO159" s="2">
        <v>0</v>
      </c>
      <c r="UP159" s="2">
        <v>0</v>
      </c>
      <c r="UQ159" s="2">
        <v>1</v>
      </c>
      <c r="UR159" s="2">
        <v>1</v>
      </c>
      <c r="US159" s="2">
        <v>0</v>
      </c>
      <c r="UT159" s="2">
        <v>0</v>
      </c>
      <c r="UU159" s="2">
        <v>1</v>
      </c>
      <c r="UV159" s="2">
        <v>1</v>
      </c>
      <c r="UW159" s="2">
        <v>1</v>
      </c>
      <c r="UX159" s="2">
        <v>0</v>
      </c>
      <c r="UY159" s="2">
        <v>0</v>
      </c>
      <c r="UZ159" s="2">
        <v>2</v>
      </c>
    </row>
    <row r="160" spans="1:572" x14ac:dyDescent="0.25">
      <c r="A160" s="2">
        <v>237</v>
      </c>
      <c r="B160" s="2" t="s">
        <v>114</v>
      </c>
      <c r="C160" s="2" t="s">
        <v>1328</v>
      </c>
      <c r="D160" s="2">
        <v>1</v>
      </c>
      <c r="F160" s="31" t="s">
        <v>2705</v>
      </c>
      <c r="G160" s="2">
        <v>1</v>
      </c>
      <c r="H160" s="2">
        <v>0</v>
      </c>
      <c r="J160" s="2">
        <v>0</v>
      </c>
      <c r="K160" s="2">
        <v>0</v>
      </c>
      <c r="L160" s="2">
        <v>0</v>
      </c>
      <c r="M160" s="2">
        <v>0</v>
      </c>
      <c r="N160" s="2">
        <v>0</v>
      </c>
      <c r="O160" s="2">
        <v>0</v>
      </c>
      <c r="P160" s="2">
        <v>0</v>
      </c>
      <c r="Q160" s="2">
        <v>0</v>
      </c>
      <c r="R160" s="2">
        <v>0</v>
      </c>
      <c r="S160" s="2">
        <v>0</v>
      </c>
      <c r="T160" s="2">
        <v>0</v>
      </c>
      <c r="U160" s="2">
        <v>0</v>
      </c>
      <c r="V160" s="2">
        <v>0</v>
      </c>
      <c r="W160" s="2">
        <v>0</v>
      </c>
      <c r="X160" s="2">
        <v>0</v>
      </c>
      <c r="Y160" s="2">
        <v>0</v>
      </c>
      <c r="Z160" s="2">
        <v>0</v>
      </c>
      <c r="AA160" s="2">
        <v>0</v>
      </c>
      <c r="AB160" s="2">
        <v>0</v>
      </c>
      <c r="AC160" s="2">
        <v>0</v>
      </c>
      <c r="AD160" s="2">
        <v>0</v>
      </c>
      <c r="AE160" s="2">
        <v>1</v>
      </c>
      <c r="AF160" s="2">
        <v>1</v>
      </c>
      <c r="AG160" s="2">
        <v>3</v>
      </c>
      <c r="AH160" s="2">
        <v>0</v>
      </c>
      <c r="AJ160" s="46">
        <v>1</v>
      </c>
      <c r="AK160" s="2">
        <v>0</v>
      </c>
      <c r="AL160" s="2">
        <v>0</v>
      </c>
      <c r="AM160" s="2">
        <v>0</v>
      </c>
      <c r="AN160" s="2">
        <v>0</v>
      </c>
      <c r="AO160" s="2">
        <v>0</v>
      </c>
      <c r="AP160" s="2">
        <v>1</v>
      </c>
      <c r="AQ160" s="2">
        <v>0</v>
      </c>
      <c r="AR160" s="2">
        <v>1</v>
      </c>
      <c r="AS160" s="2">
        <v>0</v>
      </c>
      <c r="AT160" s="2">
        <v>0</v>
      </c>
      <c r="AU160" s="2">
        <v>0</v>
      </c>
      <c r="AV160" s="2">
        <v>0</v>
      </c>
      <c r="AW160" s="2">
        <v>0</v>
      </c>
      <c r="AX160" s="2">
        <v>0</v>
      </c>
      <c r="AY160" s="2">
        <v>0</v>
      </c>
      <c r="AZ160" s="2">
        <v>0</v>
      </c>
      <c r="BA160" s="2">
        <v>0</v>
      </c>
      <c r="BB160" s="2">
        <v>0</v>
      </c>
      <c r="BC160" s="2">
        <v>0</v>
      </c>
      <c r="BD160" s="2">
        <v>0</v>
      </c>
      <c r="BE160" s="2">
        <v>0</v>
      </c>
      <c r="BF160" s="2">
        <v>1</v>
      </c>
      <c r="BG160" s="2">
        <v>0</v>
      </c>
      <c r="BH160" s="2">
        <v>0</v>
      </c>
      <c r="BI160" s="2">
        <v>0</v>
      </c>
      <c r="BJ160" s="2">
        <v>0</v>
      </c>
      <c r="BK160" s="2">
        <v>0</v>
      </c>
      <c r="BL160" s="2">
        <v>1</v>
      </c>
      <c r="BM160" s="2">
        <v>0</v>
      </c>
      <c r="BN160" s="2">
        <v>1</v>
      </c>
      <c r="BO160" s="2">
        <v>0</v>
      </c>
      <c r="BP160" s="2">
        <v>0</v>
      </c>
      <c r="BQ160" s="2">
        <v>0</v>
      </c>
      <c r="BR160" s="2">
        <v>0</v>
      </c>
      <c r="BS160" s="2">
        <v>1</v>
      </c>
      <c r="BT160" s="2">
        <v>1</v>
      </c>
      <c r="BU160" s="2">
        <v>0</v>
      </c>
      <c r="BV160" s="2">
        <v>1</v>
      </c>
      <c r="BW160" s="2">
        <v>0</v>
      </c>
      <c r="BX160" s="2">
        <v>0</v>
      </c>
      <c r="BY160" s="2">
        <v>0</v>
      </c>
      <c r="BZ160" s="2">
        <v>0</v>
      </c>
      <c r="CA160" s="2">
        <v>0</v>
      </c>
      <c r="CB160" s="2">
        <v>1</v>
      </c>
      <c r="CC160" s="2">
        <v>1</v>
      </c>
      <c r="CD160" s="2" t="s">
        <v>1491</v>
      </c>
      <c r="CE160" s="2">
        <v>40000</v>
      </c>
      <c r="CF160" s="46">
        <v>11007</v>
      </c>
      <c r="CG160" s="2">
        <v>0</v>
      </c>
      <c r="CH160" s="46">
        <v>7</v>
      </c>
      <c r="CI160" s="2">
        <v>7</v>
      </c>
      <c r="CJ160" s="2">
        <v>0</v>
      </c>
      <c r="CK160" s="2">
        <v>0</v>
      </c>
      <c r="CL160" s="2">
        <v>1</v>
      </c>
      <c r="CM160" s="2">
        <v>1</v>
      </c>
      <c r="CN160" s="2">
        <v>1</v>
      </c>
      <c r="CO160" s="2">
        <v>1</v>
      </c>
      <c r="CP160" s="2">
        <v>1</v>
      </c>
      <c r="CQ160" s="2">
        <v>7</v>
      </c>
      <c r="CR160" s="2">
        <v>1</v>
      </c>
      <c r="CT160" s="46">
        <v>18</v>
      </c>
      <c r="CU160" s="46">
        <v>720</v>
      </c>
      <c r="CV160" s="2">
        <v>0</v>
      </c>
      <c r="CX160" s="2">
        <v>0</v>
      </c>
      <c r="CZ160" s="2">
        <v>2</v>
      </c>
      <c r="DA160" s="2">
        <v>88</v>
      </c>
      <c r="DB160" s="46">
        <v>7</v>
      </c>
      <c r="DC160" s="46">
        <v>280</v>
      </c>
      <c r="DD160" s="46">
        <v>8</v>
      </c>
      <c r="DE160" s="46">
        <v>320</v>
      </c>
      <c r="DF160" s="2">
        <v>1</v>
      </c>
      <c r="DG160" s="2">
        <v>40</v>
      </c>
      <c r="DH160" s="46">
        <v>4</v>
      </c>
      <c r="DI160" s="46">
        <v>160</v>
      </c>
      <c r="DJ160" s="46">
        <v>0</v>
      </c>
      <c r="DK160" s="46"/>
      <c r="DL160" s="2">
        <v>6</v>
      </c>
      <c r="DM160" s="2">
        <v>240</v>
      </c>
      <c r="DN160" s="46">
        <v>19</v>
      </c>
      <c r="DO160" s="46">
        <v>640</v>
      </c>
      <c r="DP160" s="46">
        <v>7</v>
      </c>
      <c r="DQ160" s="46">
        <v>280</v>
      </c>
      <c r="DR160" s="2">
        <v>1</v>
      </c>
      <c r="DS160" s="46">
        <v>1</v>
      </c>
      <c r="DT160" s="46">
        <v>40</v>
      </c>
      <c r="DU160" s="46">
        <v>1</v>
      </c>
      <c r="DV160" s="46">
        <v>40</v>
      </c>
      <c r="DW160" s="46">
        <v>1</v>
      </c>
      <c r="DX160" s="46">
        <v>40</v>
      </c>
      <c r="DY160" s="46">
        <v>0</v>
      </c>
      <c r="DZ160" s="46"/>
      <c r="EA160" s="46">
        <v>1</v>
      </c>
      <c r="EB160" s="46">
        <v>40</v>
      </c>
      <c r="EC160" s="46">
        <v>0</v>
      </c>
      <c r="ED160" s="46"/>
      <c r="EE160" s="46">
        <v>1</v>
      </c>
      <c r="EF160" s="46">
        <v>40</v>
      </c>
      <c r="EG160" s="46">
        <v>0</v>
      </c>
      <c r="EH160" s="46"/>
      <c r="EI160" s="2">
        <v>2</v>
      </c>
      <c r="EJ160" s="2">
        <v>0</v>
      </c>
      <c r="EK160" s="2">
        <v>0</v>
      </c>
      <c r="EL160" s="2">
        <v>0</v>
      </c>
      <c r="EM160" s="2">
        <v>2</v>
      </c>
      <c r="EN160" s="2">
        <v>0</v>
      </c>
      <c r="EO160" s="2">
        <v>0</v>
      </c>
      <c r="EP160" s="2">
        <v>3</v>
      </c>
      <c r="EQ160" s="2">
        <v>0</v>
      </c>
      <c r="ER160" s="2">
        <v>0</v>
      </c>
      <c r="ES160" s="2">
        <v>2</v>
      </c>
      <c r="ET160" s="2">
        <v>0</v>
      </c>
      <c r="EU160" s="2">
        <v>1</v>
      </c>
      <c r="EV160" s="2">
        <v>0</v>
      </c>
      <c r="EW160" s="2">
        <v>0</v>
      </c>
      <c r="EX160" s="2">
        <v>0</v>
      </c>
      <c r="EY160" s="2">
        <v>0</v>
      </c>
      <c r="EZ160" s="2">
        <v>1</v>
      </c>
      <c r="FA160" s="2">
        <v>0</v>
      </c>
      <c r="FB160" s="2">
        <v>0</v>
      </c>
      <c r="FC160" s="2">
        <v>0</v>
      </c>
      <c r="FD160" s="2">
        <v>0</v>
      </c>
      <c r="FZ160" s="2">
        <v>0</v>
      </c>
      <c r="GV160" s="2">
        <v>0</v>
      </c>
      <c r="HR160" s="2">
        <v>1</v>
      </c>
      <c r="HS160" s="2">
        <v>0</v>
      </c>
      <c r="HT160" s="2">
        <v>1</v>
      </c>
      <c r="HU160" s="2">
        <v>0</v>
      </c>
      <c r="HV160" s="2">
        <v>0</v>
      </c>
      <c r="HW160" s="2">
        <v>0</v>
      </c>
      <c r="HX160" s="2">
        <v>0</v>
      </c>
      <c r="HY160" s="2">
        <v>0</v>
      </c>
      <c r="HZ160" s="2">
        <v>0</v>
      </c>
      <c r="IA160" s="2">
        <v>0</v>
      </c>
      <c r="IB160" s="2">
        <v>1</v>
      </c>
      <c r="IC160" s="2">
        <v>0</v>
      </c>
      <c r="ID160" s="2">
        <v>0</v>
      </c>
      <c r="IE160" s="2">
        <v>0</v>
      </c>
      <c r="IF160" s="2">
        <v>0</v>
      </c>
      <c r="IG160" s="2">
        <v>0</v>
      </c>
      <c r="IP160" s="2">
        <v>11</v>
      </c>
      <c r="IQ160" s="2">
        <v>0</v>
      </c>
      <c r="IR160" s="2">
        <v>0</v>
      </c>
      <c r="IS160" s="2">
        <v>0</v>
      </c>
      <c r="IT160" s="2">
        <v>3</v>
      </c>
      <c r="IU160" s="2">
        <v>3</v>
      </c>
      <c r="IV160" s="2">
        <v>0</v>
      </c>
      <c r="IW160" s="2">
        <v>3</v>
      </c>
      <c r="IX160" s="2">
        <v>0</v>
      </c>
      <c r="IY160" s="2">
        <v>4</v>
      </c>
      <c r="IZ160" s="2">
        <v>4</v>
      </c>
      <c r="JA160" s="2">
        <v>1</v>
      </c>
      <c r="JB160" s="2">
        <v>1</v>
      </c>
      <c r="JC160" s="2">
        <v>1</v>
      </c>
      <c r="JD160" s="2">
        <v>0</v>
      </c>
      <c r="JE160" s="2">
        <v>0</v>
      </c>
      <c r="JF160" s="2">
        <v>0</v>
      </c>
      <c r="JG160" s="2">
        <v>0</v>
      </c>
      <c r="JH160" s="2">
        <v>0</v>
      </c>
      <c r="JI160" s="2">
        <v>0</v>
      </c>
      <c r="JJ160" s="2">
        <v>0</v>
      </c>
      <c r="JK160" s="2">
        <v>11</v>
      </c>
      <c r="JL160" s="2">
        <v>0</v>
      </c>
      <c r="JM160" s="2">
        <v>0</v>
      </c>
      <c r="JN160" s="2">
        <v>0</v>
      </c>
      <c r="JO160" s="2">
        <v>3</v>
      </c>
      <c r="JP160" s="2">
        <v>3</v>
      </c>
      <c r="JQ160" s="2">
        <v>0</v>
      </c>
      <c r="JR160" s="2">
        <v>3</v>
      </c>
      <c r="JS160" s="2">
        <v>0</v>
      </c>
      <c r="JT160" s="2">
        <v>3</v>
      </c>
      <c r="JU160" s="2">
        <v>5</v>
      </c>
      <c r="JV160" s="2">
        <v>1</v>
      </c>
      <c r="JW160" s="2">
        <v>1</v>
      </c>
      <c r="JX160" s="2">
        <v>1</v>
      </c>
      <c r="JY160" s="2">
        <v>0</v>
      </c>
      <c r="JZ160" s="2">
        <v>0</v>
      </c>
      <c r="KA160" s="2">
        <v>0</v>
      </c>
      <c r="KB160" s="2">
        <v>0</v>
      </c>
      <c r="KC160" s="2">
        <v>0</v>
      </c>
      <c r="KD160" s="2">
        <v>0</v>
      </c>
      <c r="KE160" s="2">
        <v>0</v>
      </c>
      <c r="KF160" s="2">
        <v>1</v>
      </c>
      <c r="KG160" s="2">
        <v>10</v>
      </c>
      <c r="KH160" s="2">
        <v>1</v>
      </c>
      <c r="KJ160" s="2">
        <v>4</v>
      </c>
      <c r="KK160" s="2">
        <v>4</v>
      </c>
      <c r="KL160" s="2">
        <v>4</v>
      </c>
      <c r="KM160" s="2">
        <v>4</v>
      </c>
      <c r="KN160" s="2">
        <v>4</v>
      </c>
      <c r="KO160" s="2">
        <v>3</v>
      </c>
      <c r="KP160" s="2">
        <v>4</v>
      </c>
      <c r="KQ160" s="2">
        <v>3</v>
      </c>
      <c r="KR160" s="2">
        <v>4</v>
      </c>
      <c r="KS160" s="2">
        <v>4</v>
      </c>
      <c r="KT160" s="2">
        <v>4</v>
      </c>
      <c r="KU160" s="2">
        <v>4</v>
      </c>
      <c r="KV160" s="2">
        <v>0</v>
      </c>
      <c r="LE160" s="2">
        <v>1</v>
      </c>
      <c r="LF160" s="2">
        <v>1</v>
      </c>
      <c r="LG160" s="2">
        <v>1</v>
      </c>
      <c r="LH160" s="2">
        <v>0</v>
      </c>
      <c r="LI160" s="2">
        <v>0</v>
      </c>
      <c r="LJ160" s="2">
        <v>1</v>
      </c>
      <c r="LK160" s="2">
        <v>1</v>
      </c>
      <c r="LL160" s="2">
        <v>1</v>
      </c>
      <c r="LM160" s="2">
        <v>0</v>
      </c>
      <c r="LN160" s="46">
        <v>1</v>
      </c>
      <c r="LO160" s="46">
        <v>2</v>
      </c>
      <c r="LP160" s="2">
        <v>1</v>
      </c>
      <c r="LQ160" s="2">
        <v>2</v>
      </c>
      <c r="LR160" s="2">
        <v>0</v>
      </c>
      <c r="LS160" s="2">
        <v>1</v>
      </c>
      <c r="LT160" s="46">
        <v>0</v>
      </c>
      <c r="LU160" s="46">
        <v>1</v>
      </c>
      <c r="LV160" s="2">
        <v>1</v>
      </c>
      <c r="LW160" s="2">
        <v>0</v>
      </c>
      <c r="LX160" s="2">
        <v>0</v>
      </c>
      <c r="LY160" s="46">
        <v>0</v>
      </c>
      <c r="LZ160" s="46">
        <v>0</v>
      </c>
      <c r="MA160" s="46">
        <v>0</v>
      </c>
      <c r="MB160" s="2">
        <v>0</v>
      </c>
      <c r="MC160" s="2">
        <v>1</v>
      </c>
      <c r="MD160" s="2">
        <v>0</v>
      </c>
      <c r="ME160" s="2">
        <v>0</v>
      </c>
      <c r="MF160" s="2">
        <v>0</v>
      </c>
      <c r="MG160" s="2">
        <v>0</v>
      </c>
      <c r="MH160" s="2">
        <v>1</v>
      </c>
      <c r="MI160" s="2">
        <v>1</v>
      </c>
      <c r="MJ160" s="2">
        <v>1</v>
      </c>
      <c r="MK160" s="2">
        <v>1</v>
      </c>
      <c r="ML160" s="2">
        <v>0</v>
      </c>
      <c r="MM160" s="2">
        <v>0</v>
      </c>
      <c r="MN160" s="46">
        <v>1</v>
      </c>
      <c r="MO160" s="46">
        <v>0</v>
      </c>
      <c r="MP160" s="2">
        <v>1</v>
      </c>
      <c r="MQ160" s="2">
        <v>0</v>
      </c>
      <c r="MR160" s="2">
        <v>0</v>
      </c>
      <c r="MS160" s="2">
        <v>2</v>
      </c>
      <c r="MT160" s="2">
        <v>2</v>
      </c>
      <c r="MU160" s="2">
        <v>2</v>
      </c>
      <c r="MV160" s="2">
        <v>2</v>
      </c>
      <c r="MW160" s="2">
        <v>3</v>
      </c>
      <c r="MX160" s="2">
        <v>2</v>
      </c>
      <c r="MY160" s="2">
        <v>0</v>
      </c>
      <c r="MZ160" s="2">
        <v>1</v>
      </c>
      <c r="NA160" s="2">
        <v>1</v>
      </c>
      <c r="NB160" s="2">
        <v>1</v>
      </c>
      <c r="NC160" s="2">
        <v>1</v>
      </c>
      <c r="ND160" s="2">
        <v>1</v>
      </c>
      <c r="NE160" s="2">
        <v>0</v>
      </c>
      <c r="NF160" s="46">
        <v>1</v>
      </c>
      <c r="NG160" s="46">
        <v>0</v>
      </c>
      <c r="NH160" s="2">
        <v>0</v>
      </c>
      <c r="NI160" s="2">
        <v>1</v>
      </c>
      <c r="NJ160" s="38">
        <v>44166</v>
      </c>
      <c r="NK160" s="2">
        <v>2</v>
      </c>
      <c r="NL160" s="2">
        <v>0</v>
      </c>
      <c r="NM160" s="2">
        <v>0</v>
      </c>
      <c r="NN160" s="2">
        <v>0</v>
      </c>
      <c r="NO160" s="2">
        <v>0</v>
      </c>
      <c r="NP160" s="2">
        <v>0</v>
      </c>
      <c r="NQ160" s="2">
        <v>0</v>
      </c>
      <c r="NR160" s="2">
        <v>0</v>
      </c>
      <c r="NS160" s="2">
        <v>0</v>
      </c>
      <c r="NT160" s="2">
        <v>0</v>
      </c>
      <c r="NU160" s="2">
        <v>0</v>
      </c>
      <c r="NV160" s="2">
        <v>0</v>
      </c>
      <c r="NW160" s="2">
        <v>0</v>
      </c>
      <c r="NX160" s="2">
        <v>0</v>
      </c>
      <c r="NY160" s="2">
        <v>0</v>
      </c>
      <c r="NZ160" s="2">
        <v>0</v>
      </c>
      <c r="OA160" s="2">
        <v>0</v>
      </c>
      <c r="OB160" s="2">
        <v>0</v>
      </c>
      <c r="OC160" s="2">
        <v>0</v>
      </c>
      <c r="OD160" s="2">
        <v>0</v>
      </c>
      <c r="OE160" s="2">
        <v>0</v>
      </c>
      <c r="OF160" s="2">
        <v>0</v>
      </c>
      <c r="OG160" s="2">
        <v>0</v>
      </c>
      <c r="OH160" s="2">
        <v>0</v>
      </c>
      <c r="OI160" s="2">
        <v>2</v>
      </c>
      <c r="OJ160" s="2">
        <v>1</v>
      </c>
      <c r="OK160" s="2">
        <v>2</v>
      </c>
      <c r="OL160" s="2">
        <v>3</v>
      </c>
      <c r="OM160" s="2">
        <v>2</v>
      </c>
      <c r="ON160" s="2">
        <v>3</v>
      </c>
      <c r="OO160" s="2">
        <v>2</v>
      </c>
      <c r="OP160" s="2">
        <v>1</v>
      </c>
      <c r="OQ160" s="2">
        <v>1</v>
      </c>
      <c r="OR160" s="2">
        <v>2</v>
      </c>
      <c r="OS160" s="2">
        <v>1</v>
      </c>
      <c r="OT160" s="46">
        <v>1</v>
      </c>
      <c r="OU160" s="2">
        <v>2</v>
      </c>
      <c r="OV160" s="2">
        <v>2</v>
      </c>
      <c r="OW160" s="2">
        <v>3</v>
      </c>
      <c r="OX160" s="2">
        <v>2</v>
      </c>
      <c r="OY160" s="2">
        <v>2</v>
      </c>
      <c r="OZ160" s="2">
        <v>1</v>
      </c>
      <c r="PA160" s="2">
        <v>2</v>
      </c>
      <c r="PB160" s="2">
        <v>2</v>
      </c>
      <c r="PC160" s="46">
        <v>2</v>
      </c>
      <c r="PD160" s="46">
        <v>2</v>
      </c>
      <c r="PE160" s="2">
        <v>1</v>
      </c>
      <c r="PF160" s="2">
        <v>1</v>
      </c>
      <c r="PG160" s="2">
        <v>3</v>
      </c>
      <c r="PH160" s="46">
        <v>2</v>
      </c>
      <c r="PI160" s="2">
        <v>1</v>
      </c>
      <c r="PJ160" s="2">
        <v>1</v>
      </c>
      <c r="PK160" s="2">
        <v>1</v>
      </c>
      <c r="PL160" s="2">
        <v>1</v>
      </c>
      <c r="PM160" s="2">
        <v>1</v>
      </c>
      <c r="PN160" s="2">
        <v>1</v>
      </c>
      <c r="PO160" s="2">
        <v>1</v>
      </c>
      <c r="PP160" s="2">
        <v>1</v>
      </c>
      <c r="PQ160" s="2">
        <v>2</v>
      </c>
      <c r="PR160" s="2">
        <v>1</v>
      </c>
      <c r="PS160" s="2">
        <v>1</v>
      </c>
      <c r="PT160" s="2">
        <v>1</v>
      </c>
      <c r="PU160" s="2">
        <v>1</v>
      </c>
      <c r="PV160" s="2">
        <v>2</v>
      </c>
      <c r="PW160" s="2">
        <v>2</v>
      </c>
      <c r="PX160" s="2">
        <v>2</v>
      </c>
      <c r="PY160" s="2">
        <v>1</v>
      </c>
      <c r="PZ160" s="2">
        <v>3</v>
      </c>
      <c r="QA160" s="2">
        <v>2</v>
      </c>
      <c r="QB160" s="2">
        <v>2</v>
      </c>
      <c r="QC160" s="2">
        <v>1</v>
      </c>
      <c r="QD160" s="2">
        <v>1</v>
      </c>
      <c r="QE160" s="2">
        <v>2</v>
      </c>
      <c r="QF160" s="2">
        <v>2</v>
      </c>
      <c r="QG160" s="2">
        <v>1</v>
      </c>
      <c r="QH160" s="2">
        <v>2</v>
      </c>
      <c r="QI160" s="2">
        <v>3</v>
      </c>
      <c r="QJ160" s="2">
        <v>2</v>
      </c>
      <c r="QK160" s="2">
        <v>0</v>
      </c>
      <c r="QL160" s="2">
        <v>0</v>
      </c>
      <c r="QM160" s="2">
        <v>1</v>
      </c>
      <c r="QN160" s="2">
        <v>0</v>
      </c>
      <c r="QO160" s="2">
        <v>3</v>
      </c>
      <c r="QP160" s="2">
        <v>1</v>
      </c>
      <c r="QQ160" s="2">
        <v>1</v>
      </c>
      <c r="QR160" s="2">
        <v>0</v>
      </c>
      <c r="QT160" s="2">
        <v>0</v>
      </c>
      <c r="QV160" s="2">
        <v>1</v>
      </c>
      <c r="QW160" s="2">
        <v>1</v>
      </c>
      <c r="QX160" s="2">
        <v>1</v>
      </c>
      <c r="QY160" s="2">
        <v>1</v>
      </c>
      <c r="QZ160" s="2">
        <v>1</v>
      </c>
      <c r="RA160" s="2">
        <v>1</v>
      </c>
      <c r="RB160" s="2">
        <v>1</v>
      </c>
      <c r="RC160" s="2">
        <v>1</v>
      </c>
      <c r="RD160" s="2">
        <v>3</v>
      </c>
      <c r="RE160" s="2">
        <v>1</v>
      </c>
      <c r="RF160" s="2">
        <v>1</v>
      </c>
      <c r="RG160" s="2">
        <v>1</v>
      </c>
      <c r="RH160" s="2">
        <v>1</v>
      </c>
      <c r="RJ160" s="2">
        <v>1</v>
      </c>
      <c r="RK160" s="2">
        <v>0</v>
      </c>
      <c r="RL160" s="2">
        <v>1</v>
      </c>
      <c r="RM160" s="2">
        <v>1</v>
      </c>
      <c r="RN160" s="2">
        <v>1</v>
      </c>
      <c r="RO160" s="2">
        <v>1</v>
      </c>
      <c r="RP160" s="2">
        <v>1</v>
      </c>
      <c r="RQ160" s="2">
        <v>1</v>
      </c>
      <c r="RR160" s="2">
        <v>1</v>
      </c>
      <c r="RS160" s="2">
        <v>1</v>
      </c>
      <c r="RT160" s="2">
        <v>0</v>
      </c>
      <c r="RU160" s="2">
        <v>1</v>
      </c>
      <c r="RV160" s="2">
        <v>0</v>
      </c>
      <c r="RW160" s="2">
        <v>1</v>
      </c>
      <c r="RX160" s="2">
        <v>1</v>
      </c>
      <c r="RY160" s="2">
        <v>1</v>
      </c>
      <c r="RZ160" s="2">
        <v>1</v>
      </c>
      <c r="SA160" s="2">
        <v>1</v>
      </c>
      <c r="SB160" s="2">
        <v>1</v>
      </c>
      <c r="SC160" s="2">
        <v>1</v>
      </c>
      <c r="SD160" s="2">
        <v>0</v>
      </c>
      <c r="SE160" s="2">
        <v>0</v>
      </c>
      <c r="SF160" s="2">
        <v>1</v>
      </c>
      <c r="SG160" s="2">
        <v>1</v>
      </c>
      <c r="SH160" s="2">
        <v>1</v>
      </c>
      <c r="SI160" s="2">
        <v>0</v>
      </c>
      <c r="SK160" s="2">
        <v>1</v>
      </c>
      <c r="SL160" s="2">
        <v>1</v>
      </c>
      <c r="SM160" s="2">
        <v>1</v>
      </c>
      <c r="SN160" s="2">
        <v>1</v>
      </c>
      <c r="SO160" s="2">
        <v>1</v>
      </c>
      <c r="SP160" s="2">
        <v>1</v>
      </c>
      <c r="SQ160" s="2">
        <v>1</v>
      </c>
      <c r="SR160" s="2">
        <v>1</v>
      </c>
      <c r="SS160" s="2">
        <v>1</v>
      </c>
      <c r="ST160" s="2">
        <v>1</v>
      </c>
      <c r="SU160" s="2">
        <v>1</v>
      </c>
      <c r="SV160" s="2">
        <v>1</v>
      </c>
      <c r="SW160" s="2">
        <v>1</v>
      </c>
      <c r="SX160" s="2">
        <v>1</v>
      </c>
      <c r="SY160" s="2">
        <v>1</v>
      </c>
      <c r="SZ160" s="2">
        <v>1</v>
      </c>
      <c r="TA160" s="2">
        <v>1</v>
      </c>
      <c r="TB160" s="2">
        <v>1</v>
      </c>
      <c r="TC160" s="2">
        <v>0</v>
      </c>
      <c r="TE160" s="2">
        <v>1</v>
      </c>
      <c r="TF160" s="2">
        <v>1</v>
      </c>
      <c r="TG160" s="2">
        <v>1</v>
      </c>
      <c r="TH160" s="2">
        <v>1</v>
      </c>
      <c r="TI160" s="2">
        <v>1</v>
      </c>
      <c r="TJ160" s="2">
        <v>0</v>
      </c>
      <c r="TK160" s="2">
        <v>0</v>
      </c>
      <c r="TL160" s="2">
        <v>1</v>
      </c>
      <c r="TM160" s="2">
        <v>2</v>
      </c>
      <c r="TN160" s="2">
        <v>1</v>
      </c>
      <c r="TO160" s="2">
        <v>1</v>
      </c>
      <c r="TP160" s="2">
        <v>1</v>
      </c>
      <c r="TQ160" s="2">
        <v>1</v>
      </c>
      <c r="TR160" s="2">
        <v>1</v>
      </c>
      <c r="TS160" s="2">
        <v>0</v>
      </c>
      <c r="TT160" s="2">
        <v>0</v>
      </c>
      <c r="TU160" s="2">
        <v>0</v>
      </c>
      <c r="TV160" s="2">
        <v>0</v>
      </c>
      <c r="TW160" s="2">
        <v>0</v>
      </c>
      <c r="TX160" s="2">
        <v>0</v>
      </c>
      <c r="TY160" s="2">
        <v>0</v>
      </c>
      <c r="UA160" s="2">
        <v>2</v>
      </c>
      <c r="UB160" s="2">
        <v>3</v>
      </c>
      <c r="UC160" s="2">
        <v>1</v>
      </c>
      <c r="UD160" s="2">
        <v>1</v>
      </c>
      <c r="UE160" s="2">
        <v>1</v>
      </c>
      <c r="UF160" s="2">
        <v>1</v>
      </c>
      <c r="UG160" s="2">
        <v>1</v>
      </c>
      <c r="UH160" s="2">
        <v>1</v>
      </c>
      <c r="UI160" s="2">
        <v>1</v>
      </c>
      <c r="UJ160" s="2">
        <v>1</v>
      </c>
      <c r="UK160" s="2">
        <v>1</v>
      </c>
      <c r="UL160" s="2">
        <v>1</v>
      </c>
      <c r="UM160" s="2">
        <v>1</v>
      </c>
      <c r="UN160" s="2">
        <v>1</v>
      </c>
      <c r="UO160" s="2">
        <v>0</v>
      </c>
      <c r="UP160" s="2">
        <v>1</v>
      </c>
      <c r="UQ160" s="2">
        <v>1</v>
      </c>
      <c r="UR160" s="2">
        <v>1</v>
      </c>
      <c r="US160" s="2">
        <v>1</v>
      </c>
      <c r="UT160" s="2">
        <v>1</v>
      </c>
      <c r="UU160" s="2">
        <v>1</v>
      </c>
      <c r="UV160" s="2">
        <v>1</v>
      </c>
      <c r="UW160" s="2">
        <v>1</v>
      </c>
      <c r="UX160" s="2">
        <v>1</v>
      </c>
      <c r="UY160" s="2">
        <v>0</v>
      </c>
      <c r="UZ160" s="2">
        <v>2</v>
      </c>
    </row>
  </sheetData>
  <autoFilter ref="A1:UZ160" xr:uid="{87BBC24B-3BE1-4F8B-92D4-9A85A73F05A2}">
    <sortState xmlns:xlrd2="http://schemas.microsoft.com/office/spreadsheetml/2017/richdata2" ref="A2:UZ160">
      <sortCondition ref="UZ1:UZ160"/>
    </sortState>
  </autoFilter>
  <sortState xmlns:xlrd2="http://schemas.microsoft.com/office/spreadsheetml/2017/richdata2" ref="A2:UZ160">
    <sortCondition ref="DI1:DI160"/>
  </sortState>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05175-D1A1-47F2-B25B-3ED8DDC35D62}">
  <dimension ref="A1:NK1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9.140625" defaultRowHeight="15" x14ac:dyDescent="0.25"/>
  <cols>
    <col min="1" max="1" width="9.42578125" style="2" bestFit="1" customWidth="1"/>
    <col min="2" max="2" width="19.42578125" style="2" bestFit="1" customWidth="1"/>
    <col min="3" max="3" width="27.140625" style="2" bestFit="1" customWidth="1"/>
    <col min="4" max="4" width="34.7109375" style="2" bestFit="1" customWidth="1"/>
    <col min="5" max="5" width="49.5703125" style="2" bestFit="1" customWidth="1"/>
    <col min="6" max="6" width="35" style="2" bestFit="1" customWidth="1"/>
    <col min="7" max="7" width="75.85546875" style="2" bestFit="1" customWidth="1"/>
    <col min="8" max="8" width="17" style="2" bestFit="1" customWidth="1"/>
    <col min="9" max="9" width="20.7109375" style="2" bestFit="1" customWidth="1"/>
    <col min="10" max="10" width="21.5703125" style="2" bestFit="1" customWidth="1"/>
    <col min="11" max="11" width="73.5703125" style="2" bestFit="1" customWidth="1"/>
    <col min="12" max="12" width="64.28515625" style="2" bestFit="1" customWidth="1"/>
    <col min="13" max="13" width="18.28515625" style="2" bestFit="1" customWidth="1"/>
    <col min="14" max="20" width="24.42578125" style="2" bestFit="1" customWidth="1"/>
    <col min="21" max="48" width="35.85546875" style="2" bestFit="1" customWidth="1"/>
    <col min="49" max="49" width="26.7109375" style="2" bestFit="1" customWidth="1"/>
    <col min="50" max="50" width="20.7109375" style="2" bestFit="1" customWidth="1"/>
    <col min="51" max="51" width="78.140625" style="2" bestFit="1" customWidth="1"/>
    <col min="52" max="52" width="84.42578125" style="2" bestFit="1" customWidth="1"/>
    <col min="53" max="53" width="68.85546875" style="2" bestFit="1" customWidth="1"/>
    <col min="54" max="54" width="56.28515625" style="2" bestFit="1" customWidth="1"/>
    <col min="55" max="55" width="63.28515625" style="2" bestFit="1" customWidth="1"/>
    <col min="56" max="56" width="65.140625" style="2" bestFit="1" customWidth="1"/>
    <col min="57" max="57" width="58" style="2" bestFit="1" customWidth="1"/>
    <col min="58" max="58" width="51.85546875" style="2" bestFit="1" customWidth="1"/>
    <col min="59" max="59" width="53.7109375" style="2" bestFit="1" customWidth="1"/>
    <col min="60" max="60" width="72" style="2" bestFit="1" customWidth="1"/>
    <col min="61" max="61" width="69.7109375" style="2" bestFit="1" customWidth="1"/>
    <col min="62" max="62" width="62.140625" style="2" bestFit="1" customWidth="1"/>
    <col min="63" max="63" width="63.5703125" style="2" bestFit="1" customWidth="1"/>
    <col min="64" max="64" width="63.140625" style="2" bestFit="1" customWidth="1"/>
    <col min="65" max="65" width="58.42578125" style="2" bestFit="1" customWidth="1"/>
    <col min="66" max="66" width="61.28515625" style="2" bestFit="1" customWidth="1"/>
    <col min="67" max="67" width="55.42578125" style="2" bestFit="1" customWidth="1"/>
    <col min="68" max="68" width="52.42578125" style="2" bestFit="1" customWidth="1"/>
    <col min="69" max="69" width="53.42578125" style="2" bestFit="1" customWidth="1"/>
    <col min="70" max="70" width="53.85546875" style="2" bestFit="1" customWidth="1"/>
    <col min="71" max="71" width="52" style="2" bestFit="1" customWidth="1"/>
    <col min="72" max="72" width="48.85546875" style="2" bestFit="1" customWidth="1"/>
    <col min="73" max="73" width="60.85546875" style="2" bestFit="1" customWidth="1"/>
    <col min="74" max="74" width="46.42578125" style="2" bestFit="1" customWidth="1"/>
    <col min="75" max="75" width="55.28515625" style="2" bestFit="1" customWidth="1"/>
    <col min="76" max="76" width="68.85546875" style="2" bestFit="1" customWidth="1"/>
    <col min="77" max="77" width="56.28515625" style="2" bestFit="1" customWidth="1"/>
    <col min="78" max="78" width="63.28515625" style="2" bestFit="1" customWidth="1"/>
    <col min="79" max="79" width="65.140625" style="2" bestFit="1" customWidth="1"/>
    <col min="80" max="80" width="58" style="2" bestFit="1" customWidth="1"/>
    <col min="81" max="81" width="51.85546875" style="2" bestFit="1" customWidth="1"/>
    <col min="82" max="82" width="53.7109375" style="2" bestFit="1" customWidth="1"/>
    <col min="83" max="83" width="72" style="2" bestFit="1" customWidth="1"/>
    <col min="84" max="84" width="69.7109375" style="2" bestFit="1" customWidth="1"/>
    <col min="85" max="85" width="62.140625" style="2" bestFit="1" customWidth="1"/>
    <col min="86" max="86" width="63.5703125" style="2" bestFit="1" customWidth="1"/>
    <col min="87" max="87" width="63.140625" style="2" bestFit="1" customWidth="1"/>
    <col min="88" max="88" width="61.28515625" style="2" bestFit="1" customWidth="1"/>
    <col min="89" max="89" width="55.42578125" style="2" bestFit="1" customWidth="1"/>
    <col min="90" max="90" width="52.42578125" style="2" bestFit="1" customWidth="1"/>
    <col min="91" max="91" width="53.42578125" style="2" bestFit="1" customWidth="1"/>
    <col min="92" max="92" width="53.85546875" style="2" bestFit="1" customWidth="1"/>
    <col min="93" max="93" width="52" style="2" bestFit="1" customWidth="1"/>
    <col min="94" max="94" width="48.85546875" style="2" bestFit="1" customWidth="1"/>
    <col min="95" max="95" width="60.85546875" style="2" bestFit="1" customWidth="1"/>
    <col min="96" max="96" width="46.42578125" style="2" bestFit="1" customWidth="1"/>
    <col min="97" max="97" width="69.140625" style="2" bestFit="1" customWidth="1"/>
    <col min="98" max="98" width="32.7109375" style="2" bestFit="1" customWidth="1"/>
    <col min="99" max="99" width="20.140625" style="2" bestFit="1" customWidth="1"/>
    <col min="100" max="100" width="27.140625" style="2" bestFit="1" customWidth="1"/>
    <col min="101" max="101" width="29" style="2" bestFit="1" customWidth="1"/>
    <col min="102" max="102" width="22" style="2" bestFit="1" customWidth="1"/>
    <col min="103" max="103" width="15.7109375" style="2" bestFit="1" customWidth="1"/>
    <col min="104" max="104" width="17.7109375" style="2" bestFit="1" customWidth="1"/>
    <col min="105" max="105" width="35.85546875" style="2" bestFit="1" customWidth="1"/>
    <col min="106" max="106" width="33.28515625" style="2" bestFit="1" customWidth="1"/>
    <col min="107" max="107" width="33.5703125" style="2" bestFit="1" customWidth="1"/>
    <col min="108" max="108" width="27.140625" style="2" bestFit="1" customWidth="1"/>
    <col min="109" max="109" width="28.42578125" style="2" bestFit="1" customWidth="1"/>
    <col min="110" max="110" width="28" style="2" bestFit="1" customWidth="1"/>
    <col min="111" max="111" width="26.28515625" style="2" bestFit="1" customWidth="1"/>
    <col min="112" max="112" width="22.7109375" style="2" bestFit="1" customWidth="1"/>
    <col min="113" max="113" width="19.85546875" style="2" bestFit="1" customWidth="1"/>
    <col min="114" max="114" width="20.5703125" style="2" bestFit="1" customWidth="1"/>
    <col min="115" max="115" width="21.42578125" style="2" bestFit="1" customWidth="1"/>
    <col min="116" max="116" width="19.42578125" style="2" bestFit="1" customWidth="1"/>
    <col min="117" max="117" width="15.85546875" style="2" bestFit="1" customWidth="1"/>
    <col min="118" max="118" width="28.140625" style="2" bestFit="1" customWidth="1"/>
    <col min="119" max="119" width="13.85546875" style="2" bestFit="1" customWidth="1"/>
    <col min="120" max="120" width="88.28515625" style="2" bestFit="1" customWidth="1"/>
    <col min="121" max="121" width="58.42578125" style="2" bestFit="1" customWidth="1"/>
    <col min="122" max="122" width="86.28515625" style="2" bestFit="1" customWidth="1"/>
    <col min="123" max="123" width="88.28515625" style="2" bestFit="1" customWidth="1"/>
    <col min="124" max="124" width="60.140625" style="2" bestFit="1" customWidth="1"/>
    <col min="125" max="125" width="63.42578125" style="2" bestFit="1" customWidth="1"/>
    <col min="126" max="126" width="57.42578125" style="2" bestFit="1" customWidth="1"/>
    <col min="127" max="127" width="60.7109375" style="2" bestFit="1" customWidth="1"/>
    <col min="128" max="128" width="62.5703125" style="2" bestFit="1" customWidth="1"/>
    <col min="129" max="129" width="55.140625" style="2" bestFit="1" customWidth="1"/>
    <col min="130" max="130" width="60.7109375" style="2" bestFit="1" customWidth="1"/>
    <col min="131" max="131" width="57" style="2" bestFit="1" customWidth="1"/>
    <col min="132" max="132" width="66.140625" style="2" bestFit="1" customWidth="1"/>
    <col min="133" max="133" width="85.5703125" style="2" bestFit="1" customWidth="1"/>
    <col min="134" max="134" width="44.28515625" style="2" bestFit="1" customWidth="1"/>
    <col min="135" max="135" width="81.7109375" style="2" bestFit="1" customWidth="1"/>
    <col min="136" max="137" width="81.28515625" style="2" bestFit="1" customWidth="1"/>
    <col min="138" max="138" width="85" style="2" bestFit="1" customWidth="1"/>
    <col min="139" max="139" width="83.7109375" style="2" bestFit="1" customWidth="1"/>
    <col min="140" max="140" width="85.7109375" style="2" bestFit="1" customWidth="1"/>
    <col min="141" max="141" width="87.7109375" style="2" bestFit="1" customWidth="1"/>
    <col min="142" max="142" width="84.7109375" style="2" bestFit="1" customWidth="1"/>
    <col min="143" max="143" width="34.85546875" style="2" bestFit="1" customWidth="1"/>
    <col min="144" max="144" width="84.85546875" style="2" bestFit="1" customWidth="1"/>
    <col min="145" max="145" width="82" style="2" bestFit="1" customWidth="1"/>
    <col min="146" max="146" width="84.85546875" style="2" bestFit="1" customWidth="1"/>
    <col min="147" max="147" width="85.42578125" style="2" bestFit="1" customWidth="1"/>
    <col min="148" max="148" width="86.7109375" style="2" bestFit="1" customWidth="1"/>
    <col min="149" max="149" width="55.42578125" style="2" bestFit="1" customWidth="1"/>
    <col min="150" max="150" width="52.42578125" style="2" bestFit="1" customWidth="1"/>
    <col min="151" max="151" width="53.42578125" style="2" bestFit="1" customWidth="1"/>
    <col min="152" max="152" width="53.85546875" style="2" bestFit="1" customWidth="1"/>
    <col min="153" max="153" width="52" style="2" bestFit="1" customWidth="1"/>
    <col min="154" max="154" width="48.85546875" style="2" bestFit="1" customWidth="1"/>
    <col min="155" max="155" width="60.85546875" style="2" bestFit="1" customWidth="1"/>
    <col min="156" max="156" width="46.42578125" style="2" bestFit="1" customWidth="1"/>
    <col min="157" max="157" width="88.28515625" style="2" bestFit="1" customWidth="1"/>
    <col min="158" max="158" width="59.42578125" style="2" bestFit="1" customWidth="1"/>
    <col min="159" max="159" width="46.85546875" style="2" bestFit="1" customWidth="1"/>
    <col min="160" max="160" width="53.7109375" style="2" bestFit="1" customWidth="1"/>
    <col min="161" max="161" width="56.28515625" style="2" bestFit="1" customWidth="1"/>
    <col min="162" max="162" width="48.5703125" style="2" bestFit="1" customWidth="1"/>
    <col min="163" max="163" width="42.42578125" style="2" bestFit="1" customWidth="1"/>
    <col min="164" max="164" width="44.28515625" style="2" bestFit="1" customWidth="1"/>
    <col min="165" max="165" width="62.42578125" style="2" bestFit="1" customWidth="1"/>
    <col min="166" max="166" width="60.140625" style="2" bestFit="1" customWidth="1"/>
    <col min="167" max="167" width="53" style="2" bestFit="1" customWidth="1"/>
    <col min="168" max="168" width="53.85546875" style="2" bestFit="1" customWidth="1"/>
    <col min="169" max="169" width="53.7109375" style="2" bestFit="1" customWidth="1"/>
    <col min="170" max="170" width="51.85546875" style="2" bestFit="1" customWidth="1"/>
    <col min="171" max="171" width="55.42578125" style="2" bestFit="1" customWidth="1"/>
    <col min="172" max="172" width="52.42578125" style="2" bestFit="1" customWidth="1"/>
    <col min="173" max="173" width="53.42578125" style="2" bestFit="1" customWidth="1"/>
    <col min="174" max="174" width="53.85546875" style="2" bestFit="1" customWidth="1"/>
    <col min="175" max="175" width="52" style="2" bestFit="1" customWidth="1"/>
    <col min="176" max="176" width="48.85546875" style="2" bestFit="1" customWidth="1"/>
    <col min="177" max="177" width="60.85546875" style="2" bestFit="1" customWidth="1"/>
    <col min="178" max="178" width="46.42578125" style="2" bestFit="1" customWidth="1"/>
    <col min="179" max="179" width="84.42578125" style="2" bestFit="1" customWidth="1"/>
    <col min="180" max="180" width="80.5703125" style="2" bestFit="1" customWidth="1"/>
    <col min="181" max="181" width="80.28515625" style="2" bestFit="1" customWidth="1"/>
    <col min="182" max="182" width="88.7109375" style="2" bestFit="1" customWidth="1"/>
    <col min="183" max="183" width="88.85546875" style="2" bestFit="1" customWidth="1"/>
    <col min="184" max="184" width="83.5703125" style="2" bestFit="1" customWidth="1"/>
    <col min="185" max="185" width="82.140625" style="2" bestFit="1" customWidth="1"/>
    <col min="186" max="186" width="84.28515625" style="2" bestFit="1" customWidth="1"/>
    <col min="187" max="187" width="86.140625" style="2" bestFit="1" customWidth="1"/>
    <col min="188" max="188" width="83.140625" style="2" bestFit="1" customWidth="1"/>
    <col min="189" max="189" width="88.7109375" style="2" bestFit="1" customWidth="1"/>
    <col min="190" max="190" width="80.5703125" style="2" bestFit="1" customWidth="1"/>
    <col min="191" max="191" width="83.28515625" style="2" bestFit="1" customWidth="1"/>
    <col min="192" max="192" width="84" style="2" bestFit="1" customWidth="1"/>
    <col min="193" max="193" width="88.140625" style="2" bestFit="1" customWidth="1"/>
    <col min="194" max="194" width="56.42578125" style="2" bestFit="1" customWidth="1"/>
    <col min="195" max="195" width="53.42578125" style="2" bestFit="1" customWidth="1"/>
    <col min="196" max="196" width="54.5703125" style="2" bestFit="1" customWidth="1"/>
    <col min="197" max="197" width="55" style="2" bestFit="1" customWidth="1"/>
    <col min="198" max="198" width="53" style="2" bestFit="1" customWidth="1"/>
    <col min="199" max="199" width="49.85546875" style="2" bestFit="1" customWidth="1"/>
    <col min="200" max="200" width="61.85546875" style="2" bestFit="1" customWidth="1"/>
    <col min="201" max="201" width="47.42578125" style="2" bestFit="1" customWidth="1"/>
    <col min="202" max="202" width="73.28515625" style="2" bestFit="1" customWidth="1"/>
    <col min="203" max="203" width="85" style="2" bestFit="1" customWidth="1"/>
    <col min="204" max="207" width="73.28515625" style="2" bestFit="1" customWidth="1"/>
    <col min="208" max="208" width="88.42578125" style="2" bestFit="1" customWidth="1"/>
    <col min="209" max="209" width="73.28515625" style="2" bestFit="1" customWidth="1"/>
    <col min="210" max="210" width="85.5703125" style="2" bestFit="1" customWidth="1"/>
    <col min="211" max="211" width="88.5703125" style="2" bestFit="1" customWidth="1"/>
    <col min="212" max="212" width="82.28515625" style="2" bestFit="1" customWidth="1"/>
    <col min="213" max="213" width="82.42578125" style="2" bestFit="1" customWidth="1"/>
    <col min="214" max="214" width="85.140625" style="2" bestFit="1" customWidth="1"/>
    <col min="215" max="215" width="84.140625" style="2" bestFit="1" customWidth="1"/>
    <col min="216" max="216" width="77.85546875" style="2" bestFit="1" customWidth="1"/>
    <col min="217" max="217" width="79.85546875" style="2" bestFit="1" customWidth="1"/>
    <col min="218" max="218" width="85.5703125" style="2" bestFit="1" customWidth="1"/>
    <col min="219" max="219" width="82.28515625" style="2" bestFit="1" customWidth="1"/>
    <col min="220" max="220" width="88.5703125" style="2" bestFit="1" customWidth="1"/>
    <col min="221" max="221" width="77" style="2" bestFit="1" customWidth="1"/>
    <col min="222" max="222" width="83.7109375" style="2" bestFit="1" customWidth="1"/>
    <col min="223" max="223" width="87.28515625" style="2" bestFit="1" customWidth="1"/>
    <col min="224" max="224" width="56.42578125" style="2" bestFit="1" customWidth="1"/>
    <col min="225" max="225" width="53.42578125" style="2" bestFit="1" customWidth="1"/>
    <col min="226" max="226" width="54.5703125" style="2" bestFit="1" customWidth="1"/>
    <col min="227" max="227" width="55" style="2" bestFit="1" customWidth="1"/>
    <col min="228" max="228" width="53" style="2" bestFit="1" customWidth="1"/>
    <col min="229" max="229" width="49.85546875" style="2" bestFit="1" customWidth="1"/>
    <col min="230" max="230" width="61.85546875" style="2" bestFit="1" customWidth="1"/>
    <col min="231" max="231" width="47.42578125" style="2" bestFit="1" customWidth="1"/>
    <col min="232" max="232" width="74.7109375" style="2" bestFit="1" customWidth="1"/>
    <col min="233" max="233" width="40.42578125" style="2" bestFit="1" customWidth="1"/>
    <col min="234" max="234" width="29.28515625" style="2" bestFit="1" customWidth="1"/>
    <col min="235" max="235" width="45.85546875" style="2" bestFit="1" customWidth="1"/>
    <col min="236" max="236" width="43.85546875" style="2" bestFit="1" customWidth="1"/>
    <col min="237" max="237" width="46.28515625" style="2" bestFit="1" customWidth="1"/>
    <col min="238" max="238" width="85.42578125" style="2" bestFit="1" customWidth="1"/>
    <col min="239" max="239" width="47.7109375" style="2" bestFit="1" customWidth="1"/>
    <col min="240" max="240" width="82.7109375" style="2" bestFit="1" customWidth="1"/>
    <col min="241" max="241" width="63.7109375" style="2" bestFit="1" customWidth="1"/>
    <col min="242" max="242" width="51.140625" style="2" bestFit="1" customWidth="1"/>
    <col min="243" max="243" width="58" style="2" bestFit="1" customWidth="1"/>
    <col min="244" max="244" width="60.5703125" style="2" bestFit="1" customWidth="1"/>
    <col min="245" max="245" width="52.85546875" style="2" bestFit="1" customWidth="1"/>
    <col min="246" max="246" width="46.7109375" style="2" bestFit="1" customWidth="1"/>
    <col min="247" max="247" width="48.5703125" style="2" bestFit="1" customWidth="1"/>
    <col min="248" max="248" width="66.7109375" style="2" bestFit="1" customWidth="1"/>
    <col min="249" max="249" width="64.42578125" style="2" bestFit="1" customWidth="1"/>
    <col min="250" max="250" width="57.28515625" style="2" bestFit="1" customWidth="1"/>
    <col min="251" max="251" width="58.140625" style="2" bestFit="1" customWidth="1"/>
    <col min="252" max="252" width="58" style="2" bestFit="1" customWidth="1"/>
    <col min="253" max="253" width="56.140625" style="2" bestFit="1" customWidth="1"/>
    <col min="254" max="254" width="56.42578125" style="2" bestFit="1" customWidth="1"/>
    <col min="255" max="255" width="53.42578125" style="2" bestFit="1" customWidth="1"/>
    <col min="256" max="256" width="54.5703125" style="2" bestFit="1" customWidth="1"/>
    <col min="257" max="257" width="55" style="2" bestFit="1" customWidth="1"/>
    <col min="258" max="258" width="53" style="2" bestFit="1" customWidth="1"/>
    <col min="259" max="259" width="49.85546875" style="2" bestFit="1" customWidth="1"/>
    <col min="260" max="260" width="61.85546875" style="2" bestFit="1" customWidth="1"/>
    <col min="261" max="261" width="47.42578125" style="2" bestFit="1" customWidth="1"/>
    <col min="262" max="262" width="44" style="2" bestFit="1" customWidth="1"/>
    <col min="263" max="263" width="85.140625" style="2" bestFit="1" customWidth="1"/>
    <col min="264" max="264" width="68.42578125" style="2" bestFit="1" customWidth="1"/>
    <col min="265" max="265" width="86.140625" style="2" bestFit="1" customWidth="1"/>
    <col min="266" max="266" width="85.7109375" style="2" bestFit="1" customWidth="1"/>
    <col min="267" max="267" width="77.5703125" style="2" bestFit="1" customWidth="1"/>
    <col min="268" max="268" width="32.7109375" style="2" bestFit="1" customWidth="1"/>
    <col min="269" max="269" width="38.28515625" style="2" bestFit="1" customWidth="1"/>
    <col min="270" max="270" width="59.85546875" style="2" bestFit="1" customWidth="1"/>
    <col min="271" max="271" width="73.7109375" style="2" bestFit="1" customWidth="1"/>
    <col min="272" max="272" width="86.85546875" style="2" bestFit="1" customWidth="1"/>
    <col min="273" max="273" width="88.140625" style="2" bestFit="1" customWidth="1"/>
    <col min="274" max="274" width="69.5703125" style="2" bestFit="1" customWidth="1"/>
    <col min="275" max="275" width="88.28515625" style="2" bestFit="1" customWidth="1"/>
    <col min="276" max="276" width="30.28515625" style="2" bestFit="1" customWidth="1"/>
    <col min="277" max="277" width="79.7109375" style="2" bestFit="1" customWidth="1"/>
    <col min="278" max="278" width="65.42578125" style="2" bestFit="1" customWidth="1"/>
    <col min="279" max="279" width="29" style="2" bestFit="1" customWidth="1"/>
    <col min="280" max="280" width="17.42578125" style="2" bestFit="1" customWidth="1"/>
    <col min="281" max="281" width="53.85546875" style="2" bestFit="1" customWidth="1"/>
    <col min="282" max="282" width="84" style="2" bestFit="1" customWidth="1"/>
    <col min="283" max="283" width="44" style="2" bestFit="1" customWidth="1"/>
    <col min="284" max="284" width="73.42578125" style="2" bestFit="1" customWidth="1"/>
    <col min="285" max="285" width="15.140625" style="2" bestFit="1" customWidth="1"/>
    <col min="286" max="286" width="19.140625" style="2" bestFit="1" customWidth="1"/>
    <col min="287" max="287" width="24.85546875" style="2" bestFit="1" customWidth="1"/>
    <col min="288" max="288" width="74.7109375" style="2" bestFit="1" customWidth="1"/>
    <col min="289" max="289" width="83.7109375" style="2" bestFit="1" customWidth="1"/>
    <col min="290" max="290" width="63.5703125" style="2" bestFit="1" customWidth="1"/>
    <col min="291" max="291" width="86.140625" style="2" bestFit="1" customWidth="1"/>
    <col min="292" max="292" width="82.28515625" style="2" bestFit="1" customWidth="1"/>
    <col min="293" max="293" width="88.42578125" style="2" bestFit="1" customWidth="1"/>
    <col min="294" max="294" width="39.7109375" style="2" bestFit="1" customWidth="1"/>
    <col min="295" max="295" width="34.42578125" style="2" bestFit="1" customWidth="1"/>
    <col min="296" max="296" width="36" style="2" bestFit="1" customWidth="1"/>
    <col min="297" max="300" width="60.7109375" style="2" bestFit="1" customWidth="1"/>
    <col min="301" max="301" width="78.5703125" style="2" bestFit="1" customWidth="1"/>
    <col min="302" max="302" width="54" style="2" bestFit="1" customWidth="1"/>
    <col min="303" max="303" width="53.5703125" style="2" bestFit="1" customWidth="1"/>
    <col min="304" max="304" width="54" style="2" bestFit="1" customWidth="1"/>
    <col min="305" max="305" width="53.5703125" style="2" bestFit="1" customWidth="1"/>
    <col min="306" max="306" width="54.85546875" style="2" bestFit="1" customWidth="1"/>
    <col min="307" max="307" width="70.28515625" style="2" bestFit="1" customWidth="1"/>
    <col min="308" max="308" width="21.140625" style="2" bestFit="1" customWidth="1"/>
    <col min="309" max="309" width="40.140625" style="2" bestFit="1" customWidth="1"/>
    <col min="310" max="310" width="21.7109375" style="2" bestFit="1" customWidth="1"/>
    <col min="311" max="311" width="40.5703125" style="2" bestFit="1" customWidth="1"/>
    <col min="312" max="312" width="20.85546875" style="2" bestFit="1" customWidth="1"/>
    <col min="313" max="313" width="39.85546875" style="2" bestFit="1" customWidth="1"/>
    <col min="314" max="314" width="24.85546875" style="2" bestFit="1" customWidth="1"/>
    <col min="315" max="315" width="43" style="2" bestFit="1" customWidth="1"/>
    <col min="316" max="316" width="23" style="2" bestFit="1" customWidth="1"/>
    <col min="317" max="317" width="40.85546875" style="2" bestFit="1" customWidth="1"/>
    <col min="318" max="318" width="21.5703125" style="2" bestFit="1" customWidth="1"/>
    <col min="319" max="319" width="48.7109375" style="2" bestFit="1" customWidth="1"/>
    <col min="320" max="320" width="14.140625" style="2" bestFit="1" customWidth="1"/>
    <col min="321" max="321" width="32.140625" style="2" bestFit="1" customWidth="1"/>
    <col min="322" max="322" width="26.85546875" style="2" bestFit="1" customWidth="1"/>
    <col min="323" max="323" width="45.85546875" style="2" bestFit="1" customWidth="1"/>
    <col min="324" max="324" width="89" style="2" bestFit="1" customWidth="1"/>
    <col min="325" max="325" width="76.85546875" style="2" bestFit="1" customWidth="1"/>
    <col min="326" max="326" width="82.42578125" style="2" bestFit="1" customWidth="1"/>
    <col min="327" max="327" width="84.140625" style="2" bestFit="1" customWidth="1"/>
    <col min="328" max="328" width="76.85546875" style="2" bestFit="1" customWidth="1"/>
    <col min="329" max="329" width="85.140625" style="2" bestFit="1" customWidth="1"/>
    <col min="330" max="330" width="77.28515625" style="2" bestFit="1" customWidth="1"/>
    <col min="331" max="337" width="88.7109375" style="2" bestFit="1" customWidth="1"/>
    <col min="338" max="338" width="86.7109375" style="2" bestFit="1" customWidth="1"/>
    <col min="339" max="339" width="75.42578125" style="2" bestFit="1" customWidth="1"/>
    <col min="340" max="340" width="58.7109375" style="2" bestFit="1" customWidth="1"/>
    <col min="341" max="341" width="86.28515625" style="2" bestFit="1" customWidth="1"/>
    <col min="342" max="342" width="78.5703125" style="2" bestFit="1" customWidth="1"/>
    <col min="343" max="343" width="87.7109375" style="2" bestFit="1" customWidth="1"/>
    <col min="344" max="344" width="85.85546875" style="2" bestFit="1" customWidth="1"/>
    <col min="345" max="345" width="87.42578125" style="2" bestFit="1" customWidth="1"/>
    <col min="346" max="346" width="59.5703125" style="2" bestFit="1" customWidth="1"/>
    <col min="347" max="347" width="48.5703125" style="2" bestFit="1" customWidth="1"/>
    <col min="348" max="348" width="89.140625" style="2"/>
    <col min="349" max="349" width="55.140625" style="2" bestFit="1" customWidth="1"/>
    <col min="350" max="350" width="40.85546875" style="2" bestFit="1" customWidth="1"/>
    <col min="351" max="351" width="19.140625" style="2" bestFit="1" customWidth="1"/>
    <col min="352" max="352" width="83.140625" style="2" bestFit="1" customWidth="1"/>
    <col min="353" max="353" width="87.140625" style="2" bestFit="1" customWidth="1"/>
    <col min="354" max="354" width="86.140625" style="2" bestFit="1" customWidth="1"/>
    <col min="355" max="355" width="85.85546875" style="2" bestFit="1" customWidth="1"/>
    <col min="356" max="356" width="86" style="2" bestFit="1" customWidth="1"/>
    <col min="357" max="360" width="85.85546875" style="2" bestFit="1" customWidth="1"/>
    <col min="361" max="361" width="84.7109375" style="2" bestFit="1" customWidth="1"/>
    <col min="362" max="362" width="8.85546875" style="2" bestFit="1" customWidth="1"/>
    <col min="363" max="363" width="77.28515625" style="2" bestFit="1" customWidth="1"/>
    <col min="364" max="364" width="87.42578125" style="2" bestFit="1" customWidth="1"/>
    <col min="365" max="365" width="88.28515625" style="2" bestFit="1" customWidth="1"/>
    <col min="366" max="366" width="87.42578125" style="2" bestFit="1" customWidth="1"/>
    <col min="367" max="367" width="53.85546875" style="2" bestFit="1" customWidth="1"/>
    <col min="368" max="371" width="81.7109375" style="2" bestFit="1" customWidth="1"/>
    <col min="372" max="372" width="86.140625" style="2" bestFit="1" customWidth="1"/>
    <col min="373" max="373" width="89" style="2" bestFit="1" customWidth="1"/>
    <col min="374" max="374" width="88.140625" style="2" bestFit="1" customWidth="1"/>
    <col min="375" max="375" width="10.7109375" style="2" bestFit="1" customWidth="1"/>
    <col min="376" max="16384" width="89.140625" style="2"/>
  </cols>
  <sheetData>
    <row r="1" spans="1:375" s="9" customFormat="1" ht="60" x14ac:dyDescent="0.25">
      <c r="A1" s="9" t="s">
        <v>41</v>
      </c>
      <c r="B1" s="9" t="s">
        <v>44</v>
      </c>
      <c r="C1" s="9" t="s">
        <v>45</v>
      </c>
      <c r="D1" s="26" t="s">
        <v>46</v>
      </c>
      <c r="E1" s="26" t="s">
        <v>47</v>
      </c>
      <c r="F1" s="26" t="s">
        <v>48</v>
      </c>
      <c r="G1" s="26" t="s">
        <v>49</v>
      </c>
      <c r="H1" s="24" t="s">
        <v>50</v>
      </c>
      <c r="I1" s="24" t="s">
        <v>51</v>
      </c>
      <c r="J1" s="24" t="s">
        <v>34</v>
      </c>
      <c r="K1" s="24" t="s">
        <v>52</v>
      </c>
      <c r="L1" s="24" t="s">
        <v>49</v>
      </c>
      <c r="M1" s="24" t="s">
        <v>53</v>
      </c>
      <c r="N1" s="24" t="s">
        <v>54</v>
      </c>
      <c r="O1" s="24" t="s">
        <v>54</v>
      </c>
      <c r="P1" s="24" t="s">
        <v>54</v>
      </c>
      <c r="Q1" s="24" t="s">
        <v>54</v>
      </c>
      <c r="R1" s="24" t="s">
        <v>54</v>
      </c>
      <c r="S1" s="24" t="s">
        <v>54</v>
      </c>
      <c r="T1" s="24" t="s">
        <v>54</v>
      </c>
      <c r="U1" s="24" t="s">
        <v>55</v>
      </c>
      <c r="V1" s="24" t="s">
        <v>55</v>
      </c>
      <c r="W1" s="24" t="s">
        <v>55</v>
      </c>
      <c r="X1" s="24" t="s">
        <v>55</v>
      </c>
      <c r="Y1" s="24" t="s">
        <v>55</v>
      </c>
      <c r="Z1" s="24" t="s">
        <v>55</v>
      </c>
      <c r="AA1" s="24" t="s">
        <v>55</v>
      </c>
      <c r="AB1" s="24" t="s">
        <v>55</v>
      </c>
      <c r="AC1" s="24" t="s">
        <v>55</v>
      </c>
      <c r="AD1" s="24" t="s">
        <v>55</v>
      </c>
      <c r="AE1" s="24" t="s">
        <v>55</v>
      </c>
      <c r="AF1" s="24" t="s">
        <v>55</v>
      </c>
      <c r="AG1" s="24" t="s">
        <v>55</v>
      </c>
      <c r="AH1" s="24" t="s">
        <v>55</v>
      </c>
      <c r="AI1" s="24" t="s">
        <v>55</v>
      </c>
      <c r="AJ1" s="24" t="s">
        <v>55</v>
      </c>
      <c r="AK1" s="24" t="s">
        <v>55</v>
      </c>
      <c r="AL1" s="24" t="s">
        <v>55</v>
      </c>
      <c r="AM1" s="24" t="s">
        <v>55</v>
      </c>
      <c r="AN1" s="24" t="s">
        <v>55</v>
      </c>
      <c r="AO1" s="24" t="s">
        <v>55</v>
      </c>
      <c r="AP1" s="24" t="s">
        <v>55</v>
      </c>
      <c r="AQ1" s="24" t="s">
        <v>55</v>
      </c>
      <c r="AR1" s="24" t="s">
        <v>55</v>
      </c>
      <c r="AS1" s="24" t="s">
        <v>55</v>
      </c>
      <c r="AT1" s="24" t="s">
        <v>55</v>
      </c>
      <c r="AU1" s="24" t="s">
        <v>55</v>
      </c>
      <c r="AV1" s="24" t="s">
        <v>55</v>
      </c>
      <c r="AW1" s="24" t="s">
        <v>42</v>
      </c>
      <c r="AX1" s="24" t="s">
        <v>56</v>
      </c>
      <c r="AY1" s="24" t="s">
        <v>2709</v>
      </c>
      <c r="AZ1" s="30" t="s">
        <v>57</v>
      </c>
      <c r="BA1" s="30" t="s">
        <v>2710</v>
      </c>
      <c r="BB1" s="30" t="s">
        <v>2711</v>
      </c>
      <c r="BC1" s="30" t="s">
        <v>2712</v>
      </c>
      <c r="BD1" s="30" t="s">
        <v>2713</v>
      </c>
      <c r="BE1" s="30" t="s">
        <v>2714</v>
      </c>
      <c r="BF1" s="30" t="s">
        <v>2715</v>
      </c>
      <c r="BG1" s="30" t="s">
        <v>2716</v>
      </c>
      <c r="BH1" s="30" t="s">
        <v>2717</v>
      </c>
      <c r="BI1" s="30" t="s">
        <v>2718</v>
      </c>
      <c r="BJ1" s="30" t="s">
        <v>2719</v>
      </c>
      <c r="BK1" s="30" t="s">
        <v>2720</v>
      </c>
      <c r="BL1" s="30" t="s">
        <v>2721</v>
      </c>
      <c r="BM1" s="30" t="s">
        <v>59</v>
      </c>
      <c r="BN1" s="30" t="s">
        <v>2722</v>
      </c>
      <c r="BO1" s="30" t="s">
        <v>2723</v>
      </c>
      <c r="BP1" s="30" t="s">
        <v>2724</v>
      </c>
      <c r="BQ1" s="30" t="s">
        <v>2725</v>
      </c>
      <c r="BR1" s="30" t="s">
        <v>2726</v>
      </c>
      <c r="BS1" s="30" t="s">
        <v>2727</v>
      </c>
      <c r="BT1" s="30" t="s">
        <v>2728</v>
      </c>
      <c r="BU1" s="30" t="s">
        <v>2729</v>
      </c>
      <c r="BV1" s="30" t="s">
        <v>2730</v>
      </c>
      <c r="BW1" s="30" t="s">
        <v>60</v>
      </c>
      <c r="BX1" s="30" t="s">
        <v>2731</v>
      </c>
      <c r="BY1" s="30" t="s">
        <v>2732</v>
      </c>
      <c r="BZ1" s="30" t="s">
        <v>2733</v>
      </c>
      <c r="CA1" s="30" t="s">
        <v>2734</v>
      </c>
      <c r="CB1" s="30" t="s">
        <v>2735</v>
      </c>
      <c r="CC1" s="30" t="s">
        <v>2736</v>
      </c>
      <c r="CD1" s="30" t="s">
        <v>2737</v>
      </c>
      <c r="CE1" s="30" t="s">
        <v>2738</v>
      </c>
      <c r="CF1" s="30" t="s">
        <v>2739</v>
      </c>
      <c r="CG1" s="30" t="s">
        <v>2740</v>
      </c>
      <c r="CH1" s="30" t="s">
        <v>2741</v>
      </c>
      <c r="CI1" s="30" t="s">
        <v>2742</v>
      </c>
      <c r="CJ1" s="30" t="s">
        <v>2743</v>
      </c>
      <c r="CK1" s="30" t="s">
        <v>2744</v>
      </c>
      <c r="CL1" s="30" t="s">
        <v>2745</v>
      </c>
      <c r="CM1" s="30" t="s">
        <v>2746</v>
      </c>
      <c r="CN1" s="30" t="s">
        <v>2747</v>
      </c>
      <c r="CO1" s="30" t="s">
        <v>2748</v>
      </c>
      <c r="CP1" s="30" t="s">
        <v>2749</v>
      </c>
      <c r="CQ1" s="30" t="s">
        <v>2750</v>
      </c>
      <c r="CR1" s="30" t="s">
        <v>2751</v>
      </c>
      <c r="CS1" s="30" t="s">
        <v>2752</v>
      </c>
      <c r="CT1" s="30" t="s">
        <v>2753</v>
      </c>
      <c r="CU1" s="30" t="s">
        <v>61</v>
      </c>
      <c r="CV1" s="30" t="s">
        <v>62</v>
      </c>
      <c r="CW1" s="30" t="s">
        <v>63</v>
      </c>
      <c r="CX1" s="30" t="s">
        <v>64</v>
      </c>
      <c r="CY1" s="30" t="s">
        <v>65</v>
      </c>
      <c r="CZ1" s="30" t="s">
        <v>66</v>
      </c>
      <c r="DA1" s="30" t="s">
        <v>67</v>
      </c>
      <c r="DB1" s="30" t="s">
        <v>68</v>
      </c>
      <c r="DC1" s="30" t="s">
        <v>69</v>
      </c>
      <c r="DD1" s="30" t="s">
        <v>70</v>
      </c>
      <c r="DE1" s="30" t="s">
        <v>71</v>
      </c>
      <c r="DF1" s="30" t="s">
        <v>72</v>
      </c>
      <c r="DG1" s="30" t="s">
        <v>73</v>
      </c>
      <c r="DH1" s="30" t="s">
        <v>74</v>
      </c>
      <c r="DI1" s="30" t="s">
        <v>75</v>
      </c>
      <c r="DJ1" s="30" t="s">
        <v>2754</v>
      </c>
      <c r="DK1" s="30" t="s">
        <v>76</v>
      </c>
      <c r="DL1" s="30" t="s">
        <v>2755</v>
      </c>
      <c r="DM1" s="30" t="s">
        <v>2756</v>
      </c>
      <c r="DN1" s="30" t="s">
        <v>77</v>
      </c>
      <c r="DO1" s="30" t="s">
        <v>78</v>
      </c>
      <c r="DP1" s="30" t="s">
        <v>79</v>
      </c>
      <c r="DQ1" s="30" t="s">
        <v>2757</v>
      </c>
      <c r="DR1" s="30" t="s">
        <v>80</v>
      </c>
      <c r="DS1" s="30" t="s">
        <v>2758</v>
      </c>
      <c r="DT1" s="30" t="s">
        <v>2759</v>
      </c>
      <c r="DU1" s="30" t="s">
        <v>2760</v>
      </c>
      <c r="DV1" s="30" t="s">
        <v>2761</v>
      </c>
      <c r="DW1" s="30" t="s">
        <v>2762</v>
      </c>
      <c r="DX1" s="30" t="s">
        <v>2763</v>
      </c>
      <c r="DY1" s="30" t="s">
        <v>2764</v>
      </c>
      <c r="DZ1" s="30" t="s">
        <v>2765</v>
      </c>
      <c r="EA1" s="30" t="s">
        <v>2766</v>
      </c>
      <c r="EB1" s="30" t="s">
        <v>2767</v>
      </c>
      <c r="EC1" s="30" t="s">
        <v>2768</v>
      </c>
      <c r="ED1" s="30" t="s">
        <v>2769</v>
      </c>
      <c r="EE1" s="30" t="s">
        <v>2770</v>
      </c>
      <c r="EF1" s="30" t="s">
        <v>2771</v>
      </c>
      <c r="EG1" s="30" t="s">
        <v>2772</v>
      </c>
      <c r="EH1" s="30" t="s">
        <v>2773</v>
      </c>
      <c r="EI1" s="30" t="s">
        <v>2774</v>
      </c>
      <c r="EJ1" s="30" t="s">
        <v>2775</v>
      </c>
      <c r="EK1" s="30" t="s">
        <v>2776</v>
      </c>
      <c r="EL1" s="30" t="s">
        <v>2777</v>
      </c>
      <c r="EM1" s="30" t="s">
        <v>81</v>
      </c>
      <c r="EN1" s="30" t="s">
        <v>2778</v>
      </c>
      <c r="EO1" s="30" t="s">
        <v>2779</v>
      </c>
      <c r="EP1" s="30" t="s">
        <v>2780</v>
      </c>
      <c r="EQ1" s="30" t="s">
        <v>2781</v>
      </c>
      <c r="ER1" s="30" t="s">
        <v>2782</v>
      </c>
      <c r="ES1" s="30" t="s">
        <v>2783</v>
      </c>
      <c r="ET1" s="30" t="s">
        <v>2784</v>
      </c>
      <c r="EU1" s="30" t="s">
        <v>2785</v>
      </c>
      <c r="EV1" s="30" t="s">
        <v>2786</v>
      </c>
      <c r="EW1" s="30" t="s">
        <v>2787</v>
      </c>
      <c r="EX1" s="30" t="s">
        <v>2788</v>
      </c>
      <c r="EY1" s="30" t="s">
        <v>2789</v>
      </c>
      <c r="EZ1" s="30" t="s">
        <v>2790</v>
      </c>
      <c r="FA1" s="30" t="s">
        <v>2791</v>
      </c>
      <c r="FB1" s="30" t="s">
        <v>2792</v>
      </c>
      <c r="FC1" s="30" t="s">
        <v>2793</v>
      </c>
      <c r="FD1" s="30" t="s">
        <v>2794</v>
      </c>
      <c r="FE1" s="30" t="s">
        <v>2795</v>
      </c>
      <c r="FF1" s="30" t="s">
        <v>2796</v>
      </c>
      <c r="FG1" s="30" t="s">
        <v>2797</v>
      </c>
      <c r="FH1" s="30" t="s">
        <v>2798</v>
      </c>
      <c r="FI1" s="30" t="s">
        <v>2799</v>
      </c>
      <c r="FJ1" s="30" t="s">
        <v>2800</v>
      </c>
      <c r="FK1" s="30" t="s">
        <v>2801</v>
      </c>
      <c r="FL1" s="30" t="s">
        <v>2802</v>
      </c>
      <c r="FM1" s="30" t="s">
        <v>2803</v>
      </c>
      <c r="FN1" s="30" t="s">
        <v>2804</v>
      </c>
      <c r="FO1" s="30" t="s">
        <v>2805</v>
      </c>
      <c r="FP1" s="30" t="s">
        <v>2806</v>
      </c>
      <c r="FQ1" s="30" t="s">
        <v>2807</v>
      </c>
      <c r="FR1" s="30" t="s">
        <v>2808</v>
      </c>
      <c r="FS1" s="30" t="s">
        <v>2809</v>
      </c>
      <c r="FT1" s="30" t="s">
        <v>2810</v>
      </c>
      <c r="FU1" s="30" t="s">
        <v>2811</v>
      </c>
      <c r="FV1" s="30" t="s">
        <v>2812</v>
      </c>
      <c r="FW1" s="30" t="s">
        <v>82</v>
      </c>
      <c r="FX1" s="30" t="s">
        <v>2813</v>
      </c>
      <c r="FY1" s="30" t="s">
        <v>2814</v>
      </c>
      <c r="FZ1" s="30" t="s">
        <v>2815</v>
      </c>
      <c r="GA1" s="30" t="s">
        <v>2816</v>
      </c>
      <c r="GB1" s="30" t="s">
        <v>2817</v>
      </c>
      <c r="GC1" s="30" t="s">
        <v>2818</v>
      </c>
      <c r="GD1" s="30" t="s">
        <v>2819</v>
      </c>
      <c r="GE1" s="30" t="s">
        <v>2820</v>
      </c>
      <c r="GF1" s="30" t="s">
        <v>2821</v>
      </c>
      <c r="GG1" s="30" t="s">
        <v>2822</v>
      </c>
      <c r="GH1" s="30" t="s">
        <v>2823</v>
      </c>
      <c r="GI1" s="30" t="s">
        <v>2824</v>
      </c>
      <c r="GJ1" s="30" t="s">
        <v>2825</v>
      </c>
      <c r="GK1" s="30" t="s">
        <v>2826</v>
      </c>
      <c r="GL1" s="30" t="s">
        <v>2827</v>
      </c>
      <c r="GM1" s="30" t="s">
        <v>2828</v>
      </c>
      <c r="GN1" s="30" t="s">
        <v>2829</v>
      </c>
      <c r="GO1" s="30" t="s">
        <v>2830</v>
      </c>
      <c r="GP1" s="30" t="s">
        <v>2831</v>
      </c>
      <c r="GQ1" s="30" t="s">
        <v>2832</v>
      </c>
      <c r="GR1" s="30" t="s">
        <v>2833</v>
      </c>
      <c r="GS1" s="30" t="s">
        <v>2834</v>
      </c>
      <c r="GT1" s="30" t="s">
        <v>2835</v>
      </c>
      <c r="GU1" s="30" t="s">
        <v>2836</v>
      </c>
      <c r="GV1" s="30" t="s">
        <v>2837</v>
      </c>
      <c r="GW1" s="30" t="s">
        <v>2838</v>
      </c>
      <c r="GX1" s="30" t="s">
        <v>2839</v>
      </c>
      <c r="GY1" s="30" t="s">
        <v>2840</v>
      </c>
      <c r="GZ1" s="30" t="s">
        <v>2841</v>
      </c>
      <c r="HA1" s="30" t="s">
        <v>2842</v>
      </c>
      <c r="HB1" s="30" t="s">
        <v>2843</v>
      </c>
      <c r="HC1" s="30" t="s">
        <v>2844</v>
      </c>
      <c r="HD1" s="30" t="s">
        <v>2845</v>
      </c>
      <c r="HE1" s="30" t="s">
        <v>2846</v>
      </c>
      <c r="HF1" s="30" t="s">
        <v>2847</v>
      </c>
      <c r="HG1" s="30" t="s">
        <v>2848</v>
      </c>
      <c r="HH1" s="30" t="s">
        <v>2849</v>
      </c>
      <c r="HI1" s="30" t="s">
        <v>2850</v>
      </c>
      <c r="HJ1" s="30" t="s">
        <v>2851</v>
      </c>
      <c r="HK1" s="30" t="s">
        <v>2852</v>
      </c>
      <c r="HL1" s="30" t="s">
        <v>2853</v>
      </c>
      <c r="HM1" s="30" t="s">
        <v>2854</v>
      </c>
      <c r="HN1" s="30" t="s">
        <v>2855</v>
      </c>
      <c r="HO1" s="30" t="s">
        <v>2856</v>
      </c>
      <c r="HP1" s="30" t="s">
        <v>2857</v>
      </c>
      <c r="HQ1" s="30" t="s">
        <v>2858</v>
      </c>
      <c r="HR1" s="30" t="s">
        <v>2859</v>
      </c>
      <c r="HS1" s="30" t="s">
        <v>2860</v>
      </c>
      <c r="HT1" s="30" t="s">
        <v>2861</v>
      </c>
      <c r="HU1" s="30" t="s">
        <v>2862</v>
      </c>
      <c r="HV1" s="30" t="s">
        <v>2863</v>
      </c>
      <c r="HW1" s="30" t="s">
        <v>2864</v>
      </c>
      <c r="HX1" s="30" t="s">
        <v>83</v>
      </c>
      <c r="HY1" s="30" t="s">
        <v>2865</v>
      </c>
      <c r="HZ1" s="30" t="s">
        <v>2866</v>
      </c>
      <c r="IA1" s="30" t="s">
        <v>2867</v>
      </c>
      <c r="IB1" s="30" t="s">
        <v>2868</v>
      </c>
      <c r="IC1" s="30" t="s">
        <v>2869</v>
      </c>
      <c r="ID1" s="30" t="s">
        <v>84</v>
      </c>
      <c r="IE1" s="30" t="s">
        <v>85</v>
      </c>
      <c r="IF1" s="30" t="s">
        <v>86</v>
      </c>
      <c r="IG1" s="30" t="s">
        <v>2870</v>
      </c>
      <c r="IH1" s="30" t="s">
        <v>2871</v>
      </c>
      <c r="II1" s="30" t="s">
        <v>2872</v>
      </c>
      <c r="IJ1" s="30" t="s">
        <v>2873</v>
      </c>
      <c r="IK1" s="30" t="s">
        <v>2874</v>
      </c>
      <c r="IL1" s="30" t="s">
        <v>2875</v>
      </c>
      <c r="IM1" s="30" t="s">
        <v>2876</v>
      </c>
      <c r="IN1" s="30" t="s">
        <v>2877</v>
      </c>
      <c r="IO1" s="30" t="s">
        <v>2878</v>
      </c>
      <c r="IP1" s="30" t="s">
        <v>2879</v>
      </c>
      <c r="IQ1" s="30" t="s">
        <v>2880</v>
      </c>
      <c r="IR1" s="30" t="s">
        <v>2881</v>
      </c>
      <c r="IS1" s="30" t="s">
        <v>2882</v>
      </c>
      <c r="IT1" s="30" t="s">
        <v>2883</v>
      </c>
      <c r="IU1" s="30" t="s">
        <v>2884</v>
      </c>
      <c r="IV1" s="30" t="s">
        <v>2885</v>
      </c>
      <c r="IW1" s="30" t="s">
        <v>2886</v>
      </c>
      <c r="IX1" s="30" t="s">
        <v>2887</v>
      </c>
      <c r="IY1" s="30" t="s">
        <v>2888</v>
      </c>
      <c r="IZ1" s="30" t="s">
        <v>2889</v>
      </c>
      <c r="JA1" s="30" t="s">
        <v>2890</v>
      </c>
      <c r="JB1" s="30" t="s">
        <v>2891</v>
      </c>
      <c r="JC1" s="30" t="s">
        <v>2892</v>
      </c>
      <c r="JD1" s="30" t="s">
        <v>2893</v>
      </c>
      <c r="JE1" s="30" t="s">
        <v>2894</v>
      </c>
      <c r="JF1" s="30" t="s">
        <v>2895</v>
      </c>
      <c r="JG1" s="30" t="s">
        <v>2896</v>
      </c>
      <c r="JH1" s="68" t="s">
        <v>2897</v>
      </c>
      <c r="JI1" s="68" t="s">
        <v>2898</v>
      </c>
      <c r="JJ1" s="68" t="s">
        <v>2899</v>
      </c>
      <c r="JK1" s="68" t="s">
        <v>2900</v>
      </c>
      <c r="JL1" s="25" t="s">
        <v>2901</v>
      </c>
      <c r="JM1" s="25" t="s">
        <v>2902</v>
      </c>
      <c r="JN1" s="68" t="s">
        <v>2903</v>
      </c>
      <c r="JO1" s="68" t="s">
        <v>2904</v>
      </c>
      <c r="JP1" s="25" t="s">
        <v>2905</v>
      </c>
      <c r="JQ1" s="25" t="s">
        <v>2906</v>
      </c>
      <c r="JR1" s="68" t="s">
        <v>2907</v>
      </c>
      <c r="JS1" s="25" t="s">
        <v>87</v>
      </c>
      <c r="JT1" s="25" t="s">
        <v>88</v>
      </c>
      <c r="JU1" s="25" t="s">
        <v>740</v>
      </c>
      <c r="JV1" s="25" t="s">
        <v>741</v>
      </c>
      <c r="JW1" s="25" t="s">
        <v>742</v>
      </c>
      <c r="JX1" s="25" t="s">
        <v>743</v>
      </c>
      <c r="JY1" s="25" t="s">
        <v>89</v>
      </c>
      <c r="JZ1" s="25" t="s">
        <v>90</v>
      </c>
      <c r="KA1" s="25" t="s">
        <v>91</v>
      </c>
      <c r="KB1" s="25" t="s">
        <v>744</v>
      </c>
      <c r="KC1" s="25" t="s">
        <v>745</v>
      </c>
      <c r="KD1" s="68" t="s">
        <v>746</v>
      </c>
      <c r="KE1" s="25" t="s">
        <v>747</v>
      </c>
      <c r="KF1" s="25" t="s">
        <v>748</v>
      </c>
      <c r="KG1" s="28" t="s">
        <v>749</v>
      </c>
      <c r="KH1" s="28" t="s">
        <v>92</v>
      </c>
      <c r="KI1" s="28" t="s">
        <v>93</v>
      </c>
      <c r="KJ1" s="28" t="s">
        <v>94</v>
      </c>
      <c r="KK1" s="28" t="s">
        <v>750</v>
      </c>
      <c r="KL1" s="28" t="s">
        <v>751</v>
      </c>
      <c r="KM1" s="28" t="s">
        <v>752</v>
      </c>
      <c r="KN1" s="28" t="s">
        <v>95</v>
      </c>
      <c r="KO1" s="28" t="s">
        <v>96</v>
      </c>
      <c r="KP1" s="28" t="s">
        <v>753</v>
      </c>
      <c r="KQ1" s="28" t="s">
        <v>754</v>
      </c>
      <c r="KR1" s="28" t="s">
        <v>755</v>
      </c>
      <c r="KS1" s="28" t="s">
        <v>756</v>
      </c>
      <c r="KT1" s="28" t="s">
        <v>757</v>
      </c>
      <c r="KU1" s="28" t="s">
        <v>97</v>
      </c>
      <c r="KV1" s="28" t="s">
        <v>98</v>
      </c>
      <c r="KW1" s="28" t="s">
        <v>99</v>
      </c>
      <c r="KX1" s="28" t="s">
        <v>100</v>
      </c>
      <c r="KY1" s="28" t="s">
        <v>101</v>
      </c>
      <c r="KZ1" s="28" t="s">
        <v>102</v>
      </c>
      <c r="LA1" s="28" t="s">
        <v>103</v>
      </c>
      <c r="LB1" s="28" t="s">
        <v>104</v>
      </c>
      <c r="LC1" s="28" t="s">
        <v>105</v>
      </c>
      <c r="LD1" s="28" t="s">
        <v>106</v>
      </c>
      <c r="LE1" s="28" t="s">
        <v>107</v>
      </c>
      <c r="LF1" s="28" t="s">
        <v>108</v>
      </c>
      <c r="LG1" s="28" t="s">
        <v>109</v>
      </c>
      <c r="LH1" s="28" t="s">
        <v>110</v>
      </c>
      <c r="LI1" s="28" t="s">
        <v>111</v>
      </c>
      <c r="LJ1" s="28" t="s">
        <v>112</v>
      </c>
      <c r="LK1" s="28" t="s">
        <v>113</v>
      </c>
      <c r="LL1" s="28" t="s">
        <v>758</v>
      </c>
      <c r="LM1" s="28" t="s">
        <v>2908</v>
      </c>
      <c r="LN1" s="28" t="s">
        <v>2909</v>
      </c>
      <c r="LO1" s="28" t="s">
        <v>2910</v>
      </c>
      <c r="LP1" s="28" t="s">
        <v>2911</v>
      </c>
      <c r="LQ1" s="28" t="s">
        <v>2912</v>
      </c>
      <c r="LR1" s="28" t="s">
        <v>2913</v>
      </c>
      <c r="LS1" s="28" t="s">
        <v>2914</v>
      </c>
      <c r="LT1" s="28" t="s">
        <v>2915</v>
      </c>
      <c r="LU1" s="28" t="s">
        <v>2916</v>
      </c>
      <c r="LV1" s="28" t="s">
        <v>2917</v>
      </c>
      <c r="LW1" s="28" t="s">
        <v>2918</v>
      </c>
      <c r="LX1" s="28" t="s">
        <v>2919</v>
      </c>
      <c r="LY1" s="28" t="s">
        <v>2920</v>
      </c>
      <c r="LZ1" s="28" t="s">
        <v>2921</v>
      </c>
      <c r="MA1" s="28" t="s">
        <v>2922</v>
      </c>
      <c r="MB1" s="28" t="s">
        <v>2923</v>
      </c>
      <c r="MC1" s="28" t="s">
        <v>2924</v>
      </c>
      <c r="MD1" s="28" t="s">
        <v>2925</v>
      </c>
      <c r="ME1" s="28" t="s">
        <v>2926</v>
      </c>
      <c r="MF1" s="28" t="s">
        <v>2927</v>
      </c>
      <c r="MG1" s="28" t="s">
        <v>2928</v>
      </c>
      <c r="MH1" s="28" t="s">
        <v>2929</v>
      </c>
      <c r="MI1" s="28" t="s">
        <v>2930</v>
      </c>
      <c r="MJ1" s="28" t="s">
        <v>2931</v>
      </c>
      <c r="MK1" s="28" t="s">
        <v>2932</v>
      </c>
      <c r="ML1" s="28" t="s">
        <v>2933</v>
      </c>
      <c r="MM1" s="28" t="s">
        <v>2934</v>
      </c>
      <c r="MN1" s="28" t="s">
        <v>2935</v>
      </c>
      <c r="MO1" s="28" t="s">
        <v>2936</v>
      </c>
      <c r="MP1" s="28" t="s">
        <v>2937</v>
      </c>
      <c r="MQ1" s="28" t="s">
        <v>2938</v>
      </c>
      <c r="MR1" s="28" t="s">
        <v>2939</v>
      </c>
      <c r="MS1" s="28" t="s">
        <v>2940</v>
      </c>
      <c r="MT1" s="28" t="s">
        <v>2941</v>
      </c>
      <c r="MU1" s="28" t="s">
        <v>2942</v>
      </c>
      <c r="MV1" s="28" t="s">
        <v>2943</v>
      </c>
      <c r="MW1" s="28" t="s">
        <v>2944</v>
      </c>
      <c r="MX1" s="28" t="s">
        <v>2945</v>
      </c>
      <c r="MY1" s="27" t="s">
        <v>2946</v>
      </c>
      <c r="MZ1" s="27" t="s">
        <v>2947</v>
      </c>
      <c r="NA1" s="27" t="s">
        <v>2948</v>
      </c>
      <c r="NB1" s="27" t="s">
        <v>2949</v>
      </c>
      <c r="NC1" s="27" t="s">
        <v>2950</v>
      </c>
      <c r="ND1" s="27" t="s">
        <v>2951</v>
      </c>
      <c r="NE1" s="68" t="s">
        <v>2952</v>
      </c>
      <c r="NF1" s="68" t="s">
        <v>2953</v>
      </c>
      <c r="NG1" s="27" t="s">
        <v>2954</v>
      </c>
      <c r="NH1" s="27" t="s">
        <v>2955</v>
      </c>
      <c r="NI1" s="27" t="s">
        <v>2956</v>
      </c>
      <c r="NJ1" s="27" t="s">
        <v>2957</v>
      </c>
      <c r="NK1" s="9" t="s">
        <v>2708</v>
      </c>
    </row>
    <row r="2" spans="1:375" x14ac:dyDescent="0.25">
      <c r="A2" s="2">
        <v>40</v>
      </c>
      <c r="B2" s="2" t="s">
        <v>114</v>
      </c>
      <c r="C2" s="31">
        <v>44069.661805555559</v>
      </c>
      <c r="D2" s="32" t="s">
        <v>207</v>
      </c>
      <c r="E2" s="32" t="s">
        <v>159</v>
      </c>
      <c r="F2" s="32" t="s">
        <v>160</v>
      </c>
      <c r="G2" s="32" t="s">
        <v>208</v>
      </c>
      <c r="H2" s="33" t="s">
        <v>126</v>
      </c>
      <c r="I2" s="33" t="s">
        <v>162</v>
      </c>
      <c r="J2" s="33" t="s">
        <v>209</v>
      </c>
      <c r="K2" s="33">
        <v>1</v>
      </c>
      <c r="L2" s="33">
        <v>33</v>
      </c>
      <c r="M2" s="33">
        <v>3</v>
      </c>
      <c r="N2" s="33"/>
      <c r="O2" s="33"/>
      <c r="P2" s="33">
        <v>2</v>
      </c>
      <c r="Q2" s="33"/>
      <c r="R2" s="33"/>
      <c r="S2" s="33"/>
      <c r="T2" s="33"/>
      <c r="U2" s="33"/>
      <c r="V2" s="33"/>
      <c r="W2" s="33"/>
      <c r="X2" s="33"/>
      <c r="Y2" s="33"/>
      <c r="Z2" s="33"/>
      <c r="AA2" s="33"/>
      <c r="AB2" s="33"/>
      <c r="AC2" s="33"/>
      <c r="AD2" s="33"/>
      <c r="AE2" s="33"/>
      <c r="AF2" s="33"/>
      <c r="AG2" s="33"/>
      <c r="AH2" s="33">
        <v>2</v>
      </c>
      <c r="AI2" s="33"/>
      <c r="AJ2" s="33"/>
      <c r="AK2" s="33"/>
      <c r="AL2" s="33"/>
      <c r="AM2" s="33"/>
      <c r="AN2" s="33"/>
      <c r="AO2" s="33"/>
      <c r="AP2" s="33"/>
      <c r="AQ2" s="33"/>
      <c r="AR2" s="33"/>
      <c r="AS2" s="33"/>
      <c r="AT2" s="33"/>
      <c r="AU2" s="33"/>
      <c r="AV2" s="33"/>
      <c r="AW2" s="33">
        <v>2</v>
      </c>
      <c r="AX2" s="33">
        <v>1</v>
      </c>
      <c r="AY2" s="33">
        <v>0</v>
      </c>
      <c r="AZ2" s="34">
        <v>1</v>
      </c>
      <c r="BA2" s="34">
        <v>1</v>
      </c>
      <c r="BB2" s="34">
        <v>0</v>
      </c>
      <c r="BC2" s="34">
        <v>0</v>
      </c>
      <c r="BD2" s="34">
        <v>0</v>
      </c>
      <c r="BE2" s="34">
        <v>0</v>
      </c>
      <c r="BF2" s="34">
        <v>0</v>
      </c>
      <c r="BG2" s="34">
        <v>0</v>
      </c>
      <c r="BH2" s="34">
        <v>0</v>
      </c>
      <c r="BI2" s="34">
        <v>0</v>
      </c>
      <c r="BJ2" s="34">
        <v>0</v>
      </c>
      <c r="BK2" s="34">
        <v>0</v>
      </c>
      <c r="BL2" s="34">
        <v>1</v>
      </c>
      <c r="BM2" s="34"/>
      <c r="BN2" s="34">
        <v>0</v>
      </c>
      <c r="BO2" s="34">
        <v>0</v>
      </c>
      <c r="BP2" s="34">
        <v>0</v>
      </c>
      <c r="BQ2" s="34">
        <v>0</v>
      </c>
      <c r="BR2" s="34">
        <v>0</v>
      </c>
      <c r="BS2" s="34">
        <v>0</v>
      </c>
      <c r="BT2" s="34">
        <v>0</v>
      </c>
      <c r="BU2" s="34">
        <v>0</v>
      </c>
      <c r="BV2" s="34">
        <v>0</v>
      </c>
      <c r="BW2" s="34">
        <v>1</v>
      </c>
      <c r="BX2" s="34">
        <v>0</v>
      </c>
      <c r="BY2" s="34">
        <v>0</v>
      </c>
      <c r="BZ2" s="34">
        <v>0</v>
      </c>
      <c r="CA2" s="34">
        <v>0</v>
      </c>
      <c r="CB2" s="34">
        <v>0</v>
      </c>
      <c r="CC2" s="34">
        <v>1</v>
      </c>
      <c r="CD2" s="34">
        <v>0</v>
      </c>
      <c r="CE2" s="34">
        <v>0</v>
      </c>
      <c r="CF2" s="34">
        <v>0</v>
      </c>
      <c r="CG2" s="34">
        <v>0</v>
      </c>
      <c r="CH2" s="34">
        <v>1</v>
      </c>
      <c r="CI2" s="34">
        <v>0</v>
      </c>
      <c r="CJ2" s="34">
        <v>0</v>
      </c>
      <c r="CK2" s="34">
        <v>0</v>
      </c>
      <c r="CL2" s="34">
        <v>0</v>
      </c>
      <c r="CM2" s="34">
        <v>0</v>
      </c>
      <c r="CN2" s="34">
        <v>0</v>
      </c>
      <c r="CO2" s="34">
        <v>0</v>
      </c>
      <c r="CP2" s="34">
        <v>0</v>
      </c>
      <c r="CQ2" s="34">
        <v>0</v>
      </c>
      <c r="CR2" s="34">
        <v>0</v>
      </c>
      <c r="CS2" s="34">
        <v>0</v>
      </c>
      <c r="CT2" s="34"/>
      <c r="CU2" s="34"/>
      <c r="CV2" s="34"/>
      <c r="CW2" s="34"/>
      <c r="CX2" s="34"/>
      <c r="CY2" s="34"/>
      <c r="CZ2" s="34"/>
      <c r="DA2" s="34"/>
      <c r="DB2" s="34"/>
      <c r="DC2" s="34"/>
      <c r="DD2" s="34"/>
      <c r="DE2" s="34"/>
      <c r="DF2" s="34"/>
      <c r="DG2" s="34"/>
      <c r="DH2" s="34"/>
      <c r="DI2" s="34"/>
      <c r="DJ2" s="34"/>
      <c r="DK2" s="34"/>
      <c r="DL2" s="34"/>
      <c r="DM2" s="34"/>
      <c r="DN2" s="34"/>
      <c r="DO2" s="34"/>
      <c r="DP2" s="34">
        <v>1</v>
      </c>
      <c r="DQ2" s="34">
        <v>1</v>
      </c>
      <c r="DR2" s="34">
        <v>1</v>
      </c>
      <c r="DS2" s="34"/>
      <c r="DT2" s="34">
        <v>0</v>
      </c>
      <c r="DU2" s="34">
        <v>0</v>
      </c>
      <c r="DV2" s="34">
        <v>0</v>
      </c>
      <c r="DW2" s="34">
        <v>0</v>
      </c>
      <c r="DX2" s="34">
        <v>0</v>
      </c>
      <c r="DY2" s="34">
        <v>0</v>
      </c>
      <c r="DZ2" s="34">
        <v>0</v>
      </c>
      <c r="EA2" s="34">
        <v>0</v>
      </c>
      <c r="EB2" s="34">
        <v>0</v>
      </c>
      <c r="EC2" s="34">
        <v>1</v>
      </c>
      <c r="ED2" s="34">
        <v>0</v>
      </c>
      <c r="EE2" s="34">
        <v>1</v>
      </c>
      <c r="EF2" s="34">
        <v>0</v>
      </c>
      <c r="EG2" s="34">
        <v>0</v>
      </c>
      <c r="EH2" s="34">
        <v>0</v>
      </c>
      <c r="EI2" s="34">
        <v>0</v>
      </c>
      <c r="EJ2" s="34">
        <v>1</v>
      </c>
      <c r="EK2" s="34">
        <v>0</v>
      </c>
      <c r="EL2" s="34">
        <v>1</v>
      </c>
      <c r="EM2" s="34"/>
      <c r="EN2" s="34">
        <v>0</v>
      </c>
      <c r="EO2" s="34">
        <v>0</v>
      </c>
      <c r="EP2" s="34">
        <v>1</v>
      </c>
      <c r="EQ2" s="34">
        <v>0</v>
      </c>
      <c r="ER2" s="34">
        <v>1</v>
      </c>
      <c r="ES2" s="34">
        <v>1</v>
      </c>
      <c r="ET2" s="34">
        <v>0</v>
      </c>
      <c r="EU2" s="34">
        <v>1</v>
      </c>
      <c r="EV2" s="34">
        <v>0</v>
      </c>
      <c r="EW2" s="34">
        <v>0</v>
      </c>
      <c r="EX2" s="34">
        <v>0</v>
      </c>
      <c r="EY2" s="34">
        <v>0</v>
      </c>
      <c r="EZ2" s="34">
        <v>0</v>
      </c>
      <c r="FA2" s="34">
        <v>1</v>
      </c>
      <c r="FB2" s="34">
        <v>1</v>
      </c>
      <c r="FC2" s="34">
        <v>0</v>
      </c>
      <c r="FD2" s="34">
        <v>0</v>
      </c>
      <c r="FE2" s="34">
        <v>0</v>
      </c>
      <c r="FF2" s="34">
        <v>0</v>
      </c>
      <c r="FG2" s="34">
        <v>1</v>
      </c>
      <c r="FH2" s="34">
        <v>0</v>
      </c>
      <c r="FI2" s="34">
        <v>1</v>
      </c>
      <c r="FJ2" s="34">
        <v>0</v>
      </c>
      <c r="FK2" s="34">
        <v>0</v>
      </c>
      <c r="FL2" s="34">
        <v>1</v>
      </c>
      <c r="FM2" s="34">
        <v>0</v>
      </c>
      <c r="FN2" s="34">
        <v>1</v>
      </c>
      <c r="FO2" s="34">
        <v>1</v>
      </c>
      <c r="FP2" s="34">
        <v>0</v>
      </c>
      <c r="FQ2" s="34">
        <v>1</v>
      </c>
      <c r="FR2" s="34">
        <v>0</v>
      </c>
      <c r="FS2" s="34">
        <v>0</v>
      </c>
      <c r="FT2" s="34">
        <v>0</v>
      </c>
      <c r="FU2" s="34">
        <v>0</v>
      </c>
      <c r="FV2" s="34">
        <v>0</v>
      </c>
      <c r="FW2" s="34">
        <v>1</v>
      </c>
      <c r="FX2" s="34">
        <v>1</v>
      </c>
      <c r="FY2" s="34">
        <v>1</v>
      </c>
      <c r="FZ2" s="34">
        <v>0</v>
      </c>
      <c r="GA2" s="34">
        <v>0</v>
      </c>
      <c r="GB2" s="34">
        <v>0</v>
      </c>
      <c r="GC2" s="34">
        <v>0</v>
      </c>
      <c r="GD2" s="34">
        <v>1</v>
      </c>
      <c r="GE2" s="34">
        <v>0</v>
      </c>
      <c r="GF2" s="34">
        <v>1</v>
      </c>
      <c r="GG2" s="34">
        <v>0</v>
      </c>
      <c r="GH2" s="34">
        <v>0</v>
      </c>
      <c r="GI2" s="34">
        <v>1</v>
      </c>
      <c r="GJ2" s="34">
        <v>1</v>
      </c>
      <c r="GK2" s="34">
        <v>1</v>
      </c>
      <c r="GL2" s="34">
        <v>1</v>
      </c>
      <c r="GM2" s="34">
        <v>0</v>
      </c>
      <c r="GN2" s="34">
        <v>1</v>
      </c>
      <c r="GO2" s="34">
        <v>0</v>
      </c>
      <c r="GP2" s="34">
        <v>0</v>
      </c>
      <c r="GQ2" s="34">
        <v>0</v>
      </c>
      <c r="GR2" s="34">
        <v>0</v>
      </c>
      <c r="GS2" s="34">
        <v>0</v>
      </c>
      <c r="GT2" s="34">
        <v>1</v>
      </c>
      <c r="GU2" s="34">
        <v>1</v>
      </c>
      <c r="GV2" s="34">
        <v>1</v>
      </c>
      <c r="GW2" s="34">
        <v>1</v>
      </c>
      <c r="GX2" s="34">
        <v>1</v>
      </c>
      <c r="GY2" s="34">
        <v>1</v>
      </c>
      <c r="GZ2" s="34">
        <v>1</v>
      </c>
      <c r="HA2" s="34">
        <v>1</v>
      </c>
      <c r="HB2" s="34">
        <v>1</v>
      </c>
      <c r="HC2" s="34">
        <v>0</v>
      </c>
      <c r="HD2" s="34">
        <v>0</v>
      </c>
      <c r="HE2" s="34">
        <v>0</v>
      </c>
      <c r="HF2" s="34">
        <v>0</v>
      </c>
      <c r="HG2" s="34">
        <v>0</v>
      </c>
      <c r="HH2" s="34">
        <v>1</v>
      </c>
      <c r="HI2" s="34">
        <v>0</v>
      </c>
      <c r="HJ2" s="34">
        <v>0</v>
      </c>
      <c r="HK2" s="34">
        <v>0</v>
      </c>
      <c r="HL2" s="34">
        <v>0</v>
      </c>
      <c r="HM2" s="34">
        <v>1</v>
      </c>
      <c r="HN2" s="34">
        <v>0</v>
      </c>
      <c r="HO2" s="34">
        <v>1</v>
      </c>
      <c r="HP2" s="34">
        <v>1</v>
      </c>
      <c r="HQ2" s="34">
        <v>0</v>
      </c>
      <c r="HR2" s="34">
        <v>0</v>
      </c>
      <c r="HS2" s="34">
        <v>0</v>
      </c>
      <c r="HT2" s="34">
        <v>0</v>
      </c>
      <c r="HU2" s="34">
        <v>0</v>
      </c>
      <c r="HV2" s="34">
        <v>0</v>
      </c>
      <c r="HW2" s="34">
        <v>0</v>
      </c>
      <c r="HX2" s="34">
        <v>1</v>
      </c>
      <c r="HY2" s="34">
        <v>1</v>
      </c>
      <c r="HZ2" s="34">
        <v>0</v>
      </c>
      <c r="IA2" s="34">
        <v>0</v>
      </c>
      <c r="IB2" s="34">
        <v>1</v>
      </c>
      <c r="IC2" s="34">
        <v>0</v>
      </c>
      <c r="ID2" s="34">
        <v>1</v>
      </c>
      <c r="IE2" s="34">
        <v>1</v>
      </c>
      <c r="IF2" s="34">
        <v>1</v>
      </c>
      <c r="IG2" s="34">
        <v>0</v>
      </c>
      <c r="IH2" s="34">
        <v>0</v>
      </c>
      <c r="II2" s="34">
        <v>0</v>
      </c>
      <c r="IJ2" s="34">
        <v>0</v>
      </c>
      <c r="IK2" s="34">
        <v>0</v>
      </c>
      <c r="IL2" s="34">
        <v>1</v>
      </c>
      <c r="IM2" s="34">
        <v>0</v>
      </c>
      <c r="IN2" s="34">
        <v>1</v>
      </c>
      <c r="IO2" s="34">
        <v>0</v>
      </c>
      <c r="IP2" s="34">
        <v>0</v>
      </c>
      <c r="IQ2" s="34">
        <v>0</v>
      </c>
      <c r="IR2" s="34">
        <v>0</v>
      </c>
      <c r="IS2" s="34">
        <v>1</v>
      </c>
      <c r="IT2" s="34">
        <v>1</v>
      </c>
      <c r="IU2" s="34">
        <v>0</v>
      </c>
      <c r="IV2" s="34">
        <v>0</v>
      </c>
      <c r="IW2" s="34">
        <v>0</v>
      </c>
      <c r="IX2" s="34">
        <v>0</v>
      </c>
      <c r="IY2" s="34">
        <v>0</v>
      </c>
      <c r="IZ2" s="34">
        <v>0</v>
      </c>
      <c r="JA2" s="34">
        <v>0</v>
      </c>
      <c r="JB2" s="34">
        <v>1</v>
      </c>
      <c r="JC2" s="34">
        <v>1</v>
      </c>
      <c r="JD2" s="34">
        <v>1</v>
      </c>
      <c r="JE2" s="34">
        <v>3</v>
      </c>
      <c r="JF2" s="34">
        <v>3</v>
      </c>
      <c r="JG2" s="34">
        <v>3</v>
      </c>
      <c r="JH2" s="46">
        <v>1</v>
      </c>
      <c r="JI2" s="46">
        <v>2</v>
      </c>
      <c r="JJ2" s="46">
        <v>1</v>
      </c>
      <c r="JK2" s="46">
        <v>2</v>
      </c>
      <c r="JL2" s="35">
        <v>2</v>
      </c>
      <c r="JM2" s="35">
        <v>1</v>
      </c>
      <c r="JN2" s="46">
        <v>1</v>
      </c>
      <c r="JO2" s="46">
        <v>1</v>
      </c>
      <c r="JP2" s="35">
        <v>1</v>
      </c>
      <c r="JQ2" s="35">
        <v>2</v>
      </c>
      <c r="JR2" s="46">
        <v>1</v>
      </c>
      <c r="JS2" s="35">
        <v>0</v>
      </c>
      <c r="JT2" s="35">
        <v>1</v>
      </c>
      <c r="JU2" s="35">
        <v>3</v>
      </c>
      <c r="JV2" s="35">
        <v>1</v>
      </c>
      <c r="JW2" s="35">
        <v>1</v>
      </c>
      <c r="JX2" s="35">
        <v>1</v>
      </c>
      <c r="JY2" s="35">
        <v>1</v>
      </c>
      <c r="JZ2" s="35">
        <v>3</v>
      </c>
      <c r="KA2" s="35">
        <v>3</v>
      </c>
      <c r="KB2" s="35">
        <v>3</v>
      </c>
      <c r="KC2" s="35">
        <v>0</v>
      </c>
      <c r="KD2" s="46">
        <v>1</v>
      </c>
      <c r="KE2" s="35">
        <v>0</v>
      </c>
      <c r="KF2" s="35">
        <v>1</v>
      </c>
      <c r="KG2" s="36">
        <v>1</v>
      </c>
      <c r="KH2" s="36">
        <v>1</v>
      </c>
      <c r="KI2" s="36">
        <v>1</v>
      </c>
      <c r="KJ2" s="36">
        <v>3</v>
      </c>
      <c r="KK2" s="36">
        <v>1</v>
      </c>
      <c r="KL2" s="36">
        <v>1</v>
      </c>
      <c r="KM2" s="36">
        <v>1</v>
      </c>
      <c r="KN2" s="36">
        <v>3</v>
      </c>
      <c r="KO2" s="36"/>
      <c r="KP2" s="36">
        <v>1</v>
      </c>
      <c r="KQ2" s="36">
        <v>1</v>
      </c>
      <c r="KR2" s="36">
        <v>1</v>
      </c>
      <c r="KS2" s="36">
        <v>1</v>
      </c>
      <c r="KT2" s="36">
        <v>1</v>
      </c>
      <c r="KU2" s="36">
        <v>0</v>
      </c>
      <c r="KV2" s="36">
        <v>3</v>
      </c>
      <c r="KW2" s="36">
        <v>0</v>
      </c>
      <c r="KX2" s="36">
        <v>3</v>
      </c>
      <c r="KY2" s="36">
        <v>0</v>
      </c>
      <c r="KZ2" s="36">
        <v>3</v>
      </c>
      <c r="LA2" s="36">
        <v>0</v>
      </c>
      <c r="LB2" s="36">
        <v>3</v>
      </c>
      <c r="LC2" s="36">
        <v>0</v>
      </c>
      <c r="LD2" s="36">
        <v>3</v>
      </c>
      <c r="LE2" s="36">
        <v>0</v>
      </c>
      <c r="LF2" s="36">
        <v>1</v>
      </c>
      <c r="LG2" s="36">
        <v>1</v>
      </c>
      <c r="LH2" s="36">
        <v>3</v>
      </c>
      <c r="LI2" s="36">
        <v>0</v>
      </c>
      <c r="LJ2" s="36">
        <v>1</v>
      </c>
      <c r="LK2" s="36">
        <v>0</v>
      </c>
      <c r="LL2" s="36">
        <v>1</v>
      </c>
      <c r="LM2" s="36">
        <v>1</v>
      </c>
      <c r="LN2" s="36">
        <v>1</v>
      </c>
      <c r="LO2" s="36">
        <v>1</v>
      </c>
      <c r="LP2" s="36">
        <v>1</v>
      </c>
      <c r="LQ2" s="36">
        <v>1</v>
      </c>
      <c r="LR2" s="36">
        <v>0</v>
      </c>
      <c r="LS2" s="36">
        <v>1</v>
      </c>
      <c r="LT2" s="36">
        <v>1</v>
      </c>
      <c r="LU2" s="36">
        <v>1</v>
      </c>
      <c r="LV2" s="36">
        <v>1</v>
      </c>
      <c r="LW2" s="36">
        <v>1</v>
      </c>
      <c r="LX2" s="36">
        <v>1</v>
      </c>
      <c r="LY2" s="36">
        <v>0</v>
      </c>
      <c r="LZ2" s="36">
        <v>1</v>
      </c>
      <c r="MA2" s="36">
        <v>1</v>
      </c>
      <c r="MB2" s="36">
        <v>2</v>
      </c>
      <c r="MC2" s="36">
        <v>1</v>
      </c>
      <c r="MD2" s="36">
        <v>1</v>
      </c>
      <c r="ME2" s="36">
        <v>1</v>
      </c>
      <c r="MF2" s="36">
        <v>1</v>
      </c>
      <c r="MG2" s="36">
        <v>1</v>
      </c>
      <c r="MH2" s="36">
        <v>1</v>
      </c>
      <c r="MI2" s="36">
        <v>1</v>
      </c>
      <c r="MJ2" s="36">
        <v>1</v>
      </c>
      <c r="MK2" s="36">
        <v>1</v>
      </c>
      <c r="ML2" s="36">
        <v>1</v>
      </c>
      <c r="MM2" s="36">
        <v>1</v>
      </c>
      <c r="MN2" s="36">
        <v>1</v>
      </c>
      <c r="MO2" s="36">
        <v>1</v>
      </c>
      <c r="MP2" s="36">
        <v>1</v>
      </c>
      <c r="MQ2" s="36">
        <v>1</v>
      </c>
      <c r="MR2" s="36">
        <v>1</v>
      </c>
      <c r="MS2" s="36">
        <v>1</v>
      </c>
      <c r="MT2" s="36">
        <v>1</v>
      </c>
      <c r="MU2" s="36">
        <v>1</v>
      </c>
      <c r="MV2" s="36">
        <v>0</v>
      </c>
      <c r="MW2" s="36">
        <v>1</v>
      </c>
      <c r="MX2" s="36"/>
      <c r="MY2" s="37">
        <v>0</v>
      </c>
      <c r="MZ2" s="37">
        <v>1</v>
      </c>
      <c r="NA2" s="37">
        <v>1</v>
      </c>
      <c r="NB2" s="37">
        <v>1</v>
      </c>
      <c r="NC2" s="37">
        <v>1</v>
      </c>
      <c r="ND2" s="37">
        <v>1</v>
      </c>
      <c r="NE2" s="46">
        <v>0</v>
      </c>
      <c r="NF2" s="46">
        <v>1</v>
      </c>
      <c r="NG2" s="37">
        <v>0</v>
      </c>
      <c r="NH2" s="37">
        <v>1</v>
      </c>
      <c r="NI2" s="37">
        <v>1</v>
      </c>
      <c r="NJ2" s="37">
        <v>1</v>
      </c>
    </row>
    <row r="3" spans="1:375" x14ac:dyDescent="0.25">
      <c r="A3" s="2">
        <v>42</v>
      </c>
      <c r="B3" s="2" t="s">
        <v>114</v>
      </c>
      <c r="C3" s="31">
        <v>44068.35</v>
      </c>
      <c r="D3" s="32" t="s">
        <v>122</v>
      </c>
      <c r="E3" s="32" t="s">
        <v>200</v>
      </c>
      <c r="F3" s="32" t="s">
        <v>124</v>
      </c>
      <c r="G3" s="32" t="s">
        <v>210</v>
      </c>
      <c r="H3" s="33" t="s">
        <v>126</v>
      </c>
      <c r="I3" s="33" t="s">
        <v>127</v>
      </c>
      <c r="J3" s="33" t="s">
        <v>211</v>
      </c>
      <c r="K3" s="33">
        <v>1</v>
      </c>
      <c r="L3" s="33">
        <v>51</v>
      </c>
      <c r="M3" s="33">
        <v>3</v>
      </c>
      <c r="N3" s="33"/>
      <c r="O3" s="33"/>
      <c r="P3" s="33">
        <v>3</v>
      </c>
      <c r="Q3" s="33"/>
      <c r="R3" s="33"/>
      <c r="S3" s="33"/>
      <c r="T3" s="33"/>
      <c r="U3" s="33"/>
      <c r="V3" s="33"/>
      <c r="W3" s="33"/>
      <c r="X3" s="33"/>
      <c r="Y3" s="33"/>
      <c r="Z3" s="33"/>
      <c r="AA3" s="33"/>
      <c r="AB3" s="33"/>
      <c r="AC3" s="33"/>
      <c r="AD3" s="33"/>
      <c r="AE3" s="33"/>
      <c r="AF3" s="33"/>
      <c r="AG3" s="33"/>
      <c r="AH3" s="33"/>
      <c r="AI3" s="33">
        <v>4</v>
      </c>
      <c r="AJ3" s="33"/>
      <c r="AK3" s="33"/>
      <c r="AL3" s="33"/>
      <c r="AM3" s="33"/>
      <c r="AN3" s="33"/>
      <c r="AO3" s="33"/>
      <c r="AP3" s="33"/>
      <c r="AQ3" s="33"/>
      <c r="AR3" s="33"/>
      <c r="AS3" s="33"/>
      <c r="AT3" s="33"/>
      <c r="AU3" s="33"/>
      <c r="AV3" s="33"/>
      <c r="AW3" s="33">
        <v>2</v>
      </c>
      <c r="AX3" s="33">
        <v>1</v>
      </c>
      <c r="AY3" s="33">
        <v>0</v>
      </c>
      <c r="AZ3" s="34">
        <v>1</v>
      </c>
      <c r="BA3" s="34">
        <v>1</v>
      </c>
      <c r="BB3" s="34">
        <v>0</v>
      </c>
      <c r="BC3" s="34">
        <v>0</v>
      </c>
      <c r="BD3" s="34">
        <v>0</v>
      </c>
      <c r="BE3" s="34">
        <v>0</v>
      </c>
      <c r="BF3" s="34">
        <v>0</v>
      </c>
      <c r="BG3" s="34">
        <v>0</v>
      </c>
      <c r="BH3" s="34">
        <v>0</v>
      </c>
      <c r="BI3" s="34">
        <v>0</v>
      </c>
      <c r="BJ3" s="34">
        <v>0</v>
      </c>
      <c r="BK3" s="34">
        <v>1</v>
      </c>
      <c r="BL3" s="34">
        <v>0</v>
      </c>
      <c r="BM3" s="34"/>
      <c r="BN3" s="34">
        <v>0</v>
      </c>
      <c r="BO3" s="34">
        <v>0</v>
      </c>
      <c r="BP3" s="34">
        <v>0</v>
      </c>
      <c r="BQ3" s="34">
        <v>0</v>
      </c>
      <c r="BR3" s="34">
        <v>0</v>
      </c>
      <c r="BS3" s="34">
        <v>0</v>
      </c>
      <c r="BT3" s="34">
        <v>0</v>
      </c>
      <c r="BU3" s="34">
        <v>0</v>
      </c>
      <c r="BV3" s="34">
        <v>0</v>
      </c>
      <c r="BW3" s="34">
        <v>1</v>
      </c>
      <c r="BX3" s="34">
        <v>0</v>
      </c>
      <c r="BY3" s="34">
        <v>0</v>
      </c>
      <c r="BZ3" s="34">
        <v>0</v>
      </c>
      <c r="CA3" s="34">
        <v>0</v>
      </c>
      <c r="CB3" s="34">
        <v>0</v>
      </c>
      <c r="CC3" s="34">
        <v>1</v>
      </c>
      <c r="CD3" s="34">
        <v>0</v>
      </c>
      <c r="CE3" s="34">
        <v>0</v>
      </c>
      <c r="CF3" s="34">
        <v>0</v>
      </c>
      <c r="CG3" s="34">
        <v>0</v>
      </c>
      <c r="CH3" s="34">
        <v>1</v>
      </c>
      <c r="CI3" s="34">
        <v>0</v>
      </c>
      <c r="CJ3" s="34">
        <v>0</v>
      </c>
      <c r="CK3" s="34">
        <v>0</v>
      </c>
      <c r="CL3" s="34">
        <v>0</v>
      </c>
      <c r="CM3" s="34">
        <v>0</v>
      </c>
      <c r="CN3" s="34">
        <v>0</v>
      </c>
      <c r="CO3" s="34">
        <v>0</v>
      </c>
      <c r="CP3" s="34">
        <v>0</v>
      </c>
      <c r="CQ3" s="34">
        <v>0</v>
      </c>
      <c r="CR3" s="34">
        <v>0</v>
      </c>
      <c r="CS3" s="34">
        <v>1</v>
      </c>
      <c r="CT3" s="34">
        <v>1</v>
      </c>
      <c r="CU3" s="34">
        <v>0</v>
      </c>
      <c r="CV3" s="34">
        <v>0</v>
      </c>
      <c r="CW3" s="34">
        <v>0</v>
      </c>
      <c r="CX3" s="34">
        <v>0</v>
      </c>
      <c r="CY3" s="34">
        <v>0</v>
      </c>
      <c r="CZ3" s="34">
        <v>0</v>
      </c>
      <c r="DA3" s="34">
        <v>0</v>
      </c>
      <c r="DB3" s="34"/>
      <c r="DC3" s="34">
        <v>0</v>
      </c>
      <c r="DD3" s="34">
        <v>0</v>
      </c>
      <c r="DE3" s="34">
        <v>1</v>
      </c>
      <c r="DF3" s="34">
        <v>0</v>
      </c>
      <c r="DG3" s="34">
        <v>0</v>
      </c>
      <c r="DH3" s="34"/>
      <c r="DI3" s="34"/>
      <c r="DJ3" s="34"/>
      <c r="DK3" s="34"/>
      <c r="DL3" s="34"/>
      <c r="DM3" s="34"/>
      <c r="DN3" s="34"/>
      <c r="DO3" s="34"/>
      <c r="DP3" s="34">
        <v>1</v>
      </c>
      <c r="DQ3" s="34">
        <v>1</v>
      </c>
      <c r="DR3" s="34">
        <v>0</v>
      </c>
      <c r="DS3" s="34">
        <v>1</v>
      </c>
      <c r="DT3" s="34">
        <v>0</v>
      </c>
      <c r="DU3" s="34">
        <v>0</v>
      </c>
      <c r="DV3" s="34">
        <v>1</v>
      </c>
      <c r="DW3" s="34">
        <v>0</v>
      </c>
      <c r="DX3" s="34">
        <v>0</v>
      </c>
      <c r="DY3" s="34">
        <v>1</v>
      </c>
      <c r="DZ3" s="34">
        <v>1</v>
      </c>
      <c r="EA3" s="34">
        <v>0</v>
      </c>
      <c r="EB3" s="34">
        <v>1</v>
      </c>
      <c r="EC3" s="34">
        <v>1</v>
      </c>
      <c r="ED3" s="34">
        <v>1</v>
      </c>
      <c r="EE3" s="34">
        <v>1</v>
      </c>
      <c r="EF3" s="34">
        <v>0</v>
      </c>
      <c r="EG3" s="34">
        <v>0</v>
      </c>
      <c r="EH3" s="34">
        <v>0</v>
      </c>
      <c r="EI3" s="34">
        <v>0</v>
      </c>
      <c r="EJ3" s="34">
        <v>1</v>
      </c>
      <c r="EK3" s="34">
        <v>0</v>
      </c>
      <c r="EL3" s="34">
        <v>0</v>
      </c>
      <c r="EM3" s="34"/>
      <c r="EN3" s="34">
        <v>0</v>
      </c>
      <c r="EO3" s="34">
        <v>0</v>
      </c>
      <c r="EP3" s="34">
        <v>1</v>
      </c>
      <c r="EQ3" s="34">
        <v>0</v>
      </c>
      <c r="ER3" s="34">
        <v>0</v>
      </c>
      <c r="ES3" s="34">
        <v>0</v>
      </c>
      <c r="ET3" s="34">
        <v>0</v>
      </c>
      <c r="EU3" s="34">
        <v>0</v>
      </c>
      <c r="EV3" s="34">
        <v>0</v>
      </c>
      <c r="EW3" s="34">
        <v>0</v>
      </c>
      <c r="EX3" s="34">
        <v>0</v>
      </c>
      <c r="EY3" s="34">
        <v>0</v>
      </c>
      <c r="EZ3" s="34">
        <v>0</v>
      </c>
      <c r="FA3" s="34">
        <v>1</v>
      </c>
      <c r="FB3" s="34">
        <v>1</v>
      </c>
      <c r="FC3" s="34">
        <v>0</v>
      </c>
      <c r="FD3" s="34">
        <v>0</v>
      </c>
      <c r="FE3" s="34">
        <v>0</v>
      </c>
      <c r="FF3" s="34">
        <v>0</v>
      </c>
      <c r="FG3" s="34">
        <v>1</v>
      </c>
      <c r="FH3" s="34">
        <v>0</v>
      </c>
      <c r="FI3" s="34">
        <v>0</v>
      </c>
      <c r="FJ3" s="34">
        <v>0</v>
      </c>
      <c r="FK3" s="34">
        <v>0</v>
      </c>
      <c r="FL3" s="34">
        <v>1</v>
      </c>
      <c r="FM3" s="34">
        <v>0</v>
      </c>
      <c r="FN3" s="34">
        <v>0</v>
      </c>
      <c r="FO3" s="34">
        <v>0</v>
      </c>
      <c r="FP3" s="34">
        <v>0</v>
      </c>
      <c r="FQ3" s="34">
        <v>0</v>
      </c>
      <c r="FR3" s="34">
        <v>0</v>
      </c>
      <c r="FS3" s="34">
        <v>0</v>
      </c>
      <c r="FT3" s="34">
        <v>0</v>
      </c>
      <c r="FU3" s="34">
        <v>0</v>
      </c>
      <c r="FV3" s="34">
        <v>0</v>
      </c>
      <c r="FW3" s="34">
        <v>0</v>
      </c>
      <c r="FX3" s="34">
        <v>1</v>
      </c>
      <c r="FY3" s="34">
        <v>1</v>
      </c>
      <c r="FZ3" s="34">
        <v>0</v>
      </c>
      <c r="GA3" s="34">
        <v>0</v>
      </c>
      <c r="GB3" s="34">
        <v>0</v>
      </c>
      <c r="GC3" s="34">
        <v>0</v>
      </c>
      <c r="GD3" s="34">
        <v>1</v>
      </c>
      <c r="GE3" s="34">
        <v>0</v>
      </c>
      <c r="GF3" s="34">
        <v>1</v>
      </c>
      <c r="GG3" s="34">
        <v>0</v>
      </c>
      <c r="GH3" s="34">
        <v>0</v>
      </c>
      <c r="GI3" s="34">
        <v>1</v>
      </c>
      <c r="GJ3" s="34">
        <v>0</v>
      </c>
      <c r="GK3" s="34">
        <v>0</v>
      </c>
      <c r="GL3" s="34">
        <v>0</v>
      </c>
      <c r="GM3" s="34">
        <v>0</v>
      </c>
      <c r="GN3" s="34">
        <v>0</v>
      </c>
      <c r="GO3" s="34">
        <v>0</v>
      </c>
      <c r="GP3" s="34">
        <v>0</v>
      </c>
      <c r="GQ3" s="34">
        <v>0</v>
      </c>
      <c r="GR3" s="34">
        <v>0</v>
      </c>
      <c r="GS3" s="34">
        <v>0</v>
      </c>
      <c r="GT3" s="34">
        <v>1</v>
      </c>
      <c r="GU3" s="34">
        <v>1</v>
      </c>
      <c r="GV3" s="34">
        <v>1</v>
      </c>
      <c r="GW3" s="34">
        <v>1</v>
      </c>
      <c r="GX3" s="34">
        <v>1</v>
      </c>
      <c r="GY3" s="34">
        <v>1</v>
      </c>
      <c r="GZ3" s="34">
        <v>1</v>
      </c>
      <c r="HA3" s="34">
        <v>0</v>
      </c>
      <c r="HB3" s="34">
        <v>0</v>
      </c>
      <c r="HC3" s="34">
        <v>0</v>
      </c>
      <c r="HD3" s="34">
        <v>0</v>
      </c>
      <c r="HE3" s="34">
        <v>0</v>
      </c>
      <c r="HF3" s="34">
        <v>0</v>
      </c>
      <c r="HG3" s="34">
        <v>0</v>
      </c>
      <c r="HH3" s="34">
        <v>0</v>
      </c>
      <c r="HI3" s="34">
        <v>0</v>
      </c>
      <c r="HJ3" s="34">
        <v>0</v>
      </c>
      <c r="HK3" s="34">
        <v>0</v>
      </c>
      <c r="HL3" s="34">
        <v>0</v>
      </c>
      <c r="HM3" s="34">
        <v>0</v>
      </c>
      <c r="HN3" s="34">
        <v>0</v>
      </c>
      <c r="HO3" s="34">
        <v>0</v>
      </c>
      <c r="HP3" s="34">
        <v>0</v>
      </c>
      <c r="HQ3" s="34">
        <v>0</v>
      </c>
      <c r="HR3" s="34">
        <v>0</v>
      </c>
      <c r="HS3" s="34">
        <v>0</v>
      </c>
      <c r="HT3" s="34">
        <v>0</v>
      </c>
      <c r="HU3" s="34">
        <v>0</v>
      </c>
      <c r="HV3" s="34">
        <v>0</v>
      </c>
      <c r="HW3" s="34">
        <v>0</v>
      </c>
      <c r="HX3" s="34">
        <v>1</v>
      </c>
      <c r="HY3" s="34">
        <v>1</v>
      </c>
      <c r="HZ3" s="34">
        <v>0</v>
      </c>
      <c r="IA3" s="34">
        <v>0</v>
      </c>
      <c r="IB3" s="34">
        <v>1</v>
      </c>
      <c r="IC3" s="34">
        <v>1</v>
      </c>
      <c r="ID3" s="34">
        <v>1</v>
      </c>
      <c r="IE3" s="34">
        <v>3</v>
      </c>
      <c r="IF3" s="34">
        <v>0</v>
      </c>
      <c r="IG3" s="34">
        <v>0</v>
      </c>
      <c r="IH3" s="34">
        <v>0</v>
      </c>
      <c r="II3" s="34">
        <v>0</v>
      </c>
      <c r="IJ3" s="34">
        <v>0</v>
      </c>
      <c r="IK3" s="34">
        <v>0</v>
      </c>
      <c r="IL3" s="34">
        <v>0</v>
      </c>
      <c r="IM3" s="34">
        <v>0</v>
      </c>
      <c r="IN3" s="34">
        <v>0</v>
      </c>
      <c r="IO3" s="34">
        <v>0</v>
      </c>
      <c r="IP3" s="34">
        <v>0</v>
      </c>
      <c r="IQ3" s="34">
        <v>0</v>
      </c>
      <c r="IR3" s="34">
        <v>0</v>
      </c>
      <c r="IS3" s="34">
        <v>0</v>
      </c>
      <c r="IT3" s="34">
        <v>0</v>
      </c>
      <c r="IU3" s="34">
        <v>0</v>
      </c>
      <c r="IV3" s="34">
        <v>0</v>
      </c>
      <c r="IW3" s="34">
        <v>0</v>
      </c>
      <c r="IX3" s="34">
        <v>0</v>
      </c>
      <c r="IY3" s="34">
        <v>0</v>
      </c>
      <c r="IZ3" s="34">
        <v>0</v>
      </c>
      <c r="JA3" s="34">
        <v>0</v>
      </c>
      <c r="JB3" s="34">
        <v>1</v>
      </c>
      <c r="JC3" s="34">
        <v>1</v>
      </c>
      <c r="JD3" s="34">
        <v>2</v>
      </c>
      <c r="JE3" s="34">
        <v>3</v>
      </c>
      <c r="JF3" s="34">
        <v>3</v>
      </c>
      <c r="JG3" s="34">
        <v>3</v>
      </c>
      <c r="JH3" s="46">
        <v>2</v>
      </c>
      <c r="JI3" s="46">
        <v>2</v>
      </c>
      <c r="JJ3" s="46">
        <v>1</v>
      </c>
      <c r="JK3" s="46">
        <v>2</v>
      </c>
      <c r="JL3" s="35">
        <v>1</v>
      </c>
      <c r="JM3" s="35">
        <v>2</v>
      </c>
      <c r="JN3" s="46">
        <v>2</v>
      </c>
      <c r="JO3" s="46">
        <v>2</v>
      </c>
      <c r="JP3" s="35">
        <v>2</v>
      </c>
      <c r="JQ3" s="35">
        <v>2</v>
      </c>
      <c r="JR3" s="46">
        <v>0</v>
      </c>
      <c r="JS3" s="35">
        <v>0</v>
      </c>
      <c r="JT3" s="35"/>
      <c r="JU3" s="35">
        <v>3</v>
      </c>
      <c r="JV3" s="35">
        <v>3</v>
      </c>
      <c r="JW3" s="35">
        <v>3</v>
      </c>
      <c r="JX3" s="35">
        <v>3</v>
      </c>
      <c r="JY3" s="35">
        <v>3</v>
      </c>
      <c r="JZ3" s="35">
        <v>3</v>
      </c>
      <c r="KA3" s="35">
        <v>3</v>
      </c>
      <c r="KB3" s="35">
        <v>3</v>
      </c>
      <c r="KC3" s="35">
        <v>0</v>
      </c>
      <c r="KD3" s="46">
        <v>1</v>
      </c>
      <c r="KE3" s="35">
        <v>0</v>
      </c>
      <c r="KF3" s="35">
        <v>0</v>
      </c>
      <c r="KG3" s="36">
        <v>1</v>
      </c>
      <c r="KH3" s="36">
        <v>1</v>
      </c>
      <c r="KI3" s="36">
        <v>1</v>
      </c>
      <c r="KJ3" s="36">
        <v>1</v>
      </c>
      <c r="KK3" s="36">
        <v>1</v>
      </c>
      <c r="KL3" s="36">
        <v>1</v>
      </c>
      <c r="KM3" s="36">
        <v>1</v>
      </c>
      <c r="KN3" s="36">
        <v>1</v>
      </c>
      <c r="KO3" s="36"/>
      <c r="KP3" s="36">
        <v>2</v>
      </c>
      <c r="KQ3" s="36">
        <v>2</v>
      </c>
      <c r="KR3" s="36">
        <v>2</v>
      </c>
      <c r="KS3" s="36">
        <v>1</v>
      </c>
      <c r="KT3" s="36">
        <v>1</v>
      </c>
      <c r="KU3" s="36">
        <v>0</v>
      </c>
      <c r="KV3" s="36">
        <v>3</v>
      </c>
      <c r="KW3" s="36">
        <v>0</v>
      </c>
      <c r="KX3" s="36">
        <v>3</v>
      </c>
      <c r="KY3" s="36">
        <v>0</v>
      </c>
      <c r="KZ3" s="36">
        <v>3</v>
      </c>
      <c r="LA3" s="36">
        <v>0</v>
      </c>
      <c r="LB3" s="36">
        <v>3</v>
      </c>
      <c r="LC3" s="36">
        <v>0</v>
      </c>
      <c r="LD3" s="36">
        <v>3</v>
      </c>
      <c r="LE3" s="36">
        <v>0</v>
      </c>
      <c r="LF3" s="36">
        <v>1</v>
      </c>
      <c r="LG3" s="36">
        <v>1</v>
      </c>
      <c r="LH3" s="36">
        <v>1</v>
      </c>
      <c r="LI3" s="36">
        <v>0</v>
      </c>
      <c r="LJ3" s="36">
        <v>3</v>
      </c>
      <c r="LK3" s="36">
        <v>0</v>
      </c>
      <c r="LL3" s="36">
        <v>1</v>
      </c>
      <c r="LM3" s="36">
        <v>1</v>
      </c>
      <c r="LN3" s="36">
        <v>1</v>
      </c>
      <c r="LO3" s="36">
        <v>1</v>
      </c>
      <c r="LP3" s="36">
        <v>1</v>
      </c>
      <c r="LQ3" s="36">
        <v>1</v>
      </c>
      <c r="LR3" s="36">
        <v>0</v>
      </c>
      <c r="LS3" s="36">
        <v>1</v>
      </c>
      <c r="LT3" s="36">
        <v>1</v>
      </c>
      <c r="LU3" s="36">
        <v>1</v>
      </c>
      <c r="LV3" s="36">
        <v>1</v>
      </c>
      <c r="LW3" s="36">
        <v>1</v>
      </c>
      <c r="LX3" s="36">
        <v>1</v>
      </c>
      <c r="LY3" s="36">
        <v>0</v>
      </c>
      <c r="LZ3" s="36">
        <v>1</v>
      </c>
      <c r="MA3" s="36">
        <v>1</v>
      </c>
      <c r="MB3" s="36">
        <v>2</v>
      </c>
      <c r="MC3" s="36">
        <v>2</v>
      </c>
      <c r="MD3" s="36">
        <v>1</v>
      </c>
      <c r="ME3" s="36">
        <v>3</v>
      </c>
      <c r="MF3" s="36">
        <v>1</v>
      </c>
      <c r="MG3" s="36">
        <v>1</v>
      </c>
      <c r="MH3" s="36">
        <v>1</v>
      </c>
      <c r="MI3" s="36">
        <v>1</v>
      </c>
      <c r="MJ3" s="36">
        <v>1</v>
      </c>
      <c r="MK3" s="36">
        <v>0</v>
      </c>
      <c r="ML3" s="36">
        <v>1</v>
      </c>
      <c r="MM3" s="36">
        <v>1</v>
      </c>
      <c r="MN3" s="36">
        <v>1</v>
      </c>
      <c r="MO3" s="36">
        <v>1</v>
      </c>
      <c r="MP3" s="36">
        <v>0</v>
      </c>
      <c r="MQ3" s="36">
        <v>1</v>
      </c>
      <c r="MR3" s="36">
        <v>1</v>
      </c>
      <c r="MS3" s="36">
        <v>0</v>
      </c>
      <c r="MT3" s="36">
        <v>1</v>
      </c>
      <c r="MU3" s="36">
        <v>1</v>
      </c>
      <c r="MV3" s="36">
        <v>0</v>
      </c>
      <c r="MW3" s="36">
        <v>1</v>
      </c>
      <c r="MX3" s="36"/>
      <c r="MY3" s="37">
        <v>0</v>
      </c>
      <c r="MZ3" s="37">
        <v>1</v>
      </c>
      <c r="NA3" s="37">
        <v>1</v>
      </c>
      <c r="NB3" s="37">
        <v>1</v>
      </c>
      <c r="NC3" s="37">
        <v>1</v>
      </c>
      <c r="ND3" s="37">
        <v>0</v>
      </c>
      <c r="NE3" s="46">
        <v>1</v>
      </c>
      <c r="NF3" s="46">
        <v>0</v>
      </c>
      <c r="NG3" s="37">
        <v>0</v>
      </c>
      <c r="NH3" s="37">
        <v>1</v>
      </c>
      <c r="NI3" s="37">
        <v>1</v>
      </c>
      <c r="NJ3" s="37">
        <v>0</v>
      </c>
    </row>
    <row r="4" spans="1:375" x14ac:dyDescent="0.25">
      <c r="A4" s="2">
        <v>43</v>
      </c>
      <c r="B4" s="2" t="s">
        <v>114</v>
      </c>
      <c r="C4" s="31">
        <v>44068.396527777775</v>
      </c>
      <c r="D4" s="32" t="s">
        <v>122</v>
      </c>
      <c r="E4" s="32" t="s">
        <v>212</v>
      </c>
      <c r="F4" s="32" t="s">
        <v>213</v>
      </c>
      <c r="G4" s="32" t="s">
        <v>214</v>
      </c>
      <c r="H4" s="33" t="s">
        <v>126</v>
      </c>
      <c r="I4" s="33" t="s">
        <v>127</v>
      </c>
      <c r="J4" s="33" t="s">
        <v>215</v>
      </c>
      <c r="K4" s="33">
        <v>1</v>
      </c>
      <c r="L4" s="33">
        <v>49</v>
      </c>
      <c r="M4" s="33">
        <v>3</v>
      </c>
      <c r="N4" s="33"/>
      <c r="O4" s="33"/>
      <c r="P4" s="33">
        <v>3</v>
      </c>
      <c r="Q4" s="33"/>
      <c r="R4" s="33"/>
      <c r="S4" s="33"/>
      <c r="T4" s="33"/>
      <c r="U4" s="33"/>
      <c r="V4" s="33"/>
      <c r="W4" s="33"/>
      <c r="X4" s="33"/>
      <c r="Y4" s="33"/>
      <c r="Z4" s="33"/>
      <c r="AA4" s="33"/>
      <c r="AB4" s="33"/>
      <c r="AC4" s="33"/>
      <c r="AD4" s="33"/>
      <c r="AE4" s="33"/>
      <c r="AF4" s="33"/>
      <c r="AG4" s="33"/>
      <c r="AH4" s="33"/>
      <c r="AI4" s="33">
        <v>2</v>
      </c>
      <c r="AJ4" s="33"/>
      <c r="AK4" s="33"/>
      <c r="AL4" s="33"/>
      <c r="AM4" s="33"/>
      <c r="AN4" s="33"/>
      <c r="AO4" s="33"/>
      <c r="AP4" s="33"/>
      <c r="AQ4" s="33"/>
      <c r="AR4" s="33"/>
      <c r="AS4" s="33"/>
      <c r="AT4" s="33"/>
      <c r="AU4" s="33"/>
      <c r="AV4" s="33"/>
      <c r="AW4" s="33">
        <v>2</v>
      </c>
      <c r="AX4" s="33">
        <v>1</v>
      </c>
      <c r="AY4" s="33">
        <v>0</v>
      </c>
      <c r="AZ4" s="34">
        <v>2</v>
      </c>
      <c r="BA4" s="34">
        <v>1</v>
      </c>
      <c r="BB4" s="34">
        <v>0</v>
      </c>
      <c r="BC4" s="34">
        <v>0</v>
      </c>
      <c r="BD4" s="34">
        <v>0</v>
      </c>
      <c r="BE4" s="34">
        <v>0</v>
      </c>
      <c r="BF4" s="34">
        <v>0</v>
      </c>
      <c r="BG4" s="34">
        <v>0</v>
      </c>
      <c r="BH4" s="34">
        <v>0</v>
      </c>
      <c r="BI4" s="34">
        <v>0</v>
      </c>
      <c r="BJ4" s="34">
        <v>0</v>
      </c>
      <c r="BK4" s="34">
        <v>1</v>
      </c>
      <c r="BL4" s="34">
        <v>0</v>
      </c>
      <c r="BM4" s="34"/>
      <c r="BN4" s="34">
        <v>0</v>
      </c>
      <c r="BO4" s="34">
        <v>0</v>
      </c>
      <c r="BP4" s="34">
        <v>0</v>
      </c>
      <c r="BQ4" s="34">
        <v>0</v>
      </c>
      <c r="BR4" s="34">
        <v>0</v>
      </c>
      <c r="BS4" s="34">
        <v>0</v>
      </c>
      <c r="BT4" s="34">
        <v>0</v>
      </c>
      <c r="BU4" s="34">
        <v>0</v>
      </c>
      <c r="BV4" s="34">
        <v>0</v>
      </c>
      <c r="BW4" s="34">
        <v>1</v>
      </c>
      <c r="BX4" s="34">
        <v>1</v>
      </c>
      <c r="BY4" s="34">
        <v>0</v>
      </c>
      <c r="BZ4" s="34">
        <v>0</v>
      </c>
      <c r="CA4" s="34">
        <v>0</v>
      </c>
      <c r="CB4" s="34">
        <v>0</v>
      </c>
      <c r="CC4" s="34">
        <v>1</v>
      </c>
      <c r="CD4" s="34">
        <v>0</v>
      </c>
      <c r="CE4" s="34">
        <v>0</v>
      </c>
      <c r="CF4" s="34">
        <v>0</v>
      </c>
      <c r="CG4" s="34">
        <v>0</v>
      </c>
      <c r="CH4" s="34">
        <v>1</v>
      </c>
      <c r="CI4" s="34">
        <v>0</v>
      </c>
      <c r="CJ4" s="34">
        <v>0</v>
      </c>
      <c r="CK4" s="34">
        <v>0</v>
      </c>
      <c r="CL4" s="34">
        <v>0</v>
      </c>
      <c r="CM4" s="34">
        <v>0</v>
      </c>
      <c r="CN4" s="34">
        <v>0</v>
      </c>
      <c r="CO4" s="34">
        <v>0</v>
      </c>
      <c r="CP4" s="34">
        <v>0</v>
      </c>
      <c r="CQ4" s="34">
        <v>0</v>
      </c>
      <c r="CR4" s="34">
        <v>0</v>
      </c>
      <c r="CS4" s="34">
        <v>0</v>
      </c>
      <c r="CT4" s="34"/>
      <c r="CU4" s="34"/>
      <c r="CV4" s="34"/>
      <c r="CW4" s="34"/>
      <c r="CX4" s="34"/>
      <c r="CY4" s="34"/>
      <c r="CZ4" s="34"/>
      <c r="DA4" s="34"/>
      <c r="DB4" s="34"/>
      <c r="DC4" s="34"/>
      <c r="DD4" s="34"/>
      <c r="DE4" s="34"/>
      <c r="DF4" s="34"/>
      <c r="DG4" s="34"/>
      <c r="DH4" s="34"/>
      <c r="DI4" s="34"/>
      <c r="DJ4" s="34"/>
      <c r="DK4" s="34"/>
      <c r="DL4" s="34"/>
      <c r="DM4" s="34"/>
      <c r="DN4" s="34"/>
      <c r="DO4" s="34"/>
      <c r="DP4" s="34">
        <v>1</v>
      </c>
      <c r="DQ4" s="34">
        <v>1</v>
      </c>
      <c r="DR4" s="34">
        <v>1</v>
      </c>
      <c r="DS4" s="34">
        <v>1</v>
      </c>
      <c r="DT4" s="34">
        <v>0</v>
      </c>
      <c r="DU4" s="34">
        <v>0</v>
      </c>
      <c r="DV4" s="34">
        <v>1</v>
      </c>
      <c r="DW4" s="34">
        <v>0</v>
      </c>
      <c r="DX4" s="34">
        <v>0</v>
      </c>
      <c r="DY4" s="34">
        <v>0</v>
      </c>
      <c r="DZ4" s="34">
        <v>1</v>
      </c>
      <c r="EA4" s="34">
        <v>0</v>
      </c>
      <c r="EB4" s="34">
        <v>0</v>
      </c>
      <c r="EC4" s="34">
        <v>0</v>
      </c>
      <c r="ED4" s="34">
        <v>0</v>
      </c>
      <c r="EE4" s="34">
        <v>0</v>
      </c>
      <c r="EF4" s="34">
        <v>0</v>
      </c>
      <c r="EG4" s="34">
        <v>0</v>
      </c>
      <c r="EH4" s="34">
        <v>0</v>
      </c>
      <c r="EI4" s="34">
        <v>0</v>
      </c>
      <c r="EJ4" s="34">
        <v>0</v>
      </c>
      <c r="EK4" s="34">
        <v>0</v>
      </c>
      <c r="EL4" s="34">
        <v>0</v>
      </c>
      <c r="EM4" s="34"/>
      <c r="EN4" s="34">
        <v>0</v>
      </c>
      <c r="EO4" s="34">
        <v>0</v>
      </c>
      <c r="EP4" s="34">
        <v>0</v>
      </c>
      <c r="EQ4" s="34">
        <v>0</v>
      </c>
      <c r="ER4" s="34">
        <v>0</v>
      </c>
      <c r="ES4" s="34">
        <v>0</v>
      </c>
      <c r="ET4" s="34">
        <v>0</v>
      </c>
      <c r="EU4" s="34">
        <v>0</v>
      </c>
      <c r="EV4" s="34">
        <v>0</v>
      </c>
      <c r="EW4" s="34">
        <v>0</v>
      </c>
      <c r="EX4" s="34">
        <v>0</v>
      </c>
      <c r="EY4" s="34">
        <v>0</v>
      </c>
      <c r="EZ4" s="34">
        <v>0</v>
      </c>
      <c r="FA4" s="34">
        <v>1</v>
      </c>
      <c r="FB4" s="34">
        <v>1</v>
      </c>
      <c r="FC4" s="34">
        <v>0</v>
      </c>
      <c r="FD4" s="34">
        <v>0</v>
      </c>
      <c r="FE4" s="34">
        <v>0</v>
      </c>
      <c r="FF4" s="34">
        <v>0</v>
      </c>
      <c r="FG4" s="34">
        <v>1</v>
      </c>
      <c r="FH4" s="34">
        <v>0</v>
      </c>
      <c r="FI4" s="34">
        <v>0</v>
      </c>
      <c r="FJ4" s="34">
        <v>0</v>
      </c>
      <c r="FK4" s="34">
        <v>0</v>
      </c>
      <c r="FL4" s="34">
        <v>0</v>
      </c>
      <c r="FM4" s="34">
        <v>0</v>
      </c>
      <c r="FN4" s="34">
        <v>0</v>
      </c>
      <c r="FO4" s="34">
        <v>0</v>
      </c>
      <c r="FP4" s="34">
        <v>0</v>
      </c>
      <c r="FQ4" s="34">
        <v>0</v>
      </c>
      <c r="FR4" s="34">
        <v>0</v>
      </c>
      <c r="FS4" s="34">
        <v>0</v>
      </c>
      <c r="FT4" s="34">
        <v>0</v>
      </c>
      <c r="FU4" s="34">
        <v>0</v>
      </c>
      <c r="FV4" s="34">
        <v>0</v>
      </c>
      <c r="FW4" s="34">
        <v>0</v>
      </c>
      <c r="FX4" s="34">
        <v>1</v>
      </c>
      <c r="FY4" s="34">
        <v>1</v>
      </c>
      <c r="FZ4" s="34">
        <v>0</v>
      </c>
      <c r="GA4" s="34">
        <v>0</v>
      </c>
      <c r="GB4" s="34">
        <v>0</v>
      </c>
      <c r="GC4" s="34">
        <v>0</v>
      </c>
      <c r="GD4" s="34">
        <v>1</v>
      </c>
      <c r="GE4" s="34">
        <v>0</v>
      </c>
      <c r="GF4" s="34">
        <v>1</v>
      </c>
      <c r="GG4" s="34">
        <v>0</v>
      </c>
      <c r="GH4" s="34">
        <v>0</v>
      </c>
      <c r="GI4" s="34">
        <v>1</v>
      </c>
      <c r="GJ4" s="34">
        <v>0</v>
      </c>
      <c r="GK4" s="34">
        <v>0</v>
      </c>
      <c r="GL4" s="34">
        <v>0</v>
      </c>
      <c r="GM4" s="34">
        <v>0</v>
      </c>
      <c r="GN4" s="34">
        <v>0</v>
      </c>
      <c r="GO4" s="34">
        <v>0</v>
      </c>
      <c r="GP4" s="34">
        <v>0</v>
      </c>
      <c r="GQ4" s="34">
        <v>0</v>
      </c>
      <c r="GR4" s="34">
        <v>0</v>
      </c>
      <c r="GS4" s="34">
        <v>0</v>
      </c>
      <c r="GT4" s="34">
        <v>1</v>
      </c>
      <c r="GU4" s="34">
        <v>1</v>
      </c>
      <c r="GV4" s="34">
        <v>1</v>
      </c>
      <c r="GW4" s="34">
        <v>1</v>
      </c>
      <c r="GX4" s="34">
        <v>1</v>
      </c>
      <c r="GY4" s="34">
        <v>1</v>
      </c>
      <c r="GZ4" s="34">
        <v>1</v>
      </c>
      <c r="HA4" s="34">
        <v>1</v>
      </c>
      <c r="HB4" s="34">
        <v>0</v>
      </c>
      <c r="HC4" s="34">
        <v>0</v>
      </c>
      <c r="HD4" s="34">
        <v>0</v>
      </c>
      <c r="HE4" s="34">
        <v>0</v>
      </c>
      <c r="HF4" s="34">
        <v>0</v>
      </c>
      <c r="HG4" s="34">
        <v>0</v>
      </c>
      <c r="HH4" s="34">
        <v>0</v>
      </c>
      <c r="HI4" s="34">
        <v>0</v>
      </c>
      <c r="HJ4" s="34">
        <v>0</v>
      </c>
      <c r="HK4" s="34">
        <v>0</v>
      </c>
      <c r="HL4" s="34">
        <v>0</v>
      </c>
      <c r="HM4" s="34">
        <v>0</v>
      </c>
      <c r="HN4" s="34">
        <v>0</v>
      </c>
      <c r="HO4" s="34">
        <v>0</v>
      </c>
      <c r="HP4" s="34">
        <v>0</v>
      </c>
      <c r="HQ4" s="34">
        <v>0</v>
      </c>
      <c r="HR4" s="34">
        <v>0</v>
      </c>
      <c r="HS4" s="34">
        <v>0</v>
      </c>
      <c r="HT4" s="34">
        <v>0</v>
      </c>
      <c r="HU4" s="34">
        <v>0</v>
      </c>
      <c r="HV4" s="34">
        <v>0</v>
      </c>
      <c r="HW4" s="34">
        <v>0</v>
      </c>
      <c r="HX4" s="34">
        <v>1</v>
      </c>
      <c r="HY4" s="34">
        <v>0</v>
      </c>
      <c r="HZ4" s="34">
        <v>0</v>
      </c>
      <c r="IA4" s="34">
        <v>0</v>
      </c>
      <c r="IB4" s="34">
        <v>0</v>
      </c>
      <c r="IC4" s="34">
        <v>1</v>
      </c>
      <c r="ID4" s="34">
        <v>1</v>
      </c>
      <c r="IE4" s="34">
        <v>1</v>
      </c>
      <c r="IF4" s="34">
        <v>0</v>
      </c>
      <c r="IG4" s="34">
        <v>0</v>
      </c>
      <c r="IH4" s="34">
        <v>0</v>
      </c>
      <c r="II4" s="34">
        <v>0</v>
      </c>
      <c r="IJ4" s="34">
        <v>0</v>
      </c>
      <c r="IK4" s="34">
        <v>0</v>
      </c>
      <c r="IL4" s="34">
        <v>0</v>
      </c>
      <c r="IM4" s="34">
        <v>0</v>
      </c>
      <c r="IN4" s="34">
        <v>0</v>
      </c>
      <c r="IO4" s="34">
        <v>0</v>
      </c>
      <c r="IP4" s="34">
        <v>0</v>
      </c>
      <c r="IQ4" s="34">
        <v>0</v>
      </c>
      <c r="IR4" s="34">
        <v>0</v>
      </c>
      <c r="IS4" s="34">
        <v>0</v>
      </c>
      <c r="IT4" s="34">
        <v>0</v>
      </c>
      <c r="IU4" s="34">
        <v>0</v>
      </c>
      <c r="IV4" s="34">
        <v>0</v>
      </c>
      <c r="IW4" s="34">
        <v>0</v>
      </c>
      <c r="IX4" s="34">
        <v>0</v>
      </c>
      <c r="IY4" s="34">
        <v>0</v>
      </c>
      <c r="IZ4" s="34">
        <v>0</v>
      </c>
      <c r="JA4" s="34">
        <v>0</v>
      </c>
      <c r="JB4" s="34">
        <v>1</v>
      </c>
      <c r="JC4" s="34">
        <v>1</v>
      </c>
      <c r="JD4" s="34">
        <v>3</v>
      </c>
      <c r="JE4" s="34">
        <v>1</v>
      </c>
      <c r="JF4" s="34">
        <v>1</v>
      </c>
      <c r="JG4" s="34">
        <v>1</v>
      </c>
      <c r="JH4" s="46">
        <v>2</v>
      </c>
      <c r="JI4" s="46">
        <v>1</v>
      </c>
      <c r="JJ4" s="46">
        <v>2</v>
      </c>
      <c r="JK4" s="46">
        <v>2</v>
      </c>
      <c r="JL4" s="35">
        <v>1</v>
      </c>
      <c r="JM4" s="35">
        <v>2</v>
      </c>
      <c r="JN4" s="46">
        <v>1</v>
      </c>
      <c r="JO4" s="46">
        <v>2</v>
      </c>
      <c r="JP4" s="35">
        <v>1</v>
      </c>
      <c r="JQ4" s="35">
        <v>1</v>
      </c>
      <c r="JR4" s="46">
        <v>1</v>
      </c>
      <c r="JS4" s="35">
        <v>0</v>
      </c>
      <c r="JT4" s="35">
        <v>1</v>
      </c>
      <c r="JU4" s="35">
        <v>3</v>
      </c>
      <c r="JV4" s="35">
        <v>1</v>
      </c>
      <c r="JW4" s="35">
        <v>1</v>
      </c>
      <c r="JX4" s="35">
        <v>2</v>
      </c>
      <c r="JY4" s="35">
        <v>1</v>
      </c>
      <c r="JZ4" s="35">
        <v>3</v>
      </c>
      <c r="KA4" s="35">
        <v>2</v>
      </c>
      <c r="KB4" s="35">
        <v>1</v>
      </c>
      <c r="KC4" s="35">
        <v>0</v>
      </c>
      <c r="KD4" s="46">
        <v>0</v>
      </c>
      <c r="KE4" s="35">
        <v>0</v>
      </c>
      <c r="KF4" s="35">
        <v>1</v>
      </c>
      <c r="KG4" s="36">
        <v>1</v>
      </c>
      <c r="KH4" s="36">
        <v>1</v>
      </c>
      <c r="KI4" s="36">
        <v>1</v>
      </c>
      <c r="KJ4" s="36">
        <v>2</v>
      </c>
      <c r="KK4" s="36">
        <v>1</v>
      </c>
      <c r="KL4" s="36">
        <v>1</v>
      </c>
      <c r="KM4" s="36">
        <v>1</v>
      </c>
      <c r="KN4" s="36">
        <v>3</v>
      </c>
      <c r="KO4" s="36"/>
      <c r="KP4" s="36">
        <v>3</v>
      </c>
      <c r="KQ4" s="36">
        <v>1</v>
      </c>
      <c r="KR4" s="36">
        <v>1</v>
      </c>
      <c r="KS4" s="36">
        <v>3</v>
      </c>
      <c r="KT4" s="36">
        <v>3</v>
      </c>
      <c r="KU4" s="36">
        <v>0</v>
      </c>
      <c r="KV4" s="36">
        <v>3</v>
      </c>
      <c r="KW4" s="36">
        <v>0</v>
      </c>
      <c r="KX4" s="36">
        <v>3</v>
      </c>
      <c r="KY4" s="36">
        <v>0</v>
      </c>
      <c r="KZ4" s="36">
        <v>3</v>
      </c>
      <c r="LA4" s="36">
        <v>0</v>
      </c>
      <c r="LB4" s="36">
        <v>3</v>
      </c>
      <c r="LC4" s="36">
        <v>0</v>
      </c>
      <c r="LD4" s="36">
        <v>2</v>
      </c>
      <c r="LE4" s="36">
        <v>0</v>
      </c>
      <c r="LF4" s="36">
        <v>1</v>
      </c>
      <c r="LG4" s="36">
        <v>1</v>
      </c>
      <c r="LH4" s="36">
        <v>1</v>
      </c>
      <c r="LI4" s="36">
        <v>0</v>
      </c>
      <c r="LJ4" s="36">
        <v>3</v>
      </c>
      <c r="LK4" s="36">
        <v>0</v>
      </c>
      <c r="LL4" s="36">
        <v>0</v>
      </c>
      <c r="LM4" s="36">
        <v>1</v>
      </c>
      <c r="LN4" s="36">
        <v>1</v>
      </c>
      <c r="LO4" s="36">
        <v>0</v>
      </c>
      <c r="LP4" s="36">
        <v>0</v>
      </c>
      <c r="LQ4" s="36">
        <v>1</v>
      </c>
      <c r="LR4" s="36">
        <v>0</v>
      </c>
      <c r="LS4" s="36">
        <v>1</v>
      </c>
      <c r="LT4" s="36">
        <v>1</v>
      </c>
      <c r="LU4" s="36">
        <v>1</v>
      </c>
      <c r="LV4" s="36">
        <v>1</v>
      </c>
      <c r="LW4" s="36">
        <v>1</v>
      </c>
      <c r="LX4" s="36">
        <v>1</v>
      </c>
      <c r="LY4" s="36">
        <v>0</v>
      </c>
      <c r="LZ4" s="36">
        <v>2</v>
      </c>
      <c r="MA4" s="36">
        <v>1</v>
      </c>
      <c r="MB4" s="36">
        <v>1</v>
      </c>
      <c r="MC4" s="36">
        <v>1</v>
      </c>
      <c r="MD4" s="36">
        <v>1</v>
      </c>
      <c r="ME4" s="36">
        <v>1</v>
      </c>
      <c r="MF4" s="36">
        <v>1</v>
      </c>
      <c r="MG4" s="36">
        <v>1</v>
      </c>
      <c r="MH4" s="36">
        <v>2</v>
      </c>
      <c r="MI4" s="36">
        <v>1</v>
      </c>
      <c r="MJ4" s="36">
        <v>1</v>
      </c>
      <c r="MK4" s="36">
        <v>1</v>
      </c>
      <c r="ML4" s="36">
        <v>1</v>
      </c>
      <c r="MM4" s="36">
        <v>1</v>
      </c>
      <c r="MN4" s="36">
        <v>1</v>
      </c>
      <c r="MO4" s="36">
        <v>1</v>
      </c>
      <c r="MP4" s="36">
        <v>1</v>
      </c>
      <c r="MQ4" s="36">
        <v>1</v>
      </c>
      <c r="MR4" s="36">
        <v>1</v>
      </c>
      <c r="MS4" s="36">
        <v>1</v>
      </c>
      <c r="MT4" s="36">
        <v>1</v>
      </c>
      <c r="MU4" s="36">
        <v>1</v>
      </c>
      <c r="MV4" s="36">
        <v>0</v>
      </c>
      <c r="MW4" s="36">
        <v>1</v>
      </c>
      <c r="MX4" s="36"/>
      <c r="MY4" s="37">
        <v>0</v>
      </c>
      <c r="MZ4" s="37">
        <v>1</v>
      </c>
      <c r="NA4" s="37">
        <v>1</v>
      </c>
      <c r="NB4" s="37">
        <v>1</v>
      </c>
      <c r="NC4" s="37">
        <v>1</v>
      </c>
      <c r="ND4" s="37">
        <v>0</v>
      </c>
      <c r="NE4" s="46">
        <v>1</v>
      </c>
      <c r="NF4" s="46">
        <v>0</v>
      </c>
      <c r="NG4" s="37">
        <v>0</v>
      </c>
      <c r="NH4" s="37">
        <v>1</v>
      </c>
      <c r="NI4" s="37">
        <v>1</v>
      </c>
      <c r="NJ4" s="37">
        <v>1</v>
      </c>
    </row>
    <row r="5" spans="1:375" x14ac:dyDescent="0.25">
      <c r="A5" s="2">
        <v>44</v>
      </c>
      <c r="B5" s="2" t="s">
        <v>114</v>
      </c>
      <c r="C5" s="31">
        <v>44068.411111111112</v>
      </c>
      <c r="D5" s="32" t="s">
        <v>216</v>
      </c>
      <c r="E5" s="32" t="s">
        <v>212</v>
      </c>
      <c r="F5" s="32" t="s">
        <v>213</v>
      </c>
      <c r="G5" s="32" t="s">
        <v>217</v>
      </c>
      <c r="H5" s="33" t="s">
        <v>126</v>
      </c>
      <c r="I5" s="33" t="s">
        <v>127</v>
      </c>
      <c r="J5" s="33" t="s">
        <v>218</v>
      </c>
      <c r="K5" s="33">
        <v>1</v>
      </c>
      <c r="L5" s="33">
        <v>48</v>
      </c>
      <c r="M5" s="33">
        <v>3</v>
      </c>
      <c r="N5" s="33"/>
      <c r="O5" s="33"/>
      <c r="P5" s="33">
        <v>3</v>
      </c>
      <c r="Q5" s="33"/>
      <c r="R5" s="33"/>
      <c r="S5" s="33"/>
      <c r="T5" s="33"/>
      <c r="U5" s="33"/>
      <c r="V5" s="33"/>
      <c r="W5" s="33"/>
      <c r="X5" s="33"/>
      <c r="Y5" s="33"/>
      <c r="Z5" s="33"/>
      <c r="AA5" s="33"/>
      <c r="AB5" s="33"/>
      <c r="AC5" s="33"/>
      <c r="AD5" s="33"/>
      <c r="AE5" s="33"/>
      <c r="AF5" s="33"/>
      <c r="AG5" s="33"/>
      <c r="AH5" s="33"/>
      <c r="AI5" s="33">
        <v>17</v>
      </c>
      <c r="AJ5" s="33"/>
      <c r="AK5" s="33"/>
      <c r="AL5" s="33"/>
      <c r="AM5" s="33"/>
      <c r="AN5" s="33"/>
      <c r="AO5" s="33"/>
      <c r="AP5" s="33"/>
      <c r="AQ5" s="33"/>
      <c r="AR5" s="33"/>
      <c r="AS5" s="33"/>
      <c r="AT5" s="33"/>
      <c r="AU5" s="33"/>
      <c r="AV5" s="33"/>
      <c r="AW5" s="33">
        <v>2</v>
      </c>
      <c r="AX5" s="33">
        <v>1</v>
      </c>
      <c r="AY5" s="33">
        <v>0</v>
      </c>
      <c r="AZ5" s="34">
        <v>2</v>
      </c>
      <c r="BA5" s="34">
        <v>1</v>
      </c>
      <c r="BB5" s="34">
        <v>0</v>
      </c>
      <c r="BC5" s="34">
        <v>0</v>
      </c>
      <c r="BD5" s="34">
        <v>0</v>
      </c>
      <c r="BE5" s="34">
        <v>0</v>
      </c>
      <c r="BF5" s="34">
        <v>0</v>
      </c>
      <c r="BG5" s="34">
        <v>0</v>
      </c>
      <c r="BH5" s="34">
        <v>0</v>
      </c>
      <c r="BI5" s="34">
        <v>0</v>
      </c>
      <c r="BJ5" s="34">
        <v>0</v>
      </c>
      <c r="BK5" s="34">
        <v>0</v>
      </c>
      <c r="BL5" s="34">
        <v>0</v>
      </c>
      <c r="BM5" s="34"/>
      <c r="BN5" s="34">
        <v>0</v>
      </c>
      <c r="BO5" s="34">
        <v>0</v>
      </c>
      <c r="BP5" s="34">
        <v>0</v>
      </c>
      <c r="BQ5" s="34">
        <v>0</v>
      </c>
      <c r="BR5" s="34">
        <v>0</v>
      </c>
      <c r="BS5" s="34">
        <v>0</v>
      </c>
      <c r="BT5" s="34">
        <v>0</v>
      </c>
      <c r="BU5" s="34">
        <v>0</v>
      </c>
      <c r="BV5" s="34">
        <v>0</v>
      </c>
      <c r="BW5" s="34">
        <v>1</v>
      </c>
      <c r="BX5" s="34">
        <v>1</v>
      </c>
      <c r="BY5" s="34">
        <v>0</v>
      </c>
      <c r="BZ5" s="34">
        <v>0</v>
      </c>
      <c r="CA5" s="34">
        <v>0</v>
      </c>
      <c r="CB5" s="34">
        <v>0</v>
      </c>
      <c r="CC5" s="34">
        <v>1</v>
      </c>
      <c r="CD5" s="34">
        <v>0</v>
      </c>
      <c r="CE5" s="34">
        <v>0</v>
      </c>
      <c r="CF5" s="34">
        <v>0</v>
      </c>
      <c r="CG5" s="34">
        <v>0</v>
      </c>
      <c r="CH5" s="34">
        <v>1</v>
      </c>
      <c r="CI5" s="34">
        <v>0</v>
      </c>
      <c r="CJ5" s="34">
        <v>0</v>
      </c>
      <c r="CK5" s="34">
        <v>0</v>
      </c>
      <c r="CL5" s="34">
        <v>0</v>
      </c>
      <c r="CM5" s="34">
        <v>0</v>
      </c>
      <c r="CN5" s="34">
        <v>0</v>
      </c>
      <c r="CO5" s="34">
        <v>0</v>
      </c>
      <c r="CP5" s="34">
        <v>0</v>
      </c>
      <c r="CQ5" s="34">
        <v>0</v>
      </c>
      <c r="CR5" s="34">
        <v>0</v>
      </c>
      <c r="CS5" s="34">
        <v>0</v>
      </c>
      <c r="CT5" s="34"/>
      <c r="CU5" s="34"/>
      <c r="CV5" s="34"/>
      <c r="CW5" s="34"/>
      <c r="CX5" s="34"/>
      <c r="CY5" s="34"/>
      <c r="CZ5" s="34"/>
      <c r="DA5" s="34"/>
      <c r="DB5" s="34"/>
      <c r="DC5" s="34"/>
      <c r="DD5" s="34"/>
      <c r="DE5" s="34"/>
      <c r="DF5" s="34"/>
      <c r="DG5" s="34"/>
      <c r="DH5" s="34"/>
      <c r="DI5" s="34"/>
      <c r="DJ5" s="34"/>
      <c r="DK5" s="34"/>
      <c r="DL5" s="34"/>
      <c r="DM5" s="34"/>
      <c r="DN5" s="34"/>
      <c r="DO5" s="34"/>
      <c r="DP5" s="34">
        <v>1</v>
      </c>
      <c r="DQ5" s="34">
        <v>1</v>
      </c>
      <c r="DR5" s="34">
        <v>0</v>
      </c>
      <c r="DS5" s="34">
        <v>1</v>
      </c>
      <c r="DT5" s="34">
        <v>0</v>
      </c>
      <c r="DU5" s="34">
        <v>0</v>
      </c>
      <c r="DV5" s="34">
        <v>1</v>
      </c>
      <c r="DW5" s="34">
        <v>0</v>
      </c>
      <c r="DX5" s="34">
        <v>0</v>
      </c>
      <c r="DY5" s="34">
        <v>1</v>
      </c>
      <c r="DZ5" s="34">
        <v>0</v>
      </c>
      <c r="EA5" s="34">
        <v>0</v>
      </c>
      <c r="EB5" s="34">
        <v>0</v>
      </c>
      <c r="EC5" s="34">
        <v>0</v>
      </c>
      <c r="ED5" s="34">
        <v>0</v>
      </c>
      <c r="EE5" s="34">
        <v>0</v>
      </c>
      <c r="EF5" s="34">
        <v>0</v>
      </c>
      <c r="EG5" s="34">
        <v>0</v>
      </c>
      <c r="EH5" s="34">
        <v>0</v>
      </c>
      <c r="EI5" s="34">
        <v>0</v>
      </c>
      <c r="EJ5" s="34">
        <v>0</v>
      </c>
      <c r="EK5" s="34">
        <v>0</v>
      </c>
      <c r="EL5" s="34">
        <v>0</v>
      </c>
      <c r="EM5" s="34"/>
      <c r="EN5" s="34">
        <v>0</v>
      </c>
      <c r="EO5" s="34">
        <v>0</v>
      </c>
      <c r="EP5" s="34">
        <v>0</v>
      </c>
      <c r="EQ5" s="34">
        <v>0</v>
      </c>
      <c r="ER5" s="34">
        <v>0</v>
      </c>
      <c r="ES5" s="34">
        <v>0</v>
      </c>
      <c r="ET5" s="34">
        <v>0</v>
      </c>
      <c r="EU5" s="34">
        <v>0</v>
      </c>
      <c r="EV5" s="34">
        <v>0</v>
      </c>
      <c r="EW5" s="34">
        <v>0</v>
      </c>
      <c r="EX5" s="34">
        <v>0</v>
      </c>
      <c r="EY5" s="34">
        <v>0</v>
      </c>
      <c r="EZ5" s="34">
        <v>0</v>
      </c>
      <c r="FA5" s="34">
        <v>1</v>
      </c>
      <c r="FB5" s="34">
        <v>1</v>
      </c>
      <c r="FC5" s="34">
        <v>0</v>
      </c>
      <c r="FD5" s="34">
        <v>0</v>
      </c>
      <c r="FE5" s="34">
        <v>0</v>
      </c>
      <c r="FF5" s="34">
        <v>0</v>
      </c>
      <c r="FG5" s="34">
        <v>1</v>
      </c>
      <c r="FH5" s="34">
        <v>0</v>
      </c>
      <c r="FI5" s="34">
        <v>1</v>
      </c>
      <c r="FJ5" s="34">
        <v>0</v>
      </c>
      <c r="FK5" s="34">
        <v>0</v>
      </c>
      <c r="FL5" s="34">
        <v>1</v>
      </c>
      <c r="FM5" s="34">
        <v>0</v>
      </c>
      <c r="FN5" s="34">
        <v>0</v>
      </c>
      <c r="FO5" s="34">
        <v>0</v>
      </c>
      <c r="FP5" s="34">
        <v>0</v>
      </c>
      <c r="FQ5" s="34">
        <v>0</v>
      </c>
      <c r="FR5" s="34">
        <v>0</v>
      </c>
      <c r="FS5" s="34">
        <v>0</v>
      </c>
      <c r="FT5" s="34">
        <v>0</v>
      </c>
      <c r="FU5" s="34">
        <v>0</v>
      </c>
      <c r="FV5" s="34">
        <v>0</v>
      </c>
      <c r="FW5" s="34">
        <v>1</v>
      </c>
      <c r="FX5" s="34">
        <v>1</v>
      </c>
      <c r="FY5" s="34">
        <v>1</v>
      </c>
      <c r="FZ5" s="34">
        <v>0</v>
      </c>
      <c r="GA5" s="34">
        <v>0</v>
      </c>
      <c r="GB5" s="34">
        <v>0</v>
      </c>
      <c r="GC5" s="34">
        <v>0</v>
      </c>
      <c r="GD5" s="34">
        <v>1</v>
      </c>
      <c r="GE5" s="34">
        <v>0</v>
      </c>
      <c r="GF5" s="34">
        <v>1</v>
      </c>
      <c r="GG5" s="34">
        <v>0</v>
      </c>
      <c r="GH5" s="34">
        <v>0</v>
      </c>
      <c r="GI5" s="34">
        <v>1</v>
      </c>
      <c r="GJ5" s="34">
        <v>0</v>
      </c>
      <c r="GK5" s="34">
        <v>0</v>
      </c>
      <c r="GL5" s="34">
        <v>0</v>
      </c>
      <c r="GM5" s="34">
        <v>0</v>
      </c>
      <c r="GN5" s="34">
        <v>0</v>
      </c>
      <c r="GO5" s="34">
        <v>0</v>
      </c>
      <c r="GP5" s="34">
        <v>0</v>
      </c>
      <c r="GQ5" s="34">
        <v>0</v>
      </c>
      <c r="GR5" s="34">
        <v>0</v>
      </c>
      <c r="GS5" s="34">
        <v>0</v>
      </c>
      <c r="GT5" s="34">
        <v>1</v>
      </c>
      <c r="GU5" s="34">
        <v>1</v>
      </c>
      <c r="GV5" s="34">
        <v>1</v>
      </c>
      <c r="GW5" s="34">
        <v>1</v>
      </c>
      <c r="GX5" s="34">
        <v>1</v>
      </c>
      <c r="GY5" s="34">
        <v>1</v>
      </c>
      <c r="GZ5" s="34">
        <v>1</v>
      </c>
      <c r="HA5" s="34">
        <v>1</v>
      </c>
      <c r="HB5" s="34">
        <v>0</v>
      </c>
      <c r="HC5" s="34">
        <v>0</v>
      </c>
      <c r="HD5" s="34">
        <v>0</v>
      </c>
      <c r="HE5" s="34">
        <v>0</v>
      </c>
      <c r="HF5" s="34">
        <v>0</v>
      </c>
      <c r="HG5" s="34">
        <v>0</v>
      </c>
      <c r="HH5" s="34">
        <v>0</v>
      </c>
      <c r="HI5" s="34">
        <v>0</v>
      </c>
      <c r="HJ5" s="34">
        <v>0</v>
      </c>
      <c r="HK5" s="34">
        <v>0</v>
      </c>
      <c r="HL5" s="34">
        <v>0</v>
      </c>
      <c r="HM5" s="34">
        <v>0</v>
      </c>
      <c r="HN5" s="34">
        <v>0</v>
      </c>
      <c r="HO5" s="34">
        <v>0</v>
      </c>
      <c r="HP5" s="34">
        <v>0</v>
      </c>
      <c r="HQ5" s="34">
        <v>0</v>
      </c>
      <c r="HR5" s="34">
        <v>0</v>
      </c>
      <c r="HS5" s="34">
        <v>0</v>
      </c>
      <c r="HT5" s="34">
        <v>0</v>
      </c>
      <c r="HU5" s="34">
        <v>0</v>
      </c>
      <c r="HV5" s="34">
        <v>0</v>
      </c>
      <c r="HW5" s="34">
        <v>0</v>
      </c>
      <c r="HX5" s="34">
        <v>1</v>
      </c>
      <c r="HY5" s="34">
        <v>0</v>
      </c>
      <c r="HZ5" s="34">
        <v>0</v>
      </c>
      <c r="IA5" s="34">
        <v>0</v>
      </c>
      <c r="IB5" s="34">
        <v>0</v>
      </c>
      <c r="IC5" s="34">
        <v>1</v>
      </c>
      <c r="ID5" s="34">
        <v>1</v>
      </c>
      <c r="IE5" s="34">
        <v>1</v>
      </c>
      <c r="IF5" s="34">
        <v>0</v>
      </c>
      <c r="IG5" s="34">
        <v>0</v>
      </c>
      <c r="IH5" s="34">
        <v>0</v>
      </c>
      <c r="II5" s="34">
        <v>0</v>
      </c>
      <c r="IJ5" s="34">
        <v>0</v>
      </c>
      <c r="IK5" s="34">
        <v>0</v>
      </c>
      <c r="IL5" s="34">
        <v>0</v>
      </c>
      <c r="IM5" s="34">
        <v>0</v>
      </c>
      <c r="IN5" s="34">
        <v>0</v>
      </c>
      <c r="IO5" s="34">
        <v>0</v>
      </c>
      <c r="IP5" s="34">
        <v>0</v>
      </c>
      <c r="IQ5" s="34">
        <v>0</v>
      </c>
      <c r="IR5" s="34">
        <v>0</v>
      </c>
      <c r="IS5" s="34">
        <v>0</v>
      </c>
      <c r="IT5" s="34">
        <v>0</v>
      </c>
      <c r="IU5" s="34">
        <v>0</v>
      </c>
      <c r="IV5" s="34">
        <v>0</v>
      </c>
      <c r="IW5" s="34">
        <v>0</v>
      </c>
      <c r="IX5" s="34">
        <v>0</v>
      </c>
      <c r="IY5" s="34">
        <v>0</v>
      </c>
      <c r="IZ5" s="34">
        <v>0</v>
      </c>
      <c r="JA5" s="34">
        <v>0</v>
      </c>
      <c r="JB5" s="34">
        <v>1</v>
      </c>
      <c r="JC5" s="34">
        <v>1</v>
      </c>
      <c r="JD5" s="34">
        <v>2</v>
      </c>
      <c r="JE5" s="34">
        <v>1</v>
      </c>
      <c r="JF5" s="34">
        <v>1</v>
      </c>
      <c r="JG5" s="34">
        <v>1</v>
      </c>
      <c r="JH5" s="46">
        <v>2</v>
      </c>
      <c r="JI5" s="46">
        <v>2</v>
      </c>
      <c r="JJ5" s="46">
        <v>2</v>
      </c>
      <c r="JK5" s="46">
        <v>2</v>
      </c>
      <c r="JL5" s="35">
        <v>1</v>
      </c>
      <c r="JM5" s="35">
        <v>2</v>
      </c>
      <c r="JN5" s="46">
        <v>2</v>
      </c>
      <c r="JO5" s="46">
        <v>2</v>
      </c>
      <c r="JP5" s="35">
        <v>1</v>
      </c>
      <c r="JQ5" s="35">
        <v>2</v>
      </c>
      <c r="JR5" s="46">
        <v>0</v>
      </c>
      <c r="JS5" s="35">
        <v>0</v>
      </c>
      <c r="JT5" s="35"/>
      <c r="JU5" s="35">
        <v>3</v>
      </c>
      <c r="JV5" s="35">
        <v>1</v>
      </c>
      <c r="JW5" s="35">
        <v>1</v>
      </c>
      <c r="JX5" s="35">
        <v>2</v>
      </c>
      <c r="JY5" s="35">
        <v>1</v>
      </c>
      <c r="JZ5" s="35">
        <v>3</v>
      </c>
      <c r="KA5" s="35">
        <v>3</v>
      </c>
      <c r="KB5" s="35">
        <v>1</v>
      </c>
      <c r="KC5" s="35">
        <v>0</v>
      </c>
      <c r="KD5" s="46">
        <v>0</v>
      </c>
      <c r="KE5" s="35">
        <v>0</v>
      </c>
      <c r="KF5" s="35">
        <v>1</v>
      </c>
      <c r="KG5" s="36">
        <v>1</v>
      </c>
      <c r="KH5" s="36">
        <v>1</v>
      </c>
      <c r="KI5" s="36">
        <v>1</v>
      </c>
      <c r="KJ5" s="36">
        <v>1</v>
      </c>
      <c r="KK5" s="36">
        <v>1</v>
      </c>
      <c r="KL5" s="36">
        <v>1</v>
      </c>
      <c r="KM5" s="36">
        <v>1</v>
      </c>
      <c r="KN5" s="36">
        <v>3</v>
      </c>
      <c r="KO5" s="36"/>
      <c r="KP5" s="36">
        <v>3</v>
      </c>
      <c r="KQ5" s="36">
        <v>3</v>
      </c>
      <c r="KR5" s="36">
        <v>1</v>
      </c>
      <c r="KS5" s="36">
        <v>3</v>
      </c>
      <c r="KT5" s="36">
        <v>3</v>
      </c>
      <c r="KU5" s="36">
        <v>0</v>
      </c>
      <c r="KV5" s="36">
        <v>3</v>
      </c>
      <c r="KW5" s="36">
        <v>0</v>
      </c>
      <c r="KX5" s="36">
        <v>3</v>
      </c>
      <c r="KY5" s="36">
        <v>0</v>
      </c>
      <c r="KZ5" s="36">
        <v>3</v>
      </c>
      <c r="LA5" s="36">
        <v>0</v>
      </c>
      <c r="LB5" s="36">
        <v>3</v>
      </c>
      <c r="LC5" s="36">
        <v>0</v>
      </c>
      <c r="LD5" s="36">
        <v>2</v>
      </c>
      <c r="LE5" s="36">
        <v>0</v>
      </c>
      <c r="LF5" s="36">
        <v>1</v>
      </c>
      <c r="LG5" s="36">
        <v>1</v>
      </c>
      <c r="LH5" s="36">
        <v>1</v>
      </c>
      <c r="LI5" s="36">
        <v>0</v>
      </c>
      <c r="LJ5" s="36">
        <v>3</v>
      </c>
      <c r="LK5" s="36">
        <v>0</v>
      </c>
      <c r="LL5" s="36">
        <v>0</v>
      </c>
      <c r="LM5" s="36">
        <v>1</v>
      </c>
      <c r="LN5" s="36">
        <v>1</v>
      </c>
      <c r="LO5" s="36">
        <v>0</v>
      </c>
      <c r="LP5" s="36">
        <v>1</v>
      </c>
      <c r="LQ5" s="36">
        <v>1</v>
      </c>
      <c r="LR5" s="36">
        <v>0</v>
      </c>
      <c r="LS5" s="36">
        <v>1</v>
      </c>
      <c r="LT5" s="36">
        <v>1</v>
      </c>
      <c r="LU5" s="36">
        <v>1</v>
      </c>
      <c r="LV5" s="36">
        <v>1</v>
      </c>
      <c r="LW5" s="36">
        <v>1</v>
      </c>
      <c r="LX5" s="36">
        <v>1</v>
      </c>
      <c r="LY5" s="36">
        <v>0</v>
      </c>
      <c r="LZ5" s="36">
        <v>2</v>
      </c>
      <c r="MA5" s="36">
        <v>1</v>
      </c>
      <c r="MB5" s="36">
        <v>1</v>
      </c>
      <c r="MC5" s="36">
        <v>1</v>
      </c>
      <c r="MD5" s="36">
        <v>1</v>
      </c>
      <c r="ME5" s="36">
        <v>1</v>
      </c>
      <c r="MF5" s="36">
        <v>1</v>
      </c>
      <c r="MG5" s="36">
        <v>1</v>
      </c>
      <c r="MH5" s="36">
        <v>1</v>
      </c>
      <c r="MI5" s="36">
        <v>1</v>
      </c>
      <c r="MJ5" s="36">
        <v>1</v>
      </c>
      <c r="MK5" s="36">
        <v>1</v>
      </c>
      <c r="ML5" s="36">
        <v>2</v>
      </c>
      <c r="MM5" s="36">
        <v>1</v>
      </c>
      <c r="MN5" s="36">
        <v>1</v>
      </c>
      <c r="MO5" s="36">
        <v>1</v>
      </c>
      <c r="MP5" s="36">
        <v>1</v>
      </c>
      <c r="MQ5" s="36">
        <v>1</v>
      </c>
      <c r="MR5" s="36">
        <v>1</v>
      </c>
      <c r="MS5" s="36">
        <v>1</v>
      </c>
      <c r="MT5" s="36">
        <v>1</v>
      </c>
      <c r="MU5" s="36">
        <v>1</v>
      </c>
      <c r="MV5" s="36">
        <v>0</v>
      </c>
      <c r="MW5" s="36">
        <v>1</v>
      </c>
      <c r="MX5" s="36"/>
      <c r="MY5" s="37">
        <v>1</v>
      </c>
      <c r="MZ5" s="37">
        <v>1</v>
      </c>
      <c r="NA5" s="37">
        <v>1</v>
      </c>
      <c r="NB5" s="37">
        <v>1</v>
      </c>
      <c r="NC5" s="37">
        <v>1</v>
      </c>
      <c r="ND5" s="37">
        <v>0</v>
      </c>
      <c r="NE5" s="46">
        <v>1</v>
      </c>
      <c r="NF5" s="46">
        <v>0</v>
      </c>
      <c r="NG5" s="37">
        <v>0</v>
      </c>
      <c r="NH5" s="37">
        <v>1</v>
      </c>
      <c r="NI5" s="37">
        <v>1</v>
      </c>
      <c r="NJ5" s="37">
        <v>1</v>
      </c>
    </row>
    <row r="6" spans="1:375" x14ac:dyDescent="0.25">
      <c r="A6" s="2">
        <v>45</v>
      </c>
      <c r="B6" s="2" t="s">
        <v>114</v>
      </c>
      <c r="C6" s="31">
        <v>44068.418055555558</v>
      </c>
      <c r="D6" s="32" t="s">
        <v>219</v>
      </c>
      <c r="E6" s="32" t="s">
        <v>220</v>
      </c>
      <c r="F6" s="32" t="s">
        <v>221</v>
      </c>
      <c r="G6" s="32" t="s">
        <v>222</v>
      </c>
      <c r="H6" s="33" t="s">
        <v>223</v>
      </c>
      <c r="I6" s="33" t="s">
        <v>224</v>
      </c>
      <c r="J6" s="33" t="s">
        <v>225</v>
      </c>
      <c r="K6" s="33">
        <v>1</v>
      </c>
      <c r="L6" s="33">
        <v>27</v>
      </c>
      <c r="M6" s="33">
        <v>2</v>
      </c>
      <c r="N6" s="33"/>
      <c r="O6" s="33">
        <v>7</v>
      </c>
      <c r="P6" s="33"/>
      <c r="Q6" s="33"/>
      <c r="R6" s="33"/>
      <c r="S6" s="33"/>
      <c r="T6" s="33"/>
      <c r="U6" s="33"/>
      <c r="V6" s="33"/>
      <c r="W6" s="33"/>
      <c r="X6" s="33"/>
      <c r="Y6" s="33"/>
      <c r="Z6" s="33"/>
      <c r="AA6" s="33"/>
      <c r="AB6" s="33"/>
      <c r="AC6" s="33"/>
      <c r="AD6" s="33"/>
      <c r="AE6" s="33">
        <v>2</v>
      </c>
      <c r="AF6" s="33"/>
      <c r="AG6" s="33"/>
      <c r="AH6" s="33"/>
      <c r="AI6" s="33"/>
      <c r="AJ6" s="33"/>
      <c r="AK6" s="33"/>
      <c r="AL6" s="33"/>
      <c r="AM6" s="33"/>
      <c r="AN6" s="33"/>
      <c r="AO6" s="33"/>
      <c r="AP6" s="33"/>
      <c r="AQ6" s="33"/>
      <c r="AR6" s="33"/>
      <c r="AS6" s="33"/>
      <c r="AT6" s="33"/>
      <c r="AU6" s="33"/>
      <c r="AV6" s="33"/>
      <c r="AW6" s="33">
        <v>2</v>
      </c>
      <c r="AX6" s="33">
        <v>1</v>
      </c>
      <c r="AY6" s="33">
        <v>1</v>
      </c>
      <c r="AZ6" s="34">
        <v>1</v>
      </c>
      <c r="BA6" s="34">
        <v>1</v>
      </c>
      <c r="BB6" s="34">
        <v>0</v>
      </c>
      <c r="BC6" s="34">
        <v>0</v>
      </c>
      <c r="BD6" s="34">
        <v>0</v>
      </c>
      <c r="BE6" s="34">
        <v>1</v>
      </c>
      <c r="BF6" s="34">
        <v>1</v>
      </c>
      <c r="BG6" s="34">
        <v>0</v>
      </c>
      <c r="BH6" s="34">
        <v>0</v>
      </c>
      <c r="BI6" s="34">
        <v>0</v>
      </c>
      <c r="BJ6" s="34">
        <v>0</v>
      </c>
      <c r="BK6" s="34">
        <v>1</v>
      </c>
      <c r="BL6" s="34">
        <v>1</v>
      </c>
      <c r="BM6" s="34"/>
      <c r="BN6" s="34">
        <v>1</v>
      </c>
      <c r="BO6" s="34">
        <v>1</v>
      </c>
      <c r="BP6" s="34">
        <v>0</v>
      </c>
      <c r="BQ6" s="34">
        <v>1</v>
      </c>
      <c r="BR6" s="34">
        <v>0</v>
      </c>
      <c r="BS6" s="34">
        <v>0</v>
      </c>
      <c r="BT6" s="34">
        <v>0</v>
      </c>
      <c r="BU6" s="34">
        <v>0</v>
      </c>
      <c r="BV6" s="34">
        <v>0</v>
      </c>
      <c r="BW6" s="34">
        <v>1</v>
      </c>
      <c r="BX6" s="34">
        <v>0</v>
      </c>
      <c r="BY6" s="34">
        <v>0</v>
      </c>
      <c r="BZ6" s="34">
        <v>0</v>
      </c>
      <c r="CA6" s="34">
        <v>0</v>
      </c>
      <c r="CB6" s="34">
        <v>0</v>
      </c>
      <c r="CC6" s="34">
        <v>1</v>
      </c>
      <c r="CD6" s="34">
        <v>0</v>
      </c>
      <c r="CE6" s="34">
        <v>0</v>
      </c>
      <c r="CF6" s="34">
        <v>0</v>
      </c>
      <c r="CG6" s="34">
        <v>0</v>
      </c>
      <c r="CH6" s="34">
        <v>0</v>
      </c>
      <c r="CI6" s="34">
        <v>0</v>
      </c>
      <c r="CJ6" s="34">
        <v>0</v>
      </c>
      <c r="CK6" s="34">
        <v>0</v>
      </c>
      <c r="CL6" s="34">
        <v>0</v>
      </c>
      <c r="CM6" s="34">
        <v>0</v>
      </c>
      <c r="CN6" s="34">
        <v>0</v>
      </c>
      <c r="CO6" s="34">
        <v>0</v>
      </c>
      <c r="CP6" s="34">
        <v>0</v>
      </c>
      <c r="CQ6" s="34">
        <v>0</v>
      </c>
      <c r="CR6" s="34">
        <v>0</v>
      </c>
      <c r="CS6" s="34">
        <v>0</v>
      </c>
      <c r="CT6" s="34"/>
      <c r="CU6" s="34"/>
      <c r="CV6" s="34"/>
      <c r="CW6" s="34"/>
      <c r="CX6" s="34"/>
      <c r="CY6" s="34"/>
      <c r="CZ6" s="34"/>
      <c r="DA6" s="34"/>
      <c r="DB6" s="34"/>
      <c r="DC6" s="34"/>
      <c r="DD6" s="34"/>
      <c r="DE6" s="34"/>
      <c r="DF6" s="34"/>
      <c r="DG6" s="34"/>
      <c r="DH6" s="34"/>
      <c r="DI6" s="34"/>
      <c r="DJ6" s="34"/>
      <c r="DK6" s="34"/>
      <c r="DL6" s="34"/>
      <c r="DM6" s="34"/>
      <c r="DN6" s="34"/>
      <c r="DO6" s="34"/>
      <c r="DP6" s="34">
        <v>1</v>
      </c>
      <c r="DQ6" s="34">
        <v>1</v>
      </c>
      <c r="DR6" s="34">
        <v>1</v>
      </c>
      <c r="DS6" s="34">
        <v>1</v>
      </c>
      <c r="DT6" s="34">
        <v>0</v>
      </c>
      <c r="DU6" s="34">
        <v>0</v>
      </c>
      <c r="DV6" s="34">
        <v>0</v>
      </c>
      <c r="DW6" s="34">
        <v>1</v>
      </c>
      <c r="DX6" s="34">
        <v>0</v>
      </c>
      <c r="DY6" s="34">
        <v>1</v>
      </c>
      <c r="DZ6" s="34">
        <v>1</v>
      </c>
      <c r="EA6" s="34">
        <v>0</v>
      </c>
      <c r="EB6" s="34">
        <v>0</v>
      </c>
      <c r="EC6" s="34">
        <v>0</v>
      </c>
      <c r="ED6" s="34">
        <v>0</v>
      </c>
      <c r="EE6" s="34">
        <v>0</v>
      </c>
      <c r="EF6" s="34">
        <v>0</v>
      </c>
      <c r="EG6" s="34">
        <v>0</v>
      </c>
      <c r="EH6" s="34">
        <v>0</v>
      </c>
      <c r="EI6" s="34">
        <v>0</v>
      </c>
      <c r="EJ6" s="34">
        <v>0</v>
      </c>
      <c r="EK6" s="34">
        <v>0</v>
      </c>
      <c r="EL6" s="34">
        <v>0</v>
      </c>
      <c r="EM6" s="34"/>
      <c r="EN6" s="34">
        <v>0</v>
      </c>
      <c r="EO6" s="34">
        <v>0</v>
      </c>
      <c r="EP6" s="34">
        <v>0</v>
      </c>
      <c r="EQ6" s="34">
        <v>0</v>
      </c>
      <c r="ER6" s="34">
        <v>0</v>
      </c>
      <c r="ES6" s="34">
        <v>0</v>
      </c>
      <c r="ET6" s="34">
        <v>0</v>
      </c>
      <c r="EU6" s="34">
        <v>0</v>
      </c>
      <c r="EV6" s="34">
        <v>0</v>
      </c>
      <c r="EW6" s="34">
        <v>0</v>
      </c>
      <c r="EX6" s="34">
        <v>0</v>
      </c>
      <c r="EY6" s="34">
        <v>0</v>
      </c>
      <c r="EZ6" s="34">
        <v>0</v>
      </c>
      <c r="FA6" s="34">
        <v>1</v>
      </c>
      <c r="FB6" s="34">
        <v>1</v>
      </c>
      <c r="FC6" s="34">
        <v>0</v>
      </c>
      <c r="FD6" s="34">
        <v>0</v>
      </c>
      <c r="FE6" s="34">
        <v>0</v>
      </c>
      <c r="FF6" s="34">
        <v>1</v>
      </c>
      <c r="FG6" s="34">
        <v>1</v>
      </c>
      <c r="FH6" s="34">
        <v>0</v>
      </c>
      <c r="FI6" s="34">
        <v>1</v>
      </c>
      <c r="FJ6" s="34">
        <v>0</v>
      </c>
      <c r="FK6" s="34">
        <v>0</v>
      </c>
      <c r="FL6" s="34">
        <v>1</v>
      </c>
      <c r="FM6" s="34">
        <v>1</v>
      </c>
      <c r="FN6" s="34">
        <v>0</v>
      </c>
      <c r="FO6" s="34">
        <v>0</v>
      </c>
      <c r="FP6" s="34">
        <v>0</v>
      </c>
      <c r="FQ6" s="34">
        <v>0</v>
      </c>
      <c r="FR6" s="34">
        <v>0</v>
      </c>
      <c r="FS6" s="34">
        <v>0</v>
      </c>
      <c r="FT6" s="34">
        <v>0</v>
      </c>
      <c r="FU6" s="34">
        <v>0</v>
      </c>
      <c r="FV6" s="34">
        <v>0</v>
      </c>
      <c r="FW6" s="34">
        <v>1</v>
      </c>
      <c r="FX6" s="34">
        <v>1</v>
      </c>
      <c r="FY6" s="34">
        <v>1</v>
      </c>
      <c r="FZ6" s="34">
        <v>0</v>
      </c>
      <c r="GA6" s="34">
        <v>0</v>
      </c>
      <c r="GB6" s="34">
        <v>0</v>
      </c>
      <c r="GC6" s="34">
        <v>1</v>
      </c>
      <c r="GD6" s="34">
        <v>1</v>
      </c>
      <c r="GE6" s="34">
        <v>0</v>
      </c>
      <c r="GF6" s="34">
        <v>1</v>
      </c>
      <c r="GG6" s="34">
        <v>0</v>
      </c>
      <c r="GH6" s="34">
        <v>0</v>
      </c>
      <c r="GI6" s="34">
        <v>1</v>
      </c>
      <c r="GJ6" s="34">
        <v>1</v>
      </c>
      <c r="GK6" s="34">
        <v>1</v>
      </c>
      <c r="GL6" s="34">
        <v>1</v>
      </c>
      <c r="GM6" s="34">
        <v>0</v>
      </c>
      <c r="GN6" s="34">
        <v>1</v>
      </c>
      <c r="GO6" s="34">
        <v>0</v>
      </c>
      <c r="GP6" s="34">
        <v>0</v>
      </c>
      <c r="GQ6" s="34">
        <v>0</v>
      </c>
      <c r="GR6" s="34">
        <v>0</v>
      </c>
      <c r="GS6" s="34">
        <v>0</v>
      </c>
      <c r="GT6" s="34">
        <v>1</v>
      </c>
      <c r="GU6" s="34">
        <v>1</v>
      </c>
      <c r="GV6" s="34">
        <v>1</v>
      </c>
      <c r="GW6" s="34">
        <v>1</v>
      </c>
      <c r="GX6" s="34">
        <v>1</v>
      </c>
      <c r="GY6" s="34">
        <v>1</v>
      </c>
      <c r="GZ6" s="34">
        <v>1</v>
      </c>
      <c r="HA6" s="34">
        <v>1</v>
      </c>
      <c r="HB6" s="34">
        <v>0</v>
      </c>
      <c r="HC6" s="34">
        <v>0</v>
      </c>
      <c r="HD6" s="34">
        <v>0</v>
      </c>
      <c r="HE6" s="34">
        <v>0</v>
      </c>
      <c r="HF6" s="34">
        <v>0</v>
      </c>
      <c r="HG6" s="34">
        <v>0</v>
      </c>
      <c r="HH6" s="34">
        <v>0</v>
      </c>
      <c r="HI6" s="34">
        <v>0</v>
      </c>
      <c r="HJ6" s="34">
        <v>0</v>
      </c>
      <c r="HK6" s="34">
        <v>0</v>
      </c>
      <c r="HL6" s="34">
        <v>0</v>
      </c>
      <c r="HM6" s="34">
        <v>0</v>
      </c>
      <c r="HN6" s="34">
        <v>0</v>
      </c>
      <c r="HO6" s="34">
        <v>0</v>
      </c>
      <c r="HP6" s="34">
        <v>0</v>
      </c>
      <c r="HQ6" s="34">
        <v>0</v>
      </c>
      <c r="HR6" s="34">
        <v>0</v>
      </c>
      <c r="HS6" s="34">
        <v>0</v>
      </c>
      <c r="HT6" s="34">
        <v>0</v>
      </c>
      <c r="HU6" s="34">
        <v>0</v>
      </c>
      <c r="HV6" s="34">
        <v>0</v>
      </c>
      <c r="HW6" s="34">
        <v>0</v>
      </c>
      <c r="HX6" s="34">
        <v>1</v>
      </c>
      <c r="HY6" s="34">
        <v>1</v>
      </c>
      <c r="HZ6" s="34">
        <v>0</v>
      </c>
      <c r="IA6" s="34">
        <v>0</v>
      </c>
      <c r="IB6" s="34">
        <v>1</v>
      </c>
      <c r="IC6" s="34">
        <v>1</v>
      </c>
      <c r="ID6" s="34">
        <v>1</v>
      </c>
      <c r="IE6" s="34">
        <v>1</v>
      </c>
      <c r="IF6" s="34">
        <v>1</v>
      </c>
      <c r="IG6" s="34">
        <v>0</v>
      </c>
      <c r="IH6" s="34">
        <v>0</v>
      </c>
      <c r="II6" s="34">
        <v>0</v>
      </c>
      <c r="IJ6" s="34">
        <v>0</v>
      </c>
      <c r="IK6" s="34">
        <v>0</v>
      </c>
      <c r="IL6" s="34">
        <v>1</v>
      </c>
      <c r="IM6" s="34">
        <v>0</v>
      </c>
      <c r="IN6" s="34">
        <v>1</v>
      </c>
      <c r="IO6" s="34">
        <v>0</v>
      </c>
      <c r="IP6" s="34">
        <v>0</v>
      </c>
      <c r="IQ6" s="34">
        <v>0</v>
      </c>
      <c r="IR6" s="34">
        <v>0</v>
      </c>
      <c r="IS6" s="34">
        <v>1</v>
      </c>
      <c r="IT6" s="34">
        <v>0</v>
      </c>
      <c r="IU6" s="34">
        <v>0</v>
      </c>
      <c r="IV6" s="34">
        <v>0</v>
      </c>
      <c r="IW6" s="34">
        <v>0</v>
      </c>
      <c r="IX6" s="34">
        <v>0</v>
      </c>
      <c r="IY6" s="34">
        <v>1</v>
      </c>
      <c r="IZ6" s="34">
        <v>0</v>
      </c>
      <c r="JA6" s="34">
        <v>0</v>
      </c>
      <c r="JB6" s="34">
        <v>1</v>
      </c>
      <c r="JC6" s="34">
        <v>1</v>
      </c>
      <c r="JD6" s="34">
        <v>2</v>
      </c>
      <c r="JE6" s="34">
        <v>1</v>
      </c>
      <c r="JF6" s="34">
        <v>1</v>
      </c>
      <c r="JG6" s="34">
        <v>2</v>
      </c>
      <c r="JH6" s="46">
        <v>1</v>
      </c>
      <c r="JI6" s="46">
        <v>1</v>
      </c>
      <c r="JJ6" s="46">
        <v>1</v>
      </c>
      <c r="JK6" s="46">
        <v>2</v>
      </c>
      <c r="JL6" s="35">
        <v>1</v>
      </c>
      <c r="JM6" s="35">
        <v>1</v>
      </c>
      <c r="JN6" s="46">
        <v>1</v>
      </c>
      <c r="JO6" s="46">
        <v>1</v>
      </c>
      <c r="JP6" s="35">
        <v>1</v>
      </c>
      <c r="JQ6" s="35">
        <v>2</v>
      </c>
      <c r="JR6" s="46">
        <v>1</v>
      </c>
      <c r="JS6" s="35">
        <v>0</v>
      </c>
      <c r="JT6" s="35">
        <v>1</v>
      </c>
      <c r="JU6" s="35">
        <v>3</v>
      </c>
      <c r="JV6" s="35">
        <v>1</v>
      </c>
      <c r="JW6" s="35">
        <v>1</v>
      </c>
      <c r="JX6" s="35">
        <v>3</v>
      </c>
      <c r="JY6" s="35">
        <v>3</v>
      </c>
      <c r="JZ6" s="35">
        <v>3</v>
      </c>
      <c r="KA6" s="35">
        <v>3</v>
      </c>
      <c r="KB6" s="35">
        <v>3</v>
      </c>
      <c r="KC6" s="35">
        <v>0</v>
      </c>
      <c r="KD6" s="46">
        <v>1</v>
      </c>
      <c r="KE6" s="35">
        <v>1</v>
      </c>
      <c r="KF6" s="35">
        <v>1</v>
      </c>
      <c r="KG6" s="36">
        <v>1</v>
      </c>
      <c r="KH6" s="36">
        <v>1</v>
      </c>
      <c r="KI6" s="36">
        <v>1</v>
      </c>
      <c r="KJ6" s="36">
        <v>1</v>
      </c>
      <c r="KK6" s="36">
        <v>1</v>
      </c>
      <c r="KL6" s="36">
        <v>1</v>
      </c>
      <c r="KM6" s="36">
        <v>1</v>
      </c>
      <c r="KN6" s="36">
        <v>3</v>
      </c>
      <c r="KO6" s="36"/>
      <c r="KP6" s="36">
        <v>1</v>
      </c>
      <c r="KQ6" s="36">
        <v>1</v>
      </c>
      <c r="KR6" s="36">
        <v>1</v>
      </c>
      <c r="KS6" s="36">
        <v>1</v>
      </c>
      <c r="KT6" s="36">
        <v>1</v>
      </c>
      <c r="KU6" s="36">
        <v>0</v>
      </c>
      <c r="KV6" s="36">
        <v>3</v>
      </c>
      <c r="KW6" s="36">
        <v>0</v>
      </c>
      <c r="KX6" s="36">
        <v>3</v>
      </c>
      <c r="KY6" s="36">
        <v>0</v>
      </c>
      <c r="KZ6" s="36">
        <v>3</v>
      </c>
      <c r="LA6" s="36">
        <v>0</v>
      </c>
      <c r="LB6" s="36">
        <v>3</v>
      </c>
      <c r="LC6" s="36">
        <v>0</v>
      </c>
      <c r="LD6" s="36">
        <v>3</v>
      </c>
      <c r="LE6" s="36">
        <v>0</v>
      </c>
      <c r="LF6" s="36">
        <v>1</v>
      </c>
      <c r="LG6" s="36">
        <v>1</v>
      </c>
      <c r="LH6" s="36">
        <v>1</v>
      </c>
      <c r="LI6" s="36">
        <v>0</v>
      </c>
      <c r="LJ6" s="36">
        <v>3</v>
      </c>
      <c r="LK6" s="36">
        <v>0</v>
      </c>
      <c r="LL6" s="36">
        <v>1</v>
      </c>
      <c r="LM6" s="36">
        <v>1</v>
      </c>
      <c r="LN6" s="36">
        <v>1</v>
      </c>
      <c r="LO6" s="36">
        <v>1</v>
      </c>
      <c r="LP6" s="36">
        <v>1</v>
      </c>
      <c r="LQ6" s="36">
        <v>1</v>
      </c>
      <c r="LR6" s="36">
        <v>0</v>
      </c>
      <c r="LS6" s="36">
        <v>1</v>
      </c>
      <c r="LT6" s="36">
        <v>1</v>
      </c>
      <c r="LU6" s="36">
        <v>1</v>
      </c>
      <c r="LV6" s="36">
        <v>1</v>
      </c>
      <c r="LW6" s="36">
        <v>1</v>
      </c>
      <c r="LX6" s="36">
        <v>1</v>
      </c>
      <c r="LY6" s="36">
        <v>0</v>
      </c>
      <c r="LZ6" s="36">
        <v>1</v>
      </c>
      <c r="MA6" s="36">
        <v>1</v>
      </c>
      <c r="MB6" s="36">
        <v>1</v>
      </c>
      <c r="MC6" s="36">
        <v>1</v>
      </c>
      <c r="MD6" s="36">
        <v>1</v>
      </c>
      <c r="ME6" s="36">
        <v>1</v>
      </c>
      <c r="MF6" s="36">
        <v>1</v>
      </c>
      <c r="MG6" s="36">
        <v>1</v>
      </c>
      <c r="MH6" s="36">
        <v>1</v>
      </c>
      <c r="MI6" s="36">
        <v>1</v>
      </c>
      <c r="MJ6" s="36">
        <v>1</v>
      </c>
      <c r="MK6" s="36">
        <v>1</v>
      </c>
      <c r="ML6" s="36">
        <v>1</v>
      </c>
      <c r="MM6" s="36">
        <v>1</v>
      </c>
      <c r="MN6" s="36">
        <v>1</v>
      </c>
      <c r="MO6" s="36">
        <v>1</v>
      </c>
      <c r="MP6" s="36">
        <v>0</v>
      </c>
      <c r="MQ6" s="36">
        <v>1</v>
      </c>
      <c r="MR6" s="36">
        <v>1</v>
      </c>
      <c r="MS6" s="36">
        <v>1</v>
      </c>
      <c r="MT6" s="36">
        <v>1</v>
      </c>
      <c r="MU6" s="36">
        <v>1</v>
      </c>
      <c r="MV6" s="36">
        <v>0</v>
      </c>
      <c r="MW6" s="36">
        <v>1</v>
      </c>
      <c r="MX6" s="36"/>
      <c r="MY6" s="37">
        <v>1</v>
      </c>
      <c r="MZ6" s="37">
        <v>1</v>
      </c>
      <c r="NA6" s="37">
        <v>1</v>
      </c>
      <c r="NB6" s="37">
        <v>1</v>
      </c>
      <c r="NC6" s="37">
        <v>1</v>
      </c>
      <c r="ND6" s="37">
        <v>0</v>
      </c>
      <c r="NE6" s="46">
        <v>0</v>
      </c>
      <c r="NF6" s="46">
        <v>0</v>
      </c>
      <c r="NG6" s="37">
        <v>1</v>
      </c>
      <c r="NH6" s="37">
        <v>1</v>
      </c>
      <c r="NI6" s="37">
        <v>1</v>
      </c>
      <c r="NJ6" s="37">
        <v>1</v>
      </c>
    </row>
    <row r="7" spans="1:375" x14ac:dyDescent="0.25">
      <c r="A7" s="2">
        <v>46</v>
      </c>
      <c r="B7" s="2" t="s">
        <v>114</v>
      </c>
      <c r="C7" s="31">
        <v>44068.47152777778</v>
      </c>
      <c r="D7" s="32" t="s">
        <v>226</v>
      </c>
      <c r="E7" s="32" t="s">
        <v>227</v>
      </c>
      <c r="F7" s="32" t="s">
        <v>228</v>
      </c>
      <c r="G7" s="32" t="s">
        <v>229</v>
      </c>
      <c r="H7" s="33" t="s">
        <v>230</v>
      </c>
      <c r="I7" s="33" t="s">
        <v>231</v>
      </c>
      <c r="J7" s="33" t="s">
        <v>232</v>
      </c>
      <c r="K7" s="33">
        <v>1</v>
      </c>
      <c r="L7" s="33">
        <v>102</v>
      </c>
      <c r="M7" s="33">
        <v>5</v>
      </c>
      <c r="N7" s="33"/>
      <c r="O7" s="33"/>
      <c r="P7" s="33"/>
      <c r="Q7" s="33"/>
      <c r="R7" s="33">
        <v>2</v>
      </c>
      <c r="S7" s="33"/>
      <c r="T7" s="33"/>
      <c r="U7" s="33"/>
      <c r="V7" s="33"/>
      <c r="W7" s="33"/>
      <c r="X7" s="33"/>
      <c r="Y7" s="33"/>
      <c r="Z7" s="33"/>
      <c r="AA7" s="33"/>
      <c r="AB7" s="33"/>
      <c r="AC7" s="33"/>
      <c r="AD7" s="33"/>
      <c r="AE7" s="33"/>
      <c r="AF7" s="33"/>
      <c r="AG7" s="33"/>
      <c r="AH7" s="33"/>
      <c r="AI7" s="33"/>
      <c r="AJ7" s="33"/>
      <c r="AK7" s="33"/>
      <c r="AL7" s="33"/>
      <c r="AM7" s="33"/>
      <c r="AN7" s="33"/>
      <c r="AO7" s="33">
        <v>11</v>
      </c>
      <c r="AP7" s="33"/>
      <c r="AQ7" s="33"/>
      <c r="AR7" s="33"/>
      <c r="AS7" s="33"/>
      <c r="AT7" s="33"/>
      <c r="AU7" s="33"/>
      <c r="AV7" s="33"/>
      <c r="AW7" s="33">
        <v>2</v>
      </c>
      <c r="AX7" s="33">
        <v>2</v>
      </c>
      <c r="AY7" s="33">
        <v>1</v>
      </c>
      <c r="AZ7" s="34">
        <v>1</v>
      </c>
      <c r="BA7" s="34">
        <v>0</v>
      </c>
      <c r="BB7" s="34">
        <v>0</v>
      </c>
      <c r="BC7" s="34">
        <v>0</v>
      </c>
      <c r="BD7" s="34">
        <v>0</v>
      </c>
      <c r="BE7" s="34">
        <v>0</v>
      </c>
      <c r="BF7" s="34">
        <v>0</v>
      </c>
      <c r="BG7" s="34">
        <v>0</v>
      </c>
      <c r="BH7" s="34">
        <v>0</v>
      </c>
      <c r="BI7" s="34">
        <v>0</v>
      </c>
      <c r="BJ7" s="34">
        <v>0</v>
      </c>
      <c r="BK7" s="34">
        <v>1</v>
      </c>
      <c r="BL7" s="34">
        <v>0</v>
      </c>
      <c r="BM7" s="34"/>
      <c r="BN7" s="34">
        <v>0</v>
      </c>
      <c r="BO7" s="34">
        <v>0</v>
      </c>
      <c r="BP7" s="34">
        <v>0</v>
      </c>
      <c r="BQ7" s="34">
        <v>0</v>
      </c>
      <c r="BR7" s="34">
        <v>0</v>
      </c>
      <c r="BS7" s="34">
        <v>0</v>
      </c>
      <c r="BT7" s="34">
        <v>0</v>
      </c>
      <c r="BU7" s="34">
        <v>0</v>
      </c>
      <c r="BV7" s="34">
        <v>0</v>
      </c>
      <c r="BW7" s="34">
        <v>1</v>
      </c>
      <c r="BX7" s="34">
        <v>0</v>
      </c>
      <c r="BY7" s="34">
        <v>0</v>
      </c>
      <c r="BZ7" s="34">
        <v>0</v>
      </c>
      <c r="CA7" s="34">
        <v>0</v>
      </c>
      <c r="CB7" s="34">
        <v>0</v>
      </c>
      <c r="CC7" s="34">
        <v>1</v>
      </c>
      <c r="CD7" s="34">
        <v>0</v>
      </c>
      <c r="CE7" s="34">
        <v>1</v>
      </c>
      <c r="CF7" s="34">
        <v>0</v>
      </c>
      <c r="CG7" s="34">
        <v>0</v>
      </c>
      <c r="CH7" s="34">
        <v>0</v>
      </c>
      <c r="CI7" s="34">
        <v>0</v>
      </c>
      <c r="CJ7" s="34">
        <v>0</v>
      </c>
      <c r="CK7" s="34">
        <v>0</v>
      </c>
      <c r="CL7" s="34">
        <v>0</v>
      </c>
      <c r="CM7" s="34">
        <v>0</v>
      </c>
      <c r="CN7" s="34">
        <v>0</v>
      </c>
      <c r="CO7" s="34">
        <v>0</v>
      </c>
      <c r="CP7" s="34">
        <v>0</v>
      </c>
      <c r="CQ7" s="34">
        <v>0</v>
      </c>
      <c r="CR7" s="34">
        <v>0</v>
      </c>
      <c r="CS7" s="34">
        <v>1</v>
      </c>
      <c r="CT7" s="34">
        <v>1</v>
      </c>
      <c r="CU7" s="34">
        <v>0</v>
      </c>
      <c r="CV7" s="34">
        <v>1</v>
      </c>
      <c r="CW7" s="34">
        <v>0</v>
      </c>
      <c r="CX7" s="34">
        <v>1</v>
      </c>
      <c r="CY7" s="34">
        <v>1</v>
      </c>
      <c r="CZ7" s="34">
        <v>0</v>
      </c>
      <c r="DA7" s="34">
        <v>1</v>
      </c>
      <c r="DB7" s="34"/>
      <c r="DC7" s="34">
        <v>0</v>
      </c>
      <c r="DD7" s="34">
        <v>1</v>
      </c>
      <c r="DE7" s="34">
        <v>1</v>
      </c>
      <c r="DF7" s="34">
        <v>1</v>
      </c>
      <c r="DG7" s="34">
        <v>0</v>
      </c>
      <c r="DH7" s="34"/>
      <c r="DI7" s="34"/>
      <c r="DJ7" s="34"/>
      <c r="DK7" s="34"/>
      <c r="DL7" s="34"/>
      <c r="DM7" s="34"/>
      <c r="DN7" s="34"/>
      <c r="DO7" s="34"/>
      <c r="DP7" s="34">
        <v>1</v>
      </c>
      <c r="DQ7" s="34">
        <v>1</v>
      </c>
      <c r="DR7" s="34">
        <v>1</v>
      </c>
      <c r="DS7" s="34">
        <v>1</v>
      </c>
      <c r="DT7" s="34">
        <v>1</v>
      </c>
      <c r="DU7" s="34">
        <v>0</v>
      </c>
      <c r="DV7" s="34">
        <v>0</v>
      </c>
      <c r="DW7" s="34">
        <v>0</v>
      </c>
      <c r="DX7" s="34">
        <v>0</v>
      </c>
      <c r="DY7" s="34">
        <v>0</v>
      </c>
      <c r="DZ7" s="34">
        <v>1</v>
      </c>
      <c r="EA7" s="34">
        <v>0</v>
      </c>
      <c r="EB7" s="34">
        <v>1</v>
      </c>
      <c r="EC7" s="34">
        <v>1</v>
      </c>
      <c r="ED7" s="34">
        <v>1</v>
      </c>
      <c r="EE7" s="34">
        <v>1</v>
      </c>
      <c r="EF7" s="34">
        <v>0</v>
      </c>
      <c r="EG7" s="34">
        <v>1</v>
      </c>
      <c r="EH7" s="34">
        <v>0</v>
      </c>
      <c r="EI7" s="34">
        <v>1</v>
      </c>
      <c r="EJ7" s="34">
        <v>1</v>
      </c>
      <c r="EK7" s="34">
        <v>1</v>
      </c>
      <c r="EL7" s="34">
        <v>1</v>
      </c>
      <c r="EM7" s="34"/>
      <c r="EN7" s="34">
        <v>1</v>
      </c>
      <c r="EO7" s="34">
        <v>1</v>
      </c>
      <c r="EP7" s="34">
        <v>1</v>
      </c>
      <c r="EQ7" s="34">
        <v>1</v>
      </c>
      <c r="ER7" s="34">
        <v>0</v>
      </c>
      <c r="ES7" s="34">
        <v>0</v>
      </c>
      <c r="ET7" s="34">
        <v>0</v>
      </c>
      <c r="EU7" s="34">
        <v>0</v>
      </c>
      <c r="EV7" s="34">
        <v>0</v>
      </c>
      <c r="EW7" s="34">
        <v>0</v>
      </c>
      <c r="EX7" s="34">
        <v>0</v>
      </c>
      <c r="EY7" s="34">
        <v>0</v>
      </c>
      <c r="EZ7" s="34">
        <v>0</v>
      </c>
      <c r="FA7" s="34">
        <v>1</v>
      </c>
      <c r="FB7" s="34">
        <v>1</v>
      </c>
      <c r="FC7" s="34">
        <v>0</v>
      </c>
      <c r="FD7" s="34">
        <v>0</v>
      </c>
      <c r="FE7" s="34">
        <v>0</v>
      </c>
      <c r="FF7" s="34">
        <v>1</v>
      </c>
      <c r="FG7" s="34">
        <v>1</v>
      </c>
      <c r="FH7" s="34">
        <v>0</v>
      </c>
      <c r="FI7" s="34">
        <v>1</v>
      </c>
      <c r="FJ7" s="34">
        <v>0</v>
      </c>
      <c r="FK7" s="34">
        <v>0</v>
      </c>
      <c r="FL7" s="34">
        <v>1</v>
      </c>
      <c r="FM7" s="34">
        <v>1</v>
      </c>
      <c r="FN7" s="34">
        <v>0</v>
      </c>
      <c r="FO7" s="34">
        <v>0</v>
      </c>
      <c r="FP7" s="34">
        <v>0</v>
      </c>
      <c r="FQ7" s="34">
        <v>0</v>
      </c>
      <c r="FR7" s="34">
        <v>0</v>
      </c>
      <c r="FS7" s="34">
        <v>0</v>
      </c>
      <c r="FT7" s="34">
        <v>0</v>
      </c>
      <c r="FU7" s="34">
        <v>0</v>
      </c>
      <c r="FV7" s="34">
        <v>0</v>
      </c>
      <c r="FW7" s="34">
        <v>1</v>
      </c>
      <c r="FX7" s="34">
        <v>1</v>
      </c>
      <c r="FY7" s="34">
        <v>1</v>
      </c>
      <c r="FZ7" s="34">
        <v>0</v>
      </c>
      <c r="GA7" s="34">
        <v>0</v>
      </c>
      <c r="GB7" s="34">
        <v>0</v>
      </c>
      <c r="GC7" s="34">
        <v>1</v>
      </c>
      <c r="GD7" s="34">
        <v>1</v>
      </c>
      <c r="GE7" s="34">
        <v>0</v>
      </c>
      <c r="GF7" s="34">
        <v>1</v>
      </c>
      <c r="GG7" s="34">
        <v>0</v>
      </c>
      <c r="GH7" s="34">
        <v>1</v>
      </c>
      <c r="GI7" s="34">
        <v>1</v>
      </c>
      <c r="GJ7" s="34">
        <v>1</v>
      </c>
      <c r="GK7" s="34">
        <v>0</v>
      </c>
      <c r="GL7" s="34">
        <v>0</v>
      </c>
      <c r="GM7" s="34">
        <v>0</v>
      </c>
      <c r="GN7" s="34">
        <v>0</v>
      </c>
      <c r="GO7" s="34">
        <v>0</v>
      </c>
      <c r="GP7" s="34">
        <v>0</v>
      </c>
      <c r="GQ7" s="34">
        <v>0</v>
      </c>
      <c r="GR7" s="34">
        <v>0</v>
      </c>
      <c r="GS7" s="34">
        <v>0</v>
      </c>
      <c r="GT7" s="34">
        <v>1</v>
      </c>
      <c r="GU7" s="34">
        <v>1</v>
      </c>
      <c r="GV7" s="34">
        <v>1</v>
      </c>
      <c r="GW7" s="34">
        <v>1</v>
      </c>
      <c r="GX7" s="34">
        <v>1</v>
      </c>
      <c r="GY7" s="34">
        <v>1</v>
      </c>
      <c r="GZ7" s="34">
        <v>1</v>
      </c>
      <c r="HA7" s="34">
        <v>1</v>
      </c>
      <c r="HB7" s="34">
        <v>1</v>
      </c>
      <c r="HC7" s="34">
        <v>0</v>
      </c>
      <c r="HD7" s="34">
        <v>0</v>
      </c>
      <c r="HE7" s="34">
        <v>0</v>
      </c>
      <c r="HF7" s="34">
        <v>0</v>
      </c>
      <c r="HG7" s="34">
        <v>0</v>
      </c>
      <c r="HH7" s="34">
        <v>1</v>
      </c>
      <c r="HI7" s="34">
        <v>0</v>
      </c>
      <c r="HJ7" s="34">
        <v>0</v>
      </c>
      <c r="HK7" s="34">
        <v>0</v>
      </c>
      <c r="HL7" s="34">
        <v>0</v>
      </c>
      <c r="HM7" s="34">
        <v>1</v>
      </c>
      <c r="HN7" s="34">
        <v>0</v>
      </c>
      <c r="HO7" s="34">
        <v>0</v>
      </c>
      <c r="HP7" s="34">
        <v>0</v>
      </c>
      <c r="HQ7" s="34">
        <v>0</v>
      </c>
      <c r="HR7" s="34">
        <v>0</v>
      </c>
      <c r="HS7" s="34">
        <v>0</v>
      </c>
      <c r="HT7" s="34">
        <v>0</v>
      </c>
      <c r="HU7" s="34">
        <v>0</v>
      </c>
      <c r="HV7" s="34">
        <v>0</v>
      </c>
      <c r="HW7" s="34">
        <v>0</v>
      </c>
      <c r="HX7" s="34">
        <v>1</v>
      </c>
      <c r="HY7" s="34">
        <v>1</v>
      </c>
      <c r="HZ7" s="34">
        <v>0</v>
      </c>
      <c r="IA7" s="34">
        <v>1</v>
      </c>
      <c r="IB7" s="34">
        <v>1</v>
      </c>
      <c r="IC7" s="34">
        <v>1</v>
      </c>
      <c r="ID7" s="34">
        <v>1</v>
      </c>
      <c r="IE7" s="34">
        <v>1</v>
      </c>
      <c r="IF7" s="34">
        <v>1</v>
      </c>
      <c r="IG7" s="34">
        <v>0</v>
      </c>
      <c r="IH7" s="34">
        <v>0</v>
      </c>
      <c r="II7" s="34">
        <v>0</v>
      </c>
      <c r="IJ7" s="34">
        <v>0</v>
      </c>
      <c r="IK7" s="34">
        <v>0</v>
      </c>
      <c r="IL7" s="34">
        <v>1</v>
      </c>
      <c r="IM7" s="34">
        <v>0</v>
      </c>
      <c r="IN7" s="34">
        <v>1</v>
      </c>
      <c r="IO7" s="34">
        <v>0</v>
      </c>
      <c r="IP7" s="34">
        <v>0</v>
      </c>
      <c r="IQ7" s="34">
        <v>0</v>
      </c>
      <c r="IR7" s="34">
        <v>0</v>
      </c>
      <c r="IS7" s="34">
        <v>0</v>
      </c>
      <c r="IT7" s="34">
        <v>0</v>
      </c>
      <c r="IU7" s="34">
        <v>0</v>
      </c>
      <c r="IV7" s="34">
        <v>0</v>
      </c>
      <c r="IW7" s="34">
        <v>0</v>
      </c>
      <c r="IX7" s="34">
        <v>0</v>
      </c>
      <c r="IY7" s="34">
        <v>0</v>
      </c>
      <c r="IZ7" s="34">
        <v>0</v>
      </c>
      <c r="JA7" s="34">
        <v>0</v>
      </c>
      <c r="JB7" s="34">
        <v>1</v>
      </c>
      <c r="JC7" s="34">
        <v>1</v>
      </c>
      <c r="JD7" s="34">
        <v>2</v>
      </c>
      <c r="JE7" s="34">
        <v>1</v>
      </c>
      <c r="JF7" s="34">
        <v>1</v>
      </c>
      <c r="JG7" s="34">
        <v>1</v>
      </c>
      <c r="JH7" s="46">
        <v>1</v>
      </c>
      <c r="JI7" s="46">
        <v>1</v>
      </c>
      <c r="JJ7" s="46">
        <v>1</v>
      </c>
      <c r="JK7" s="46">
        <v>1</v>
      </c>
      <c r="JL7" s="35">
        <v>1</v>
      </c>
      <c r="JM7" s="35">
        <v>1</v>
      </c>
      <c r="JN7" s="46">
        <v>1</v>
      </c>
      <c r="JO7" s="46">
        <v>1</v>
      </c>
      <c r="JP7" s="35">
        <v>1</v>
      </c>
      <c r="JQ7" s="35">
        <v>2</v>
      </c>
      <c r="JR7" s="46">
        <v>1</v>
      </c>
      <c r="JS7" s="35">
        <v>0</v>
      </c>
      <c r="JT7" s="35">
        <v>1</v>
      </c>
      <c r="JU7" s="35">
        <v>3</v>
      </c>
      <c r="JV7" s="35">
        <v>1</v>
      </c>
      <c r="JW7" s="35">
        <v>1</v>
      </c>
      <c r="JX7" s="35">
        <v>1</v>
      </c>
      <c r="JY7" s="35">
        <v>1</v>
      </c>
      <c r="JZ7" s="35">
        <v>3</v>
      </c>
      <c r="KA7" s="35">
        <v>3</v>
      </c>
      <c r="KB7" s="35">
        <v>1</v>
      </c>
      <c r="KC7" s="35">
        <v>0</v>
      </c>
      <c r="KD7" s="46">
        <v>0</v>
      </c>
      <c r="KE7" s="35">
        <v>1</v>
      </c>
      <c r="KF7" s="35">
        <v>1</v>
      </c>
      <c r="KG7" s="36">
        <v>1</v>
      </c>
      <c r="KH7" s="36">
        <v>1</v>
      </c>
      <c r="KI7" s="36">
        <v>1</v>
      </c>
      <c r="KJ7" s="36">
        <v>1</v>
      </c>
      <c r="KK7" s="36">
        <v>1</v>
      </c>
      <c r="KL7" s="36">
        <v>1</v>
      </c>
      <c r="KM7" s="36">
        <v>1</v>
      </c>
      <c r="KN7" s="36">
        <v>3</v>
      </c>
      <c r="KO7" s="36"/>
      <c r="KP7" s="36">
        <v>1</v>
      </c>
      <c r="KQ7" s="36">
        <v>1</v>
      </c>
      <c r="KR7" s="36">
        <v>1</v>
      </c>
      <c r="KS7" s="36">
        <v>1</v>
      </c>
      <c r="KT7" s="36">
        <v>1</v>
      </c>
      <c r="KU7" s="36">
        <v>0</v>
      </c>
      <c r="KV7" s="36">
        <v>1</v>
      </c>
      <c r="KW7" s="36">
        <v>0</v>
      </c>
      <c r="KX7" s="36">
        <v>1</v>
      </c>
      <c r="KY7" s="36">
        <v>0</v>
      </c>
      <c r="KZ7" s="36">
        <v>1</v>
      </c>
      <c r="LA7" s="36">
        <v>0</v>
      </c>
      <c r="LB7" s="36">
        <v>3</v>
      </c>
      <c r="LC7" s="36">
        <v>0</v>
      </c>
      <c r="LD7" s="36">
        <v>2</v>
      </c>
      <c r="LE7" s="36">
        <v>0</v>
      </c>
      <c r="LF7" s="36">
        <v>1</v>
      </c>
      <c r="LG7" s="36">
        <v>1</v>
      </c>
      <c r="LH7" s="36">
        <v>1</v>
      </c>
      <c r="LI7" s="36">
        <v>0</v>
      </c>
      <c r="LJ7" s="36">
        <v>3</v>
      </c>
      <c r="LK7" s="36">
        <v>0</v>
      </c>
      <c r="LL7" s="36">
        <v>1</v>
      </c>
      <c r="LM7" s="36">
        <v>1</v>
      </c>
      <c r="LN7" s="36">
        <v>1</v>
      </c>
      <c r="LO7" s="36">
        <v>1</v>
      </c>
      <c r="LP7" s="36">
        <v>1</v>
      </c>
      <c r="LQ7" s="36">
        <v>1</v>
      </c>
      <c r="LR7" s="36">
        <v>0</v>
      </c>
      <c r="LS7" s="36">
        <v>1</v>
      </c>
      <c r="LT7" s="36">
        <v>1</v>
      </c>
      <c r="LU7" s="36">
        <v>1</v>
      </c>
      <c r="LV7" s="36">
        <v>1</v>
      </c>
      <c r="LW7" s="36">
        <v>1</v>
      </c>
      <c r="LX7" s="36">
        <v>1</v>
      </c>
      <c r="LY7" s="36">
        <v>0</v>
      </c>
      <c r="LZ7" s="36">
        <v>1</v>
      </c>
      <c r="MA7" s="36">
        <v>1</v>
      </c>
      <c r="MB7" s="36">
        <v>2</v>
      </c>
      <c r="MC7" s="36">
        <v>1</v>
      </c>
      <c r="MD7" s="36">
        <v>1</v>
      </c>
      <c r="ME7" s="36">
        <v>1</v>
      </c>
      <c r="MF7" s="36">
        <v>1</v>
      </c>
      <c r="MG7" s="36">
        <v>1</v>
      </c>
      <c r="MH7" s="36">
        <v>1</v>
      </c>
      <c r="MI7" s="36">
        <v>1</v>
      </c>
      <c r="MJ7" s="36">
        <v>1</v>
      </c>
      <c r="MK7" s="36">
        <v>1</v>
      </c>
      <c r="ML7" s="36">
        <v>2</v>
      </c>
      <c r="MM7" s="36">
        <v>1</v>
      </c>
      <c r="MN7" s="36">
        <v>1</v>
      </c>
      <c r="MO7" s="36">
        <v>1</v>
      </c>
      <c r="MP7" s="36">
        <v>0</v>
      </c>
      <c r="MQ7" s="36">
        <v>1</v>
      </c>
      <c r="MR7" s="36">
        <v>1</v>
      </c>
      <c r="MS7" s="36">
        <v>1</v>
      </c>
      <c r="MT7" s="36">
        <v>1</v>
      </c>
      <c r="MU7" s="36">
        <v>1</v>
      </c>
      <c r="MV7" s="36">
        <v>0</v>
      </c>
      <c r="MW7" s="36">
        <v>1</v>
      </c>
      <c r="MX7" s="36"/>
      <c r="MY7" s="37">
        <v>1</v>
      </c>
      <c r="MZ7" s="37">
        <v>1</v>
      </c>
      <c r="NA7" s="37">
        <v>1</v>
      </c>
      <c r="NB7" s="37">
        <v>1</v>
      </c>
      <c r="NC7" s="37">
        <v>1</v>
      </c>
      <c r="ND7" s="37">
        <v>1</v>
      </c>
      <c r="NE7" s="46">
        <v>0</v>
      </c>
      <c r="NF7" s="46">
        <v>0</v>
      </c>
      <c r="NG7" s="37">
        <v>0</v>
      </c>
      <c r="NH7" s="37">
        <v>1</v>
      </c>
      <c r="NI7" s="37">
        <v>1</v>
      </c>
      <c r="NJ7" s="37">
        <v>1</v>
      </c>
    </row>
    <row r="8" spans="1:375" x14ac:dyDescent="0.25">
      <c r="A8" s="2">
        <v>47</v>
      </c>
      <c r="B8" s="2" t="s">
        <v>114</v>
      </c>
      <c r="C8" s="31">
        <v>44068.591666666667</v>
      </c>
      <c r="D8" s="32" t="s">
        <v>122</v>
      </c>
      <c r="E8" s="32" t="s">
        <v>233</v>
      </c>
      <c r="F8" s="32" t="s">
        <v>213</v>
      </c>
      <c r="G8" s="32" t="s">
        <v>234</v>
      </c>
      <c r="H8" s="33" t="s">
        <v>126</v>
      </c>
      <c r="I8" s="33" t="s">
        <v>127</v>
      </c>
      <c r="J8" s="33" t="s">
        <v>235</v>
      </c>
      <c r="K8" s="33">
        <v>2</v>
      </c>
      <c r="L8" s="33">
        <v>50</v>
      </c>
      <c r="M8" s="33">
        <v>3</v>
      </c>
      <c r="N8" s="33"/>
      <c r="O8" s="33"/>
      <c r="P8" s="33">
        <v>3</v>
      </c>
      <c r="Q8" s="33"/>
      <c r="R8" s="33"/>
      <c r="S8" s="33"/>
      <c r="T8" s="33"/>
      <c r="U8" s="33"/>
      <c r="V8" s="33"/>
      <c r="W8" s="33"/>
      <c r="X8" s="33"/>
      <c r="Y8" s="33"/>
      <c r="Z8" s="33"/>
      <c r="AA8" s="33"/>
      <c r="AB8" s="33"/>
      <c r="AC8" s="33"/>
      <c r="AD8" s="33"/>
      <c r="AE8" s="33"/>
      <c r="AF8" s="33"/>
      <c r="AG8" s="33"/>
      <c r="AH8" s="33"/>
      <c r="AI8" s="33">
        <v>3</v>
      </c>
      <c r="AJ8" s="33"/>
      <c r="AK8" s="33"/>
      <c r="AL8" s="33"/>
      <c r="AM8" s="33"/>
      <c r="AN8" s="33"/>
      <c r="AO8" s="33"/>
      <c r="AP8" s="33"/>
      <c r="AQ8" s="33"/>
      <c r="AR8" s="33"/>
      <c r="AS8" s="33"/>
      <c r="AT8" s="33"/>
      <c r="AU8" s="33"/>
      <c r="AV8" s="33"/>
      <c r="AW8" s="33">
        <v>2</v>
      </c>
      <c r="AX8" s="33">
        <v>1</v>
      </c>
      <c r="AY8" s="33">
        <v>0</v>
      </c>
      <c r="AZ8" s="34">
        <v>1</v>
      </c>
      <c r="BA8" s="34">
        <v>1</v>
      </c>
      <c r="BB8" s="34">
        <v>0</v>
      </c>
      <c r="BC8" s="34">
        <v>0</v>
      </c>
      <c r="BD8" s="34">
        <v>0</v>
      </c>
      <c r="BE8" s="34">
        <v>0</v>
      </c>
      <c r="BF8" s="34">
        <v>1</v>
      </c>
      <c r="BG8" s="34">
        <v>0</v>
      </c>
      <c r="BH8" s="34">
        <v>0</v>
      </c>
      <c r="BI8" s="34">
        <v>0</v>
      </c>
      <c r="BJ8" s="34">
        <v>0</v>
      </c>
      <c r="BK8" s="34">
        <v>1</v>
      </c>
      <c r="BL8" s="34">
        <v>0</v>
      </c>
      <c r="BM8" s="34"/>
      <c r="BN8" s="34">
        <v>0</v>
      </c>
      <c r="BO8" s="34">
        <v>0</v>
      </c>
      <c r="BP8" s="34">
        <v>0</v>
      </c>
      <c r="BQ8" s="34">
        <v>0</v>
      </c>
      <c r="BR8" s="34">
        <v>0</v>
      </c>
      <c r="BS8" s="34">
        <v>0</v>
      </c>
      <c r="BT8" s="34">
        <v>0</v>
      </c>
      <c r="BU8" s="34">
        <v>0</v>
      </c>
      <c r="BV8" s="34">
        <v>0</v>
      </c>
      <c r="BW8" s="34">
        <v>1</v>
      </c>
      <c r="BX8" s="34">
        <v>0</v>
      </c>
      <c r="BY8" s="34">
        <v>0</v>
      </c>
      <c r="BZ8" s="34">
        <v>0</v>
      </c>
      <c r="CA8" s="34">
        <v>0</v>
      </c>
      <c r="CB8" s="34">
        <v>0</v>
      </c>
      <c r="CC8" s="34">
        <v>1</v>
      </c>
      <c r="CD8" s="34">
        <v>0</v>
      </c>
      <c r="CE8" s="34">
        <v>0</v>
      </c>
      <c r="CF8" s="34">
        <v>0</v>
      </c>
      <c r="CG8" s="34">
        <v>1</v>
      </c>
      <c r="CH8" s="34">
        <v>0</v>
      </c>
      <c r="CI8" s="34">
        <v>0</v>
      </c>
      <c r="CJ8" s="34">
        <v>0</v>
      </c>
      <c r="CK8" s="34">
        <v>0</v>
      </c>
      <c r="CL8" s="34">
        <v>0</v>
      </c>
      <c r="CM8" s="34">
        <v>0</v>
      </c>
      <c r="CN8" s="34">
        <v>0</v>
      </c>
      <c r="CO8" s="34">
        <v>0</v>
      </c>
      <c r="CP8" s="34">
        <v>0</v>
      </c>
      <c r="CQ8" s="34">
        <v>0</v>
      </c>
      <c r="CR8" s="34">
        <v>0</v>
      </c>
      <c r="CS8" s="34">
        <v>0</v>
      </c>
      <c r="CT8" s="34"/>
      <c r="CU8" s="34"/>
      <c r="CV8" s="34"/>
      <c r="CW8" s="34"/>
      <c r="CX8" s="34"/>
      <c r="CY8" s="34"/>
      <c r="CZ8" s="34"/>
      <c r="DA8" s="34"/>
      <c r="DB8" s="34"/>
      <c r="DC8" s="34"/>
      <c r="DD8" s="34"/>
      <c r="DE8" s="34"/>
      <c r="DF8" s="34"/>
      <c r="DG8" s="34"/>
      <c r="DH8" s="34"/>
      <c r="DI8" s="34"/>
      <c r="DJ8" s="34"/>
      <c r="DK8" s="34"/>
      <c r="DL8" s="34"/>
      <c r="DM8" s="34"/>
      <c r="DN8" s="34"/>
      <c r="DO8" s="34"/>
      <c r="DP8" s="34">
        <v>1</v>
      </c>
      <c r="DQ8" s="34">
        <v>1</v>
      </c>
      <c r="DR8" s="34">
        <v>1</v>
      </c>
      <c r="DS8" s="34">
        <v>1</v>
      </c>
      <c r="DT8" s="34">
        <v>0</v>
      </c>
      <c r="DU8" s="34">
        <v>0</v>
      </c>
      <c r="DV8" s="34">
        <v>1</v>
      </c>
      <c r="DW8" s="34">
        <v>0</v>
      </c>
      <c r="DX8" s="34">
        <v>0</v>
      </c>
      <c r="DY8" s="34">
        <v>1</v>
      </c>
      <c r="DZ8" s="34">
        <v>1</v>
      </c>
      <c r="EA8" s="34">
        <v>0</v>
      </c>
      <c r="EB8" s="34">
        <v>1</v>
      </c>
      <c r="EC8" s="34">
        <v>0</v>
      </c>
      <c r="ED8" s="34">
        <v>0</v>
      </c>
      <c r="EE8" s="34">
        <v>0</v>
      </c>
      <c r="EF8" s="34">
        <v>0</v>
      </c>
      <c r="EG8" s="34">
        <v>0</v>
      </c>
      <c r="EH8" s="34">
        <v>0</v>
      </c>
      <c r="EI8" s="34">
        <v>0</v>
      </c>
      <c r="EJ8" s="34">
        <v>0</v>
      </c>
      <c r="EK8" s="34">
        <v>0</v>
      </c>
      <c r="EL8" s="34">
        <v>0</v>
      </c>
      <c r="EM8" s="34"/>
      <c r="EN8" s="34">
        <v>0</v>
      </c>
      <c r="EO8" s="34">
        <v>0</v>
      </c>
      <c r="EP8" s="34">
        <v>0</v>
      </c>
      <c r="EQ8" s="34">
        <v>0</v>
      </c>
      <c r="ER8" s="34">
        <v>0</v>
      </c>
      <c r="ES8" s="34">
        <v>0</v>
      </c>
      <c r="ET8" s="34">
        <v>0</v>
      </c>
      <c r="EU8" s="34">
        <v>0</v>
      </c>
      <c r="EV8" s="34">
        <v>0</v>
      </c>
      <c r="EW8" s="34">
        <v>0</v>
      </c>
      <c r="EX8" s="34">
        <v>0</v>
      </c>
      <c r="EY8" s="34">
        <v>0</v>
      </c>
      <c r="EZ8" s="34">
        <v>0</v>
      </c>
      <c r="FA8" s="34">
        <v>1</v>
      </c>
      <c r="FB8" s="34">
        <v>1</v>
      </c>
      <c r="FC8" s="34">
        <v>0</v>
      </c>
      <c r="FD8" s="34">
        <v>0</v>
      </c>
      <c r="FE8" s="34">
        <v>0</v>
      </c>
      <c r="FF8" s="34">
        <v>0</v>
      </c>
      <c r="FG8" s="34">
        <v>1</v>
      </c>
      <c r="FH8" s="34">
        <v>0</v>
      </c>
      <c r="FI8" s="34">
        <v>1</v>
      </c>
      <c r="FJ8" s="34">
        <v>0</v>
      </c>
      <c r="FK8" s="34">
        <v>0</v>
      </c>
      <c r="FL8" s="34">
        <v>1</v>
      </c>
      <c r="FM8" s="34">
        <v>0</v>
      </c>
      <c r="FN8" s="34">
        <v>0</v>
      </c>
      <c r="FO8" s="34">
        <v>0</v>
      </c>
      <c r="FP8" s="34">
        <v>0</v>
      </c>
      <c r="FQ8" s="34">
        <v>0</v>
      </c>
      <c r="FR8" s="34">
        <v>0</v>
      </c>
      <c r="FS8" s="34">
        <v>0</v>
      </c>
      <c r="FT8" s="34">
        <v>0</v>
      </c>
      <c r="FU8" s="34">
        <v>0</v>
      </c>
      <c r="FV8" s="34">
        <v>0</v>
      </c>
      <c r="FW8" s="34">
        <v>1</v>
      </c>
      <c r="FX8" s="34">
        <v>1</v>
      </c>
      <c r="FY8" s="34">
        <v>1</v>
      </c>
      <c r="FZ8" s="34">
        <v>0</v>
      </c>
      <c r="GA8" s="34">
        <v>0</v>
      </c>
      <c r="GB8" s="34">
        <v>0</v>
      </c>
      <c r="GC8" s="34">
        <v>0</v>
      </c>
      <c r="GD8" s="34">
        <v>1</v>
      </c>
      <c r="GE8" s="34">
        <v>0</v>
      </c>
      <c r="GF8" s="34">
        <v>1</v>
      </c>
      <c r="GG8" s="34">
        <v>0</v>
      </c>
      <c r="GH8" s="34">
        <v>0</v>
      </c>
      <c r="GI8" s="34">
        <v>1</v>
      </c>
      <c r="GJ8" s="34">
        <v>0</v>
      </c>
      <c r="GK8" s="34">
        <v>0</v>
      </c>
      <c r="GL8" s="34">
        <v>0</v>
      </c>
      <c r="GM8" s="34">
        <v>0</v>
      </c>
      <c r="GN8" s="34">
        <v>0</v>
      </c>
      <c r="GO8" s="34">
        <v>0</v>
      </c>
      <c r="GP8" s="34">
        <v>0</v>
      </c>
      <c r="GQ8" s="34">
        <v>0</v>
      </c>
      <c r="GR8" s="34">
        <v>0</v>
      </c>
      <c r="GS8" s="34">
        <v>0</v>
      </c>
      <c r="GT8" s="34">
        <v>1</v>
      </c>
      <c r="GU8" s="34">
        <v>1</v>
      </c>
      <c r="GV8" s="34">
        <v>1</v>
      </c>
      <c r="GW8" s="34">
        <v>1</v>
      </c>
      <c r="GX8" s="34">
        <v>1</v>
      </c>
      <c r="GY8" s="34">
        <v>1</v>
      </c>
      <c r="GZ8" s="34">
        <v>1</v>
      </c>
      <c r="HA8" s="34">
        <v>0</v>
      </c>
      <c r="HB8" s="34">
        <v>0</v>
      </c>
      <c r="HC8" s="34">
        <v>0</v>
      </c>
      <c r="HD8" s="34">
        <v>0</v>
      </c>
      <c r="HE8" s="34">
        <v>0</v>
      </c>
      <c r="HF8" s="34">
        <v>0</v>
      </c>
      <c r="HG8" s="34">
        <v>0</v>
      </c>
      <c r="HH8" s="34">
        <v>0</v>
      </c>
      <c r="HI8" s="34">
        <v>0</v>
      </c>
      <c r="HJ8" s="34">
        <v>0</v>
      </c>
      <c r="HK8" s="34">
        <v>0</v>
      </c>
      <c r="HL8" s="34">
        <v>0</v>
      </c>
      <c r="HM8" s="34">
        <v>0</v>
      </c>
      <c r="HN8" s="34">
        <v>0</v>
      </c>
      <c r="HO8" s="34">
        <v>0</v>
      </c>
      <c r="HP8" s="34">
        <v>0</v>
      </c>
      <c r="HQ8" s="34">
        <v>0</v>
      </c>
      <c r="HR8" s="34">
        <v>0</v>
      </c>
      <c r="HS8" s="34">
        <v>0</v>
      </c>
      <c r="HT8" s="34">
        <v>0</v>
      </c>
      <c r="HU8" s="34">
        <v>0</v>
      </c>
      <c r="HV8" s="34">
        <v>0</v>
      </c>
      <c r="HW8" s="34">
        <v>0</v>
      </c>
      <c r="HX8" s="34">
        <v>1</v>
      </c>
      <c r="HY8" s="34">
        <v>0</v>
      </c>
      <c r="HZ8" s="34">
        <v>0</v>
      </c>
      <c r="IA8" s="34">
        <v>0</v>
      </c>
      <c r="IB8" s="34">
        <v>1</v>
      </c>
      <c r="IC8" s="34">
        <v>1</v>
      </c>
      <c r="ID8" s="34">
        <v>1</v>
      </c>
      <c r="IE8" s="34">
        <v>1</v>
      </c>
      <c r="IF8" s="34">
        <v>1</v>
      </c>
      <c r="IG8" s="34">
        <v>0</v>
      </c>
      <c r="IH8" s="34">
        <v>0</v>
      </c>
      <c r="II8" s="34">
        <v>0</v>
      </c>
      <c r="IJ8" s="34">
        <v>0</v>
      </c>
      <c r="IK8" s="34">
        <v>0</v>
      </c>
      <c r="IL8" s="34">
        <v>1</v>
      </c>
      <c r="IM8" s="34">
        <v>0</v>
      </c>
      <c r="IN8" s="34">
        <v>1</v>
      </c>
      <c r="IO8" s="34">
        <v>0</v>
      </c>
      <c r="IP8" s="34">
        <v>0</v>
      </c>
      <c r="IQ8" s="34">
        <v>1</v>
      </c>
      <c r="IR8" s="34">
        <v>0</v>
      </c>
      <c r="IS8" s="34">
        <v>0</v>
      </c>
      <c r="IT8" s="34">
        <v>0</v>
      </c>
      <c r="IU8" s="34">
        <v>0</v>
      </c>
      <c r="IV8" s="34">
        <v>0</v>
      </c>
      <c r="IW8" s="34">
        <v>0</v>
      </c>
      <c r="IX8" s="34">
        <v>0</v>
      </c>
      <c r="IY8" s="34">
        <v>0</v>
      </c>
      <c r="IZ8" s="34">
        <v>0</v>
      </c>
      <c r="JA8" s="34">
        <v>0</v>
      </c>
      <c r="JB8" s="34">
        <v>1</v>
      </c>
      <c r="JC8" s="34">
        <v>1</v>
      </c>
      <c r="JD8" s="34">
        <v>2</v>
      </c>
      <c r="JE8" s="34">
        <v>1</v>
      </c>
      <c r="JF8" s="34">
        <v>1</v>
      </c>
      <c r="JG8" s="34">
        <v>1</v>
      </c>
      <c r="JH8" s="46">
        <v>2</v>
      </c>
      <c r="JI8" s="46">
        <v>2</v>
      </c>
      <c r="JJ8" s="46">
        <v>1</v>
      </c>
      <c r="JK8" s="46">
        <v>2</v>
      </c>
      <c r="JL8" s="35">
        <v>1</v>
      </c>
      <c r="JM8" s="35">
        <v>2</v>
      </c>
      <c r="JN8" s="46">
        <v>1</v>
      </c>
      <c r="JO8" s="46">
        <v>1</v>
      </c>
      <c r="JP8" s="35">
        <v>1</v>
      </c>
      <c r="JQ8" s="35">
        <v>1</v>
      </c>
      <c r="JR8" s="46">
        <v>1</v>
      </c>
      <c r="JS8" s="35">
        <v>0</v>
      </c>
      <c r="JT8" s="35">
        <v>1</v>
      </c>
      <c r="JU8" s="35">
        <v>3</v>
      </c>
      <c r="JV8" s="35">
        <v>1</v>
      </c>
      <c r="JW8" s="35">
        <v>1</v>
      </c>
      <c r="JX8" s="35">
        <v>3</v>
      </c>
      <c r="JY8" s="35">
        <v>3</v>
      </c>
      <c r="JZ8" s="35">
        <v>3</v>
      </c>
      <c r="KA8" s="35">
        <v>3</v>
      </c>
      <c r="KB8" s="35">
        <v>1</v>
      </c>
      <c r="KC8" s="35">
        <v>0</v>
      </c>
      <c r="KD8" s="46">
        <v>1</v>
      </c>
      <c r="KE8" s="35">
        <v>0</v>
      </c>
      <c r="KF8" s="35">
        <v>0</v>
      </c>
      <c r="KG8" s="36">
        <v>1</v>
      </c>
      <c r="KH8" s="36">
        <v>1</v>
      </c>
      <c r="KI8" s="36">
        <v>1</v>
      </c>
      <c r="KJ8" s="36">
        <v>1</v>
      </c>
      <c r="KK8" s="36">
        <v>1</v>
      </c>
      <c r="KL8" s="36">
        <v>1</v>
      </c>
      <c r="KM8" s="36">
        <v>1</v>
      </c>
      <c r="KN8" s="36">
        <v>3</v>
      </c>
      <c r="KO8" s="36"/>
      <c r="KP8" s="36">
        <v>3</v>
      </c>
      <c r="KQ8" s="36">
        <v>3</v>
      </c>
      <c r="KR8" s="36">
        <v>3</v>
      </c>
      <c r="KS8" s="36">
        <v>3</v>
      </c>
      <c r="KT8" s="36">
        <v>3</v>
      </c>
      <c r="KU8" s="36">
        <v>0</v>
      </c>
      <c r="KV8" s="36">
        <v>3</v>
      </c>
      <c r="KW8" s="36">
        <v>0</v>
      </c>
      <c r="KX8" s="36">
        <v>3</v>
      </c>
      <c r="KY8" s="36">
        <v>0</v>
      </c>
      <c r="KZ8" s="36">
        <v>3</v>
      </c>
      <c r="LA8" s="36">
        <v>0</v>
      </c>
      <c r="LB8" s="36">
        <v>3</v>
      </c>
      <c r="LC8" s="36">
        <v>0</v>
      </c>
      <c r="LD8" s="36">
        <v>3</v>
      </c>
      <c r="LE8" s="36">
        <v>0</v>
      </c>
      <c r="LF8" s="36">
        <v>1</v>
      </c>
      <c r="LG8" s="36">
        <v>1</v>
      </c>
      <c r="LH8" s="36">
        <v>2</v>
      </c>
      <c r="LI8" s="36">
        <v>0</v>
      </c>
      <c r="LJ8" s="36">
        <v>3</v>
      </c>
      <c r="LK8" s="36">
        <v>0</v>
      </c>
      <c r="LL8" s="36">
        <v>1</v>
      </c>
      <c r="LM8" s="36">
        <v>1</v>
      </c>
      <c r="LN8" s="36">
        <v>1</v>
      </c>
      <c r="LO8" s="36">
        <v>1</v>
      </c>
      <c r="LP8" s="36">
        <v>1</v>
      </c>
      <c r="LQ8" s="36">
        <v>1</v>
      </c>
      <c r="LR8" s="36">
        <v>0</v>
      </c>
      <c r="LS8" s="36">
        <v>1</v>
      </c>
      <c r="LT8" s="36">
        <v>1</v>
      </c>
      <c r="LU8" s="36">
        <v>1</v>
      </c>
      <c r="LV8" s="36">
        <v>1</v>
      </c>
      <c r="LW8" s="36">
        <v>1</v>
      </c>
      <c r="LX8" s="36">
        <v>1</v>
      </c>
      <c r="LY8" s="36">
        <v>0</v>
      </c>
      <c r="LZ8" s="36">
        <v>1</v>
      </c>
      <c r="MA8" s="36">
        <v>1</v>
      </c>
      <c r="MB8" s="36">
        <v>1</v>
      </c>
      <c r="MC8" s="36">
        <v>1</v>
      </c>
      <c r="MD8" s="36">
        <v>1</v>
      </c>
      <c r="ME8" s="36">
        <v>1</v>
      </c>
      <c r="MF8" s="36">
        <v>1</v>
      </c>
      <c r="MG8" s="36">
        <v>1</v>
      </c>
      <c r="MH8" s="36">
        <v>1</v>
      </c>
      <c r="MI8" s="36">
        <v>1</v>
      </c>
      <c r="MJ8" s="36">
        <v>1</v>
      </c>
      <c r="MK8" s="36">
        <v>1</v>
      </c>
      <c r="ML8" s="36">
        <v>1</v>
      </c>
      <c r="MM8" s="36">
        <v>1</v>
      </c>
      <c r="MN8" s="36">
        <v>1</v>
      </c>
      <c r="MO8" s="36">
        <v>1</v>
      </c>
      <c r="MP8" s="36">
        <v>1</v>
      </c>
      <c r="MQ8" s="36">
        <v>1</v>
      </c>
      <c r="MR8" s="36">
        <v>1</v>
      </c>
      <c r="MS8" s="36">
        <v>1</v>
      </c>
      <c r="MT8" s="36">
        <v>1</v>
      </c>
      <c r="MU8" s="36">
        <v>1</v>
      </c>
      <c r="MV8" s="36">
        <v>0</v>
      </c>
      <c r="MW8" s="36">
        <v>1</v>
      </c>
      <c r="MX8" s="36"/>
      <c r="MY8" s="37">
        <v>1</v>
      </c>
      <c r="MZ8" s="37">
        <v>1</v>
      </c>
      <c r="NA8" s="37">
        <v>1</v>
      </c>
      <c r="NB8" s="37">
        <v>1</v>
      </c>
      <c r="NC8" s="37">
        <v>1</v>
      </c>
      <c r="ND8" s="37">
        <v>0</v>
      </c>
      <c r="NE8" s="46">
        <v>0</v>
      </c>
      <c r="NF8" s="46">
        <v>0</v>
      </c>
      <c r="NG8" s="37">
        <v>1</v>
      </c>
      <c r="NH8" s="37">
        <v>1</v>
      </c>
      <c r="NI8" s="37">
        <v>1</v>
      </c>
      <c r="NJ8" s="37">
        <v>1</v>
      </c>
    </row>
    <row r="9" spans="1:375" x14ac:dyDescent="0.25">
      <c r="A9" s="2">
        <v>48</v>
      </c>
      <c r="B9" s="2" t="s">
        <v>114</v>
      </c>
      <c r="C9" s="31">
        <v>44068.675000000003</v>
      </c>
      <c r="D9" s="32" t="s">
        <v>236</v>
      </c>
      <c r="E9" s="32" t="s">
        <v>237</v>
      </c>
      <c r="F9" s="32" t="s">
        <v>238</v>
      </c>
      <c r="G9" s="32" t="s">
        <v>239</v>
      </c>
      <c r="H9" s="33" t="s">
        <v>230</v>
      </c>
      <c r="I9" s="33" t="s">
        <v>231</v>
      </c>
      <c r="J9" s="33" t="s">
        <v>240</v>
      </c>
      <c r="K9" s="33">
        <v>1</v>
      </c>
      <c r="L9" s="33">
        <v>109</v>
      </c>
      <c r="M9" s="33">
        <v>5</v>
      </c>
      <c r="N9" s="33"/>
      <c r="O9" s="33"/>
      <c r="P9" s="33"/>
      <c r="Q9" s="33"/>
      <c r="R9" s="33">
        <v>2</v>
      </c>
      <c r="S9" s="33"/>
      <c r="T9" s="33"/>
      <c r="U9" s="33"/>
      <c r="V9" s="33"/>
      <c r="W9" s="33"/>
      <c r="X9" s="33"/>
      <c r="Y9" s="33"/>
      <c r="Z9" s="33"/>
      <c r="AA9" s="33"/>
      <c r="AB9" s="33"/>
      <c r="AC9" s="33"/>
      <c r="AD9" s="33"/>
      <c r="AE9" s="33"/>
      <c r="AF9" s="33"/>
      <c r="AG9" s="33"/>
      <c r="AH9" s="33"/>
      <c r="AI9" s="33"/>
      <c r="AJ9" s="33"/>
      <c r="AK9" s="33"/>
      <c r="AL9" s="33"/>
      <c r="AM9" s="33"/>
      <c r="AN9" s="33"/>
      <c r="AO9" s="33">
        <v>18</v>
      </c>
      <c r="AP9" s="33"/>
      <c r="AQ9" s="33"/>
      <c r="AR9" s="33"/>
      <c r="AS9" s="33"/>
      <c r="AT9" s="33"/>
      <c r="AU9" s="33"/>
      <c r="AV9" s="33"/>
      <c r="AW9" s="33">
        <v>2</v>
      </c>
      <c r="AX9" s="33">
        <v>1</v>
      </c>
      <c r="AY9" s="33">
        <v>1</v>
      </c>
      <c r="AZ9" s="34">
        <v>1</v>
      </c>
      <c r="BA9" s="34">
        <v>1</v>
      </c>
      <c r="BB9" s="34">
        <v>0</v>
      </c>
      <c r="BC9" s="34">
        <v>0</v>
      </c>
      <c r="BD9" s="34">
        <v>0</v>
      </c>
      <c r="BE9" s="34">
        <v>0</v>
      </c>
      <c r="BF9" s="34">
        <v>1</v>
      </c>
      <c r="BG9" s="34">
        <v>0</v>
      </c>
      <c r="BH9" s="34">
        <v>0</v>
      </c>
      <c r="BI9" s="34">
        <v>0</v>
      </c>
      <c r="BJ9" s="34">
        <v>0</v>
      </c>
      <c r="BK9" s="34">
        <v>1</v>
      </c>
      <c r="BL9" s="34">
        <v>1</v>
      </c>
      <c r="BM9" s="34"/>
      <c r="BN9" s="34">
        <v>0</v>
      </c>
      <c r="BO9" s="34">
        <v>0</v>
      </c>
      <c r="BP9" s="34">
        <v>0</v>
      </c>
      <c r="BQ9" s="34">
        <v>0</v>
      </c>
      <c r="BR9" s="34">
        <v>0</v>
      </c>
      <c r="BS9" s="34">
        <v>0</v>
      </c>
      <c r="BT9" s="34">
        <v>0</v>
      </c>
      <c r="BU9" s="34">
        <v>0</v>
      </c>
      <c r="BV9" s="34">
        <v>0</v>
      </c>
      <c r="BW9" s="34">
        <v>1</v>
      </c>
      <c r="BX9" s="34">
        <v>1</v>
      </c>
      <c r="BY9" s="34">
        <v>0</v>
      </c>
      <c r="BZ9" s="34">
        <v>0</v>
      </c>
      <c r="CA9" s="34">
        <v>0</v>
      </c>
      <c r="CB9" s="34">
        <v>0</v>
      </c>
      <c r="CC9" s="34">
        <v>1</v>
      </c>
      <c r="CD9" s="34">
        <v>0</v>
      </c>
      <c r="CE9" s="34">
        <v>0</v>
      </c>
      <c r="CF9" s="34">
        <v>0</v>
      </c>
      <c r="CG9" s="34">
        <v>0</v>
      </c>
      <c r="CH9" s="34">
        <v>1</v>
      </c>
      <c r="CI9" s="34">
        <v>1</v>
      </c>
      <c r="CJ9" s="34">
        <v>0</v>
      </c>
      <c r="CK9" s="34">
        <v>0</v>
      </c>
      <c r="CL9" s="34">
        <v>0</v>
      </c>
      <c r="CM9" s="34">
        <v>0</v>
      </c>
      <c r="CN9" s="34">
        <v>0</v>
      </c>
      <c r="CO9" s="34">
        <v>0</v>
      </c>
      <c r="CP9" s="34">
        <v>0</v>
      </c>
      <c r="CQ9" s="34">
        <v>0</v>
      </c>
      <c r="CR9" s="34">
        <v>0</v>
      </c>
      <c r="CS9" s="34">
        <v>0</v>
      </c>
      <c r="CT9" s="34"/>
      <c r="CU9" s="34"/>
      <c r="CV9" s="34"/>
      <c r="CW9" s="34"/>
      <c r="CX9" s="34"/>
      <c r="CY9" s="34"/>
      <c r="CZ9" s="34"/>
      <c r="DA9" s="34"/>
      <c r="DB9" s="34"/>
      <c r="DC9" s="34"/>
      <c r="DD9" s="34"/>
      <c r="DE9" s="34"/>
      <c r="DF9" s="34"/>
      <c r="DG9" s="34"/>
      <c r="DH9" s="34"/>
      <c r="DI9" s="34"/>
      <c r="DJ9" s="34"/>
      <c r="DK9" s="34"/>
      <c r="DL9" s="34"/>
      <c r="DM9" s="34"/>
      <c r="DN9" s="34"/>
      <c r="DO9" s="34"/>
      <c r="DP9" s="34">
        <v>1</v>
      </c>
      <c r="DQ9" s="34">
        <v>1</v>
      </c>
      <c r="DR9" s="34">
        <v>0</v>
      </c>
      <c r="DS9" s="34">
        <v>1</v>
      </c>
      <c r="DT9" s="34">
        <v>0</v>
      </c>
      <c r="DU9" s="34">
        <v>0</v>
      </c>
      <c r="DV9" s="34">
        <v>1</v>
      </c>
      <c r="DW9" s="34">
        <v>0</v>
      </c>
      <c r="DX9" s="34">
        <v>0</v>
      </c>
      <c r="DY9" s="34">
        <v>1</v>
      </c>
      <c r="DZ9" s="34">
        <v>1</v>
      </c>
      <c r="EA9" s="34">
        <v>0</v>
      </c>
      <c r="EB9" s="34">
        <v>0</v>
      </c>
      <c r="EC9" s="34">
        <v>0</v>
      </c>
      <c r="ED9" s="34">
        <v>0</v>
      </c>
      <c r="EE9" s="34">
        <v>0</v>
      </c>
      <c r="EF9" s="34">
        <v>0</v>
      </c>
      <c r="EG9" s="34">
        <v>0</v>
      </c>
      <c r="EH9" s="34">
        <v>0</v>
      </c>
      <c r="EI9" s="34">
        <v>0</v>
      </c>
      <c r="EJ9" s="34">
        <v>0</v>
      </c>
      <c r="EK9" s="34">
        <v>0</v>
      </c>
      <c r="EL9" s="34">
        <v>0</v>
      </c>
      <c r="EM9" s="34"/>
      <c r="EN9" s="34">
        <v>0</v>
      </c>
      <c r="EO9" s="34">
        <v>0</v>
      </c>
      <c r="EP9" s="34">
        <v>0</v>
      </c>
      <c r="EQ9" s="34">
        <v>0</v>
      </c>
      <c r="ER9" s="34">
        <v>0</v>
      </c>
      <c r="ES9" s="34">
        <v>0</v>
      </c>
      <c r="ET9" s="34">
        <v>0</v>
      </c>
      <c r="EU9" s="34">
        <v>0</v>
      </c>
      <c r="EV9" s="34">
        <v>0</v>
      </c>
      <c r="EW9" s="34">
        <v>0</v>
      </c>
      <c r="EX9" s="34">
        <v>0</v>
      </c>
      <c r="EY9" s="34">
        <v>0</v>
      </c>
      <c r="EZ9" s="34">
        <v>0</v>
      </c>
      <c r="FA9" s="34">
        <v>1</v>
      </c>
      <c r="FB9" s="34">
        <v>1</v>
      </c>
      <c r="FC9" s="34">
        <v>0</v>
      </c>
      <c r="FD9" s="34">
        <v>0</v>
      </c>
      <c r="FE9" s="34">
        <v>0</v>
      </c>
      <c r="FF9" s="34">
        <v>0</v>
      </c>
      <c r="FG9" s="34">
        <v>1</v>
      </c>
      <c r="FH9" s="34">
        <v>0</v>
      </c>
      <c r="FI9" s="34">
        <v>1</v>
      </c>
      <c r="FJ9" s="34">
        <v>0</v>
      </c>
      <c r="FK9" s="34">
        <v>0</v>
      </c>
      <c r="FL9" s="34">
        <v>0</v>
      </c>
      <c r="FM9" s="34">
        <v>0</v>
      </c>
      <c r="FN9" s="34">
        <v>0</v>
      </c>
      <c r="FO9" s="34">
        <v>0</v>
      </c>
      <c r="FP9" s="34">
        <v>0</v>
      </c>
      <c r="FQ9" s="34">
        <v>0</v>
      </c>
      <c r="FR9" s="34">
        <v>0</v>
      </c>
      <c r="FS9" s="34">
        <v>0</v>
      </c>
      <c r="FT9" s="34">
        <v>0</v>
      </c>
      <c r="FU9" s="34">
        <v>0</v>
      </c>
      <c r="FV9" s="34">
        <v>0</v>
      </c>
      <c r="FW9" s="34">
        <v>1</v>
      </c>
      <c r="FX9" s="34">
        <v>1</v>
      </c>
      <c r="FY9" s="34">
        <v>0</v>
      </c>
      <c r="FZ9" s="34">
        <v>0</v>
      </c>
      <c r="GA9" s="34">
        <v>0</v>
      </c>
      <c r="GB9" s="34">
        <v>0</v>
      </c>
      <c r="GC9" s="34">
        <v>0</v>
      </c>
      <c r="GD9" s="34">
        <v>1</v>
      </c>
      <c r="GE9" s="34">
        <v>0</v>
      </c>
      <c r="GF9" s="34">
        <v>1</v>
      </c>
      <c r="GG9" s="34">
        <v>0</v>
      </c>
      <c r="GH9" s="34">
        <v>0</v>
      </c>
      <c r="GI9" s="34">
        <v>1</v>
      </c>
      <c r="GJ9" s="34">
        <v>0</v>
      </c>
      <c r="GK9" s="34">
        <v>0</v>
      </c>
      <c r="GL9" s="34">
        <v>0</v>
      </c>
      <c r="GM9" s="34">
        <v>0</v>
      </c>
      <c r="GN9" s="34">
        <v>0</v>
      </c>
      <c r="GO9" s="34">
        <v>0</v>
      </c>
      <c r="GP9" s="34">
        <v>0</v>
      </c>
      <c r="GQ9" s="34">
        <v>0</v>
      </c>
      <c r="GR9" s="34">
        <v>0</v>
      </c>
      <c r="GS9" s="34">
        <v>0</v>
      </c>
      <c r="GT9" s="34">
        <v>1</v>
      </c>
      <c r="GU9" s="34">
        <v>1</v>
      </c>
      <c r="GV9" s="34">
        <v>1</v>
      </c>
      <c r="GW9" s="34">
        <v>1</v>
      </c>
      <c r="GX9" s="34">
        <v>1</v>
      </c>
      <c r="GY9" s="34">
        <v>1</v>
      </c>
      <c r="GZ9" s="34">
        <v>1</v>
      </c>
      <c r="HA9" s="34">
        <v>1</v>
      </c>
      <c r="HB9" s="34">
        <v>0</v>
      </c>
      <c r="HC9" s="34">
        <v>0</v>
      </c>
      <c r="HD9" s="34">
        <v>0</v>
      </c>
      <c r="HE9" s="34">
        <v>0</v>
      </c>
      <c r="HF9" s="34">
        <v>0</v>
      </c>
      <c r="HG9" s="34">
        <v>0</v>
      </c>
      <c r="HH9" s="34">
        <v>0</v>
      </c>
      <c r="HI9" s="34">
        <v>0</v>
      </c>
      <c r="HJ9" s="34">
        <v>0</v>
      </c>
      <c r="HK9" s="34">
        <v>0</v>
      </c>
      <c r="HL9" s="34">
        <v>0</v>
      </c>
      <c r="HM9" s="34">
        <v>0</v>
      </c>
      <c r="HN9" s="34">
        <v>0</v>
      </c>
      <c r="HO9" s="34">
        <v>0</v>
      </c>
      <c r="HP9" s="34">
        <v>0</v>
      </c>
      <c r="HQ9" s="34">
        <v>0</v>
      </c>
      <c r="HR9" s="34">
        <v>0</v>
      </c>
      <c r="HS9" s="34">
        <v>0</v>
      </c>
      <c r="HT9" s="34">
        <v>0</v>
      </c>
      <c r="HU9" s="34">
        <v>0</v>
      </c>
      <c r="HV9" s="34">
        <v>0</v>
      </c>
      <c r="HW9" s="34">
        <v>0</v>
      </c>
      <c r="HX9" s="34">
        <v>1</v>
      </c>
      <c r="HY9" s="34">
        <v>1</v>
      </c>
      <c r="HZ9" s="34">
        <v>0</v>
      </c>
      <c r="IA9" s="34">
        <v>0</v>
      </c>
      <c r="IB9" s="34">
        <v>1</v>
      </c>
      <c r="IC9" s="34">
        <v>1</v>
      </c>
      <c r="ID9" s="34">
        <v>1</v>
      </c>
      <c r="IE9" s="34">
        <v>1</v>
      </c>
      <c r="IF9" s="34">
        <v>1</v>
      </c>
      <c r="IG9" s="34">
        <v>0</v>
      </c>
      <c r="IH9" s="34">
        <v>0</v>
      </c>
      <c r="II9" s="34">
        <v>0</v>
      </c>
      <c r="IJ9" s="34">
        <v>0</v>
      </c>
      <c r="IK9" s="34">
        <v>0</v>
      </c>
      <c r="IL9" s="34">
        <v>1</v>
      </c>
      <c r="IM9" s="34">
        <v>0</v>
      </c>
      <c r="IN9" s="34">
        <v>1</v>
      </c>
      <c r="IO9" s="34">
        <v>0</v>
      </c>
      <c r="IP9" s="34">
        <v>0</v>
      </c>
      <c r="IQ9" s="34">
        <v>0</v>
      </c>
      <c r="IR9" s="34">
        <v>0</v>
      </c>
      <c r="IS9" s="34">
        <v>0</v>
      </c>
      <c r="IT9" s="34">
        <v>0</v>
      </c>
      <c r="IU9" s="34">
        <v>0</v>
      </c>
      <c r="IV9" s="34">
        <v>0</v>
      </c>
      <c r="IW9" s="34">
        <v>0</v>
      </c>
      <c r="IX9" s="34">
        <v>0</v>
      </c>
      <c r="IY9" s="34">
        <v>0</v>
      </c>
      <c r="IZ9" s="34">
        <v>0</v>
      </c>
      <c r="JA9" s="34">
        <v>0</v>
      </c>
      <c r="JB9" s="34">
        <v>1</v>
      </c>
      <c r="JC9" s="34">
        <v>1</v>
      </c>
      <c r="JD9" s="34">
        <v>1</v>
      </c>
      <c r="JE9" s="34">
        <v>3</v>
      </c>
      <c r="JF9" s="34">
        <v>3</v>
      </c>
      <c r="JG9" s="34">
        <v>3</v>
      </c>
      <c r="JH9" s="46">
        <v>1</v>
      </c>
      <c r="JI9" s="46">
        <v>1</v>
      </c>
      <c r="JJ9" s="46">
        <v>1</v>
      </c>
      <c r="JK9" s="46">
        <v>1</v>
      </c>
      <c r="JL9" s="35">
        <v>1</v>
      </c>
      <c r="JM9" s="35">
        <v>2</v>
      </c>
      <c r="JN9" s="46">
        <v>1</v>
      </c>
      <c r="JO9" s="46">
        <v>2</v>
      </c>
      <c r="JP9" s="35">
        <v>1</v>
      </c>
      <c r="JQ9" s="35">
        <v>1</v>
      </c>
      <c r="JR9" s="46">
        <v>0</v>
      </c>
      <c r="JS9" s="35">
        <v>0</v>
      </c>
      <c r="JT9" s="35"/>
      <c r="JU9" s="35">
        <v>1</v>
      </c>
      <c r="JV9" s="35">
        <v>1</v>
      </c>
      <c r="JW9" s="35">
        <v>1</v>
      </c>
      <c r="JX9" s="35">
        <v>1</v>
      </c>
      <c r="JY9" s="35">
        <v>1</v>
      </c>
      <c r="JZ9" s="35">
        <v>2</v>
      </c>
      <c r="KA9" s="35">
        <v>3</v>
      </c>
      <c r="KB9" s="35">
        <v>2</v>
      </c>
      <c r="KC9" s="35">
        <v>0</v>
      </c>
      <c r="KD9" s="46">
        <v>1</v>
      </c>
      <c r="KE9" s="35">
        <v>0</v>
      </c>
      <c r="KF9" s="35">
        <v>0</v>
      </c>
      <c r="KG9" s="36">
        <v>1</v>
      </c>
      <c r="KH9" s="36">
        <v>1</v>
      </c>
      <c r="KI9" s="36">
        <v>1</v>
      </c>
      <c r="KJ9" s="36">
        <v>1</v>
      </c>
      <c r="KK9" s="36">
        <v>1</v>
      </c>
      <c r="KL9" s="36">
        <v>1</v>
      </c>
      <c r="KM9" s="36">
        <v>1</v>
      </c>
      <c r="KN9" s="36">
        <v>1</v>
      </c>
      <c r="KO9" s="36"/>
      <c r="KP9" s="36">
        <v>3</v>
      </c>
      <c r="KQ9" s="36">
        <v>3</v>
      </c>
      <c r="KR9" s="36">
        <v>3</v>
      </c>
      <c r="KS9" s="36">
        <v>3</v>
      </c>
      <c r="KT9" s="36">
        <v>3</v>
      </c>
      <c r="KU9" s="36">
        <v>0</v>
      </c>
      <c r="KV9" s="36">
        <v>3</v>
      </c>
      <c r="KW9" s="36">
        <v>0</v>
      </c>
      <c r="KX9" s="36">
        <v>3</v>
      </c>
      <c r="KY9" s="36">
        <v>0</v>
      </c>
      <c r="KZ9" s="36">
        <v>3</v>
      </c>
      <c r="LA9" s="36">
        <v>0</v>
      </c>
      <c r="LB9" s="36">
        <v>1</v>
      </c>
      <c r="LC9" s="36">
        <v>0</v>
      </c>
      <c r="LD9" s="36">
        <v>3</v>
      </c>
      <c r="LE9" s="36">
        <v>0</v>
      </c>
      <c r="LF9" s="36">
        <v>1</v>
      </c>
      <c r="LG9" s="36">
        <v>1</v>
      </c>
      <c r="LH9" s="36">
        <v>1</v>
      </c>
      <c r="LI9" s="36">
        <v>0</v>
      </c>
      <c r="LJ9" s="36">
        <v>3</v>
      </c>
      <c r="LK9" s="36">
        <v>0</v>
      </c>
      <c r="LL9" s="36">
        <v>1</v>
      </c>
      <c r="LM9" s="36">
        <v>1</v>
      </c>
      <c r="LN9" s="36">
        <v>1</v>
      </c>
      <c r="LO9" s="36">
        <v>1</v>
      </c>
      <c r="LP9" s="36">
        <v>1</v>
      </c>
      <c r="LQ9" s="36">
        <v>1</v>
      </c>
      <c r="LR9" s="36">
        <v>0</v>
      </c>
      <c r="LS9" s="36">
        <v>1</v>
      </c>
      <c r="LT9" s="36">
        <v>1</v>
      </c>
      <c r="LU9" s="36">
        <v>1</v>
      </c>
      <c r="LV9" s="36">
        <v>1</v>
      </c>
      <c r="LW9" s="36">
        <v>1</v>
      </c>
      <c r="LX9" s="36">
        <v>1</v>
      </c>
      <c r="LY9" s="36">
        <v>0</v>
      </c>
      <c r="LZ9" s="36">
        <v>1</v>
      </c>
      <c r="MA9" s="36">
        <v>1</v>
      </c>
      <c r="MB9" s="36">
        <v>1</v>
      </c>
      <c r="MC9" s="36">
        <v>1</v>
      </c>
      <c r="MD9" s="36">
        <v>1</v>
      </c>
      <c r="ME9" s="36">
        <v>1</v>
      </c>
      <c r="MF9" s="36">
        <v>1</v>
      </c>
      <c r="MG9" s="36">
        <v>1</v>
      </c>
      <c r="MH9" s="36">
        <v>1</v>
      </c>
      <c r="MI9" s="36">
        <v>1</v>
      </c>
      <c r="MJ9" s="36">
        <v>1</v>
      </c>
      <c r="MK9" s="36">
        <v>1</v>
      </c>
      <c r="ML9" s="36">
        <v>1</v>
      </c>
      <c r="MM9" s="36">
        <v>1</v>
      </c>
      <c r="MN9" s="36">
        <v>1</v>
      </c>
      <c r="MO9" s="36">
        <v>1</v>
      </c>
      <c r="MP9" s="36">
        <v>0</v>
      </c>
      <c r="MQ9" s="36">
        <v>1</v>
      </c>
      <c r="MR9" s="36">
        <v>1</v>
      </c>
      <c r="MS9" s="36">
        <v>0</v>
      </c>
      <c r="MT9" s="36">
        <v>1</v>
      </c>
      <c r="MU9" s="36">
        <v>1</v>
      </c>
      <c r="MV9" s="36">
        <v>0</v>
      </c>
      <c r="MW9" s="36">
        <v>1</v>
      </c>
      <c r="MX9" s="36"/>
      <c r="MY9" s="37">
        <v>1</v>
      </c>
      <c r="MZ9" s="37">
        <v>1</v>
      </c>
      <c r="NA9" s="37">
        <v>1</v>
      </c>
      <c r="NB9" s="37">
        <v>1</v>
      </c>
      <c r="NC9" s="37">
        <v>1</v>
      </c>
      <c r="ND9" s="37">
        <v>0</v>
      </c>
      <c r="NE9" s="46">
        <v>0</v>
      </c>
      <c r="NF9" s="46">
        <v>0</v>
      </c>
      <c r="NG9" s="37">
        <v>1</v>
      </c>
      <c r="NH9" s="37">
        <v>1</v>
      </c>
      <c r="NI9" s="37">
        <v>1</v>
      </c>
      <c r="NJ9" s="37">
        <v>1</v>
      </c>
    </row>
    <row r="10" spans="1:375" x14ac:dyDescent="0.25">
      <c r="A10" s="2">
        <v>49</v>
      </c>
      <c r="B10" s="2" t="s">
        <v>114</v>
      </c>
      <c r="C10" s="31">
        <v>44071.334722222222</v>
      </c>
      <c r="D10" s="32" t="s">
        <v>122</v>
      </c>
      <c r="E10" s="32" t="s">
        <v>123</v>
      </c>
      <c r="F10" s="32" t="s">
        <v>124</v>
      </c>
      <c r="G10" s="32" t="s">
        <v>133</v>
      </c>
      <c r="H10" s="33" t="s">
        <v>126</v>
      </c>
      <c r="I10" s="33" t="s">
        <v>127</v>
      </c>
      <c r="J10" s="33" t="s">
        <v>134</v>
      </c>
      <c r="K10" s="33">
        <v>2</v>
      </c>
      <c r="L10" s="33">
        <v>54</v>
      </c>
      <c r="M10" s="33">
        <v>3</v>
      </c>
      <c r="N10" s="33"/>
      <c r="O10" s="33"/>
      <c r="P10" s="33">
        <v>3</v>
      </c>
      <c r="Q10" s="33"/>
      <c r="R10" s="33"/>
      <c r="S10" s="33"/>
      <c r="T10" s="33"/>
      <c r="U10" s="33"/>
      <c r="V10" s="33"/>
      <c r="W10" s="33"/>
      <c r="X10" s="33"/>
      <c r="Y10" s="33"/>
      <c r="Z10" s="33"/>
      <c r="AA10" s="33"/>
      <c r="AB10" s="33"/>
      <c r="AC10" s="33"/>
      <c r="AD10" s="33"/>
      <c r="AE10" s="33"/>
      <c r="AF10" s="33"/>
      <c r="AG10" s="33"/>
      <c r="AH10" s="33"/>
      <c r="AI10" s="33">
        <v>7</v>
      </c>
      <c r="AJ10" s="33"/>
      <c r="AK10" s="33"/>
      <c r="AL10" s="33"/>
      <c r="AM10" s="33"/>
      <c r="AN10" s="33"/>
      <c r="AO10" s="33"/>
      <c r="AP10" s="33"/>
      <c r="AQ10" s="33"/>
      <c r="AR10" s="33"/>
      <c r="AS10" s="33"/>
      <c r="AT10" s="33"/>
      <c r="AU10" s="33"/>
      <c r="AV10" s="33"/>
      <c r="AW10" s="33">
        <v>1</v>
      </c>
      <c r="AX10" s="33">
        <v>1</v>
      </c>
      <c r="AY10" s="33">
        <v>1</v>
      </c>
      <c r="AZ10" s="34">
        <v>1</v>
      </c>
      <c r="BA10" s="34">
        <v>1</v>
      </c>
      <c r="BB10" s="34">
        <v>0</v>
      </c>
      <c r="BC10" s="34">
        <v>0</v>
      </c>
      <c r="BD10" s="34">
        <v>0</v>
      </c>
      <c r="BE10" s="34">
        <v>0</v>
      </c>
      <c r="BF10" s="34">
        <v>0</v>
      </c>
      <c r="BG10" s="34">
        <v>0</v>
      </c>
      <c r="BH10" s="34">
        <v>0</v>
      </c>
      <c r="BI10" s="34">
        <v>0</v>
      </c>
      <c r="BJ10" s="34">
        <v>0</v>
      </c>
      <c r="BK10" s="34">
        <v>0</v>
      </c>
      <c r="BL10" s="34">
        <v>0</v>
      </c>
      <c r="BM10" s="34"/>
      <c r="BN10" s="34">
        <v>0</v>
      </c>
      <c r="BO10" s="34">
        <v>0</v>
      </c>
      <c r="BP10" s="34">
        <v>0</v>
      </c>
      <c r="BQ10" s="34">
        <v>0</v>
      </c>
      <c r="BR10" s="34">
        <v>0</v>
      </c>
      <c r="BS10" s="34">
        <v>0</v>
      </c>
      <c r="BT10" s="34">
        <v>0</v>
      </c>
      <c r="BU10" s="34">
        <v>0</v>
      </c>
      <c r="BV10" s="34">
        <v>0</v>
      </c>
      <c r="BW10" s="34">
        <v>1</v>
      </c>
      <c r="BX10" s="34">
        <v>0</v>
      </c>
      <c r="BY10" s="34">
        <v>0</v>
      </c>
      <c r="BZ10" s="34">
        <v>0</v>
      </c>
      <c r="CA10" s="34">
        <v>0</v>
      </c>
      <c r="CB10" s="34">
        <v>0</v>
      </c>
      <c r="CC10" s="34">
        <v>0</v>
      </c>
      <c r="CD10" s="34">
        <v>0</v>
      </c>
      <c r="CE10" s="34">
        <v>1</v>
      </c>
      <c r="CF10" s="34">
        <v>0</v>
      </c>
      <c r="CG10" s="34">
        <v>0</v>
      </c>
      <c r="CH10" s="34">
        <v>0</v>
      </c>
      <c r="CI10" s="34">
        <v>0</v>
      </c>
      <c r="CJ10" s="34">
        <v>0</v>
      </c>
      <c r="CK10" s="34">
        <v>0</v>
      </c>
      <c r="CL10" s="34">
        <v>0</v>
      </c>
      <c r="CM10" s="34">
        <v>0</v>
      </c>
      <c r="CN10" s="34">
        <v>0</v>
      </c>
      <c r="CO10" s="34">
        <v>0</v>
      </c>
      <c r="CP10" s="34">
        <v>0</v>
      </c>
      <c r="CQ10" s="34">
        <v>0</v>
      </c>
      <c r="CR10" s="34">
        <v>0</v>
      </c>
      <c r="CS10" s="34">
        <v>1</v>
      </c>
      <c r="CT10" s="34">
        <v>2</v>
      </c>
      <c r="CU10" s="34">
        <v>0</v>
      </c>
      <c r="CV10" s="34">
        <v>0</v>
      </c>
      <c r="CW10" s="34">
        <v>0</v>
      </c>
      <c r="CX10" s="34">
        <v>0</v>
      </c>
      <c r="CY10" s="34">
        <v>0</v>
      </c>
      <c r="CZ10" s="34">
        <v>0</v>
      </c>
      <c r="DA10" s="34">
        <v>1</v>
      </c>
      <c r="DB10" s="34"/>
      <c r="DC10" s="34">
        <v>0</v>
      </c>
      <c r="DD10" s="34">
        <v>0</v>
      </c>
      <c r="DE10" s="34">
        <v>1</v>
      </c>
      <c r="DF10" s="34">
        <v>0</v>
      </c>
      <c r="DG10" s="34">
        <v>0</v>
      </c>
      <c r="DH10" s="34"/>
      <c r="DI10" s="34"/>
      <c r="DJ10" s="34"/>
      <c r="DK10" s="34"/>
      <c r="DL10" s="34"/>
      <c r="DM10" s="34"/>
      <c r="DN10" s="34"/>
      <c r="DO10" s="34"/>
      <c r="DP10" s="34">
        <v>1</v>
      </c>
      <c r="DQ10" s="34">
        <v>1</v>
      </c>
      <c r="DR10" s="34">
        <v>1</v>
      </c>
      <c r="DS10" s="34">
        <v>1</v>
      </c>
      <c r="DT10" s="34">
        <v>0</v>
      </c>
      <c r="DU10" s="34">
        <v>0</v>
      </c>
      <c r="DV10" s="34">
        <v>1</v>
      </c>
      <c r="DW10" s="34">
        <v>0</v>
      </c>
      <c r="DX10" s="34">
        <v>0</v>
      </c>
      <c r="DY10" s="34">
        <v>0</v>
      </c>
      <c r="DZ10" s="34">
        <v>1</v>
      </c>
      <c r="EA10" s="34">
        <v>0</v>
      </c>
      <c r="EB10" s="34">
        <v>0</v>
      </c>
      <c r="EC10" s="34">
        <v>0</v>
      </c>
      <c r="ED10" s="34">
        <v>0</v>
      </c>
      <c r="EE10" s="34">
        <v>0</v>
      </c>
      <c r="EF10" s="34">
        <v>0</v>
      </c>
      <c r="EG10" s="34">
        <v>0</v>
      </c>
      <c r="EH10" s="34">
        <v>0</v>
      </c>
      <c r="EI10" s="34">
        <v>0</v>
      </c>
      <c r="EJ10" s="34">
        <v>0</v>
      </c>
      <c r="EK10" s="34">
        <v>0</v>
      </c>
      <c r="EL10" s="34">
        <v>0</v>
      </c>
      <c r="EM10" s="34"/>
      <c r="EN10" s="34">
        <v>0</v>
      </c>
      <c r="EO10" s="34">
        <v>0</v>
      </c>
      <c r="EP10" s="34">
        <v>0</v>
      </c>
      <c r="EQ10" s="34">
        <v>0</v>
      </c>
      <c r="ER10" s="34">
        <v>0</v>
      </c>
      <c r="ES10" s="34">
        <v>0</v>
      </c>
      <c r="ET10" s="34">
        <v>0</v>
      </c>
      <c r="EU10" s="34">
        <v>0</v>
      </c>
      <c r="EV10" s="34">
        <v>0</v>
      </c>
      <c r="EW10" s="34">
        <v>0</v>
      </c>
      <c r="EX10" s="34">
        <v>0</v>
      </c>
      <c r="EY10" s="34">
        <v>0</v>
      </c>
      <c r="EZ10" s="34">
        <v>0</v>
      </c>
      <c r="FA10" s="34">
        <v>0</v>
      </c>
      <c r="FB10" s="34">
        <v>0</v>
      </c>
      <c r="FC10" s="34">
        <v>0</v>
      </c>
      <c r="FD10" s="34">
        <v>0</v>
      </c>
      <c r="FE10" s="34">
        <v>0</v>
      </c>
      <c r="FF10" s="34">
        <v>0</v>
      </c>
      <c r="FG10" s="34">
        <v>0</v>
      </c>
      <c r="FH10" s="34">
        <v>0</v>
      </c>
      <c r="FI10" s="34">
        <v>0</v>
      </c>
      <c r="FJ10" s="34">
        <v>0</v>
      </c>
      <c r="FK10" s="34">
        <v>0</v>
      </c>
      <c r="FL10" s="34">
        <v>0</v>
      </c>
      <c r="FM10" s="34">
        <v>0</v>
      </c>
      <c r="FN10" s="34">
        <v>0</v>
      </c>
      <c r="FO10" s="34">
        <v>0</v>
      </c>
      <c r="FP10" s="34">
        <v>0</v>
      </c>
      <c r="FQ10" s="34">
        <v>0</v>
      </c>
      <c r="FR10" s="34">
        <v>0</v>
      </c>
      <c r="FS10" s="34">
        <v>0</v>
      </c>
      <c r="FT10" s="34">
        <v>0</v>
      </c>
      <c r="FU10" s="34">
        <v>0</v>
      </c>
      <c r="FV10" s="34">
        <v>0</v>
      </c>
      <c r="FW10" s="34">
        <v>1</v>
      </c>
      <c r="FX10" s="34">
        <v>1</v>
      </c>
      <c r="FY10" s="34">
        <v>1</v>
      </c>
      <c r="FZ10" s="34">
        <v>0</v>
      </c>
      <c r="GA10" s="34">
        <v>0</v>
      </c>
      <c r="GB10" s="34">
        <v>0</v>
      </c>
      <c r="GC10" s="34">
        <v>0</v>
      </c>
      <c r="GD10" s="34">
        <v>0</v>
      </c>
      <c r="GE10" s="34">
        <v>0</v>
      </c>
      <c r="GF10" s="34">
        <v>1</v>
      </c>
      <c r="GG10" s="34">
        <v>0</v>
      </c>
      <c r="GH10" s="34">
        <v>0</v>
      </c>
      <c r="GI10" s="34">
        <v>1</v>
      </c>
      <c r="GJ10" s="34">
        <v>0</v>
      </c>
      <c r="GK10" s="34">
        <v>0</v>
      </c>
      <c r="GL10" s="34">
        <v>0</v>
      </c>
      <c r="GM10" s="34">
        <v>0</v>
      </c>
      <c r="GN10" s="34">
        <v>0</v>
      </c>
      <c r="GO10" s="34">
        <v>0</v>
      </c>
      <c r="GP10" s="34">
        <v>0</v>
      </c>
      <c r="GQ10" s="34">
        <v>0</v>
      </c>
      <c r="GR10" s="34">
        <v>0</v>
      </c>
      <c r="GS10" s="34">
        <v>0</v>
      </c>
      <c r="GT10" s="34">
        <v>1</v>
      </c>
      <c r="GU10" s="34">
        <v>1</v>
      </c>
      <c r="GV10" s="34">
        <v>1</v>
      </c>
      <c r="GW10" s="34">
        <v>1</v>
      </c>
      <c r="GX10" s="34">
        <v>1</v>
      </c>
      <c r="GY10" s="34">
        <v>1</v>
      </c>
      <c r="GZ10" s="34">
        <v>1</v>
      </c>
      <c r="HA10" s="34">
        <v>1</v>
      </c>
      <c r="HB10" s="34">
        <v>0</v>
      </c>
      <c r="HC10" s="34">
        <v>0</v>
      </c>
      <c r="HD10" s="34">
        <v>0</v>
      </c>
      <c r="HE10" s="34">
        <v>0</v>
      </c>
      <c r="HF10" s="34">
        <v>0</v>
      </c>
      <c r="HG10" s="34">
        <v>0</v>
      </c>
      <c r="HH10" s="34">
        <v>0</v>
      </c>
      <c r="HI10" s="34">
        <v>0</v>
      </c>
      <c r="HJ10" s="34">
        <v>0</v>
      </c>
      <c r="HK10" s="34">
        <v>0</v>
      </c>
      <c r="HL10" s="34">
        <v>0</v>
      </c>
      <c r="HM10" s="34">
        <v>0</v>
      </c>
      <c r="HN10" s="34">
        <v>0</v>
      </c>
      <c r="HO10" s="34">
        <v>0</v>
      </c>
      <c r="HP10" s="34">
        <v>0</v>
      </c>
      <c r="HQ10" s="34">
        <v>0</v>
      </c>
      <c r="HR10" s="34">
        <v>0</v>
      </c>
      <c r="HS10" s="34">
        <v>0</v>
      </c>
      <c r="HT10" s="34">
        <v>0</v>
      </c>
      <c r="HU10" s="34">
        <v>0</v>
      </c>
      <c r="HV10" s="34">
        <v>0</v>
      </c>
      <c r="HW10" s="34">
        <v>0</v>
      </c>
      <c r="HX10" s="34">
        <v>1</v>
      </c>
      <c r="HY10" s="34">
        <v>0</v>
      </c>
      <c r="HZ10" s="34">
        <v>0</v>
      </c>
      <c r="IA10" s="34">
        <v>0</v>
      </c>
      <c r="IB10" s="34">
        <v>0</v>
      </c>
      <c r="IC10" s="34">
        <v>1</v>
      </c>
      <c r="ID10" s="34">
        <v>1</v>
      </c>
      <c r="IE10" s="34">
        <v>1</v>
      </c>
      <c r="IF10" s="34">
        <v>1</v>
      </c>
      <c r="IG10" s="34">
        <v>1</v>
      </c>
      <c r="IH10" s="34">
        <v>0</v>
      </c>
      <c r="II10" s="34">
        <v>0</v>
      </c>
      <c r="IJ10" s="34">
        <v>0</v>
      </c>
      <c r="IK10" s="34">
        <v>0</v>
      </c>
      <c r="IL10" s="34">
        <v>0</v>
      </c>
      <c r="IM10" s="34">
        <v>0</v>
      </c>
      <c r="IN10" s="34">
        <v>1</v>
      </c>
      <c r="IO10" s="34">
        <v>0</v>
      </c>
      <c r="IP10" s="34">
        <v>0</v>
      </c>
      <c r="IQ10" s="34">
        <v>1</v>
      </c>
      <c r="IR10" s="34">
        <v>0</v>
      </c>
      <c r="IS10" s="34">
        <v>0</v>
      </c>
      <c r="IT10" s="34">
        <v>0</v>
      </c>
      <c r="IU10" s="34">
        <v>0</v>
      </c>
      <c r="IV10" s="34">
        <v>0</v>
      </c>
      <c r="IW10" s="34">
        <v>0</v>
      </c>
      <c r="IX10" s="34">
        <v>0</v>
      </c>
      <c r="IY10" s="34">
        <v>0</v>
      </c>
      <c r="IZ10" s="34">
        <v>0</v>
      </c>
      <c r="JA10" s="34">
        <v>0</v>
      </c>
      <c r="JB10" s="34">
        <v>1</v>
      </c>
      <c r="JC10" s="34">
        <v>1</v>
      </c>
      <c r="JD10" s="34">
        <v>2</v>
      </c>
      <c r="JE10" s="34">
        <v>1</v>
      </c>
      <c r="JF10" s="34">
        <v>1</v>
      </c>
      <c r="JG10" s="34">
        <v>1</v>
      </c>
      <c r="JH10" s="46">
        <v>2</v>
      </c>
      <c r="JI10" s="46">
        <v>2</v>
      </c>
      <c r="JJ10" s="46">
        <v>2</v>
      </c>
      <c r="JK10" s="46">
        <v>2</v>
      </c>
      <c r="JL10" s="35">
        <v>2</v>
      </c>
      <c r="JM10" s="35">
        <v>1</v>
      </c>
      <c r="JN10" s="46">
        <v>1</v>
      </c>
      <c r="JO10" s="46">
        <v>2</v>
      </c>
      <c r="JP10" s="35">
        <v>1</v>
      </c>
      <c r="JQ10" s="35">
        <v>2</v>
      </c>
      <c r="JR10" s="46">
        <v>0</v>
      </c>
      <c r="JS10" s="35">
        <v>0</v>
      </c>
      <c r="JT10" s="35"/>
      <c r="JU10" s="35">
        <v>3</v>
      </c>
      <c r="JV10" s="35">
        <v>1</v>
      </c>
      <c r="JW10" s="35">
        <v>3</v>
      </c>
      <c r="JX10" s="35">
        <v>2</v>
      </c>
      <c r="JY10" s="35">
        <v>1</v>
      </c>
      <c r="JZ10" s="35">
        <v>3</v>
      </c>
      <c r="KA10" s="35">
        <v>2</v>
      </c>
      <c r="KB10" s="35">
        <v>1</v>
      </c>
      <c r="KC10" s="35">
        <v>1</v>
      </c>
      <c r="KD10" s="46">
        <v>0</v>
      </c>
      <c r="KE10" s="35">
        <v>0</v>
      </c>
      <c r="KF10" s="35">
        <v>1</v>
      </c>
      <c r="KG10" s="36">
        <v>1</v>
      </c>
      <c r="KH10" s="36">
        <v>1</v>
      </c>
      <c r="KI10" s="36">
        <v>1</v>
      </c>
      <c r="KJ10" s="36">
        <v>1</v>
      </c>
      <c r="KK10" s="36">
        <v>1</v>
      </c>
      <c r="KL10" s="36">
        <v>1</v>
      </c>
      <c r="KM10" s="36">
        <v>1</v>
      </c>
      <c r="KN10" s="36">
        <v>3</v>
      </c>
      <c r="KO10" s="36">
        <v>1</v>
      </c>
      <c r="KP10" s="36">
        <v>1</v>
      </c>
      <c r="KQ10" s="36">
        <v>1</v>
      </c>
      <c r="KR10" s="36">
        <v>1</v>
      </c>
      <c r="KS10" s="36">
        <v>1</v>
      </c>
      <c r="KT10" s="36">
        <v>1</v>
      </c>
      <c r="KU10" s="36">
        <v>0</v>
      </c>
      <c r="KV10" s="36">
        <v>3</v>
      </c>
      <c r="KW10" s="36">
        <v>1</v>
      </c>
      <c r="KX10" s="36">
        <v>3</v>
      </c>
      <c r="KY10" s="36">
        <v>1</v>
      </c>
      <c r="KZ10" s="36">
        <v>3</v>
      </c>
      <c r="LA10" s="36">
        <v>1</v>
      </c>
      <c r="LB10" s="36">
        <v>3</v>
      </c>
      <c r="LC10" s="36">
        <v>0</v>
      </c>
      <c r="LD10" s="36">
        <v>1</v>
      </c>
      <c r="LE10" s="36">
        <v>0</v>
      </c>
      <c r="LF10" s="36">
        <v>1</v>
      </c>
      <c r="LG10" s="36">
        <v>1</v>
      </c>
      <c r="LH10" s="36">
        <v>1</v>
      </c>
      <c r="LI10" s="36">
        <v>0</v>
      </c>
      <c r="LJ10" s="36">
        <v>3</v>
      </c>
      <c r="LK10" s="36">
        <v>1</v>
      </c>
      <c r="LL10" s="36">
        <v>1</v>
      </c>
      <c r="LM10" s="36">
        <v>0</v>
      </c>
      <c r="LN10" s="36">
        <v>1</v>
      </c>
      <c r="LO10" s="36">
        <v>1</v>
      </c>
      <c r="LP10" s="36">
        <v>1</v>
      </c>
      <c r="LQ10" s="36">
        <v>1</v>
      </c>
      <c r="LR10" s="36">
        <v>0</v>
      </c>
      <c r="LS10" s="36">
        <v>1</v>
      </c>
      <c r="LT10" s="36">
        <v>1</v>
      </c>
      <c r="LU10" s="36">
        <v>1</v>
      </c>
      <c r="LV10" s="36">
        <v>1</v>
      </c>
      <c r="LW10" s="36">
        <v>1</v>
      </c>
      <c r="LX10" s="36">
        <v>1</v>
      </c>
      <c r="LY10" s="36">
        <v>0</v>
      </c>
      <c r="LZ10" s="36">
        <v>1</v>
      </c>
      <c r="MA10" s="36">
        <v>1</v>
      </c>
      <c r="MB10" s="36">
        <v>2</v>
      </c>
      <c r="MC10" s="36">
        <v>1</v>
      </c>
      <c r="MD10" s="36">
        <v>1</v>
      </c>
      <c r="ME10" s="36">
        <v>1</v>
      </c>
      <c r="MF10" s="36">
        <v>1</v>
      </c>
      <c r="MG10" s="36">
        <v>1</v>
      </c>
      <c r="MH10" s="36">
        <v>2</v>
      </c>
      <c r="MI10" s="36">
        <v>2</v>
      </c>
      <c r="MJ10" s="36">
        <v>2</v>
      </c>
      <c r="MK10" s="36">
        <v>0</v>
      </c>
      <c r="ML10" s="36">
        <v>2</v>
      </c>
      <c r="MM10" s="36">
        <v>1</v>
      </c>
      <c r="MN10" s="36">
        <v>2</v>
      </c>
      <c r="MO10" s="36">
        <v>1</v>
      </c>
      <c r="MP10" s="36">
        <v>0</v>
      </c>
      <c r="MQ10" s="36">
        <v>1</v>
      </c>
      <c r="MR10" s="36">
        <v>0</v>
      </c>
      <c r="MS10" s="36">
        <v>0</v>
      </c>
      <c r="MT10" s="36">
        <v>1</v>
      </c>
      <c r="MU10" s="36">
        <v>1</v>
      </c>
      <c r="MV10" s="36">
        <v>0</v>
      </c>
      <c r="MW10" s="36">
        <v>1</v>
      </c>
      <c r="MX10" s="36"/>
      <c r="MY10" s="37">
        <v>1</v>
      </c>
      <c r="MZ10" s="37">
        <v>1</v>
      </c>
      <c r="NA10" s="37">
        <v>1</v>
      </c>
      <c r="NB10" s="37">
        <v>1</v>
      </c>
      <c r="NC10" s="37">
        <v>1</v>
      </c>
      <c r="ND10" s="37">
        <v>0</v>
      </c>
      <c r="NE10" s="46">
        <v>0</v>
      </c>
      <c r="NF10" s="46">
        <v>1</v>
      </c>
      <c r="NG10" s="37">
        <v>0</v>
      </c>
      <c r="NH10" s="37">
        <v>0</v>
      </c>
      <c r="NI10" s="37">
        <v>1</v>
      </c>
      <c r="NJ10" s="37">
        <v>1</v>
      </c>
    </row>
    <row r="11" spans="1:375" x14ac:dyDescent="0.25">
      <c r="A11" s="2">
        <v>50</v>
      </c>
      <c r="B11" s="2" t="s">
        <v>114</v>
      </c>
      <c r="C11" s="31">
        <v>44072.420138888891</v>
      </c>
      <c r="D11" s="32" t="s">
        <v>207</v>
      </c>
      <c r="E11" s="32" t="s">
        <v>241</v>
      </c>
      <c r="F11" s="32" t="s">
        <v>242</v>
      </c>
      <c r="G11" s="32" t="s">
        <v>243</v>
      </c>
      <c r="H11" s="33" t="s">
        <v>126</v>
      </c>
      <c r="I11" s="33" t="s">
        <v>162</v>
      </c>
      <c r="J11" s="33" t="s">
        <v>244</v>
      </c>
      <c r="K11" s="33">
        <v>1</v>
      </c>
      <c r="L11" s="33">
        <v>34</v>
      </c>
      <c r="M11" s="33">
        <v>3</v>
      </c>
      <c r="N11" s="33"/>
      <c r="O11" s="33"/>
      <c r="P11" s="33">
        <v>2</v>
      </c>
      <c r="Q11" s="33"/>
      <c r="R11" s="33"/>
      <c r="S11" s="33"/>
      <c r="T11" s="33"/>
      <c r="U11" s="33"/>
      <c r="V11" s="33"/>
      <c r="W11" s="33"/>
      <c r="X11" s="33"/>
      <c r="Y11" s="33"/>
      <c r="Z11" s="33"/>
      <c r="AA11" s="33"/>
      <c r="AB11" s="33"/>
      <c r="AC11" s="33"/>
      <c r="AD11" s="33"/>
      <c r="AE11" s="33"/>
      <c r="AF11" s="33"/>
      <c r="AG11" s="33"/>
      <c r="AH11" s="33">
        <v>3</v>
      </c>
      <c r="AI11" s="33"/>
      <c r="AJ11" s="33"/>
      <c r="AK11" s="33"/>
      <c r="AL11" s="33"/>
      <c r="AM11" s="33"/>
      <c r="AN11" s="33"/>
      <c r="AO11" s="33"/>
      <c r="AP11" s="33"/>
      <c r="AQ11" s="33"/>
      <c r="AR11" s="33"/>
      <c r="AS11" s="33"/>
      <c r="AT11" s="33"/>
      <c r="AU11" s="33"/>
      <c r="AV11" s="33"/>
      <c r="AW11" s="33">
        <v>2</v>
      </c>
      <c r="AX11" s="33">
        <v>2</v>
      </c>
      <c r="AY11" s="33">
        <v>0</v>
      </c>
      <c r="AZ11" s="34">
        <v>1</v>
      </c>
      <c r="BA11" s="34">
        <v>0</v>
      </c>
      <c r="BB11" s="34">
        <v>0</v>
      </c>
      <c r="BC11" s="34">
        <v>0</v>
      </c>
      <c r="BD11" s="34">
        <v>0</v>
      </c>
      <c r="BE11" s="34">
        <v>0</v>
      </c>
      <c r="BF11" s="34">
        <v>0</v>
      </c>
      <c r="BG11" s="34">
        <v>0</v>
      </c>
      <c r="BH11" s="34">
        <v>0</v>
      </c>
      <c r="BI11" s="34">
        <v>0</v>
      </c>
      <c r="BJ11" s="34">
        <v>0</v>
      </c>
      <c r="BK11" s="34">
        <v>1</v>
      </c>
      <c r="BL11" s="34">
        <v>0</v>
      </c>
      <c r="BM11" s="34"/>
      <c r="BN11" s="34">
        <v>0</v>
      </c>
      <c r="BO11" s="34">
        <v>0</v>
      </c>
      <c r="BP11" s="34">
        <v>0</v>
      </c>
      <c r="BQ11" s="34">
        <v>0</v>
      </c>
      <c r="BR11" s="34">
        <v>0</v>
      </c>
      <c r="BS11" s="34">
        <v>0</v>
      </c>
      <c r="BT11" s="34">
        <v>0</v>
      </c>
      <c r="BU11" s="34">
        <v>0</v>
      </c>
      <c r="BV11" s="34">
        <v>0</v>
      </c>
      <c r="BW11" s="34">
        <v>1</v>
      </c>
      <c r="BX11" s="34">
        <v>0</v>
      </c>
      <c r="BY11" s="34">
        <v>0</v>
      </c>
      <c r="BZ11" s="34">
        <v>0</v>
      </c>
      <c r="CA11" s="34">
        <v>0</v>
      </c>
      <c r="CB11" s="34">
        <v>0</v>
      </c>
      <c r="CC11" s="34">
        <v>1</v>
      </c>
      <c r="CD11" s="34">
        <v>0</v>
      </c>
      <c r="CE11" s="34">
        <v>1</v>
      </c>
      <c r="CF11" s="34">
        <v>0</v>
      </c>
      <c r="CG11" s="34">
        <v>0</v>
      </c>
      <c r="CH11" s="34">
        <v>0</v>
      </c>
      <c r="CI11" s="34">
        <v>0</v>
      </c>
      <c r="CJ11" s="34">
        <v>0</v>
      </c>
      <c r="CK11" s="34">
        <v>0</v>
      </c>
      <c r="CL11" s="34">
        <v>0</v>
      </c>
      <c r="CM11" s="34">
        <v>0</v>
      </c>
      <c r="CN11" s="34">
        <v>0</v>
      </c>
      <c r="CO11" s="34">
        <v>0</v>
      </c>
      <c r="CP11" s="34">
        <v>0</v>
      </c>
      <c r="CQ11" s="34">
        <v>0</v>
      </c>
      <c r="CR11" s="34">
        <v>0</v>
      </c>
      <c r="CS11" s="34">
        <v>1</v>
      </c>
      <c r="CT11" s="34">
        <v>0</v>
      </c>
      <c r="CU11" s="34">
        <v>0</v>
      </c>
      <c r="CV11" s="34">
        <v>0</v>
      </c>
      <c r="CW11" s="34">
        <v>0</v>
      </c>
      <c r="CX11" s="34">
        <v>0</v>
      </c>
      <c r="CY11" s="34">
        <v>2</v>
      </c>
      <c r="CZ11" s="34">
        <v>0</v>
      </c>
      <c r="DA11" s="34">
        <v>1</v>
      </c>
      <c r="DB11" s="34"/>
      <c r="DC11" s="34">
        <v>0</v>
      </c>
      <c r="DD11" s="34">
        <v>0</v>
      </c>
      <c r="DE11" s="34">
        <v>2</v>
      </c>
      <c r="DF11" s="34">
        <v>0</v>
      </c>
      <c r="DG11" s="34">
        <v>0</v>
      </c>
      <c r="DH11" s="34"/>
      <c r="DI11" s="34"/>
      <c r="DJ11" s="34"/>
      <c r="DK11" s="34"/>
      <c r="DL11" s="34"/>
      <c r="DM11" s="34"/>
      <c r="DN11" s="34"/>
      <c r="DO11" s="34"/>
      <c r="DP11" s="34">
        <v>1</v>
      </c>
      <c r="DQ11" s="34">
        <v>1</v>
      </c>
      <c r="DR11" s="34">
        <v>0</v>
      </c>
      <c r="DS11" s="34">
        <v>1</v>
      </c>
      <c r="DT11" s="34">
        <v>0</v>
      </c>
      <c r="DU11" s="34">
        <v>1</v>
      </c>
      <c r="DV11" s="34">
        <v>0</v>
      </c>
      <c r="DW11" s="34">
        <v>0</v>
      </c>
      <c r="DX11" s="34">
        <v>0</v>
      </c>
      <c r="DY11" s="34">
        <v>1</v>
      </c>
      <c r="DZ11" s="34">
        <v>1</v>
      </c>
      <c r="EA11" s="34">
        <v>0</v>
      </c>
      <c r="EB11" s="34">
        <v>0</v>
      </c>
      <c r="EC11" s="34">
        <v>1</v>
      </c>
      <c r="ED11" s="34">
        <v>1</v>
      </c>
      <c r="EE11" s="34">
        <v>1</v>
      </c>
      <c r="EF11" s="34">
        <v>0</v>
      </c>
      <c r="EG11" s="34">
        <v>0</v>
      </c>
      <c r="EH11" s="34">
        <v>0</v>
      </c>
      <c r="EI11" s="34">
        <v>0</v>
      </c>
      <c r="EJ11" s="34">
        <v>1</v>
      </c>
      <c r="EK11" s="34">
        <v>0</v>
      </c>
      <c r="EL11" s="34">
        <v>1</v>
      </c>
      <c r="EM11" s="34"/>
      <c r="EN11" s="34">
        <v>0</v>
      </c>
      <c r="EO11" s="34">
        <v>0</v>
      </c>
      <c r="EP11" s="34">
        <v>1</v>
      </c>
      <c r="EQ11" s="34">
        <v>0</v>
      </c>
      <c r="ER11" s="34">
        <v>1</v>
      </c>
      <c r="ES11" s="34">
        <v>1</v>
      </c>
      <c r="ET11" s="34">
        <v>0</v>
      </c>
      <c r="EU11" s="34">
        <v>0</v>
      </c>
      <c r="EV11" s="34">
        <v>0</v>
      </c>
      <c r="EW11" s="34">
        <v>0</v>
      </c>
      <c r="EX11" s="34">
        <v>0</v>
      </c>
      <c r="EY11" s="34">
        <v>0</v>
      </c>
      <c r="EZ11" s="34">
        <v>0</v>
      </c>
      <c r="FA11" s="34">
        <v>1</v>
      </c>
      <c r="FB11" s="34">
        <v>0</v>
      </c>
      <c r="FC11" s="34">
        <v>0</v>
      </c>
      <c r="FD11" s="34">
        <v>0</v>
      </c>
      <c r="FE11" s="34">
        <v>0</v>
      </c>
      <c r="FF11" s="34">
        <v>0</v>
      </c>
      <c r="FG11" s="34">
        <v>1</v>
      </c>
      <c r="FH11" s="34">
        <v>0</v>
      </c>
      <c r="FI11" s="34">
        <v>1</v>
      </c>
      <c r="FJ11" s="34">
        <v>0</v>
      </c>
      <c r="FK11" s="34">
        <v>0</v>
      </c>
      <c r="FL11" s="34">
        <v>1</v>
      </c>
      <c r="FM11" s="34">
        <v>0</v>
      </c>
      <c r="FN11" s="34">
        <v>1</v>
      </c>
      <c r="FO11" s="34">
        <v>1</v>
      </c>
      <c r="FP11" s="34">
        <v>0</v>
      </c>
      <c r="FQ11" s="34">
        <v>0</v>
      </c>
      <c r="FR11" s="34">
        <v>0</v>
      </c>
      <c r="FS11" s="34">
        <v>0</v>
      </c>
      <c r="FT11" s="34">
        <v>0</v>
      </c>
      <c r="FU11" s="34">
        <v>0</v>
      </c>
      <c r="FV11" s="34">
        <v>0</v>
      </c>
      <c r="FW11" s="34">
        <v>0</v>
      </c>
      <c r="FX11" s="34">
        <v>1</v>
      </c>
      <c r="FY11" s="34">
        <v>1</v>
      </c>
      <c r="FZ11" s="34">
        <v>0</v>
      </c>
      <c r="GA11" s="34">
        <v>0</v>
      </c>
      <c r="GB11" s="34">
        <v>0</v>
      </c>
      <c r="GC11" s="34">
        <v>1</v>
      </c>
      <c r="GD11" s="34">
        <v>0</v>
      </c>
      <c r="GE11" s="34">
        <v>0</v>
      </c>
      <c r="GF11" s="34">
        <v>0</v>
      </c>
      <c r="GG11" s="34">
        <v>0</v>
      </c>
      <c r="GH11" s="34">
        <v>0</v>
      </c>
      <c r="GI11" s="34">
        <v>1</v>
      </c>
      <c r="GJ11" s="34">
        <v>1</v>
      </c>
      <c r="GK11" s="34">
        <v>1</v>
      </c>
      <c r="GL11" s="34">
        <v>1</v>
      </c>
      <c r="GM11" s="34">
        <v>0</v>
      </c>
      <c r="GN11" s="34">
        <v>0</v>
      </c>
      <c r="GO11" s="34">
        <v>0</v>
      </c>
      <c r="GP11" s="34">
        <v>1</v>
      </c>
      <c r="GQ11" s="34">
        <v>0</v>
      </c>
      <c r="GR11" s="34">
        <v>1</v>
      </c>
      <c r="GS11" s="34">
        <v>1</v>
      </c>
      <c r="GT11" s="34">
        <v>1</v>
      </c>
      <c r="GU11" s="34">
        <v>1</v>
      </c>
      <c r="GV11" s="34">
        <v>1</v>
      </c>
      <c r="GW11" s="34">
        <v>1</v>
      </c>
      <c r="GX11" s="34">
        <v>1</v>
      </c>
      <c r="GY11" s="34">
        <v>1</v>
      </c>
      <c r="GZ11" s="34">
        <v>1</v>
      </c>
      <c r="HA11" s="34">
        <v>1</v>
      </c>
      <c r="HB11" s="34">
        <v>0</v>
      </c>
      <c r="HC11" s="34">
        <v>0</v>
      </c>
      <c r="HD11" s="34">
        <v>0</v>
      </c>
      <c r="HE11" s="34">
        <v>0</v>
      </c>
      <c r="HF11" s="34">
        <v>0</v>
      </c>
      <c r="HG11" s="34">
        <v>0</v>
      </c>
      <c r="HH11" s="34">
        <v>0</v>
      </c>
      <c r="HI11" s="34">
        <v>0</v>
      </c>
      <c r="HJ11" s="34">
        <v>0</v>
      </c>
      <c r="HK11" s="34">
        <v>0</v>
      </c>
      <c r="HL11" s="34">
        <v>0</v>
      </c>
      <c r="HM11" s="34">
        <v>0</v>
      </c>
      <c r="HN11" s="34">
        <v>0</v>
      </c>
      <c r="HO11" s="34">
        <v>0</v>
      </c>
      <c r="HP11" s="34">
        <v>0</v>
      </c>
      <c r="HQ11" s="34">
        <v>0</v>
      </c>
      <c r="HR11" s="34">
        <v>0</v>
      </c>
      <c r="HS11" s="34">
        <v>0</v>
      </c>
      <c r="HT11" s="34">
        <v>0</v>
      </c>
      <c r="HU11" s="34">
        <v>0</v>
      </c>
      <c r="HV11" s="34">
        <v>0</v>
      </c>
      <c r="HW11" s="34">
        <v>0</v>
      </c>
      <c r="HX11" s="34">
        <v>1</v>
      </c>
      <c r="HY11" s="34">
        <v>1</v>
      </c>
      <c r="HZ11" s="34">
        <v>0</v>
      </c>
      <c r="IA11" s="34">
        <v>0</v>
      </c>
      <c r="IB11" s="34">
        <v>1</v>
      </c>
      <c r="IC11" s="34">
        <v>1</v>
      </c>
      <c r="ID11" s="34">
        <v>1</v>
      </c>
      <c r="IE11" s="34">
        <v>1</v>
      </c>
      <c r="IF11" s="34">
        <v>1</v>
      </c>
      <c r="IG11" s="34">
        <v>0</v>
      </c>
      <c r="IH11" s="34">
        <v>0</v>
      </c>
      <c r="II11" s="34">
        <v>0</v>
      </c>
      <c r="IJ11" s="34">
        <v>0</v>
      </c>
      <c r="IK11" s="34">
        <v>1</v>
      </c>
      <c r="IL11" s="34">
        <v>1</v>
      </c>
      <c r="IM11" s="34">
        <v>0</v>
      </c>
      <c r="IN11" s="34">
        <v>1</v>
      </c>
      <c r="IO11" s="34">
        <v>0</v>
      </c>
      <c r="IP11" s="34">
        <v>0</v>
      </c>
      <c r="IQ11" s="34">
        <v>0</v>
      </c>
      <c r="IR11" s="34">
        <v>1</v>
      </c>
      <c r="IS11" s="34">
        <v>1</v>
      </c>
      <c r="IT11" s="34">
        <v>1</v>
      </c>
      <c r="IU11" s="34">
        <v>0</v>
      </c>
      <c r="IV11" s="34">
        <v>0</v>
      </c>
      <c r="IW11" s="34">
        <v>0</v>
      </c>
      <c r="IX11" s="34">
        <v>1</v>
      </c>
      <c r="IY11" s="34">
        <v>1</v>
      </c>
      <c r="IZ11" s="34">
        <v>1</v>
      </c>
      <c r="JA11" s="34">
        <v>1</v>
      </c>
      <c r="JB11" s="34">
        <v>0</v>
      </c>
      <c r="JC11" s="34">
        <v>1</v>
      </c>
      <c r="JD11" s="34">
        <v>2</v>
      </c>
      <c r="JE11" s="34">
        <v>1</v>
      </c>
      <c r="JF11" s="34">
        <v>1</v>
      </c>
      <c r="JG11" s="34">
        <v>1</v>
      </c>
      <c r="JH11" s="46">
        <v>2</v>
      </c>
      <c r="JI11" s="46">
        <v>1</v>
      </c>
      <c r="JJ11" s="46">
        <v>2</v>
      </c>
      <c r="JK11" s="46">
        <v>2</v>
      </c>
      <c r="JL11" s="35">
        <v>1</v>
      </c>
      <c r="JM11" s="35">
        <v>1</v>
      </c>
      <c r="JN11" s="46">
        <v>1</v>
      </c>
      <c r="JO11" s="46">
        <v>2</v>
      </c>
      <c r="JP11" s="35">
        <v>1</v>
      </c>
      <c r="JQ11" s="35">
        <v>1</v>
      </c>
      <c r="JR11" s="46">
        <v>1</v>
      </c>
      <c r="JS11" s="35">
        <v>0</v>
      </c>
      <c r="JT11" s="35">
        <v>3</v>
      </c>
      <c r="JU11" s="35">
        <v>3</v>
      </c>
      <c r="JV11" s="35">
        <v>1</v>
      </c>
      <c r="JW11" s="35">
        <v>3</v>
      </c>
      <c r="JX11" s="35">
        <v>3</v>
      </c>
      <c r="JY11" s="35">
        <v>3</v>
      </c>
      <c r="JZ11" s="35">
        <v>3</v>
      </c>
      <c r="KA11" s="35">
        <v>2</v>
      </c>
      <c r="KB11" s="35">
        <v>3</v>
      </c>
      <c r="KC11" s="35">
        <v>0</v>
      </c>
      <c r="KD11" s="46">
        <v>1</v>
      </c>
      <c r="KE11" s="35">
        <v>0</v>
      </c>
      <c r="KF11" s="35">
        <v>1</v>
      </c>
      <c r="KG11" s="36">
        <v>1</v>
      </c>
      <c r="KH11" s="36">
        <v>1</v>
      </c>
      <c r="KI11" s="36">
        <v>1</v>
      </c>
      <c r="KJ11" s="36">
        <v>1</v>
      </c>
      <c r="KK11" s="36">
        <v>1</v>
      </c>
      <c r="KL11" s="36">
        <v>1</v>
      </c>
      <c r="KM11" s="36">
        <v>1</v>
      </c>
      <c r="KN11" s="36">
        <v>1</v>
      </c>
      <c r="KO11" s="36"/>
      <c r="KP11" s="36">
        <v>1</v>
      </c>
      <c r="KQ11" s="36">
        <v>1</v>
      </c>
      <c r="KR11" s="36">
        <v>1</v>
      </c>
      <c r="KS11" s="36">
        <v>1</v>
      </c>
      <c r="KT11" s="36">
        <v>1</v>
      </c>
      <c r="KU11" s="36">
        <v>0</v>
      </c>
      <c r="KV11" s="36">
        <v>3</v>
      </c>
      <c r="KW11" s="36">
        <v>0</v>
      </c>
      <c r="KX11" s="36">
        <v>3</v>
      </c>
      <c r="KY11" s="36">
        <v>0</v>
      </c>
      <c r="KZ11" s="36">
        <v>3</v>
      </c>
      <c r="LA11" s="36">
        <v>0</v>
      </c>
      <c r="LB11" s="36">
        <v>3</v>
      </c>
      <c r="LC11" s="36">
        <v>0</v>
      </c>
      <c r="LD11" s="36">
        <v>3</v>
      </c>
      <c r="LE11" s="36">
        <v>0</v>
      </c>
      <c r="LF11" s="36">
        <v>1</v>
      </c>
      <c r="LG11" s="36">
        <v>1</v>
      </c>
      <c r="LH11" s="36">
        <v>1</v>
      </c>
      <c r="LI11" s="36">
        <v>0</v>
      </c>
      <c r="LJ11" s="36">
        <v>3</v>
      </c>
      <c r="LK11" s="36">
        <v>0</v>
      </c>
      <c r="LL11" s="36">
        <v>0</v>
      </c>
      <c r="LM11" s="36">
        <v>1</v>
      </c>
      <c r="LN11" s="36">
        <v>1</v>
      </c>
      <c r="LO11" s="36">
        <v>0</v>
      </c>
      <c r="LP11" s="36">
        <v>1</v>
      </c>
      <c r="LQ11" s="36">
        <v>1</v>
      </c>
      <c r="LR11" s="36">
        <v>0</v>
      </c>
      <c r="LS11" s="36">
        <v>1</v>
      </c>
      <c r="LT11" s="36">
        <v>1</v>
      </c>
      <c r="LU11" s="36">
        <v>1</v>
      </c>
      <c r="LV11" s="36">
        <v>1</v>
      </c>
      <c r="LW11" s="36">
        <v>1</v>
      </c>
      <c r="LX11" s="36">
        <v>1</v>
      </c>
      <c r="LY11" s="36">
        <v>0</v>
      </c>
      <c r="LZ11" s="36">
        <v>2</v>
      </c>
      <c r="MA11" s="36">
        <v>1</v>
      </c>
      <c r="MB11" s="36">
        <v>2</v>
      </c>
      <c r="MC11" s="36">
        <v>2</v>
      </c>
      <c r="MD11" s="36">
        <v>3</v>
      </c>
      <c r="ME11" s="36">
        <v>3</v>
      </c>
      <c r="MF11" s="36">
        <v>1</v>
      </c>
      <c r="MG11" s="36">
        <v>1</v>
      </c>
      <c r="MH11" s="36">
        <v>2</v>
      </c>
      <c r="MI11" s="36">
        <v>2</v>
      </c>
      <c r="MJ11" s="36">
        <v>1</v>
      </c>
      <c r="MK11" s="36">
        <v>1</v>
      </c>
      <c r="ML11" s="36">
        <v>2</v>
      </c>
      <c r="MM11" s="36">
        <v>1</v>
      </c>
      <c r="MN11" s="36">
        <v>1</v>
      </c>
      <c r="MO11" s="36">
        <v>1</v>
      </c>
      <c r="MP11" s="36">
        <v>1</v>
      </c>
      <c r="MQ11" s="36">
        <v>1</v>
      </c>
      <c r="MR11" s="36">
        <v>1</v>
      </c>
      <c r="MS11" s="36">
        <v>1</v>
      </c>
      <c r="MT11" s="36">
        <v>1</v>
      </c>
      <c r="MU11" s="36">
        <v>1</v>
      </c>
      <c r="MV11" s="36">
        <v>0</v>
      </c>
      <c r="MW11" s="36">
        <v>1</v>
      </c>
      <c r="MX11" s="36"/>
      <c r="MY11" s="37">
        <v>1</v>
      </c>
      <c r="MZ11" s="37">
        <v>1</v>
      </c>
      <c r="NA11" s="37">
        <v>1</v>
      </c>
      <c r="NB11" s="37">
        <v>0</v>
      </c>
      <c r="NC11" s="37">
        <v>1</v>
      </c>
      <c r="ND11" s="37">
        <v>0</v>
      </c>
      <c r="NE11" s="46">
        <v>1</v>
      </c>
      <c r="NF11" s="46">
        <v>0</v>
      </c>
      <c r="NG11" s="37">
        <v>0</v>
      </c>
      <c r="NH11" s="37">
        <v>1</v>
      </c>
      <c r="NI11" s="37">
        <v>1</v>
      </c>
      <c r="NJ11" s="37">
        <v>1</v>
      </c>
    </row>
    <row r="12" spans="1:375" x14ac:dyDescent="0.25">
      <c r="A12" s="2">
        <v>51</v>
      </c>
      <c r="B12" s="2" t="s">
        <v>114</v>
      </c>
      <c r="C12" s="31">
        <v>44098.497916666667</v>
      </c>
      <c r="D12" s="32" t="s">
        <v>122</v>
      </c>
      <c r="E12" s="32" t="s">
        <v>245</v>
      </c>
      <c r="F12" s="32" t="s">
        <v>246</v>
      </c>
      <c r="G12" s="32" t="s">
        <v>247</v>
      </c>
      <c r="H12" s="33" t="s">
        <v>119</v>
      </c>
      <c r="I12" s="33" t="s">
        <v>136</v>
      </c>
      <c r="J12" s="33" t="s">
        <v>248</v>
      </c>
      <c r="K12" s="33">
        <v>2</v>
      </c>
      <c r="L12" s="33">
        <v>159</v>
      </c>
      <c r="M12" s="33">
        <v>7</v>
      </c>
      <c r="N12" s="33"/>
      <c r="O12" s="33"/>
      <c r="P12" s="33"/>
      <c r="Q12" s="33"/>
      <c r="R12" s="33"/>
      <c r="S12" s="33"/>
      <c r="T12" s="33">
        <v>1</v>
      </c>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v>3</v>
      </c>
      <c r="AV12" s="33"/>
      <c r="AW12" s="33">
        <v>2</v>
      </c>
      <c r="AX12" s="33">
        <v>2</v>
      </c>
      <c r="AY12" s="33">
        <v>1</v>
      </c>
      <c r="AZ12" s="34">
        <v>1</v>
      </c>
      <c r="BA12" s="34">
        <v>1</v>
      </c>
      <c r="BB12" s="34">
        <v>0</v>
      </c>
      <c r="BC12" s="34">
        <v>0</v>
      </c>
      <c r="BD12" s="34">
        <v>0</v>
      </c>
      <c r="BE12" s="34">
        <v>1</v>
      </c>
      <c r="BF12" s="34">
        <v>0</v>
      </c>
      <c r="BG12" s="34">
        <v>0</v>
      </c>
      <c r="BH12" s="34">
        <v>0</v>
      </c>
      <c r="BI12" s="34">
        <v>0</v>
      </c>
      <c r="BJ12" s="34">
        <v>0</v>
      </c>
      <c r="BK12" s="34">
        <v>0</v>
      </c>
      <c r="BL12" s="34">
        <v>1</v>
      </c>
      <c r="BM12" s="34"/>
      <c r="BN12" s="34">
        <v>1</v>
      </c>
      <c r="BO12" s="34">
        <v>0</v>
      </c>
      <c r="BP12" s="34">
        <v>0</v>
      </c>
      <c r="BQ12" s="34">
        <v>1</v>
      </c>
      <c r="BR12" s="34">
        <v>0</v>
      </c>
      <c r="BS12" s="34">
        <v>1</v>
      </c>
      <c r="BT12" s="34">
        <v>0</v>
      </c>
      <c r="BU12" s="34">
        <v>0</v>
      </c>
      <c r="BV12" s="34">
        <v>0</v>
      </c>
      <c r="BW12" s="34">
        <v>1</v>
      </c>
      <c r="BX12" s="34">
        <v>1</v>
      </c>
      <c r="BY12" s="34">
        <v>0</v>
      </c>
      <c r="BZ12" s="34">
        <v>0</v>
      </c>
      <c r="CA12" s="34">
        <v>0</v>
      </c>
      <c r="CB12" s="34">
        <v>1</v>
      </c>
      <c r="CC12" s="34">
        <v>0</v>
      </c>
      <c r="CD12" s="34">
        <v>0</v>
      </c>
      <c r="CE12" s="34">
        <v>0</v>
      </c>
      <c r="CF12" s="34">
        <v>0</v>
      </c>
      <c r="CG12" s="34">
        <v>0</v>
      </c>
      <c r="CH12" s="34">
        <v>0</v>
      </c>
      <c r="CI12" s="34">
        <v>1</v>
      </c>
      <c r="CJ12" s="34">
        <v>1</v>
      </c>
      <c r="CK12" s="34">
        <v>0</v>
      </c>
      <c r="CL12" s="34">
        <v>0</v>
      </c>
      <c r="CM12" s="34">
        <v>1</v>
      </c>
      <c r="CN12" s="34">
        <v>0</v>
      </c>
      <c r="CO12" s="34">
        <v>1</v>
      </c>
      <c r="CP12" s="34">
        <v>0</v>
      </c>
      <c r="CQ12" s="34">
        <v>0</v>
      </c>
      <c r="CR12" s="34">
        <v>0</v>
      </c>
      <c r="CS12" s="34">
        <v>1</v>
      </c>
      <c r="CT12" s="34">
        <v>2</v>
      </c>
      <c r="CU12" s="34">
        <v>0</v>
      </c>
      <c r="CV12" s="34">
        <v>0</v>
      </c>
      <c r="CW12" s="34">
        <v>0</v>
      </c>
      <c r="CX12" s="34">
        <v>1</v>
      </c>
      <c r="CY12" s="34">
        <v>0</v>
      </c>
      <c r="CZ12" s="34">
        <v>0</v>
      </c>
      <c r="DA12" s="34">
        <v>0</v>
      </c>
      <c r="DB12" s="34"/>
      <c r="DC12" s="34">
        <v>0</v>
      </c>
      <c r="DD12" s="34">
        <v>0</v>
      </c>
      <c r="DE12" s="34">
        <v>0</v>
      </c>
      <c r="DF12" s="34">
        <v>0</v>
      </c>
      <c r="DG12" s="34">
        <v>1</v>
      </c>
      <c r="DH12" s="34">
        <v>0</v>
      </c>
      <c r="DI12" s="34">
        <v>0</v>
      </c>
      <c r="DJ12" s="34">
        <v>1</v>
      </c>
      <c r="DK12" s="34">
        <v>0</v>
      </c>
      <c r="DL12" s="34">
        <v>1</v>
      </c>
      <c r="DM12" s="34">
        <v>0</v>
      </c>
      <c r="DN12" s="34">
        <v>0</v>
      </c>
      <c r="DO12" s="34">
        <v>0</v>
      </c>
      <c r="DP12" s="34">
        <v>1</v>
      </c>
      <c r="DQ12" s="34">
        <v>1</v>
      </c>
      <c r="DR12" s="34">
        <v>1</v>
      </c>
      <c r="DS12" s="34">
        <v>1</v>
      </c>
      <c r="DT12" s="34">
        <v>0</v>
      </c>
      <c r="DU12" s="34">
        <v>0</v>
      </c>
      <c r="DV12" s="34">
        <v>1</v>
      </c>
      <c r="DW12" s="34">
        <v>0</v>
      </c>
      <c r="DX12" s="34">
        <v>0</v>
      </c>
      <c r="DY12" s="34">
        <v>0</v>
      </c>
      <c r="DZ12" s="34">
        <v>1</v>
      </c>
      <c r="EA12" s="34">
        <v>0</v>
      </c>
      <c r="EB12" s="34">
        <v>0</v>
      </c>
      <c r="EC12" s="34">
        <v>1</v>
      </c>
      <c r="ED12" s="34">
        <v>1</v>
      </c>
      <c r="EE12" s="34">
        <v>1</v>
      </c>
      <c r="EF12" s="34">
        <v>0</v>
      </c>
      <c r="EG12" s="34">
        <v>0</v>
      </c>
      <c r="EH12" s="34">
        <v>0</v>
      </c>
      <c r="EI12" s="34">
        <v>0</v>
      </c>
      <c r="EJ12" s="34">
        <v>1</v>
      </c>
      <c r="EK12" s="34">
        <v>0</v>
      </c>
      <c r="EL12" s="34">
        <v>0</v>
      </c>
      <c r="EM12" s="34"/>
      <c r="EN12" s="34">
        <v>0</v>
      </c>
      <c r="EO12" s="34">
        <v>0</v>
      </c>
      <c r="EP12" s="34">
        <v>1</v>
      </c>
      <c r="EQ12" s="34">
        <v>0</v>
      </c>
      <c r="ER12" s="34">
        <v>0</v>
      </c>
      <c r="ES12" s="34">
        <v>0</v>
      </c>
      <c r="ET12" s="34">
        <v>0</v>
      </c>
      <c r="EU12" s="34">
        <v>0</v>
      </c>
      <c r="EV12" s="34">
        <v>0</v>
      </c>
      <c r="EW12" s="34">
        <v>0</v>
      </c>
      <c r="EX12" s="34">
        <v>0</v>
      </c>
      <c r="EY12" s="34">
        <v>0</v>
      </c>
      <c r="EZ12" s="34">
        <v>0</v>
      </c>
      <c r="FA12" s="34">
        <v>1</v>
      </c>
      <c r="FB12" s="34">
        <v>1</v>
      </c>
      <c r="FC12" s="34">
        <v>0</v>
      </c>
      <c r="FD12" s="34">
        <v>0</v>
      </c>
      <c r="FE12" s="34">
        <v>0</v>
      </c>
      <c r="FF12" s="34">
        <v>0</v>
      </c>
      <c r="FG12" s="34">
        <v>1</v>
      </c>
      <c r="FH12" s="34">
        <v>0</v>
      </c>
      <c r="FI12" s="34">
        <v>1</v>
      </c>
      <c r="FJ12" s="34">
        <v>0</v>
      </c>
      <c r="FK12" s="34">
        <v>0</v>
      </c>
      <c r="FL12" s="34">
        <v>1</v>
      </c>
      <c r="FM12" s="34">
        <v>0</v>
      </c>
      <c r="FN12" s="34">
        <v>0</v>
      </c>
      <c r="FO12" s="34">
        <v>0</v>
      </c>
      <c r="FP12" s="34">
        <v>0</v>
      </c>
      <c r="FQ12" s="34">
        <v>0</v>
      </c>
      <c r="FR12" s="34">
        <v>0</v>
      </c>
      <c r="FS12" s="34">
        <v>0</v>
      </c>
      <c r="FT12" s="34">
        <v>0</v>
      </c>
      <c r="FU12" s="34">
        <v>0</v>
      </c>
      <c r="FV12" s="34">
        <v>0</v>
      </c>
      <c r="FW12" s="34">
        <v>1</v>
      </c>
      <c r="FX12" s="34">
        <v>1</v>
      </c>
      <c r="FY12" s="34">
        <v>1</v>
      </c>
      <c r="FZ12" s="34">
        <v>0</v>
      </c>
      <c r="GA12" s="34">
        <v>0</v>
      </c>
      <c r="GB12" s="34">
        <v>0</v>
      </c>
      <c r="GC12" s="34">
        <v>0</v>
      </c>
      <c r="GD12" s="34">
        <v>1</v>
      </c>
      <c r="GE12" s="34">
        <v>0</v>
      </c>
      <c r="GF12" s="34">
        <v>1</v>
      </c>
      <c r="GG12" s="34">
        <v>0</v>
      </c>
      <c r="GH12" s="34">
        <v>0</v>
      </c>
      <c r="GI12" s="34">
        <v>1</v>
      </c>
      <c r="GJ12" s="34">
        <v>0</v>
      </c>
      <c r="GK12" s="34">
        <v>1</v>
      </c>
      <c r="GL12" s="34">
        <v>0</v>
      </c>
      <c r="GM12" s="34">
        <v>0</v>
      </c>
      <c r="GN12" s="34">
        <v>1</v>
      </c>
      <c r="GO12" s="34">
        <v>0</v>
      </c>
      <c r="GP12" s="34">
        <v>1</v>
      </c>
      <c r="GQ12" s="34">
        <v>0</v>
      </c>
      <c r="GR12" s="34">
        <v>0</v>
      </c>
      <c r="GS12" s="34">
        <v>0</v>
      </c>
      <c r="GT12" s="34">
        <v>1</v>
      </c>
      <c r="GU12" s="34">
        <v>1</v>
      </c>
      <c r="GV12" s="34">
        <v>1</v>
      </c>
      <c r="GW12" s="34">
        <v>1</v>
      </c>
      <c r="GX12" s="34">
        <v>1</v>
      </c>
      <c r="GY12" s="34">
        <v>1</v>
      </c>
      <c r="GZ12" s="34">
        <v>1</v>
      </c>
      <c r="HA12" s="34">
        <v>1</v>
      </c>
      <c r="HB12" s="34">
        <v>1</v>
      </c>
      <c r="HC12" s="34">
        <v>1</v>
      </c>
      <c r="HD12" s="34">
        <v>0</v>
      </c>
      <c r="HE12" s="34">
        <v>0</v>
      </c>
      <c r="HF12" s="34">
        <v>0</v>
      </c>
      <c r="HG12" s="34">
        <v>0</v>
      </c>
      <c r="HH12" s="34">
        <v>0</v>
      </c>
      <c r="HI12" s="34">
        <v>0</v>
      </c>
      <c r="HJ12" s="34">
        <v>0</v>
      </c>
      <c r="HK12" s="34">
        <v>0</v>
      </c>
      <c r="HL12" s="34">
        <v>0</v>
      </c>
      <c r="HM12" s="34">
        <v>0</v>
      </c>
      <c r="HN12" s="34">
        <v>0</v>
      </c>
      <c r="HO12" s="34">
        <v>1</v>
      </c>
      <c r="HP12" s="34">
        <v>0</v>
      </c>
      <c r="HQ12" s="34">
        <v>0</v>
      </c>
      <c r="HR12" s="34">
        <v>1</v>
      </c>
      <c r="HS12" s="34">
        <v>0</v>
      </c>
      <c r="HT12" s="34">
        <v>1</v>
      </c>
      <c r="HU12" s="34">
        <v>0</v>
      </c>
      <c r="HV12" s="34">
        <v>0</v>
      </c>
      <c r="HW12" s="34">
        <v>0</v>
      </c>
      <c r="HX12" s="34">
        <v>1</v>
      </c>
      <c r="HY12" s="34">
        <v>1</v>
      </c>
      <c r="HZ12" s="34">
        <v>0</v>
      </c>
      <c r="IA12" s="34">
        <v>0</v>
      </c>
      <c r="IB12" s="34">
        <v>1</v>
      </c>
      <c r="IC12" s="34">
        <v>1</v>
      </c>
      <c r="ID12" s="34">
        <v>1</v>
      </c>
      <c r="IE12" s="34">
        <v>1</v>
      </c>
      <c r="IF12" s="34">
        <v>1</v>
      </c>
      <c r="IG12" s="34">
        <v>0</v>
      </c>
      <c r="IH12" s="34">
        <v>0</v>
      </c>
      <c r="II12" s="34">
        <v>0</v>
      </c>
      <c r="IJ12" s="34">
        <v>0</v>
      </c>
      <c r="IK12" s="34">
        <v>0</v>
      </c>
      <c r="IL12" s="34">
        <v>1</v>
      </c>
      <c r="IM12" s="34">
        <v>0</v>
      </c>
      <c r="IN12" s="34">
        <v>0</v>
      </c>
      <c r="IO12" s="34">
        <v>0</v>
      </c>
      <c r="IP12" s="34">
        <v>0</v>
      </c>
      <c r="IQ12" s="34">
        <v>1</v>
      </c>
      <c r="IR12" s="34">
        <v>0</v>
      </c>
      <c r="IS12" s="34">
        <v>1</v>
      </c>
      <c r="IT12" s="34">
        <v>0</v>
      </c>
      <c r="IU12" s="34">
        <v>0</v>
      </c>
      <c r="IV12" s="34">
        <v>1</v>
      </c>
      <c r="IW12" s="34">
        <v>0</v>
      </c>
      <c r="IX12" s="34">
        <v>1</v>
      </c>
      <c r="IY12" s="34">
        <v>0</v>
      </c>
      <c r="IZ12" s="34">
        <v>0</v>
      </c>
      <c r="JA12" s="34">
        <v>0</v>
      </c>
      <c r="JB12" s="34">
        <v>1</v>
      </c>
      <c r="JC12" s="34">
        <v>0</v>
      </c>
      <c r="JD12" s="34">
        <v>2</v>
      </c>
      <c r="JE12" s="34">
        <v>1</v>
      </c>
      <c r="JF12" s="34">
        <v>1</v>
      </c>
      <c r="JG12" s="34">
        <v>1</v>
      </c>
      <c r="JH12" s="46">
        <v>1</v>
      </c>
      <c r="JI12" s="46">
        <v>2</v>
      </c>
      <c r="JJ12" s="46">
        <v>1</v>
      </c>
      <c r="JK12" s="46">
        <v>2</v>
      </c>
      <c r="JL12" s="35">
        <v>2</v>
      </c>
      <c r="JM12" s="35">
        <v>1</v>
      </c>
      <c r="JN12" s="46">
        <v>1</v>
      </c>
      <c r="JO12" s="46">
        <v>1</v>
      </c>
      <c r="JP12" s="35">
        <v>1</v>
      </c>
      <c r="JQ12" s="35">
        <v>1</v>
      </c>
      <c r="JR12" s="46">
        <v>1</v>
      </c>
      <c r="JS12" s="35">
        <v>0</v>
      </c>
      <c r="JT12" s="35">
        <v>2</v>
      </c>
      <c r="JU12" s="35">
        <v>3</v>
      </c>
      <c r="JV12" s="35">
        <v>1</v>
      </c>
      <c r="JW12" s="35">
        <v>1</v>
      </c>
      <c r="JX12" s="35">
        <v>1</v>
      </c>
      <c r="JY12" s="35">
        <v>3</v>
      </c>
      <c r="JZ12" s="35">
        <v>1</v>
      </c>
      <c r="KA12" s="35">
        <v>3</v>
      </c>
      <c r="KB12" s="35">
        <v>1</v>
      </c>
      <c r="KC12" s="35">
        <v>0</v>
      </c>
      <c r="KD12" s="46">
        <v>1</v>
      </c>
      <c r="KE12" s="35">
        <v>0</v>
      </c>
      <c r="KF12" s="35">
        <v>1</v>
      </c>
      <c r="KG12" s="36">
        <v>1</v>
      </c>
      <c r="KH12" s="36">
        <v>1</v>
      </c>
      <c r="KI12" s="36">
        <v>2</v>
      </c>
      <c r="KJ12" s="36">
        <v>1</v>
      </c>
      <c r="KK12" s="36">
        <v>1</v>
      </c>
      <c r="KL12" s="36">
        <v>1</v>
      </c>
      <c r="KM12" s="36">
        <v>1</v>
      </c>
      <c r="KN12" s="36">
        <v>3</v>
      </c>
      <c r="KO12" s="36"/>
      <c r="KP12" s="36">
        <v>2</v>
      </c>
      <c r="KQ12" s="36">
        <v>2</v>
      </c>
      <c r="KR12" s="36">
        <v>2</v>
      </c>
      <c r="KS12" s="36">
        <v>2</v>
      </c>
      <c r="KT12" s="36">
        <v>2</v>
      </c>
      <c r="KU12" s="36">
        <v>0</v>
      </c>
      <c r="KV12" s="36">
        <v>1</v>
      </c>
      <c r="KW12" s="36">
        <v>0</v>
      </c>
      <c r="KX12" s="36">
        <v>1</v>
      </c>
      <c r="KY12" s="36">
        <v>0</v>
      </c>
      <c r="KZ12" s="36">
        <v>1</v>
      </c>
      <c r="LA12" s="36">
        <v>0</v>
      </c>
      <c r="LB12" s="36">
        <v>3</v>
      </c>
      <c r="LC12" s="36">
        <v>0</v>
      </c>
      <c r="LD12" s="36">
        <v>3</v>
      </c>
      <c r="LE12" s="36">
        <v>0</v>
      </c>
      <c r="LF12" s="36">
        <v>1</v>
      </c>
      <c r="LG12" s="36">
        <v>1</v>
      </c>
      <c r="LH12" s="36">
        <v>3</v>
      </c>
      <c r="LI12" s="36">
        <v>0</v>
      </c>
      <c r="LJ12" s="36">
        <v>3</v>
      </c>
      <c r="LK12" s="36">
        <v>0</v>
      </c>
      <c r="LL12" s="36">
        <v>1</v>
      </c>
      <c r="LM12" s="36">
        <v>1</v>
      </c>
      <c r="LN12" s="36">
        <v>1</v>
      </c>
      <c r="LO12" s="36">
        <v>0</v>
      </c>
      <c r="LP12" s="36">
        <v>1</v>
      </c>
      <c r="LQ12" s="36">
        <v>0</v>
      </c>
      <c r="LR12" s="36">
        <v>0</v>
      </c>
      <c r="LS12" s="36">
        <v>1</v>
      </c>
      <c r="LT12" s="36">
        <v>1</v>
      </c>
      <c r="LU12" s="36">
        <v>1</v>
      </c>
      <c r="LV12" s="36">
        <v>1</v>
      </c>
      <c r="LW12" s="36">
        <v>1</v>
      </c>
      <c r="LX12" s="36">
        <v>1</v>
      </c>
      <c r="LY12" s="36">
        <v>0</v>
      </c>
      <c r="LZ12" s="36">
        <v>1</v>
      </c>
      <c r="MA12" s="36">
        <v>1</v>
      </c>
      <c r="MB12" s="36">
        <v>1</v>
      </c>
      <c r="MC12" s="36">
        <v>1</v>
      </c>
      <c r="MD12" s="36">
        <v>1</v>
      </c>
      <c r="ME12" s="36">
        <v>1</v>
      </c>
      <c r="MF12" s="36">
        <v>1</v>
      </c>
      <c r="MG12" s="36">
        <v>1</v>
      </c>
      <c r="MH12" s="36">
        <v>2</v>
      </c>
      <c r="MI12" s="36">
        <v>1</v>
      </c>
      <c r="MJ12" s="36">
        <v>1</v>
      </c>
      <c r="MK12" s="36">
        <v>0</v>
      </c>
      <c r="ML12" s="36">
        <v>1</v>
      </c>
      <c r="MM12" s="36">
        <v>1</v>
      </c>
      <c r="MN12" s="36">
        <v>1</v>
      </c>
      <c r="MO12" s="36">
        <v>1</v>
      </c>
      <c r="MP12" s="36">
        <v>1</v>
      </c>
      <c r="MQ12" s="36">
        <v>1</v>
      </c>
      <c r="MR12" s="36">
        <v>1</v>
      </c>
      <c r="MS12" s="36">
        <v>1</v>
      </c>
      <c r="MT12" s="36">
        <v>1</v>
      </c>
      <c r="MU12" s="36">
        <v>1</v>
      </c>
      <c r="MV12" s="36">
        <v>0</v>
      </c>
      <c r="MW12" s="36">
        <v>1</v>
      </c>
      <c r="MX12" s="36"/>
      <c r="MY12" s="37">
        <v>0</v>
      </c>
      <c r="MZ12" s="37">
        <v>1</v>
      </c>
      <c r="NA12" s="37">
        <v>1</v>
      </c>
      <c r="NB12" s="37">
        <v>1</v>
      </c>
      <c r="NC12" s="37">
        <v>1</v>
      </c>
      <c r="ND12" s="37">
        <v>0</v>
      </c>
      <c r="NE12" s="46">
        <v>1</v>
      </c>
      <c r="NF12" s="46">
        <v>1</v>
      </c>
      <c r="NG12" s="37">
        <v>0</v>
      </c>
      <c r="NH12" s="37">
        <v>1</v>
      </c>
      <c r="NI12" s="37">
        <v>1</v>
      </c>
      <c r="NJ12" s="37">
        <v>1</v>
      </c>
    </row>
    <row r="13" spans="1:375" x14ac:dyDescent="0.25">
      <c r="A13" s="2">
        <v>52</v>
      </c>
      <c r="B13" s="2" t="s">
        <v>114</v>
      </c>
      <c r="C13" s="31">
        <v>44069.671527777777</v>
      </c>
      <c r="D13" s="32" t="s">
        <v>249</v>
      </c>
      <c r="E13" s="32" t="s">
        <v>250</v>
      </c>
      <c r="F13" s="32" t="s">
        <v>251</v>
      </c>
      <c r="G13" s="32" t="s">
        <v>252</v>
      </c>
      <c r="H13" s="33" t="s">
        <v>156</v>
      </c>
      <c r="I13" s="33" t="s">
        <v>253</v>
      </c>
      <c r="J13" s="33" t="s">
        <v>254</v>
      </c>
      <c r="K13" s="33">
        <v>1</v>
      </c>
      <c r="L13" s="33">
        <v>119</v>
      </c>
      <c r="M13" s="33">
        <v>6</v>
      </c>
      <c r="N13" s="33"/>
      <c r="O13" s="33"/>
      <c r="P13" s="33"/>
      <c r="Q13" s="33"/>
      <c r="R13" s="33"/>
      <c r="S13" s="33">
        <v>1</v>
      </c>
      <c r="T13" s="33"/>
      <c r="U13" s="33"/>
      <c r="V13" s="33"/>
      <c r="W13" s="33"/>
      <c r="X13" s="33"/>
      <c r="Y13" s="33"/>
      <c r="Z13" s="33"/>
      <c r="AA13" s="33"/>
      <c r="AB13" s="33"/>
      <c r="AC13" s="33"/>
      <c r="AD13" s="33"/>
      <c r="AE13" s="33"/>
      <c r="AF13" s="33"/>
      <c r="AG13" s="33"/>
      <c r="AH13" s="33"/>
      <c r="AI13" s="33"/>
      <c r="AJ13" s="33"/>
      <c r="AK13" s="33"/>
      <c r="AL13" s="33"/>
      <c r="AM13" s="33"/>
      <c r="AN13" s="33"/>
      <c r="AO13" s="33"/>
      <c r="AP13" s="33">
        <v>1</v>
      </c>
      <c r="AQ13" s="33"/>
      <c r="AR13" s="33"/>
      <c r="AS13" s="33"/>
      <c r="AT13" s="33"/>
      <c r="AU13" s="33"/>
      <c r="AV13" s="33"/>
      <c r="AW13" s="33">
        <v>2</v>
      </c>
      <c r="AX13" s="33">
        <v>2</v>
      </c>
      <c r="AY13" s="33">
        <v>0</v>
      </c>
      <c r="AZ13" s="34">
        <v>1</v>
      </c>
      <c r="BA13" s="34">
        <v>1</v>
      </c>
      <c r="BB13" s="34">
        <v>0</v>
      </c>
      <c r="BC13" s="34">
        <v>0</v>
      </c>
      <c r="BD13" s="34">
        <v>0</v>
      </c>
      <c r="BE13" s="34">
        <v>1</v>
      </c>
      <c r="BF13" s="34">
        <v>1</v>
      </c>
      <c r="BG13" s="34">
        <v>0</v>
      </c>
      <c r="BH13" s="34">
        <v>1</v>
      </c>
      <c r="BI13" s="34">
        <v>0</v>
      </c>
      <c r="BJ13" s="34">
        <v>0</v>
      </c>
      <c r="BK13" s="34">
        <v>0</v>
      </c>
      <c r="BL13" s="34">
        <v>0</v>
      </c>
      <c r="BM13" s="34"/>
      <c r="BN13" s="34">
        <v>1</v>
      </c>
      <c r="BO13" s="34">
        <v>1</v>
      </c>
      <c r="BP13" s="34">
        <v>0</v>
      </c>
      <c r="BQ13" s="34">
        <v>1</v>
      </c>
      <c r="BR13" s="34">
        <v>1</v>
      </c>
      <c r="BS13" s="34">
        <v>1</v>
      </c>
      <c r="BT13" s="34">
        <v>1</v>
      </c>
      <c r="BU13" s="34">
        <v>1</v>
      </c>
      <c r="BV13" s="34">
        <v>0</v>
      </c>
      <c r="BW13" s="34">
        <v>1</v>
      </c>
      <c r="BX13" s="34">
        <v>0</v>
      </c>
      <c r="BY13" s="34">
        <v>0</v>
      </c>
      <c r="BZ13" s="34">
        <v>0</v>
      </c>
      <c r="CA13" s="34">
        <v>0</v>
      </c>
      <c r="CB13" s="34">
        <v>1</v>
      </c>
      <c r="CC13" s="34">
        <v>1</v>
      </c>
      <c r="CD13" s="34">
        <v>0</v>
      </c>
      <c r="CE13" s="34">
        <v>1</v>
      </c>
      <c r="CF13" s="34">
        <v>0</v>
      </c>
      <c r="CG13" s="34">
        <v>0</v>
      </c>
      <c r="CH13" s="34">
        <v>0</v>
      </c>
      <c r="CI13" s="34">
        <v>0</v>
      </c>
      <c r="CJ13" s="34">
        <v>1</v>
      </c>
      <c r="CK13" s="34">
        <v>1</v>
      </c>
      <c r="CL13" s="34">
        <v>1</v>
      </c>
      <c r="CM13" s="34">
        <v>1</v>
      </c>
      <c r="CN13" s="34">
        <v>1</v>
      </c>
      <c r="CO13" s="34">
        <v>1</v>
      </c>
      <c r="CP13" s="34">
        <v>1</v>
      </c>
      <c r="CQ13" s="34">
        <v>1</v>
      </c>
      <c r="CR13" s="34">
        <v>0</v>
      </c>
      <c r="CS13" s="34">
        <v>0</v>
      </c>
      <c r="CT13" s="34"/>
      <c r="CU13" s="34"/>
      <c r="CV13" s="34"/>
      <c r="CW13" s="34"/>
      <c r="CX13" s="34"/>
      <c r="CY13" s="34"/>
      <c r="CZ13" s="34"/>
      <c r="DA13" s="34"/>
      <c r="DB13" s="34"/>
      <c r="DC13" s="34"/>
      <c r="DD13" s="34"/>
      <c r="DE13" s="34"/>
      <c r="DF13" s="34"/>
      <c r="DG13" s="34"/>
      <c r="DH13" s="34"/>
      <c r="DI13" s="34"/>
      <c r="DJ13" s="34"/>
      <c r="DK13" s="34"/>
      <c r="DL13" s="34"/>
      <c r="DM13" s="34"/>
      <c r="DN13" s="34"/>
      <c r="DO13" s="34"/>
      <c r="DP13" s="34">
        <v>1</v>
      </c>
      <c r="DQ13" s="34">
        <v>1</v>
      </c>
      <c r="DR13" s="34">
        <v>0</v>
      </c>
      <c r="DS13" s="34">
        <v>1</v>
      </c>
      <c r="DT13" s="34">
        <v>1</v>
      </c>
      <c r="DU13" s="34">
        <v>0</v>
      </c>
      <c r="DV13" s="34">
        <v>0</v>
      </c>
      <c r="DW13" s="34">
        <v>0</v>
      </c>
      <c r="DX13" s="34">
        <v>0</v>
      </c>
      <c r="DY13" s="34">
        <v>0</v>
      </c>
      <c r="DZ13" s="34">
        <v>1</v>
      </c>
      <c r="EA13" s="34">
        <v>0</v>
      </c>
      <c r="EB13" s="34">
        <v>0</v>
      </c>
      <c r="EC13" s="34">
        <v>1</v>
      </c>
      <c r="ED13" s="34">
        <v>1</v>
      </c>
      <c r="EE13" s="34">
        <v>0</v>
      </c>
      <c r="EF13" s="34">
        <v>0</v>
      </c>
      <c r="EG13" s="34">
        <v>0</v>
      </c>
      <c r="EH13" s="34">
        <v>0</v>
      </c>
      <c r="EI13" s="34">
        <v>0</v>
      </c>
      <c r="EJ13" s="34">
        <v>1</v>
      </c>
      <c r="EK13" s="34">
        <v>0</v>
      </c>
      <c r="EL13" s="34">
        <v>0</v>
      </c>
      <c r="EM13" s="34"/>
      <c r="EN13" s="34">
        <v>0</v>
      </c>
      <c r="EO13" s="34">
        <v>0</v>
      </c>
      <c r="EP13" s="34">
        <v>0</v>
      </c>
      <c r="EQ13" s="34">
        <v>0</v>
      </c>
      <c r="ER13" s="34">
        <v>0</v>
      </c>
      <c r="ES13" s="34">
        <v>0</v>
      </c>
      <c r="ET13" s="34">
        <v>0</v>
      </c>
      <c r="EU13" s="34">
        <v>0</v>
      </c>
      <c r="EV13" s="34">
        <v>0</v>
      </c>
      <c r="EW13" s="34">
        <v>0</v>
      </c>
      <c r="EX13" s="34">
        <v>0</v>
      </c>
      <c r="EY13" s="34">
        <v>0</v>
      </c>
      <c r="EZ13" s="34">
        <v>0</v>
      </c>
      <c r="FA13" s="34">
        <v>1</v>
      </c>
      <c r="FB13" s="34">
        <v>1</v>
      </c>
      <c r="FC13" s="34">
        <v>0</v>
      </c>
      <c r="FD13" s="34">
        <v>0</v>
      </c>
      <c r="FE13" s="34">
        <v>0</v>
      </c>
      <c r="FF13" s="34">
        <v>1</v>
      </c>
      <c r="FG13" s="34">
        <v>1</v>
      </c>
      <c r="FH13" s="34">
        <v>0</v>
      </c>
      <c r="FI13" s="34">
        <v>0</v>
      </c>
      <c r="FJ13" s="34">
        <v>0</v>
      </c>
      <c r="FK13" s="34">
        <v>0</v>
      </c>
      <c r="FL13" s="34">
        <v>1</v>
      </c>
      <c r="FM13" s="34">
        <v>0</v>
      </c>
      <c r="FN13" s="34">
        <v>0</v>
      </c>
      <c r="FO13" s="34">
        <v>0</v>
      </c>
      <c r="FP13" s="34">
        <v>0</v>
      </c>
      <c r="FQ13" s="34">
        <v>0</v>
      </c>
      <c r="FR13" s="34">
        <v>0</v>
      </c>
      <c r="FS13" s="34">
        <v>0</v>
      </c>
      <c r="FT13" s="34">
        <v>0</v>
      </c>
      <c r="FU13" s="34">
        <v>0</v>
      </c>
      <c r="FV13" s="34">
        <v>0</v>
      </c>
      <c r="FW13" s="34">
        <v>1</v>
      </c>
      <c r="FX13" s="34">
        <v>1</v>
      </c>
      <c r="FY13" s="34">
        <v>1</v>
      </c>
      <c r="FZ13" s="34">
        <v>0</v>
      </c>
      <c r="GA13" s="34">
        <v>0</v>
      </c>
      <c r="GB13" s="34">
        <v>0</v>
      </c>
      <c r="GC13" s="34">
        <v>0</v>
      </c>
      <c r="GD13" s="34">
        <v>1</v>
      </c>
      <c r="GE13" s="34">
        <v>0</v>
      </c>
      <c r="GF13" s="34">
        <v>1</v>
      </c>
      <c r="GG13" s="34">
        <v>0</v>
      </c>
      <c r="GH13" s="34">
        <v>0</v>
      </c>
      <c r="GI13" s="34">
        <v>1</v>
      </c>
      <c r="GJ13" s="34">
        <v>0</v>
      </c>
      <c r="GK13" s="34">
        <v>0</v>
      </c>
      <c r="GL13" s="34">
        <v>0</v>
      </c>
      <c r="GM13" s="34">
        <v>0</v>
      </c>
      <c r="GN13" s="34">
        <v>0</v>
      </c>
      <c r="GO13" s="34">
        <v>0</v>
      </c>
      <c r="GP13" s="34">
        <v>0</v>
      </c>
      <c r="GQ13" s="34">
        <v>0</v>
      </c>
      <c r="GR13" s="34">
        <v>0</v>
      </c>
      <c r="GS13" s="34">
        <v>0</v>
      </c>
      <c r="GT13" s="34">
        <v>1</v>
      </c>
      <c r="GU13" s="34">
        <v>1</v>
      </c>
      <c r="GV13" s="34">
        <v>1</v>
      </c>
      <c r="GW13" s="34">
        <v>1</v>
      </c>
      <c r="GX13" s="34">
        <v>1</v>
      </c>
      <c r="GY13" s="34">
        <v>0</v>
      </c>
      <c r="GZ13" s="34">
        <v>1</v>
      </c>
      <c r="HA13" s="34">
        <v>1</v>
      </c>
      <c r="HB13" s="34">
        <v>0</v>
      </c>
      <c r="HC13" s="34">
        <v>0</v>
      </c>
      <c r="HD13" s="34">
        <v>0</v>
      </c>
      <c r="HE13" s="34">
        <v>0</v>
      </c>
      <c r="HF13" s="34">
        <v>0</v>
      </c>
      <c r="HG13" s="34">
        <v>0</v>
      </c>
      <c r="HH13" s="34">
        <v>0</v>
      </c>
      <c r="HI13" s="34">
        <v>0</v>
      </c>
      <c r="HJ13" s="34">
        <v>0</v>
      </c>
      <c r="HK13" s="34">
        <v>0</v>
      </c>
      <c r="HL13" s="34">
        <v>0</v>
      </c>
      <c r="HM13" s="34">
        <v>0</v>
      </c>
      <c r="HN13" s="34">
        <v>0</v>
      </c>
      <c r="HO13" s="34">
        <v>0</v>
      </c>
      <c r="HP13" s="34">
        <v>0</v>
      </c>
      <c r="HQ13" s="34">
        <v>0</v>
      </c>
      <c r="HR13" s="34">
        <v>0</v>
      </c>
      <c r="HS13" s="34">
        <v>0</v>
      </c>
      <c r="HT13" s="34">
        <v>0</v>
      </c>
      <c r="HU13" s="34">
        <v>0</v>
      </c>
      <c r="HV13" s="34">
        <v>0</v>
      </c>
      <c r="HW13" s="34">
        <v>0</v>
      </c>
      <c r="HX13" s="34">
        <v>1</v>
      </c>
      <c r="HY13" s="34">
        <v>1</v>
      </c>
      <c r="HZ13" s="34">
        <v>0</v>
      </c>
      <c r="IA13" s="34">
        <v>0</v>
      </c>
      <c r="IB13" s="34">
        <v>0</v>
      </c>
      <c r="IC13" s="34">
        <v>1</v>
      </c>
      <c r="ID13" s="34">
        <v>1</v>
      </c>
      <c r="IE13" s="34">
        <v>1</v>
      </c>
      <c r="IF13" s="34">
        <v>1</v>
      </c>
      <c r="IG13" s="34">
        <v>0</v>
      </c>
      <c r="IH13" s="34">
        <v>0</v>
      </c>
      <c r="II13" s="34">
        <v>0</v>
      </c>
      <c r="IJ13" s="34">
        <v>0</v>
      </c>
      <c r="IK13" s="34">
        <v>0</v>
      </c>
      <c r="IL13" s="34">
        <v>1</v>
      </c>
      <c r="IM13" s="34">
        <v>0</v>
      </c>
      <c r="IN13" s="34">
        <v>0</v>
      </c>
      <c r="IO13" s="34">
        <v>0</v>
      </c>
      <c r="IP13" s="34">
        <v>0</v>
      </c>
      <c r="IQ13" s="34">
        <v>0</v>
      </c>
      <c r="IR13" s="34">
        <v>0</v>
      </c>
      <c r="IS13" s="34">
        <v>1</v>
      </c>
      <c r="IT13" s="34">
        <v>1</v>
      </c>
      <c r="IU13" s="34">
        <v>1</v>
      </c>
      <c r="IV13" s="34">
        <v>1</v>
      </c>
      <c r="IW13" s="34">
        <v>1</v>
      </c>
      <c r="IX13" s="34">
        <v>1</v>
      </c>
      <c r="IY13" s="34">
        <v>1</v>
      </c>
      <c r="IZ13" s="34">
        <v>1</v>
      </c>
      <c r="JA13" s="34">
        <v>0</v>
      </c>
      <c r="JB13" s="34">
        <v>1</v>
      </c>
      <c r="JC13" s="34">
        <v>1</v>
      </c>
      <c r="JD13" s="34">
        <v>3</v>
      </c>
      <c r="JE13" s="34">
        <v>1</v>
      </c>
      <c r="JF13" s="34">
        <v>1</v>
      </c>
      <c r="JG13" s="34">
        <v>2</v>
      </c>
      <c r="JH13" s="46">
        <v>1</v>
      </c>
      <c r="JI13" s="46">
        <v>1</v>
      </c>
      <c r="JJ13" s="46">
        <v>1</v>
      </c>
      <c r="JK13" s="46">
        <v>1</v>
      </c>
      <c r="JL13" s="35">
        <v>1</v>
      </c>
      <c r="JM13" s="35">
        <v>1</v>
      </c>
      <c r="JN13" s="46">
        <v>1</v>
      </c>
      <c r="JO13" s="46">
        <v>1</v>
      </c>
      <c r="JP13" s="35">
        <v>1</v>
      </c>
      <c r="JQ13" s="35">
        <v>1</v>
      </c>
      <c r="JR13" s="46">
        <v>1</v>
      </c>
      <c r="JS13" s="35">
        <v>0</v>
      </c>
      <c r="JT13" s="35">
        <v>1</v>
      </c>
      <c r="JU13" s="35">
        <v>3</v>
      </c>
      <c r="JV13" s="35">
        <v>1</v>
      </c>
      <c r="JW13" s="35">
        <v>1</v>
      </c>
      <c r="JX13" s="35">
        <v>3</v>
      </c>
      <c r="JY13" s="35">
        <v>3</v>
      </c>
      <c r="JZ13" s="35">
        <v>3</v>
      </c>
      <c r="KA13" s="35">
        <v>3</v>
      </c>
      <c r="KB13" s="35">
        <v>3</v>
      </c>
      <c r="KC13" s="35">
        <v>1</v>
      </c>
      <c r="KD13" s="46">
        <v>1</v>
      </c>
      <c r="KE13" s="35">
        <v>0</v>
      </c>
      <c r="KF13" s="35">
        <v>1</v>
      </c>
      <c r="KG13" s="36">
        <v>1</v>
      </c>
      <c r="KH13" s="36">
        <v>2</v>
      </c>
      <c r="KI13" s="36">
        <v>1</v>
      </c>
      <c r="KJ13" s="36">
        <v>1</v>
      </c>
      <c r="KK13" s="36">
        <v>1</v>
      </c>
      <c r="KL13" s="36">
        <v>1</v>
      </c>
      <c r="KM13" s="36">
        <v>1</v>
      </c>
      <c r="KN13" s="36">
        <v>3</v>
      </c>
      <c r="KO13" s="36"/>
      <c r="KP13" s="36">
        <v>3</v>
      </c>
      <c r="KQ13" s="36">
        <v>1</v>
      </c>
      <c r="KR13" s="36">
        <v>1</v>
      </c>
      <c r="KS13" s="36">
        <v>1</v>
      </c>
      <c r="KT13" s="36">
        <v>3</v>
      </c>
      <c r="KU13" s="36">
        <v>0</v>
      </c>
      <c r="KV13" s="36">
        <v>3</v>
      </c>
      <c r="KW13" s="36">
        <v>0</v>
      </c>
      <c r="KX13" s="36">
        <v>3</v>
      </c>
      <c r="KY13" s="36">
        <v>0</v>
      </c>
      <c r="KZ13" s="36">
        <v>3</v>
      </c>
      <c r="LA13" s="36">
        <v>0</v>
      </c>
      <c r="LB13" s="36">
        <v>3</v>
      </c>
      <c r="LC13" s="36">
        <v>0</v>
      </c>
      <c r="LD13" s="36">
        <v>1</v>
      </c>
      <c r="LE13" s="36">
        <v>0</v>
      </c>
      <c r="LF13" s="36">
        <v>3</v>
      </c>
      <c r="LG13" s="36">
        <v>2</v>
      </c>
      <c r="LH13" s="36">
        <v>1</v>
      </c>
      <c r="LI13" s="36">
        <v>0</v>
      </c>
      <c r="LJ13" s="36">
        <v>2</v>
      </c>
      <c r="LK13" s="36">
        <v>0</v>
      </c>
      <c r="LL13" s="36">
        <v>1</v>
      </c>
      <c r="LM13" s="36">
        <v>1</v>
      </c>
      <c r="LN13" s="36">
        <v>1</v>
      </c>
      <c r="LO13" s="36">
        <v>1</v>
      </c>
      <c r="LP13" s="36">
        <v>1</v>
      </c>
      <c r="LQ13" s="36">
        <v>1</v>
      </c>
      <c r="LR13" s="36">
        <v>0</v>
      </c>
      <c r="LS13" s="36">
        <v>1</v>
      </c>
      <c r="LT13" s="36">
        <v>1</v>
      </c>
      <c r="LU13" s="36">
        <v>1</v>
      </c>
      <c r="LV13" s="36">
        <v>1</v>
      </c>
      <c r="LW13" s="36">
        <v>1</v>
      </c>
      <c r="LX13" s="36">
        <v>1</v>
      </c>
      <c r="LY13" s="36">
        <v>0</v>
      </c>
      <c r="LZ13" s="36">
        <v>1</v>
      </c>
      <c r="MA13" s="36">
        <v>1</v>
      </c>
      <c r="MB13" s="36">
        <v>3</v>
      </c>
      <c r="MC13" s="36">
        <v>1</v>
      </c>
      <c r="MD13" s="36">
        <v>1</v>
      </c>
      <c r="ME13" s="36">
        <v>1</v>
      </c>
      <c r="MF13" s="36">
        <v>1</v>
      </c>
      <c r="MG13" s="36">
        <v>1</v>
      </c>
      <c r="MH13" s="36">
        <v>1</v>
      </c>
      <c r="MI13" s="36">
        <v>1</v>
      </c>
      <c r="MJ13" s="36">
        <v>1</v>
      </c>
      <c r="MK13" s="36">
        <v>1</v>
      </c>
      <c r="ML13" s="36">
        <v>1</v>
      </c>
      <c r="MM13" s="36">
        <v>1</v>
      </c>
      <c r="MN13" s="36">
        <v>1</v>
      </c>
      <c r="MO13" s="36">
        <v>1</v>
      </c>
      <c r="MP13" s="36">
        <v>1</v>
      </c>
      <c r="MQ13" s="36">
        <v>1</v>
      </c>
      <c r="MR13" s="36">
        <v>1</v>
      </c>
      <c r="MS13" s="36">
        <v>1</v>
      </c>
      <c r="MT13" s="36">
        <v>1</v>
      </c>
      <c r="MU13" s="36">
        <v>1</v>
      </c>
      <c r="MV13" s="36">
        <v>0</v>
      </c>
      <c r="MW13" s="36">
        <v>0</v>
      </c>
      <c r="MX13" s="36"/>
      <c r="MY13" s="37">
        <v>1</v>
      </c>
      <c r="MZ13" s="37">
        <v>1</v>
      </c>
      <c r="NA13" s="37">
        <v>1</v>
      </c>
      <c r="NB13" s="37">
        <v>1</v>
      </c>
      <c r="NC13" s="37">
        <v>1</v>
      </c>
      <c r="ND13" s="37">
        <v>0</v>
      </c>
      <c r="NE13" s="46">
        <v>0</v>
      </c>
      <c r="NF13" s="46">
        <v>1</v>
      </c>
      <c r="NG13" s="37">
        <v>0</v>
      </c>
      <c r="NH13" s="37">
        <v>1</v>
      </c>
      <c r="NI13" s="37">
        <v>1</v>
      </c>
      <c r="NJ13" s="37">
        <v>1</v>
      </c>
    </row>
    <row r="14" spans="1:375" x14ac:dyDescent="0.25">
      <c r="A14" s="2">
        <v>53</v>
      </c>
      <c r="B14" s="2" t="s">
        <v>114</v>
      </c>
      <c r="C14" s="31">
        <v>44077.46875</v>
      </c>
      <c r="D14" s="32" t="s">
        <v>152</v>
      </c>
      <c r="E14" s="32" t="s">
        <v>175</v>
      </c>
      <c r="F14" s="32" t="s">
        <v>176</v>
      </c>
      <c r="G14" s="32" t="s">
        <v>177</v>
      </c>
      <c r="H14" s="33" t="s">
        <v>156</v>
      </c>
      <c r="I14" s="33" t="s">
        <v>157</v>
      </c>
      <c r="J14" s="33" t="s">
        <v>178</v>
      </c>
      <c r="K14" s="33">
        <v>2</v>
      </c>
      <c r="L14" s="33">
        <v>138</v>
      </c>
      <c r="M14" s="33">
        <v>6</v>
      </c>
      <c r="N14" s="33"/>
      <c r="O14" s="33"/>
      <c r="P14" s="33"/>
      <c r="Q14" s="33"/>
      <c r="R14" s="33"/>
      <c r="S14" s="33">
        <v>3</v>
      </c>
      <c r="T14" s="33"/>
      <c r="U14" s="33"/>
      <c r="V14" s="33"/>
      <c r="W14" s="33"/>
      <c r="X14" s="33"/>
      <c r="Y14" s="33"/>
      <c r="Z14" s="33"/>
      <c r="AA14" s="33"/>
      <c r="AB14" s="33"/>
      <c r="AC14" s="33"/>
      <c r="AD14" s="33"/>
      <c r="AE14" s="33"/>
      <c r="AF14" s="33"/>
      <c r="AG14" s="33"/>
      <c r="AH14" s="33"/>
      <c r="AI14" s="33"/>
      <c r="AJ14" s="33"/>
      <c r="AK14" s="33"/>
      <c r="AL14" s="33"/>
      <c r="AM14" s="33"/>
      <c r="AN14" s="33"/>
      <c r="AO14" s="33"/>
      <c r="AP14" s="33"/>
      <c r="AQ14" s="33"/>
      <c r="AR14" s="33">
        <v>3</v>
      </c>
      <c r="AS14" s="33"/>
      <c r="AT14" s="33"/>
      <c r="AU14" s="33"/>
      <c r="AV14" s="33"/>
      <c r="AW14" s="33">
        <v>2</v>
      </c>
      <c r="AX14" s="33">
        <v>1</v>
      </c>
      <c r="AY14" s="33">
        <v>0</v>
      </c>
      <c r="AZ14" s="34">
        <v>1</v>
      </c>
      <c r="BA14" s="34">
        <v>1</v>
      </c>
      <c r="BB14" s="34">
        <v>0</v>
      </c>
      <c r="BC14" s="34">
        <v>0</v>
      </c>
      <c r="BD14" s="34">
        <v>0</v>
      </c>
      <c r="BE14" s="34">
        <v>0</v>
      </c>
      <c r="BF14" s="34">
        <v>0</v>
      </c>
      <c r="BG14" s="34">
        <v>0</v>
      </c>
      <c r="BH14" s="34">
        <v>0</v>
      </c>
      <c r="BI14" s="34">
        <v>0</v>
      </c>
      <c r="BJ14" s="34">
        <v>0</v>
      </c>
      <c r="BK14" s="34">
        <v>0</v>
      </c>
      <c r="BL14" s="34">
        <v>0</v>
      </c>
      <c r="BM14" s="34"/>
      <c r="BN14" s="34">
        <v>0</v>
      </c>
      <c r="BO14" s="34">
        <v>0</v>
      </c>
      <c r="BP14" s="34">
        <v>0</v>
      </c>
      <c r="BQ14" s="34">
        <v>0</v>
      </c>
      <c r="BR14" s="34">
        <v>0</v>
      </c>
      <c r="BS14" s="34">
        <v>0</v>
      </c>
      <c r="BT14" s="34">
        <v>0</v>
      </c>
      <c r="BU14" s="34">
        <v>0</v>
      </c>
      <c r="BV14" s="34">
        <v>0</v>
      </c>
      <c r="BW14" s="34">
        <v>1</v>
      </c>
      <c r="BX14" s="34">
        <v>0</v>
      </c>
      <c r="BY14" s="34">
        <v>0</v>
      </c>
      <c r="BZ14" s="34">
        <v>0</v>
      </c>
      <c r="CA14" s="34">
        <v>0</v>
      </c>
      <c r="CB14" s="34">
        <v>0</v>
      </c>
      <c r="CC14" s="34">
        <v>1</v>
      </c>
      <c r="CD14" s="34">
        <v>0</v>
      </c>
      <c r="CE14" s="34">
        <v>1</v>
      </c>
      <c r="CF14" s="34">
        <v>0</v>
      </c>
      <c r="CG14" s="34">
        <v>0</v>
      </c>
      <c r="CH14" s="34">
        <v>0</v>
      </c>
      <c r="CI14" s="34">
        <v>0</v>
      </c>
      <c r="CJ14" s="34">
        <v>0</v>
      </c>
      <c r="CK14" s="34">
        <v>0</v>
      </c>
      <c r="CL14" s="34">
        <v>0</v>
      </c>
      <c r="CM14" s="34">
        <v>0</v>
      </c>
      <c r="CN14" s="34">
        <v>0</v>
      </c>
      <c r="CO14" s="34">
        <v>0</v>
      </c>
      <c r="CP14" s="34">
        <v>0</v>
      </c>
      <c r="CQ14" s="34">
        <v>0</v>
      </c>
      <c r="CR14" s="34">
        <v>0</v>
      </c>
      <c r="CS14" s="34">
        <v>1</v>
      </c>
      <c r="CT14" s="34">
        <v>1</v>
      </c>
      <c r="CU14" s="34">
        <v>0</v>
      </c>
      <c r="CV14" s="34">
        <v>0</v>
      </c>
      <c r="CW14" s="34">
        <v>0</v>
      </c>
      <c r="CX14" s="34">
        <v>0</v>
      </c>
      <c r="CY14" s="34">
        <v>1</v>
      </c>
      <c r="CZ14" s="34">
        <v>0</v>
      </c>
      <c r="DA14" s="34">
        <v>1</v>
      </c>
      <c r="DB14" s="34"/>
      <c r="DC14" s="34">
        <v>0</v>
      </c>
      <c r="DD14" s="34">
        <v>0</v>
      </c>
      <c r="DE14" s="34">
        <v>1</v>
      </c>
      <c r="DF14" s="34">
        <v>0</v>
      </c>
      <c r="DG14" s="34">
        <v>0</v>
      </c>
      <c r="DH14" s="34"/>
      <c r="DI14" s="34"/>
      <c r="DJ14" s="34"/>
      <c r="DK14" s="34"/>
      <c r="DL14" s="34"/>
      <c r="DM14" s="34"/>
      <c r="DN14" s="34"/>
      <c r="DO14" s="34"/>
      <c r="DP14" s="34">
        <v>1</v>
      </c>
      <c r="DQ14" s="34">
        <v>1</v>
      </c>
      <c r="DR14" s="34">
        <v>1</v>
      </c>
      <c r="DS14" s="34">
        <v>1</v>
      </c>
      <c r="DT14" s="34">
        <v>0</v>
      </c>
      <c r="DU14" s="34">
        <v>1</v>
      </c>
      <c r="DV14" s="34">
        <v>0</v>
      </c>
      <c r="DW14" s="34">
        <v>0</v>
      </c>
      <c r="DX14" s="34">
        <v>0</v>
      </c>
      <c r="DY14" s="34">
        <v>1</v>
      </c>
      <c r="DZ14" s="34">
        <v>1</v>
      </c>
      <c r="EA14" s="34">
        <v>0</v>
      </c>
      <c r="EB14" s="34">
        <v>0</v>
      </c>
      <c r="EC14" s="34">
        <v>1</v>
      </c>
      <c r="ED14" s="34">
        <v>0</v>
      </c>
      <c r="EE14" s="34">
        <v>1</v>
      </c>
      <c r="EF14" s="34">
        <v>0</v>
      </c>
      <c r="EG14" s="34">
        <v>0</v>
      </c>
      <c r="EH14" s="34">
        <v>0</v>
      </c>
      <c r="EI14" s="34">
        <v>0</v>
      </c>
      <c r="EJ14" s="34">
        <v>1</v>
      </c>
      <c r="EK14" s="34">
        <v>0</v>
      </c>
      <c r="EL14" s="34">
        <v>1</v>
      </c>
      <c r="EM14" s="34"/>
      <c r="EN14" s="34">
        <v>0</v>
      </c>
      <c r="EO14" s="34">
        <v>0</v>
      </c>
      <c r="EP14" s="34">
        <v>0</v>
      </c>
      <c r="EQ14" s="34">
        <v>0</v>
      </c>
      <c r="ER14" s="34">
        <v>1</v>
      </c>
      <c r="ES14" s="34">
        <v>1</v>
      </c>
      <c r="ET14" s="34">
        <v>0</v>
      </c>
      <c r="EU14" s="34">
        <v>1</v>
      </c>
      <c r="EV14" s="34">
        <v>0</v>
      </c>
      <c r="EW14" s="34">
        <v>1</v>
      </c>
      <c r="EX14" s="34">
        <v>1</v>
      </c>
      <c r="EY14" s="34">
        <v>0</v>
      </c>
      <c r="EZ14" s="34">
        <v>0</v>
      </c>
      <c r="FA14" s="34">
        <v>1</v>
      </c>
      <c r="FB14" s="34">
        <v>1</v>
      </c>
      <c r="FC14" s="34">
        <v>0</v>
      </c>
      <c r="FD14" s="34">
        <v>0</v>
      </c>
      <c r="FE14" s="34">
        <v>0</v>
      </c>
      <c r="FF14" s="34">
        <v>0</v>
      </c>
      <c r="FG14" s="34">
        <v>1</v>
      </c>
      <c r="FH14" s="34">
        <v>0</v>
      </c>
      <c r="FI14" s="34">
        <v>1</v>
      </c>
      <c r="FJ14" s="34">
        <v>0</v>
      </c>
      <c r="FK14" s="34">
        <v>0</v>
      </c>
      <c r="FL14" s="34">
        <v>0</v>
      </c>
      <c r="FM14" s="34">
        <v>0</v>
      </c>
      <c r="FN14" s="34">
        <v>0</v>
      </c>
      <c r="FO14" s="34">
        <v>0</v>
      </c>
      <c r="FP14" s="34">
        <v>0</v>
      </c>
      <c r="FQ14" s="34">
        <v>0</v>
      </c>
      <c r="FR14" s="34">
        <v>0</v>
      </c>
      <c r="FS14" s="34">
        <v>0</v>
      </c>
      <c r="FT14" s="34">
        <v>0</v>
      </c>
      <c r="FU14" s="34">
        <v>0</v>
      </c>
      <c r="FV14" s="34">
        <v>0</v>
      </c>
      <c r="FW14" s="34">
        <v>1</v>
      </c>
      <c r="FX14" s="34">
        <v>1</v>
      </c>
      <c r="FY14" s="34">
        <v>1</v>
      </c>
      <c r="FZ14" s="34">
        <v>0</v>
      </c>
      <c r="GA14" s="34">
        <v>0</v>
      </c>
      <c r="GB14" s="34">
        <v>0</v>
      </c>
      <c r="GC14" s="34">
        <v>0</v>
      </c>
      <c r="GD14" s="34">
        <v>1</v>
      </c>
      <c r="GE14" s="34">
        <v>0</v>
      </c>
      <c r="GF14" s="34">
        <v>1</v>
      </c>
      <c r="GG14" s="34">
        <v>0</v>
      </c>
      <c r="GH14" s="34">
        <v>0</v>
      </c>
      <c r="GI14" s="34">
        <v>1</v>
      </c>
      <c r="GJ14" s="34">
        <v>0</v>
      </c>
      <c r="GK14" s="34">
        <v>1</v>
      </c>
      <c r="GL14" s="34">
        <v>1</v>
      </c>
      <c r="GM14" s="34">
        <v>0</v>
      </c>
      <c r="GN14" s="34">
        <v>1</v>
      </c>
      <c r="GO14" s="34">
        <v>0</v>
      </c>
      <c r="GP14" s="34">
        <v>1</v>
      </c>
      <c r="GQ14" s="34">
        <v>1</v>
      </c>
      <c r="GR14" s="34">
        <v>0</v>
      </c>
      <c r="GS14" s="34">
        <v>0</v>
      </c>
      <c r="GT14" s="34">
        <v>1</v>
      </c>
      <c r="GU14" s="34">
        <v>1</v>
      </c>
      <c r="GV14" s="34">
        <v>1</v>
      </c>
      <c r="GW14" s="34">
        <v>1</v>
      </c>
      <c r="GX14" s="34">
        <v>1</v>
      </c>
      <c r="GY14" s="34">
        <v>1</v>
      </c>
      <c r="GZ14" s="34">
        <v>1</v>
      </c>
      <c r="HA14" s="34">
        <v>1</v>
      </c>
      <c r="HB14" s="34">
        <v>0</v>
      </c>
      <c r="HC14" s="34">
        <v>0</v>
      </c>
      <c r="HD14" s="34">
        <v>0</v>
      </c>
      <c r="HE14" s="34">
        <v>0</v>
      </c>
      <c r="HF14" s="34">
        <v>0</v>
      </c>
      <c r="HG14" s="34">
        <v>0</v>
      </c>
      <c r="HH14" s="34">
        <v>0</v>
      </c>
      <c r="HI14" s="34">
        <v>0</v>
      </c>
      <c r="HJ14" s="34">
        <v>0</v>
      </c>
      <c r="HK14" s="34">
        <v>0</v>
      </c>
      <c r="HL14" s="34">
        <v>0</v>
      </c>
      <c r="HM14" s="34">
        <v>0</v>
      </c>
      <c r="HN14" s="34">
        <v>0</v>
      </c>
      <c r="HO14" s="34">
        <v>0</v>
      </c>
      <c r="HP14" s="34">
        <v>0</v>
      </c>
      <c r="HQ14" s="34">
        <v>0</v>
      </c>
      <c r="HR14" s="34">
        <v>0</v>
      </c>
      <c r="HS14" s="34">
        <v>0</v>
      </c>
      <c r="HT14" s="34">
        <v>0</v>
      </c>
      <c r="HU14" s="34">
        <v>0</v>
      </c>
      <c r="HV14" s="34">
        <v>0</v>
      </c>
      <c r="HW14" s="34">
        <v>0</v>
      </c>
      <c r="HX14" s="34">
        <v>1</v>
      </c>
      <c r="HY14" s="34">
        <v>0</v>
      </c>
      <c r="HZ14" s="34">
        <v>0</v>
      </c>
      <c r="IA14" s="34">
        <v>0</v>
      </c>
      <c r="IB14" s="34">
        <v>0</v>
      </c>
      <c r="IC14" s="34">
        <v>1</v>
      </c>
      <c r="ID14" s="34">
        <v>1</v>
      </c>
      <c r="IE14" s="34">
        <v>1</v>
      </c>
      <c r="IF14" s="34">
        <v>1</v>
      </c>
      <c r="IG14" s="34">
        <v>0</v>
      </c>
      <c r="IH14" s="34">
        <v>0</v>
      </c>
      <c r="II14" s="34">
        <v>0</v>
      </c>
      <c r="IJ14" s="34">
        <v>0</v>
      </c>
      <c r="IK14" s="34">
        <v>0</v>
      </c>
      <c r="IL14" s="34">
        <v>0</v>
      </c>
      <c r="IM14" s="34">
        <v>0</v>
      </c>
      <c r="IN14" s="34">
        <v>0</v>
      </c>
      <c r="IO14" s="34">
        <v>0</v>
      </c>
      <c r="IP14" s="34">
        <v>0</v>
      </c>
      <c r="IQ14" s="34">
        <v>0</v>
      </c>
      <c r="IR14" s="34">
        <v>0</v>
      </c>
      <c r="IS14" s="34">
        <v>1</v>
      </c>
      <c r="IT14" s="34">
        <v>1</v>
      </c>
      <c r="IU14" s="34">
        <v>0</v>
      </c>
      <c r="IV14" s="34">
        <v>1</v>
      </c>
      <c r="IW14" s="34">
        <v>0</v>
      </c>
      <c r="IX14" s="34">
        <v>1</v>
      </c>
      <c r="IY14" s="34">
        <v>1</v>
      </c>
      <c r="IZ14" s="34">
        <v>0</v>
      </c>
      <c r="JA14" s="34">
        <v>0</v>
      </c>
      <c r="JB14" s="34">
        <v>1</v>
      </c>
      <c r="JC14" s="34">
        <v>1</v>
      </c>
      <c r="JD14" s="34">
        <v>2</v>
      </c>
      <c r="JE14" s="34">
        <v>1</v>
      </c>
      <c r="JF14" s="34">
        <v>1</v>
      </c>
      <c r="JG14" s="34">
        <v>1</v>
      </c>
      <c r="JH14" s="46">
        <v>1</v>
      </c>
      <c r="JI14" s="46">
        <v>1</v>
      </c>
      <c r="JJ14" s="46">
        <v>2</v>
      </c>
      <c r="JK14" s="46">
        <v>2</v>
      </c>
      <c r="JL14" s="35">
        <v>1</v>
      </c>
      <c r="JM14" s="35">
        <v>1</v>
      </c>
      <c r="JN14" s="46">
        <v>1</v>
      </c>
      <c r="JO14" s="46">
        <v>1</v>
      </c>
      <c r="JP14" s="35">
        <v>1</v>
      </c>
      <c r="JQ14" s="35">
        <v>2</v>
      </c>
      <c r="JR14" s="46">
        <v>1</v>
      </c>
      <c r="JS14" s="35">
        <v>0</v>
      </c>
      <c r="JT14" s="35">
        <v>2</v>
      </c>
      <c r="JU14" s="35">
        <v>3</v>
      </c>
      <c r="JV14" s="35">
        <v>1</v>
      </c>
      <c r="JW14" s="35">
        <v>2</v>
      </c>
      <c r="JX14" s="35">
        <v>1</v>
      </c>
      <c r="JY14" s="35">
        <v>1</v>
      </c>
      <c r="JZ14" s="35">
        <v>3</v>
      </c>
      <c r="KA14" s="35">
        <v>3</v>
      </c>
      <c r="KB14" s="35">
        <v>1</v>
      </c>
      <c r="KC14" s="35">
        <v>1</v>
      </c>
      <c r="KD14" s="46">
        <v>1</v>
      </c>
      <c r="KE14" s="35">
        <v>1</v>
      </c>
      <c r="KF14" s="35">
        <v>1</v>
      </c>
      <c r="KG14" s="36">
        <v>2</v>
      </c>
      <c r="KH14" s="36">
        <v>1</v>
      </c>
      <c r="KI14" s="36">
        <v>1</v>
      </c>
      <c r="KJ14" s="36">
        <v>1</v>
      </c>
      <c r="KK14" s="36">
        <v>1</v>
      </c>
      <c r="KL14" s="36">
        <v>1</v>
      </c>
      <c r="KM14" s="36">
        <v>1</v>
      </c>
      <c r="KN14" s="36">
        <v>3</v>
      </c>
      <c r="KO14" s="36"/>
      <c r="KP14" s="36">
        <v>2</v>
      </c>
      <c r="KQ14" s="36">
        <v>2</v>
      </c>
      <c r="KR14" s="36">
        <v>1</v>
      </c>
      <c r="KS14" s="36">
        <v>1</v>
      </c>
      <c r="KT14" s="36">
        <v>1</v>
      </c>
      <c r="KU14" s="36">
        <v>0</v>
      </c>
      <c r="KV14" s="36">
        <v>3</v>
      </c>
      <c r="KW14" s="36">
        <v>1</v>
      </c>
      <c r="KX14" s="36">
        <v>3</v>
      </c>
      <c r="KY14" s="36">
        <v>1</v>
      </c>
      <c r="KZ14" s="36">
        <v>3</v>
      </c>
      <c r="LA14" s="36">
        <v>1</v>
      </c>
      <c r="LB14" s="36">
        <v>3</v>
      </c>
      <c r="LC14" s="36">
        <v>0</v>
      </c>
      <c r="LD14" s="36">
        <v>3</v>
      </c>
      <c r="LE14" s="36">
        <v>0</v>
      </c>
      <c r="LF14" s="36">
        <v>1</v>
      </c>
      <c r="LG14" s="36">
        <v>2</v>
      </c>
      <c r="LH14" s="36">
        <v>1</v>
      </c>
      <c r="LI14" s="36">
        <v>0</v>
      </c>
      <c r="LJ14" s="36">
        <v>3</v>
      </c>
      <c r="LK14" s="36">
        <v>0</v>
      </c>
      <c r="LL14" s="36">
        <v>1</v>
      </c>
      <c r="LM14" s="36">
        <v>1</v>
      </c>
      <c r="LN14" s="36">
        <v>1</v>
      </c>
      <c r="LO14" s="36">
        <v>0</v>
      </c>
      <c r="LP14" s="36">
        <v>1</v>
      </c>
      <c r="LQ14" s="36">
        <v>1</v>
      </c>
      <c r="LR14" s="36">
        <v>0</v>
      </c>
      <c r="LS14" s="36">
        <v>1</v>
      </c>
      <c r="LT14" s="36">
        <v>1</v>
      </c>
      <c r="LU14" s="36">
        <v>1</v>
      </c>
      <c r="LV14" s="36">
        <v>1</v>
      </c>
      <c r="LW14" s="36">
        <v>1</v>
      </c>
      <c r="LX14" s="36">
        <v>1</v>
      </c>
      <c r="LY14" s="36">
        <v>0</v>
      </c>
      <c r="LZ14" s="36">
        <v>1</v>
      </c>
      <c r="MA14" s="36">
        <v>1</v>
      </c>
      <c r="MB14" s="36">
        <v>1</v>
      </c>
      <c r="MC14" s="36">
        <v>1</v>
      </c>
      <c r="MD14" s="36">
        <v>2</v>
      </c>
      <c r="ME14" s="36">
        <v>2</v>
      </c>
      <c r="MF14" s="36">
        <v>1</v>
      </c>
      <c r="MG14" s="36">
        <v>1</v>
      </c>
      <c r="MH14" s="36">
        <v>1</v>
      </c>
      <c r="MI14" s="36">
        <v>1</v>
      </c>
      <c r="MJ14" s="36">
        <v>2</v>
      </c>
      <c r="MK14" s="36">
        <v>1</v>
      </c>
      <c r="ML14" s="36">
        <v>2</v>
      </c>
      <c r="MM14" s="36">
        <v>1</v>
      </c>
      <c r="MN14" s="36">
        <v>2</v>
      </c>
      <c r="MO14" s="36">
        <v>1</v>
      </c>
      <c r="MP14" s="36">
        <v>0</v>
      </c>
      <c r="MQ14" s="36">
        <v>1</v>
      </c>
      <c r="MR14" s="36">
        <v>1</v>
      </c>
      <c r="MS14" s="36">
        <v>1</v>
      </c>
      <c r="MT14" s="36">
        <v>1</v>
      </c>
      <c r="MU14" s="36">
        <v>1</v>
      </c>
      <c r="MV14" s="36">
        <v>0</v>
      </c>
      <c r="MW14" s="36">
        <v>1</v>
      </c>
      <c r="MX14" s="36"/>
      <c r="MY14" s="37">
        <v>1</v>
      </c>
      <c r="MZ14" s="37">
        <v>1</v>
      </c>
      <c r="NA14" s="37">
        <v>1</v>
      </c>
      <c r="NB14" s="37">
        <v>1</v>
      </c>
      <c r="NC14" s="37">
        <v>1</v>
      </c>
      <c r="ND14" s="37">
        <v>1</v>
      </c>
      <c r="NE14" s="46">
        <v>0</v>
      </c>
      <c r="NF14" s="46">
        <v>1</v>
      </c>
      <c r="NG14" s="37">
        <v>0</v>
      </c>
      <c r="NH14" s="37">
        <v>1</v>
      </c>
      <c r="NI14" s="37">
        <v>1</v>
      </c>
      <c r="NJ14" s="37">
        <v>1</v>
      </c>
    </row>
    <row r="15" spans="1:375" x14ac:dyDescent="0.25">
      <c r="A15" s="2">
        <v>54</v>
      </c>
      <c r="B15" s="2" t="s">
        <v>114</v>
      </c>
      <c r="C15" s="31">
        <v>44069.334722222222</v>
      </c>
      <c r="D15" s="32" t="s">
        <v>122</v>
      </c>
      <c r="E15" s="32" t="s">
        <v>200</v>
      </c>
      <c r="F15" s="32" t="s">
        <v>124</v>
      </c>
      <c r="G15" s="32" t="s">
        <v>255</v>
      </c>
      <c r="H15" s="33" t="s">
        <v>126</v>
      </c>
      <c r="I15" s="33" t="s">
        <v>127</v>
      </c>
      <c r="J15" s="33" t="s">
        <v>256</v>
      </c>
      <c r="K15" s="33">
        <v>1</v>
      </c>
      <c r="L15" s="33">
        <v>52</v>
      </c>
      <c r="M15" s="33">
        <v>3</v>
      </c>
      <c r="N15" s="33"/>
      <c r="O15" s="33"/>
      <c r="P15" s="33">
        <v>3</v>
      </c>
      <c r="Q15" s="33"/>
      <c r="R15" s="33"/>
      <c r="S15" s="33"/>
      <c r="T15" s="33"/>
      <c r="U15" s="33"/>
      <c r="V15" s="33"/>
      <c r="W15" s="33"/>
      <c r="X15" s="33"/>
      <c r="Y15" s="33"/>
      <c r="Z15" s="33"/>
      <c r="AA15" s="33"/>
      <c r="AB15" s="33"/>
      <c r="AC15" s="33"/>
      <c r="AD15" s="33"/>
      <c r="AE15" s="33"/>
      <c r="AF15" s="33"/>
      <c r="AG15" s="33"/>
      <c r="AH15" s="33"/>
      <c r="AI15" s="33">
        <v>5</v>
      </c>
      <c r="AJ15" s="33"/>
      <c r="AK15" s="33"/>
      <c r="AL15" s="33"/>
      <c r="AM15" s="33"/>
      <c r="AN15" s="33"/>
      <c r="AO15" s="33"/>
      <c r="AP15" s="33"/>
      <c r="AQ15" s="33"/>
      <c r="AR15" s="33"/>
      <c r="AS15" s="33"/>
      <c r="AT15" s="33"/>
      <c r="AU15" s="33"/>
      <c r="AV15" s="33"/>
      <c r="AW15" s="33">
        <v>1</v>
      </c>
      <c r="AX15" s="33">
        <v>1</v>
      </c>
      <c r="AY15" s="33">
        <v>0</v>
      </c>
      <c r="AZ15" s="34">
        <v>1</v>
      </c>
      <c r="BA15" s="34">
        <v>1</v>
      </c>
      <c r="BB15" s="34">
        <v>0</v>
      </c>
      <c r="BC15" s="34">
        <v>0</v>
      </c>
      <c r="BD15" s="34">
        <v>0</v>
      </c>
      <c r="BE15" s="34">
        <v>0</v>
      </c>
      <c r="BF15" s="34">
        <v>0</v>
      </c>
      <c r="BG15" s="34">
        <v>0</v>
      </c>
      <c r="BH15" s="34">
        <v>0</v>
      </c>
      <c r="BI15" s="34">
        <v>0</v>
      </c>
      <c r="BJ15" s="34">
        <v>0</v>
      </c>
      <c r="BK15" s="34">
        <v>1</v>
      </c>
      <c r="BL15" s="34">
        <v>1</v>
      </c>
      <c r="BM15" s="34"/>
      <c r="BN15" s="34">
        <v>0</v>
      </c>
      <c r="BO15" s="34">
        <v>0</v>
      </c>
      <c r="BP15" s="34">
        <v>0</v>
      </c>
      <c r="BQ15" s="34">
        <v>0</v>
      </c>
      <c r="BR15" s="34">
        <v>0</v>
      </c>
      <c r="BS15" s="34">
        <v>0</v>
      </c>
      <c r="BT15" s="34">
        <v>0</v>
      </c>
      <c r="BU15" s="34">
        <v>0</v>
      </c>
      <c r="BV15" s="34">
        <v>0</v>
      </c>
      <c r="BW15" s="34">
        <v>1</v>
      </c>
      <c r="BX15" s="34">
        <v>0</v>
      </c>
      <c r="BY15" s="34">
        <v>0</v>
      </c>
      <c r="BZ15" s="34">
        <v>0</v>
      </c>
      <c r="CA15" s="34">
        <v>0</v>
      </c>
      <c r="CB15" s="34">
        <v>0</v>
      </c>
      <c r="CC15" s="34">
        <v>0</v>
      </c>
      <c r="CD15" s="34">
        <v>0</v>
      </c>
      <c r="CE15" s="34">
        <v>0</v>
      </c>
      <c r="CF15" s="34">
        <v>0</v>
      </c>
      <c r="CG15" s="34">
        <v>0</v>
      </c>
      <c r="CH15" s="34">
        <v>1</v>
      </c>
      <c r="CI15" s="34">
        <v>0</v>
      </c>
      <c r="CJ15" s="34">
        <v>0</v>
      </c>
      <c r="CK15" s="34">
        <v>0</v>
      </c>
      <c r="CL15" s="34">
        <v>0</v>
      </c>
      <c r="CM15" s="34">
        <v>0</v>
      </c>
      <c r="CN15" s="34">
        <v>0</v>
      </c>
      <c r="CO15" s="34">
        <v>0</v>
      </c>
      <c r="CP15" s="34">
        <v>0</v>
      </c>
      <c r="CQ15" s="34">
        <v>0</v>
      </c>
      <c r="CR15" s="34">
        <v>0</v>
      </c>
      <c r="CS15" s="34">
        <v>1</v>
      </c>
      <c r="CT15" s="34">
        <v>0</v>
      </c>
      <c r="CU15" s="34">
        <v>0</v>
      </c>
      <c r="CV15" s="34">
        <v>0</v>
      </c>
      <c r="CW15" s="34">
        <v>0</v>
      </c>
      <c r="CX15" s="34">
        <v>0</v>
      </c>
      <c r="CY15" s="34">
        <v>1</v>
      </c>
      <c r="CZ15" s="34">
        <v>0</v>
      </c>
      <c r="DA15" s="34">
        <v>1</v>
      </c>
      <c r="DB15" s="34"/>
      <c r="DC15" s="34">
        <v>0</v>
      </c>
      <c r="DD15" s="34">
        <v>0</v>
      </c>
      <c r="DE15" s="34">
        <v>0</v>
      </c>
      <c r="DF15" s="34">
        <v>0</v>
      </c>
      <c r="DG15" s="34">
        <v>0</v>
      </c>
      <c r="DH15" s="34"/>
      <c r="DI15" s="34"/>
      <c r="DJ15" s="34"/>
      <c r="DK15" s="34"/>
      <c r="DL15" s="34"/>
      <c r="DM15" s="34"/>
      <c r="DN15" s="34"/>
      <c r="DO15" s="34"/>
      <c r="DP15" s="34">
        <v>0</v>
      </c>
      <c r="DQ15" s="34">
        <v>1</v>
      </c>
      <c r="DR15" s="34">
        <v>1</v>
      </c>
      <c r="DS15" s="34">
        <v>1</v>
      </c>
      <c r="DT15" s="34">
        <v>0</v>
      </c>
      <c r="DU15" s="34">
        <v>0</v>
      </c>
      <c r="DV15" s="34">
        <v>1</v>
      </c>
      <c r="DW15" s="34">
        <v>0</v>
      </c>
      <c r="DX15" s="34">
        <v>0</v>
      </c>
      <c r="DY15" s="34">
        <v>1</v>
      </c>
      <c r="DZ15" s="34">
        <v>1</v>
      </c>
      <c r="EA15" s="34">
        <v>0</v>
      </c>
      <c r="EB15" s="34">
        <v>1</v>
      </c>
      <c r="EC15" s="34">
        <v>0</v>
      </c>
      <c r="ED15" s="34">
        <v>0</v>
      </c>
      <c r="EE15" s="34">
        <v>0</v>
      </c>
      <c r="EF15" s="34">
        <v>0</v>
      </c>
      <c r="EG15" s="34">
        <v>0</v>
      </c>
      <c r="EH15" s="34">
        <v>0</v>
      </c>
      <c r="EI15" s="34">
        <v>0</v>
      </c>
      <c r="EJ15" s="34">
        <v>0</v>
      </c>
      <c r="EK15" s="34">
        <v>0</v>
      </c>
      <c r="EL15" s="34">
        <v>0</v>
      </c>
      <c r="EM15" s="34"/>
      <c r="EN15" s="34">
        <v>0</v>
      </c>
      <c r="EO15" s="34">
        <v>0</v>
      </c>
      <c r="EP15" s="34">
        <v>0</v>
      </c>
      <c r="EQ15" s="34">
        <v>0</v>
      </c>
      <c r="ER15" s="34">
        <v>0</v>
      </c>
      <c r="ES15" s="34">
        <v>0</v>
      </c>
      <c r="ET15" s="34">
        <v>0</v>
      </c>
      <c r="EU15" s="34">
        <v>0</v>
      </c>
      <c r="EV15" s="34">
        <v>0</v>
      </c>
      <c r="EW15" s="34">
        <v>0</v>
      </c>
      <c r="EX15" s="34">
        <v>0</v>
      </c>
      <c r="EY15" s="34">
        <v>0</v>
      </c>
      <c r="EZ15" s="34">
        <v>0</v>
      </c>
      <c r="FA15" s="34">
        <v>1</v>
      </c>
      <c r="FB15" s="34">
        <v>1</v>
      </c>
      <c r="FC15" s="34">
        <v>0</v>
      </c>
      <c r="FD15" s="34">
        <v>0</v>
      </c>
      <c r="FE15" s="34">
        <v>0</v>
      </c>
      <c r="FF15" s="34">
        <v>1</v>
      </c>
      <c r="FG15" s="34">
        <v>1</v>
      </c>
      <c r="FH15" s="34">
        <v>0</v>
      </c>
      <c r="FI15" s="34">
        <v>1</v>
      </c>
      <c r="FJ15" s="34">
        <v>0</v>
      </c>
      <c r="FK15" s="34">
        <v>0</v>
      </c>
      <c r="FL15" s="34">
        <v>1</v>
      </c>
      <c r="FM15" s="34">
        <v>1</v>
      </c>
      <c r="FN15" s="34">
        <v>0</v>
      </c>
      <c r="FO15" s="34">
        <v>0</v>
      </c>
      <c r="FP15" s="34">
        <v>0</v>
      </c>
      <c r="FQ15" s="34">
        <v>0</v>
      </c>
      <c r="FR15" s="34">
        <v>0</v>
      </c>
      <c r="FS15" s="34">
        <v>0</v>
      </c>
      <c r="FT15" s="34">
        <v>0</v>
      </c>
      <c r="FU15" s="34">
        <v>0</v>
      </c>
      <c r="FV15" s="34">
        <v>0</v>
      </c>
      <c r="FW15" s="34">
        <v>0</v>
      </c>
      <c r="FX15" s="34">
        <v>1</v>
      </c>
      <c r="FY15" s="34">
        <v>1</v>
      </c>
      <c r="FZ15" s="34">
        <v>0</v>
      </c>
      <c r="GA15" s="34">
        <v>0</v>
      </c>
      <c r="GB15" s="34">
        <v>0</v>
      </c>
      <c r="GC15" s="34">
        <v>1</v>
      </c>
      <c r="GD15" s="34">
        <v>1</v>
      </c>
      <c r="GE15" s="34">
        <v>0</v>
      </c>
      <c r="GF15" s="34">
        <v>1</v>
      </c>
      <c r="GG15" s="34">
        <v>0</v>
      </c>
      <c r="GH15" s="34">
        <v>0</v>
      </c>
      <c r="GI15" s="34">
        <v>0</v>
      </c>
      <c r="GJ15" s="34">
        <v>1</v>
      </c>
      <c r="GK15" s="34">
        <v>0</v>
      </c>
      <c r="GL15" s="34">
        <v>0</v>
      </c>
      <c r="GM15" s="34">
        <v>0</v>
      </c>
      <c r="GN15" s="34">
        <v>0</v>
      </c>
      <c r="GO15" s="34">
        <v>0</v>
      </c>
      <c r="GP15" s="34">
        <v>0</v>
      </c>
      <c r="GQ15" s="34">
        <v>0</v>
      </c>
      <c r="GR15" s="34">
        <v>0</v>
      </c>
      <c r="GS15" s="34">
        <v>0</v>
      </c>
      <c r="GT15" s="34">
        <v>1</v>
      </c>
      <c r="GU15" s="34">
        <v>1</v>
      </c>
      <c r="GV15" s="34">
        <v>1</v>
      </c>
      <c r="GW15" s="34">
        <v>1</v>
      </c>
      <c r="GX15" s="34">
        <v>1</v>
      </c>
      <c r="GY15" s="34">
        <v>0</v>
      </c>
      <c r="GZ15" s="34">
        <v>1</v>
      </c>
      <c r="HA15" s="34">
        <v>0</v>
      </c>
      <c r="HB15" s="34">
        <v>0</v>
      </c>
      <c r="HC15" s="34">
        <v>0</v>
      </c>
      <c r="HD15" s="34">
        <v>0</v>
      </c>
      <c r="HE15" s="34">
        <v>0</v>
      </c>
      <c r="HF15" s="34">
        <v>0</v>
      </c>
      <c r="HG15" s="34">
        <v>0</v>
      </c>
      <c r="HH15" s="34">
        <v>0</v>
      </c>
      <c r="HI15" s="34">
        <v>0</v>
      </c>
      <c r="HJ15" s="34">
        <v>0</v>
      </c>
      <c r="HK15" s="34">
        <v>0</v>
      </c>
      <c r="HL15" s="34">
        <v>0</v>
      </c>
      <c r="HM15" s="34">
        <v>0</v>
      </c>
      <c r="HN15" s="34">
        <v>0</v>
      </c>
      <c r="HO15" s="34">
        <v>0</v>
      </c>
      <c r="HP15" s="34">
        <v>0</v>
      </c>
      <c r="HQ15" s="34">
        <v>0</v>
      </c>
      <c r="HR15" s="34">
        <v>0</v>
      </c>
      <c r="HS15" s="34">
        <v>0</v>
      </c>
      <c r="HT15" s="34">
        <v>0</v>
      </c>
      <c r="HU15" s="34">
        <v>0</v>
      </c>
      <c r="HV15" s="34">
        <v>0</v>
      </c>
      <c r="HW15" s="34">
        <v>0</v>
      </c>
      <c r="HX15" s="34">
        <v>1</v>
      </c>
      <c r="HY15" s="34">
        <v>1</v>
      </c>
      <c r="HZ15" s="34">
        <v>0</v>
      </c>
      <c r="IA15" s="34">
        <v>0</v>
      </c>
      <c r="IB15" s="34">
        <v>1</v>
      </c>
      <c r="IC15" s="34">
        <v>1</v>
      </c>
      <c r="ID15" s="34">
        <v>1</v>
      </c>
      <c r="IE15" s="34">
        <v>3</v>
      </c>
      <c r="IF15" s="34">
        <v>0</v>
      </c>
      <c r="IG15" s="34">
        <v>0</v>
      </c>
      <c r="IH15" s="34">
        <v>0</v>
      </c>
      <c r="II15" s="34">
        <v>0</v>
      </c>
      <c r="IJ15" s="34">
        <v>0</v>
      </c>
      <c r="IK15" s="34">
        <v>0</v>
      </c>
      <c r="IL15" s="34">
        <v>0</v>
      </c>
      <c r="IM15" s="34">
        <v>0</v>
      </c>
      <c r="IN15" s="34">
        <v>0</v>
      </c>
      <c r="IO15" s="34">
        <v>0</v>
      </c>
      <c r="IP15" s="34">
        <v>0</v>
      </c>
      <c r="IQ15" s="34">
        <v>0</v>
      </c>
      <c r="IR15" s="34">
        <v>0</v>
      </c>
      <c r="IS15" s="34">
        <v>0</v>
      </c>
      <c r="IT15" s="34">
        <v>0</v>
      </c>
      <c r="IU15" s="34">
        <v>0</v>
      </c>
      <c r="IV15" s="34">
        <v>0</v>
      </c>
      <c r="IW15" s="34">
        <v>0</v>
      </c>
      <c r="IX15" s="34">
        <v>0</v>
      </c>
      <c r="IY15" s="34">
        <v>0</v>
      </c>
      <c r="IZ15" s="34">
        <v>0</v>
      </c>
      <c r="JA15" s="34">
        <v>0</v>
      </c>
      <c r="JB15" s="34">
        <v>1</v>
      </c>
      <c r="JC15" s="34">
        <v>1</v>
      </c>
      <c r="JD15" s="34">
        <v>2</v>
      </c>
      <c r="JE15" s="34">
        <v>1</v>
      </c>
      <c r="JF15" s="34">
        <v>1</v>
      </c>
      <c r="JG15" s="34">
        <v>1</v>
      </c>
      <c r="JH15" s="46">
        <v>1</v>
      </c>
      <c r="JI15" s="46">
        <v>2</v>
      </c>
      <c r="JJ15" s="46">
        <v>1</v>
      </c>
      <c r="JK15" s="46">
        <v>2</v>
      </c>
      <c r="JL15" s="35">
        <v>1</v>
      </c>
      <c r="JM15" s="35">
        <v>2</v>
      </c>
      <c r="JN15" s="46">
        <v>1</v>
      </c>
      <c r="JO15" s="46">
        <v>1</v>
      </c>
      <c r="JP15" s="35">
        <v>1</v>
      </c>
      <c r="JQ15" s="35">
        <v>1</v>
      </c>
      <c r="JR15" s="46">
        <v>1</v>
      </c>
      <c r="JS15" s="35">
        <v>0</v>
      </c>
      <c r="JT15" s="35">
        <v>1</v>
      </c>
      <c r="JU15" s="35">
        <v>3</v>
      </c>
      <c r="JV15" s="35">
        <v>1</v>
      </c>
      <c r="JW15" s="35">
        <v>1</v>
      </c>
      <c r="JX15" s="35">
        <v>3</v>
      </c>
      <c r="JY15" s="35">
        <v>3</v>
      </c>
      <c r="JZ15" s="35">
        <v>3</v>
      </c>
      <c r="KA15" s="35">
        <v>3</v>
      </c>
      <c r="KB15" s="35">
        <v>3</v>
      </c>
      <c r="KC15" s="35">
        <v>0</v>
      </c>
      <c r="KD15" s="46">
        <v>1</v>
      </c>
      <c r="KE15" s="35">
        <v>0</v>
      </c>
      <c r="KF15" s="35">
        <v>0</v>
      </c>
      <c r="KG15" s="36">
        <v>1</v>
      </c>
      <c r="KH15" s="36">
        <v>1</v>
      </c>
      <c r="KI15" s="36">
        <v>1</v>
      </c>
      <c r="KJ15" s="36">
        <v>1</v>
      </c>
      <c r="KK15" s="36">
        <v>1</v>
      </c>
      <c r="KL15" s="36">
        <v>1</v>
      </c>
      <c r="KM15" s="36">
        <v>1</v>
      </c>
      <c r="KN15" s="36">
        <v>1</v>
      </c>
      <c r="KO15" s="36"/>
      <c r="KP15" s="36">
        <v>1</v>
      </c>
      <c r="KQ15" s="36">
        <v>1</v>
      </c>
      <c r="KR15" s="36">
        <v>1</v>
      </c>
      <c r="KS15" s="36">
        <v>1</v>
      </c>
      <c r="KT15" s="36">
        <v>1</v>
      </c>
      <c r="KU15" s="36">
        <v>0</v>
      </c>
      <c r="KV15" s="36">
        <v>3</v>
      </c>
      <c r="KW15" s="36">
        <v>0</v>
      </c>
      <c r="KX15" s="36">
        <v>3</v>
      </c>
      <c r="KY15" s="36">
        <v>0</v>
      </c>
      <c r="KZ15" s="36">
        <v>3</v>
      </c>
      <c r="LA15" s="36">
        <v>0</v>
      </c>
      <c r="LB15" s="36">
        <v>3</v>
      </c>
      <c r="LC15" s="36">
        <v>0</v>
      </c>
      <c r="LD15" s="36">
        <v>1</v>
      </c>
      <c r="LE15" s="36">
        <v>0</v>
      </c>
      <c r="LF15" s="36">
        <v>1</v>
      </c>
      <c r="LG15" s="36">
        <v>1</v>
      </c>
      <c r="LH15" s="36">
        <v>1</v>
      </c>
      <c r="LI15" s="36">
        <v>0</v>
      </c>
      <c r="LJ15" s="36">
        <v>3</v>
      </c>
      <c r="LK15" s="36">
        <v>0</v>
      </c>
      <c r="LL15" s="36">
        <v>1</v>
      </c>
      <c r="LM15" s="36">
        <v>1</v>
      </c>
      <c r="LN15" s="36">
        <v>1</v>
      </c>
      <c r="LO15" s="36">
        <v>1</v>
      </c>
      <c r="LP15" s="36">
        <v>1</v>
      </c>
      <c r="LQ15" s="36">
        <v>1</v>
      </c>
      <c r="LR15" s="36">
        <v>0</v>
      </c>
      <c r="LS15" s="36">
        <v>1</v>
      </c>
      <c r="LT15" s="36">
        <v>1</v>
      </c>
      <c r="LU15" s="36">
        <v>1</v>
      </c>
      <c r="LV15" s="36">
        <v>1</v>
      </c>
      <c r="LW15" s="36">
        <v>1</v>
      </c>
      <c r="LX15" s="36">
        <v>1</v>
      </c>
      <c r="LY15" s="36">
        <v>0</v>
      </c>
      <c r="LZ15" s="36">
        <v>1</v>
      </c>
      <c r="MA15" s="36">
        <v>1</v>
      </c>
      <c r="MB15" s="36">
        <v>1</v>
      </c>
      <c r="MC15" s="36">
        <v>1</v>
      </c>
      <c r="MD15" s="36">
        <v>1</v>
      </c>
      <c r="ME15" s="36">
        <v>1</v>
      </c>
      <c r="MF15" s="36">
        <v>1</v>
      </c>
      <c r="MG15" s="36">
        <v>1</v>
      </c>
      <c r="MH15" s="36">
        <v>1</v>
      </c>
      <c r="MI15" s="36">
        <v>1</v>
      </c>
      <c r="MJ15" s="36">
        <v>1</v>
      </c>
      <c r="MK15" s="36">
        <v>0</v>
      </c>
      <c r="ML15" s="36">
        <v>1</v>
      </c>
      <c r="MM15" s="36">
        <v>1</v>
      </c>
      <c r="MN15" s="36">
        <v>1</v>
      </c>
      <c r="MO15" s="36">
        <v>1</v>
      </c>
      <c r="MP15" s="36">
        <v>0</v>
      </c>
      <c r="MQ15" s="36">
        <v>1</v>
      </c>
      <c r="MR15" s="36">
        <v>1</v>
      </c>
      <c r="MS15" s="36">
        <v>0</v>
      </c>
      <c r="MT15" s="36">
        <v>1</v>
      </c>
      <c r="MU15" s="36">
        <v>1</v>
      </c>
      <c r="MV15" s="36">
        <v>0</v>
      </c>
      <c r="MW15" s="36">
        <v>1</v>
      </c>
      <c r="MX15" s="36"/>
      <c r="MY15" s="37">
        <v>1</v>
      </c>
      <c r="MZ15" s="37">
        <v>1</v>
      </c>
      <c r="NA15" s="37">
        <v>1</v>
      </c>
      <c r="NB15" s="37">
        <v>1</v>
      </c>
      <c r="NC15" s="37">
        <v>1</v>
      </c>
      <c r="ND15" s="37">
        <v>0</v>
      </c>
      <c r="NE15" s="46">
        <v>1</v>
      </c>
      <c r="NF15" s="46">
        <v>0</v>
      </c>
      <c r="NG15" s="37">
        <v>0</v>
      </c>
      <c r="NH15" s="37">
        <v>1</v>
      </c>
      <c r="NI15" s="37">
        <v>1</v>
      </c>
      <c r="NJ15" s="37">
        <v>0</v>
      </c>
    </row>
    <row r="16" spans="1:375" x14ac:dyDescent="0.25">
      <c r="A16" s="2">
        <v>56</v>
      </c>
      <c r="B16" s="2" t="s">
        <v>114</v>
      </c>
      <c r="C16" s="31">
        <v>44096.47152777778</v>
      </c>
      <c r="D16" s="32" t="s">
        <v>115</v>
      </c>
      <c r="E16" s="32" t="s">
        <v>257</v>
      </c>
      <c r="F16" s="32" t="s">
        <v>258</v>
      </c>
      <c r="G16" s="32" t="s">
        <v>259</v>
      </c>
      <c r="H16" s="33" t="s">
        <v>119</v>
      </c>
      <c r="I16" s="33" t="s">
        <v>120</v>
      </c>
      <c r="J16" s="33" t="s">
        <v>260</v>
      </c>
      <c r="K16" s="33">
        <v>1</v>
      </c>
      <c r="L16" s="33">
        <v>171</v>
      </c>
      <c r="M16" s="33">
        <v>7</v>
      </c>
      <c r="N16" s="33"/>
      <c r="O16" s="33"/>
      <c r="P16" s="33"/>
      <c r="Q16" s="33"/>
      <c r="R16" s="33"/>
      <c r="S16" s="33"/>
      <c r="T16" s="33">
        <v>2</v>
      </c>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v>6</v>
      </c>
      <c r="AW16" s="33">
        <v>2</v>
      </c>
      <c r="AX16" s="33">
        <v>1</v>
      </c>
      <c r="AY16" s="33">
        <v>0</v>
      </c>
      <c r="AZ16" s="34">
        <v>2</v>
      </c>
      <c r="BA16" s="34">
        <v>0</v>
      </c>
      <c r="BB16" s="34">
        <v>0</v>
      </c>
      <c r="BC16" s="34">
        <v>0</v>
      </c>
      <c r="BD16" s="34">
        <v>0</v>
      </c>
      <c r="BE16" s="34">
        <v>0</v>
      </c>
      <c r="BF16" s="34">
        <v>0</v>
      </c>
      <c r="BG16" s="34">
        <v>0</v>
      </c>
      <c r="BH16" s="34">
        <v>0</v>
      </c>
      <c r="BI16" s="34">
        <v>0</v>
      </c>
      <c r="BJ16" s="34">
        <v>0</v>
      </c>
      <c r="BK16" s="34">
        <v>1</v>
      </c>
      <c r="BL16" s="34">
        <v>0</v>
      </c>
      <c r="BM16" s="34"/>
      <c r="BN16" s="34">
        <v>0</v>
      </c>
      <c r="BO16" s="34">
        <v>0</v>
      </c>
      <c r="BP16" s="34">
        <v>0</v>
      </c>
      <c r="BQ16" s="34">
        <v>0</v>
      </c>
      <c r="BR16" s="34">
        <v>0</v>
      </c>
      <c r="BS16" s="34">
        <v>0</v>
      </c>
      <c r="BT16" s="34">
        <v>0</v>
      </c>
      <c r="BU16" s="34">
        <v>0</v>
      </c>
      <c r="BV16" s="34">
        <v>0</v>
      </c>
      <c r="BW16" s="34">
        <v>1</v>
      </c>
      <c r="BX16" s="34">
        <v>1</v>
      </c>
      <c r="BY16" s="34">
        <v>0</v>
      </c>
      <c r="BZ16" s="34">
        <v>0</v>
      </c>
      <c r="CA16" s="34">
        <v>0</v>
      </c>
      <c r="CB16" s="34">
        <v>0</v>
      </c>
      <c r="CC16" s="34">
        <v>0</v>
      </c>
      <c r="CD16" s="34">
        <v>0</v>
      </c>
      <c r="CE16" s="34">
        <v>0</v>
      </c>
      <c r="CF16" s="34">
        <v>0</v>
      </c>
      <c r="CG16" s="34">
        <v>0</v>
      </c>
      <c r="CH16" s="34">
        <v>1</v>
      </c>
      <c r="CI16" s="34">
        <v>0</v>
      </c>
      <c r="CJ16" s="34">
        <v>0</v>
      </c>
      <c r="CK16" s="34">
        <v>0</v>
      </c>
      <c r="CL16" s="34">
        <v>0</v>
      </c>
      <c r="CM16" s="34">
        <v>0</v>
      </c>
      <c r="CN16" s="34">
        <v>0</v>
      </c>
      <c r="CO16" s="34">
        <v>0</v>
      </c>
      <c r="CP16" s="34">
        <v>0</v>
      </c>
      <c r="CQ16" s="34">
        <v>0</v>
      </c>
      <c r="CR16" s="34">
        <v>0</v>
      </c>
      <c r="CS16" s="34">
        <v>0</v>
      </c>
      <c r="CT16" s="34"/>
      <c r="CU16" s="34"/>
      <c r="CV16" s="34"/>
      <c r="CW16" s="34"/>
      <c r="CX16" s="34"/>
      <c r="CY16" s="34"/>
      <c r="CZ16" s="34"/>
      <c r="DA16" s="34"/>
      <c r="DB16" s="34"/>
      <c r="DC16" s="34"/>
      <c r="DD16" s="34"/>
      <c r="DE16" s="34"/>
      <c r="DF16" s="34"/>
      <c r="DG16" s="34"/>
      <c r="DH16" s="34"/>
      <c r="DI16" s="34"/>
      <c r="DJ16" s="34"/>
      <c r="DK16" s="34"/>
      <c r="DL16" s="34"/>
      <c r="DM16" s="34"/>
      <c r="DN16" s="34"/>
      <c r="DO16" s="34"/>
      <c r="DP16" s="34">
        <v>1</v>
      </c>
      <c r="DQ16" s="34">
        <v>1</v>
      </c>
      <c r="DR16" s="34">
        <v>0</v>
      </c>
      <c r="DS16" s="34">
        <v>1</v>
      </c>
      <c r="DT16" s="34">
        <v>0</v>
      </c>
      <c r="DU16" s="34">
        <v>0</v>
      </c>
      <c r="DV16" s="34">
        <v>1</v>
      </c>
      <c r="DW16" s="34">
        <v>0</v>
      </c>
      <c r="DX16" s="34">
        <v>0</v>
      </c>
      <c r="DY16" s="34">
        <v>0</v>
      </c>
      <c r="DZ16" s="34">
        <v>1</v>
      </c>
      <c r="EA16" s="34">
        <v>0</v>
      </c>
      <c r="EB16" s="34">
        <v>0</v>
      </c>
      <c r="EC16" s="34">
        <v>0</v>
      </c>
      <c r="ED16" s="34">
        <v>0</v>
      </c>
      <c r="EE16" s="34">
        <v>0</v>
      </c>
      <c r="EF16" s="34">
        <v>0</v>
      </c>
      <c r="EG16" s="34">
        <v>0</v>
      </c>
      <c r="EH16" s="34">
        <v>0</v>
      </c>
      <c r="EI16" s="34">
        <v>0</v>
      </c>
      <c r="EJ16" s="34">
        <v>0</v>
      </c>
      <c r="EK16" s="34">
        <v>0</v>
      </c>
      <c r="EL16" s="34">
        <v>0</v>
      </c>
      <c r="EM16" s="34"/>
      <c r="EN16" s="34">
        <v>0</v>
      </c>
      <c r="EO16" s="34">
        <v>0</v>
      </c>
      <c r="EP16" s="34">
        <v>0</v>
      </c>
      <c r="EQ16" s="34">
        <v>0</v>
      </c>
      <c r="ER16" s="34">
        <v>0</v>
      </c>
      <c r="ES16" s="34">
        <v>0</v>
      </c>
      <c r="ET16" s="34">
        <v>0</v>
      </c>
      <c r="EU16" s="34">
        <v>0</v>
      </c>
      <c r="EV16" s="34">
        <v>0</v>
      </c>
      <c r="EW16" s="34">
        <v>0</v>
      </c>
      <c r="EX16" s="34">
        <v>0</v>
      </c>
      <c r="EY16" s="34">
        <v>0</v>
      </c>
      <c r="EZ16" s="34">
        <v>0</v>
      </c>
      <c r="FA16" s="34">
        <v>1</v>
      </c>
      <c r="FB16" s="34">
        <v>1</v>
      </c>
      <c r="FC16" s="34">
        <v>0</v>
      </c>
      <c r="FD16" s="34">
        <v>0</v>
      </c>
      <c r="FE16" s="34">
        <v>0</v>
      </c>
      <c r="FF16" s="34">
        <v>0</v>
      </c>
      <c r="FG16" s="34">
        <v>1</v>
      </c>
      <c r="FH16" s="34">
        <v>0</v>
      </c>
      <c r="FI16" s="34">
        <v>0</v>
      </c>
      <c r="FJ16" s="34">
        <v>0</v>
      </c>
      <c r="FK16" s="34">
        <v>0</v>
      </c>
      <c r="FL16" s="34">
        <v>1</v>
      </c>
      <c r="FM16" s="34">
        <v>0</v>
      </c>
      <c r="FN16" s="34">
        <v>0</v>
      </c>
      <c r="FO16" s="34">
        <v>0</v>
      </c>
      <c r="FP16" s="34">
        <v>0</v>
      </c>
      <c r="FQ16" s="34">
        <v>0</v>
      </c>
      <c r="FR16" s="34">
        <v>0</v>
      </c>
      <c r="FS16" s="34">
        <v>0</v>
      </c>
      <c r="FT16" s="34">
        <v>0</v>
      </c>
      <c r="FU16" s="34">
        <v>0</v>
      </c>
      <c r="FV16" s="34">
        <v>0</v>
      </c>
      <c r="FW16" s="34">
        <v>1</v>
      </c>
      <c r="FX16" s="34">
        <v>1</v>
      </c>
      <c r="FY16" s="34">
        <v>1</v>
      </c>
      <c r="FZ16" s="34">
        <v>0</v>
      </c>
      <c r="GA16" s="34">
        <v>0</v>
      </c>
      <c r="GB16" s="34">
        <v>0</v>
      </c>
      <c r="GC16" s="34">
        <v>0</v>
      </c>
      <c r="GD16" s="34">
        <v>0</v>
      </c>
      <c r="GE16" s="34">
        <v>0</v>
      </c>
      <c r="GF16" s="34">
        <v>0</v>
      </c>
      <c r="GG16" s="34">
        <v>0</v>
      </c>
      <c r="GH16" s="34">
        <v>0</v>
      </c>
      <c r="GI16" s="34">
        <v>0</v>
      </c>
      <c r="GJ16" s="34">
        <v>0</v>
      </c>
      <c r="GK16" s="34">
        <v>0</v>
      </c>
      <c r="GL16" s="34">
        <v>0</v>
      </c>
      <c r="GM16" s="34">
        <v>0</v>
      </c>
      <c r="GN16" s="34">
        <v>0</v>
      </c>
      <c r="GO16" s="34">
        <v>0</v>
      </c>
      <c r="GP16" s="34">
        <v>0</v>
      </c>
      <c r="GQ16" s="34">
        <v>0</v>
      </c>
      <c r="GR16" s="34">
        <v>0</v>
      </c>
      <c r="GS16" s="34">
        <v>0</v>
      </c>
      <c r="GT16" s="34">
        <v>1</v>
      </c>
      <c r="GU16" s="34">
        <v>0</v>
      </c>
      <c r="GV16" s="34">
        <v>1</v>
      </c>
      <c r="GW16" s="34">
        <v>0</v>
      </c>
      <c r="GX16" s="34">
        <v>0</v>
      </c>
      <c r="GY16" s="34">
        <v>0</v>
      </c>
      <c r="GZ16" s="34">
        <v>0</v>
      </c>
      <c r="HA16" s="34">
        <v>0</v>
      </c>
      <c r="HB16" s="34">
        <v>0</v>
      </c>
      <c r="HC16" s="34">
        <v>0</v>
      </c>
      <c r="HD16" s="34">
        <v>0</v>
      </c>
      <c r="HE16" s="34">
        <v>0</v>
      </c>
      <c r="HF16" s="34">
        <v>0</v>
      </c>
      <c r="HG16" s="34">
        <v>0</v>
      </c>
      <c r="HH16" s="34">
        <v>0</v>
      </c>
      <c r="HI16" s="34">
        <v>0</v>
      </c>
      <c r="HJ16" s="34">
        <v>0</v>
      </c>
      <c r="HK16" s="34">
        <v>0</v>
      </c>
      <c r="HL16" s="34">
        <v>0</v>
      </c>
      <c r="HM16" s="34">
        <v>0</v>
      </c>
      <c r="HN16" s="34">
        <v>0</v>
      </c>
      <c r="HO16" s="34">
        <v>0</v>
      </c>
      <c r="HP16" s="34">
        <v>0</v>
      </c>
      <c r="HQ16" s="34">
        <v>0</v>
      </c>
      <c r="HR16" s="34">
        <v>0</v>
      </c>
      <c r="HS16" s="34">
        <v>0</v>
      </c>
      <c r="HT16" s="34">
        <v>0</v>
      </c>
      <c r="HU16" s="34">
        <v>0</v>
      </c>
      <c r="HV16" s="34">
        <v>0</v>
      </c>
      <c r="HW16" s="34">
        <v>0</v>
      </c>
      <c r="HX16" s="34">
        <v>1</v>
      </c>
      <c r="HY16" s="34">
        <v>0</v>
      </c>
      <c r="HZ16" s="34">
        <v>0</v>
      </c>
      <c r="IA16" s="34">
        <v>0</v>
      </c>
      <c r="IB16" s="34">
        <v>0</v>
      </c>
      <c r="IC16" s="34">
        <v>1</v>
      </c>
      <c r="ID16" s="34">
        <v>1</v>
      </c>
      <c r="IE16" s="34">
        <v>1</v>
      </c>
      <c r="IF16" s="34">
        <v>1</v>
      </c>
      <c r="IG16" s="34">
        <v>0</v>
      </c>
      <c r="IH16" s="34">
        <v>0</v>
      </c>
      <c r="II16" s="34">
        <v>0</v>
      </c>
      <c r="IJ16" s="34">
        <v>0</v>
      </c>
      <c r="IK16" s="34">
        <v>0</v>
      </c>
      <c r="IL16" s="34">
        <v>0</v>
      </c>
      <c r="IM16" s="34">
        <v>0</v>
      </c>
      <c r="IN16" s="34">
        <v>0</v>
      </c>
      <c r="IO16" s="34">
        <v>0</v>
      </c>
      <c r="IP16" s="34">
        <v>0</v>
      </c>
      <c r="IQ16" s="34">
        <v>1</v>
      </c>
      <c r="IR16" s="34">
        <v>0</v>
      </c>
      <c r="IS16" s="34">
        <v>0</v>
      </c>
      <c r="IT16" s="34">
        <v>0</v>
      </c>
      <c r="IU16" s="34">
        <v>0</v>
      </c>
      <c r="IV16" s="34">
        <v>0</v>
      </c>
      <c r="IW16" s="34">
        <v>0</v>
      </c>
      <c r="IX16" s="34">
        <v>0</v>
      </c>
      <c r="IY16" s="34">
        <v>0</v>
      </c>
      <c r="IZ16" s="34">
        <v>0</v>
      </c>
      <c r="JA16" s="34">
        <v>0</v>
      </c>
      <c r="JB16" s="34">
        <v>1</v>
      </c>
      <c r="JC16" s="34">
        <v>1</v>
      </c>
      <c r="JD16" s="34">
        <v>2</v>
      </c>
      <c r="JE16" s="34">
        <v>1</v>
      </c>
      <c r="JF16" s="34">
        <v>1</v>
      </c>
      <c r="JG16" s="34">
        <v>2</v>
      </c>
      <c r="JH16" s="46">
        <v>2</v>
      </c>
      <c r="JI16" s="46">
        <v>2</v>
      </c>
      <c r="JJ16" s="46">
        <v>2</v>
      </c>
      <c r="JK16" s="46">
        <v>2</v>
      </c>
      <c r="JL16" s="35">
        <v>1</v>
      </c>
      <c r="JM16" s="35">
        <v>1</v>
      </c>
      <c r="JN16" s="46">
        <v>1</v>
      </c>
      <c r="JO16" s="46">
        <v>1</v>
      </c>
      <c r="JP16" s="35">
        <v>1</v>
      </c>
      <c r="JQ16" s="35">
        <v>1</v>
      </c>
      <c r="JR16" s="46">
        <v>1</v>
      </c>
      <c r="JS16" s="35">
        <v>0</v>
      </c>
      <c r="JT16" s="35">
        <v>1</v>
      </c>
      <c r="JU16" s="35">
        <v>3</v>
      </c>
      <c r="JV16" s="35">
        <v>2</v>
      </c>
      <c r="JW16" s="35">
        <v>1</v>
      </c>
      <c r="JX16" s="35">
        <v>1</v>
      </c>
      <c r="JY16" s="35">
        <v>1</v>
      </c>
      <c r="JZ16" s="35">
        <v>3</v>
      </c>
      <c r="KA16" s="35">
        <v>3</v>
      </c>
      <c r="KB16" s="35">
        <v>1</v>
      </c>
      <c r="KC16" s="35">
        <v>1</v>
      </c>
      <c r="KD16" s="46">
        <v>1</v>
      </c>
      <c r="KE16" s="35">
        <v>0</v>
      </c>
      <c r="KF16" s="35">
        <v>1</v>
      </c>
      <c r="KG16" s="36">
        <v>1</v>
      </c>
      <c r="KH16" s="36">
        <v>1</v>
      </c>
      <c r="KI16" s="36">
        <v>1</v>
      </c>
      <c r="KJ16" s="36">
        <v>1</v>
      </c>
      <c r="KK16" s="36">
        <v>1</v>
      </c>
      <c r="KL16" s="36">
        <v>1</v>
      </c>
      <c r="KM16" s="36">
        <v>1</v>
      </c>
      <c r="KN16" s="36">
        <v>3</v>
      </c>
      <c r="KO16" s="36">
        <v>1</v>
      </c>
      <c r="KP16" s="36">
        <v>3</v>
      </c>
      <c r="KQ16" s="36">
        <v>3</v>
      </c>
      <c r="KR16" s="36">
        <v>1</v>
      </c>
      <c r="KS16" s="36">
        <v>1</v>
      </c>
      <c r="KT16" s="36">
        <v>3</v>
      </c>
      <c r="KU16" s="36">
        <v>0</v>
      </c>
      <c r="KV16" s="36">
        <v>3</v>
      </c>
      <c r="KW16" s="36">
        <v>0</v>
      </c>
      <c r="KX16" s="36">
        <v>3</v>
      </c>
      <c r="KY16" s="36">
        <v>0</v>
      </c>
      <c r="KZ16" s="36">
        <v>3</v>
      </c>
      <c r="LA16" s="36">
        <v>0</v>
      </c>
      <c r="LB16" s="36">
        <v>3</v>
      </c>
      <c r="LC16" s="36">
        <v>0</v>
      </c>
      <c r="LD16" s="36">
        <v>3</v>
      </c>
      <c r="LE16" s="36">
        <v>0</v>
      </c>
      <c r="LF16" s="36">
        <v>1</v>
      </c>
      <c r="LG16" s="36">
        <v>1</v>
      </c>
      <c r="LH16" s="36">
        <v>3</v>
      </c>
      <c r="LI16" s="36">
        <v>0</v>
      </c>
      <c r="LJ16" s="36">
        <v>3</v>
      </c>
      <c r="LK16" s="36">
        <v>0</v>
      </c>
      <c r="LL16" s="36">
        <v>0</v>
      </c>
      <c r="LM16" s="36">
        <v>1</v>
      </c>
      <c r="LN16" s="36">
        <v>1</v>
      </c>
      <c r="LO16" s="36">
        <v>1</v>
      </c>
      <c r="LP16" s="36">
        <v>1</v>
      </c>
      <c r="LQ16" s="36">
        <v>0</v>
      </c>
      <c r="LR16" s="36">
        <v>0</v>
      </c>
      <c r="LS16" s="36">
        <v>1</v>
      </c>
      <c r="LT16" s="36">
        <v>1</v>
      </c>
      <c r="LU16" s="36">
        <v>1</v>
      </c>
      <c r="LV16" s="36">
        <v>1</v>
      </c>
      <c r="LW16" s="36">
        <v>1</v>
      </c>
      <c r="LX16" s="36">
        <v>1</v>
      </c>
      <c r="LY16" s="36">
        <v>0</v>
      </c>
      <c r="LZ16" s="36">
        <v>1</v>
      </c>
      <c r="MA16" s="36">
        <v>1</v>
      </c>
      <c r="MB16" s="36">
        <v>1</v>
      </c>
      <c r="MC16" s="36">
        <v>2</v>
      </c>
      <c r="MD16" s="36">
        <v>1</v>
      </c>
      <c r="ME16" s="36">
        <v>1</v>
      </c>
      <c r="MF16" s="36">
        <v>1</v>
      </c>
      <c r="MG16" s="36">
        <v>3</v>
      </c>
      <c r="MH16" s="36">
        <v>1</v>
      </c>
      <c r="MI16" s="36">
        <v>1</v>
      </c>
      <c r="MJ16" s="36">
        <v>2</v>
      </c>
      <c r="MK16" s="36">
        <v>1</v>
      </c>
      <c r="ML16" s="36">
        <v>2</v>
      </c>
      <c r="MM16" s="36">
        <v>1</v>
      </c>
      <c r="MN16" s="36">
        <v>1</v>
      </c>
      <c r="MO16" s="36">
        <v>0</v>
      </c>
      <c r="MP16" s="36">
        <v>0</v>
      </c>
      <c r="MQ16" s="36">
        <v>1</v>
      </c>
      <c r="MR16" s="36">
        <v>0</v>
      </c>
      <c r="MS16" s="36">
        <v>0</v>
      </c>
      <c r="MT16" s="36">
        <v>1</v>
      </c>
      <c r="MU16" s="36">
        <v>1</v>
      </c>
      <c r="MV16" s="36">
        <v>0</v>
      </c>
      <c r="MW16" s="36">
        <v>0</v>
      </c>
      <c r="MX16" s="36"/>
      <c r="MY16" s="37">
        <v>1</v>
      </c>
      <c r="MZ16" s="37">
        <v>1</v>
      </c>
      <c r="NA16" s="37">
        <v>1</v>
      </c>
      <c r="NB16" s="37">
        <v>0</v>
      </c>
      <c r="NC16" s="37">
        <v>1</v>
      </c>
      <c r="ND16" s="37">
        <v>0</v>
      </c>
      <c r="NE16" s="46">
        <v>1</v>
      </c>
      <c r="NF16" s="46">
        <v>0</v>
      </c>
      <c r="NG16" s="37">
        <v>0</v>
      </c>
      <c r="NH16" s="37">
        <v>1</v>
      </c>
      <c r="NI16" s="37">
        <v>1</v>
      </c>
      <c r="NJ16" s="37">
        <v>1</v>
      </c>
    </row>
    <row r="17" spans="1:374" x14ac:dyDescent="0.25">
      <c r="A17" s="2">
        <v>57</v>
      </c>
      <c r="B17" s="2" t="s">
        <v>114</v>
      </c>
      <c r="C17" s="31">
        <v>44069.356944444444</v>
      </c>
      <c r="D17" s="32" t="s">
        <v>219</v>
      </c>
      <c r="E17" s="32" t="s">
        <v>261</v>
      </c>
      <c r="F17" s="32" t="s">
        <v>262</v>
      </c>
      <c r="G17" s="32" t="s">
        <v>263</v>
      </c>
      <c r="H17" s="33" t="s">
        <v>223</v>
      </c>
      <c r="I17" s="33" t="s">
        <v>264</v>
      </c>
      <c r="J17" s="33" t="s">
        <v>265</v>
      </c>
      <c r="K17" s="33">
        <v>1</v>
      </c>
      <c r="L17" s="33">
        <v>10</v>
      </c>
      <c r="M17" s="33">
        <v>2</v>
      </c>
      <c r="N17" s="33"/>
      <c r="O17" s="33">
        <v>1</v>
      </c>
      <c r="P17" s="33"/>
      <c r="Q17" s="33"/>
      <c r="R17" s="33"/>
      <c r="S17" s="33"/>
      <c r="T17" s="33"/>
      <c r="U17" s="33"/>
      <c r="V17" s="33"/>
      <c r="W17" s="33"/>
      <c r="X17" s="33"/>
      <c r="Y17" s="33">
        <v>1</v>
      </c>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v>2</v>
      </c>
      <c r="AX17" s="33">
        <v>2</v>
      </c>
      <c r="AY17" s="33">
        <v>0</v>
      </c>
      <c r="AZ17" s="34">
        <v>1</v>
      </c>
      <c r="BA17" s="34">
        <v>1</v>
      </c>
      <c r="BB17" s="34">
        <v>0</v>
      </c>
      <c r="BC17" s="34">
        <v>0</v>
      </c>
      <c r="BD17" s="34">
        <v>0</v>
      </c>
      <c r="BE17" s="34">
        <v>0</v>
      </c>
      <c r="BF17" s="34">
        <v>1</v>
      </c>
      <c r="BG17" s="34">
        <v>0</v>
      </c>
      <c r="BH17" s="34">
        <v>0</v>
      </c>
      <c r="BI17" s="34">
        <v>0</v>
      </c>
      <c r="BJ17" s="34">
        <v>0</v>
      </c>
      <c r="BK17" s="34">
        <v>0</v>
      </c>
      <c r="BL17" s="34">
        <v>0</v>
      </c>
      <c r="BM17" s="34"/>
      <c r="BN17" s="34">
        <v>1</v>
      </c>
      <c r="BO17" s="34">
        <v>0</v>
      </c>
      <c r="BP17" s="34">
        <v>0</v>
      </c>
      <c r="BQ17" s="34">
        <v>0</v>
      </c>
      <c r="BR17" s="34">
        <v>0</v>
      </c>
      <c r="BS17" s="34">
        <v>1</v>
      </c>
      <c r="BT17" s="34">
        <v>0</v>
      </c>
      <c r="BU17" s="34">
        <v>1</v>
      </c>
      <c r="BV17" s="34">
        <v>0</v>
      </c>
      <c r="BW17" s="34">
        <v>1</v>
      </c>
      <c r="BX17" s="34">
        <v>0</v>
      </c>
      <c r="BY17" s="34">
        <v>0</v>
      </c>
      <c r="BZ17" s="34">
        <v>0</v>
      </c>
      <c r="CA17" s="34">
        <v>0</v>
      </c>
      <c r="CB17" s="34">
        <v>0</v>
      </c>
      <c r="CC17" s="34">
        <v>1</v>
      </c>
      <c r="CD17" s="34">
        <v>0</v>
      </c>
      <c r="CE17" s="34">
        <v>0</v>
      </c>
      <c r="CF17" s="34">
        <v>0</v>
      </c>
      <c r="CG17" s="34">
        <v>0</v>
      </c>
      <c r="CH17" s="34">
        <v>0</v>
      </c>
      <c r="CI17" s="34">
        <v>0</v>
      </c>
      <c r="CJ17" s="34">
        <v>0</v>
      </c>
      <c r="CK17" s="34">
        <v>0</v>
      </c>
      <c r="CL17" s="34">
        <v>0</v>
      </c>
      <c r="CM17" s="34">
        <v>0</v>
      </c>
      <c r="CN17" s="34">
        <v>0</v>
      </c>
      <c r="CO17" s="34">
        <v>0</v>
      </c>
      <c r="CP17" s="34">
        <v>0</v>
      </c>
      <c r="CQ17" s="34">
        <v>0</v>
      </c>
      <c r="CR17" s="34">
        <v>0</v>
      </c>
      <c r="CS17" s="34">
        <v>1</v>
      </c>
      <c r="CT17" s="34">
        <v>0</v>
      </c>
      <c r="CU17" s="34">
        <v>0</v>
      </c>
      <c r="CV17" s="34">
        <v>0</v>
      </c>
      <c r="CW17" s="34">
        <v>0</v>
      </c>
      <c r="CX17" s="34">
        <v>0</v>
      </c>
      <c r="CY17" s="34">
        <v>1</v>
      </c>
      <c r="CZ17" s="34">
        <v>0</v>
      </c>
      <c r="DA17" s="34">
        <v>1</v>
      </c>
      <c r="DB17" s="34"/>
      <c r="DC17" s="34">
        <v>0</v>
      </c>
      <c r="DD17" s="34">
        <v>0</v>
      </c>
      <c r="DE17" s="34">
        <v>0</v>
      </c>
      <c r="DF17" s="34">
        <v>0</v>
      </c>
      <c r="DG17" s="34">
        <v>0</v>
      </c>
      <c r="DH17" s="34"/>
      <c r="DI17" s="34"/>
      <c r="DJ17" s="34"/>
      <c r="DK17" s="34"/>
      <c r="DL17" s="34"/>
      <c r="DM17" s="34"/>
      <c r="DN17" s="34"/>
      <c r="DO17" s="34"/>
      <c r="DP17" s="34">
        <v>1</v>
      </c>
      <c r="DQ17" s="34">
        <v>1</v>
      </c>
      <c r="DR17" s="34">
        <v>0</v>
      </c>
      <c r="DS17" s="34">
        <v>1</v>
      </c>
      <c r="DT17" s="34">
        <v>0</v>
      </c>
      <c r="DU17" s="34">
        <v>1</v>
      </c>
      <c r="DV17" s="34">
        <v>0</v>
      </c>
      <c r="DW17" s="34">
        <v>0</v>
      </c>
      <c r="DX17" s="34">
        <v>0</v>
      </c>
      <c r="DY17" s="34">
        <v>1</v>
      </c>
      <c r="DZ17" s="34">
        <v>1</v>
      </c>
      <c r="EA17" s="34">
        <v>0</v>
      </c>
      <c r="EB17" s="34">
        <v>0</v>
      </c>
      <c r="EC17" s="34">
        <v>0</v>
      </c>
      <c r="ED17" s="34">
        <v>0</v>
      </c>
      <c r="EE17" s="34">
        <v>0</v>
      </c>
      <c r="EF17" s="34">
        <v>0</v>
      </c>
      <c r="EG17" s="34">
        <v>0</v>
      </c>
      <c r="EH17" s="34">
        <v>0</v>
      </c>
      <c r="EI17" s="34">
        <v>0</v>
      </c>
      <c r="EJ17" s="34">
        <v>0</v>
      </c>
      <c r="EK17" s="34">
        <v>0</v>
      </c>
      <c r="EL17" s="34">
        <v>0</v>
      </c>
      <c r="EM17" s="34"/>
      <c r="EN17" s="34">
        <v>0</v>
      </c>
      <c r="EO17" s="34">
        <v>0</v>
      </c>
      <c r="EP17" s="34">
        <v>0</v>
      </c>
      <c r="EQ17" s="34">
        <v>0</v>
      </c>
      <c r="ER17" s="34">
        <v>0</v>
      </c>
      <c r="ES17" s="34">
        <v>0</v>
      </c>
      <c r="ET17" s="34">
        <v>0</v>
      </c>
      <c r="EU17" s="34">
        <v>0</v>
      </c>
      <c r="EV17" s="34">
        <v>0</v>
      </c>
      <c r="EW17" s="34">
        <v>0</v>
      </c>
      <c r="EX17" s="34">
        <v>0</v>
      </c>
      <c r="EY17" s="34">
        <v>0</v>
      </c>
      <c r="EZ17" s="34">
        <v>0</v>
      </c>
      <c r="FA17" s="34">
        <v>1</v>
      </c>
      <c r="FB17" s="34">
        <v>1</v>
      </c>
      <c r="FC17" s="34">
        <v>0</v>
      </c>
      <c r="FD17" s="34">
        <v>0</v>
      </c>
      <c r="FE17" s="34">
        <v>0</v>
      </c>
      <c r="FF17" s="34">
        <v>1</v>
      </c>
      <c r="FG17" s="34">
        <v>1</v>
      </c>
      <c r="FH17" s="34">
        <v>0</v>
      </c>
      <c r="FI17" s="34">
        <v>1</v>
      </c>
      <c r="FJ17" s="34">
        <v>1</v>
      </c>
      <c r="FK17" s="34">
        <v>0</v>
      </c>
      <c r="FL17" s="34">
        <v>1</v>
      </c>
      <c r="FM17" s="34">
        <v>1</v>
      </c>
      <c r="FN17" s="34">
        <v>1</v>
      </c>
      <c r="FO17" s="34">
        <v>1</v>
      </c>
      <c r="FP17" s="34">
        <v>0</v>
      </c>
      <c r="FQ17" s="34">
        <v>1</v>
      </c>
      <c r="FR17" s="34">
        <v>0</v>
      </c>
      <c r="FS17" s="34">
        <v>1</v>
      </c>
      <c r="FT17" s="34">
        <v>0</v>
      </c>
      <c r="FU17" s="34">
        <v>1</v>
      </c>
      <c r="FV17" s="34">
        <v>0</v>
      </c>
      <c r="FW17" s="34">
        <v>0</v>
      </c>
      <c r="FX17" s="34">
        <v>1</v>
      </c>
      <c r="FY17" s="34">
        <v>1</v>
      </c>
      <c r="FZ17" s="34">
        <v>0</v>
      </c>
      <c r="GA17" s="34">
        <v>1</v>
      </c>
      <c r="GB17" s="34">
        <v>0</v>
      </c>
      <c r="GC17" s="34">
        <v>1</v>
      </c>
      <c r="GD17" s="34">
        <v>1</v>
      </c>
      <c r="GE17" s="34">
        <v>1</v>
      </c>
      <c r="GF17" s="34">
        <v>1</v>
      </c>
      <c r="GG17" s="34">
        <v>1</v>
      </c>
      <c r="GH17" s="34">
        <v>0</v>
      </c>
      <c r="GI17" s="34">
        <v>1</v>
      </c>
      <c r="GJ17" s="34">
        <v>1</v>
      </c>
      <c r="GK17" s="34">
        <v>1</v>
      </c>
      <c r="GL17" s="34">
        <v>1</v>
      </c>
      <c r="GM17" s="34">
        <v>0</v>
      </c>
      <c r="GN17" s="34">
        <v>1</v>
      </c>
      <c r="GO17" s="34">
        <v>0</v>
      </c>
      <c r="GP17" s="34">
        <v>1</v>
      </c>
      <c r="GQ17" s="34">
        <v>0</v>
      </c>
      <c r="GR17" s="34">
        <v>1</v>
      </c>
      <c r="GS17" s="34">
        <v>0</v>
      </c>
      <c r="GT17" s="34">
        <v>1</v>
      </c>
      <c r="GU17" s="34">
        <v>1</v>
      </c>
      <c r="GV17" s="34">
        <v>1</v>
      </c>
      <c r="GW17" s="34">
        <v>1</v>
      </c>
      <c r="GX17" s="34">
        <v>1</v>
      </c>
      <c r="GY17" s="34">
        <v>1</v>
      </c>
      <c r="GZ17" s="34">
        <v>1</v>
      </c>
      <c r="HA17" s="34">
        <v>1</v>
      </c>
      <c r="HB17" s="34">
        <v>0</v>
      </c>
      <c r="HC17" s="34">
        <v>0</v>
      </c>
      <c r="HD17" s="34">
        <v>0</v>
      </c>
      <c r="HE17" s="34">
        <v>0</v>
      </c>
      <c r="HF17" s="34">
        <v>0</v>
      </c>
      <c r="HG17" s="34">
        <v>0</v>
      </c>
      <c r="HH17" s="34">
        <v>0</v>
      </c>
      <c r="HI17" s="34">
        <v>0</v>
      </c>
      <c r="HJ17" s="34">
        <v>0</v>
      </c>
      <c r="HK17" s="34">
        <v>0</v>
      </c>
      <c r="HL17" s="34">
        <v>0</v>
      </c>
      <c r="HM17" s="34">
        <v>0</v>
      </c>
      <c r="HN17" s="34">
        <v>0</v>
      </c>
      <c r="HO17" s="34">
        <v>0</v>
      </c>
      <c r="HP17" s="34">
        <v>0</v>
      </c>
      <c r="HQ17" s="34">
        <v>0</v>
      </c>
      <c r="HR17" s="34">
        <v>0</v>
      </c>
      <c r="HS17" s="34">
        <v>0</v>
      </c>
      <c r="HT17" s="34">
        <v>0</v>
      </c>
      <c r="HU17" s="34">
        <v>0</v>
      </c>
      <c r="HV17" s="34">
        <v>0</v>
      </c>
      <c r="HW17" s="34">
        <v>0</v>
      </c>
      <c r="HX17" s="34">
        <v>1</v>
      </c>
      <c r="HY17" s="34">
        <v>1</v>
      </c>
      <c r="HZ17" s="34">
        <v>0</v>
      </c>
      <c r="IA17" s="34">
        <v>0</v>
      </c>
      <c r="IB17" s="34">
        <v>1</v>
      </c>
      <c r="IC17" s="34">
        <v>1</v>
      </c>
      <c r="ID17" s="34">
        <v>1</v>
      </c>
      <c r="IE17" s="34">
        <v>1</v>
      </c>
      <c r="IF17" s="34">
        <v>1</v>
      </c>
      <c r="IG17" s="34">
        <v>1</v>
      </c>
      <c r="IH17" s="34">
        <v>0</v>
      </c>
      <c r="II17" s="34">
        <v>0</v>
      </c>
      <c r="IJ17" s="34">
        <v>0</v>
      </c>
      <c r="IK17" s="34">
        <v>0</v>
      </c>
      <c r="IL17" s="34">
        <v>1</v>
      </c>
      <c r="IM17" s="34">
        <v>0</v>
      </c>
      <c r="IN17" s="34">
        <v>0</v>
      </c>
      <c r="IO17" s="34">
        <v>0</v>
      </c>
      <c r="IP17" s="34">
        <v>0</v>
      </c>
      <c r="IQ17" s="34">
        <v>0</v>
      </c>
      <c r="IR17" s="34">
        <v>0</v>
      </c>
      <c r="IS17" s="34">
        <v>0</v>
      </c>
      <c r="IT17" s="34">
        <v>0</v>
      </c>
      <c r="IU17" s="34">
        <v>0</v>
      </c>
      <c r="IV17" s="34">
        <v>0</v>
      </c>
      <c r="IW17" s="34">
        <v>0</v>
      </c>
      <c r="IX17" s="34">
        <v>0</v>
      </c>
      <c r="IY17" s="34">
        <v>0</v>
      </c>
      <c r="IZ17" s="34">
        <v>0</v>
      </c>
      <c r="JA17" s="34">
        <v>0</v>
      </c>
      <c r="JB17" s="34">
        <v>0</v>
      </c>
      <c r="JC17" s="34">
        <v>0</v>
      </c>
      <c r="JD17" s="34">
        <v>3</v>
      </c>
      <c r="JE17" s="34">
        <v>1</v>
      </c>
      <c r="JF17" s="34">
        <v>1</v>
      </c>
      <c r="JG17" s="34">
        <v>1</v>
      </c>
      <c r="JH17" s="46">
        <v>2</v>
      </c>
      <c r="JI17" s="46">
        <v>2</v>
      </c>
      <c r="JJ17" s="46">
        <v>1</v>
      </c>
      <c r="JK17" s="46">
        <v>2</v>
      </c>
      <c r="JL17" s="35">
        <v>1</v>
      </c>
      <c r="JM17" s="35">
        <v>1</v>
      </c>
      <c r="JN17" s="46">
        <v>1</v>
      </c>
      <c r="JO17" s="46">
        <v>1</v>
      </c>
      <c r="JP17" s="35">
        <v>1</v>
      </c>
      <c r="JQ17" s="35">
        <v>2</v>
      </c>
      <c r="JR17" s="46">
        <v>1</v>
      </c>
      <c r="JS17" s="35">
        <v>0</v>
      </c>
      <c r="JT17" s="35">
        <v>2</v>
      </c>
      <c r="JU17" s="35">
        <v>3</v>
      </c>
      <c r="JV17" s="35">
        <v>1</v>
      </c>
      <c r="JW17" s="35">
        <v>2</v>
      </c>
      <c r="JX17" s="35">
        <v>2</v>
      </c>
      <c r="JY17" s="35">
        <v>1</v>
      </c>
      <c r="JZ17" s="35">
        <v>2</v>
      </c>
      <c r="KA17" s="35">
        <v>2</v>
      </c>
      <c r="KB17" s="35">
        <v>1</v>
      </c>
      <c r="KC17" s="35">
        <v>0</v>
      </c>
      <c r="KD17" s="46">
        <v>1</v>
      </c>
      <c r="KE17" s="35">
        <v>0</v>
      </c>
      <c r="KF17" s="35">
        <v>1</v>
      </c>
      <c r="KG17" s="36">
        <v>1</v>
      </c>
      <c r="KH17" s="36">
        <v>1</v>
      </c>
      <c r="KI17" s="36">
        <v>2</v>
      </c>
      <c r="KJ17" s="36">
        <v>2</v>
      </c>
      <c r="KK17" s="36">
        <v>1</v>
      </c>
      <c r="KL17" s="36">
        <v>1</v>
      </c>
      <c r="KM17" s="36">
        <v>1</v>
      </c>
      <c r="KN17" s="36">
        <v>3</v>
      </c>
      <c r="KO17" s="36"/>
      <c r="KP17" s="36">
        <v>3</v>
      </c>
      <c r="KQ17" s="36">
        <v>1</v>
      </c>
      <c r="KR17" s="36">
        <v>1</v>
      </c>
      <c r="KS17" s="36">
        <v>3</v>
      </c>
      <c r="KT17" s="36">
        <v>3</v>
      </c>
      <c r="KU17" s="36">
        <v>0</v>
      </c>
      <c r="KV17" s="36">
        <v>3</v>
      </c>
      <c r="KW17" s="36">
        <v>0</v>
      </c>
      <c r="KX17" s="36">
        <v>3</v>
      </c>
      <c r="KY17" s="36">
        <v>0</v>
      </c>
      <c r="KZ17" s="36">
        <v>3</v>
      </c>
      <c r="LA17" s="36">
        <v>0</v>
      </c>
      <c r="LB17" s="36">
        <v>3</v>
      </c>
      <c r="LC17" s="36">
        <v>0</v>
      </c>
      <c r="LD17" s="36">
        <v>3</v>
      </c>
      <c r="LE17" s="36">
        <v>0</v>
      </c>
      <c r="LF17" s="36">
        <v>1</v>
      </c>
      <c r="LG17" s="36">
        <v>1</v>
      </c>
      <c r="LH17" s="36">
        <v>2</v>
      </c>
      <c r="LI17" s="36">
        <v>0</v>
      </c>
      <c r="LJ17" s="36">
        <v>3</v>
      </c>
      <c r="LK17" s="36">
        <v>0</v>
      </c>
      <c r="LL17" s="36">
        <v>1</v>
      </c>
      <c r="LM17" s="36">
        <v>1</v>
      </c>
      <c r="LN17" s="36">
        <v>1</v>
      </c>
      <c r="LO17" s="36">
        <v>1</v>
      </c>
      <c r="LP17" s="36">
        <v>1</v>
      </c>
      <c r="LQ17" s="36">
        <v>1</v>
      </c>
      <c r="LR17" s="36">
        <v>0</v>
      </c>
      <c r="LS17" s="36">
        <v>1</v>
      </c>
      <c r="LT17" s="36">
        <v>1</v>
      </c>
      <c r="LU17" s="36">
        <v>1</v>
      </c>
      <c r="LV17" s="36">
        <v>1</v>
      </c>
      <c r="LW17" s="36">
        <v>1</v>
      </c>
      <c r="LX17" s="36">
        <v>1</v>
      </c>
      <c r="LY17" s="36">
        <v>0</v>
      </c>
      <c r="LZ17" s="36">
        <v>1</v>
      </c>
      <c r="MA17" s="36">
        <v>1</v>
      </c>
      <c r="MB17" s="36">
        <v>2</v>
      </c>
      <c r="MC17" s="36">
        <v>1</v>
      </c>
      <c r="MD17" s="36">
        <v>1</v>
      </c>
      <c r="ME17" s="36">
        <v>1</v>
      </c>
      <c r="MF17" s="36">
        <v>1</v>
      </c>
      <c r="MG17" s="36">
        <v>1</v>
      </c>
      <c r="MH17" s="36">
        <v>1</v>
      </c>
      <c r="MI17" s="36">
        <v>1</v>
      </c>
      <c r="MJ17" s="36">
        <v>1</v>
      </c>
      <c r="MK17" s="36">
        <v>1</v>
      </c>
      <c r="ML17" s="36">
        <v>1</v>
      </c>
      <c r="MM17" s="36">
        <v>1</v>
      </c>
      <c r="MN17" s="36">
        <v>1</v>
      </c>
      <c r="MO17" s="36">
        <v>1</v>
      </c>
      <c r="MP17" s="36">
        <v>0</v>
      </c>
      <c r="MQ17" s="36">
        <v>1</v>
      </c>
      <c r="MR17" s="36">
        <v>0</v>
      </c>
      <c r="MS17" s="36">
        <v>1</v>
      </c>
      <c r="MT17" s="36">
        <v>1</v>
      </c>
      <c r="MU17" s="36">
        <v>1</v>
      </c>
      <c r="MV17" s="36">
        <v>0</v>
      </c>
      <c r="MW17" s="36">
        <v>1</v>
      </c>
      <c r="MX17" s="36"/>
      <c r="MY17" s="37">
        <v>1</v>
      </c>
      <c r="MZ17" s="37">
        <v>1</v>
      </c>
      <c r="NA17" s="37">
        <v>1</v>
      </c>
      <c r="NB17" s="37">
        <v>1</v>
      </c>
      <c r="NC17" s="37">
        <v>0</v>
      </c>
      <c r="ND17" s="37">
        <v>0</v>
      </c>
      <c r="NE17" s="46">
        <v>0</v>
      </c>
      <c r="NF17" s="46">
        <v>0</v>
      </c>
      <c r="NG17" s="37">
        <v>1</v>
      </c>
      <c r="NH17" s="37">
        <v>1</v>
      </c>
      <c r="NI17" s="37">
        <v>1</v>
      </c>
      <c r="NJ17" s="37">
        <v>0</v>
      </c>
    </row>
    <row r="18" spans="1:374" x14ac:dyDescent="0.25">
      <c r="A18" s="2">
        <v>58</v>
      </c>
      <c r="B18" s="2" t="s">
        <v>114</v>
      </c>
      <c r="C18" s="31">
        <v>44069.390972222223</v>
      </c>
      <c r="D18" s="32" t="s">
        <v>266</v>
      </c>
      <c r="E18" s="32" t="s">
        <v>267</v>
      </c>
      <c r="F18" s="32" t="s">
        <v>268</v>
      </c>
      <c r="G18" s="32" t="s">
        <v>269</v>
      </c>
      <c r="H18" s="33" t="s">
        <v>270</v>
      </c>
      <c r="I18" s="33" t="s">
        <v>271</v>
      </c>
      <c r="J18" s="33" t="s">
        <v>272</v>
      </c>
      <c r="K18" s="33">
        <v>1</v>
      </c>
      <c r="L18" s="33">
        <v>88</v>
      </c>
      <c r="M18" s="33">
        <v>4</v>
      </c>
      <c r="N18" s="33"/>
      <c r="O18" s="33"/>
      <c r="P18" s="33"/>
      <c r="Q18" s="33">
        <v>4</v>
      </c>
      <c r="R18" s="33"/>
      <c r="S18" s="33"/>
      <c r="T18" s="33"/>
      <c r="U18" s="33"/>
      <c r="V18" s="33"/>
      <c r="W18" s="33"/>
      <c r="X18" s="33"/>
      <c r="Y18" s="33"/>
      <c r="Z18" s="33"/>
      <c r="AA18" s="33"/>
      <c r="AB18" s="33"/>
      <c r="AC18" s="33"/>
      <c r="AD18" s="33"/>
      <c r="AE18" s="33"/>
      <c r="AF18" s="33"/>
      <c r="AG18" s="33"/>
      <c r="AH18" s="33"/>
      <c r="AI18" s="33"/>
      <c r="AJ18" s="33"/>
      <c r="AK18" s="33"/>
      <c r="AL18" s="33"/>
      <c r="AM18" s="33">
        <v>3</v>
      </c>
      <c r="AN18" s="33"/>
      <c r="AO18" s="33"/>
      <c r="AP18" s="33"/>
      <c r="AQ18" s="33"/>
      <c r="AR18" s="33"/>
      <c r="AS18" s="33"/>
      <c r="AT18" s="33"/>
      <c r="AU18" s="33"/>
      <c r="AV18" s="33"/>
      <c r="AW18" s="33">
        <v>2</v>
      </c>
      <c r="AX18" s="33">
        <v>1</v>
      </c>
      <c r="AY18" s="33">
        <v>0</v>
      </c>
      <c r="AZ18" s="34">
        <v>3</v>
      </c>
      <c r="BA18" s="34">
        <v>0</v>
      </c>
      <c r="BB18" s="34">
        <v>0</v>
      </c>
      <c r="BC18" s="34">
        <v>0</v>
      </c>
      <c r="BD18" s="34">
        <v>0</v>
      </c>
      <c r="BE18" s="34">
        <v>0</v>
      </c>
      <c r="BF18" s="34">
        <v>0</v>
      </c>
      <c r="BG18" s="34">
        <v>0</v>
      </c>
      <c r="BH18" s="34">
        <v>0</v>
      </c>
      <c r="BI18" s="34">
        <v>0</v>
      </c>
      <c r="BJ18" s="34">
        <v>0</v>
      </c>
      <c r="BK18" s="34">
        <v>0</v>
      </c>
      <c r="BL18" s="34">
        <v>0</v>
      </c>
      <c r="BM18" s="34"/>
      <c r="BN18" s="34">
        <v>0</v>
      </c>
      <c r="BO18" s="34">
        <v>0</v>
      </c>
      <c r="BP18" s="34">
        <v>0</v>
      </c>
      <c r="BQ18" s="34">
        <v>0</v>
      </c>
      <c r="BR18" s="34">
        <v>0</v>
      </c>
      <c r="BS18" s="34">
        <v>0</v>
      </c>
      <c r="BT18" s="34">
        <v>0</v>
      </c>
      <c r="BU18" s="34">
        <v>0</v>
      </c>
      <c r="BV18" s="34">
        <v>0</v>
      </c>
      <c r="BW18" s="34">
        <v>1</v>
      </c>
      <c r="BX18" s="34">
        <v>0</v>
      </c>
      <c r="BY18" s="34">
        <v>0</v>
      </c>
      <c r="BZ18" s="34">
        <v>0</v>
      </c>
      <c r="CA18" s="34">
        <v>0</v>
      </c>
      <c r="CB18" s="34">
        <v>0</v>
      </c>
      <c r="CC18" s="34">
        <v>1</v>
      </c>
      <c r="CD18" s="34">
        <v>0</v>
      </c>
      <c r="CE18" s="34">
        <v>0</v>
      </c>
      <c r="CF18" s="34">
        <v>0</v>
      </c>
      <c r="CG18" s="34">
        <v>0</v>
      </c>
      <c r="CH18" s="34">
        <v>1</v>
      </c>
      <c r="CI18" s="34">
        <v>1</v>
      </c>
      <c r="CJ18" s="34">
        <v>0</v>
      </c>
      <c r="CK18" s="34">
        <v>0</v>
      </c>
      <c r="CL18" s="34">
        <v>0</v>
      </c>
      <c r="CM18" s="34">
        <v>0</v>
      </c>
      <c r="CN18" s="34">
        <v>0</v>
      </c>
      <c r="CO18" s="34">
        <v>0</v>
      </c>
      <c r="CP18" s="34">
        <v>0</v>
      </c>
      <c r="CQ18" s="34">
        <v>0</v>
      </c>
      <c r="CR18" s="34">
        <v>0</v>
      </c>
      <c r="CS18" s="34">
        <v>0</v>
      </c>
      <c r="CT18" s="34"/>
      <c r="CU18" s="34"/>
      <c r="CV18" s="34"/>
      <c r="CW18" s="34"/>
      <c r="CX18" s="34"/>
      <c r="CY18" s="34"/>
      <c r="CZ18" s="34"/>
      <c r="DA18" s="34"/>
      <c r="DB18" s="34"/>
      <c r="DC18" s="34"/>
      <c r="DD18" s="34"/>
      <c r="DE18" s="34"/>
      <c r="DF18" s="34"/>
      <c r="DG18" s="34"/>
      <c r="DH18" s="34"/>
      <c r="DI18" s="34"/>
      <c r="DJ18" s="34"/>
      <c r="DK18" s="34"/>
      <c r="DL18" s="34"/>
      <c r="DM18" s="34"/>
      <c r="DN18" s="34"/>
      <c r="DO18" s="34"/>
      <c r="DP18" s="34">
        <v>1</v>
      </c>
      <c r="DQ18" s="34">
        <v>1</v>
      </c>
      <c r="DR18" s="34">
        <v>1</v>
      </c>
      <c r="DS18" s="34">
        <v>1</v>
      </c>
      <c r="DT18" s="34">
        <v>0</v>
      </c>
      <c r="DU18" s="34">
        <v>1</v>
      </c>
      <c r="DV18" s="34">
        <v>0</v>
      </c>
      <c r="DW18" s="34">
        <v>0</v>
      </c>
      <c r="DX18" s="34">
        <v>0</v>
      </c>
      <c r="DY18" s="34">
        <v>0</v>
      </c>
      <c r="DZ18" s="34">
        <v>1</v>
      </c>
      <c r="EA18" s="34">
        <v>0</v>
      </c>
      <c r="EB18" s="34">
        <v>0</v>
      </c>
      <c r="EC18" s="34">
        <v>1</v>
      </c>
      <c r="ED18" s="34">
        <v>1</v>
      </c>
      <c r="EE18" s="34">
        <v>0</v>
      </c>
      <c r="EF18" s="34">
        <v>0</v>
      </c>
      <c r="EG18" s="34">
        <v>0</v>
      </c>
      <c r="EH18" s="34">
        <v>0</v>
      </c>
      <c r="EI18" s="34">
        <v>0</v>
      </c>
      <c r="EJ18" s="34">
        <v>1</v>
      </c>
      <c r="EK18" s="34">
        <v>0</v>
      </c>
      <c r="EL18" s="34">
        <v>1</v>
      </c>
      <c r="EM18" s="34"/>
      <c r="EN18" s="34">
        <v>0</v>
      </c>
      <c r="EO18" s="34">
        <v>0</v>
      </c>
      <c r="EP18" s="34">
        <v>0</v>
      </c>
      <c r="EQ18" s="34">
        <v>0</v>
      </c>
      <c r="ER18" s="34">
        <v>0</v>
      </c>
      <c r="ES18" s="34">
        <v>0</v>
      </c>
      <c r="ET18" s="34">
        <v>0</v>
      </c>
      <c r="EU18" s="34">
        <v>0</v>
      </c>
      <c r="EV18" s="34">
        <v>0</v>
      </c>
      <c r="EW18" s="34">
        <v>0</v>
      </c>
      <c r="EX18" s="34">
        <v>0</v>
      </c>
      <c r="EY18" s="34">
        <v>0</v>
      </c>
      <c r="EZ18" s="34">
        <v>0</v>
      </c>
      <c r="FA18" s="34">
        <v>1</v>
      </c>
      <c r="FB18" s="34">
        <v>0</v>
      </c>
      <c r="FC18" s="34">
        <v>0</v>
      </c>
      <c r="FD18" s="34">
        <v>0</v>
      </c>
      <c r="FE18" s="34">
        <v>0</v>
      </c>
      <c r="FF18" s="34">
        <v>1</v>
      </c>
      <c r="FG18" s="34">
        <v>1</v>
      </c>
      <c r="FH18" s="34">
        <v>0</v>
      </c>
      <c r="FI18" s="34">
        <v>1</v>
      </c>
      <c r="FJ18" s="34">
        <v>1</v>
      </c>
      <c r="FK18" s="34">
        <v>0</v>
      </c>
      <c r="FL18" s="34">
        <v>0</v>
      </c>
      <c r="FM18" s="34">
        <v>0</v>
      </c>
      <c r="FN18" s="34">
        <v>0</v>
      </c>
      <c r="FO18" s="34">
        <v>0</v>
      </c>
      <c r="FP18" s="34">
        <v>0</v>
      </c>
      <c r="FQ18" s="34">
        <v>0</v>
      </c>
      <c r="FR18" s="34">
        <v>0</v>
      </c>
      <c r="FS18" s="34">
        <v>0</v>
      </c>
      <c r="FT18" s="34">
        <v>0</v>
      </c>
      <c r="FU18" s="34">
        <v>0</v>
      </c>
      <c r="FV18" s="34">
        <v>0</v>
      </c>
      <c r="FW18" s="34">
        <v>1</v>
      </c>
      <c r="FX18" s="34">
        <v>1</v>
      </c>
      <c r="FY18" s="34">
        <v>1</v>
      </c>
      <c r="FZ18" s="34">
        <v>0</v>
      </c>
      <c r="GA18" s="34">
        <v>0</v>
      </c>
      <c r="GB18" s="34">
        <v>0</v>
      </c>
      <c r="GC18" s="34">
        <v>1</v>
      </c>
      <c r="GD18" s="34">
        <v>1</v>
      </c>
      <c r="GE18" s="34">
        <v>0</v>
      </c>
      <c r="GF18" s="34">
        <v>1</v>
      </c>
      <c r="GG18" s="34">
        <v>0</v>
      </c>
      <c r="GH18" s="34">
        <v>0</v>
      </c>
      <c r="GI18" s="34">
        <v>1</v>
      </c>
      <c r="GJ18" s="34">
        <v>1</v>
      </c>
      <c r="GK18" s="34">
        <v>0</v>
      </c>
      <c r="GL18" s="34">
        <v>0</v>
      </c>
      <c r="GM18" s="34">
        <v>0</v>
      </c>
      <c r="GN18" s="34">
        <v>0</v>
      </c>
      <c r="GO18" s="34">
        <v>0</v>
      </c>
      <c r="GP18" s="34">
        <v>0</v>
      </c>
      <c r="GQ18" s="34">
        <v>0</v>
      </c>
      <c r="GR18" s="34">
        <v>0</v>
      </c>
      <c r="GS18" s="34">
        <v>0</v>
      </c>
      <c r="GT18" s="34">
        <v>1</v>
      </c>
      <c r="GU18" s="34">
        <v>1</v>
      </c>
      <c r="GV18" s="34">
        <v>1</v>
      </c>
      <c r="GW18" s="34">
        <v>1</v>
      </c>
      <c r="GX18" s="34">
        <v>1</v>
      </c>
      <c r="GY18" s="34">
        <v>1</v>
      </c>
      <c r="GZ18" s="34">
        <v>1</v>
      </c>
      <c r="HA18" s="34">
        <v>1</v>
      </c>
      <c r="HB18" s="34">
        <v>0</v>
      </c>
      <c r="HC18" s="34">
        <v>0</v>
      </c>
      <c r="HD18" s="34">
        <v>0</v>
      </c>
      <c r="HE18" s="34">
        <v>0</v>
      </c>
      <c r="HF18" s="34">
        <v>0</v>
      </c>
      <c r="HG18" s="34">
        <v>0</v>
      </c>
      <c r="HH18" s="34">
        <v>0</v>
      </c>
      <c r="HI18" s="34">
        <v>0</v>
      </c>
      <c r="HJ18" s="34">
        <v>0</v>
      </c>
      <c r="HK18" s="34">
        <v>0</v>
      </c>
      <c r="HL18" s="34">
        <v>0</v>
      </c>
      <c r="HM18" s="34">
        <v>0</v>
      </c>
      <c r="HN18" s="34">
        <v>0</v>
      </c>
      <c r="HO18" s="34">
        <v>0</v>
      </c>
      <c r="HP18" s="34">
        <v>0</v>
      </c>
      <c r="HQ18" s="34">
        <v>0</v>
      </c>
      <c r="HR18" s="34">
        <v>0</v>
      </c>
      <c r="HS18" s="34">
        <v>0</v>
      </c>
      <c r="HT18" s="34">
        <v>0</v>
      </c>
      <c r="HU18" s="34">
        <v>0</v>
      </c>
      <c r="HV18" s="34">
        <v>0</v>
      </c>
      <c r="HW18" s="34">
        <v>0</v>
      </c>
      <c r="HX18" s="34">
        <v>1</v>
      </c>
      <c r="HY18" s="34">
        <v>0</v>
      </c>
      <c r="HZ18" s="34">
        <v>0</v>
      </c>
      <c r="IA18" s="34">
        <v>0</v>
      </c>
      <c r="IB18" s="34">
        <v>1</v>
      </c>
      <c r="IC18" s="34">
        <v>1</v>
      </c>
      <c r="ID18" s="34">
        <v>1</v>
      </c>
      <c r="IE18" s="34">
        <v>1</v>
      </c>
      <c r="IF18" s="34">
        <v>0</v>
      </c>
      <c r="IG18" s="34">
        <v>0</v>
      </c>
      <c r="IH18" s="34">
        <v>0</v>
      </c>
      <c r="II18" s="34">
        <v>0</v>
      </c>
      <c r="IJ18" s="34">
        <v>0</v>
      </c>
      <c r="IK18" s="34">
        <v>0</v>
      </c>
      <c r="IL18" s="34">
        <v>0</v>
      </c>
      <c r="IM18" s="34">
        <v>0</v>
      </c>
      <c r="IN18" s="34">
        <v>0</v>
      </c>
      <c r="IO18" s="34">
        <v>0</v>
      </c>
      <c r="IP18" s="34">
        <v>0</v>
      </c>
      <c r="IQ18" s="34">
        <v>0</v>
      </c>
      <c r="IR18" s="34">
        <v>0</v>
      </c>
      <c r="IS18" s="34">
        <v>0</v>
      </c>
      <c r="IT18" s="34">
        <v>0</v>
      </c>
      <c r="IU18" s="34">
        <v>0</v>
      </c>
      <c r="IV18" s="34">
        <v>0</v>
      </c>
      <c r="IW18" s="34">
        <v>0</v>
      </c>
      <c r="IX18" s="34">
        <v>0</v>
      </c>
      <c r="IY18" s="34">
        <v>0</v>
      </c>
      <c r="IZ18" s="34">
        <v>0</v>
      </c>
      <c r="JA18" s="34">
        <v>0</v>
      </c>
      <c r="JB18" s="34">
        <v>1</v>
      </c>
      <c r="JC18" s="34">
        <v>1</v>
      </c>
      <c r="JD18" s="34">
        <v>3</v>
      </c>
      <c r="JE18" s="34">
        <v>2</v>
      </c>
      <c r="JF18" s="34">
        <v>3</v>
      </c>
      <c r="JG18" s="34">
        <v>3</v>
      </c>
      <c r="JH18" s="46">
        <v>2</v>
      </c>
      <c r="JI18" s="46">
        <v>2</v>
      </c>
      <c r="JJ18" s="46">
        <v>1</v>
      </c>
      <c r="JK18" s="46">
        <v>2</v>
      </c>
      <c r="JL18" s="35">
        <v>1</v>
      </c>
      <c r="JM18" s="35">
        <v>1</v>
      </c>
      <c r="JN18" s="46">
        <v>1</v>
      </c>
      <c r="JO18" s="46">
        <v>1</v>
      </c>
      <c r="JP18" s="35">
        <v>2</v>
      </c>
      <c r="JQ18" s="35">
        <v>2</v>
      </c>
      <c r="JR18" s="46">
        <v>1</v>
      </c>
      <c r="JS18" s="35">
        <v>0</v>
      </c>
      <c r="JT18" s="35">
        <v>1</v>
      </c>
      <c r="JU18" s="35">
        <v>3</v>
      </c>
      <c r="JV18" s="35">
        <v>1</v>
      </c>
      <c r="JW18" s="35">
        <v>1</v>
      </c>
      <c r="JX18" s="35">
        <v>1</v>
      </c>
      <c r="JY18" s="35">
        <v>1</v>
      </c>
      <c r="JZ18" s="35">
        <v>3</v>
      </c>
      <c r="KA18" s="35">
        <v>2</v>
      </c>
      <c r="KB18" s="35">
        <v>1</v>
      </c>
      <c r="KC18" s="35">
        <v>0</v>
      </c>
      <c r="KD18" s="46">
        <v>1</v>
      </c>
      <c r="KE18" s="35">
        <v>0</v>
      </c>
      <c r="KF18" s="35">
        <v>1</v>
      </c>
      <c r="KG18" s="36">
        <v>1</v>
      </c>
      <c r="KH18" s="36">
        <v>1</v>
      </c>
      <c r="KI18" s="36">
        <v>1</v>
      </c>
      <c r="KJ18" s="36">
        <v>1</v>
      </c>
      <c r="KK18" s="36">
        <v>1</v>
      </c>
      <c r="KL18" s="36">
        <v>1</v>
      </c>
      <c r="KM18" s="36">
        <v>1</v>
      </c>
      <c r="KN18" s="36">
        <v>3</v>
      </c>
      <c r="KO18" s="36"/>
      <c r="KP18" s="36">
        <v>3</v>
      </c>
      <c r="KQ18" s="36">
        <v>2</v>
      </c>
      <c r="KR18" s="36">
        <v>2</v>
      </c>
      <c r="KS18" s="36">
        <v>2</v>
      </c>
      <c r="KT18" s="36">
        <v>3</v>
      </c>
      <c r="KU18" s="36">
        <v>0</v>
      </c>
      <c r="KV18" s="36">
        <v>3</v>
      </c>
      <c r="KW18" s="36">
        <v>0</v>
      </c>
      <c r="KX18" s="36">
        <v>3</v>
      </c>
      <c r="KY18" s="36">
        <v>0</v>
      </c>
      <c r="KZ18" s="36">
        <v>3</v>
      </c>
      <c r="LA18" s="36">
        <v>0</v>
      </c>
      <c r="LB18" s="36">
        <v>3</v>
      </c>
      <c r="LC18" s="36">
        <v>0</v>
      </c>
      <c r="LD18" s="36">
        <v>3</v>
      </c>
      <c r="LE18" s="36">
        <v>0</v>
      </c>
      <c r="LF18" s="36">
        <v>1</v>
      </c>
      <c r="LG18" s="36">
        <v>1</v>
      </c>
      <c r="LH18" s="36">
        <v>1</v>
      </c>
      <c r="LI18" s="36">
        <v>0</v>
      </c>
      <c r="LJ18" s="36">
        <v>3</v>
      </c>
      <c r="LK18" s="36">
        <v>0</v>
      </c>
      <c r="LL18" s="36">
        <v>1</v>
      </c>
      <c r="LM18" s="36">
        <v>1</v>
      </c>
      <c r="LN18" s="36">
        <v>1</v>
      </c>
      <c r="LO18" s="36">
        <v>1</v>
      </c>
      <c r="LP18" s="36">
        <v>1</v>
      </c>
      <c r="LQ18" s="36">
        <v>1</v>
      </c>
      <c r="LR18" s="36">
        <v>0</v>
      </c>
      <c r="LS18" s="36">
        <v>1</v>
      </c>
      <c r="LT18" s="36">
        <v>1</v>
      </c>
      <c r="LU18" s="36">
        <v>1</v>
      </c>
      <c r="LV18" s="36">
        <v>1</v>
      </c>
      <c r="LW18" s="36">
        <v>1</v>
      </c>
      <c r="LX18" s="36">
        <v>1</v>
      </c>
      <c r="LY18" s="36">
        <v>0</v>
      </c>
      <c r="LZ18" s="36">
        <v>1</v>
      </c>
      <c r="MA18" s="36">
        <v>1</v>
      </c>
      <c r="MB18" s="36">
        <v>2</v>
      </c>
      <c r="MC18" s="36">
        <v>3</v>
      </c>
      <c r="MD18" s="36">
        <v>1</v>
      </c>
      <c r="ME18" s="36">
        <v>1</v>
      </c>
      <c r="MF18" s="36">
        <v>1</v>
      </c>
      <c r="MG18" s="36">
        <v>1</v>
      </c>
      <c r="MH18" s="36">
        <v>1</v>
      </c>
      <c r="MI18" s="36">
        <v>1</v>
      </c>
      <c r="MJ18" s="36">
        <v>1</v>
      </c>
      <c r="MK18" s="36">
        <v>1</v>
      </c>
      <c r="ML18" s="36">
        <v>1</v>
      </c>
      <c r="MM18" s="36">
        <v>1</v>
      </c>
      <c r="MN18" s="36">
        <v>1</v>
      </c>
      <c r="MO18" s="36">
        <v>1</v>
      </c>
      <c r="MP18" s="36">
        <v>0</v>
      </c>
      <c r="MQ18" s="36">
        <v>1</v>
      </c>
      <c r="MR18" s="36">
        <v>1</v>
      </c>
      <c r="MS18" s="36">
        <v>1</v>
      </c>
      <c r="MT18" s="36">
        <v>1</v>
      </c>
      <c r="MU18" s="36">
        <v>1</v>
      </c>
      <c r="MV18" s="36">
        <v>0</v>
      </c>
      <c r="MW18" s="36">
        <v>1</v>
      </c>
      <c r="MX18" s="36"/>
      <c r="MY18" s="37">
        <v>1</v>
      </c>
      <c r="MZ18" s="37">
        <v>1</v>
      </c>
      <c r="NA18" s="37">
        <v>1</v>
      </c>
      <c r="NB18" s="37">
        <v>1</v>
      </c>
      <c r="NC18" s="37">
        <v>0</v>
      </c>
      <c r="ND18" s="37">
        <v>0</v>
      </c>
      <c r="NE18" s="46">
        <v>0</v>
      </c>
      <c r="NF18" s="46">
        <v>0</v>
      </c>
      <c r="NG18" s="37">
        <v>1</v>
      </c>
      <c r="NH18" s="37">
        <v>0</v>
      </c>
      <c r="NI18" s="37">
        <v>1</v>
      </c>
      <c r="NJ18" s="37">
        <v>0</v>
      </c>
    </row>
    <row r="19" spans="1:374" x14ac:dyDescent="0.25">
      <c r="A19" s="2">
        <v>59</v>
      </c>
      <c r="B19" s="2" t="s">
        <v>114</v>
      </c>
      <c r="C19" s="31">
        <v>44069.632638888892</v>
      </c>
      <c r="D19" s="32" t="s">
        <v>122</v>
      </c>
      <c r="E19" s="32" t="s">
        <v>273</v>
      </c>
      <c r="F19" s="32" t="s">
        <v>274</v>
      </c>
      <c r="G19" s="32" t="s">
        <v>275</v>
      </c>
      <c r="H19" s="33" t="s">
        <v>126</v>
      </c>
      <c r="I19" s="33" t="s">
        <v>276</v>
      </c>
      <c r="J19" s="33" t="s">
        <v>277</v>
      </c>
      <c r="K19" s="33">
        <v>1</v>
      </c>
      <c r="L19" s="33">
        <v>30</v>
      </c>
      <c r="M19" s="33">
        <v>3</v>
      </c>
      <c r="N19" s="33"/>
      <c r="O19" s="33"/>
      <c r="P19" s="33">
        <v>1</v>
      </c>
      <c r="Q19" s="33"/>
      <c r="R19" s="33"/>
      <c r="S19" s="33"/>
      <c r="T19" s="33"/>
      <c r="U19" s="33"/>
      <c r="V19" s="33"/>
      <c r="W19" s="33"/>
      <c r="X19" s="33"/>
      <c r="Y19" s="33"/>
      <c r="Z19" s="33"/>
      <c r="AA19" s="33"/>
      <c r="AB19" s="33"/>
      <c r="AC19" s="33"/>
      <c r="AD19" s="33"/>
      <c r="AE19" s="33"/>
      <c r="AF19" s="33"/>
      <c r="AG19" s="33">
        <v>2</v>
      </c>
      <c r="AH19" s="33"/>
      <c r="AI19" s="33"/>
      <c r="AJ19" s="33"/>
      <c r="AK19" s="33"/>
      <c r="AL19" s="33"/>
      <c r="AM19" s="33"/>
      <c r="AN19" s="33"/>
      <c r="AO19" s="33"/>
      <c r="AP19" s="33"/>
      <c r="AQ19" s="33"/>
      <c r="AR19" s="33"/>
      <c r="AS19" s="33"/>
      <c r="AT19" s="33"/>
      <c r="AU19" s="33"/>
      <c r="AV19" s="33"/>
      <c r="AW19" s="33">
        <v>1</v>
      </c>
      <c r="AX19" s="33">
        <v>1</v>
      </c>
      <c r="AY19" s="33">
        <v>0</v>
      </c>
      <c r="AZ19" s="34">
        <v>2</v>
      </c>
      <c r="BA19" s="34">
        <v>1</v>
      </c>
      <c r="BB19" s="34">
        <v>0</v>
      </c>
      <c r="BC19" s="34">
        <v>0</v>
      </c>
      <c r="BD19" s="34">
        <v>0</v>
      </c>
      <c r="BE19" s="34">
        <v>0</v>
      </c>
      <c r="BF19" s="34">
        <v>0</v>
      </c>
      <c r="BG19" s="34">
        <v>0</v>
      </c>
      <c r="BH19" s="34">
        <v>0</v>
      </c>
      <c r="BI19" s="34">
        <v>0</v>
      </c>
      <c r="BJ19" s="34">
        <v>0</v>
      </c>
      <c r="BK19" s="34">
        <v>1</v>
      </c>
      <c r="BL19" s="34">
        <v>0</v>
      </c>
      <c r="BM19" s="34"/>
      <c r="BN19" s="34">
        <v>0</v>
      </c>
      <c r="BO19" s="34">
        <v>0</v>
      </c>
      <c r="BP19" s="34">
        <v>0</v>
      </c>
      <c r="BQ19" s="34">
        <v>0</v>
      </c>
      <c r="BR19" s="34">
        <v>0</v>
      </c>
      <c r="BS19" s="34">
        <v>0</v>
      </c>
      <c r="BT19" s="34">
        <v>0</v>
      </c>
      <c r="BU19" s="34">
        <v>0</v>
      </c>
      <c r="BV19" s="34">
        <v>0</v>
      </c>
      <c r="BW19" s="34">
        <v>1</v>
      </c>
      <c r="BX19" s="34">
        <v>0</v>
      </c>
      <c r="BY19" s="34">
        <v>0</v>
      </c>
      <c r="BZ19" s="34">
        <v>0</v>
      </c>
      <c r="CA19" s="34">
        <v>0</v>
      </c>
      <c r="CB19" s="34">
        <v>0</v>
      </c>
      <c r="CC19" s="34">
        <v>1</v>
      </c>
      <c r="CD19" s="34">
        <v>0</v>
      </c>
      <c r="CE19" s="34">
        <v>1</v>
      </c>
      <c r="CF19" s="34">
        <v>0</v>
      </c>
      <c r="CG19" s="34">
        <v>0</v>
      </c>
      <c r="CH19" s="34">
        <v>1</v>
      </c>
      <c r="CI19" s="34">
        <v>0</v>
      </c>
      <c r="CJ19" s="34">
        <v>0</v>
      </c>
      <c r="CK19" s="34">
        <v>0</v>
      </c>
      <c r="CL19" s="34">
        <v>0</v>
      </c>
      <c r="CM19" s="34">
        <v>0</v>
      </c>
      <c r="CN19" s="34">
        <v>0</v>
      </c>
      <c r="CO19" s="34">
        <v>0</v>
      </c>
      <c r="CP19" s="34">
        <v>0</v>
      </c>
      <c r="CQ19" s="34">
        <v>0</v>
      </c>
      <c r="CR19" s="34">
        <v>0</v>
      </c>
      <c r="CS19" s="34">
        <v>1</v>
      </c>
      <c r="CT19" s="34">
        <v>1</v>
      </c>
      <c r="CU19" s="34">
        <v>0</v>
      </c>
      <c r="CV19" s="34">
        <v>0</v>
      </c>
      <c r="CW19" s="34">
        <v>0</v>
      </c>
      <c r="CX19" s="34">
        <v>0</v>
      </c>
      <c r="CY19" s="34">
        <v>1</v>
      </c>
      <c r="CZ19" s="34">
        <v>0</v>
      </c>
      <c r="DA19" s="34">
        <v>0</v>
      </c>
      <c r="DB19" s="34"/>
      <c r="DC19" s="34">
        <v>0</v>
      </c>
      <c r="DD19" s="34">
        <v>0</v>
      </c>
      <c r="DE19" s="34">
        <v>1</v>
      </c>
      <c r="DF19" s="34">
        <v>0</v>
      </c>
      <c r="DG19" s="34">
        <v>0</v>
      </c>
      <c r="DH19" s="34"/>
      <c r="DI19" s="34"/>
      <c r="DJ19" s="34"/>
      <c r="DK19" s="34"/>
      <c r="DL19" s="34"/>
      <c r="DM19" s="34"/>
      <c r="DN19" s="34"/>
      <c r="DO19" s="34"/>
      <c r="DP19" s="34">
        <v>1</v>
      </c>
      <c r="DQ19" s="34">
        <v>1</v>
      </c>
      <c r="DR19" s="34">
        <v>1</v>
      </c>
      <c r="DS19" s="34">
        <v>1</v>
      </c>
      <c r="DT19" s="34">
        <v>0</v>
      </c>
      <c r="DU19" s="34">
        <v>0</v>
      </c>
      <c r="DV19" s="34">
        <v>1</v>
      </c>
      <c r="DW19" s="34">
        <v>0</v>
      </c>
      <c r="DX19" s="34">
        <v>0</v>
      </c>
      <c r="DY19" s="34">
        <v>1</v>
      </c>
      <c r="DZ19" s="34">
        <v>1</v>
      </c>
      <c r="EA19" s="34">
        <v>0</v>
      </c>
      <c r="EB19" s="34">
        <v>1</v>
      </c>
      <c r="EC19" s="34">
        <v>1</v>
      </c>
      <c r="ED19" s="34">
        <v>0</v>
      </c>
      <c r="EE19" s="34">
        <v>1</v>
      </c>
      <c r="EF19" s="34">
        <v>0</v>
      </c>
      <c r="EG19" s="34">
        <v>0</v>
      </c>
      <c r="EH19" s="34">
        <v>0</v>
      </c>
      <c r="EI19" s="34">
        <v>0</v>
      </c>
      <c r="EJ19" s="34">
        <v>1</v>
      </c>
      <c r="EK19" s="34">
        <v>0</v>
      </c>
      <c r="EL19" s="34">
        <v>0</v>
      </c>
      <c r="EM19" s="34"/>
      <c r="EN19" s="34">
        <v>0</v>
      </c>
      <c r="EO19" s="34">
        <v>0</v>
      </c>
      <c r="EP19" s="34">
        <v>0</v>
      </c>
      <c r="EQ19" s="34">
        <v>0</v>
      </c>
      <c r="ER19" s="34">
        <v>0</v>
      </c>
      <c r="ES19" s="34">
        <v>0</v>
      </c>
      <c r="ET19" s="34">
        <v>0</v>
      </c>
      <c r="EU19" s="34">
        <v>0</v>
      </c>
      <c r="EV19" s="34">
        <v>0</v>
      </c>
      <c r="EW19" s="34">
        <v>0</v>
      </c>
      <c r="EX19" s="34">
        <v>0</v>
      </c>
      <c r="EY19" s="34">
        <v>0</v>
      </c>
      <c r="EZ19" s="34">
        <v>0</v>
      </c>
      <c r="FA19" s="34">
        <v>1</v>
      </c>
      <c r="FB19" s="34">
        <v>1</v>
      </c>
      <c r="FC19" s="34">
        <v>0</v>
      </c>
      <c r="FD19" s="34">
        <v>0</v>
      </c>
      <c r="FE19" s="34">
        <v>0</v>
      </c>
      <c r="FF19" s="34">
        <v>0</v>
      </c>
      <c r="FG19" s="34">
        <v>1</v>
      </c>
      <c r="FH19" s="34">
        <v>0</v>
      </c>
      <c r="FI19" s="34">
        <v>1</v>
      </c>
      <c r="FJ19" s="34">
        <v>0</v>
      </c>
      <c r="FK19" s="34">
        <v>0</v>
      </c>
      <c r="FL19" s="34">
        <v>0</v>
      </c>
      <c r="FM19" s="34">
        <v>0</v>
      </c>
      <c r="FN19" s="34">
        <v>0</v>
      </c>
      <c r="FO19" s="34">
        <v>0</v>
      </c>
      <c r="FP19" s="34">
        <v>0</v>
      </c>
      <c r="FQ19" s="34">
        <v>0</v>
      </c>
      <c r="FR19" s="34">
        <v>0</v>
      </c>
      <c r="FS19" s="34">
        <v>0</v>
      </c>
      <c r="FT19" s="34">
        <v>0</v>
      </c>
      <c r="FU19" s="34">
        <v>0</v>
      </c>
      <c r="FV19" s="34">
        <v>0</v>
      </c>
      <c r="FW19" s="34">
        <v>1</v>
      </c>
      <c r="FX19" s="34">
        <v>1</v>
      </c>
      <c r="FY19" s="34">
        <v>1</v>
      </c>
      <c r="FZ19" s="34">
        <v>0</v>
      </c>
      <c r="GA19" s="34">
        <v>0</v>
      </c>
      <c r="GB19" s="34">
        <v>0</v>
      </c>
      <c r="GC19" s="34">
        <v>1</v>
      </c>
      <c r="GD19" s="34">
        <v>1</v>
      </c>
      <c r="GE19" s="34">
        <v>0</v>
      </c>
      <c r="GF19" s="34">
        <v>1</v>
      </c>
      <c r="GG19" s="34">
        <v>0</v>
      </c>
      <c r="GH19" s="34">
        <v>0</v>
      </c>
      <c r="GI19" s="34">
        <v>1</v>
      </c>
      <c r="GJ19" s="34">
        <v>0</v>
      </c>
      <c r="GK19" s="34">
        <v>0</v>
      </c>
      <c r="GL19" s="34">
        <v>0</v>
      </c>
      <c r="GM19" s="34">
        <v>0</v>
      </c>
      <c r="GN19" s="34">
        <v>0</v>
      </c>
      <c r="GO19" s="34">
        <v>0</v>
      </c>
      <c r="GP19" s="34">
        <v>0</v>
      </c>
      <c r="GQ19" s="34">
        <v>0</v>
      </c>
      <c r="GR19" s="34">
        <v>0</v>
      </c>
      <c r="GS19" s="34">
        <v>0</v>
      </c>
      <c r="GT19" s="34">
        <v>1</v>
      </c>
      <c r="GU19" s="34">
        <v>1</v>
      </c>
      <c r="GV19" s="34">
        <v>1</v>
      </c>
      <c r="GW19" s="34">
        <v>1</v>
      </c>
      <c r="GX19" s="34">
        <v>1</v>
      </c>
      <c r="GY19" s="34">
        <v>0</v>
      </c>
      <c r="GZ19" s="34">
        <v>1</v>
      </c>
      <c r="HA19" s="34">
        <v>1</v>
      </c>
      <c r="HB19" s="34">
        <v>1</v>
      </c>
      <c r="HC19" s="34">
        <v>0</v>
      </c>
      <c r="HD19" s="34">
        <v>0</v>
      </c>
      <c r="HE19" s="34">
        <v>0</v>
      </c>
      <c r="HF19" s="34">
        <v>0</v>
      </c>
      <c r="HG19" s="34">
        <v>0</v>
      </c>
      <c r="HH19" s="34">
        <v>0</v>
      </c>
      <c r="HI19" s="34">
        <v>0</v>
      </c>
      <c r="HJ19" s="34">
        <v>0</v>
      </c>
      <c r="HK19" s="34">
        <v>0</v>
      </c>
      <c r="HL19" s="34">
        <v>0</v>
      </c>
      <c r="HM19" s="34">
        <v>0</v>
      </c>
      <c r="HN19" s="34">
        <v>1</v>
      </c>
      <c r="HO19" s="34">
        <v>0</v>
      </c>
      <c r="HP19" s="34">
        <v>0</v>
      </c>
      <c r="HQ19" s="34">
        <v>0</v>
      </c>
      <c r="HR19" s="34">
        <v>0</v>
      </c>
      <c r="HS19" s="34">
        <v>0</v>
      </c>
      <c r="HT19" s="34">
        <v>0</v>
      </c>
      <c r="HU19" s="34">
        <v>0</v>
      </c>
      <c r="HV19" s="34">
        <v>0</v>
      </c>
      <c r="HW19" s="34">
        <v>0</v>
      </c>
      <c r="HX19" s="34">
        <v>1</v>
      </c>
      <c r="HY19" s="34">
        <v>0</v>
      </c>
      <c r="HZ19" s="34">
        <v>0</v>
      </c>
      <c r="IA19" s="34">
        <v>1</v>
      </c>
      <c r="IB19" s="34">
        <v>1</v>
      </c>
      <c r="IC19" s="34">
        <v>0</v>
      </c>
      <c r="ID19" s="34">
        <v>1</v>
      </c>
      <c r="IE19" s="34">
        <v>1</v>
      </c>
      <c r="IF19" s="34">
        <v>1</v>
      </c>
      <c r="IG19" s="34">
        <v>1</v>
      </c>
      <c r="IH19" s="34">
        <v>0</v>
      </c>
      <c r="II19" s="34">
        <v>0</v>
      </c>
      <c r="IJ19" s="34">
        <v>0</v>
      </c>
      <c r="IK19" s="34">
        <v>0</v>
      </c>
      <c r="IL19" s="34">
        <v>1</v>
      </c>
      <c r="IM19" s="34">
        <v>0</v>
      </c>
      <c r="IN19" s="34">
        <v>1</v>
      </c>
      <c r="IO19" s="34">
        <v>0</v>
      </c>
      <c r="IP19" s="34">
        <v>0</v>
      </c>
      <c r="IQ19" s="34">
        <v>1</v>
      </c>
      <c r="IR19" s="34">
        <v>0</v>
      </c>
      <c r="IS19" s="34">
        <v>0</v>
      </c>
      <c r="IT19" s="34">
        <v>0</v>
      </c>
      <c r="IU19" s="34">
        <v>0</v>
      </c>
      <c r="IV19" s="34">
        <v>0</v>
      </c>
      <c r="IW19" s="34">
        <v>0</v>
      </c>
      <c r="IX19" s="34">
        <v>0</v>
      </c>
      <c r="IY19" s="34">
        <v>0</v>
      </c>
      <c r="IZ19" s="34">
        <v>0</v>
      </c>
      <c r="JA19" s="34">
        <v>0</v>
      </c>
      <c r="JB19" s="34">
        <v>1</v>
      </c>
      <c r="JC19" s="34">
        <v>1</v>
      </c>
      <c r="JD19" s="34">
        <v>2</v>
      </c>
      <c r="JE19" s="34">
        <v>3</v>
      </c>
      <c r="JF19" s="34">
        <v>3</v>
      </c>
      <c r="JG19" s="34">
        <v>3</v>
      </c>
      <c r="JH19" s="46">
        <v>2</v>
      </c>
      <c r="JI19" s="46">
        <v>2</v>
      </c>
      <c r="JJ19" s="46">
        <v>2</v>
      </c>
      <c r="JK19" s="46">
        <v>2</v>
      </c>
      <c r="JL19" s="35">
        <v>1</v>
      </c>
      <c r="JM19" s="35">
        <v>2</v>
      </c>
      <c r="JN19" s="46">
        <v>1</v>
      </c>
      <c r="JO19" s="46">
        <v>1</v>
      </c>
      <c r="JP19" s="35">
        <v>1</v>
      </c>
      <c r="JQ19" s="35">
        <v>1</v>
      </c>
      <c r="JR19" s="46">
        <v>1</v>
      </c>
      <c r="JS19" s="35">
        <v>0</v>
      </c>
      <c r="JT19" s="35">
        <v>1</v>
      </c>
      <c r="JU19" s="35">
        <v>3</v>
      </c>
      <c r="JV19" s="35">
        <v>1</v>
      </c>
      <c r="JW19" s="35">
        <v>1</v>
      </c>
      <c r="JX19" s="35">
        <v>1</v>
      </c>
      <c r="JY19" s="35">
        <v>1</v>
      </c>
      <c r="JZ19" s="35">
        <v>3</v>
      </c>
      <c r="KA19" s="35">
        <v>2</v>
      </c>
      <c r="KB19" s="35">
        <v>1</v>
      </c>
      <c r="KC19" s="35">
        <v>1</v>
      </c>
      <c r="KD19" s="46">
        <v>1</v>
      </c>
      <c r="KE19" s="35">
        <v>0</v>
      </c>
      <c r="KF19" s="35">
        <v>1</v>
      </c>
      <c r="KG19" s="36">
        <v>2</v>
      </c>
      <c r="KH19" s="36">
        <v>1</v>
      </c>
      <c r="KI19" s="36">
        <v>1</v>
      </c>
      <c r="KJ19" s="36">
        <v>1</v>
      </c>
      <c r="KK19" s="36">
        <v>1</v>
      </c>
      <c r="KL19" s="36">
        <v>1</v>
      </c>
      <c r="KM19" s="36">
        <v>1</v>
      </c>
      <c r="KN19" s="36">
        <v>3</v>
      </c>
      <c r="KO19" s="36"/>
      <c r="KP19" s="36">
        <v>2</v>
      </c>
      <c r="KQ19" s="36">
        <v>2</v>
      </c>
      <c r="KR19" s="36">
        <v>2</v>
      </c>
      <c r="KS19" s="36">
        <v>2</v>
      </c>
      <c r="KT19" s="36">
        <v>2</v>
      </c>
      <c r="KU19" s="36">
        <v>0</v>
      </c>
      <c r="KV19" s="36">
        <v>2</v>
      </c>
      <c r="KW19" s="36">
        <v>0</v>
      </c>
      <c r="KX19" s="36">
        <v>2</v>
      </c>
      <c r="KY19" s="36">
        <v>0</v>
      </c>
      <c r="KZ19" s="36">
        <v>2</v>
      </c>
      <c r="LA19" s="36">
        <v>0</v>
      </c>
      <c r="LB19" s="36">
        <v>3</v>
      </c>
      <c r="LC19" s="36">
        <v>0</v>
      </c>
      <c r="LD19" s="36">
        <v>3</v>
      </c>
      <c r="LE19" s="36">
        <v>0</v>
      </c>
      <c r="LF19" s="36">
        <v>1</v>
      </c>
      <c r="LG19" s="36">
        <v>2</v>
      </c>
      <c r="LH19" s="36">
        <v>2</v>
      </c>
      <c r="LI19" s="36">
        <v>0</v>
      </c>
      <c r="LJ19" s="36">
        <v>2</v>
      </c>
      <c r="LK19" s="36">
        <v>0</v>
      </c>
      <c r="LL19" s="36">
        <v>0</v>
      </c>
      <c r="LM19" s="36">
        <v>1</v>
      </c>
      <c r="LN19" s="36">
        <v>0</v>
      </c>
      <c r="LO19" s="36">
        <v>1</v>
      </c>
      <c r="LP19" s="36">
        <v>1</v>
      </c>
      <c r="LQ19" s="36">
        <v>1</v>
      </c>
      <c r="LR19" s="36">
        <v>0</v>
      </c>
      <c r="LS19" s="36">
        <v>1</v>
      </c>
      <c r="LT19" s="36">
        <v>1</v>
      </c>
      <c r="LU19" s="36">
        <v>1</v>
      </c>
      <c r="LV19" s="36">
        <v>1</v>
      </c>
      <c r="LW19" s="36">
        <v>1</v>
      </c>
      <c r="LX19" s="36">
        <v>1</v>
      </c>
      <c r="LY19" s="36">
        <v>0</v>
      </c>
      <c r="LZ19" s="36">
        <v>2</v>
      </c>
      <c r="MA19" s="36">
        <v>1</v>
      </c>
      <c r="MB19" s="36">
        <v>1</v>
      </c>
      <c r="MC19" s="36">
        <v>1</v>
      </c>
      <c r="MD19" s="36">
        <v>1</v>
      </c>
      <c r="ME19" s="36">
        <v>1</v>
      </c>
      <c r="MF19" s="36">
        <v>1</v>
      </c>
      <c r="MG19" s="36">
        <v>1</v>
      </c>
      <c r="MH19" s="36">
        <v>1</v>
      </c>
      <c r="MI19" s="36">
        <v>1</v>
      </c>
      <c r="MJ19" s="36">
        <v>1</v>
      </c>
      <c r="MK19" s="36">
        <v>1</v>
      </c>
      <c r="ML19" s="36">
        <v>2</v>
      </c>
      <c r="MM19" s="36">
        <v>1</v>
      </c>
      <c r="MN19" s="36">
        <v>1</v>
      </c>
      <c r="MO19" s="36">
        <v>1</v>
      </c>
      <c r="MP19" s="36">
        <v>1</v>
      </c>
      <c r="MQ19" s="36">
        <v>1</v>
      </c>
      <c r="MR19" s="36">
        <v>1</v>
      </c>
      <c r="MS19" s="36">
        <v>1</v>
      </c>
      <c r="MT19" s="36">
        <v>1</v>
      </c>
      <c r="MU19" s="36">
        <v>1</v>
      </c>
      <c r="MV19" s="36">
        <v>0</v>
      </c>
      <c r="MW19" s="36">
        <v>1</v>
      </c>
      <c r="MX19" s="36"/>
      <c r="MY19" s="37">
        <v>1</v>
      </c>
      <c r="MZ19" s="37">
        <v>1</v>
      </c>
      <c r="NA19" s="37">
        <v>1</v>
      </c>
      <c r="NB19" s="37">
        <v>0</v>
      </c>
      <c r="NC19" s="37">
        <v>1</v>
      </c>
      <c r="ND19" s="37">
        <v>0</v>
      </c>
      <c r="NE19" s="46">
        <v>1</v>
      </c>
      <c r="NF19" s="46">
        <v>1</v>
      </c>
      <c r="NG19" s="37">
        <v>0</v>
      </c>
      <c r="NH19" s="37">
        <v>1</v>
      </c>
      <c r="NI19" s="37">
        <v>1</v>
      </c>
      <c r="NJ19" s="37">
        <v>1</v>
      </c>
    </row>
    <row r="20" spans="1:374" x14ac:dyDescent="0.25">
      <c r="A20" s="2">
        <v>60</v>
      </c>
      <c r="B20" s="2" t="s">
        <v>114</v>
      </c>
      <c r="C20" s="31">
        <v>44069.393750000003</v>
      </c>
      <c r="D20" s="32" t="s">
        <v>219</v>
      </c>
      <c r="E20" s="32" t="s">
        <v>278</v>
      </c>
      <c r="F20" s="32" t="s">
        <v>279</v>
      </c>
      <c r="G20" s="32" t="s">
        <v>280</v>
      </c>
      <c r="H20" s="33" t="s">
        <v>223</v>
      </c>
      <c r="I20" s="33" t="s">
        <v>281</v>
      </c>
      <c r="J20" s="33" t="s">
        <v>282</v>
      </c>
      <c r="K20" s="33">
        <v>1</v>
      </c>
      <c r="L20" s="33">
        <v>12</v>
      </c>
      <c r="M20" s="33">
        <v>2</v>
      </c>
      <c r="N20" s="33"/>
      <c r="O20" s="33">
        <v>2</v>
      </c>
      <c r="P20" s="33"/>
      <c r="Q20" s="33"/>
      <c r="R20" s="33"/>
      <c r="S20" s="33"/>
      <c r="T20" s="33"/>
      <c r="U20" s="33"/>
      <c r="V20" s="33"/>
      <c r="W20" s="33"/>
      <c r="X20" s="33"/>
      <c r="Y20" s="33"/>
      <c r="Z20" s="33">
        <v>2</v>
      </c>
      <c r="AA20" s="33"/>
      <c r="AB20" s="33"/>
      <c r="AC20" s="33"/>
      <c r="AD20" s="33"/>
      <c r="AE20" s="33"/>
      <c r="AF20" s="33"/>
      <c r="AG20" s="33"/>
      <c r="AH20" s="33"/>
      <c r="AI20" s="33"/>
      <c r="AJ20" s="33"/>
      <c r="AK20" s="33"/>
      <c r="AL20" s="33"/>
      <c r="AM20" s="33"/>
      <c r="AN20" s="33"/>
      <c r="AO20" s="33"/>
      <c r="AP20" s="33"/>
      <c r="AQ20" s="33"/>
      <c r="AR20" s="33"/>
      <c r="AS20" s="33"/>
      <c r="AT20" s="33"/>
      <c r="AU20" s="33"/>
      <c r="AV20" s="33"/>
      <c r="AW20" s="33">
        <v>2</v>
      </c>
      <c r="AX20" s="33">
        <v>3</v>
      </c>
      <c r="AY20" s="33">
        <v>1</v>
      </c>
      <c r="AZ20" s="34">
        <v>1</v>
      </c>
      <c r="BA20" s="34">
        <v>0</v>
      </c>
      <c r="BB20" s="34">
        <v>0</v>
      </c>
      <c r="BC20" s="34">
        <v>0</v>
      </c>
      <c r="BD20" s="34">
        <v>0</v>
      </c>
      <c r="BE20" s="34">
        <v>1</v>
      </c>
      <c r="BF20" s="34">
        <v>1</v>
      </c>
      <c r="BG20" s="34">
        <v>1</v>
      </c>
      <c r="BH20" s="34">
        <v>0</v>
      </c>
      <c r="BI20" s="34">
        <v>0</v>
      </c>
      <c r="BJ20" s="34">
        <v>0</v>
      </c>
      <c r="BK20" s="34">
        <v>1</v>
      </c>
      <c r="BL20" s="34">
        <v>0</v>
      </c>
      <c r="BM20" s="34"/>
      <c r="BN20" s="34">
        <v>1</v>
      </c>
      <c r="BO20" s="34">
        <v>0</v>
      </c>
      <c r="BP20" s="34">
        <v>0</v>
      </c>
      <c r="BQ20" s="34">
        <v>0</v>
      </c>
      <c r="BR20" s="34">
        <v>0</v>
      </c>
      <c r="BS20" s="34">
        <v>1</v>
      </c>
      <c r="BT20" s="34">
        <v>1</v>
      </c>
      <c r="BU20" s="34">
        <v>0</v>
      </c>
      <c r="BV20" s="34">
        <v>1</v>
      </c>
      <c r="BW20" s="34">
        <v>1</v>
      </c>
      <c r="BX20" s="34">
        <v>0</v>
      </c>
      <c r="BY20" s="34">
        <v>0</v>
      </c>
      <c r="BZ20" s="34">
        <v>0</v>
      </c>
      <c r="CA20" s="34">
        <v>0</v>
      </c>
      <c r="CB20" s="34">
        <v>1</v>
      </c>
      <c r="CC20" s="34">
        <v>1</v>
      </c>
      <c r="CD20" s="34">
        <v>1</v>
      </c>
      <c r="CE20" s="34">
        <v>0</v>
      </c>
      <c r="CF20" s="34">
        <v>0</v>
      </c>
      <c r="CG20" s="34">
        <v>0</v>
      </c>
      <c r="CH20" s="34">
        <v>1</v>
      </c>
      <c r="CI20" s="34">
        <v>0</v>
      </c>
      <c r="CJ20" s="34">
        <v>1</v>
      </c>
      <c r="CK20" s="34">
        <v>0</v>
      </c>
      <c r="CL20" s="34">
        <v>0</v>
      </c>
      <c r="CM20" s="34">
        <v>0</v>
      </c>
      <c r="CN20" s="34">
        <v>0</v>
      </c>
      <c r="CO20" s="34">
        <v>1</v>
      </c>
      <c r="CP20" s="34">
        <v>1</v>
      </c>
      <c r="CQ20" s="34">
        <v>0</v>
      </c>
      <c r="CR20" s="34">
        <v>1</v>
      </c>
      <c r="CS20" s="34">
        <v>1</v>
      </c>
      <c r="CT20" s="34">
        <v>0</v>
      </c>
      <c r="CU20" s="34">
        <v>0</v>
      </c>
      <c r="CV20" s="34">
        <v>0</v>
      </c>
      <c r="CW20" s="34">
        <v>0</v>
      </c>
      <c r="CX20" s="34">
        <v>1</v>
      </c>
      <c r="CY20" s="34">
        <v>1</v>
      </c>
      <c r="CZ20" s="34">
        <v>0</v>
      </c>
      <c r="DA20" s="34">
        <v>0</v>
      </c>
      <c r="DB20" s="34"/>
      <c r="DC20" s="34">
        <v>0</v>
      </c>
      <c r="DD20" s="34">
        <v>0</v>
      </c>
      <c r="DE20" s="34">
        <v>1</v>
      </c>
      <c r="DF20" s="34">
        <v>0</v>
      </c>
      <c r="DG20" s="34">
        <v>1</v>
      </c>
      <c r="DH20" s="34">
        <v>0</v>
      </c>
      <c r="DI20" s="34">
        <v>0</v>
      </c>
      <c r="DJ20" s="34">
        <v>0</v>
      </c>
      <c r="DK20" s="34">
        <v>0</v>
      </c>
      <c r="DL20" s="34">
        <v>1</v>
      </c>
      <c r="DM20" s="34">
        <v>1</v>
      </c>
      <c r="DN20" s="34">
        <v>0</v>
      </c>
      <c r="DO20" s="34">
        <v>0</v>
      </c>
      <c r="DP20" s="34">
        <v>1</v>
      </c>
      <c r="DQ20" s="34">
        <v>1</v>
      </c>
      <c r="DR20" s="34">
        <v>1</v>
      </c>
      <c r="DS20" s="34">
        <v>1</v>
      </c>
      <c r="DT20" s="34">
        <v>0</v>
      </c>
      <c r="DU20" s="34">
        <v>1</v>
      </c>
      <c r="DV20" s="34">
        <v>0</v>
      </c>
      <c r="DW20" s="34">
        <v>0</v>
      </c>
      <c r="DX20" s="34">
        <v>0</v>
      </c>
      <c r="DY20" s="34">
        <v>1</v>
      </c>
      <c r="DZ20" s="34">
        <v>1</v>
      </c>
      <c r="EA20" s="34">
        <v>1</v>
      </c>
      <c r="EB20" s="34">
        <v>0</v>
      </c>
      <c r="EC20" s="34">
        <v>0</v>
      </c>
      <c r="ED20" s="34">
        <v>0</v>
      </c>
      <c r="EE20" s="34">
        <v>0</v>
      </c>
      <c r="EF20" s="34">
        <v>0</v>
      </c>
      <c r="EG20" s="34">
        <v>0</v>
      </c>
      <c r="EH20" s="34">
        <v>0</v>
      </c>
      <c r="EI20" s="34">
        <v>0</v>
      </c>
      <c r="EJ20" s="34">
        <v>0</v>
      </c>
      <c r="EK20" s="34">
        <v>0</v>
      </c>
      <c r="EL20" s="34">
        <v>0</v>
      </c>
      <c r="EM20" s="34"/>
      <c r="EN20" s="34">
        <v>0</v>
      </c>
      <c r="EO20" s="34">
        <v>0</v>
      </c>
      <c r="EP20" s="34">
        <v>0</v>
      </c>
      <c r="EQ20" s="34">
        <v>0</v>
      </c>
      <c r="ER20" s="34">
        <v>0</v>
      </c>
      <c r="ES20" s="34">
        <v>0</v>
      </c>
      <c r="ET20" s="34">
        <v>0</v>
      </c>
      <c r="EU20" s="34">
        <v>0</v>
      </c>
      <c r="EV20" s="34">
        <v>0</v>
      </c>
      <c r="EW20" s="34">
        <v>0</v>
      </c>
      <c r="EX20" s="34">
        <v>0</v>
      </c>
      <c r="EY20" s="34">
        <v>0</v>
      </c>
      <c r="EZ20" s="34">
        <v>0</v>
      </c>
      <c r="FA20" s="34">
        <v>1</v>
      </c>
      <c r="FB20" s="34">
        <v>1</v>
      </c>
      <c r="FC20" s="34">
        <v>0</v>
      </c>
      <c r="FD20" s="34">
        <v>0</v>
      </c>
      <c r="FE20" s="34">
        <v>0</v>
      </c>
      <c r="FF20" s="34">
        <v>0</v>
      </c>
      <c r="FG20" s="34">
        <v>1</v>
      </c>
      <c r="FH20" s="34">
        <v>0</v>
      </c>
      <c r="FI20" s="34">
        <v>0</v>
      </c>
      <c r="FJ20" s="34">
        <v>0</v>
      </c>
      <c r="FK20" s="34">
        <v>0</v>
      </c>
      <c r="FL20" s="34">
        <v>0</v>
      </c>
      <c r="FM20" s="34">
        <v>0</v>
      </c>
      <c r="FN20" s="34">
        <v>0</v>
      </c>
      <c r="FO20" s="34">
        <v>0</v>
      </c>
      <c r="FP20" s="34">
        <v>0</v>
      </c>
      <c r="FQ20" s="34">
        <v>0</v>
      </c>
      <c r="FR20" s="34">
        <v>0</v>
      </c>
      <c r="FS20" s="34">
        <v>0</v>
      </c>
      <c r="FT20" s="34">
        <v>0</v>
      </c>
      <c r="FU20" s="34">
        <v>0</v>
      </c>
      <c r="FV20" s="34">
        <v>0</v>
      </c>
      <c r="FW20" s="34">
        <v>0</v>
      </c>
      <c r="FX20" s="34">
        <v>1</v>
      </c>
      <c r="FY20" s="34">
        <v>1</v>
      </c>
      <c r="FZ20" s="34">
        <v>0</v>
      </c>
      <c r="GA20" s="34">
        <v>0</v>
      </c>
      <c r="GB20" s="34">
        <v>0</v>
      </c>
      <c r="GC20" s="34">
        <v>1</v>
      </c>
      <c r="GD20" s="34">
        <v>1</v>
      </c>
      <c r="GE20" s="34">
        <v>1</v>
      </c>
      <c r="GF20" s="34">
        <v>0</v>
      </c>
      <c r="GG20" s="34">
        <v>0</v>
      </c>
      <c r="GH20" s="34">
        <v>0</v>
      </c>
      <c r="GI20" s="34">
        <v>1</v>
      </c>
      <c r="GJ20" s="34">
        <v>1</v>
      </c>
      <c r="GK20" s="34">
        <v>1</v>
      </c>
      <c r="GL20" s="34">
        <v>0</v>
      </c>
      <c r="GM20" s="34">
        <v>1</v>
      </c>
      <c r="GN20" s="34">
        <v>0</v>
      </c>
      <c r="GO20" s="34">
        <v>0</v>
      </c>
      <c r="GP20" s="34">
        <v>1</v>
      </c>
      <c r="GQ20" s="34">
        <v>1</v>
      </c>
      <c r="GR20" s="34">
        <v>0</v>
      </c>
      <c r="GS20" s="34">
        <v>0</v>
      </c>
      <c r="GT20" s="34">
        <v>1</v>
      </c>
      <c r="GU20" s="34">
        <v>1</v>
      </c>
      <c r="GV20" s="34">
        <v>1</v>
      </c>
      <c r="GW20" s="34">
        <v>1</v>
      </c>
      <c r="GX20" s="34">
        <v>1</v>
      </c>
      <c r="GY20" s="34">
        <v>1</v>
      </c>
      <c r="GZ20" s="34">
        <v>1</v>
      </c>
      <c r="HA20" s="34">
        <v>1</v>
      </c>
      <c r="HB20" s="34">
        <v>1</v>
      </c>
      <c r="HC20" s="34">
        <v>0</v>
      </c>
      <c r="HD20" s="34">
        <v>0</v>
      </c>
      <c r="HE20" s="34">
        <v>0</v>
      </c>
      <c r="HF20" s="34">
        <v>0</v>
      </c>
      <c r="HG20" s="34">
        <v>0</v>
      </c>
      <c r="HH20" s="34">
        <v>1</v>
      </c>
      <c r="HI20" s="34">
        <v>0</v>
      </c>
      <c r="HJ20" s="34">
        <v>0</v>
      </c>
      <c r="HK20" s="34">
        <v>0</v>
      </c>
      <c r="HL20" s="34">
        <v>0</v>
      </c>
      <c r="HM20" s="34">
        <v>1</v>
      </c>
      <c r="HN20" s="34">
        <v>0</v>
      </c>
      <c r="HO20" s="34">
        <v>1</v>
      </c>
      <c r="HP20" s="34">
        <v>0</v>
      </c>
      <c r="HQ20" s="34">
        <v>0</v>
      </c>
      <c r="HR20" s="34">
        <v>0</v>
      </c>
      <c r="HS20" s="34">
        <v>0</v>
      </c>
      <c r="HT20" s="34">
        <v>1</v>
      </c>
      <c r="HU20" s="34">
        <v>1</v>
      </c>
      <c r="HV20" s="34">
        <v>0</v>
      </c>
      <c r="HW20" s="34">
        <v>0</v>
      </c>
      <c r="HX20" s="34">
        <v>1</v>
      </c>
      <c r="HY20" s="34">
        <v>0</v>
      </c>
      <c r="HZ20" s="34">
        <v>0</v>
      </c>
      <c r="IA20" s="34">
        <v>0</v>
      </c>
      <c r="IB20" s="34">
        <v>0</v>
      </c>
      <c r="IC20" s="34">
        <v>1</v>
      </c>
      <c r="ID20" s="34">
        <v>1</v>
      </c>
      <c r="IE20" s="34">
        <v>4</v>
      </c>
      <c r="IF20" s="34">
        <v>1</v>
      </c>
      <c r="IG20" s="34">
        <v>0</v>
      </c>
      <c r="IH20" s="34">
        <v>0</v>
      </c>
      <c r="II20" s="34">
        <v>0</v>
      </c>
      <c r="IJ20" s="34">
        <v>0</v>
      </c>
      <c r="IK20" s="34">
        <v>0</v>
      </c>
      <c r="IL20" s="34">
        <v>0</v>
      </c>
      <c r="IM20" s="34">
        <v>0</v>
      </c>
      <c r="IN20" s="34">
        <v>0</v>
      </c>
      <c r="IO20" s="34">
        <v>0</v>
      </c>
      <c r="IP20" s="34">
        <v>0</v>
      </c>
      <c r="IQ20" s="34">
        <v>0</v>
      </c>
      <c r="IR20" s="34">
        <v>0</v>
      </c>
      <c r="IS20" s="34">
        <v>1</v>
      </c>
      <c r="IT20" s="34">
        <v>0</v>
      </c>
      <c r="IU20" s="34">
        <v>0</v>
      </c>
      <c r="IV20" s="34">
        <v>0</v>
      </c>
      <c r="IW20" s="34">
        <v>0</v>
      </c>
      <c r="IX20" s="34">
        <v>0</v>
      </c>
      <c r="IY20" s="34">
        <v>1</v>
      </c>
      <c r="IZ20" s="34">
        <v>0</v>
      </c>
      <c r="JA20" s="34">
        <v>0</v>
      </c>
      <c r="JB20" s="34">
        <v>0</v>
      </c>
      <c r="JC20" s="34">
        <v>1</v>
      </c>
      <c r="JD20" s="34">
        <v>1</v>
      </c>
      <c r="JE20" s="34">
        <v>1</v>
      </c>
      <c r="JF20" s="34">
        <v>1</v>
      </c>
      <c r="JG20" s="34">
        <v>1</v>
      </c>
      <c r="JH20" s="46">
        <v>2</v>
      </c>
      <c r="JI20" s="46">
        <v>2</v>
      </c>
      <c r="JJ20" s="46">
        <v>2</v>
      </c>
      <c r="JK20" s="46">
        <v>2</v>
      </c>
      <c r="JL20" s="35">
        <v>1</v>
      </c>
      <c r="JM20" s="35">
        <v>2</v>
      </c>
      <c r="JN20" s="46">
        <v>1</v>
      </c>
      <c r="JO20" s="46">
        <v>1</v>
      </c>
      <c r="JP20" s="35">
        <v>1</v>
      </c>
      <c r="JQ20" s="35">
        <v>1</v>
      </c>
      <c r="JR20" s="46">
        <v>1</v>
      </c>
      <c r="JS20" s="35">
        <v>0</v>
      </c>
      <c r="JT20" s="35">
        <v>2</v>
      </c>
      <c r="JU20" s="35">
        <v>3</v>
      </c>
      <c r="JV20" s="35">
        <v>1</v>
      </c>
      <c r="JW20" s="35">
        <v>3</v>
      </c>
      <c r="JX20" s="35">
        <v>1</v>
      </c>
      <c r="JY20" s="35">
        <v>1</v>
      </c>
      <c r="JZ20" s="35">
        <v>3</v>
      </c>
      <c r="KA20" s="35">
        <v>3</v>
      </c>
      <c r="KB20" s="35">
        <v>1</v>
      </c>
      <c r="KC20" s="35">
        <v>0</v>
      </c>
      <c r="KD20" s="46">
        <v>1</v>
      </c>
      <c r="KE20" s="35">
        <v>0</v>
      </c>
      <c r="KF20" s="35">
        <v>0</v>
      </c>
      <c r="KG20" s="36">
        <v>1</v>
      </c>
      <c r="KH20" s="36">
        <v>1</v>
      </c>
      <c r="KI20" s="36">
        <v>2</v>
      </c>
      <c r="KJ20" s="36">
        <v>1</v>
      </c>
      <c r="KK20" s="36">
        <v>1</v>
      </c>
      <c r="KL20" s="36">
        <v>1</v>
      </c>
      <c r="KM20" s="36">
        <v>1</v>
      </c>
      <c r="KN20" s="36">
        <v>3</v>
      </c>
      <c r="KO20" s="36"/>
      <c r="KP20" s="36">
        <v>3</v>
      </c>
      <c r="KQ20" s="36">
        <v>1</v>
      </c>
      <c r="KR20" s="36">
        <v>1</v>
      </c>
      <c r="KS20" s="36">
        <v>3</v>
      </c>
      <c r="KT20" s="36">
        <v>3</v>
      </c>
      <c r="KU20" s="36">
        <v>0</v>
      </c>
      <c r="KV20" s="36">
        <v>3</v>
      </c>
      <c r="KW20" s="36">
        <v>0</v>
      </c>
      <c r="KX20" s="36">
        <v>3</v>
      </c>
      <c r="KY20" s="36">
        <v>0</v>
      </c>
      <c r="KZ20" s="36">
        <v>3</v>
      </c>
      <c r="LA20" s="36">
        <v>0</v>
      </c>
      <c r="LB20" s="36">
        <v>3</v>
      </c>
      <c r="LC20" s="36">
        <v>0</v>
      </c>
      <c r="LD20" s="36">
        <v>3</v>
      </c>
      <c r="LE20" s="36">
        <v>0</v>
      </c>
      <c r="LF20" s="36">
        <v>1</v>
      </c>
      <c r="LG20" s="36">
        <v>2</v>
      </c>
      <c r="LH20" s="36">
        <v>2</v>
      </c>
      <c r="LI20" s="36">
        <v>0</v>
      </c>
      <c r="LJ20" s="36">
        <v>3</v>
      </c>
      <c r="LK20" s="36">
        <v>0</v>
      </c>
      <c r="LL20" s="36">
        <v>1</v>
      </c>
      <c r="LM20" s="36">
        <v>1</v>
      </c>
      <c r="LN20" s="36">
        <v>1</v>
      </c>
      <c r="LO20" s="36">
        <v>1</v>
      </c>
      <c r="LP20" s="36">
        <v>1</v>
      </c>
      <c r="LQ20" s="36">
        <v>1</v>
      </c>
      <c r="LR20" s="36">
        <v>0</v>
      </c>
      <c r="LS20" s="36">
        <v>1</v>
      </c>
      <c r="LT20" s="36">
        <v>1</v>
      </c>
      <c r="LU20" s="36">
        <v>1</v>
      </c>
      <c r="LV20" s="36">
        <v>1</v>
      </c>
      <c r="LW20" s="36">
        <v>1</v>
      </c>
      <c r="LX20" s="36">
        <v>1</v>
      </c>
      <c r="LY20" s="36">
        <v>0</v>
      </c>
      <c r="LZ20" s="36">
        <v>1</v>
      </c>
      <c r="MA20" s="36">
        <v>1</v>
      </c>
      <c r="MB20" s="36">
        <v>1</v>
      </c>
      <c r="MC20" s="36">
        <v>1</v>
      </c>
      <c r="MD20" s="36">
        <v>1</v>
      </c>
      <c r="ME20" s="36">
        <v>1</v>
      </c>
      <c r="MF20" s="36">
        <v>1</v>
      </c>
      <c r="MG20" s="36">
        <v>1</v>
      </c>
      <c r="MH20" s="36">
        <v>1</v>
      </c>
      <c r="MI20" s="36">
        <v>1</v>
      </c>
      <c r="MJ20" s="36">
        <v>1</v>
      </c>
      <c r="MK20" s="36">
        <v>1</v>
      </c>
      <c r="ML20" s="36">
        <v>1</v>
      </c>
      <c r="MM20" s="36">
        <v>1</v>
      </c>
      <c r="MN20" s="36">
        <v>1</v>
      </c>
      <c r="MO20" s="36">
        <v>1</v>
      </c>
      <c r="MP20" s="36">
        <v>0</v>
      </c>
      <c r="MQ20" s="36">
        <v>1</v>
      </c>
      <c r="MR20" s="36">
        <v>0</v>
      </c>
      <c r="MS20" s="36">
        <v>1</v>
      </c>
      <c r="MT20" s="36">
        <v>1</v>
      </c>
      <c r="MU20" s="36">
        <v>1</v>
      </c>
      <c r="MV20" s="36">
        <v>0</v>
      </c>
      <c r="MW20" s="36">
        <v>1</v>
      </c>
      <c r="MX20" s="36"/>
      <c r="MY20" s="37">
        <v>1</v>
      </c>
      <c r="MZ20" s="37">
        <v>1</v>
      </c>
      <c r="NA20" s="37">
        <v>1</v>
      </c>
      <c r="NB20" s="37">
        <v>1</v>
      </c>
      <c r="NC20" s="37">
        <v>1</v>
      </c>
      <c r="ND20" s="37">
        <v>1</v>
      </c>
      <c r="NE20" s="46">
        <v>1</v>
      </c>
      <c r="NF20" s="46">
        <v>1</v>
      </c>
      <c r="NG20" s="37">
        <v>0</v>
      </c>
      <c r="NH20" s="37">
        <v>1</v>
      </c>
      <c r="NI20" s="37">
        <v>1</v>
      </c>
      <c r="NJ20" s="37">
        <v>1</v>
      </c>
    </row>
    <row r="21" spans="1:374" x14ac:dyDescent="0.25">
      <c r="A21" s="2">
        <v>61</v>
      </c>
      <c r="B21" s="2" t="s">
        <v>114</v>
      </c>
      <c r="C21" s="31">
        <v>44070.620138888888</v>
      </c>
      <c r="D21" s="32" t="s">
        <v>152</v>
      </c>
      <c r="E21" s="32" t="s">
        <v>283</v>
      </c>
      <c r="F21" s="32" t="s">
        <v>284</v>
      </c>
      <c r="G21" s="32" t="s">
        <v>285</v>
      </c>
      <c r="H21" s="33" t="s">
        <v>170</v>
      </c>
      <c r="I21" s="33" t="s">
        <v>286</v>
      </c>
      <c r="J21" s="33" t="s">
        <v>287</v>
      </c>
      <c r="K21" s="33">
        <v>1</v>
      </c>
      <c r="L21" s="33">
        <v>9</v>
      </c>
      <c r="M21" s="33">
        <v>1</v>
      </c>
      <c r="N21" s="33">
        <v>4</v>
      </c>
      <c r="O21" s="33"/>
      <c r="P21" s="33"/>
      <c r="Q21" s="33"/>
      <c r="R21" s="33"/>
      <c r="S21" s="33"/>
      <c r="T21" s="33"/>
      <c r="U21" s="33"/>
      <c r="V21" s="33"/>
      <c r="W21" s="33"/>
      <c r="X21" s="33">
        <v>1</v>
      </c>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v>2</v>
      </c>
      <c r="AX21" s="33">
        <v>1</v>
      </c>
      <c r="AY21" s="33">
        <v>0</v>
      </c>
      <c r="AZ21" s="34">
        <v>1</v>
      </c>
      <c r="BA21" s="34">
        <v>1</v>
      </c>
      <c r="BB21" s="34">
        <v>0</v>
      </c>
      <c r="BC21" s="34">
        <v>0</v>
      </c>
      <c r="BD21" s="34">
        <v>0</v>
      </c>
      <c r="BE21" s="34">
        <v>0</v>
      </c>
      <c r="BF21" s="34">
        <v>0</v>
      </c>
      <c r="BG21" s="34">
        <v>0</v>
      </c>
      <c r="BH21" s="34">
        <v>0</v>
      </c>
      <c r="BI21" s="34">
        <v>0</v>
      </c>
      <c r="BJ21" s="34">
        <v>0</v>
      </c>
      <c r="BK21" s="34">
        <v>0</v>
      </c>
      <c r="BL21" s="34">
        <v>0</v>
      </c>
      <c r="BM21" s="34"/>
      <c r="BN21" s="34">
        <v>1</v>
      </c>
      <c r="BO21" s="34">
        <v>1</v>
      </c>
      <c r="BP21" s="34">
        <v>0</v>
      </c>
      <c r="BQ21" s="34">
        <v>0</v>
      </c>
      <c r="BR21" s="34">
        <v>0</v>
      </c>
      <c r="BS21" s="34">
        <v>0</v>
      </c>
      <c r="BT21" s="34">
        <v>0</v>
      </c>
      <c r="BU21" s="34">
        <v>0</v>
      </c>
      <c r="BV21" s="34">
        <v>0</v>
      </c>
      <c r="BW21" s="34">
        <v>1</v>
      </c>
      <c r="BX21" s="34">
        <v>0</v>
      </c>
      <c r="BY21" s="34">
        <v>0</v>
      </c>
      <c r="BZ21" s="34">
        <v>0</v>
      </c>
      <c r="CA21" s="34">
        <v>0</v>
      </c>
      <c r="CB21" s="34">
        <v>0</v>
      </c>
      <c r="CC21" s="34">
        <v>0</v>
      </c>
      <c r="CD21" s="34">
        <v>0</v>
      </c>
      <c r="CE21" s="34">
        <v>0</v>
      </c>
      <c r="CF21" s="34">
        <v>0</v>
      </c>
      <c r="CG21" s="34">
        <v>0</v>
      </c>
      <c r="CH21" s="34">
        <v>1</v>
      </c>
      <c r="CI21" s="34">
        <v>0</v>
      </c>
      <c r="CJ21" s="34">
        <v>0</v>
      </c>
      <c r="CK21" s="34">
        <v>0</v>
      </c>
      <c r="CL21" s="34">
        <v>0</v>
      </c>
      <c r="CM21" s="34">
        <v>0</v>
      </c>
      <c r="CN21" s="34">
        <v>0</v>
      </c>
      <c r="CO21" s="34">
        <v>0</v>
      </c>
      <c r="CP21" s="34">
        <v>0</v>
      </c>
      <c r="CQ21" s="34">
        <v>0</v>
      </c>
      <c r="CR21" s="34">
        <v>0</v>
      </c>
      <c r="CS21" s="34">
        <v>1</v>
      </c>
      <c r="CT21" s="34">
        <v>0</v>
      </c>
      <c r="CU21" s="34">
        <v>0</v>
      </c>
      <c r="CV21" s="34">
        <v>0</v>
      </c>
      <c r="CW21" s="34">
        <v>0</v>
      </c>
      <c r="CX21" s="34">
        <v>0</v>
      </c>
      <c r="CY21" s="34">
        <v>1</v>
      </c>
      <c r="CZ21" s="34">
        <v>0</v>
      </c>
      <c r="DA21" s="34">
        <v>1</v>
      </c>
      <c r="DB21" s="34"/>
      <c r="DC21" s="34">
        <v>0</v>
      </c>
      <c r="DD21" s="34">
        <v>0</v>
      </c>
      <c r="DE21" s="34">
        <v>1</v>
      </c>
      <c r="DF21" s="34">
        <v>0</v>
      </c>
      <c r="DG21" s="34">
        <v>0</v>
      </c>
      <c r="DH21" s="34"/>
      <c r="DI21" s="34"/>
      <c r="DJ21" s="34"/>
      <c r="DK21" s="34"/>
      <c r="DL21" s="34"/>
      <c r="DM21" s="34"/>
      <c r="DN21" s="34"/>
      <c r="DO21" s="34"/>
      <c r="DP21" s="34">
        <v>1</v>
      </c>
      <c r="DQ21" s="34">
        <v>1</v>
      </c>
      <c r="DR21" s="34">
        <v>1</v>
      </c>
      <c r="DS21" s="34">
        <v>1</v>
      </c>
      <c r="DT21" s="34">
        <v>0</v>
      </c>
      <c r="DU21" s="34">
        <v>0</v>
      </c>
      <c r="DV21" s="34">
        <v>1</v>
      </c>
      <c r="DW21" s="34">
        <v>0</v>
      </c>
      <c r="DX21" s="34">
        <v>0</v>
      </c>
      <c r="DY21" s="34">
        <v>0</v>
      </c>
      <c r="DZ21" s="34">
        <v>1</v>
      </c>
      <c r="EA21" s="34">
        <v>0</v>
      </c>
      <c r="EB21" s="34">
        <v>0</v>
      </c>
      <c r="EC21" s="34">
        <v>0</v>
      </c>
      <c r="ED21" s="34">
        <v>0</v>
      </c>
      <c r="EE21" s="34">
        <v>0</v>
      </c>
      <c r="EF21" s="34">
        <v>0</v>
      </c>
      <c r="EG21" s="34">
        <v>0</v>
      </c>
      <c r="EH21" s="34">
        <v>0</v>
      </c>
      <c r="EI21" s="34">
        <v>0</v>
      </c>
      <c r="EJ21" s="34">
        <v>0</v>
      </c>
      <c r="EK21" s="34">
        <v>0</v>
      </c>
      <c r="EL21" s="34">
        <v>0</v>
      </c>
      <c r="EM21" s="34"/>
      <c r="EN21" s="34">
        <v>0</v>
      </c>
      <c r="EO21" s="34">
        <v>0</v>
      </c>
      <c r="EP21" s="34">
        <v>0</v>
      </c>
      <c r="EQ21" s="34">
        <v>0</v>
      </c>
      <c r="ER21" s="34">
        <v>0</v>
      </c>
      <c r="ES21" s="34">
        <v>0</v>
      </c>
      <c r="ET21" s="34">
        <v>0</v>
      </c>
      <c r="EU21" s="34">
        <v>0</v>
      </c>
      <c r="EV21" s="34">
        <v>0</v>
      </c>
      <c r="EW21" s="34">
        <v>0</v>
      </c>
      <c r="EX21" s="34">
        <v>0</v>
      </c>
      <c r="EY21" s="34">
        <v>0</v>
      </c>
      <c r="EZ21" s="34">
        <v>0</v>
      </c>
      <c r="FA21" s="34">
        <v>1</v>
      </c>
      <c r="FB21" s="34">
        <v>1</v>
      </c>
      <c r="FC21" s="34">
        <v>0</v>
      </c>
      <c r="FD21" s="34">
        <v>0</v>
      </c>
      <c r="FE21" s="34">
        <v>0</v>
      </c>
      <c r="FF21" s="34">
        <v>0</v>
      </c>
      <c r="FG21" s="34">
        <v>0</v>
      </c>
      <c r="FH21" s="34">
        <v>0</v>
      </c>
      <c r="FI21" s="34">
        <v>0</v>
      </c>
      <c r="FJ21" s="34">
        <v>0</v>
      </c>
      <c r="FK21" s="34">
        <v>0</v>
      </c>
      <c r="FL21" s="34">
        <v>1</v>
      </c>
      <c r="FM21" s="34">
        <v>0</v>
      </c>
      <c r="FN21" s="34">
        <v>0</v>
      </c>
      <c r="FO21" s="34">
        <v>0</v>
      </c>
      <c r="FP21" s="34">
        <v>0</v>
      </c>
      <c r="FQ21" s="34">
        <v>0</v>
      </c>
      <c r="FR21" s="34">
        <v>0</v>
      </c>
      <c r="FS21" s="34">
        <v>0</v>
      </c>
      <c r="FT21" s="34">
        <v>0</v>
      </c>
      <c r="FU21" s="34">
        <v>0</v>
      </c>
      <c r="FV21" s="34">
        <v>0</v>
      </c>
      <c r="FW21" s="34">
        <v>0</v>
      </c>
      <c r="FX21" s="34">
        <v>1</v>
      </c>
      <c r="FY21" s="34">
        <v>1</v>
      </c>
      <c r="FZ21" s="34">
        <v>0</v>
      </c>
      <c r="GA21" s="34">
        <v>0</v>
      </c>
      <c r="GB21" s="34">
        <v>0</v>
      </c>
      <c r="GC21" s="34">
        <v>0</v>
      </c>
      <c r="GD21" s="34">
        <v>0</v>
      </c>
      <c r="GE21" s="34">
        <v>0</v>
      </c>
      <c r="GF21" s="34">
        <v>1</v>
      </c>
      <c r="GG21" s="34">
        <v>0</v>
      </c>
      <c r="GH21" s="34">
        <v>0</v>
      </c>
      <c r="GI21" s="34">
        <v>1</v>
      </c>
      <c r="GJ21" s="34">
        <v>0</v>
      </c>
      <c r="GK21" s="34">
        <v>0</v>
      </c>
      <c r="GL21" s="34">
        <v>0</v>
      </c>
      <c r="GM21" s="34">
        <v>0</v>
      </c>
      <c r="GN21" s="34">
        <v>0</v>
      </c>
      <c r="GO21" s="34">
        <v>0</v>
      </c>
      <c r="GP21" s="34">
        <v>0</v>
      </c>
      <c r="GQ21" s="34">
        <v>0</v>
      </c>
      <c r="GR21" s="34">
        <v>0</v>
      </c>
      <c r="GS21" s="34">
        <v>0</v>
      </c>
      <c r="GT21" s="34">
        <v>1</v>
      </c>
      <c r="GU21" s="34">
        <v>1</v>
      </c>
      <c r="GV21" s="34">
        <v>1</v>
      </c>
      <c r="GW21" s="34">
        <v>1</v>
      </c>
      <c r="GX21" s="34">
        <v>1</v>
      </c>
      <c r="GY21" s="34">
        <v>1</v>
      </c>
      <c r="GZ21" s="34">
        <v>1</v>
      </c>
      <c r="HA21" s="34">
        <v>1</v>
      </c>
      <c r="HB21" s="34">
        <v>0</v>
      </c>
      <c r="HC21" s="34">
        <v>0</v>
      </c>
      <c r="HD21" s="34">
        <v>0</v>
      </c>
      <c r="HE21" s="34">
        <v>0</v>
      </c>
      <c r="HF21" s="34">
        <v>0</v>
      </c>
      <c r="HG21" s="34">
        <v>0</v>
      </c>
      <c r="HH21" s="34">
        <v>0</v>
      </c>
      <c r="HI21" s="34">
        <v>0</v>
      </c>
      <c r="HJ21" s="34">
        <v>0</v>
      </c>
      <c r="HK21" s="34">
        <v>0</v>
      </c>
      <c r="HL21" s="34">
        <v>0</v>
      </c>
      <c r="HM21" s="34">
        <v>0</v>
      </c>
      <c r="HN21" s="34">
        <v>0</v>
      </c>
      <c r="HO21" s="34">
        <v>0</v>
      </c>
      <c r="HP21" s="34">
        <v>0</v>
      </c>
      <c r="HQ21" s="34">
        <v>0</v>
      </c>
      <c r="HR21" s="34">
        <v>0</v>
      </c>
      <c r="HS21" s="34">
        <v>0</v>
      </c>
      <c r="HT21" s="34">
        <v>0</v>
      </c>
      <c r="HU21" s="34">
        <v>0</v>
      </c>
      <c r="HV21" s="34">
        <v>0</v>
      </c>
      <c r="HW21" s="34">
        <v>0</v>
      </c>
      <c r="HX21" s="34">
        <v>1</v>
      </c>
      <c r="HY21" s="34">
        <v>0</v>
      </c>
      <c r="HZ21" s="34">
        <v>0</v>
      </c>
      <c r="IA21" s="34">
        <v>0</v>
      </c>
      <c r="IB21" s="34">
        <v>0</v>
      </c>
      <c r="IC21" s="34">
        <v>1</v>
      </c>
      <c r="ID21" s="34">
        <v>0</v>
      </c>
      <c r="IE21" s="34">
        <v>1</v>
      </c>
      <c r="IF21" s="34">
        <v>1</v>
      </c>
      <c r="IG21" s="34">
        <v>0</v>
      </c>
      <c r="IH21" s="34">
        <v>0</v>
      </c>
      <c r="II21" s="34">
        <v>0</v>
      </c>
      <c r="IJ21" s="34">
        <v>0</v>
      </c>
      <c r="IK21" s="34">
        <v>0</v>
      </c>
      <c r="IL21" s="34">
        <v>0</v>
      </c>
      <c r="IM21" s="34">
        <v>0</v>
      </c>
      <c r="IN21" s="34">
        <v>1</v>
      </c>
      <c r="IO21" s="34">
        <v>0</v>
      </c>
      <c r="IP21" s="34">
        <v>0</v>
      </c>
      <c r="IQ21" s="34">
        <v>0</v>
      </c>
      <c r="IR21" s="34">
        <v>0</v>
      </c>
      <c r="IS21" s="34">
        <v>0</v>
      </c>
      <c r="IT21" s="34">
        <v>0</v>
      </c>
      <c r="IU21" s="34">
        <v>0</v>
      </c>
      <c r="IV21" s="34">
        <v>0</v>
      </c>
      <c r="IW21" s="34">
        <v>0</v>
      </c>
      <c r="IX21" s="34">
        <v>0</v>
      </c>
      <c r="IY21" s="34">
        <v>0</v>
      </c>
      <c r="IZ21" s="34">
        <v>0</v>
      </c>
      <c r="JA21" s="34">
        <v>0</v>
      </c>
      <c r="JB21" s="34">
        <v>0</v>
      </c>
      <c r="JC21" s="34">
        <v>1</v>
      </c>
      <c r="JD21" s="34">
        <v>2</v>
      </c>
      <c r="JE21" s="34">
        <v>1</v>
      </c>
      <c r="JF21" s="34">
        <v>1</v>
      </c>
      <c r="JG21" s="34">
        <v>1</v>
      </c>
      <c r="JH21" s="46">
        <v>1</v>
      </c>
      <c r="JI21" s="46">
        <v>1</v>
      </c>
      <c r="JJ21" s="46">
        <v>1</v>
      </c>
      <c r="JK21" s="46">
        <v>2</v>
      </c>
      <c r="JL21" s="35">
        <v>1</v>
      </c>
      <c r="JM21" s="35">
        <v>2</v>
      </c>
      <c r="JN21" s="46">
        <v>1</v>
      </c>
      <c r="JO21" s="46">
        <v>1</v>
      </c>
      <c r="JP21" s="35">
        <v>1</v>
      </c>
      <c r="JQ21" s="35">
        <v>1</v>
      </c>
      <c r="JR21" s="46">
        <v>1</v>
      </c>
      <c r="JS21" s="35">
        <v>0</v>
      </c>
      <c r="JT21" s="35">
        <v>2</v>
      </c>
      <c r="JU21" s="35">
        <v>3</v>
      </c>
      <c r="JV21" s="35">
        <v>1</v>
      </c>
      <c r="JW21" s="35">
        <v>1</v>
      </c>
      <c r="JX21" s="35">
        <v>1</v>
      </c>
      <c r="JY21" s="35">
        <v>1</v>
      </c>
      <c r="JZ21" s="35">
        <v>3</v>
      </c>
      <c r="KA21" s="35">
        <v>3</v>
      </c>
      <c r="KB21" s="35">
        <v>1</v>
      </c>
      <c r="KC21" s="35">
        <v>0</v>
      </c>
      <c r="KD21" s="46">
        <v>1</v>
      </c>
      <c r="KE21" s="35">
        <v>0</v>
      </c>
      <c r="KF21" s="35">
        <v>0</v>
      </c>
      <c r="KG21" s="36">
        <v>1</v>
      </c>
      <c r="KH21" s="36">
        <v>1</v>
      </c>
      <c r="KI21" s="36">
        <v>1</v>
      </c>
      <c r="KJ21" s="36">
        <v>2</v>
      </c>
      <c r="KK21" s="36">
        <v>1</v>
      </c>
      <c r="KL21" s="36">
        <v>1</v>
      </c>
      <c r="KM21" s="36">
        <v>1</v>
      </c>
      <c r="KN21" s="36">
        <v>3</v>
      </c>
      <c r="KO21" s="36"/>
      <c r="KP21" s="36">
        <v>3</v>
      </c>
      <c r="KQ21" s="36">
        <v>3</v>
      </c>
      <c r="KR21" s="36">
        <v>3</v>
      </c>
      <c r="KS21" s="36">
        <v>3</v>
      </c>
      <c r="KT21" s="36">
        <v>3</v>
      </c>
      <c r="KU21" s="36">
        <v>0</v>
      </c>
      <c r="KV21" s="36">
        <v>3</v>
      </c>
      <c r="KW21" s="36">
        <v>0</v>
      </c>
      <c r="KX21" s="36">
        <v>3</v>
      </c>
      <c r="KY21" s="36">
        <v>0</v>
      </c>
      <c r="KZ21" s="36">
        <v>3</v>
      </c>
      <c r="LA21" s="36">
        <v>0</v>
      </c>
      <c r="LB21" s="36">
        <v>3</v>
      </c>
      <c r="LC21" s="36">
        <v>0</v>
      </c>
      <c r="LD21" s="36">
        <v>3</v>
      </c>
      <c r="LE21" s="36">
        <v>0</v>
      </c>
      <c r="LF21" s="36">
        <v>2</v>
      </c>
      <c r="LG21" s="36">
        <v>1</v>
      </c>
      <c r="LH21" s="36">
        <v>1</v>
      </c>
      <c r="LI21" s="36">
        <v>0</v>
      </c>
      <c r="LJ21" s="36">
        <v>3</v>
      </c>
      <c r="LK21" s="36">
        <v>0</v>
      </c>
      <c r="LL21" s="36">
        <v>0</v>
      </c>
      <c r="LM21" s="36">
        <v>1</v>
      </c>
      <c r="LN21" s="36">
        <v>0</v>
      </c>
      <c r="LO21" s="36">
        <v>0</v>
      </c>
      <c r="LP21" s="36">
        <v>1</v>
      </c>
      <c r="LQ21" s="36">
        <v>1</v>
      </c>
      <c r="LR21" s="36">
        <v>0</v>
      </c>
      <c r="LS21" s="36">
        <v>1</v>
      </c>
      <c r="LT21" s="36">
        <v>1</v>
      </c>
      <c r="LU21" s="36">
        <v>1</v>
      </c>
      <c r="LV21" s="36">
        <v>1</v>
      </c>
      <c r="LW21" s="36">
        <v>1</v>
      </c>
      <c r="LX21" s="36">
        <v>1</v>
      </c>
      <c r="LY21" s="36">
        <v>0</v>
      </c>
      <c r="LZ21" s="36">
        <v>1</v>
      </c>
      <c r="MA21" s="36">
        <v>1</v>
      </c>
      <c r="MB21" s="36">
        <v>2</v>
      </c>
      <c r="MC21" s="36">
        <v>2</v>
      </c>
      <c r="MD21" s="36">
        <v>2</v>
      </c>
      <c r="ME21" s="36">
        <v>1</v>
      </c>
      <c r="MF21" s="36">
        <v>1</v>
      </c>
      <c r="MG21" s="36">
        <v>1</v>
      </c>
      <c r="MH21" s="36">
        <v>1</v>
      </c>
      <c r="MI21" s="36">
        <v>2</v>
      </c>
      <c r="MJ21" s="36">
        <v>1</v>
      </c>
      <c r="MK21" s="36">
        <v>1</v>
      </c>
      <c r="ML21" s="36">
        <v>1</v>
      </c>
      <c r="MM21" s="36">
        <v>1</v>
      </c>
      <c r="MN21" s="36">
        <v>1</v>
      </c>
      <c r="MO21" s="36">
        <v>1</v>
      </c>
      <c r="MP21" s="36">
        <v>0</v>
      </c>
      <c r="MQ21" s="36">
        <v>1</v>
      </c>
      <c r="MR21" s="36">
        <v>1</v>
      </c>
      <c r="MS21" s="36">
        <v>1</v>
      </c>
      <c r="MT21" s="36">
        <v>1</v>
      </c>
      <c r="MU21" s="36">
        <v>1</v>
      </c>
      <c r="MV21" s="36">
        <v>0</v>
      </c>
      <c r="MW21" s="36">
        <v>1</v>
      </c>
      <c r="MX21" s="36"/>
      <c r="MY21" s="37">
        <v>1</v>
      </c>
      <c r="MZ21" s="37">
        <v>1</v>
      </c>
      <c r="NA21" s="37">
        <v>1</v>
      </c>
      <c r="NB21" s="37">
        <v>0</v>
      </c>
      <c r="NC21" s="37">
        <v>1</v>
      </c>
      <c r="ND21" s="37">
        <v>1</v>
      </c>
      <c r="NE21" s="46">
        <v>1</v>
      </c>
      <c r="NF21" s="46">
        <v>1</v>
      </c>
      <c r="NG21" s="37">
        <v>0</v>
      </c>
      <c r="NH21" s="37">
        <v>0</v>
      </c>
      <c r="NI21" s="37">
        <v>1</v>
      </c>
      <c r="NJ21" s="37">
        <v>1</v>
      </c>
    </row>
    <row r="22" spans="1:374" x14ac:dyDescent="0.25">
      <c r="A22" s="2">
        <v>62</v>
      </c>
      <c r="B22" s="2" t="s">
        <v>114</v>
      </c>
      <c r="C22" s="31">
        <v>44069.667361111111</v>
      </c>
      <c r="D22" s="32" t="s">
        <v>152</v>
      </c>
      <c r="E22" s="32" t="s">
        <v>288</v>
      </c>
      <c r="F22" s="32" t="s">
        <v>289</v>
      </c>
      <c r="G22" s="32" t="s">
        <v>290</v>
      </c>
      <c r="H22" s="33" t="s">
        <v>156</v>
      </c>
      <c r="I22" s="33" t="s">
        <v>291</v>
      </c>
      <c r="J22" s="33" t="s">
        <v>292</v>
      </c>
      <c r="K22" s="33">
        <v>1</v>
      </c>
      <c r="L22" s="33">
        <v>124</v>
      </c>
      <c r="M22" s="33">
        <v>6</v>
      </c>
      <c r="N22" s="33"/>
      <c r="O22" s="33"/>
      <c r="P22" s="33"/>
      <c r="Q22" s="33"/>
      <c r="R22" s="33"/>
      <c r="S22" s="33">
        <v>2</v>
      </c>
      <c r="T22" s="33"/>
      <c r="U22" s="33"/>
      <c r="V22" s="33"/>
      <c r="W22" s="33"/>
      <c r="X22" s="33"/>
      <c r="Y22" s="33"/>
      <c r="Z22" s="33"/>
      <c r="AA22" s="33"/>
      <c r="AB22" s="33"/>
      <c r="AC22" s="33"/>
      <c r="AD22" s="33"/>
      <c r="AE22" s="33"/>
      <c r="AF22" s="33"/>
      <c r="AG22" s="33"/>
      <c r="AH22" s="33"/>
      <c r="AI22" s="33"/>
      <c r="AJ22" s="33"/>
      <c r="AK22" s="33"/>
      <c r="AL22" s="33"/>
      <c r="AM22" s="33"/>
      <c r="AN22" s="33"/>
      <c r="AO22" s="33"/>
      <c r="AP22" s="33"/>
      <c r="AQ22" s="33">
        <v>2</v>
      </c>
      <c r="AR22" s="33"/>
      <c r="AS22" s="33"/>
      <c r="AT22" s="33"/>
      <c r="AU22" s="33"/>
      <c r="AV22" s="33"/>
      <c r="AW22" s="33">
        <v>2</v>
      </c>
      <c r="AX22" s="33">
        <v>3</v>
      </c>
      <c r="AY22" s="33">
        <v>1</v>
      </c>
      <c r="AZ22" s="34">
        <v>1</v>
      </c>
      <c r="BA22" s="34">
        <v>1</v>
      </c>
      <c r="BB22" s="34">
        <v>0</v>
      </c>
      <c r="BC22" s="34">
        <v>0</v>
      </c>
      <c r="BD22" s="34">
        <v>0</v>
      </c>
      <c r="BE22" s="34">
        <v>0</v>
      </c>
      <c r="BF22" s="34">
        <v>0</v>
      </c>
      <c r="BG22" s="34">
        <v>0</v>
      </c>
      <c r="BH22" s="34">
        <v>0</v>
      </c>
      <c r="BI22" s="34">
        <v>0</v>
      </c>
      <c r="BJ22" s="34">
        <v>0</v>
      </c>
      <c r="BK22" s="34">
        <v>0</v>
      </c>
      <c r="BL22" s="34">
        <v>0</v>
      </c>
      <c r="BM22" s="34"/>
      <c r="BN22" s="34">
        <v>0</v>
      </c>
      <c r="BO22" s="34">
        <v>0</v>
      </c>
      <c r="BP22" s="34">
        <v>0</v>
      </c>
      <c r="BQ22" s="34">
        <v>0</v>
      </c>
      <c r="BR22" s="34">
        <v>0</v>
      </c>
      <c r="BS22" s="34">
        <v>0</v>
      </c>
      <c r="BT22" s="34">
        <v>0</v>
      </c>
      <c r="BU22" s="34">
        <v>0</v>
      </c>
      <c r="BV22" s="34">
        <v>0</v>
      </c>
      <c r="BW22" s="34">
        <v>1</v>
      </c>
      <c r="BX22" s="34">
        <v>0</v>
      </c>
      <c r="BY22" s="34">
        <v>0</v>
      </c>
      <c r="BZ22" s="34">
        <v>0</v>
      </c>
      <c r="CA22" s="34">
        <v>0</v>
      </c>
      <c r="CB22" s="34">
        <v>0</v>
      </c>
      <c r="CC22" s="34">
        <v>1</v>
      </c>
      <c r="CD22" s="34">
        <v>0</v>
      </c>
      <c r="CE22" s="34">
        <v>0</v>
      </c>
      <c r="CF22" s="34">
        <v>0</v>
      </c>
      <c r="CG22" s="34">
        <v>0</v>
      </c>
      <c r="CH22" s="34">
        <v>1</v>
      </c>
      <c r="CI22" s="34">
        <v>0</v>
      </c>
      <c r="CJ22" s="34">
        <v>0</v>
      </c>
      <c r="CK22" s="34">
        <v>0</v>
      </c>
      <c r="CL22" s="34">
        <v>0</v>
      </c>
      <c r="CM22" s="34">
        <v>0</v>
      </c>
      <c r="CN22" s="34">
        <v>0</v>
      </c>
      <c r="CO22" s="34">
        <v>0</v>
      </c>
      <c r="CP22" s="34">
        <v>0</v>
      </c>
      <c r="CQ22" s="34">
        <v>0</v>
      </c>
      <c r="CR22" s="34">
        <v>0</v>
      </c>
      <c r="CS22" s="34">
        <v>1</v>
      </c>
      <c r="CT22" s="34">
        <v>0</v>
      </c>
      <c r="CU22" s="34">
        <v>0</v>
      </c>
      <c r="CV22" s="34">
        <v>0</v>
      </c>
      <c r="CW22" s="34">
        <v>0</v>
      </c>
      <c r="CX22" s="34">
        <v>0</v>
      </c>
      <c r="CY22" s="34">
        <v>2</v>
      </c>
      <c r="CZ22" s="34">
        <v>0</v>
      </c>
      <c r="DA22" s="34">
        <v>2</v>
      </c>
      <c r="DB22" s="34"/>
      <c r="DC22" s="34">
        <v>0</v>
      </c>
      <c r="DD22" s="34">
        <v>0</v>
      </c>
      <c r="DE22" s="34">
        <v>0</v>
      </c>
      <c r="DF22" s="34">
        <v>0</v>
      </c>
      <c r="DG22" s="34">
        <v>0</v>
      </c>
      <c r="DH22" s="34"/>
      <c r="DI22" s="34"/>
      <c r="DJ22" s="34"/>
      <c r="DK22" s="34"/>
      <c r="DL22" s="34"/>
      <c r="DM22" s="34"/>
      <c r="DN22" s="34"/>
      <c r="DO22" s="34"/>
      <c r="DP22" s="34">
        <v>1</v>
      </c>
      <c r="DQ22" s="34">
        <v>1</v>
      </c>
      <c r="DR22" s="34">
        <v>1</v>
      </c>
      <c r="DS22" s="34">
        <v>1</v>
      </c>
      <c r="DT22" s="34">
        <v>0</v>
      </c>
      <c r="DU22" s="34">
        <v>0</v>
      </c>
      <c r="DV22" s="34">
        <v>1</v>
      </c>
      <c r="DW22" s="34">
        <v>0</v>
      </c>
      <c r="DX22" s="34">
        <v>0</v>
      </c>
      <c r="DY22" s="34">
        <v>1</v>
      </c>
      <c r="DZ22" s="34">
        <v>1</v>
      </c>
      <c r="EA22" s="34">
        <v>0</v>
      </c>
      <c r="EB22" s="34">
        <v>1</v>
      </c>
      <c r="EC22" s="34">
        <v>1</v>
      </c>
      <c r="ED22" s="34">
        <v>1</v>
      </c>
      <c r="EE22" s="34">
        <v>1</v>
      </c>
      <c r="EF22" s="34">
        <v>0</v>
      </c>
      <c r="EG22" s="34">
        <v>0</v>
      </c>
      <c r="EH22" s="34">
        <v>0</v>
      </c>
      <c r="EI22" s="34">
        <v>0</v>
      </c>
      <c r="EJ22" s="34">
        <v>1</v>
      </c>
      <c r="EK22" s="34">
        <v>0</v>
      </c>
      <c r="EL22" s="34">
        <v>0</v>
      </c>
      <c r="EM22" s="34"/>
      <c r="EN22" s="34">
        <v>0</v>
      </c>
      <c r="EO22" s="34">
        <v>0</v>
      </c>
      <c r="EP22" s="34">
        <v>1</v>
      </c>
      <c r="EQ22" s="34">
        <v>0</v>
      </c>
      <c r="ER22" s="34">
        <v>0</v>
      </c>
      <c r="ES22" s="34">
        <v>0</v>
      </c>
      <c r="ET22" s="34">
        <v>0</v>
      </c>
      <c r="EU22" s="34">
        <v>0</v>
      </c>
      <c r="EV22" s="34">
        <v>0</v>
      </c>
      <c r="EW22" s="34">
        <v>0</v>
      </c>
      <c r="EX22" s="34">
        <v>0</v>
      </c>
      <c r="EY22" s="34">
        <v>0</v>
      </c>
      <c r="EZ22" s="34">
        <v>0</v>
      </c>
      <c r="FA22" s="34">
        <v>1</v>
      </c>
      <c r="FB22" s="34">
        <v>1</v>
      </c>
      <c r="FC22" s="34">
        <v>0</v>
      </c>
      <c r="FD22" s="34">
        <v>0</v>
      </c>
      <c r="FE22" s="34">
        <v>0</v>
      </c>
      <c r="FF22" s="34">
        <v>0</v>
      </c>
      <c r="FG22" s="34">
        <v>1</v>
      </c>
      <c r="FH22" s="34">
        <v>0</v>
      </c>
      <c r="FI22" s="34">
        <v>1</v>
      </c>
      <c r="FJ22" s="34">
        <v>0</v>
      </c>
      <c r="FK22" s="34">
        <v>0</v>
      </c>
      <c r="FL22" s="34">
        <v>1</v>
      </c>
      <c r="FM22" s="34">
        <v>0</v>
      </c>
      <c r="FN22" s="34">
        <v>0</v>
      </c>
      <c r="FO22" s="34">
        <v>0</v>
      </c>
      <c r="FP22" s="34">
        <v>0</v>
      </c>
      <c r="FQ22" s="34">
        <v>0</v>
      </c>
      <c r="FR22" s="34">
        <v>0</v>
      </c>
      <c r="FS22" s="34">
        <v>0</v>
      </c>
      <c r="FT22" s="34">
        <v>0</v>
      </c>
      <c r="FU22" s="34">
        <v>0</v>
      </c>
      <c r="FV22" s="34">
        <v>0</v>
      </c>
      <c r="FW22" s="34">
        <v>1</v>
      </c>
      <c r="FX22" s="34">
        <v>1</v>
      </c>
      <c r="FY22" s="34">
        <v>1</v>
      </c>
      <c r="FZ22" s="34">
        <v>0</v>
      </c>
      <c r="GA22" s="34">
        <v>0</v>
      </c>
      <c r="GB22" s="34">
        <v>0</v>
      </c>
      <c r="GC22" s="34">
        <v>1</v>
      </c>
      <c r="GD22" s="34">
        <v>1</v>
      </c>
      <c r="GE22" s="34">
        <v>0</v>
      </c>
      <c r="GF22" s="34">
        <v>1</v>
      </c>
      <c r="GG22" s="34">
        <v>0</v>
      </c>
      <c r="GH22" s="34">
        <v>1</v>
      </c>
      <c r="GI22" s="34">
        <v>1</v>
      </c>
      <c r="GJ22" s="34">
        <v>1</v>
      </c>
      <c r="GK22" s="34">
        <v>1</v>
      </c>
      <c r="GL22" s="34">
        <v>1</v>
      </c>
      <c r="GM22" s="34">
        <v>1</v>
      </c>
      <c r="GN22" s="34">
        <v>0</v>
      </c>
      <c r="GO22" s="34">
        <v>0</v>
      </c>
      <c r="GP22" s="34">
        <v>0</v>
      </c>
      <c r="GQ22" s="34">
        <v>1</v>
      </c>
      <c r="GR22" s="34">
        <v>0</v>
      </c>
      <c r="GS22" s="34">
        <v>0</v>
      </c>
      <c r="GT22" s="34">
        <v>1</v>
      </c>
      <c r="GU22" s="34">
        <v>1</v>
      </c>
      <c r="GV22" s="34">
        <v>1</v>
      </c>
      <c r="GW22" s="34">
        <v>1</v>
      </c>
      <c r="GX22" s="34">
        <v>1</v>
      </c>
      <c r="GY22" s="34">
        <v>1</v>
      </c>
      <c r="GZ22" s="34">
        <v>1</v>
      </c>
      <c r="HA22" s="34">
        <v>1</v>
      </c>
      <c r="HB22" s="34">
        <v>1</v>
      </c>
      <c r="HC22" s="34">
        <v>1</v>
      </c>
      <c r="HD22" s="34">
        <v>0</v>
      </c>
      <c r="HE22" s="34">
        <v>0</v>
      </c>
      <c r="HF22" s="34">
        <v>0</v>
      </c>
      <c r="HG22" s="34">
        <v>0</v>
      </c>
      <c r="HH22" s="34">
        <v>0</v>
      </c>
      <c r="HI22" s="34">
        <v>0</v>
      </c>
      <c r="HJ22" s="34">
        <v>0</v>
      </c>
      <c r="HK22" s="34">
        <v>0</v>
      </c>
      <c r="HL22" s="34">
        <v>0</v>
      </c>
      <c r="HM22" s="34">
        <v>0</v>
      </c>
      <c r="HN22" s="34">
        <v>0</v>
      </c>
      <c r="HO22" s="34">
        <v>0</v>
      </c>
      <c r="HP22" s="34">
        <v>0</v>
      </c>
      <c r="HQ22" s="34">
        <v>0</v>
      </c>
      <c r="HR22" s="34">
        <v>0</v>
      </c>
      <c r="HS22" s="34">
        <v>0</v>
      </c>
      <c r="HT22" s="34">
        <v>0</v>
      </c>
      <c r="HU22" s="34">
        <v>0</v>
      </c>
      <c r="HV22" s="34">
        <v>0</v>
      </c>
      <c r="HW22" s="34">
        <v>0</v>
      </c>
      <c r="HX22" s="34">
        <v>1</v>
      </c>
      <c r="HY22" s="34">
        <v>1</v>
      </c>
      <c r="HZ22" s="34">
        <v>0</v>
      </c>
      <c r="IA22" s="34">
        <v>1</v>
      </c>
      <c r="IB22" s="34">
        <v>1</v>
      </c>
      <c r="IC22" s="34">
        <v>1</v>
      </c>
      <c r="ID22" s="34">
        <v>1</v>
      </c>
      <c r="IE22" s="34">
        <v>3</v>
      </c>
      <c r="IF22" s="34">
        <v>1</v>
      </c>
      <c r="IG22" s="34">
        <v>0</v>
      </c>
      <c r="IH22" s="34">
        <v>0</v>
      </c>
      <c r="II22" s="34">
        <v>0</v>
      </c>
      <c r="IJ22" s="34">
        <v>0</v>
      </c>
      <c r="IK22" s="34">
        <v>0</v>
      </c>
      <c r="IL22" s="34">
        <v>1</v>
      </c>
      <c r="IM22" s="34">
        <v>0</v>
      </c>
      <c r="IN22" s="34">
        <v>1</v>
      </c>
      <c r="IO22" s="34">
        <v>0</v>
      </c>
      <c r="IP22" s="34">
        <v>0</v>
      </c>
      <c r="IQ22" s="34">
        <v>1</v>
      </c>
      <c r="IR22" s="34">
        <v>0</v>
      </c>
      <c r="IS22" s="34">
        <v>1</v>
      </c>
      <c r="IT22" s="34">
        <v>1</v>
      </c>
      <c r="IU22" s="34">
        <v>0</v>
      </c>
      <c r="IV22" s="34">
        <v>0</v>
      </c>
      <c r="IW22" s="34">
        <v>0</v>
      </c>
      <c r="IX22" s="34">
        <v>0</v>
      </c>
      <c r="IY22" s="34">
        <v>1</v>
      </c>
      <c r="IZ22" s="34">
        <v>0</v>
      </c>
      <c r="JA22" s="34">
        <v>0</v>
      </c>
      <c r="JB22" s="34">
        <v>0</v>
      </c>
      <c r="JC22" s="34">
        <v>1</v>
      </c>
      <c r="JD22" s="34">
        <v>1</v>
      </c>
      <c r="JE22" s="34">
        <v>1</v>
      </c>
      <c r="JF22" s="34">
        <v>1</v>
      </c>
      <c r="JG22" s="34">
        <v>1</v>
      </c>
      <c r="JH22" s="46">
        <v>1</v>
      </c>
      <c r="JI22" s="46">
        <v>1</v>
      </c>
      <c r="JJ22" s="46">
        <v>1</v>
      </c>
      <c r="JK22" s="46">
        <v>2</v>
      </c>
      <c r="JL22" s="35">
        <v>1</v>
      </c>
      <c r="JM22" s="35">
        <v>1</v>
      </c>
      <c r="JN22" s="46">
        <v>1</v>
      </c>
      <c r="JO22" s="46">
        <v>1</v>
      </c>
      <c r="JP22" s="35">
        <v>1</v>
      </c>
      <c r="JQ22" s="35">
        <v>1</v>
      </c>
      <c r="JR22" s="46">
        <v>1</v>
      </c>
      <c r="JS22" s="35">
        <v>0</v>
      </c>
      <c r="JT22" s="35">
        <v>1</v>
      </c>
      <c r="JU22" s="35">
        <v>3</v>
      </c>
      <c r="JV22" s="35">
        <v>1</v>
      </c>
      <c r="JW22" s="35">
        <v>1</v>
      </c>
      <c r="JX22" s="35">
        <v>1</v>
      </c>
      <c r="JY22" s="35">
        <v>3</v>
      </c>
      <c r="JZ22" s="35">
        <v>3</v>
      </c>
      <c r="KA22" s="35">
        <v>3</v>
      </c>
      <c r="KB22" s="35">
        <v>1</v>
      </c>
      <c r="KC22" s="35">
        <v>1</v>
      </c>
      <c r="KD22" s="46">
        <v>1</v>
      </c>
      <c r="KE22" s="35">
        <v>1</v>
      </c>
      <c r="KF22" s="35">
        <v>1</v>
      </c>
      <c r="KG22" s="36">
        <v>1</v>
      </c>
      <c r="KH22" s="36">
        <v>1</v>
      </c>
      <c r="KI22" s="36">
        <v>1</v>
      </c>
      <c r="KJ22" s="36">
        <v>1</v>
      </c>
      <c r="KK22" s="36">
        <v>1</v>
      </c>
      <c r="KL22" s="36">
        <v>1</v>
      </c>
      <c r="KM22" s="36">
        <v>1</v>
      </c>
      <c r="KN22" s="36">
        <v>1</v>
      </c>
      <c r="KO22" s="36"/>
      <c r="KP22" s="36">
        <v>1</v>
      </c>
      <c r="KQ22" s="36">
        <v>1</v>
      </c>
      <c r="KR22" s="36">
        <v>1</v>
      </c>
      <c r="KS22" s="36">
        <v>1</v>
      </c>
      <c r="KT22" s="36">
        <v>1</v>
      </c>
      <c r="KU22" s="36">
        <v>0</v>
      </c>
      <c r="KV22" s="36">
        <v>3</v>
      </c>
      <c r="KW22" s="36">
        <v>0</v>
      </c>
      <c r="KX22" s="36">
        <v>3</v>
      </c>
      <c r="KY22" s="36">
        <v>0</v>
      </c>
      <c r="KZ22" s="36">
        <v>3</v>
      </c>
      <c r="LA22" s="36">
        <v>0</v>
      </c>
      <c r="LB22" s="36">
        <v>3</v>
      </c>
      <c r="LC22" s="36">
        <v>0</v>
      </c>
      <c r="LD22" s="36">
        <v>3</v>
      </c>
      <c r="LE22" s="36">
        <v>0</v>
      </c>
      <c r="LF22" s="36">
        <v>1</v>
      </c>
      <c r="LG22" s="36">
        <v>2</v>
      </c>
      <c r="LH22" s="36">
        <v>1</v>
      </c>
      <c r="LI22" s="36">
        <v>0</v>
      </c>
      <c r="LJ22" s="36">
        <v>1</v>
      </c>
      <c r="LK22" s="36">
        <v>0</v>
      </c>
      <c r="LL22" s="36">
        <v>0</v>
      </c>
      <c r="LM22" s="36">
        <v>1</v>
      </c>
      <c r="LN22" s="36">
        <v>1</v>
      </c>
      <c r="LO22" s="36">
        <v>0</v>
      </c>
      <c r="LP22" s="36">
        <v>0</v>
      </c>
      <c r="LQ22" s="36">
        <v>1</v>
      </c>
      <c r="LR22" s="36">
        <v>0</v>
      </c>
      <c r="LS22" s="36">
        <v>1</v>
      </c>
      <c r="LT22" s="36">
        <v>1</v>
      </c>
      <c r="LU22" s="36">
        <v>1</v>
      </c>
      <c r="LV22" s="36">
        <v>1</v>
      </c>
      <c r="LW22" s="36">
        <v>1</v>
      </c>
      <c r="LX22" s="36">
        <v>1</v>
      </c>
      <c r="LY22" s="36">
        <v>0</v>
      </c>
      <c r="LZ22" s="36">
        <v>1</v>
      </c>
      <c r="MA22" s="36">
        <v>1</v>
      </c>
      <c r="MB22" s="36">
        <v>1</v>
      </c>
      <c r="MC22" s="36">
        <v>1</v>
      </c>
      <c r="MD22" s="36">
        <v>1</v>
      </c>
      <c r="ME22" s="36">
        <v>1</v>
      </c>
      <c r="MF22" s="36">
        <v>1</v>
      </c>
      <c r="MG22" s="36">
        <v>1</v>
      </c>
      <c r="MH22" s="36">
        <v>1</v>
      </c>
      <c r="MI22" s="36">
        <v>1</v>
      </c>
      <c r="MJ22" s="36">
        <v>1</v>
      </c>
      <c r="MK22" s="36">
        <v>1</v>
      </c>
      <c r="ML22" s="36">
        <v>1</v>
      </c>
      <c r="MM22" s="36">
        <v>1</v>
      </c>
      <c r="MN22" s="36">
        <v>1</v>
      </c>
      <c r="MO22" s="36">
        <v>1</v>
      </c>
      <c r="MP22" s="36">
        <v>1</v>
      </c>
      <c r="MQ22" s="36">
        <v>1</v>
      </c>
      <c r="MR22" s="36">
        <v>1</v>
      </c>
      <c r="MS22" s="36">
        <v>1</v>
      </c>
      <c r="MT22" s="36">
        <v>1</v>
      </c>
      <c r="MU22" s="36">
        <v>1</v>
      </c>
      <c r="MV22" s="36">
        <v>0</v>
      </c>
      <c r="MW22" s="36">
        <v>1</v>
      </c>
      <c r="MX22" s="36"/>
      <c r="MY22" s="37">
        <v>1</v>
      </c>
      <c r="MZ22" s="37">
        <v>1</v>
      </c>
      <c r="NA22" s="37">
        <v>1</v>
      </c>
      <c r="NB22" s="37">
        <v>1</v>
      </c>
      <c r="NC22" s="37">
        <v>1</v>
      </c>
      <c r="ND22" s="37">
        <v>0</v>
      </c>
      <c r="NE22" s="46">
        <v>0</v>
      </c>
      <c r="NF22" s="46">
        <v>1</v>
      </c>
      <c r="NG22" s="37">
        <v>0</v>
      </c>
      <c r="NH22" s="37">
        <v>1</v>
      </c>
      <c r="NI22" s="37">
        <v>1</v>
      </c>
      <c r="NJ22" s="37">
        <v>1</v>
      </c>
    </row>
    <row r="23" spans="1:374" x14ac:dyDescent="0.25">
      <c r="A23" s="2">
        <v>63</v>
      </c>
      <c r="B23" s="2" t="s">
        <v>114</v>
      </c>
      <c r="C23" s="31">
        <v>44095.785416666666</v>
      </c>
      <c r="D23" s="32" t="s">
        <v>226</v>
      </c>
      <c r="E23" s="32" t="s">
        <v>293</v>
      </c>
      <c r="F23" s="32" t="s">
        <v>294</v>
      </c>
      <c r="G23" s="32" t="s">
        <v>295</v>
      </c>
      <c r="H23" s="33" t="s">
        <v>230</v>
      </c>
      <c r="I23" s="33" t="s">
        <v>231</v>
      </c>
      <c r="J23" s="33" t="s">
        <v>296</v>
      </c>
      <c r="K23" s="33">
        <v>1</v>
      </c>
      <c r="L23" s="33">
        <v>103</v>
      </c>
      <c r="M23" s="33">
        <v>5</v>
      </c>
      <c r="N23" s="33"/>
      <c r="O23" s="33"/>
      <c r="P23" s="33"/>
      <c r="Q23" s="33"/>
      <c r="R23" s="33">
        <v>2</v>
      </c>
      <c r="S23" s="33"/>
      <c r="T23" s="33"/>
      <c r="U23" s="33"/>
      <c r="V23" s="33"/>
      <c r="W23" s="33"/>
      <c r="X23" s="33"/>
      <c r="Y23" s="33"/>
      <c r="Z23" s="33"/>
      <c r="AA23" s="33"/>
      <c r="AB23" s="33"/>
      <c r="AC23" s="33"/>
      <c r="AD23" s="33"/>
      <c r="AE23" s="33"/>
      <c r="AF23" s="33"/>
      <c r="AG23" s="33"/>
      <c r="AH23" s="33"/>
      <c r="AI23" s="33"/>
      <c r="AJ23" s="33"/>
      <c r="AK23" s="33"/>
      <c r="AL23" s="33"/>
      <c r="AM23" s="33"/>
      <c r="AN23" s="33"/>
      <c r="AO23" s="33">
        <v>12</v>
      </c>
      <c r="AP23" s="33"/>
      <c r="AQ23" s="33"/>
      <c r="AR23" s="33"/>
      <c r="AS23" s="33"/>
      <c r="AT23" s="33"/>
      <c r="AU23" s="33"/>
      <c r="AV23" s="33"/>
      <c r="AW23" s="33">
        <v>2</v>
      </c>
      <c r="AX23" s="33">
        <v>3</v>
      </c>
      <c r="AY23" s="33">
        <v>1</v>
      </c>
      <c r="AZ23" s="34">
        <v>1</v>
      </c>
      <c r="BA23" s="34">
        <v>1</v>
      </c>
      <c r="BB23" s="34">
        <v>0</v>
      </c>
      <c r="BC23" s="34">
        <v>0</v>
      </c>
      <c r="BD23" s="34">
        <v>0</v>
      </c>
      <c r="BE23" s="34">
        <v>1</v>
      </c>
      <c r="BF23" s="34">
        <v>0</v>
      </c>
      <c r="BG23" s="34">
        <v>0</v>
      </c>
      <c r="BH23" s="34">
        <v>0</v>
      </c>
      <c r="BI23" s="34">
        <v>0</v>
      </c>
      <c r="BJ23" s="34">
        <v>1</v>
      </c>
      <c r="BK23" s="34">
        <v>1</v>
      </c>
      <c r="BL23" s="34">
        <v>1</v>
      </c>
      <c r="BM23" s="34"/>
      <c r="BN23" s="34">
        <v>0</v>
      </c>
      <c r="BO23" s="34">
        <v>0</v>
      </c>
      <c r="BP23" s="34">
        <v>0</v>
      </c>
      <c r="BQ23" s="34">
        <v>0</v>
      </c>
      <c r="BR23" s="34">
        <v>0</v>
      </c>
      <c r="BS23" s="34">
        <v>0</v>
      </c>
      <c r="BT23" s="34">
        <v>0</v>
      </c>
      <c r="BU23" s="34">
        <v>0</v>
      </c>
      <c r="BV23" s="34">
        <v>0</v>
      </c>
      <c r="BW23" s="34">
        <v>1</v>
      </c>
      <c r="BX23" s="34">
        <v>0</v>
      </c>
      <c r="BY23" s="34">
        <v>0</v>
      </c>
      <c r="BZ23" s="34">
        <v>0</v>
      </c>
      <c r="CA23" s="34">
        <v>0</v>
      </c>
      <c r="CB23" s="34">
        <v>0</v>
      </c>
      <c r="CC23" s="34">
        <v>1</v>
      </c>
      <c r="CD23" s="34">
        <v>0</v>
      </c>
      <c r="CE23" s="34">
        <v>0</v>
      </c>
      <c r="CF23" s="34">
        <v>0</v>
      </c>
      <c r="CG23" s="34">
        <v>0</v>
      </c>
      <c r="CH23" s="34">
        <v>0</v>
      </c>
      <c r="CI23" s="34">
        <v>0</v>
      </c>
      <c r="CJ23" s="34">
        <v>0</v>
      </c>
      <c r="CK23" s="34">
        <v>0</v>
      </c>
      <c r="CL23" s="34">
        <v>0</v>
      </c>
      <c r="CM23" s="34">
        <v>0</v>
      </c>
      <c r="CN23" s="34">
        <v>0</v>
      </c>
      <c r="CO23" s="34">
        <v>0</v>
      </c>
      <c r="CP23" s="34">
        <v>0</v>
      </c>
      <c r="CQ23" s="34">
        <v>0</v>
      </c>
      <c r="CR23" s="34">
        <v>0</v>
      </c>
      <c r="CS23" s="34">
        <v>0</v>
      </c>
      <c r="CT23" s="34"/>
      <c r="CU23" s="34"/>
      <c r="CV23" s="34"/>
      <c r="CW23" s="34"/>
      <c r="CX23" s="34"/>
      <c r="CY23" s="34"/>
      <c r="CZ23" s="34"/>
      <c r="DA23" s="34"/>
      <c r="DB23" s="34"/>
      <c r="DC23" s="34"/>
      <c r="DD23" s="34"/>
      <c r="DE23" s="34"/>
      <c r="DF23" s="34"/>
      <c r="DG23" s="34"/>
      <c r="DH23" s="34"/>
      <c r="DI23" s="34"/>
      <c r="DJ23" s="34"/>
      <c r="DK23" s="34"/>
      <c r="DL23" s="34"/>
      <c r="DM23" s="34"/>
      <c r="DN23" s="34"/>
      <c r="DO23" s="34"/>
      <c r="DP23" s="34">
        <v>1</v>
      </c>
      <c r="DQ23" s="34">
        <v>1</v>
      </c>
      <c r="DR23" s="34">
        <v>0</v>
      </c>
      <c r="DS23" s="34">
        <v>1</v>
      </c>
      <c r="DT23" s="34">
        <v>0</v>
      </c>
      <c r="DU23" s="34">
        <v>0</v>
      </c>
      <c r="DV23" s="34">
        <v>1</v>
      </c>
      <c r="DW23" s="34">
        <v>0</v>
      </c>
      <c r="DX23" s="34">
        <v>0</v>
      </c>
      <c r="DY23" s="34">
        <v>1</v>
      </c>
      <c r="DZ23" s="34">
        <v>1</v>
      </c>
      <c r="EA23" s="34">
        <v>0</v>
      </c>
      <c r="EB23" s="34">
        <v>0</v>
      </c>
      <c r="EC23" s="34">
        <v>1</v>
      </c>
      <c r="ED23" s="34">
        <v>1</v>
      </c>
      <c r="EE23" s="34">
        <v>1</v>
      </c>
      <c r="EF23" s="34">
        <v>0</v>
      </c>
      <c r="EG23" s="34">
        <v>0</v>
      </c>
      <c r="EH23" s="34">
        <v>0</v>
      </c>
      <c r="EI23" s="34">
        <v>0</v>
      </c>
      <c r="EJ23" s="34">
        <v>1</v>
      </c>
      <c r="EK23" s="34">
        <v>0</v>
      </c>
      <c r="EL23" s="34">
        <v>1</v>
      </c>
      <c r="EM23" s="34"/>
      <c r="EN23" s="34">
        <v>0</v>
      </c>
      <c r="EO23" s="34">
        <v>0</v>
      </c>
      <c r="EP23" s="34">
        <v>1</v>
      </c>
      <c r="EQ23" s="34">
        <v>0</v>
      </c>
      <c r="ER23" s="34">
        <v>0</v>
      </c>
      <c r="ES23" s="34">
        <v>0</v>
      </c>
      <c r="ET23" s="34">
        <v>0</v>
      </c>
      <c r="EU23" s="34">
        <v>0</v>
      </c>
      <c r="EV23" s="34">
        <v>0</v>
      </c>
      <c r="EW23" s="34">
        <v>0</v>
      </c>
      <c r="EX23" s="34">
        <v>0</v>
      </c>
      <c r="EY23" s="34">
        <v>0</v>
      </c>
      <c r="EZ23" s="34">
        <v>0</v>
      </c>
      <c r="FA23" s="34">
        <v>1</v>
      </c>
      <c r="FB23" s="34">
        <v>1</v>
      </c>
      <c r="FC23" s="34">
        <v>0</v>
      </c>
      <c r="FD23" s="34">
        <v>0</v>
      </c>
      <c r="FE23" s="34">
        <v>0</v>
      </c>
      <c r="FF23" s="34">
        <v>0</v>
      </c>
      <c r="FG23" s="34">
        <v>1</v>
      </c>
      <c r="FH23" s="34">
        <v>0</v>
      </c>
      <c r="FI23" s="34">
        <v>1</v>
      </c>
      <c r="FJ23" s="34">
        <v>0</v>
      </c>
      <c r="FK23" s="34">
        <v>0</v>
      </c>
      <c r="FL23" s="34">
        <v>1</v>
      </c>
      <c r="FM23" s="34">
        <v>0</v>
      </c>
      <c r="FN23" s="34">
        <v>0</v>
      </c>
      <c r="FO23" s="34">
        <v>0</v>
      </c>
      <c r="FP23" s="34">
        <v>0</v>
      </c>
      <c r="FQ23" s="34">
        <v>0</v>
      </c>
      <c r="FR23" s="34">
        <v>0</v>
      </c>
      <c r="FS23" s="34">
        <v>0</v>
      </c>
      <c r="FT23" s="34">
        <v>0</v>
      </c>
      <c r="FU23" s="34">
        <v>0</v>
      </c>
      <c r="FV23" s="34">
        <v>0</v>
      </c>
      <c r="FW23" s="34">
        <v>1</v>
      </c>
      <c r="FX23" s="34">
        <v>1</v>
      </c>
      <c r="FY23" s="34">
        <v>1</v>
      </c>
      <c r="FZ23" s="34">
        <v>0</v>
      </c>
      <c r="GA23" s="34">
        <v>0</v>
      </c>
      <c r="GB23" s="34">
        <v>0</v>
      </c>
      <c r="GC23" s="34">
        <v>0</v>
      </c>
      <c r="GD23" s="34">
        <v>1</v>
      </c>
      <c r="GE23" s="34">
        <v>0</v>
      </c>
      <c r="GF23" s="34">
        <v>1</v>
      </c>
      <c r="GG23" s="34">
        <v>0</v>
      </c>
      <c r="GH23" s="34">
        <v>0</v>
      </c>
      <c r="GI23" s="34">
        <v>1</v>
      </c>
      <c r="GJ23" s="34">
        <v>0</v>
      </c>
      <c r="GK23" s="34">
        <v>0</v>
      </c>
      <c r="GL23" s="34">
        <v>0</v>
      </c>
      <c r="GM23" s="34">
        <v>0</v>
      </c>
      <c r="GN23" s="34">
        <v>0</v>
      </c>
      <c r="GO23" s="34">
        <v>0</v>
      </c>
      <c r="GP23" s="34">
        <v>0</v>
      </c>
      <c r="GQ23" s="34">
        <v>0</v>
      </c>
      <c r="GR23" s="34">
        <v>0</v>
      </c>
      <c r="GS23" s="34">
        <v>0</v>
      </c>
      <c r="GT23" s="34">
        <v>1</v>
      </c>
      <c r="GU23" s="34">
        <v>1</v>
      </c>
      <c r="GV23" s="34">
        <v>1</v>
      </c>
      <c r="GW23" s="34">
        <v>1</v>
      </c>
      <c r="GX23" s="34">
        <v>1</v>
      </c>
      <c r="GY23" s="34">
        <v>1</v>
      </c>
      <c r="GZ23" s="34">
        <v>1</v>
      </c>
      <c r="HA23" s="34">
        <v>1</v>
      </c>
      <c r="HB23" s="34">
        <v>0</v>
      </c>
      <c r="HC23" s="34">
        <v>0</v>
      </c>
      <c r="HD23" s="34">
        <v>0</v>
      </c>
      <c r="HE23" s="34">
        <v>0</v>
      </c>
      <c r="HF23" s="34">
        <v>0</v>
      </c>
      <c r="HG23" s="34">
        <v>0</v>
      </c>
      <c r="HH23" s="34">
        <v>0</v>
      </c>
      <c r="HI23" s="34">
        <v>0</v>
      </c>
      <c r="HJ23" s="34">
        <v>0</v>
      </c>
      <c r="HK23" s="34">
        <v>0</v>
      </c>
      <c r="HL23" s="34">
        <v>0</v>
      </c>
      <c r="HM23" s="34">
        <v>0</v>
      </c>
      <c r="HN23" s="34">
        <v>0</v>
      </c>
      <c r="HO23" s="34">
        <v>0</v>
      </c>
      <c r="HP23" s="34">
        <v>0</v>
      </c>
      <c r="HQ23" s="34">
        <v>0</v>
      </c>
      <c r="HR23" s="34">
        <v>0</v>
      </c>
      <c r="HS23" s="34">
        <v>0</v>
      </c>
      <c r="HT23" s="34">
        <v>0</v>
      </c>
      <c r="HU23" s="34">
        <v>0</v>
      </c>
      <c r="HV23" s="34">
        <v>0</v>
      </c>
      <c r="HW23" s="34">
        <v>0</v>
      </c>
      <c r="HX23" s="34">
        <v>1</v>
      </c>
      <c r="HY23" s="34">
        <v>1</v>
      </c>
      <c r="HZ23" s="34">
        <v>0</v>
      </c>
      <c r="IA23" s="34">
        <v>0</v>
      </c>
      <c r="IB23" s="34">
        <v>0</v>
      </c>
      <c r="IC23" s="34">
        <v>1</v>
      </c>
      <c r="ID23" s="34">
        <v>1</v>
      </c>
      <c r="IE23" s="34">
        <v>1</v>
      </c>
      <c r="IF23" s="34">
        <v>1</v>
      </c>
      <c r="IG23" s="34">
        <v>1</v>
      </c>
      <c r="IH23" s="34">
        <v>0</v>
      </c>
      <c r="II23" s="34">
        <v>0</v>
      </c>
      <c r="IJ23" s="34">
        <v>0</v>
      </c>
      <c r="IK23" s="34">
        <v>0</v>
      </c>
      <c r="IL23" s="34">
        <v>1</v>
      </c>
      <c r="IM23" s="34">
        <v>0</v>
      </c>
      <c r="IN23" s="34">
        <v>1</v>
      </c>
      <c r="IO23" s="34">
        <v>0</v>
      </c>
      <c r="IP23" s="34">
        <v>0</v>
      </c>
      <c r="IQ23" s="34">
        <v>1</v>
      </c>
      <c r="IR23" s="34">
        <v>0</v>
      </c>
      <c r="IS23" s="34">
        <v>1</v>
      </c>
      <c r="IT23" s="34">
        <v>1</v>
      </c>
      <c r="IU23" s="34">
        <v>0</v>
      </c>
      <c r="IV23" s="34">
        <v>1</v>
      </c>
      <c r="IW23" s="34">
        <v>0</v>
      </c>
      <c r="IX23" s="34">
        <v>1</v>
      </c>
      <c r="IY23" s="34">
        <v>1</v>
      </c>
      <c r="IZ23" s="34">
        <v>0</v>
      </c>
      <c r="JA23" s="34">
        <v>0</v>
      </c>
      <c r="JB23" s="34">
        <v>1</v>
      </c>
      <c r="JC23" s="34">
        <v>1</v>
      </c>
      <c r="JD23" s="34">
        <v>2</v>
      </c>
      <c r="JE23" s="34">
        <v>1</v>
      </c>
      <c r="JF23" s="34">
        <v>1</v>
      </c>
      <c r="JG23" s="34">
        <v>1</v>
      </c>
      <c r="JH23" s="46">
        <v>1</v>
      </c>
      <c r="JI23" s="46">
        <v>1</v>
      </c>
      <c r="JJ23" s="46">
        <v>1</v>
      </c>
      <c r="JK23" s="46">
        <v>2</v>
      </c>
      <c r="JL23" s="35">
        <v>1</v>
      </c>
      <c r="JM23" s="35">
        <v>1</v>
      </c>
      <c r="JN23" s="46">
        <v>1</v>
      </c>
      <c r="JO23" s="46">
        <v>1</v>
      </c>
      <c r="JP23" s="35">
        <v>1</v>
      </c>
      <c r="JQ23" s="35">
        <v>2</v>
      </c>
      <c r="JR23" s="46">
        <v>1</v>
      </c>
      <c r="JS23" s="35">
        <v>0</v>
      </c>
      <c r="JT23" s="35">
        <v>1</v>
      </c>
      <c r="JU23" s="35">
        <v>3</v>
      </c>
      <c r="JV23" s="35">
        <v>1</v>
      </c>
      <c r="JW23" s="35">
        <v>1</v>
      </c>
      <c r="JX23" s="35">
        <v>1</v>
      </c>
      <c r="JY23" s="35">
        <v>1</v>
      </c>
      <c r="JZ23" s="35">
        <v>3</v>
      </c>
      <c r="KA23" s="35">
        <v>3</v>
      </c>
      <c r="KB23" s="35">
        <v>3</v>
      </c>
      <c r="KC23" s="35">
        <v>1</v>
      </c>
      <c r="KD23" s="46">
        <v>1</v>
      </c>
      <c r="KE23" s="35">
        <v>0</v>
      </c>
      <c r="KF23" s="35">
        <v>1</v>
      </c>
      <c r="KG23" s="36">
        <v>1</v>
      </c>
      <c r="KH23" s="36">
        <v>1</v>
      </c>
      <c r="KI23" s="36">
        <v>1</v>
      </c>
      <c r="KJ23" s="36">
        <v>1</v>
      </c>
      <c r="KK23" s="36">
        <v>1</v>
      </c>
      <c r="KL23" s="36">
        <v>1</v>
      </c>
      <c r="KM23" s="36">
        <v>1</v>
      </c>
      <c r="KN23" s="36">
        <v>3</v>
      </c>
      <c r="KO23" s="36"/>
      <c r="KP23" s="36">
        <v>1</v>
      </c>
      <c r="KQ23" s="36">
        <v>1</v>
      </c>
      <c r="KR23" s="36">
        <v>1</v>
      </c>
      <c r="KS23" s="36">
        <v>1</v>
      </c>
      <c r="KT23" s="36">
        <v>1</v>
      </c>
      <c r="KU23" s="36">
        <v>0</v>
      </c>
      <c r="KV23" s="36">
        <v>3</v>
      </c>
      <c r="KW23" s="36">
        <v>0</v>
      </c>
      <c r="KX23" s="36">
        <v>3</v>
      </c>
      <c r="KY23" s="36">
        <v>0</v>
      </c>
      <c r="KZ23" s="36">
        <v>3</v>
      </c>
      <c r="LA23" s="36">
        <v>0</v>
      </c>
      <c r="LB23" s="36">
        <v>3</v>
      </c>
      <c r="LC23" s="36">
        <v>0</v>
      </c>
      <c r="LD23" s="36">
        <v>3</v>
      </c>
      <c r="LE23" s="36">
        <v>0</v>
      </c>
      <c r="LF23" s="36">
        <v>1</v>
      </c>
      <c r="LG23" s="36">
        <v>1</v>
      </c>
      <c r="LH23" s="36">
        <v>1</v>
      </c>
      <c r="LI23" s="36">
        <v>0</v>
      </c>
      <c r="LJ23" s="36">
        <v>3</v>
      </c>
      <c r="LK23" s="36">
        <v>0</v>
      </c>
      <c r="LL23" s="36">
        <v>1</v>
      </c>
      <c r="LM23" s="36">
        <v>1</v>
      </c>
      <c r="LN23" s="36">
        <v>1</v>
      </c>
      <c r="LO23" s="36">
        <v>1</v>
      </c>
      <c r="LP23" s="36">
        <v>1</v>
      </c>
      <c r="LQ23" s="36">
        <v>1</v>
      </c>
      <c r="LR23" s="36">
        <v>0</v>
      </c>
      <c r="LS23" s="36">
        <v>1</v>
      </c>
      <c r="LT23" s="36">
        <v>1</v>
      </c>
      <c r="LU23" s="36">
        <v>1</v>
      </c>
      <c r="LV23" s="36">
        <v>1</v>
      </c>
      <c r="LW23" s="36">
        <v>1</v>
      </c>
      <c r="LX23" s="36">
        <v>1</v>
      </c>
      <c r="LY23" s="36">
        <v>0</v>
      </c>
      <c r="LZ23" s="36">
        <v>1</v>
      </c>
      <c r="MA23" s="36">
        <v>1</v>
      </c>
      <c r="MB23" s="36">
        <v>1</v>
      </c>
      <c r="MC23" s="36">
        <v>1</v>
      </c>
      <c r="MD23" s="36">
        <v>1</v>
      </c>
      <c r="ME23" s="36">
        <v>1</v>
      </c>
      <c r="MF23" s="36">
        <v>1</v>
      </c>
      <c r="MG23" s="36">
        <v>1</v>
      </c>
      <c r="MH23" s="36">
        <v>1</v>
      </c>
      <c r="MI23" s="36">
        <v>1</v>
      </c>
      <c r="MJ23" s="36">
        <v>1</v>
      </c>
      <c r="MK23" s="36">
        <v>1</v>
      </c>
      <c r="ML23" s="36">
        <v>1</v>
      </c>
      <c r="MM23" s="36">
        <v>1</v>
      </c>
      <c r="MN23" s="36">
        <v>1</v>
      </c>
      <c r="MO23" s="36">
        <v>1</v>
      </c>
      <c r="MP23" s="36">
        <v>1</v>
      </c>
      <c r="MQ23" s="36">
        <v>1</v>
      </c>
      <c r="MR23" s="36">
        <v>1</v>
      </c>
      <c r="MS23" s="36">
        <v>1</v>
      </c>
      <c r="MT23" s="36">
        <v>1</v>
      </c>
      <c r="MU23" s="36">
        <v>1</v>
      </c>
      <c r="MV23" s="36">
        <v>0</v>
      </c>
      <c r="MW23" s="36">
        <v>1</v>
      </c>
      <c r="MX23" s="36"/>
      <c r="MY23" s="37">
        <v>1</v>
      </c>
      <c r="MZ23" s="37">
        <v>1</v>
      </c>
      <c r="NA23" s="37">
        <v>1</v>
      </c>
      <c r="NB23" s="37">
        <v>1</v>
      </c>
      <c r="NC23" s="37">
        <v>1</v>
      </c>
      <c r="ND23" s="37">
        <v>1</v>
      </c>
      <c r="NE23" s="46">
        <v>1</v>
      </c>
      <c r="NF23" s="46">
        <v>1</v>
      </c>
      <c r="NG23" s="37">
        <v>0</v>
      </c>
      <c r="NH23" s="37">
        <v>1</v>
      </c>
      <c r="NI23" s="37">
        <v>1</v>
      </c>
      <c r="NJ23" s="37">
        <v>1</v>
      </c>
    </row>
    <row r="24" spans="1:374" x14ac:dyDescent="0.25">
      <c r="A24" s="2">
        <v>64</v>
      </c>
      <c r="B24" s="2" t="s">
        <v>114</v>
      </c>
      <c r="C24" s="31">
        <v>44071.424305555556</v>
      </c>
      <c r="D24" s="32" t="s">
        <v>297</v>
      </c>
      <c r="E24" s="32" t="s">
        <v>298</v>
      </c>
      <c r="F24" s="32" t="s">
        <v>299</v>
      </c>
      <c r="G24" s="32" t="s">
        <v>300</v>
      </c>
      <c r="H24" s="33" t="s">
        <v>119</v>
      </c>
      <c r="I24" s="33" t="s">
        <v>136</v>
      </c>
      <c r="J24" s="33" t="s">
        <v>301</v>
      </c>
      <c r="K24" s="33">
        <v>1</v>
      </c>
      <c r="L24" s="33">
        <v>161</v>
      </c>
      <c r="M24" s="33">
        <v>7</v>
      </c>
      <c r="N24" s="33"/>
      <c r="O24" s="33"/>
      <c r="P24" s="33"/>
      <c r="Q24" s="33"/>
      <c r="R24" s="33"/>
      <c r="S24" s="33"/>
      <c r="T24" s="33">
        <v>1</v>
      </c>
      <c r="U24" s="33"/>
      <c r="V24" s="33"/>
      <c r="W24" s="33"/>
      <c r="X24" s="33"/>
      <c r="Y24" s="33"/>
      <c r="Z24" s="33"/>
      <c r="AA24" s="33"/>
      <c r="AB24" s="33"/>
      <c r="AC24" s="33"/>
      <c r="AD24" s="33"/>
      <c r="AE24" s="33"/>
      <c r="AF24" s="33"/>
      <c r="AG24" s="33"/>
      <c r="AH24" s="33"/>
      <c r="AI24" s="33"/>
      <c r="AJ24" s="33"/>
      <c r="AK24" s="33"/>
      <c r="AL24" s="33"/>
      <c r="AM24" s="33"/>
      <c r="AN24" s="33"/>
      <c r="AO24" s="33"/>
      <c r="AP24" s="33"/>
      <c r="AQ24" s="33"/>
      <c r="AR24" s="33"/>
      <c r="AS24" s="33"/>
      <c r="AT24" s="33"/>
      <c r="AU24" s="33">
        <v>5</v>
      </c>
      <c r="AV24" s="33"/>
      <c r="AW24" s="33">
        <v>2</v>
      </c>
      <c r="AX24" s="33">
        <v>2</v>
      </c>
      <c r="AY24" s="33">
        <v>0</v>
      </c>
      <c r="AZ24" s="34">
        <v>1</v>
      </c>
      <c r="BA24" s="34">
        <v>1</v>
      </c>
      <c r="BB24" s="34">
        <v>0</v>
      </c>
      <c r="BC24" s="34">
        <v>0</v>
      </c>
      <c r="BD24" s="34">
        <v>0</v>
      </c>
      <c r="BE24" s="34">
        <v>0</v>
      </c>
      <c r="BF24" s="34">
        <v>1</v>
      </c>
      <c r="BG24" s="34">
        <v>0</v>
      </c>
      <c r="BH24" s="34">
        <v>0</v>
      </c>
      <c r="BI24" s="34">
        <v>0</v>
      </c>
      <c r="BJ24" s="34">
        <v>0</v>
      </c>
      <c r="BK24" s="34">
        <v>1</v>
      </c>
      <c r="BL24" s="34">
        <v>1</v>
      </c>
      <c r="BM24" s="34"/>
      <c r="BN24" s="34">
        <v>0</v>
      </c>
      <c r="BO24" s="34">
        <v>0</v>
      </c>
      <c r="BP24" s="34">
        <v>0</v>
      </c>
      <c r="BQ24" s="34">
        <v>0</v>
      </c>
      <c r="BR24" s="34">
        <v>0</v>
      </c>
      <c r="BS24" s="34">
        <v>0</v>
      </c>
      <c r="BT24" s="34">
        <v>0</v>
      </c>
      <c r="BU24" s="34">
        <v>0</v>
      </c>
      <c r="BV24" s="34">
        <v>0</v>
      </c>
      <c r="BW24" s="34">
        <v>1</v>
      </c>
      <c r="BX24" s="34">
        <v>0</v>
      </c>
      <c r="BY24" s="34">
        <v>0</v>
      </c>
      <c r="BZ24" s="34">
        <v>0</v>
      </c>
      <c r="CA24" s="34">
        <v>0</v>
      </c>
      <c r="CB24" s="34">
        <v>0</v>
      </c>
      <c r="CC24" s="34">
        <v>1</v>
      </c>
      <c r="CD24" s="34">
        <v>0</v>
      </c>
      <c r="CE24" s="34">
        <v>0</v>
      </c>
      <c r="CF24" s="34">
        <v>0</v>
      </c>
      <c r="CG24" s="34">
        <v>0</v>
      </c>
      <c r="CH24" s="34">
        <v>0</v>
      </c>
      <c r="CI24" s="34">
        <v>0</v>
      </c>
      <c r="CJ24" s="34">
        <v>0</v>
      </c>
      <c r="CK24" s="34">
        <v>0</v>
      </c>
      <c r="CL24" s="34">
        <v>0</v>
      </c>
      <c r="CM24" s="34">
        <v>0</v>
      </c>
      <c r="CN24" s="34">
        <v>0</v>
      </c>
      <c r="CO24" s="34">
        <v>0</v>
      </c>
      <c r="CP24" s="34">
        <v>0</v>
      </c>
      <c r="CQ24" s="34">
        <v>0</v>
      </c>
      <c r="CR24" s="34">
        <v>0</v>
      </c>
      <c r="CS24" s="34">
        <v>1</v>
      </c>
      <c r="CT24" s="34">
        <v>0</v>
      </c>
      <c r="CU24" s="34">
        <v>0</v>
      </c>
      <c r="CV24" s="34">
        <v>0</v>
      </c>
      <c r="CW24" s="34">
        <v>0</v>
      </c>
      <c r="CX24" s="34">
        <v>0</v>
      </c>
      <c r="CY24" s="34">
        <v>1</v>
      </c>
      <c r="CZ24" s="34">
        <v>0</v>
      </c>
      <c r="DA24" s="34">
        <v>1</v>
      </c>
      <c r="DB24" s="34"/>
      <c r="DC24" s="34">
        <v>0</v>
      </c>
      <c r="DD24" s="34">
        <v>0</v>
      </c>
      <c r="DE24" s="34">
        <v>1</v>
      </c>
      <c r="DF24" s="34">
        <v>0</v>
      </c>
      <c r="DG24" s="34">
        <v>0</v>
      </c>
      <c r="DH24" s="34"/>
      <c r="DI24" s="34"/>
      <c r="DJ24" s="34"/>
      <c r="DK24" s="34"/>
      <c r="DL24" s="34"/>
      <c r="DM24" s="34"/>
      <c r="DN24" s="34"/>
      <c r="DO24" s="34"/>
      <c r="DP24" s="34">
        <v>1</v>
      </c>
      <c r="DQ24" s="34">
        <v>1</v>
      </c>
      <c r="DR24" s="34">
        <v>1</v>
      </c>
      <c r="DS24" s="34">
        <v>1</v>
      </c>
      <c r="DT24" s="34">
        <v>0</v>
      </c>
      <c r="DU24" s="34">
        <v>0</v>
      </c>
      <c r="DV24" s="34">
        <v>1</v>
      </c>
      <c r="DW24" s="34">
        <v>0</v>
      </c>
      <c r="DX24" s="34">
        <v>0</v>
      </c>
      <c r="DY24" s="34">
        <v>1</v>
      </c>
      <c r="DZ24" s="34">
        <v>1</v>
      </c>
      <c r="EA24" s="34">
        <v>0</v>
      </c>
      <c r="EB24" s="34">
        <v>0</v>
      </c>
      <c r="EC24" s="34">
        <v>1</v>
      </c>
      <c r="ED24" s="34">
        <v>1</v>
      </c>
      <c r="EE24" s="34">
        <v>1</v>
      </c>
      <c r="EF24" s="34">
        <v>0</v>
      </c>
      <c r="EG24" s="34">
        <v>0</v>
      </c>
      <c r="EH24" s="34">
        <v>0</v>
      </c>
      <c r="EI24" s="34">
        <v>0</v>
      </c>
      <c r="EJ24" s="34">
        <v>0</v>
      </c>
      <c r="EK24" s="34">
        <v>0</v>
      </c>
      <c r="EL24" s="34">
        <v>0</v>
      </c>
      <c r="EM24" s="34"/>
      <c r="EN24" s="34">
        <v>0</v>
      </c>
      <c r="EO24" s="34">
        <v>0</v>
      </c>
      <c r="EP24" s="34">
        <v>0</v>
      </c>
      <c r="EQ24" s="34">
        <v>0</v>
      </c>
      <c r="ER24" s="34">
        <v>0</v>
      </c>
      <c r="ES24" s="34">
        <v>0</v>
      </c>
      <c r="ET24" s="34">
        <v>0</v>
      </c>
      <c r="EU24" s="34">
        <v>0</v>
      </c>
      <c r="EV24" s="34">
        <v>0</v>
      </c>
      <c r="EW24" s="34">
        <v>0</v>
      </c>
      <c r="EX24" s="34">
        <v>0</v>
      </c>
      <c r="EY24" s="34">
        <v>0</v>
      </c>
      <c r="EZ24" s="34">
        <v>0</v>
      </c>
      <c r="FA24" s="34">
        <v>1</v>
      </c>
      <c r="FB24" s="34">
        <v>1</v>
      </c>
      <c r="FC24" s="34">
        <v>0</v>
      </c>
      <c r="FD24" s="34">
        <v>0</v>
      </c>
      <c r="FE24" s="34">
        <v>0</v>
      </c>
      <c r="FF24" s="34">
        <v>0</v>
      </c>
      <c r="FG24" s="34">
        <v>1</v>
      </c>
      <c r="FH24" s="34">
        <v>0</v>
      </c>
      <c r="FI24" s="34">
        <v>1</v>
      </c>
      <c r="FJ24" s="34">
        <v>0</v>
      </c>
      <c r="FK24" s="34">
        <v>0</v>
      </c>
      <c r="FL24" s="34">
        <v>1</v>
      </c>
      <c r="FM24" s="34">
        <v>0</v>
      </c>
      <c r="FN24" s="34">
        <v>0</v>
      </c>
      <c r="FO24" s="34">
        <v>0</v>
      </c>
      <c r="FP24" s="34">
        <v>0</v>
      </c>
      <c r="FQ24" s="34">
        <v>0</v>
      </c>
      <c r="FR24" s="34">
        <v>0</v>
      </c>
      <c r="FS24" s="34">
        <v>0</v>
      </c>
      <c r="FT24" s="34">
        <v>0</v>
      </c>
      <c r="FU24" s="34">
        <v>0</v>
      </c>
      <c r="FV24" s="34">
        <v>0</v>
      </c>
      <c r="FW24" s="34">
        <v>1</v>
      </c>
      <c r="FX24" s="34">
        <v>1</v>
      </c>
      <c r="FY24" s="34">
        <v>0</v>
      </c>
      <c r="FZ24" s="34">
        <v>0</v>
      </c>
      <c r="GA24" s="34">
        <v>0</v>
      </c>
      <c r="GB24" s="34">
        <v>0</v>
      </c>
      <c r="GC24" s="34">
        <v>1</v>
      </c>
      <c r="GD24" s="34">
        <v>1</v>
      </c>
      <c r="GE24" s="34">
        <v>1</v>
      </c>
      <c r="GF24" s="34">
        <v>1</v>
      </c>
      <c r="GG24" s="34">
        <v>0</v>
      </c>
      <c r="GH24" s="34">
        <v>0</v>
      </c>
      <c r="GI24" s="34">
        <v>1</v>
      </c>
      <c r="GJ24" s="34">
        <v>1</v>
      </c>
      <c r="GK24" s="34">
        <v>0</v>
      </c>
      <c r="GL24" s="34">
        <v>0</v>
      </c>
      <c r="GM24" s="34">
        <v>0</v>
      </c>
      <c r="GN24" s="34">
        <v>0</v>
      </c>
      <c r="GO24" s="34">
        <v>0</v>
      </c>
      <c r="GP24" s="34">
        <v>0</v>
      </c>
      <c r="GQ24" s="34">
        <v>0</v>
      </c>
      <c r="GR24" s="34">
        <v>0</v>
      </c>
      <c r="GS24" s="34">
        <v>0</v>
      </c>
      <c r="GT24" s="34">
        <v>1</v>
      </c>
      <c r="GU24" s="34">
        <v>1</v>
      </c>
      <c r="GV24" s="34">
        <v>1</v>
      </c>
      <c r="GW24" s="34">
        <v>1</v>
      </c>
      <c r="GX24" s="34">
        <v>1</v>
      </c>
      <c r="GY24" s="34">
        <v>1</v>
      </c>
      <c r="GZ24" s="34">
        <v>1</v>
      </c>
      <c r="HA24" s="34">
        <v>1</v>
      </c>
      <c r="HB24" s="34">
        <v>1</v>
      </c>
      <c r="HC24" s="34">
        <v>1</v>
      </c>
      <c r="HD24" s="34">
        <v>0</v>
      </c>
      <c r="HE24" s="34">
        <v>0</v>
      </c>
      <c r="HF24" s="34">
        <v>0</v>
      </c>
      <c r="HG24" s="34">
        <v>0</v>
      </c>
      <c r="HH24" s="34">
        <v>1</v>
      </c>
      <c r="HI24" s="34">
        <v>0</v>
      </c>
      <c r="HJ24" s="34">
        <v>0</v>
      </c>
      <c r="HK24" s="34">
        <v>0</v>
      </c>
      <c r="HL24" s="34">
        <v>0</v>
      </c>
      <c r="HM24" s="34">
        <v>0</v>
      </c>
      <c r="HN24" s="34">
        <v>0</v>
      </c>
      <c r="HO24" s="34">
        <v>0</v>
      </c>
      <c r="HP24" s="34">
        <v>0</v>
      </c>
      <c r="HQ24" s="34">
        <v>0</v>
      </c>
      <c r="HR24" s="34">
        <v>0</v>
      </c>
      <c r="HS24" s="34">
        <v>0</v>
      </c>
      <c r="HT24" s="34">
        <v>0</v>
      </c>
      <c r="HU24" s="34">
        <v>0</v>
      </c>
      <c r="HV24" s="34">
        <v>0</v>
      </c>
      <c r="HW24" s="34">
        <v>0</v>
      </c>
      <c r="HX24" s="34">
        <v>1</v>
      </c>
      <c r="HY24" s="34">
        <v>0</v>
      </c>
      <c r="HZ24" s="34">
        <v>0</v>
      </c>
      <c r="IA24" s="34">
        <v>0</v>
      </c>
      <c r="IB24" s="34">
        <v>1</v>
      </c>
      <c r="IC24" s="34">
        <v>1</v>
      </c>
      <c r="ID24" s="34">
        <v>1</v>
      </c>
      <c r="IE24" s="34">
        <v>1</v>
      </c>
      <c r="IF24" s="34">
        <v>1</v>
      </c>
      <c r="IG24" s="34">
        <v>0</v>
      </c>
      <c r="IH24" s="34">
        <v>0</v>
      </c>
      <c r="II24" s="34">
        <v>0</v>
      </c>
      <c r="IJ24" s="34">
        <v>0</v>
      </c>
      <c r="IK24" s="34">
        <v>0</v>
      </c>
      <c r="IL24" s="34">
        <v>1</v>
      </c>
      <c r="IM24" s="34">
        <v>0</v>
      </c>
      <c r="IN24" s="34">
        <v>1</v>
      </c>
      <c r="IO24" s="34">
        <v>0</v>
      </c>
      <c r="IP24" s="34">
        <v>0</v>
      </c>
      <c r="IQ24" s="34">
        <v>1</v>
      </c>
      <c r="IR24" s="34">
        <v>0</v>
      </c>
      <c r="IS24" s="34">
        <v>0</v>
      </c>
      <c r="IT24" s="34">
        <v>0</v>
      </c>
      <c r="IU24" s="34">
        <v>0</v>
      </c>
      <c r="IV24" s="34">
        <v>0</v>
      </c>
      <c r="IW24" s="34">
        <v>0</v>
      </c>
      <c r="IX24" s="34">
        <v>0</v>
      </c>
      <c r="IY24" s="34">
        <v>0</v>
      </c>
      <c r="IZ24" s="34">
        <v>0</v>
      </c>
      <c r="JA24" s="34">
        <v>0</v>
      </c>
      <c r="JB24" s="34">
        <v>1</v>
      </c>
      <c r="JC24" s="34">
        <v>0</v>
      </c>
      <c r="JD24" s="34">
        <v>3</v>
      </c>
      <c r="JE24" s="34">
        <v>1</v>
      </c>
      <c r="JF24" s="34">
        <v>1</v>
      </c>
      <c r="JG24" s="34">
        <v>1</v>
      </c>
      <c r="JH24" s="46">
        <v>1</v>
      </c>
      <c r="JI24" s="46">
        <v>1</v>
      </c>
      <c r="JJ24" s="46">
        <v>1</v>
      </c>
      <c r="JK24" s="46">
        <v>1</v>
      </c>
      <c r="JL24" s="35">
        <v>1</v>
      </c>
      <c r="JM24" s="35">
        <v>1</v>
      </c>
      <c r="JN24" s="46">
        <v>1</v>
      </c>
      <c r="JO24" s="46">
        <v>2</v>
      </c>
      <c r="JP24" s="35">
        <v>1</v>
      </c>
      <c r="JQ24" s="35">
        <v>2</v>
      </c>
      <c r="JR24" s="46">
        <v>1</v>
      </c>
      <c r="JS24" s="35">
        <v>0</v>
      </c>
      <c r="JT24" s="35">
        <v>3</v>
      </c>
      <c r="JU24" s="35">
        <v>3</v>
      </c>
      <c r="JV24" s="35">
        <v>1</v>
      </c>
      <c r="JW24" s="35">
        <v>1</v>
      </c>
      <c r="JX24" s="35">
        <v>3</v>
      </c>
      <c r="JY24" s="35">
        <v>3</v>
      </c>
      <c r="JZ24" s="35">
        <v>3</v>
      </c>
      <c r="KA24" s="35">
        <v>3</v>
      </c>
      <c r="KB24" s="35">
        <v>1</v>
      </c>
      <c r="KC24" s="35">
        <v>0</v>
      </c>
      <c r="KD24" s="46">
        <v>1</v>
      </c>
      <c r="KE24" s="35">
        <v>1</v>
      </c>
      <c r="KF24" s="35">
        <v>1</v>
      </c>
      <c r="KG24" s="36">
        <v>1</v>
      </c>
      <c r="KH24" s="36">
        <v>1</v>
      </c>
      <c r="KI24" s="36">
        <v>1</v>
      </c>
      <c r="KJ24" s="36">
        <v>1</v>
      </c>
      <c r="KK24" s="36">
        <v>1</v>
      </c>
      <c r="KL24" s="36">
        <v>1</v>
      </c>
      <c r="KM24" s="36">
        <v>1</v>
      </c>
      <c r="KN24" s="36">
        <v>1</v>
      </c>
      <c r="KO24" s="36"/>
      <c r="KP24" s="36">
        <v>1</v>
      </c>
      <c r="KQ24" s="36">
        <v>1</v>
      </c>
      <c r="KR24" s="36">
        <v>1</v>
      </c>
      <c r="KS24" s="36">
        <v>1</v>
      </c>
      <c r="KT24" s="36">
        <v>1</v>
      </c>
      <c r="KU24" s="36">
        <v>0</v>
      </c>
      <c r="KV24" s="36">
        <v>3</v>
      </c>
      <c r="KW24" s="36">
        <v>0</v>
      </c>
      <c r="KX24" s="36">
        <v>3</v>
      </c>
      <c r="KY24" s="36">
        <v>0</v>
      </c>
      <c r="KZ24" s="36">
        <v>3</v>
      </c>
      <c r="LA24" s="36">
        <v>0</v>
      </c>
      <c r="LB24" s="36">
        <v>2</v>
      </c>
      <c r="LC24" s="36">
        <v>0</v>
      </c>
      <c r="LD24" s="36">
        <v>2</v>
      </c>
      <c r="LE24" s="36">
        <v>0</v>
      </c>
      <c r="LF24" s="36">
        <v>1</v>
      </c>
      <c r="LG24" s="36">
        <v>1</v>
      </c>
      <c r="LH24" s="36">
        <v>1</v>
      </c>
      <c r="LI24" s="36">
        <v>0</v>
      </c>
      <c r="LJ24" s="36">
        <v>3</v>
      </c>
      <c r="LK24" s="36">
        <v>0</v>
      </c>
      <c r="LL24" s="36">
        <v>1</v>
      </c>
      <c r="LM24" s="36">
        <v>1</v>
      </c>
      <c r="LN24" s="36">
        <v>1</v>
      </c>
      <c r="LO24" s="36">
        <v>1</v>
      </c>
      <c r="LP24" s="36">
        <v>1</v>
      </c>
      <c r="LQ24" s="36">
        <v>1</v>
      </c>
      <c r="LR24" s="36">
        <v>0</v>
      </c>
      <c r="LS24" s="36">
        <v>1</v>
      </c>
      <c r="LT24" s="36">
        <v>1</v>
      </c>
      <c r="LU24" s="36">
        <v>1</v>
      </c>
      <c r="LV24" s="36">
        <v>1</v>
      </c>
      <c r="LW24" s="36">
        <v>1</v>
      </c>
      <c r="LX24" s="36">
        <v>1</v>
      </c>
      <c r="LY24" s="36">
        <v>0</v>
      </c>
      <c r="LZ24" s="36">
        <v>1</v>
      </c>
      <c r="MA24" s="36">
        <v>1</v>
      </c>
      <c r="MB24" s="36">
        <v>2</v>
      </c>
      <c r="MC24" s="36">
        <v>1</v>
      </c>
      <c r="MD24" s="36">
        <v>1</v>
      </c>
      <c r="ME24" s="36">
        <v>1</v>
      </c>
      <c r="MF24" s="36">
        <v>1</v>
      </c>
      <c r="MG24" s="36">
        <v>1</v>
      </c>
      <c r="MH24" s="36">
        <v>1</v>
      </c>
      <c r="MI24" s="36">
        <v>1</v>
      </c>
      <c r="MJ24" s="36">
        <v>1</v>
      </c>
      <c r="MK24" s="36">
        <v>1</v>
      </c>
      <c r="ML24" s="36">
        <v>1</v>
      </c>
      <c r="MM24" s="36">
        <v>1</v>
      </c>
      <c r="MN24" s="36">
        <v>1</v>
      </c>
      <c r="MO24" s="36">
        <v>1</v>
      </c>
      <c r="MP24" s="36">
        <v>1</v>
      </c>
      <c r="MQ24" s="36">
        <v>1</v>
      </c>
      <c r="MR24" s="36">
        <v>1</v>
      </c>
      <c r="MS24" s="36">
        <v>1</v>
      </c>
      <c r="MT24" s="36">
        <v>1</v>
      </c>
      <c r="MU24" s="36">
        <v>1</v>
      </c>
      <c r="MV24" s="36">
        <v>0</v>
      </c>
      <c r="MW24" s="36">
        <v>1</v>
      </c>
      <c r="MX24" s="36"/>
      <c r="MY24" s="37">
        <v>1</v>
      </c>
      <c r="MZ24" s="37">
        <v>1</v>
      </c>
      <c r="NA24" s="37">
        <v>1</v>
      </c>
      <c r="NB24" s="37">
        <v>1</v>
      </c>
      <c r="NC24" s="37">
        <v>1</v>
      </c>
      <c r="ND24" s="37">
        <v>0</v>
      </c>
      <c r="NE24" s="46">
        <v>0</v>
      </c>
      <c r="NF24" s="46">
        <v>1</v>
      </c>
      <c r="NG24" s="37">
        <v>0</v>
      </c>
      <c r="NH24" s="37">
        <v>1</v>
      </c>
      <c r="NI24" s="37">
        <v>1</v>
      </c>
      <c r="NJ24" s="37">
        <v>1</v>
      </c>
    </row>
    <row r="25" spans="1:374" x14ac:dyDescent="0.25">
      <c r="A25" s="2">
        <v>65</v>
      </c>
      <c r="B25" s="2" t="s">
        <v>114</v>
      </c>
      <c r="C25" s="31">
        <v>44069.481249999997</v>
      </c>
      <c r="D25" s="32" t="s">
        <v>266</v>
      </c>
      <c r="E25" s="32" t="s">
        <v>302</v>
      </c>
      <c r="F25" s="32" t="s">
        <v>303</v>
      </c>
      <c r="G25" s="32" t="s">
        <v>304</v>
      </c>
      <c r="H25" s="33" t="s">
        <v>270</v>
      </c>
      <c r="I25" s="33" t="s">
        <v>305</v>
      </c>
      <c r="J25" s="33" t="s">
        <v>306</v>
      </c>
      <c r="K25" s="33">
        <v>2</v>
      </c>
      <c r="L25" s="33">
        <v>59</v>
      </c>
      <c r="M25" s="33">
        <v>4</v>
      </c>
      <c r="N25" s="33"/>
      <c r="O25" s="33"/>
      <c r="P25" s="33"/>
      <c r="Q25" s="33">
        <v>1</v>
      </c>
      <c r="R25" s="33"/>
      <c r="S25" s="33"/>
      <c r="T25" s="33"/>
      <c r="U25" s="33"/>
      <c r="V25" s="33"/>
      <c r="W25" s="33"/>
      <c r="X25" s="33"/>
      <c r="Y25" s="33"/>
      <c r="Z25" s="33"/>
      <c r="AA25" s="33"/>
      <c r="AB25" s="33"/>
      <c r="AC25" s="33"/>
      <c r="AD25" s="33"/>
      <c r="AE25" s="33"/>
      <c r="AF25" s="33"/>
      <c r="AG25" s="33"/>
      <c r="AH25" s="33"/>
      <c r="AI25" s="33"/>
      <c r="AJ25" s="33">
        <v>3</v>
      </c>
      <c r="AK25" s="33"/>
      <c r="AL25" s="33"/>
      <c r="AM25" s="33"/>
      <c r="AN25" s="33"/>
      <c r="AO25" s="33"/>
      <c r="AP25" s="33"/>
      <c r="AQ25" s="33"/>
      <c r="AR25" s="33"/>
      <c r="AS25" s="33"/>
      <c r="AT25" s="33"/>
      <c r="AU25" s="33"/>
      <c r="AV25" s="33"/>
      <c r="AW25" s="33">
        <v>1</v>
      </c>
      <c r="AX25" s="33">
        <v>1</v>
      </c>
      <c r="AY25" s="33">
        <v>0</v>
      </c>
      <c r="AZ25" s="34">
        <v>1</v>
      </c>
      <c r="BA25" s="34">
        <v>1</v>
      </c>
      <c r="BB25" s="34">
        <v>0</v>
      </c>
      <c r="BC25" s="34">
        <v>0</v>
      </c>
      <c r="BD25" s="34">
        <v>0</v>
      </c>
      <c r="BE25" s="34">
        <v>0</v>
      </c>
      <c r="BF25" s="34">
        <v>0</v>
      </c>
      <c r="BG25" s="34">
        <v>0</v>
      </c>
      <c r="BH25" s="34">
        <v>0</v>
      </c>
      <c r="BI25" s="34">
        <v>0</v>
      </c>
      <c r="BJ25" s="34">
        <v>0</v>
      </c>
      <c r="BK25" s="34">
        <v>1</v>
      </c>
      <c r="BL25" s="34">
        <v>0</v>
      </c>
      <c r="BM25" s="34"/>
      <c r="BN25" s="34">
        <v>0</v>
      </c>
      <c r="BO25" s="34">
        <v>0</v>
      </c>
      <c r="BP25" s="34">
        <v>0</v>
      </c>
      <c r="BQ25" s="34">
        <v>0</v>
      </c>
      <c r="BR25" s="34">
        <v>0</v>
      </c>
      <c r="BS25" s="34">
        <v>0</v>
      </c>
      <c r="BT25" s="34">
        <v>0</v>
      </c>
      <c r="BU25" s="34">
        <v>0</v>
      </c>
      <c r="BV25" s="34">
        <v>0</v>
      </c>
      <c r="BW25" s="34">
        <v>1</v>
      </c>
      <c r="BX25" s="34">
        <v>0</v>
      </c>
      <c r="BY25" s="34">
        <v>0</v>
      </c>
      <c r="BZ25" s="34">
        <v>0</v>
      </c>
      <c r="CA25" s="34">
        <v>0</v>
      </c>
      <c r="CB25" s="34">
        <v>0</v>
      </c>
      <c r="CC25" s="34">
        <v>0</v>
      </c>
      <c r="CD25" s="34">
        <v>0</v>
      </c>
      <c r="CE25" s="34">
        <v>0</v>
      </c>
      <c r="CF25" s="34">
        <v>0</v>
      </c>
      <c r="CG25" s="34">
        <v>0</v>
      </c>
      <c r="CH25" s="34">
        <v>1</v>
      </c>
      <c r="CI25" s="34">
        <v>0</v>
      </c>
      <c r="CJ25" s="34">
        <v>0</v>
      </c>
      <c r="CK25" s="34">
        <v>0</v>
      </c>
      <c r="CL25" s="34">
        <v>0</v>
      </c>
      <c r="CM25" s="34">
        <v>0</v>
      </c>
      <c r="CN25" s="34">
        <v>0</v>
      </c>
      <c r="CO25" s="34">
        <v>0</v>
      </c>
      <c r="CP25" s="34">
        <v>0</v>
      </c>
      <c r="CQ25" s="34">
        <v>0</v>
      </c>
      <c r="CR25" s="34">
        <v>0</v>
      </c>
      <c r="CS25" s="34">
        <v>1</v>
      </c>
      <c r="CT25" s="34">
        <v>0</v>
      </c>
      <c r="CU25" s="34">
        <v>0</v>
      </c>
      <c r="CV25" s="34">
        <v>0</v>
      </c>
      <c r="CW25" s="34">
        <v>0</v>
      </c>
      <c r="CX25" s="34">
        <v>0</v>
      </c>
      <c r="CY25" s="34">
        <v>2</v>
      </c>
      <c r="CZ25" s="34">
        <v>0</v>
      </c>
      <c r="DA25" s="34">
        <v>3</v>
      </c>
      <c r="DB25" s="34"/>
      <c r="DC25" s="34">
        <v>0</v>
      </c>
      <c r="DD25" s="34">
        <v>0</v>
      </c>
      <c r="DE25" s="34">
        <v>0</v>
      </c>
      <c r="DF25" s="34">
        <v>0</v>
      </c>
      <c r="DG25" s="34">
        <v>0</v>
      </c>
      <c r="DH25" s="34"/>
      <c r="DI25" s="34"/>
      <c r="DJ25" s="34"/>
      <c r="DK25" s="34"/>
      <c r="DL25" s="34"/>
      <c r="DM25" s="34"/>
      <c r="DN25" s="34"/>
      <c r="DO25" s="34"/>
      <c r="DP25" s="34">
        <v>1</v>
      </c>
      <c r="DQ25" s="34">
        <v>1</v>
      </c>
      <c r="DR25" s="34">
        <v>1</v>
      </c>
      <c r="DS25" s="34">
        <v>1</v>
      </c>
      <c r="DT25" s="34">
        <v>0</v>
      </c>
      <c r="DU25" s="34">
        <v>0</v>
      </c>
      <c r="DV25" s="34">
        <v>1</v>
      </c>
      <c r="DW25" s="34">
        <v>0</v>
      </c>
      <c r="DX25" s="34">
        <v>0</v>
      </c>
      <c r="DY25" s="34">
        <v>0</v>
      </c>
      <c r="DZ25" s="34">
        <v>1</v>
      </c>
      <c r="EA25" s="34">
        <v>0</v>
      </c>
      <c r="EB25" s="34">
        <v>0</v>
      </c>
      <c r="EC25" s="34">
        <v>1</v>
      </c>
      <c r="ED25" s="34">
        <v>1</v>
      </c>
      <c r="EE25" s="34">
        <v>1</v>
      </c>
      <c r="EF25" s="34">
        <v>0</v>
      </c>
      <c r="EG25" s="34">
        <v>0</v>
      </c>
      <c r="EH25" s="34">
        <v>0</v>
      </c>
      <c r="EI25" s="34">
        <v>0</v>
      </c>
      <c r="EJ25" s="34">
        <v>1</v>
      </c>
      <c r="EK25" s="34">
        <v>0</v>
      </c>
      <c r="EL25" s="34">
        <v>1</v>
      </c>
      <c r="EM25" s="34"/>
      <c r="EN25" s="34">
        <v>0</v>
      </c>
      <c r="EO25" s="34">
        <v>0</v>
      </c>
      <c r="EP25" s="34">
        <v>0</v>
      </c>
      <c r="EQ25" s="34">
        <v>0</v>
      </c>
      <c r="ER25" s="34">
        <v>0</v>
      </c>
      <c r="ES25" s="34">
        <v>0</v>
      </c>
      <c r="ET25" s="34">
        <v>0</v>
      </c>
      <c r="EU25" s="34">
        <v>0</v>
      </c>
      <c r="EV25" s="34">
        <v>0</v>
      </c>
      <c r="EW25" s="34">
        <v>0</v>
      </c>
      <c r="EX25" s="34">
        <v>0</v>
      </c>
      <c r="EY25" s="34">
        <v>0</v>
      </c>
      <c r="EZ25" s="34">
        <v>0</v>
      </c>
      <c r="FA25" s="34">
        <v>0</v>
      </c>
      <c r="FB25" s="34">
        <v>0</v>
      </c>
      <c r="FC25" s="34">
        <v>0</v>
      </c>
      <c r="FD25" s="34">
        <v>0</v>
      </c>
      <c r="FE25" s="34">
        <v>0</v>
      </c>
      <c r="FF25" s="34">
        <v>0</v>
      </c>
      <c r="FG25" s="34">
        <v>0</v>
      </c>
      <c r="FH25" s="34">
        <v>0</v>
      </c>
      <c r="FI25" s="34">
        <v>0</v>
      </c>
      <c r="FJ25" s="34">
        <v>0</v>
      </c>
      <c r="FK25" s="34">
        <v>0</v>
      </c>
      <c r="FL25" s="34">
        <v>0</v>
      </c>
      <c r="FM25" s="34">
        <v>0</v>
      </c>
      <c r="FN25" s="34">
        <v>0</v>
      </c>
      <c r="FO25" s="34">
        <v>0</v>
      </c>
      <c r="FP25" s="34">
        <v>0</v>
      </c>
      <c r="FQ25" s="34">
        <v>0</v>
      </c>
      <c r="FR25" s="34">
        <v>0</v>
      </c>
      <c r="FS25" s="34">
        <v>0</v>
      </c>
      <c r="FT25" s="34">
        <v>0</v>
      </c>
      <c r="FU25" s="34">
        <v>0</v>
      </c>
      <c r="FV25" s="34">
        <v>0</v>
      </c>
      <c r="FW25" s="34">
        <v>0</v>
      </c>
      <c r="FX25" s="34">
        <v>1</v>
      </c>
      <c r="FY25" s="34">
        <v>1</v>
      </c>
      <c r="FZ25" s="34">
        <v>0</v>
      </c>
      <c r="GA25" s="34">
        <v>0</v>
      </c>
      <c r="GB25" s="34">
        <v>0</v>
      </c>
      <c r="GC25" s="34">
        <v>1</v>
      </c>
      <c r="GD25" s="34">
        <v>0</v>
      </c>
      <c r="GE25" s="34">
        <v>0</v>
      </c>
      <c r="GF25" s="34">
        <v>0</v>
      </c>
      <c r="GG25" s="34">
        <v>0</v>
      </c>
      <c r="GH25" s="34">
        <v>0</v>
      </c>
      <c r="GI25" s="34">
        <v>1</v>
      </c>
      <c r="GJ25" s="34">
        <v>0</v>
      </c>
      <c r="GK25" s="34">
        <v>1</v>
      </c>
      <c r="GL25" s="34">
        <v>1</v>
      </c>
      <c r="GM25" s="34">
        <v>0</v>
      </c>
      <c r="GN25" s="34">
        <v>0</v>
      </c>
      <c r="GO25" s="34">
        <v>0</v>
      </c>
      <c r="GP25" s="34">
        <v>0</v>
      </c>
      <c r="GQ25" s="34">
        <v>1</v>
      </c>
      <c r="GR25" s="34">
        <v>0</v>
      </c>
      <c r="GS25" s="34">
        <v>0</v>
      </c>
      <c r="GT25" s="34">
        <v>1</v>
      </c>
      <c r="GU25" s="34">
        <v>1</v>
      </c>
      <c r="GV25" s="34">
        <v>1</v>
      </c>
      <c r="GW25" s="34">
        <v>1</v>
      </c>
      <c r="GX25" s="34">
        <v>1</v>
      </c>
      <c r="GY25" s="34">
        <v>1</v>
      </c>
      <c r="GZ25" s="34">
        <v>1</v>
      </c>
      <c r="HA25" s="34">
        <v>1</v>
      </c>
      <c r="HB25" s="34">
        <v>0</v>
      </c>
      <c r="HC25" s="34">
        <v>0</v>
      </c>
      <c r="HD25" s="34">
        <v>0</v>
      </c>
      <c r="HE25" s="34">
        <v>0</v>
      </c>
      <c r="HF25" s="34">
        <v>0</v>
      </c>
      <c r="HG25" s="34">
        <v>0</v>
      </c>
      <c r="HH25" s="34">
        <v>0</v>
      </c>
      <c r="HI25" s="34">
        <v>0</v>
      </c>
      <c r="HJ25" s="34">
        <v>0</v>
      </c>
      <c r="HK25" s="34">
        <v>0</v>
      </c>
      <c r="HL25" s="34">
        <v>0</v>
      </c>
      <c r="HM25" s="34">
        <v>0</v>
      </c>
      <c r="HN25" s="34">
        <v>0</v>
      </c>
      <c r="HO25" s="34">
        <v>0</v>
      </c>
      <c r="HP25" s="34">
        <v>0</v>
      </c>
      <c r="HQ25" s="34">
        <v>0</v>
      </c>
      <c r="HR25" s="34">
        <v>0</v>
      </c>
      <c r="HS25" s="34">
        <v>0</v>
      </c>
      <c r="HT25" s="34">
        <v>0</v>
      </c>
      <c r="HU25" s="34">
        <v>0</v>
      </c>
      <c r="HV25" s="34">
        <v>0</v>
      </c>
      <c r="HW25" s="34">
        <v>0</v>
      </c>
      <c r="HX25" s="34">
        <v>1</v>
      </c>
      <c r="HY25" s="34">
        <v>1</v>
      </c>
      <c r="HZ25" s="34">
        <v>0</v>
      </c>
      <c r="IA25" s="34">
        <v>1</v>
      </c>
      <c r="IB25" s="34">
        <v>0</v>
      </c>
      <c r="IC25" s="34">
        <v>1</v>
      </c>
      <c r="ID25" s="34">
        <v>1</v>
      </c>
      <c r="IE25" s="34">
        <v>1</v>
      </c>
      <c r="IF25" s="34">
        <v>1</v>
      </c>
      <c r="IG25" s="34">
        <v>1</v>
      </c>
      <c r="IH25" s="34">
        <v>0</v>
      </c>
      <c r="II25" s="34">
        <v>0</v>
      </c>
      <c r="IJ25" s="34">
        <v>0</v>
      </c>
      <c r="IK25" s="34">
        <v>0</v>
      </c>
      <c r="IL25" s="34">
        <v>1</v>
      </c>
      <c r="IM25" s="34">
        <v>0</v>
      </c>
      <c r="IN25" s="34">
        <v>1</v>
      </c>
      <c r="IO25" s="34">
        <v>0</v>
      </c>
      <c r="IP25" s="34">
        <v>0</v>
      </c>
      <c r="IQ25" s="34">
        <v>0</v>
      </c>
      <c r="IR25" s="34">
        <v>0</v>
      </c>
      <c r="IS25" s="34">
        <v>1</v>
      </c>
      <c r="IT25" s="34">
        <v>1</v>
      </c>
      <c r="IU25" s="34">
        <v>0</v>
      </c>
      <c r="IV25" s="34">
        <v>0</v>
      </c>
      <c r="IW25" s="34">
        <v>0</v>
      </c>
      <c r="IX25" s="34">
        <v>0</v>
      </c>
      <c r="IY25" s="34">
        <v>1</v>
      </c>
      <c r="IZ25" s="34">
        <v>0</v>
      </c>
      <c r="JA25" s="34">
        <v>0</v>
      </c>
      <c r="JB25" s="34">
        <v>1</v>
      </c>
      <c r="JC25" s="34">
        <v>1</v>
      </c>
      <c r="JD25" s="34">
        <v>1</v>
      </c>
      <c r="JE25" s="34">
        <v>1</v>
      </c>
      <c r="JF25" s="34">
        <v>1</v>
      </c>
      <c r="JG25" s="34">
        <v>1</v>
      </c>
      <c r="JH25" s="46">
        <v>2</v>
      </c>
      <c r="JI25" s="46">
        <v>2</v>
      </c>
      <c r="JJ25" s="46">
        <v>1</v>
      </c>
      <c r="JK25" s="46">
        <v>2</v>
      </c>
      <c r="JL25" s="35">
        <v>1</v>
      </c>
      <c r="JM25" s="35">
        <v>2</v>
      </c>
      <c r="JN25" s="46">
        <v>1</v>
      </c>
      <c r="JO25" s="46">
        <v>1</v>
      </c>
      <c r="JP25" s="35">
        <v>2</v>
      </c>
      <c r="JQ25" s="35">
        <v>1</v>
      </c>
      <c r="JR25" s="46">
        <v>1</v>
      </c>
      <c r="JS25" s="35">
        <v>0</v>
      </c>
      <c r="JT25" s="35">
        <v>1</v>
      </c>
      <c r="JU25" s="35">
        <v>3</v>
      </c>
      <c r="JV25" s="35">
        <v>1</v>
      </c>
      <c r="JW25" s="35">
        <v>1</v>
      </c>
      <c r="JX25" s="35">
        <v>2</v>
      </c>
      <c r="JY25" s="35">
        <v>3</v>
      </c>
      <c r="JZ25" s="35">
        <v>3</v>
      </c>
      <c r="KA25" s="35">
        <v>3</v>
      </c>
      <c r="KB25" s="35">
        <v>1</v>
      </c>
      <c r="KC25" s="35">
        <v>1</v>
      </c>
      <c r="KD25" s="46">
        <v>1</v>
      </c>
      <c r="KE25" s="35">
        <v>0</v>
      </c>
      <c r="KF25" s="35">
        <v>0</v>
      </c>
      <c r="KG25" s="36">
        <v>1</v>
      </c>
      <c r="KH25" s="36">
        <v>1</v>
      </c>
      <c r="KI25" s="36">
        <v>1</v>
      </c>
      <c r="KJ25" s="36">
        <v>1</v>
      </c>
      <c r="KK25" s="36">
        <v>1</v>
      </c>
      <c r="KL25" s="36">
        <v>1</v>
      </c>
      <c r="KM25" s="36">
        <v>1</v>
      </c>
      <c r="KN25" s="36">
        <v>1</v>
      </c>
      <c r="KO25" s="36"/>
      <c r="KP25" s="36">
        <v>1</v>
      </c>
      <c r="KQ25" s="36">
        <v>1</v>
      </c>
      <c r="KR25" s="36">
        <v>1</v>
      </c>
      <c r="KS25" s="36">
        <v>1</v>
      </c>
      <c r="KT25" s="36">
        <v>1</v>
      </c>
      <c r="KU25" s="36">
        <v>0</v>
      </c>
      <c r="KV25" s="36">
        <v>3</v>
      </c>
      <c r="KW25" s="36">
        <v>0</v>
      </c>
      <c r="KX25" s="36">
        <v>3</v>
      </c>
      <c r="KY25" s="36">
        <v>0</v>
      </c>
      <c r="KZ25" s="36">
        <v>3</v>
      </c>
      <c r="LA25" s="36">
        <v>0</v>
      </c>
      <c r="LB25" s="36">
        <v>3</v>
      </c>
      <c r="LC25" s="36">
        <v>0</v>
      </c>
      <c r="LD25" s="36">
        <v>1</v>
      </c>
      <c r="LE25" s="36">
        <v>0</v>
      </c>
      <c r="LF25" s="36">
        <v>1</v>
      </c>
      <c r="LG25" s="36">
        <v>1</v>
      </c>
      <c r="LH25" s="36">
        <v>1</v>
      </c>
      <c r="LI25" s="36">
        <v>0</v>
      </c>
      <c r="LJ25" s="36">
        <v>3</v>
      </c>
      <c r="LK25" s="36">
        <v>0</v>
      </c>
      <c r="LL25" s="36">
        <v>1</v>
      </c>
      <c r="LM25" s="36">
        <v>1</v>
      </c>
      <c r="LN25" s="36">
        <v>1</v>
      </c>
      <c r="LO25" s="36">
        <v>1</v>
      </c>
      <c r="LP25" s="36">
        <v>1</v>
      </c>
      <c r="LQ25" s="36">
        <v>1</v>
      </c>
      <c r="LR25" s="36">
        <v>0</v>
      </c>
      <c r="LS25" s="36">
        <v>1</v>
      </c>
      <c r="LT25" s="36">
        <v>1</v>
      </c>
      <c r="LU25" s="36">
        <v>1</v>
      </c>
      <c r="LV25" s="36">
        <v>1</v>
      </c>
      <c r="LW25" s="36">
        <v>1</v>
      </c>
      <c r="LX25" s="36">
        <v>1</v>
      </c>
      <c r="LY25" s="36">
        <v>0</v>
      </c>
      <c r="LZ25" s="36">
        <v>1</v>
      </c>
      <c r="MA25" s="36">
        <v>1</v>
      </c>
      <c r="MB25" s="36">
        <v>1</v>
      </c>
      <c r="MC25" s="36">
        <v>1</v>
      </c>
      <c r="MD25" s="36">
        <v>1</v>
      </c>
      <c r="ME25" s="36">
        <v>1</v>
      </c>
      <c r="MF25" s="36">
        <v>1</v>
      </c>
      <c r="MG25" s="36">
        <v>1</v>
      </c>
      <c r="MH25" s="36">
        <v>1</v>
      </c>
      <c r="MI25" s="36">
        <v>1</v>
      </c>
      <c r="MJ25" s="36">
        <v>1</v>
      </c>
      <c r="MK25" s="36">
        <v>1</v>
      </c>
      <c r="ML25" s="36">
        <v>1</v>
      </c>
      <c r="MM25" s="36">
        <v>1</v>
      </c>
      <c r="MN25" s="36">
        <v>1</v>
      </c>
      <c r="MO25" s="36">
        <v>1</v>
      </c>
      <c r="MP25" s="36">
        <v>1</v>
      </c>
      <c r="MQ25" s="36">
        <v>1</v>
      </c>
      <c r="MR25" s="36">
        <v>1</v>
      </c>
      <c r="MS25" s="36">
        <v>1</v>
      </c>
      <c r="MT25" s="36">
        <v>1</v>
      </c>
      <c r="MU25" s="36">
        <v>1</v>
      </c>
      <c r="MV25" s="36">
        <v>0</v>
      </c>
      <c r="MW25" s="36">
        <v>1</v>
      </c>
      <c r="MX25" s="36"/>
      <c r="MY25" s="37">
        <v>1</v>
      </c>
      <c r="MZ25" s="37">
        <v>1</v>
      </c>
      <c r="NA25" s="37">
        <v>1</v>
      </c>
      <c r="NB25" s="37">
        <v>1</v>
      </c>
      <c r="NC25" s="37">
        <v>0</v>
      </c>
      <c r="ND25" s="37">
        <v>0</v>
      </c>
      <c r="NE25" s="46">
        <v>0</v>
      </c>
      <c r="NF25" s="46">
        <v>0</v>
      </c>
      <c r="NG25" s="37">
        <v>1</v>
      </c>
      <c r="NH25" s="37">
        <v>0</v>
      </c>
      <c r="NI25" s="37">
        <v>1</v>
      </c>
      <c r="NJ25" s="37">
        <v>0</v>
      </c>
    </row>
    <row r="26" spans="1:374" x14ac:dyDescent="0.25">
      <c r="A26" s="2">
        <v>66</v>
      </c>
      <c r="B26" s="2" t="s">
        <v>114</v>
      </c>
      <c r="C26" s="31">
        <v>44069.478472222225</v>
      </c>
      <c r="D26" s="32" t="s">
        <v>226</v>
      </c>
      <c r="E26" s="32" t="s">
        <v>220</v>
      </c>
      <c r="F26" s="32" t="s">
        <v>221</v>
      </c>
      <c r="G26" s="32" t="s">
        <v>307</v>
      </c>
      <c r="H26" s="33" t="s">
        <v>223</v>
      </c>
      <c r="I26" s="33" t="s">
        <v>224</v>
      </c>
      <c r="J26" s="33" t="s">
        <v>308</v>
      </c>
      <c r="K26" s="33">
        <v>1</v>
      </c>
      <c r="L26" s="33">
        <v>26</v>
      </c>
      <c r="M26" s="33">
        <v>2</v>
      </c>
      <c r="N26" s="33"/>
      <c r="O26" s="33">
        <v>7</v>
      </c>
      <c r="P26" s="33"/>
      <c r="Q26" s="33"/>
      <c r="R26" s="33"/>
      <c r="S26" s="33"/>
      <c r="T26" s="33"/>
      <c r="U26" s="33"/>
      <c r="V26" s="33"/>
      <c r="W26" s="33"/>
      <c r="X26" s="33"/>
      <c r="Y26" s="33"/>
      <c r="Z26" s="33"/>
      <c r="AA26" s="33"/>
      <c r="AB26" s="33"/>
      <c r="AC26" s="33"/>
      <c r="AD26" s="33"/>
      <c r="AE26" s="33">
        <v>1</v>
      </c>
      <c r="AF26" s="33"/>
      <c r="AG26" s="33"/>
      <c r="AH26" s="33"/>
      <c r="AI26" s="33"/>
      <c r="AJ26" s="33"/>
      <c r="AK26" s="33"/>
      <c r="AL26" s="33"/>
      <c r="AM26" s="33"/>
      <c r="AN26" s="33"/>
      <c r="AO26" s="33"/>
      <c r="AP26" s="33"/>
      <c r="AQ26" s="33"/>
      <c r="AR26" s="33"/>
      <c r="AS26" s="33"/>
      <c r="AT26" s="33"/>
      <c r="AU26" s="33"/>
      <c r="AV26" s="33"/>
      <c r="AW26" s="33">
        <v>2</v>
      </c>
      <c r="AX26" s="33">
        <v>3</v>
      </c>
      <c r="AY26" s="33">
        <v>1</v>
      </c>
      <c r="AZ26" s="34">
        <v>1</v>
      </c>
      <c r="BA26" s="34">
        <v>1</v>
      </c>
      <c r="BB26" s="34">
        <v>0</v>
      </c>
      <c r="BC26" s="34">
        <v>0</v>
      </c>
      <c r="BD26" s="34">
        <v>0</v>
      </c>
      <c r="BE26" s="34">
        <v>1</v>
      </c>
      <c r="BF26" s="34">
        <v>1</v>
      </c>
      <c r="BG26" s="34">
        <v>0</v>
      </c>
      <c r="BH26" s="34">
        <v>0</v>
      </c>
      <c r="BI26" s="34">
        <v>0</v>
      </c>
      <c r="BJ26" s="34">
        <v>0</v>
      </c>
      <c r="BK26" s="34">
        <v>0</v>
      </c>
      <c r="BL26" s="34">
        <v>1</v>
      </c>
      <c r="BM26" s="34"/>
      <c r="BN26" s="34">
        <v>1</v>
      </c>
      <c r="BO26" s="34">
        <v>0</v>
      </c>
      <c r="BP26" s="34">
        <v>0</v>
      </c>
      <c r="BQ26" s="34">
        <v>1</v>
      </c>
      <c r="BR26" s="34">
        <v>1</v>
      </c>
      <c r="BS26" s="34">
        <v>0</v>
      </c>
      <c r="BT26" s="34">
        <v>1</v>
      </c>
      <c r="BU26" s="34">
        <v>0</v>
      </c>
      <c r="BV26" s="34">
        <v>0</v>
      </c>
      <c r="BW26" s="34">
        <v>1</v>
      </c>
      <c r="BX26" s="34">
        <v>0</v>
      </c>
      <c r="BY26" s="34">
        <v>0</v>
      </c>
      <c r="BZ26" s="34">
        <v>0</v>
      </c>
      <c r="CA26" s="34">
        <v>0</v>
      </c>
      <c r="CB26" s="34">
        <v>0</v>
      </c>
      <c r="CC26" s="34">
        <v>1</v>
      </c>
      <c r="CD26" s="34">
        <v>0</v>
      </c>
      <c r="CE26" s="34">
        <v>0</v>
      </c>
      <c r="CF26" s="34">
        <v>0</v>
      </c>
      <c r="CG26" s="34">
        <v>0</v>
      </c>
      <c r="CH26" s="34">
        <v>0</v>
      </c>
      <c r="CI26" s="34">
        <v>0</v>
      </c>
      <c r="CJ26" s="34">
        <v>0</v>
      </c>
      <c r="CK26" s="34">
        <v>0</v>
      </c>
      <c r="CL26" s="34">
        <v>0</v>
      </c>
      <c r="CM26" s="34">
        <v>0</v>
      </c>
      <c r="CN26" s="34">
        <v>0</v>
      </c>
      <c r="CO26" s="34">
        <v>0</v>
      </c>
      <c r="CP26" s="34">
        <v>0</v>
      </c>
      <c r="CQ26" s="34">
        <v>0</v>
      </c>
      <c r="CR26" s="34">
        <v>0</v>
      </c>
      <c r="CS26" s="34">
        <v>1</v>
      </c>
      <c r="CT26" s="34">
        <v>4</v>
      </c>
      <c r="CU26" s="34">
        <v>0</v>
      </c>
      <c r="CV26" s="34">
        <v>0</v>
      </c>
      <c r="CW26" s="34">
        <v>0</v>
      </c>
      <c r="CX26" s="34">
        <v>1</v>
      </c>
      <c r="CY26" s="34">
        <v>2</v>
      </c>
      <c r="CZ26" s="34">
        <v>0</v>
      </c>
      <c r="DA26" s="34">
        <v>2</v>
      </c>
      <c r="DB26" s="34"/>
      <c r="DC26" s="34">
        <v>0</v>
      </c>
      <c r="DD26" s="34">
        <v>0</v>
      </c>
      <c r="DE26" s="34">
        <v>0</v>
      </c>
      <c r="DF26" s="34">
        <v>1</v>
      </c>
      <c r="DG26" s="34">
        <v>1</v>
      </c>
      <c r="DH26" s="34">
        <v>0</v>
      </c>
      <c r="DI26" s="34">
        <v>0</v>
      </c>
      <c r="DJ26" s="34">
        <v>1</v>
      </c>
      <c r="DK26" s="34">
        <v>1</v>
      </c>
      <c r="DL26" s="34">
        <v>0</v>
      </c>
      <c r="DM26" s="34">
        <v>1</v>
      </c>
      <c r="DN26" s="34">
        <v>0</v>
      </c>
      <c r="DO26" s="34">
        <v>0</v>
      </c>
      <c r="DP26" s="34">
        <v>1</v>
      </c>
      <c r="DQ26" s="34">
        <v>1</v>
      </c>
      <c r="DR26" s="34">
        <v>1</v>
      </c>
      <c r="DS26" s="34">
        <v>1</v>
      </c>
      <c r="DT26" s="34">
        <v>0</v>
      </c>
      <c r="DU26" s="34">
        <v>1</v>
      </c>
      <c r="DV26" s="34">
        <v>0</v>
      </c>
      <c r="DW26" s="34">
        <v>0</v>
      </c>
      <c r="DX26" s="34">
        <v>0</v>
      </c>
      <c r="DY26" s="34">
        <v>1</v>
      </c>
      <c r="DZ26" s="34">
        <v>1</v>
      </c>
      <c r="EA26" s="34">
        <v>0</v>
      </c>
      <c r="EB26" s="34">
        <v>0</v>
      </c>
      <c r="EC26" s="34">
        <v>0</v>
      </c>
      <c r="ED26" s="34">
        <v>0</v>
      </c>
      <c r="EE26" s="34">
        <v>0</v>
      </c>
      <c r="EF26" s="34">
        <v>0</v>
      </c>
      <c r="EG26" s="34">
        <v>0</v>
      </c>
      <c r="EH26" s="34">
        <v>0</v>
      </c>
      <c r="EI26" s="34">
        <v>0</v>
      </c>
      <c r="EJ26" s="34">
        <v>0</v>
      </c>
      <c r="EK26" s="34">
        <v>0</v>
      </c>
      <c r="EL26" s="34">
        <v>0</v>
      </c>
      <c r="EM26" s="34"/>
      <c r="EN26" s="34">
        <v>0</v>
      </c>
      <c r="EO26" s="34">
        <v>0</v>
      </c>
      <c r="EP26" s="34">
        <v>0</v>
      </c>
      <c r="EQ26" s="34">
        <v>0</v>
      </c>
      <c r="ER26" s="34">
        <v>0</v>
      </c>
      <c r="ES26" s="34">
        <v>0</v>
      </c>
      <c r="ET26" s="34">
        <v>0</v>
      </c>
      <c r="EU26" s="34">
        <v>0</v>
      </c>
      <c r="EV26" s="34">
        <v>0</v>
      </c>
      <c r="EW26" s="34">
        <v>0</v>
      </c>
      <c r="EX26" s="34">
        <v>0</v>
      </c>
      <c r="EY26" s="34">
        <v>0</v>
      </c>
      <c r="EZ26" s="34">
        <v>0</v>
      </c>
      <c r="FA26" s="34">
        <v>1</v>
      </c>
      <c r="FB26" s="34">
        <v>1</v>
      </c>
      <c r="FC26" s="34">
        <v>0</v>
      </c>
      <c r="FD26" s="34">
        <v>0</v>
      </c>
      <c r="FE26" s="34">
        <v>0</v>
      </c>
      <c r="FF26" s="34">
        <v>0</v>
      </c>
      <c r="FG26" s="34">
        <v>1</v>
      </c>
      <c r="FH26" s="34">
        <v>0</v>
      </c>
      <c r="FI26" s="34">
        <v>0</v>
      </c>
      <c r="FJ26" s="34">
        <v>0</v>
      </c>
      <c r="FK26" s="34">
        <v>0</v>
      </c>
      <c r="FL26" s="34">
        <v>1</v>
      </c>
      <c r="FM26" s="34">
        <v>0</v>
      </c>
      <c r="FN26" s="34">
        <v>0</v>
      </c>
      <c r="FO26" s="34">
        <v>0</v>
      </c>
      <c r="FP26" s="34">
        <v>0</v>
      </c>
      <c r="FQ26" s="34">
        <v>0</v>
      </c>
      <c r="FR26" s="34">
        <v>0</v>
      </c>
      <c r="FS26" s="34">
        <v>0</v>
      </c>
      <c r="FT26" s="34">
        <v>0</v>
      </c>
      <c r="FU26" s="34">
        <v>0</v>
      </c>
      <c r="FV26" s="34">
        <v>0</v>
      </c>
      <c r="FW26" s="34">
        <v>1</v>
      </c>
      <c r="FX26" s="34">
        <v>1</v>
      </c>
      <c r="FY26" s="34">
        <v>1</v>
      </c>
      <c r="FZ26" s="34">
        <v>0</v>
      </c>
      <c r="GA26" s="34">
        <v>0</v>
      </c>
      <c r="GB26" s="34">
        <v>0</v>
      </c>
      <c r="GC26" s="34">
        <v>1</v>
      </c>
      <c r="GD26" s="34">
        <v>1</v>
      </c>
      <c r="GE26" s="34">
        <v>0</v>
      </c>
      <c r="GF26" s="34">
        <v>1</v>
      </c>
      <c r="GG26" s="34">
        <v>0</v>
      </c>
      <c r="GH26" s="34">
        <v>0</v>
      </c>
      <c r="GI26" s="34">
        <v>1</v>
      </c>
      <c r="GJ26" s="34">
        <v>1</v>
      </c>
      <c r="GK26" s="34">
        <v>1</v>
      </c>
      <c r="GL26" s="34">
        <v>0</v>
      </c>
      <c r="GM26" s="34">
        <v>0</v>
      </c>
      <c r="GN26" s="34">
        <v>1</v>
      </c>
      <c r="GO26" s="34">
        <v>1</v>
      </c>
      <c r="GP26" s="34">
        <v>0</v>
      </c>
      <c r="GQ26" s="34">
        <v>1</v>
      </c>
      <c r="GR26" s="34">
        <v>0</v>
      </c>
      <c r="GS26" s="34">
        <v>0</v>
      </c>
      <c r="GT26" s="34">
        <v>1</v>
      </c>
      <c r="GU26" s="34">
        <v>1</v>
      </c>
      <c r="GV26" s="34">
        <v>1</v>
      </c>
      <c r="GW26" s="34">
        <v>1</v>
      </c>
      <c r="GX26" s="34">
        <v>1</v>
      </c>
      <c r="GY26" s="34">
        <v>1</v>
      </c>
      <c r="GZ26" s="34">
        <v>1</v>
      </c>
      <c r="HA26" s="34">
        <v>1</v>
      </c>
      <c r="HB26" s="34">
        <v>0</v>
      </c>
      <c r="HC26" s="34">
        <v>0</v>
      </c>
      <c r="HD26" s="34">
        <v>0</v>
      </c>
      <c r="HE26" s="34">
        <v>0</v>
      </c>
      <c r="HF26" s="34">
        <v>0</v>
      </c>
      <c r="HG26" s="34">
        <v>0</v>
      </c>
      <c r="HH26" s="34">
        <v>0</v>
      </c>
      <c r="HI26" s="34">
        <v>0</v>
      </c>
      <c r="HJ26" s="34">
        <v>0</v>
      </c>
      <c r="HK26" s="34">
        <v>0</v>
      </c>
      <c r="HL26" s="34">
        <v>0</v>
      </c>
      <c r="HM26" s="34">
        <v>0</v>
      </c>
      <c r="HN26" s="34">
        <v>0</v>
      </c>
      <c r="HO26" s="34">
        <v>0</v>
      </c>
      <c r="HP26" s="34">
        <v>0</v>
      </c>
      <c r="HQ26" s="34">
        <v>0</v>
      </c>
      <c r="HR26" s="34">
        <v>0</v>
      </c>
      <c r="HS26" s="34">
        <v>0</v>
      </c>
      <c r="HT26" s="34">
        <v>0</v>
      </c>
      <c r="HU26" s="34">
        <v>0</v>
      </c>
      <c r="HV26" s="34">
        <v>0</v>
      </c>
      <c r="HW26" s="34">
        <v>0</v>
      </c>
      <c r="HX26" s="34">
        <v>1</v>
      </c>
      <c r="HY26" s="34">
        <v>1</v>
      </c>
      <c r="HZ26" s="34">
        <v>0</v>
      </c>
      <c r="IA26" s="34">
        <v>0</v>
      </c>
      <c r="IB26" s="34">
        <v>1</v>
      </c>
      <c r="IC26" s="34">
        <v>1</v>
      </c>
      <c r="ID26" s="34">
        <v>1</v>
      </c>
      <c r="IE26" s="34">
        <v>1</v>
      </c>
      <c r="IF26" s="34">
        <v>1</v>
      </c>
      <c r="IG26" s="34">
        <v>0</v>
      </c>
      <c r="IH26" s="34">
        <v>0</v>
      </c>
      <c r="II26" s="34">
        <v>0</v>
      </c>
      <c r="IJ26" s="34">
        <v>0</v>
      </c>
      <c r="IK26" s="34">
        <v>0</v>
      </c>
      <c r="IL26" s="34">
        <v>1</v>
      </c>
      <c r="IM26" s="34">
        <v>0</v>
      </c>
      <c r="IN26" s="34">
        <v>1</v>
      </c>
      <c r="IO26" s="34">
        <v>0</v>
      </c>
      <c r="IP26" s="34">
        <v>0</v>
      </c>
      <c r="IQ26" s="34">
        <v>0</v>
      </c>
      <c r="IR26" s="34">
        <v>0</v>
      </c>
      <c r="IS26" s="34">
        <v>1</v>
      </c>
      <c r="IT26" s="34">
        <v>0</v>
      </c>
      <c r="IU26" s="34">
        <v>0</v>
      </c>
      <c r="IV26" s="34">
        <v>0</v>
      </c>
      <c r="IW26" s="34">
        <v>0</v>
      </c>
      <c r="IX26" s="34">
        <v>0</v>
      </c>
      <c r="IY26" s="34">
        <v>1</v>
      </c>
      <c r="IZ26" s="34">
        <v>0</v>
      </c>
      <c r="JA26" s="34">
        <v>0</v>
      </c>
      <c r="JB26" s="34">
        <v>1</v>
      </c>
      <c r="JC26" s="34">
        <v>1</v>
      </c>
      <c r="JD26" s="34">
        <v>2</v>
      </c>
      <c r="JE26" s="34">
        <v>1</v>
      </c>
      <c r="JF26" s="34">
        <v>1</v>
      </c>
      <c r="JG26" s="34">
        <v>2</v>
      </c>
      <c r="JH26" s="46">
        <v>1</v>
      </c>
      <c r="JI26" s="46">
        <v>1</v>
      </c>
      <c r="JJ26" s="46">
        <v>1</v>
      </c>
      <c r="JK26" s="46">
        <v>2</v>
      </c>
      <c r="JL26" s="35">
        <v>1</v>
      </c>
      <c r="JM26" s="35">
        <v>1</v>
      </c>
      <c r="JN26" s="46">
        <v>1</v>
      </c>
      <c r="JO26" s="46">
        <v>1</v>
      </c>
      <c r="JP26" s="35">
        <v>1</v>
      </c>
      <c r="JQ26" s="35">
        <v>2</v>
      </c>
      <c r="JR26" s="46">
        <v>1</v>
      </c>
      <c r="JS26" s="35">
        <v>0</v>
      </c>
      <c r="JT26" s="35">
        <v>2</v>
      </c>
      <c r="JU26" s="35">
        <v>3</v>
      </c>
      <c r="JV26" s="35">
        <v>1</v>
      </c>
      <c r="JW26" s="35">
        <v>1</v>
      </c>
      <c r="JX26" s="35">
        <v>1</v>
      </c>
      <c r="JY26" s="35">
        <v>1</v>
      </c>
      <c r="JZ26" s="35">
        <v>3</v>
      </c>
      <c r="KA26" s="35">
        <v>3</v>
      </c>
      <c r="KB26" s="35">
        <v>1</v>
      </c>
      <c r="KC26" s="35">
        <v>0</v>
      </c>
      <c r="KD26" s="46">
        <v>1</v>
      </c>
      <c r="KE26" s="35">
        <v>0</v>
      </c>
      <c r="KF26" s="35">
        <v>1</v>
      </c>
      <c r="KG26" s="36">
        <v>1</v>
      </c>
      <c r="KH26" s="36">
        <v>1</v>
      </c>
      <c r="KI26" s="36">
        <v>1</v>
      </c>
      <c r="KJ26" s="36">
        <v>1</v>
      </c>
      <c r="KK26" s="36">
        <v>1</v>
      </c>
      <c r="KL26" s="36">
        <v>1</v>
      </c>
      <c r="KM26" s="36">
        <v>1</v>
      </c>
      <c r="KN26" s="36">
        <v>3</v>
      </c>
      <c r="KO26" s="36"/>
      <c r="KP26" s="36">
        <v>1</v>
      </c>
      <c r="KQ26" s="36">
        <v>1</v>
      </c>
      <c r="KR26" s="36">
        <v>1</v>
      </c>
      <c r="KS26" s="36">
        <v>1</v>
      </c>
      <c r="KT26" s="36">
        <v>1</v>
      </c>
      <c r="KU26" s="36">
        <v>0</v>
      </c>
      <c r="KV26" s="36">
        <v>3</v>
      </c>
      <c r="KW26" s="36">
        <v>0</v>
      </c>
      <c r="KX26" s="36">
        <v>3</v>
      </c>
      <c r="KY26" s="36">
        <v>0</v>
      </c>
      <c r="KZ26" s="36">
        <v>3</v>
      </c>
      <c r="LA26" s="36">
        <v>0</v>
      </c>
      <c r="LB26" s="36">
        <v>3</v>
      </c>
      <c r="LC26" s="36">
        <v>0</v>
      </c>
      <c r="LD26" s="36">
        <v>3</v>
      </c>
      <c r="LE26" s="36">
        <v>0</v>
      </c>
      <c r="LF26" s="36">
        <v>1</v>
      </c>
      <c r="LG26" s="36">
        <v>1</v>
      </c>
      <c r="LH26" s="36">
        <v>1</v>
      </c>
      <c r="LI26" s="36">
        <v>0</v>
      </c>
      <c r="LJ26" s="36">
        <v>3</v>
      </c>
      <c r="LK26" s="36">
        <v>0</v>
      </c>
      <c r="LL26" s="36">
        <v>1</v>
      </c>
      <c r="LM26" s="36">
        <v>1</v>
      </c>
      <c r="LN26" s="36">
        <v>1</v>
      </c>
      <c r="LO26" s="36">
        <v>1</v>
      </c>
      <c r="LP26" s="36">
        <v>1</v>
      </c>
      <c r="LQ26" s="36">
        <v>1</v>
      </c>
      <c r="LR26" s="36">
        <v>0</v>
      </c>
      <c r="LS26" s="36">
        <v>1</v>
      </c>
      <c r="LT26" s="36">
        <v>1</v>
      </c>
      <c r="LU26" s="36">
        <v>1</v>
      </c>
      <c r="LV26" s="36">
        <v>1</v>
      </c>
      <c r="LW26" s="36">
        <v>1</v>
      </c>
      <c r="LX26" s="36">
        <v>1</v>
      </c>
      <c r="LY26" s="36">
        <v>0</v>
      </c>
      <c r="LZ26" s="36">
        <v>1</v>
      </c>
      <c r="MA26" s="36">
        <v>1</v>
      </c>
      <c r="MB26" s="36">
        <v>1</v>
      </c>
      <c r="MC26" s="36">
        <v>1</v>
      </c>
      <c r="MD26" s="36">
        <v>1</v>
      </c>
      <c r="ME26" s="36">
        <v>1</v>
      </c>
      <c r="MF26" s="36">
        <v>1</v>
      </c>
      <c r="MG26" s="36">
        <v>1</v>
      </c>
      <c r="MH26" s="36">
        <v>1</v>
      </c>
      <c r="MI26" s="36">
        <v>1</v>
      </c>
      <c r="MJ26" s="36">
        <v>1</v>
      </c>
      <c r="MK26" s="36">
        <v>1</v>
      </c>
      <c r="ML26" s="36">
        <v>1</v>
      </c>
      <c r="MM26" s="36">
        <v>1</v>
      </c>
      <c r="MN26" s="36">
        <v>1</v>
      </c>
      <c r="MO26" s="36">
        <v>1</v>
      </c>
      <c r="MP26" s="36">
        <v>1</v>
      </c>
      <c r="MQ26" s="36">
        <v>1</v>
      </c>
      <c r="MR26" s="36">
        <v>1</v>
      </c>
      <c r="MS26" s="36">
        <v>1</v>
      </c>
      <c r="MT26" s="36">
        <v>1</v>
      </c>
      <c r="MU26" s="36">
        <v>1</v>
      </c>
      <c r="MV26" s="36">
        <v>0</v>
      </c>
      <c r="MW26" s="36">
        <v>1</v>
      </c>
      <c r="MX26" s="36"/>
      <c r="MY26" s="37">
        <v>1</v>
      </c>
      <c r="MZ26" s="37">
        <v>1</v>
      </c>
      <c r="NA26" s="37">
        <v>1</v>
      </c>
      <c r="NB26" s="37">
        <v>1</v>
      </c>
      <c r="NC26" s="37">
        <v>1</v>
      </c>
      <c r="ND26" s="37">
        <v>0</v>
      </c>
      <c r="NE26" s="46">
        <v>0</v>
      </c>
      <c r="NF26" s="46">
        <v>0</v>
      </c>
      <c r="NG26" s="37">
        <v>1</v>
      </c>
      <c r="NH26" s="37">
        <v>1</v>
      </c>
      <c r="NI26" s="37">
        <v>1</v>
      </c>
      <c r="NJ26" s="37">
        <v>1</v>
      </c>
    </row>
    <row r="27" spans="1:374" x14ac:dyDescent="0.25">
      <c r="A27" s="2">
        <v>68</v>
      </c>
      <c r="B27" s="2" t="s">
        <v>114</v>
      </c>
      <c r="C27" s="31">
        <v>44069.661805555559</v>
      </c>
      <c r="D27" s="32" t="s">
        <v>309</v>
      </c>
      <c r="E27" s="32" t="s">
        <v>310</v>
      </c>
      <c r="F27" s="32" t="s">
        <v>311</v>
      </c>
      <c r="G27" s="32" t="s">
        <v>312</v>
      </c>
      <c r="H27" s="33" t="s">
        <v>223</v>
      </c>
      <c r="I27" s="33" t="s">
        <v>313</v>
      </c>
      <c r="J27" s="33" t="s">
        <v>314</v>
      </c>
      <c r="K27" s="33">
        <v>2</v>
      </c>
      <c r="L27" s="33">
        <v>21</v>
      </c>
      <c r="M27" s="33">
        <v>2</v>
      </c>
      <c r="N27" s="33"/>
      <c r="O27" s="33">
        <v>6</v>
      </c>
      <c r="P27" s="33"/>
      <c r="Q27" s="33"/>
      <c r="R27" s="33"/>
      <c r="S27" s="33"/>
      <c r="T27" s="33"/>
      <c r="U27" s="33"/>
      <c r="V27" s="33"/>
      <c r="W27" s="33"/>
      <c r="X27" s="33"/>
      <c r="Y27" s="33"/>
      <c r="Z27" s="33"/>
      <c r="AA27" s="33"/>
      <c r="AB27" s="33"/>
      <c r="AC27" s="33"/>
      <c r="AD27" s="33">
        <v>1</v>
      </c>
      <c r="AE27" s="33"/>
      <c r="AF27" s="33"/>
      <c r="AG27" s="33"/>
      <c r="AH27" s="33"/>
      <c r="AI27" s="33"/>
      <c r="AJ27" s="33"/>
      <c r="AK27" s="33"/>
      <c r="AL27" s="33"/>
      <c r="AM27" s="33"/>
      <c r="AN27" s="33"/>
      <c r="AO27" s="33"/>
      <c r="AP27" s="33"/>
      <c r="AQ27" s="33"/>
      <c r="AR27" s="33"/>
      <c r="AS27" s="33"/>
      <c r="AT27" s="33"/>
      <c r="AU27" s="33"/>
      <c r="AV27" s="33"/>
      <c r="AW27" s="33">
        <v>2</v>
      </c>
      <c r="AX27" s="33">
        <v>1</v>
      </c>
      <c r="AY27" s="33">
        <v>1</v>
      </c>
      <c r="AZ27" s="34">
        <v>1</v>
      </c>
      <c r="BA27" s="34">
        <v>1</v>
      </c>
      <c r="BB27" s="34">
        <v>1</v>
      </c>
      <c r="BC27" s="34">
        <v>1</v>
      </c>
      <c r="BD27" s="34">
        <v>0</v>
      </c>
      <c r="BE27" s="34">
        <v>0</v>
      </c>
      <c r="BF27" s="34">
        <v>1</v>
      </c>
      <c r="BG27" s="34">
        <v>0</v>
      </c>
      <c r="BH27" s="34">
        <v>0</v>
      </c>
      <c r="BI27" s="34">
        <v>0</v>
      </c>
      <c r="BJ27" s="34">
        <v>0</v>
      </c>
      <c r="BK27" s="34">
        <v>1</v>
      </c>
      <c r="BL27" s="34">
        <v>0</v>
      </c>
      <c r="BM27" s="34"/>
      <c r="BN27" s="34">
        <v>1</v>
      </c>
      <c r="BO27" s="34">
        <v>1</v>
      </c>
      <c r="BP27" s="34">
        <v>0</v>
      </c>
      <c r="BQ27" s="34">
        <v>1</v>
      </c>
      <c r="BR27" s="34">
        <v>1</v>
      </c>
      <c r="BS27" s="34">
        <v>1</v>
      </c>
      <c r="BT27" s="34">
        <v>0</v>
      </c>
      <c r="BU27" s="34">
        <v>1</v>
      </c>
      <c r="BV27" s="34">
        <v>0</v>
      </c>
      <c r="BW27" s="34">
        <v>0</v>
      </c>
      <c r="BX27" s="34">
        <v>0</v>
      </c>
      <c r="BY27" s="34">
        <v>0</v>
      </c>
      <c r="BZ27" s="34">
        <v>0</v>
      </c>
      <c r="CA27" s="34">
        <v>0</v>
      </c>
      <c r="CB27" s="34">
        <v>0</v>
      </c>
      <c r="CC27" s="34">
        <v>0</v>
      </c>
      <c r="CD27" s="34">
        <v>0</v>
      </c>
      <c r="CE27" s="34">
        <v>0</v>
      </c>
      <c r="CF27" s="34">
        <v>0</v>
      </c>
      <c r="CG27" s="34">
        <v>0</v>
      </c>
      <c r="CH27" s="34">
        <v>0</v>
      </c>
      <c r="CI27" s="34">
        <v>0</v>
      </c>
      <c r="CJ27" s="34">
        <v>0</v>
      </c>
      <c r="CK27" s="34">
        <v>0</v>
      </c>
      <c r="CL27" s="34">
        <v>0</v>
      </c>
      <c r="CM27" s="34">
        <v>0</v>
      </c>
      <c r="CN27" s="34">
        <v>0</v>
      </c>
      <c r="CO27" s="34">
        <v>0</v>
      </c>
      <c r="CP27" s="34">
        <v>0</v>
      </c>
      <c r="CQ27" s="34">
        <v>0</v>
      </c>
      <c r="CR27" s="34">
        <v>0</v>
      </c>
      <c r="CS27" s="34">
        <v>1</v>
      </c>
      <c r="CT27" s="34">
        <v>0</v>
      </c>
      <c r="CU27" s="34">
        <v>0</v>
      </c>
      <c r="CV27" s="34">
        <v>0</v>
      </c>
      <c r="CW27" s="34">
        <v>0</v>
      </c>
      <c r="CX27" s="34">
        <v>0</v>
      </c>
      <c r="CY27" s="34">
        <v>7</v>
      </c>
      <c r="CZ27" s="34">
        <v>0</v>
      </c>
      <c r="DA27" s="34">
        <v>1</v>
      </c>
      <c r="DB27" s="34"/>
      <c r="DC27" s="34">
        <v>1</v>
      </c>
      <c r="DD27" s="34">
        <v>0</v>
      </c>
      <c r="DE27" s="34">
        <v>0</v>
      </c>
      <c r="DF27" s="34">
        <v>0</v>
      </c>
      <c r="DG27" s="34">
        <v>1</v>
      </c>
      <c r="DH27" s="34">
        <v>0</v>
      </c>
      <c r="DI27" s="34">
        <v>0</v>
      </c>
      <c r="DJ27" s="34">
        <v>0</v>
      </c>
      <c r="DK27" s="34">
        <v>0</v>
      </c>
      <c r="DL27" s="34">
        <v>0</v>
      </c>
      <c r="DM27" s="34">
        <v>0</v>
      </c>
      <c r="DN27" s="34">
        <v>0</v>
      </c>
      <c r="DO27" s="34">
        <v>0</v>
      </c>
      <c r="DP27" s="34">
        <v>1</v>
      </c>
      <c r="DQ27" s="34">
        <v>1</v>
      </c>
      <c r="DR27" s="34">
        <v>0</v>
      </c>
      <c r="DS27" s="34">
        <v>1</v>
      </c>
      <c r="DT27" s="34">
        <v>0</v>
      </c>
      <c r="DU27" s="34">
        <v>0</v>
      </c>
      <c r="DV27" s="34">
        <v>1</v>
      </c>
      <c r="DW27" s="34">
        <v>0</v>
      </c>
      <c r="DX27" s="34">
        <v>0</v>
      </c>
      <c r="DY27" s="34">
        <v>0</v>
      </c>
      <c r="DZ27" s="34">
        <v>1</v>
      </c>
      <c r="EA27" s="34">
        <v>1</v>
      </c>
      <c r="EB27" s="34">
        <v>0</v>
      </c>
      <c r="EC27" s="34">
        <v>0</v>
      </c>
      <c r="ED27" s="34">
        <v>0</v>
      </c>
      <c r="EE27" s="34">
        <v>0</v>
      </c>
      <c r="EF27" s="34">
        <v>0</v>
      </c>
      <c r="EG27" s="34">
        <v>0</v>
      </c>
      <c r="EH27" s="34">
        <v>0</v>
      </c>
      <c r="EI27" s="34">
        <v>0</v>
      </c>
      <c r="EJ27" s="34">
        <v>0</v>
      </c>
      <c r="EK27" s="34">
        <v>0</v>
      </c>
      <c r="EL27" s="34">
        <v>0</v>
      </c>
      <c r="EM27" s="34"/>
      <c r="EN27" s="34">
        <v>0</v>
      </c>
      <c r="EO27" s="34">
        <v>0</v>
      </c>
      <c r="EP27" s="34">
        <v>0</v>
      </c>
      <c r="EQ27" s="34">
        <v>0</v>
      </c>
      <c r="ER27" s="34">
        <v>0</v>
      </c>
      <c r="ES27" s="34">
        <v>0</v>
      </c>
      <c r="ET27" s="34">
        <v>0</v>
      </c>
      <c r="EU27" s="34">
        <v>0</v>
      </c>
      <c r="EV27" s="34">
        <v>0</v>
      </c>
      <c r="EW27" s="34">
        <v>0</v>
      </c>
      <c r="EX27" s="34">
        <v>0</v>
      </c>
      <c r="EY27" s="34">
        <v>0</v>
      </c>
      <c r="EZ27" s="34">
        <v>0</v>
      </c>
      <c r="FA27" s="34">
        <v>0</v>
      </c>
      <c r="FB27" s="34">
        <v>0</v>
      </c>
      <c r="FC27" s="34">
        <v>0</v>
      </c>
      <c r="FD27" s="34">
        <v>0</v>
      </c>
      <c r="FE27" s="34">
        <v>0</v>
      </c>
      <c r="FF27" s="34">
        <v>0</v>
      </c>
      <c r="FG27" s="34">
        <v>0</v>
      </c>
      <c r="FH27" s="34">
        <v>0</v>
      </c>
      <c r="FI27" s="34">
        <v>0</v>
      </c>
      <c r="FJ27" s="34">
        <v>0</v>
      </c>
      <c r="FK27" s="34">
        <v>0</v>
      </c>
      <c r="FL27" s="34">
        <v>0</v>
      </c>
      <c r="FM27" s="34">
        <v>0</v>
      </c>
      <c r="FN27" s="34">
        <v>0</v>
      </c>
      <c r="FO27" s="34">
        <v>0</v>
      </c>
      <c r="FP27" s="34">
        <v>0</v>
      </c>
      <c r="FQ27" s="34">
        <v>0</v>
      </c>
      <c r="FR27" s="34">
        <v>0</v>
      </c>
      <c r="FS27" s="34">
        <v>0</v>
      </c>
      <c r="FT27" s="34">
        <v>0</v>
      </c>
      <c r="FU27" s="34">
        <v>0</v>
      </c>
      <c r="FV27" s="34">
        <v>0</v>
      </c>
      <c r="FW27" s="34">
        <v>0</v>
      </c>
      <c r="FX27" s="34">
        <v>1</v>
      </c>
      <c r="FY27" s="34">
        <v>1</v>
      </c>
      <c r="FZ27" s="34">
        <v>1</v>
      </c>
      <c r="GA27" s="34">
        <v>1</v>
      </c>
      <c r="GB27" s="34">
        <v>1</v>
      </c>
      <c r="GC27" s="34">
        <v>1</v>
      </c>
      <c r="GD27" s="34">
        <v>1</v>
      </c>
      <c r="GE27" s="34">
        <v>1</v>
      </c>
      <c r="GF27" s="34">
        <v>1</v>
      </c>
      <c r="GG27" s="34">
        <v>1</v>
      </c>
      <c r="GH27" s="34">
        <v>1</v>
      </c>
      <c r="GI27" s="34">
        <v>1</v>
      </c>
      <c r="GJ27" s="34">
        <v>1</v>
      </c>
      <c r="GK27" s="34">
        <v>1</v>
      </c>
      <c r="GL27" s="34">
        <v>1</v>
      </c>
      <c r="GM27" s="34">
        <v>1</v>
      </c>
      <c r="GN27" s="34">
        <v>1</v>
      </c>
      <c r="GO27" s="34">
        <v>1</v>
      </c>
      <c r="GP27" s="34">
        <v>1</v>
      </c>
      <c r="GQ27" s="34">
        <v>0</v>
      </c>
      <c r="GR27" s="34">
        <v>1</v>
      </c>
      <c r="GS27" s="34">
        <v>0</v>
      </c>
      <c r="GT27" s="34">
        <v>1</v>
      </c>
      <c r="GU27" s="34">
        <v>1</v>
      </c>
      <c r="GV27" s="34">
        <v>1</v>
      </c>
      <c r="GW27" s="34">
        <v>1</v>
      </c>
      <c r="GX27" s="34">
        <v>1</v>
      </c>
      <c r="GY27" s="34">
        <v>1</v>
      </c>
      <c r="GZ27" s="34">
        <v>1</v>
      </c>
      <c r="HA27" s="34">
        <v>1</v>
      </c>
      <c r="HB27" s="34">
        <v>0</v>
      </c>
      <c r="HC27" s="34">
        <v>0</v>
      </c>
      <c r="HD27" s="34">
        <v>0</v>
      </c>
      <c r="HE27" s="34">
        <v>0</v>
      </c>
      <c r="HF27" s="34">
        <v>0</v>
      </c>
      <c r="HG27" s="34">
        <v>0</v>
      </c>
      <c r="HH27" s="34">
        <v>0</v>
      </c>
      <c r="HI27" s="34">
        <v>0</v>
      </c>
      <c r="HJ27" s="34">
        <v>0</v>
      </c>
      <c r="HK27" s="34">
        <v>0</v>
      </c>
      <c r="HL27" s="34">
        <v>0</v>
      </c>
      <c r="HM27" s="34">
        <v>0</v>
      </c>
      <c r="HN27" s="34">
        <v>0</v>
      </c>
      <c r="HO27" s="34">
        <v>0</v>
      </c>
      <c r="HP27" s="34">
        <v>0</v>
      </c>
      <c r="HQ27" s="34">
        <v>0</v>
      </c>
      <c r="HR27" s="34">
        <v>0</v>
      </c>
      <c r="HS27" s="34">
        <v>0</v>
      </c>
      <c r="HT27" s="34">
        <v>0</v>
      </c>
      <c r="HU27" s="34">
        <v>0</v>
      </c>
      <c r="HV27" s="34">
        <v>0</v>
      </c>
      <c r="HW27" s="34">
        <v>0</v>
      </c>
      <c r="HX27" s="34">
        <v>1</v>
      </c>
      <c r="HY27" s="34">
        <v>0</v>
      </c>
      <c r="HZ27" s="34">
        <v>0</v>
      </c>
      <c r="IA27" s="34">
        <v>1</v>
      </c>
      <c r="IB27" s="34">
        <v>1</v>
      </c>
      <c r="IC27" s="34">
        <v>1</v>
      </c>
      <c r="ID27" s="34">
        <v>0</v>
      </c>
      <c r="IE27" s="34">
        <v>4</v>
      </c>
      <c r="IF27" s="34">
        <v>0</v>
      </c>
      <c r="IG27" s="34">
        <v>0</v>
      </c>
      <c r="IH27" s="34">
        <v>0</v>
      </c>
      <c r="II27" s="34">
        <v>0</v>
      </c>
      <c r="IJ27" s="34">
        <v>0</v>
      </c>
      <c r="IK27" s="34">
        <v>0</v>
      </c>
      <c r="IL27" s="34">
        <v>0</v>
      </c>
      <c r="IM27" s="34">
        <v>0</v>
      </c>
      <c r="IN27" s="34">
        <v>0</v>
      </c>
      <c r="IO27" s="34">
        <v>0</v>
      </c>
      <c r="IP27" s="34">
        <v>0</v>
      </c>
      <c r="IQ27" s="34">
        <v>0</v>
      </c>
      <c r="IR27" s="34">
        <v>0</v>
      </c>
      <c r="IS27" s="34">
        <v>0</v>
      </c>
      <c r="IT27" s="34">
        <v>0</v>
      </c>
      <c r="IU27" s="34">
        <v>0</v>
      </c>
      <c r="IV27" s="34">
        <v>0</v>
      </c>
      <c r="IW27" s="34">
        <v>0</v>
      </c>
      <c r="IX27" s="34">
        <v>0</v>
      </c>
      <c r="IY27" s="34">
        <v>0</v>
      </c>
      <c r="IZ27" s="34">
        <v>0</v>
      </c>
      <c r="JA27" s="34">
        <v>0</v>
      </c>
      <c r="JB27" s="34">
        <v>1</v>
      </c>
      <c r="JC27" s="34">
        <v>1</v>
      </c>
      <c r="JD27" s="34">
        <v>2</v>
      </c>
      <c r="JE27" s="34">
        <v>1</v>
      </c>
      <c r="JF27" s="34">
        <v>1</v>
      </c>
      <c r="JG27" s="34">
        <v>1</v>
      </c>
      <c r="JH27" s="46">
        <v>1</v>
      </c>
      <c r="JI27" s="46">
        <v>2</v>
      </c>
      <c r="JJ27" s="46">
        <v>2</v>
      </c>
      <c r="JK27" s="46">
        <v>1</v>
      </c>
      <c r="JL27" s="35">
        <v>1</v>
      </c>
      <c r="JM27" s="35">
        <v>1</v>
      </c>
      <c r="JN27" s="46">
        <v>1</v>
      </c>
      <c r="JO27" s="46">
        <v>2</v>
      </c>
      <c r="JP27" s="35">
        <v>2</v>
      </c>
      <c r="JQ27" s="35">
        <v>2</v>
      </c>
      <c r="JR27" s="46">
        <v>1</v>
      </c>
      <c r="JS27" s="35">
        <v>0</v>
      </c>
      <c r="JT27" s="35">
        <v>1</v>
      </c>
      <c r="JU27" s="35">
        <v>3</v>
      </c>
      <c r="JV27" s="35">
        <v>1</v>
      </c>
      <c r="JW27" s="35">
        <v>1</v>
      </c>
      <c r="JX27" s="35">
        <v>1</v>
      </c>
      <c r="JY27" s="35">
        <v>1</v>
      </c>
      <c r="JZ27" s="35">
        <v>3</v>
      </c>
      <c r="KA27" s="35">
        <v>3</v>
      </c>
      <c r="KB27" s="35">
        <v>3</v>
      </c>
      <c r="KC27" s="35">
        <v>0</v>
      </c>
      <c r="KD27" s="46">
        <v>1</v>
      </c>
      <c r="KE27" s="35">
        <v>1</v>
      </c>
      <c r="KF27" s="35">
        <v>1</v>
      </c>
      <c r="KG27" s="36">
        <v>1</v>
      </c>
      <c r="KH27" s="36">
        <v>1</v>
      </c>
      <c r="KI27" s="36">
        <v>1</v>
      </c>
      <c r="KJ27" s="36">
        <v>1</v>
      </c>
      <c r="KK27" s="36">
        <v>1</v>
      </c>
      <c r="KL27" s="36">
        <v>1</v>
      </c>
      <c r="KM27" s="36">
        <v>1</v>
      </c>
      <c r="KN27" s="36">
        <v>1</v>
      </c>
      <c r="KO27" s="36"/>
      <c r="KP27" s="36">
        <v>3</v>
      </c>
      <c r="KQ27" s="36">
        <v>1</v>
      </c>
      <c r="KR27" s="36">
        <v>1</v>
      </c>
      <c r="KS27" s="36">
        <v>1</v>
      </c>
      <c r="KT27" s="36">
        <v>1</v>
      </c>
      <c r="KU27" s="36">
        <v>0</v>
      </c>
      <c r="KV27" s="36">
        <v>3</v>
      </c>
      <c r="KW27" s="36">
        <v>0</v>
      </c>
      <c r="KX27" s="36">
        <v>3</v>
      </c>
      <c r="KY27" s="36">
        <v>0</v>
      </c>
      <c r="KZ27" s="36">
        <v>3</v>
      </c>
      <c r="LA27" s="36">
        <v>0</v>
      </c>
      <c r="LB27" s="36">
        <v>3</v>
      </c>
      <c r="LC27" s="36">
        <v>0</v>
      </c>
      <c r="LD27" s="36">
        <v>3</v>
      </c>
      <c r="LE27" s="36">
        <v>0</v>
      </c>
      <c r="LF27" s="36">
        <v>1</v>
      </c>
      <c r="LG27" s="36">
        <v>1</v>
      </c>
      <c r="LH27" s="36">
        <v>1</v>
      </c>
      <c r="LI27" s="36">
        <v>0</v>
      </c>
      <c r="LJ27" s="36">
        <v>3</v>
      </c>
      <c r="LK27" s="36">
        <v>0</v>
      </c>
      <c r="LL27" s="36">
        <v>0</v>
      </c>
      <c r="LM27" s="36">
        <v>1</v>
      </c>
      <c r="LN27" s="36">
        <v>0</v>
      </c>
      <c r="LO27" s="36">
        <v>1</v>
      </c>
      <c r="LP27" s="36">
        <v>1</v>
      </c>
      <c r="LQ27" s="36">
        <v>1</v>
      </c>
      <c r="LR27" s="36">
        <v>0</v>
      </c>
      <c r="LS27" s="36">
        <v>1</v>
      </c>
      <c r="LT27" s="36">
        <v>1</v>
      </c>
      <c r="LU27" s="36">
        <v>1</v>
      </c>
      <c r="LV27" s="36">
        <v>1</v>
      </c>
      <c r="LW27" s="36">
        <v>1</v>
      </c>
      <c r="LX27" s="36">
        <v>1</v>
      </c>
      <c r="LY27" s="36">
        <v>0</v>
      </c>
      <c r="LZ27" s="36">
        <v>1</v>
      </c>
      <c r="MA27" s="36">
        <v>1</v>
      </c>
      <c r="MB27" s="36">
        <v>3</v>
      </c>
      <c r="MC27" s="36">
        <v>2</v>
      </c>
      <c r="MD27" s="36">
        <v>1</v>
      </c>
      <c r="ME27" s="36">
        <v>1</v>
      </c>
      <c r="MF27" s="36">
        <v>1</v>
      </c>
      <c r="MG27" s="36">
        <v>1</v>
      </c>
      <c r="MH27" s="36">
        <v>1</v>
      </c>
      <c r="MI27" s="36">
        <v>2</v>
      </c>
      <c r="MJ27" s="36">
        <v>2</v>
      </c>
      <c r="MK27" s="36">
        <v>1</v>
      </c>
      <c r="ML27" s="36">
        <v>1</v>
      </c>
      <c r="MM27" s="36">
        <v>1</v>
      </c>
      <c r="MN27" s="36">
        <v>1</v>
      </c>
      <c r="MO27" s="36">
        <v>1</v>
      </c>
      <c r="MP27" s="36">
        <v>1</v>
      </c>
      <c r="MQ27" s="36">
        <v>1</v>
      </c>
      <c r="MR27" s="36">
        <v>1</v>
      </c>
      <c r="MS27" s="36">
        <v>1</v>
      </c>
      <c r="MT27" s="36">
        <v>1</v>
      </c>
      <c r="MU27" s="36">
        <v>1</v>
      </c>
      <c r="MV27" s="36">
        <v>0</v>
      </c>
      <c r="MW27" s="36">
        <v>1</v>
      </c>
      <c r="MX27" s="36"/>
      <c r="MY27" s="37">
        <v>1</v>
      </c>
      <c r="MZ27" s="37">
        <v>1</v>
      </c>
      <c r="NA27" s="37">
        <v>1</v>
      </c>
      <c r="NB27" s="37">
        <v>1</v>
      </c>
      <c r="NC27" s="37">
        <v>1</v>
      </c>
      <c r="ND27" s="37">
        <v>0</v>
      </c>
      <c r="NE27" s="46">
        <v>0</v>
      </c>
      <c r="NF27" s="46">
        <v>0</v>
      </c>
      <c r="NG27" s="37">
        <v>1</v>
      </c>
      <c r="NH27" s="37">
        <v>1</v>
      </c>
      <c r="NI27" s="37">
        <v>1</v>
      </c>
      <c r="NJ27" s="37">
        <v>0</v>
      </c>
    </row>
    <row r="28" spans="1:374" x14ac:dyDescent="0.25">
      <c r="A28" s="2">
        <v>69</v>
      </c>
      <c r="B28" s="2" t="s">
        <v>114</v>
      </c>
      <c r="C28" s="31">
        <v>44069.648611111108</v>
      </c>
      <c r="D28" s="32" t="s">
        <v>122</v>
      </c>
      <c r="E28" s="32" t="s">
        <v>273</v>
      </c>
      <c r="F28" s="32" t="s">
        <v>274</v>
      </c>
      <c r="G28" s="32" t="s">
        <v>315</v>
      </c>
      <c r="H28" s="33" t="s">
        <v>126</v>
      </c>
      <c r="I28" s="33" t="s">
        <v>276</v>
      </c>
      <c r="J28" s="33" t="s">
        <v>316</v>
      </c>
      <c r="K28" s="33">
        <v>1</v>
      </c>
      <c r="L28" s="33">
        <v>31</v>
      </c>
      <c r="M28" s="33">
        <v>3</v>
      </c>
      <c r="N28" s="33"/>
      <c r="O28" s="33"/>
      <c r="P28" s="33">
        <v>1</v>
      </c>
      <c r="Q28" s="33"/>
      <c r="R28" s="33"/>
      <c r="S28" s="33"/>
      <c r="T28" s="33"/>
      <c r="U28" s="33"/>
      <c r="V28" s="33"/>
      <c r="W28" s="33"/>
      <c r="X28" s="33"/>
      <c r="Y28" s="33"/>
      <c r="Z28" s="33"/>
      <c r="AA28" s="33"/>
      <c r="AB28" s="33"/>
      <c r="AC28" s="33"/>
      <c r="AD28" s="33"/>
      <c r="AE28" s="33"/>
      <c r="AF28" s="33"/>
      <c r="AG28" s="33">
        <v>3</v>
      </c>
      <c r="AH28" s="33"/>
      <c r="AI28" s="33"/>
      <c r="AJ28" s="33"/>
      <c r="AK28" s="33"/>
      <c r="AL28" s="33"/>
      <c r="AM28" s="33"/>
      <c r="AN28" s="33"/>
      <c r="AO28" s="33"/>
      <c r="AP28" s="33"/>
      <c r="AQ28" s="33"/>
      <c r="AR28" s="33"/>
      <c r="AS28" s="33"/>
      <c r="AT28" s="33"/>
      <c r="AU28" s="33"/>
      <c r="AV28" s="33"/>
      <c r="AW28" s="33">
        <v>2</v>
      </c>
      <c r="AX28" s="33">
        <v>1</v>
      </c>
      <c r="AY28" s="33">
        <v>0</v>
      </c>
      <c r="AZ28" s="34">
        <v>1</v>
      </c>
      <c r="BA28" s="34">
        <v>0</v>
      </c>
      <c r="BB28" s="34">
        <v>0</v>
      </c>
      <c r="BC28" s="34">
        <v>0</v>
      </c>
      <c r="BD28" s="34">
        <v>0</v>
      </c>
      <c r="BE28" s="34">
        <v>0</v>
      </c>
      <c r="BF28" s="34">
        <v>1</v>
      </c>
      <c r="BG28" s="34">
        <v>0</v>
      </c>
      <c r="BH28" s="34">
        <v>0</v>
      </c>
      <c r="BI28" s="34">
        <v>0</v>
      </c>
      <c r="BJ28" s="34">
        <v>0</v>
      </c>
      <c r="BK28" s="34">
        <v>1</v>
      </c>
      <c r="BL28" s="34">
        <v>0</v>
      </c>
      <c r="BM28" s="34"/>
      <c r="BN28" s="34">
        <v>0</v>
      </c>
      <c r="BO28" s="34">
        <v>0</v>
      </c>
      <c r="BP28" s="34">
        <v>0</v>
      </c>
      <c r="BQ28" s="34">
        <v>0</v>
      </c>
      <c r="BR28" s="34">
        <v>0</v>
      </c>
      <c r="BS28" s="34">
        <v>0</v>
      </c>
      <c r="BT28" s="34">
        <v>0</v>
      </c>
      <c r="BU28" s="34">
        <v>0</v>
      </c>
      <c r="BV28" s="34">
        <v>0</v>
      </c>
      <c r="BW28" s="34">
        <v>1</v>
      </c>
      <c r="BX28" s="34">
        <v>0</v>
      </c>
      <c r="BY28" s="34">
        <v>0</v>
      </c>
      <c r="BZ28" s="34">
        <v>0</v>
      </c>
      <c r="CA28" s="34">
        <v>0</v>
      </c>
      <c r="CB28" s="34">
        <v>0</v>
      </c>
      <c r="CC28" s="34">
        <v>1</v>
      </c>
      <c r="CD28" s="34">
        <v>0</v>
      </c>
      <c r="CE28" s="34">
        <v>1</v>
      </c>
      <c r="CF28" s="34">
        <v>0</v>
      </c>
      <c r="CG28" s="34">
        <v>0</v>
      </c>
      <c r="CH28" s="34">
        <v>1</v>
      </c>
      <c r="CI28" s="34">
        <v>0</v>
      </c>
      <c r="CJ28" s="34">
        <v>0</v>
      </c>
      <c r="CK28" s="34">
        <v>0</v>
      </c>
      <c r="CL28" s="34">
        <v>0</v>
      </c>
      <c r="CM28" s="34">
        <v>0</v>
      </c>
      <c r="CN28" s="34">
        <v>0</v>
      </c>
      <c r="CO28" s="34">
        <v>0</v>
      </c>
      <c r="CP28" s="34">
        <v>0</v>
      </c>
      <c r="CQ28" s="34">
        <v>0</v>
      </c>
      <c r="CR28" s="34">
        <v>0</v>
      </c>
      <c r="CS28" s="34">
        <v>1</v>
      </c>
      <c r="CT28" s="34">
        <v>1</v>
      </c>
      <c r="CU28" s="34">
        <v>0</v>
      </c>
      <c r="CV28" s="34">
        <v>0</v>
      </c>
      <c r="CW28" s="34">
        <v>0</v>
      </c>
      <c r="CX28" s="34">
        <v>0</v>
      </c>
      <c r="CY28" s="34">
        <v>1</v>
      </c>
      <c r="CZ28" s="34">
        <v>0</v>
      </c>
      <c r="DA28" s="34">
        <v>1</v>
      </c>
      <c r="DB28" s="34"/>
      <c r="DC28" s="34">
        <v>0</v>
      </c>
      <c r="DD28" s="34">
        <v>0</v>
      </c>
      <c r="DE28" s="34">
        <v>2</v>
      </c>
      <c r="DF28" s="34">
        <v>0</v>
      </c>
      <c r="DG28" s="34">
        <v>0</v>
      </c>
      <c r="DH28" s="34"/>
      <c r="DI28" s="34"/>
      <c r="DJ28" s="34"/>
      <c r="DK28" s="34"/>
      <c r="DL28" s="34"/>
      <c r="DM28" s="34"/>
      <c r="DN28" s="34"/>
      <c r="DO28" s="34"/>
      <c r="DP28" s="34">
        <v>1</v>
      </c>
      <c r="DQ28" s="34">
        <v>1</v>
      </c>
      <c r="DR28" s="34">
        <v>1</v>
      </c>
      <c r="DS28" s="34">
        <v>1</v>
      </c>
      <c r="DT28" s="34">
        <v>0</v>
      </c>
      <c r="DU28" s="34">
        <v>0</v>
      </c>
      <c r="DV28" s="34">
        <v>1</v>
      </c>
      <c r="DW28" s="34">
        <v>0</v>
      </c>
      <c r="DX28" s="34">
        <v>0</v>
      </c>
      <c r="DY28" s="34">
        <v>1</v>
      </c>
      <c r="DZ28" s="34">
        <v>0</v>
      </c>
      <c r="EA28" s="34">
        <v>1</v>
      </c>
      <c r="EB28" s="34">
        <v>1</v>
      </c>
      <c r="EC28" s="34">
        <v>1</v>
      </c>
      <c r="ED28" s="34">
        <v>1</v>
      </c>
      <c r="EE28" s="34">
        <v>1</v>
      </c>
      <c r="EF28" s="34">
        <v>0</v>
      </c>
      <c r="EG28" s="34">
        <v>0</v>
      </c>
      <c r="EH28" s="34">
        <v>0</v>
      </c>
      <c r="EI28" s="34">
        <v>0</v>
      </c>
      <c r="EJ28" s="34">
        <v>1</v>
      </c>
      <c r="EK28" s="34">
        <v>0</v>
      </c>
      <c r="EL28" s="34">
        <v>0</v>
      </c>
      <c r="EM28" s="34"/>
      <c r="EN28" s="34">
        <v>0</v>
      </c>
      <c r="EO28" s="34">
        <v>0</v>
      </c>
      <c r="EP28" s="34">
        <v>0</v>
      </c>
      <c r="EQ28" s="34">
        <v>0</v>
      </c>
      <c r="ER28" s="34">
        <v>0</v>
      </c>
      <c r="ES28" s="34">
        <v>0</v>
      </c>
      <c r="ET28" s="34">
        <v>0</v>
      </c>
      <c r="EU28" s="34">
        <v>0</v>
      </c>
      <c r="EV28" s="34">
        <v>0</v>
      </c>
      <c r="EW28" s="34">
        <v>0</v>
      </c>
      <c r="EX28" s="34">
        <v>0</v>
      </c>
      <c r="EY28" s="34">
        <v>0</v>
      </c>
      <c r="EZ28" s="34">
        <v>0</v>
      </c>
      <c r="FA28" s="34">
        <v>1</v>
      </c>
      <c r="FB28" s="34">
        <v>1</v>
      </c>
      <c r="FC28" s="34">
        <v>0</v>
      </c>
      <c r="FD28" s="34">
        <v>0</v>
      </c>
      <c r="FE28" s="34">
        <v>0</v>
      </c>
      <c r="FF28" s="34">
        <v>0</v>
      </c>
      <c r="FG28" s="34">
        <v>1</v>
      </c>
      <c r="FH28" s="34">
        <v>0</v>
      </c>
      <c r="FI28" s="34">
        <v>1</v>
      </c>
      <c r="FJ28" s="34">
        <v>0</v>
      </c>
      <c r="FK28" s="34">
        <v>0</v>
      </c>
      <c r="FL28" s="34">
        <v>0</v>
      </c>
      <c r="FM28" s="34">
        <v>0</v>
      </c>
      <c r="FN28" s="34">
        <v>0</v>
      </c>
      <c r="FO28" s="34">
        <v>0</v>
      </c>
      <c r="FP28" s="34">
        <v>0</v>
      </c>
      <c r="FQ28" s="34">
        <v>0</v>
      </c>
      <c r="FR28" s="34">
        <v>0</v>
      </c>
      <c r="FS28" s="34">
        <v>0</v>
      </c>
      <c r="FT28" s="34">
        <v>0</v>
      </c>
      <c r="FU28" s="34">
        <v>0</v>
      </c>
      <c r="FV28" s="34">
        <v>0</v>
      </c>
      <c r="FW28" s="34">
        <v>1</v>
      </c>
      <c r="FX28" s="34">
        <v>1</v>
      </c>
      <c r="FY28" s="34">
        <v>1</v>
      </c>
      <c r="FZ28" s="34">
        <v>0</v>
      </c>
      <c r="GA28" s="34">
        <v>0</v>
      </c>
      <c r="GB28" s="34">
        <v>0</v>
      </c>
      <c r="GC28" s="34">
        <v>1</v>
      </c>
      <c r="GD28" s="34">
        <v>1</v>
      </c>
      <c r="GE28" s="34">
        <v>0</v>
      </c>
      <c r="GF28" s="34">
        <v>1</v>
      </c>
      <c r="GG28" s="34">
        <v>0</v>
      </c>
      <c r="GH28" s="34">
        <v>0</v>
      </c>
      <c r="GI28" s="34">
        <v>1</v>
      </c>
      <c r="GJ28" s="34">
        <v>0</v>
      </c>
      <c r="GK28" s="34">
        <v>0</v>
      </c>
      <c r="GL28" s="34">
        <v>0</v>
      </c>
      <c r="GM28" s="34">
        <v>0</v>
      </c>
      <c r="GN28" s="34">
        <v>0</v>
      </c>
      <c r="GO28" s="34">
        <v>0</v>
      </c>
      <c r="GP28" s="34">
        <v>0</v>
      </c>
      <c r="GQ28" s="34">
        <v>0</v>
      </c>
      <c r="GR28" s="34">
        <v>0</v>
      </c>
      <c r="GS28" s="34">
        <v>0</v>
      </c>
      <c r="GT28" s="34">
        <v>1</v>
      </c>
      <c r="GU28" s="34">
        <v>1</v>
      </c>
      <c r="GV28" s="34">
        <v>1</v>
      </c>
      <c r="GW28" s="34">
        <v>1</v>
      </c>
      <c r="GX28" s="34">
        <v>1</v>
      </c>
      <c r="GY28" s="34">
        <v>0</v>
      </c>
      <c r="GZ28" s="34">
        <v>1</v>
      </c>
      <c r="HA28" s="34">
        <v>1</v>
      </c>
      <c r="HB28" s="34">
        <v>1</v>
      </c>
      <c r="HC28" s="34">
        <v>0</v>
      </c>
      <c r="HD28" s="34">
        <v>0</v>
      </c>
      <c r="HE28" s="34">
        <v>0</v>
      </c>
      <c r="HF28" s="34">
        <v>0</v>
      </c>
      <c r="HG28" s="34">
        <v>1</v>
      </c>
      <c r="HH28" s="34">
        <v>0</v>
      </c>
      <c r="HI28" s="34">
        <v>0</v>
      </c>
      <c r="HJ28" s="34">
        <v>0</v>
      </c>
      <c r="HK28" s="34">
        <v>0</v>
      </c>
      <c r="HL28" s="34">
        <v>0</v>
      </c>
      <c r="HM28" s="34">
        <v>0</v>
      </c>
      <c r="HN28" s="34">
        <v>1</v>
      </c>
      <c r="HO28" s="34">
        <v>0</v>
      </c>
      <c r="HP28" s="34">
        <v>0</v>
      </c>
      <c r="HQ28" s="34">
        <v>0</v>
      </c>
      <c r="HR28" s="34">
        <v>0</v>
      </c>
      <c r="HS28" s="34">
        <v>0</v>
      </c>
      <c r="HT28" s="34">
        <v>0</v>
      </c>
      <c r="HU28" s="34">
        <v>0</v>
      </c>
      <c r="HV28" s="34">
        <v>0</v>
      </c>
      <c r="HW28" s="34">
        <v>0</v>
      </c>
      <c r="HX28" s="34">
        <v>1</v>
      </c>
      <c r="HY28" s="34">
        <v>0</v>
      </c>
      <c r="HZ28" s="34">
        <v>0</v>
      </c>
      <c r="IA28" s="34">
        <v>1</v>
      </c>
      <c r="IB28" s="34">
        <v>1</v>
      </c>
      <c r="IC28" s="34">
        <v>1</v>
      </c>
      <c r="ID28" s="34">
        <v>1</v>
      </c>
      <c r="IE28" s="34">
        <v>1</v>
      </c>
      <c r="IF28" s="34">
        <v>1</v>
      </c>
      <c r="IG28" s="34">
        <v>1</v>
      </c>
      <c r="IH28" s="34">
        <v>0</v>
      </c>
      <c r="II28" s="34">
        <v>0</v>
      </c>
      <c r="IJ28" s="34">
        <v>0</v>
      </c>
      <c r="IK28" s="34">
        <v>0</v>
      </c>
      <c r="IL28" s="34">
        <v>1</v>
      </c>
      <c r="IM28" s="34">
        <v>0</v>
      </c>
      <c r="IN28" s="34">
        <v>1</v>
      </c>
      <c r="IO28" s="34">
        <v>0</v>
      </c>
      <c r="IP28" s="34">
        <v>0</v>
      </c>
      <c r="IQ28" s="34">
        <v>1</v>
      </c>
      <c r="IR28" s="34">
        <v>0</v>
      </c>
      <c r="IS28" s="34">
        <v>0</v>
      </c>
      <c r="IT28" s="34">
        <v>0</v>
      </c>
      <c r="IU28" s="34">
        <v>0</v>
      </c>
      <c r="IV28" s="34">
        <v>0</v>
      </c>
      <c r="IW28" s="34">
        <v>0</v>
      </c>
      <c r="IX28" s="34">
        <v>0</v>
      </c>
      <c r="IY28" s="34">
        <v>0</v>
      </c>
      <c r="IZ28" s="34">
        <v>0</v>
      </c>
      <c r="JA28" s="34">
        <v>0</v>
      </c>
      <c r="JB28" s="34">
        <v>1</v>
      </c>
      <c r="JC28" s="34">
        <v>1</v>
      </c>
      <c r="JD28" s="34">
        <v>2</v>
      </c>
      <c r="JE28" s="34">
        <v>3</v>
      </c>
      <c r="JF28" s="34">
        <v>3</v>
      </c>
      <c r="JG28" s="34">
        <v>3</v>
      </c>
      <c r="JH28" s="46">
        <v>2</v>
      </c>
      <c r="JI28" s="46">
        <v>2</v>
      </c>
      <c r="JJ28" s="46">
        <v>2</v>
      </c>
      <c r="JK28" s="46">
        <v>2</v>
      </c>
      <c r="JL28" s="35">
        <v>1</v>
      </c>
      <c r="JM28" s="35">
        <v>2</v>
      </c>
      <c r="JN28" s="46">
        <v>1</v>
      </c>
      <c r="JO28" s="46">
        <v>1</v>
      </c>
      <c r="JP28" s="35">
        <v>1</v>
      </c>
      <c r="JQ28" s="35">
        <v>1</v>
      </c>
      <c r="JR28" s="46">
        <v>1</v>
      </c>
      <c r="JS28" s="35">
        <v>0</v>
      </c>
      <c r="JT28" s="35">
        <v>2</v>
      </c>
      <c r="JU28" s="35">
        <v>3</v>
      </c>
      <c r="JV28" s="35">
        <v>1</v>
      </c>
      <c r="JW28" s="35">
        <v>2</v>
      </c>
      <c r="JX28" s="35">
        <v>1</v>
      </c>
      <c r="JY28" s="35">
        <v>1</v>
      </c>
      <c r="JZ28" s="35">
        <v>3</v>
      </c>
      <c r="KA28" s="35">
        <v>3</v>
      </c>
      <c r="KB28" s="35">
        <v>1</v>
      </c>
      <c r="KC28" s="35">
        <v>1</v>
      </c>
      <c r="KD28" s="46">
        <v>1</v>
      </c>
      <c r="KE28" s="35">
        <v>0</v>
      </c>
      <c r="KF28" s="35">
        <v>1</v>
      </c>
      <c r="KG28" s="36">
        <v>2</v>
      </c>
      <c r="KH28" s="36">
        <v>1</v>
      </c>
      <c r="KI28" s="36">
        <v>2</v>
      </c>
      <c r="KJ28" s="36">
        <v>1</v>
      </c>
      <c r="KK28" s="36">
        <v>1</v>
      </c>
      <c r="KL28" s="36">
        <v>1</v>
      </c>
      <c r="KM28" s="36">
        <v>1</v>
      </c>
      <c r="KN28" s="36">
        <v>3</v>
      </c>
      <c r="KO28" s="36"/>
      <c r="KP28" s="36">
        <v>2</v>
      </c>
      <c r="KQ28" s="36">
        <v>2</v>
      </c>
      <c r="KR28" s="36">
        <v>2</v>
      </c>
      <c r="KS28" s="36">
        <v>2</v>
      </c>
      <c r="KT28" s="36">
        <v>2</v>
      </c>
      <c r="KU28" s="36">
        <v>0</v>
      </c>
      <c r="KV28" s="36">
        <v>2</v>
      </c>
      <c r="KW28" s="36">
        <v>0</v>
      </c>
      <c r="KX28" s="36">
        <v>2</v>
      </c>
      <c r="KY28" s="36">
        <v>0</v>
      </c>
      <c r="KZ28" s="36">
        <v>2</v>
      </c>
      <c r="LA28" s="36">
        <v>0</v>
      </c>
      <c r="LB28" s="36">
        <v>3</v>
      </c>
      <c r="LC28" s="36">
        <v>0</v>
      </c>
      <c r="LD28" s="36">
        <v>3</v>
      </c>
      <c r="LE28" s="36">
        <v>0</v>
      </c>
      <c r="LF28" s="36">
        <v>1</v>
      </c>
      <c r="LG28" s="36">
        <v>2</v>
      </c>
      <c r="LH28" s="36">
        <v>2</v>
      </c>
      <c r="LI28" s="36">
        <v>0</v>
      </c>
      <c r="LJ28" s="36">
        <v>2</v>
      </c>
      <c r="LK28" s="36">
        <v>0</v>
      </c>
      <c r="LL28" s="36">
        <v>0</v>
      </c>
      <c r="LM28" s="36">
        <v>1</v>
      </c>
      <c r="LN28" s="36">
        <v>0</v>
      </c>
      <c r="LO28" s="36">
        <v>1</v>
      </c>
      <c r="LP28" s="36">
        <v>1</v>
      </c>
      <c r="LQ28" s="36">
        <v>1</v>
      </c>
      <c r="LR28" s="36">
        <v>0</v>
      </c>
      <c r="LS28" s="36">
        <v>1</v>
      </c>
      <c r="LT28" s="36">
        <v>1</v>
      </c>
      <c r="LU28" s="36">
        <v>1</v>
      </c>
      <c r="LV28" s="36">
        <v>1</v>
      </c>
      <c r="LW28" s="36">
        <v>1</v>
      </c>
      <c r="LX28" s="36">
        <v>1</v>
      </c>
      <c r="LY28" s="36">
        <v>0</v>
      </c>
      <c r="LZ28" s="36">
        <v>1</v>
      </c>
      <c r="MA28" s="36">
        <v>1</v>
      </c>
      <c r="MB28" s="36">
        <v>2</v>
      </c>
      <c r="MC28" s="36">
        <v>1</v>
      </c>
      <c r="MD28" s="36">
        <v>1</v>
      </c>
      <c r="ME28" s="36">
        <v>1</v>
      </c>
      <c r="MF28" s="36">
        <v>1</v>
      </c>
      <c r="MG28" s="36">
        <v>1</v>
      </c>
      <c r="MH28" s="36">
        <v>1</v>
      </c>
      <c r="MI28" s="36">
        <v>1</v>
      </c>
      <c r="MJ28" s="36">
        <v>1</v>
      </c>
      <c r="MK28" s="36">
        <v>1</v>
      </c>
      <c r="ML28" s="36">
        <v>2</v>
      </c>
      <c r="MM28" s="36">
        <v>1</v>
      </c>
      <c r="MN28" s="36">
        <v>1</v>
      </c>
      <c r="MO28" s="36">
        <v>1</v>
      </c>
      <c r="MP28" s="36">
        <v>1</v>
      </c>
      <c r="MQ28" s="36">
        <v>1</v>
      </c>
      <c r="MR28" s="36">
        <v>0</v>
      </c>
      <c r="MS28" s="36">
        <v>0</v>
      </c>
      <c r="MT28" s="36">
        <v>1</v>
      </c>
      <c r="MU28" s="36">
        <v>1</v>
      </c>
      <c r="MV28" s="36">
        <v>0</v>
      </c>
      <c r="MW28" s="36">
        <v>1</v>
      </c>
      <c r="MX28" s="36"/>
      <c r="MY28" s="37">
        <v>1</v>
      </c>
      <c r="MZ28" s="37">
        <v>1</v>
      </c>
      <c r="NA28" s="37">
        <v>1</v>
      </c>
      <c r="NB28" s="37">
        <v>1</v>
      </c>
      <c r="NC28" s="37">
        <v>1</v>
      </c>
      <c r="ND28" s="37">
        <v>0</v>
      </c>
      <c r="NE28" s="46">
        <v>1</v>
      </c>
      <c r="NF28" s="46">
        <v>1</v>
      </c>
      <c r="NG28" s="37">
        <v>0</v>
      </c>
      <c r="NH28" s="37">
        <v>1</v>
      </c>
      <c r="NI28" s="37">
        <v>1</v>
      </c>
      <c r="NJ28" s="37">
        <v>1</v>
      </c>
    </row>
    <row r="29" spans="1:374" x14ac:dyDescent="0.25">
      <c r="A29" s="2">
        <v>70</v>
      </c>
      <c r="B29" s="2" t="s">
        <v>114</v>
      </c>
      <c r="C29" s="31">
        <v>44069.690972222219</v>
      </c>
      <c r="D29" s="32" t="s">
        <v>266</v>
      </c>
      <c r="E29" s="32" t="s">
        <v>317</v>
      </c>
      <c r="F29" s="32" t="s">
        <v>318</v>
      </c>
      <c r="G29" s="32" t="s">
        <v>319</v>
      </c>
      <c r="H29" s="33" t="s">
        <v>270</v>
      </c>
      <c r="I29" s="33" t="s">
        <v>305</v>
      </c>
      <c r="J29" s="33" t="s">
        <v>320</v>
      </c>
      <c r="K29" s="33">
        <v>1</v>
      </c>
      <c r="L29" s="33">
        <v>57</v>
      </c>
      <c r="M29" s="33">
        <v>4</v>
      </c>
      <c r="N29" s="33"/>
      <c r="O29" s="33"/>
      <c r="P29" s="33"/>
      <c r="Q29" s="33">
        <v>1</v>
      </c>
      <c r="R29" s="33"/>
      <c r="S29" s="33"/>
      <c r="T29" s="33"/>
      <c r="U29" s="33"/>
      <c r="V29" s="33"/>
      <c r="W29" s="33"/>
      <c r="X29" s="33"/>
      <c r="Y29" s="33"/>
      <c r="Z29" s="33"/>
      <c r="AA29" s="33"/>
      <c r="AB29" s="33"/>
      <c r="AC29" s="33"/>
      <c r="AD29" s="33"/>
      <c r="AE29" s="33"/>
      <c r="AF29" s="33"/>
      <c r="AG29" s="33"/>
      <c r="AH29" s="33"/>
      <c r="AI29" s="33"/>
      <c r="AJ29" s="33">
        <v>1</v>
      </c>
      <c r="AK29" s="33"/>
      <c r="AL29" s="33"/>
      <c r="AM29" s="33"/>
      <c r="AN29" s="33"/>
      <c r="AO29" s="33"/>
      <c r="AP29" s="33"/>
      <c r="AQ29" s="33"/>
      <c r="AR29" s="33"/>
      <c r="AS29" s="33"/>
      <c r="AT29" s="33"/>
      <c r="AU29" s="33"/>
      <c r="AV29" s="33"/>
      <c r="AW29" s="33">
        <v>2</v>
      </c>
      <c r="AX29" s="33">
        <v>1</v>
      </c>
      <c r="AY29" s="33">
        <v>0</v>
      </c>
      <c r="AZ29" s="34">
        <v>2</v>
      </c>
      <c r="BA29" s="34">
        <v>1</v>
      </c>
      <c r="BB29" s="34">
        <v>0</v>
      </c>
      <c r="BC29" s="34">
        <v>0</v>
      </c>
      <c r="BD29" s="34">
        <v>0</v>
      </c>
      <c r="BE29" s="34">
        <v>1</v>
      </c>
      <c r="BF29" s="34">
        <v>0</v>
      </c>
      <c r="BG29" s="34">
        <v>0</v>
      </c>
      <c r="BH29" s="34">
        <v>0</v>
      </c>
      <c r="BI29" s="34">
        <v>0</v>
      </c>
      <c r="BJ29" s="34">
        <v>1</v>
      </c>
      <c r="BK29" s="34">
        <v>1</v>
      </c>
      <c r="BL29" s="34">
        <v>1</v>
      </c>
      <c r="BM29" s="34"/>
      <c r="BN29" s="34">
        <v>1</v>
      </c>
      <c r="BO29" s="34">
        <v>1</v>
      </c>
      <c r="BP29" s="34">
        <v>0</v>
      </c>
      <c r="BQ29" s="34">
        <v>0</v>
      </c>
      <c r="BR29" s="34">
        <v>0</v>
      </c>
      <c r="BS29" s="34">
        <v>0</v>
      </c>
      <c r="BT29" s="34">
        <v>1</v>
      </c>
      <c r="BU29" s="34">
        <v>0</v>
      </c>
      <c r="BV29" s="34">
        <v>0</v>
      </c>
      <c r="BW29" s="34">
        <v>1</v>
      </c>
      <c r="BX29" s="34">
        <v>0</v>
      </c>
      <c r="BY29" s="34">
        <v>0</v>
      </c>
      <c r="BZ29" s="34">
        <v>0</v>
      </c>
      <c r="CA29" s="34">
        <v>0</v>
      </c>
      <c r="CB29" s="34">
        <v>0</v>
      </c>
      <c r="CC29" s="34">
        <v>0</v>
      </c>
      <c r="CD29" s="34">
        <v>0</v>
      </c>
      <c r="CE29" s="34">
        <v>0</v>
      </c>
      <c r="CF29" s="34">
        <v>0</v>
      </c>
      <c r="CG29" s="34">
        <v>0</v>
      </c>
      <c r="CH29" s="34">
        <v>1</v>
      </c>
      <c r="CI29" s="34">
        <v>0</v>
      </c>
      <c r="CJ29" s="34">
        <v>0</v>
      </c>
      <c r="CK29" s="34">
        <v>0</v>
      </c>
      <c r="CL29" s="34">
        <v>0</v>
      </c>
      <c r="CM29" s="34">
        <v>0</v>
      </c>
      <c r="CN29" s="34">
        <v>0</v>
      </c>
      <c r="CO29" s="34">
        <v>0</v>
      </c>
      <c r="CP29" s="34">
        <v>0</v>
      </c>
      <c r="CQ29" s="34">
        <v>0</v>
      </c>
      <c r="CR29" s="34">
        <v>0</v>
      </c>
      <c r="CS29" s="34">
        <v>1</v>
      </c>
      <c r="CT29" s="34">
        <v>0</v>
      </c>
      <c r="CU29" s="34">
        <v>0</v>
      </c>
      <c r="CV29" s="34">
        <v>0</v>
      </c>
      <c r="CW29" s="34">
        <v>0</v>
      </c>
      <c r="CX29" s="34">
        <v>0</v>
      </c>
      <c r="CY29" s="34">
        <v>1</v>
      </c>
      <c r="CZ29" s="34">
        <v>0</v>
      </c>
      <c r="DA29" s="34">
        <v>1</v>
      </c>
      <c r="DB29" s="34"/>
      <c r="DC29" s="34">
        <v>0</v>
      </c>
      <c r="DD29" s="34">
        <v>0</v>
      </c>
      <c r="DE29" s="34">
        <v>0</v>
      </c>
      <c r="DF29" s="34">
        <v>0</v>
      </c>
      <c r="DG29" s="34">
        <v>0</v>
      </c>
      <c r="DH29" s="34"/>
      <c r="DI29" s="34"/>
      <c r="DJ29" s="34"/>
      <c r="DK29" s="34"/>
      <c r="DL29" s="34"/>
      <c r="DM29" s="34"/>
      <c r="DN29" s="34"/>
      <c r="DO29" s="34"/>
      <c r="DP29" s="34">
        <v>1</v>
      </c>
      <c r="DQ29" s="34">
        <v>1</v>
      </c>
      <c r="DR29" s="34">
        <v>1</v>
      </c>
      <c r="DS29" s="34">
        <v>1</v>
      </c>
      <c r="DT29" s="34">
        <v>0</v>
      </c>
      <c r="DU29" s="34">
        <v>0</v>
      </c>
      <c r="DV29" s="34">
        <v>1</v>
      </c>
      <c r="DW29" s="34">
        <v>0</v>
      </c>
      <c r="DX29" s="34">
        <v>0</v>
      </c>
      <c r="DY29" s="34">
        <v>0</v>
      </c>
      <c r="DZ29" s="34">
        <v>1</v>
      </c>
      <c r="EA29" s="34">
        <v>0</v>
      </c>
      <c r="EB29" s="34">
        <v>0</v>
      </c>
      <c r="EC29" s="34">
        <v>1</v>
      </c>
      <c r="ED29" s="34">
        <v>1</v>
      </c>
      <c r="EE29" s="34">
        <v>1</v>
      </c>
      <c r="EF29" s="34">
        <v>0</v>
      </c>
      <c r="EG29" s="34">
        <v>0</v>
      </c>
      <c r="EH29" s="34">
        <v>0</v>
      </c>
      <c r="EI29" s="34">
        <v>0</v>
      </c>
      <c r="EJ29" s="34">
        <v>1</v>
      </c>
      <c r="EK29" s="34">
        <v>0</v>
      </c>
      <c r="EL29" s="34">
        <v>1</v>
      </c>
      <c r="EM29" s="34"/>
      <c r="EN29" s="34">
        <v>0</v>
      </c>
      <c r="EO29" s="34">
        <v>0</v>
      </c>
      <c r="EP29" s="34">
        <v>0</v>
      </c>
      <c r="EQ29" s="34">
        <v>0</v>
      </c>
      <c r="ER29" s="34">
        <v>0</v>
      </c>
      <c r="ES29" s="34">
        <v>0</v>
      </c>
      <c r="ET29" s="34">
        <v>0</v>
      </c>
      <c r="EU29" s="34">
        <v>0</v>
      </c>
      <c r="EV29" s="34">
        <v>0</v>
      </c>
      <c r="EW29" s="34">
        <v>0</v>
      </c>
      <c r="EX29" s="34">
        <v>0</v>
      </c>
      <c r="EY29" s="34">
        <v>0</v>
      </c>
      <c r="EZ29" s="34">
        <v>0</v>
      </c>
      <c r="FA29" s="34">
        <v>1</v>
      </c>
      <c r="FB29" s="34">
        <v>1</v>
      </c>
      <c r="FC29" s="34">
        <v>0</v>
      </c>
      <c r="FD29" s="34">
        <v>0</v>
      </c>
      <c r="FE29" s="34">
        <v>0</v>
      </c>
      <c r="FF29" s="34">
        <v>0</v>
      </c>
      <c r="FG29" s="34">
        <v>1</v>
      </c>
      <c r="FH29" s="34">
        <v>0</v>
      </c>
      <c r="FI29" s="34">
        <v>1</v>
      </c>
      <c r="FJ29" s="34">
        <v>0</v>
      </c>
      <c r="FK29" s="34">
        <v>0</v>
      </c>
      <c r="FL29" s="34">
        <v>1</v>
      </c>
      <c r="FM29" s="34">
        <v>0</v>
      </c>
      <c r="FN29" s="34">
        <v>1</v>
      </c>
      <c r="FO29" s="34">
        <v>1</v>
      </c>
      <c r="FP29" s="34">
        <v>0</v>
      </c>
      <c r="FQ29" s="34">
        <v>1</v>
      </c>
      <c r="FR29" s="34">
        <v>0</v>
      </c>
      <c r="FS29" s="34">
        <v>0</v>
      </c>
      <c r="FT29" s="34">
        <v>1</v>
      </c>
      <c r="FU29" s="34">
        <v>1</v>
      </c>
      <c r="FV29" s="34">
        <v>0</v>
      </c>
      <c r="FW29" s="34">
        <v>0</v>
      </c>
      <c r="FX29" s="34">
        <v>1</v>
      </c>
      <c r="FY29" s="34">
        <v>1</v>
      </c>
      <c r="FZ29" s="34">
        <v>0</v>
      </c>
      <c r="GA29" s="34">
        <v>0</v>
      </c>
      <c r="GB29" s="34">
        <v>0</v>
      </c>
      <c r="GC29" s="34">
        <v>1</v>
      </c>
      <c r="GD29" s="34">
        <v>1</v>
      </c>
      <c r="GE29" s="34">
        <v>1</v>
      </c>
      <c r="GF29" s="34">
        <v>1</v>
      </c>
      <c r="GG29" s="34">
        <v>1</v>
      </c>
      <c r="GH29" s="34">
        <v>1</v>
      </c>
      <c r="GI29" s="34">
        <v>1</v>
      </c>
      <c r="GJ29" s="34">
        <v>1</v>
      </c>
      <c r="GK29" s="34">
        <v>1</v>
      </c>
      <c r="GL29" s="34">
        <v>1</v>
      </c>
      <c r="GM29" s="34">
        <v>0</v>
      </c>
      <c r="GN29" s="34">
        <v>1</v>
      </c>
      <c r="GO29" s="34">
        <v>0</v>
      </c>
      <c r="GP29" s="34">
        <v>0</v>
      </c>
      <c r="GQ29" s="34">
        <v>0</v>
      </c>
      <c r="GR29" s="34">
        <v>1</v>
      </c>
      <c r="GS29" s="34">
        <v>0</v>
      </c>
      <c r="GT29" s="34">
        <v>1</v>
      </c>
      <c r="GU29" s="34">
        <v>1</v>
      </c>
      <c r="GV29" s="34">
        <v>1</v>
      </c>
      <c r="GW29" s="34">
        <v>1</v>
      </c>
      <c r="GX29" s="34">
        <v>1</v>
      </c>
      <c r="GY29" s="34">
        <v>1</v>
      </c>
      <c r="GZ29" s="34">
        <v>1</v>
      </c>
      <c r="HA29" s="34">
        <v>1</v>
      </c>
      <c r="HB29" s="34">
        <v>0</v>
      </c>
      <c r="HC29" s="34">
        <v>0</v>
      </c>
      <c r="HD29" s="34">
        <v>0</v>
      </c>
      <c r="HE29" s="34">
        <v>0</v>
      </c>
      <c r="HF29" s="34">
        <v>0</v>
      </c>
      <c r="HG29" s="34">
        <v>0</v>
      </c>
      <c r="HH29" s="34">
        <v>0</v>
      </c>
      <c r="HI29" s="34">
        <v>0</v>
      </c>
      <c r="HJ29" s="34">
        <v>0</v>
      </c>
      <c r="HK29" s="34">
        <v>0</v>
      </c>
      <c r="HL29" s="34">
        <v>0</v>
      </c>
      <c r="HM29" s="34">
        <v>0</v>
      </c>
      <c r="HN29" s="34">
        <v>0</v>
      </c>
      <c r="HO29" s="34">
        <v>0</v>
      </c>
      <c r="HP29" s="34">
        <v>0</v>
      </c>
      <c r="HQ29" s="34">
        <v>0</v>
      </c>
      <c r="HR29" s="34">
        <v>0</v>
      </c>
      <c r="HS29" s="34">
        <v>0</v>
      </c>
      <c r="HT29" s="34">
        <v>0</v>
      </c>
      <c r="HU29" s="34">
        <v>0</v>
      </c>
      <c r="HV29" s="34">
        <v>0</v>
      </c>
      <c r="HW29" s="34">
        <v>0</v>
      </c>
      <c r="HX29" s="34">
        <v>1</v>
      </c>
      <c r="HY29" s="34">
        <v>0</v>
      </c>
      <c r="HZ29" s="34">
        <v>0</v>
      </c>
      <c r="IA29" s="34">
        <v>1</v>
      </c>
      <c r="IB29" s="34">
        <v>0</v>
      </c>
      <c r="IC29" s="34">
        <v>1</v>
      </c>
      <c r="ID29" s="34">
        <v>1</v>
      </c>
      <c r="IE29" s="34">
        <v>1</v>
      </c>
      <c r="IF29" s="34">
        <v>1</v>
      </c>
      <c r="IG29" s="34">
        <v>1</v>
      </c>
      <c r="IH29" s="34">
        <v>0</v>
      </c>
      <c r="II29" s="34">
        <v>0</v>
      </c>
      <c r="IJ29" s="34">
        <v>0</v>
      </c>
      <c r="IK29" s="34">
        <v>0</v>
      </c>
      <c r="IL29" s="34">
        <v>1</v>
      </c>
      <c r="IM29" s="34">
        <v>0</v>
      </c>
      <c r="IN29" s="34">
        <v>0</v>
      </c>
      <c r="IO29" s="34">
        <v>0</v>
      </c>
      <c r="IP29" s="34">
        <v>0</v>
      </c>
      <c r="IQ29" s="34">
        <v>0</v>
      </c>
      <c r="IR29" s="34">
        <v>0</v>
      </c>
      <c r="IS29" s="34">
        <v>0</v>
      </c>
      <c r="IT29" s="34">
        <v>0</v>
      </c>
      <c r="IU29" s="34">
        <v>0</v>
      </c>
      <c r="IV29" s="34">
        <v>0</v>
      </c>
      <c r="IW29" s="34">
        <v>0</v>
      </c>
      <c r="IX29" s="34">
        <v>0</v>
      </c>
      <c r="IY29" s="34">
        <v>0</v>
      </c>
      <c r="IZ29" s="34">
        <v>0</v>
      </c>
      <c r="JA29" s="34">
        <v>0</v>
      </c>
      <c r="JB29" s="34">
        <v>1</v>
      </c>
      <c r="JC29" s="34">
        <v>1</v>
      </c>
      <c r="JD29" s="34">
        <v>2</v>
      </c>
      <c r="JE29" s="34">
        <v>1</v>
      </c>
      <c r="JF29" s="34">
        <v>1</v>
      </c>
      <c r="JG29" s="34">
        <v>2</v>
      </c>
      <c r="JH29" s="46">
        <v>2</v>
      </c>
      <c r="JI29" s="46">
        <v>2</v>
      </c>
      <c r="JJ29" s="46">
        <v>2</v>
      </c>
      <c r="JK29" s="46">
        <v>2</v>
      </c>
      <c r="JL29" s="35">
        <v>2</v>
      </c>
      <c r="JM29" s="35">
        <v>2</v>
      </c>
      <c r="JN29" s="46">
        <v>2</v>
      </c>
      <c r="JO29" s="46">
        <v>2</v>
      </c>
      <c r="JP29" s="35">
        <v>2</v>
      </c>
      <c r="JQ29" s="35">
        <v>2</v>
      </c>
      <c r="JR29" s="46">
        <v>1</v>
      </c>
      <c r="JS29" s="35">
        <v>0</v>
      </c>
      <c r="JT29" s="35">
        <v>1</v>
      </c>
      <c r="JU29" s="35">
        <v>3</v>
      </c>
      <c r="JV29" s="35">
        <v>1</v>
      </c>
      <c r="JW29" s="35">
        <v>1</v>
      </c>
      <c r="JX29" s="35">
        <v>1</v>
      </c>
      <c r="JY29" s="35">
        <v>1</v>
      </c>
      <c r="JZ29" s="35">
        <v>3</v>
      </c>
      <c r="KA29" s="35">
        <v>3</v>
      </c>
      <c r="KB29" s="35">
        <v>1</v>
      </c>
      <c r="KC29" s="35">
        <v>0</v>
      </c>
      <c r="KD29" s="46">
        <v>0</v>
      </c>
      <c r="KE29" s="35">
        <v>0</v>
      </c>
      <c r="KF29" s="35">
        <v>0</v>
      </c>
      <c r="KG29" s="36">
        <v>1</v>
      </c>
      <c r="KH29" s="36">
        <v>1</v>
      </c>
      <c r="KI29" s="36">
        <v>1</v>
      </c>
      <c r="KJ29" s="36">
        <v>1</v>
      </c>
      <c r="KK29" s="36">
        <v>1</v>
      </c>
      <c r="KL29" s="36">
        <v>1</v>
      </c>
      <c r="KM29" s="36">
        <v>1</v>
      </c>
      <c r="KN29" s="36">
        <v>3</v>
      </c>
      <c r="KO29" s="36"/>
      <c r="KP29" s="36">
        <v>1</v>
      </c>
      <c r="KQ29" s="36">
        <v>1</v>
      </c>
      <c r="KR29" s="36">
        <v>1</v>
      </c>
      <c r="KS29" s="36">
        <v>1</v>
      </c>
      <c r="KT29" s="36">
        <v>1</v>
      </c>
      <c r="KU29" s="36">
        <v>0</v>
      </c>
      <c r="KV29" s="36">
        <v>3</v>
      </c>
      <c r="KW29" s="36">
        <v>0</v>
      </c>
      <c r="KX29" s="36">
        <v>3</v>
      </c>
      <c r="KY29" s="36">
        <v>0</v>
      </c>
      <c r="KZ29" s="36">
        <v>3</v>
      </c>
      <c r="LA29" s="36">
        <v>0</v>
      </c>
      <c r="LB29" s="36">
        <v>3</v>
      </c>
      <c r="LC29" s="36">
        <v>0</v>
      </c>
      <c r="LD29" s="36">
        <v>3</v>
      </c>
      <c r="LE29" s="36">
        <v>0</v>
      </c>
      <c r="LF29" s="36">
        <v>1</v>
      </c>
      <c r="LG29" s="36">
        <v>1</v>
      </c>
      <c r="LH29" s="36">
        <v>1</v>
      </c>
      <c r="LI29" s="36">
        <v>0</v>
      </c>
      <c r="LJ29" s="36">
        <v>3</v>
      </c>
      <c r="LK29" s="36">
        <v>0</v>
      </c>
      <c r="LL29" s="36">
        <v>1</v>
      </c>
      <c r="LM29" s="36">
        <v>1</v>
      </c>
      <c r="LN29" s="36">
        <v>1</v>
      </c>
      <c r="LO29" s="36">
        <v>1</v>
      </c>
      <c r="LP29" s="36">
        <v>1</v>
      </c>
      <c r="LQ29" s="36">
        <v>1</v>
      </c>
      <c r="LR29" s="36">
        <v>0</v>
      </c>
      <c r="LS29" s="36">
        <v>1</v>
      </c>
      <c r="LT29" s="36">
        <v>1</v>
      </c>
      <c r="LU29" s="36">
        <v>1</v>
      </c>
      <c r="LV29" s="36">
        <v>1</v>
      </c>
      <c r="LW29" s="36">
        <v>1</v>
      </c>
      <c r="LX29" s="36">
        <v>1</v>
      </c>
      <c r="LY29" s="36">
        <v>0</v>
      </c>
      <c r="LZ29" s="36">
        <v>1</v>
      </c>
      <c r="MA29" s="36">
        <v>1</v>
      </c>
      <c r="MB29" s="36">
        <v>1</v>
      </c>
      <c r="MC29" s="36">
        <v>1</v>
      </c>
      <c r="MD29" s="36">
        <v>1</v>
      </c>
      <c r="ME29" s="36">
        <v>1</v>
      </c>
      <c r="MF29" s="36">
        <v>1</v>
      </c>
      <c r="MG29" s="36">
        <v>1</v>
      </c>
      <c r="MH29" s="36">
        <v>1</v>
      </c>
      <c r="MI29" s="36">
        <v>1</v>
      </c>
      <c r="MJ29" s="36">
        <v>1</v>
      </c>
      <c r="MK29" s="36">
        <v>1</v>
      </c>
      <c r="ML29" s="36">
        <v>1</v>
      </c>
      <c r="MM29" s="36">
        <v>1</v>
      </c>
      <c r="MN29" s="36">
        <v>1</v>
      </c>
      <c r="MO29" s="36">
        <v>1</v>
      </c>
      <c r="MP29" s="36">
        <v>1</v>
      </c>
      <c r="MQ29" s="36">
        <v>1</v>
      </c>
      <c r="MR29" s="36">
        <v>1</v>
      </c>
      <c r="MS29" s="36">
        <v>1</v>
      </c>
      <c r="MT29" s="36">
        <v>1</v>
      </c>
      <c r="MU29" s="36">
        <v>1</v>
      </c>
      <c r="MV29" s="36">
        <v>0</v>
      </c>
      <c r="MW29" s="36">
        <v>1</v>
      </c>
      <c r="MX29" s="36"/>
      <c r="MY29" s="37">
        <v>1</v>
      </c>
      <c r="MZ29" s="37">
        <v>1</v>
      </c>
      <c r="NA29" s="37">
        <v>1</v>
      </c>
      <c r="NB29" s="37">
        <v>1</v>
      </c>
      <c r="NC29" s="37">
        <v>1</v>
      </c>
      <c r="ND29" s="37">
        <v>0</v>
      </c>
      <c r="NE29" s="46">
        <v>0</v>
      </c>
      <c r="NF29" s="46">
        <v>0</v>
      </c>
      <c r="NG29" s="37">
        <v>1</v>
      </c>
      <c r="NH29" s="37">
        <v>1</v>
      </c>
      <c r="NI29" s="37">
        <v>1</v>
      </c>
      <c r="NJ29" s="37">
        <v>1</v>
      </c>
    </row>
    <row r="30" spans="1:374" x14ac:dyDescent="0.25">
      <c r="A30" s="2">
        <v>71</v>
      </c>
      <c r="B30" s="2" t="s">
        <v>114</v>
      </c>
      <c r="C30" s="31">
        <v>44069.709027777775</v>
      </c>
      <c r="D30" s="32" t="s">
        <v>321</v>
      </c>
      <c r="E30" s="32" t="s">
        <v>322</v>
      </c>
      <c r="F30" s="32" t="s">
        <v>323</v>
      </c>
      <c r="G30" s="32" t="s">
        <v>324</v>
      </c>
      <c r="H30" s="33" t="s">
        <v>270</v>
      </c>
      <c r="I30" s="33" t="s">
        <v>325</v>
      </c>
      <c r="J30" s="33" t="s">
        <v>326</v>
      </c>
      <c r="K30" s="33">
        <v>1</v>
      </c>
      <c r="L30" s="33">
        <v>75</v>
      </c>
      <c r="M30" s="33">
        <v>4</v>
      </c>
      <c r="N30" s="33"/>
      <c r="O30" s="33"/>
      <c r="P30" s="33"/>
      <c r="Q30" s="33">
        <v>2</v>
      </c>
      <c r="R30" s="33"/>
      <c r="S30" s="33"/>
      <c r="T30" s="33"/>
      <c r="U30" s="33"/>
      <c r="V30" s="33"/>
      <c r="W30" s="33"/>
      <c r="X30" s="33"/>
      <c r="Y30" s="33"/>
      <c r="Z30" s="33"/>
      <c r="AA30" s="33"/>
      <c r="AB30" s="33"/>
      <c r="AC30" s="33"/>
      <c r="AD30" s="33"/>
      <c r="AE30" s="33"/>
      <c r="AF30" s="33"/>
      <c r="AG30" s="33"/>
      <c r="AH30" s="33"/>
      <c r="AI30" s="33"/>
      <c r="AJ30" s="33"/>
      <c r="AK30" s="33">
        <v>5</v>
      </c>
      <c r="AL30" s="33"/>
      <c r="AM30" s="33"/>
      <c r="AN30" s="33"/>
      <c r="AO30" s="33"/>
      <c r="AP30" s="33"/>
      <c r="AQ30" s="33"/>
      <c r="AR30" s="33"/>
      <c r="AS30" s="33"/>
      <c r="AT30" s="33"/>
      <c r="AU30" s="33"/>
      <c r="AV30" s="33"/>
      <c r="AW30" s="33">
        <v>2</v>
      </c>
      <c r="AX30" s="33">
        <v>3</v>
      </c>
      <c r="AY30" s="33">
        <v>1</v>
      </c>
      <c r="AZ30" s="34">
        <v>1</v>
      </c>
      <c r="BA30" s="34">
        <v>0</v>
      </c>
      <c r="BB30" s="34">
        <v>0</v>
      </c>
      <c r="BC30" s="34">
        <v>0</v>
      </c>
      <c r="BD30" s="34">
        <v>0</v>
      </c>
      <c r="BE30" s="34">
        <v>1</v>
      </c>
      <c r="BF30" s="34">
        <v>0</v>
      </c>
      <c r="BG30" s="34">
        <v>0</v>
      </c>
      <c r="BH30" s="34">
        <v>0</v>
      </c>
      <c r="BI30" s="34">
        <v>0</v>
      </c>
      <c r="BJ30" s="34">
        <v>0</v>
      </c>
      <c r="BK30" s="34">
        <v>1</v>
      </c>
      <c r="BL30" s="34">
        <v>1</v>
      </c>
      <c r="BM30" s="34"/>
      <c r="BN30" s="34">
        <v>1</v>
      </c>
      <c r="BO30" s="34">
        <v>0</v>
      </c>
      <c r="BP30" s="34">
        <v>0</v>
      </c>
      <c r="BQ30" s="34">
        <v>1</v>
      </c>
      <c r="BR30" s="34">
        <v>0</v>
      </c>
      <c r="BS30" s="34">
        <v>1</v>
      </c>
      <c r="BT30" s="34">
        <v>1</v>
      </c>
      <c r="BU30" s="34">
        <v>0</v>
      </c>
      <c r="BV30" s="34">
        <v>0</v>
      </c>
      <c r="BW30" s="34">
        <v>0</v>
      </c>
      <c r="BX30" s="34">
        <v>0</v>
      </c>
      <c r="BY30" s="34">
        <v>0</v>
      </c>
      <c r="BZ30" s="34">
        <v>0</v>
      </c>
      <c r="CA30" s="34">
        <v>0</v>
      </c>
      <c r="CB30" s="34">
        <v>0</v>
      </c>
      <c r="CC30" s="34">
        <v>0</v>
      </c>
      <c r="CD30" s="34">
        <v>0</v>
      </c>
      <c r="CE30" s="34">
        <v>0</v>
      </c>
      <c r="CF30" s="34">
        <v>0</v>
      </c>
      <c r="CG30" s="34">
        <v>0</v>
      </c>
      <c r="CH30" s="34">
        <v>0</v>
      </c>
      <c r="CI30" s="34">
        <v>0</v>
      </c>
      <c r="CJ30" s="34">
        <v>0</v>
      </c>
      <c r="CK30" s="34">
        <v>0</v>
      </c>
      <c r="CL30" s="34">
        <v>0</v>
      </c>
      <c r="CM30" s="34">
        <v>0</v>
      </c>
      <c r="CN30" s="34">
        <v>0</v>
      </c>
      <c r="CO30" s="34">
        <v>0</v>
      </c>
      <c r="CP30" s="34">
        <v>0</v>
      </c>
      <c r="CQ30" s="34">
        <v>0</v>
      </c>
      <c r="CR30" s="34">
        <v>0</v>
      </c>
      <c r="CS30" s="34">
        <v>1</v>
      </c>
      <c r="CT30" s="34">
        <v>0</v>
      </c>
      <c r="CU30" s="34">
        <v>0</v>
      </c>
      <c r="CV30" s="34">
        <v>0</v>
      </c>
      <c r="CW30" s="34">
        <v>0</v>
      </c>
      <c r="CX30" s="34">
        <v>6</v>
      </c>
      <c r="CY30" s="34">
        <v>0</v>
      </c>
      <c r="CZ30" s="34">
        <v>0</v>
      </c>
      <c r="DA30" s="34">
        <v>0</v>
      </c>
      <c r="DB30" s="34"/>
      <c r="DC30" s="34">
        <v>0</v>
      </c>
      <c r="DD30" s="34">
        <v>0</v>
      </c>
      <c r="DE30" s="34">
        <v>1</v>
      </c>
      <c r="DF30" s="34">
        <v>7</v>
      </c>
      <c r="DG30" s="34">
        <v>1</v>
      </c>
      <c r="DH30" s="34">
        <v>0</v>
      </c>
      <c r="DI30" s="34">
        <v>0</v>
      </c>
      <c r="DJ30" s="34">
        <v>1</v>
      </c>
      <c r="DK30" s="34">
        <v>0</v>
      </c>
      <c r="DL30" s="34">
        <v>1</v>
      </c>
      <c r="DM30" s="34">
        <v>1</v>
      </c>
      <c r="DN30" s="34">
        <v>0</v>
      </c>
      <c r="DO30" s="34">
        <v>0</v>
      </c>
      <c r="DP30" s="34">
        <v>1</v>
      </c>
      <c r="DQ30" s="34">
        <v>1</v>
      </c>
      <c r="DR30" s="34">
        <v>1</v>
      </c>
      <c r="DS30" s="34">
        <v>1</v>
      </c>
      <c r="DT30" s="34">
        <v>1</v>
      </c>
      <c r="DU30" s="34">
        <v>0</v>
      </c>
      <c r="DV30" s="34">
        <v>0</v>
      </c>
      <c r="DW30" s="34">
        <v>0</v>
      </c>
      <c r="DX30" s="34">
        <v>0</v>
      </c>
      <c r="DY30" s="34">
        <v>0</v>
      </c>
      <c r="DZ30" s="34">
        <v>1</v>
      </c>
      <c r="EA30" s="34">
        <v>0</v>
      </c>
      <c r="EB30" s="34">
        <v>0</v>
      </c>
      <c r="EC30" s="34">
        <v>1</v>
      </c>
      <c r="ED30" s="34">
        <v>1</v>
      </c>
      <c r="EE30" s="34">
        <v>1</v>
      </c>
      <c r="EF30" s="34">
        <v>0</v>
      </c>
      <c r="EG30" s="34">
        <v>0</v>
      </c>
      <c r="EH30" s="34">
        <v>0</v>
      </c>
      <c r="EI30" s="34">
        <v>0</v>
      </c>
      <c r="EJ30" s="34">
        <v>0</v>
      </c>
      <c r="EK30" s="34">
        <v>0</v>
      </c>
      <c r="EL30" s="34">
        <v>0</v>
      </c>
      <c r="EM30" s="34"/>
      <c r="EN30" s="34">
        <v>0</v>
      </c>
      <c r="EO30" s="34">
        <v>0</v>
      </c>
      <c r="EP30" s="34">
        <v>0</v>
      </c>
      <c r="EQ30" s="34">
        <v>0</v>
      </c>
      <c r="ER30" s="34">
        <v>0</v>
      </c>
      <c r="ES30" s="34">
        <v>0</v>
      </c>
      <c r="ET30" s="34">
        <v>0</v>
      </c>
      <c r="EU30" s="34">
        <v>0</v>
      </c>
      <c r="EV30" s="34">
        <v>0</v>
      </c>
      <c r="EW30" s="34">
        <v>0</v>
      </c>
      <c r="EX30" s="34">
        <v>0</v>
      </c>
      <c r="EY30" s="34">
        <v>0</v>
      </c>
      <c r="EZ30" s="34">
        <v>0</v>
      </c>
      <c r="FA30" s="34">
        <v>1</v>
      </c>
      <c r="FB30" s="34">
        <v>1</v>
      </c>
      <c r="FC30" s="34">
        <v>0</v>
      </c>
      <c r="FD30" s="34">
        <v>0</v>
      </c>
      <c r="FE30" s="34">
        <v>0</v>
      </c>
      <c r="FF30" s="34">
        <v>1</v>
      </c>
      <c r="FG30" s="34">
        <v>1</v>
      </c>
      <c r="FH30" s="34">
        <v>0</v>
      </c>
      <c r="FI30" s="34">
        <v>1</v>
      </c>
      <c r="FJ30" s="34">
        <v>0</v>
      </c>
      <c r="FK30" s="34">
        <v>0</v>
      </c>
      <c r="FL30" s="34">
        <v>1</v>
      </c>
      <c r="FM30" s="34">
        <v>0</v>
      </c>
      <c r="FN30" s="34">
        <v>1</v>
      </c>
      <c r="FO30" s="34">
        <v>0</v>
      </c>
      <c r="FP30" s="34">
        <v>0</v>
      </c>
      <c r="FQ30" s="34">
        <v>1</v>
      </c>
      <c r="FR30" s="34">
        <v>0</v>
      </c>
      <c r="FS30" s="34">
        <v>1</v>
      </c>
      <c r="FT30" s="34">
        <v>1</v>
      </c>
      <c r="FU30" s="34">
        <v>0</v>
      </c>
      <c r="FV30" s="34">
        <v>0</v>
      </c>
      <c r="FW30" s="34">
        <v>1</v>
      </c>
      <c r="FX30" s="34">
        <v>1</v>
      </c>
      <c r="FY30" s="34">
        <v>1</v>
      </c>
      <c r="FZ30" s="34">
        <v>0</v>
      </c>
      <c r="GA30" s="34">
        <v>1</v>
      </c>
      <c r="GB30" s="34">
        <v>0</v>
      </c>
      <c r="GC30" s="34">
        <v>1</v>
      </c>
      <c r="GD30" s="34">
        <v>1</v>
      </c>
      <c r="GE30" s="34">
        <v>0</v>
      </c>
      <c r="GF30" s="34">
        <v>1</v>
      </c>
      <c r="GG30" s="34">
        <v>0</v>
      </c>
      <c r="GH30" s="34">
        <v>1</v>
      </c>
      <c r="GI30" s="34">
        <v>1</v>
      </c>
      <c r="GJ30" s="34">
        <v>1</v>
      </c>
      <c r="GK30" s="34">
        <v>1</v>
      </c>
      <c r="GL30" s="34">
        <v>0</v>
      </c>
      <c r="GM30" s="34">
        <v>0</v>
      </c>
      <c r="GN30" s="34">
        <v>1</v>
      </c>
      <c r="GO30" s="34">
        <v>0</v>
      </c>
      <c r="GP30" s="34">
        <v>1</v>
      </c>
      <c r="GQ30" s="34">
        <v>1</v>
      </c>
      <c r="GR30" s="34">
        <v>0</v>
      </c>
      <c r="GS30" s="34">
        <v>0</v>
      </c>
      <c r="GT30" s="34">
        <v>1</v>
      </c>
      <c r="GU30" s="34">
        <v>1</v>
      </c>
      <c r="GV30" s="34">
        <v>1</v>
      </c>
      <c r="GW30" s="34">
        <v>1</v>
      </c>
      <c r="GX30" s="34">
        <v>1</v>
      </c>
      <c r="GY30" s="34">
        <v>1</v>
      </c>
      <c r="GZ30" s="34">
        <v>1</v>
      </c>
      <c r="HA30" s="34">
        <v>0</v>
      </c>
      <c r="HB30" s="34">
        <v>1</v>
      </c>
      <c r="HC30" s="34">
        <v>1</v>
      </c>
      <c r="HD30" s="34">
        <v>0</v>
      </c>
      <c r="HE30" s="34">
        <v>0</v>
      </c>
      <c r="HF30" s="34">
        <v>0</v>
      </c>
      <c r="HG30" s="34">
        <v>1</v>
      </c>
      <c r="HH30" s="34">
        <v>1</v>
      </c>
      <c r="HI30" s="34">
        <v>0</v>
      </c>
      <c r="HJ30" s="34">
        <v>1</v>
      </c>
      <c r="HK30" s="34">
        <v>0</v>
      </c>
      <c r="HL30" s="34">
        <v>0</v>
      </c>
      <c r="HM30" s="34">
        <v>1</v>
      </c>
      <c r="HN30" s="34">
        <v>1</v>
      </c>
      <c r="HO30" s="34">
        <v>1</v>
      </c>
      <c r="HP30" s="34">
        <v>0</v>
      </c>
      <c r="HQ30" s="34">
        <v>0</v>
      </c>
      <c r="HR30" s="34">
        <v>1</v>
      </c>
      <c r="HS30" s="34">
        <v>0</v>
      </c>
      <c r="HT30" s="34">
        <v>1</v>
      </c>
      <c r="HU30" s="34">
        <v>1</v>
      </c>
      <c r="HV30" s="34">
        <v>0</v>
      </c>
      <c r="HW30" s="34">
        <v>0</v>
      </c>
      <c r="HX30" s="34">
        <v>1</v>
      </c>
      <c r="HY30" s="34">
        <v>0</v>
      </c>
      <c r="HZ30" s="34">
        <v>0</v>
      </c>
      <c r="IA30" s="34">
        <v>0</v>
      </c>
      <c r="IB30" s="34">
        <v>1</v>
      </c>
      <c r="IC30" s="34">
        <v>1</v>
      </c>
      <c r="ID30" s="34">
        <v>1</v>
      </c>
      <c r="IE30" s="34">
        <v>1</v>
      </c>
      <c r="IF30" s="34">
        <v>1</v>
      </c>
      <c r="IG30" s="34">
        <v>1</v>
      </c>
      <c r="IH30" s="34">
        <v>0</v>
      </c>
      <c r="II30" s="34">
        <v>0</v>
      </c>
      <c r="IJ30" s="34">
        <v>0</v>
      </c>
      <c r="IK30" s="34">
        <v>0</v>
      </c>
      <c r="IL30" s="34">
        <v>1</v>
      </c>
      <c r="IM30" s="34">
        <v>0</v>
      </c>
      <c r="IN30" s="34">
        <v>1</v>
      </c>
      <c r="IO30" s="34">
        <v>0</v>
      </c>
      <c r="IP30" s="34">
        <v>0</v>
      </c>
      <c r="IQ30" s="34">
        <v>0</v>
      </c>
      <c r="IR30" s="34">
        <v>0</v>
      </c>
      <c r="IS30" s="34">
        <v>1</v>
      </c>
      <c r="IT30" s="34">
        <v>0</v>
      </c>
      <c r="IU30" s="34">
        <v>0</v>
      </c>
      <c r="IV30" s="34">
        <v>1</v>
      </c>
      <c r="IW30" s="34">
        <v>0</v>
      </c>
      <c r="IX30" s="34">
        <v>1</v>
      </c>
      <c r="IY30" s="34">
        <v>1</v>
      </c>
      <c r="IZ30" s="34">
        <v>0</v>
      </c>
      <c r="JA30" s="34">
        <v>0</v>
      </c>
      <c r="JB30" s="34">
        <v>1</v>
      </c>
      <c r="JC30" s="34">
        <v>1</v>
      </c>
      <c r="JD30" s="34">
        <v>3</v>
      </c>
      <c r="JE30" s="34">
        <v>1</v>
      </c>
      <c r="JF30" s="34">
        <v>1</v>
      </c>
      <c r="JG30" s="34">
        <v>1</v>
      </c>
      <c r="JH30" s="46">
        <v>1</v>
      </c>
      <c r="JI30" s="46">
        <v>1</v>
      </c>
      <c r="JJ30" s="46">
        <v>1</v>
      </c>
      <c r="JK30" s="46">
        <v>2</v>
      </c>
      <c r="JL30" s="35">
        <v>1</v>
      </c>
      <c r="JM30" s="35">
        <v>1</v>
      </c>
      <c r="JN30" s="46">
        <v>1</v>
      </c>
      <c r="JO30" s="46">
        <v>2</v>
      </c>
      <c r="JP30" s="35">
        <v>1</v>
      </c>
      <c r="JQ30" s="35">
        <v>1</v>
      </c>
      <c r="JR30" s="46">
        <v>0</v>
      </c>
      <c r="JS30" s="35">
        <v>0</v>
      </c>
      <c r="JT30" s="35"/>
      <c r="JU30" s="35">
        <v>3</v>
      </c>
      <c r="JV30" s="35">
        <v>1</v>
      </c>
      <c r="JW30" s="35">
        <v>1</v>
      </c>
      <c r="JX30" s="35">
        <v>3</v>
      </c>
      <c r="JY30" s="35">
        <v>3</v>
      </c>
      <c r="JZ30" s="35">
        <v>3</v>
      </c>
      <c r="KA30" s="35">
        <v>3</v>
      </c>
      <c r="KB30" s="35">
        <v>3</v>
      </c>
      <c r="KC30" s="35">
        <v>1</v>
      </c>
      <c r="KD30" s="46">
        <v>1</v>
      </c>
      <c r="KE30" s="35">
        <v>0</v>
      </c>
      <c r="KF30" s="35">
        <v>1</v>
      </c>
      <c r="KG30" s="36">
        <v>1</v>
      </c>
      <c r="KH30" s="36">
        <v>1</v>
      </c>
      <c r="KI30" s="36">
        <v>1</v>
      </c>
      <c r="KJ30" s="36">
        <v>1</v>
      </c>
      <c r="KK30" s="36">
        <v>1</v>
      </c>
      <c r="KL30" s="36">
        <v>1</v>
      </c>
      <c r="KM30" s="36">
        <v>1</v>
      </c>
      <c r="KN30" s="36">
        <v>3</v>
      </c>
      <c r="KO30" s="36"/>
      <c r="KP30" s="36">
        <v>3</v>
      </c>
      <c r="KQ30" s="36">
        <v>3</v>
      </c>
      <c r="KR30" s="36">
        <v>1</v>
      </c>
      <c r="KS30" s="36">
        <v>1</v>
      </c>
      <c r="KT30" s="36">
        <v>1</v>
      </c>
      <c r="KU30" s="36">
        <v>0</v>
      </c>
      <c r="KV30" s="36">
        <v>3</v>
      </c>
      <c r="KW30" s="36">
        <v>0</v>
      </c>
      <c r="KX30" s="36">
        <v>1</v>
      </c>
      <c r="KY30" s="36">
        <v>0</v>
      </c>
      <c r="KZ30" s="36">
        <v>1</v>
      </c>
      <c r="LA30" s="36">
        <v>0</v>
      </c>
      <c r="LB30" s="36">
        <v>3</v>
      </c>
      <c r="LC30" s="36">
        <v>0</v>
      </c>
      <c r="LD30" s="36">
        <v>1</v>
      </c>
      <c r="LE30" s="36">
        <v>0</v>
      </c>
      <c r="LF30" s="36">
        <v>1</v>
      </c>
      <c r="LG30" s="36">
        <v>1</v>
      </c>
      <c r="LH30" s="36">
        <v>1</v>
      </c>
      <c r="LI30" s="36">
        <v>0</v>
      </c>
      <c r="LJ30" s="36">
        <v>3</v>
      </c>
      <c r="LK30" s="36">
        <v>0</v>
      </c>
      <c r="LL30" s="36">
        <v>1</v>
      </c>
      <c r="LM30" s="36">
        <v>1</v>
      </c>
      <c r="LN30" s="36">
        <v>1</v>
      </c>
      <c r="LO30" s="36">
        <v>1</v>
      </c>
      <c r="LP30" s="36">
        <v>1</v>
      </c>
      <c r="LQ30" s="36">
        <v>1</v>
      </c>
      <c r="LR30" s="36">
        <v>0</v>
      </c>
      <c r="LS30" s="36">
        <v>1</v>
      </c>
      <c r="LT30" s="36">
        <v>1</v>
      </c>
      <c r="LU30" s="36">
        <v>1</v>
      </c>
      <c r="LV30" s="36">
        <v>1</v>
      </c>
      <c r="LW30" s="36">
        <v>1</v>
      </c>
      <c r="LX30" s="36">
        <v>1</v>
      </c>
      <c r="LY30" s="36">
        <v>0</v>
      </c>
      <c r="LZ30" s="36">
        <v>1</v>
      </c>
      <c r="MA30" s="36">
        <v>1</v>
      </c>
      <c r="MB30" s="36">
        <v>3</v>
      </c>
      <c r="MC30" s="36">
        <v>1</v>
      </c>
      <c r="MD30" s="36">
        <v>1</v>
      </c>
      <c r="ME30" s="36">
        <v>1</v>
      </c>
      <c r="MF30" s="36">
        <v>1</v>
      </c>
      <c r="MG30" s="36">
        <v>1</v>
      </c>
      <c r="MH30" s="36">
        <v>1</v>
      </c>
      <c r="MI30" s="36">
        <v>1</v>
      </c>
      <c r="MJ30" s="36">
        <v>1</v>
      </c>
      <c r="MK30" s="36">
        <v>1</v>
      </c>
      <c r="ML30" s="36">
        <v>2</v>
      </c>
      <c r="MM30" s="36">
        <v>1</v>
      </c>
      <c r="MN30" s="36">
        <v>1</v>
      </c>
      <c r="MO30" s="36">
        <v>1</v>
      </c>
      <c r="MP30" s="36">
        <v>1</v>
      </c>
      <c r="MQ30" s="36">
        <v>1</v>
      </c>
      <c r="MR30" s="36">
        <v>1</v>
      </c>
      <c r="MS30" s="36">
        <v>1</v>
      </c>
      <c r="MT30" s="36">
        <v>1</v>
      </c>
      <c r="MU30" s="36">
        <v>1</v>
      </c>
      <c r="MV30" s="36">
        <v>0</v>
      </c>
      <c r="MW30" s="36">
        <v>1</v>
      </c>
      <c r="MX30" s="36"/>
      <c r="MY30" s="37">
        <v>1</v>
      </c>
      <c r="MZ30" s="37">
        <v>1</v>
      </c>
      <c r="NA30" s="37">
        <v>1</v>
      </c>
      <c r="NB30" s="37">
        <v>1</v>
      </c>
      <c r="NC30" s="37">
        <v>1</v>
      </c>
      <c r="ND30" s="37">
        <v>1</v>
      </c>
      <c r="NE30" s="46">
        <v>1</v>
      </c>
      <c r="NF30" s="46">
        <v>0</v>
      </c>
      <c r="NG30" s="37">
        <v>0</v>
      </c>
      <c r="NH30" s="37">
        <v>1</v>
      </c>
      <c r="NI30" s="37">
        <v>1</v>
      </c>
      <c r="NJ30" s="37">
        <v>1</v>
      </c>
    </row>
    <row r="31" spans="1:374" x14ac:dyDescent="0.25">
      <c r="A31" s="2">
        <v>72</v>
      </c>
      <c r="B31" s="2" t="s">
        <v>114</v>
      </c>
      <c r="C31" s="31">
        <v>44076.736111111109</v>
      </c>
      <c r="D31" s="32" t="s">
        <v>309</v>
      </c>
      <c r="E31" s="32" t="s">
        <v>327</v>
      </c>
      <c r="F31" s="32" t="s">
        <v>328</v>
      </c>
      <c r="G31" s="32" t="s">
        <v>329</v>
      </c>
      <c r="H31" s="33" t="s">
        <v>230</v>
      </c>
      <c r="I31" s="33" t="s">
        <v>330</v>
      </c>
      <c r="J31" s="33" t="s">
        <v>331</v>
      </c>
      <c r="K31" s="33">
        <v>1</v>
      </c>
      <c r="L31" s="33">
        <v>92</v>
      </c>
      <c r="M31" s="33">
        <v>5</v>
      </c>
      <c r="N31" s="33"/>
      <c r="O31" s="33"/>
      <c r="P31" s="33"/>
      <c r="Q31" s="33"/>
      <c r="R31" s="33">
        <v>1</v>
      </c>
      <c r="S31" s="33"/>
      <c r="T31" s="33"/>
      <c r="U31" s="33"/>
      <c r="V31" s="33"/>
      <c r="W31" s="33"/>
      <c r="X31" s="33"/>
      <c r="Y31" s="33"/>
      <c r="Z31" s="33"/>
      <c r="AA31" s="33"/>
      <c r="AB31" s="33"/>
      <c r="AC31" s="33"/>
      <c r="AD31" s="33"/>
      <c r="AE31" s="33"/>
      <c r="AF31" s="33"/>
      <c r="AG31" s="33"/>
      <c r="AH31" s="33"/>
      <c r="AI31" s="33"/>
      <c r="AJ31" s="33"/>
      <c r="AK31" s="33"/>
      <c r="AL31" s="33"/>
      <c r="AM31" s="33"/>
      <c r="AN31" s="33">
        <v>1</v>
      </c>
      <c r="AO31" s="33"/>
      <c r="AP31" s="33"/>
      <c r="AQ31" s="33"/>
      <c r="AR31" s="33"/>
      <c r="AS31" s="33"/>
      <c r="AT31" s="33"/>
      <c r="AU31" s="33"/>
      <c r="AV31" s="33"/>
      <c r="AW31" s="33">
        <v>2</v>
      </c>
      <c r="AX31" s="33">
        <v>1</v>
      </c>
      <c r="AY31" s="33">
        <v>0</v>
      </c>
      <c r="AZ31" s="34">
        <v>1</v>
      </c>
      <c r="BA31" s="34">
        <v>1</v>
      </c>
      <c r="BB31" s="34">
        <v>0</v>
      </c>
      <c r="BC31" s="34">
        <v>0</v>
      </c>
      <c r="BD31" s="34">
        <v>0</v>
      </c>
      <c r="BE31" s="34">
        <v>0</v>
      </c>
      <c r="BF31" s="34">
        <v>0</v>
      </c>
      <c r="BG31" s="34">
        <v>0</v>
      </c>
      <c r="BH31" s="34">
        <v>0</v>
      </c>
      <c r="BI31" s="34">
        <v>0</v>
      </c>
      <c r="BJ31" s="34">
        <v>0</v>
      </c>
      <c r="BK31" s="34">
        <v>0</v>
      </c>
      <c r="BL31" s="34">
        <v>0</v>
      </c>
      <c r="BM31" s="34"/>
      <c r="BN31" s="34">
        <v>0</v>
      </c>
      <c r="BO31" s="34">
        <v>0</v>
      </c>
      <c r="BP31" s="34">
        <v>0</v>
      </c>
      <c r="BQ31" s="34">
        <v>0</v>
      </c>
      <c r="BR31" s="34">
        <v>0</v>
      </c>
      <c r="BS31" s="34">
        <v>0</v>
      </c>
      <c r="BT31" s="34">
        <v>0</v>
      </c>
      <c r="BU31" s="34">
        <v>0</v>
      </c>
      <c r="BV31" s="34">
        <v>0</v>
      </c>
      <c r="BW31" s="34">
        <v>1</v>
      </c>
      <c r="BX31" s="34">
        <v>0</v>
      </c>
      <c r="BY31" s="34">
        <v>0</v>
      </c>
      <c r="BZ31" s="34">
        <v>0</v>
      </c>
      <c r="CA31" s="34">
        <v>0</v>
      </c>
      <c r="CB31" s="34">
        <v>0</v>
      </c>
      <c r="CC31" s="34">
        <v>1</v>
      </c>
      <c r="CD31" s="34">
        <v>0</v>
      </c>
      <c r="CE31" s="34">
        <v>1</v>
      </c>
      <c r="CF31" s="34">
        <v>0</v>
      </c>
      <c r="CG31" s="34">
        <v>0</v>
      </c>
      <c r="CH31" s="34">
        <v>1</v>
      </c>
      <c r="CI31" s="34">
        <v>0</v>
      </c>
      <c r="CJ31" s="34">
        <v>0</v>
      </c>
      <c r="CK31" s="34">
        <v>0</v>
      </c>
      <c r="CL31" s="34">
        <v>0</v>
      </c>
      <c r="CM31" s="34">
        <v>0</v>
      </c>
      <c r="CN31" s="34">
        <v>0</v>
      </c>
      <c r="CO31" s="34">
        <v>0</v>
      </c>
      <c r="CP31" s="34">
        <v>0</v>
      </c>
      <c r="CQ31" s="34">
        <v>0</v>
      </c>
      <c r="CR31" s="34">
        <v>0</v>
      </c>
      <c r="CS31" s="34">
        <v>1</v>
      </c>
      <c r="CT31" s="34">
        <v>4</v>
      </c>
      <c r="CU31" s="34">
        <v>0</v>
      </c>
      <c r="CV31" s="34">
        <v>0</v>
      </c>
      <c r="CW31" s="34">
        <v>0</v>
      </c>
      <c r="CX31" s="34">
        <v>0</v>
      </c>
      <c r="CY31" s="34">
        <v>1</v>
      </c>
      <c r="CZ31" s="34">
        <v>0</v>
      </c>
      <c r="DA31" s="34">
        <v>1</v>
      </c>
      <c r="DB31" s="34"/>
      <c r="DC31" s="34">
        <v>0</v>
      </c>
      <c r="DD31" s="34">
        <v>0</v>
      </c>
      <c r="DE31" s="34">
        <v>1</v>
      </c>
      <c r="DF31" s="34">
        <v>0</v>
      </c>
      <c r="DG31" s="34">
        <v>0</v>
      </c>
      <c r="DH31" s="34"/>
      <c r="DI31" s="34"/>
      <c r="DJ31" s="34"/>
      <c r="DK31" s="34"/>
      <c r="DL31" s="34"/>
      <c r="DM31" s="34"/>
      <c r="DN31" s="34"/>
      <c r="DO31" s="34"/>
      <c r="DP31" s="34">
        <v>1</v>
      </c>
      <c r="DQ31" s="34">
        <v>1</v>
      </c>
      <c r="DR31" s="34">
        <v>1</v>
      </c>
      <c r="DS31" s="34">
        <v>1</v>
      </c>
      <c r="DT31" s="34">
        <v>0</v>
      </c>
      <c r="DU31" s="34">
        <v>0</v>
      </c>
      <c r="DV31" s="34">
        <v>0</v>
      </c>
      <c r="DW31" s="34">
        <v>1</v>
      </c>
      <c r="DX31" s="34">
        <v>0</v>
      </c>
      <c r="DY31" s="34">
        <v>1</v>
      </c>
      <c r="DZ31" s="34">
        <v>1</v>
      </c>
      <c r="EA31" s="34">
        <v>0</v>
      </c>
      <c r="EB31" s="34">
        <v>0</v>
      </c>
      <c r="EC31" s="34">
        <v>1</v>
      </c>
      <c r="ED31" s="34">
        <v>1</v>
      </c>
      <c r="EE31" s="34">
        <v>1</v>
      </c>
      <c r="EF31" s="34">
        <v>0</v>
      </c>
      <c r="EG31" s="34">
        <v>0</v>
      </c>
      <c r="EH31" s="34">
        <v>0</v>
      </c>
      <c r="EI31" s="34">
        <v>0</v>
      </c>
      <c r="EJ31" s="34">
        <v>0</v>
      </c>
      <c r="EK31" s="34">
        <v>0</v>
      </c>
      <c r="EL31" s="34">
        <v>0</v>
      </c>
      <c r="EM31" s="34"/>
      <c r="EN31" s="34">
        <v>0</v>
      </c>
      <c r="EO31" s="34">
        <v>0</v>
      </c>
      <c r="EP31" s="34">
        <v>1</v>
      </c>
      <c r="EQ31" s="34">
        <v>0</v>
      </c>
      <c r="ER31" s="34">
        <v>1</v>
      </c>
      <c r="ES31" s="34">
        <v>1</v>
      </c>
      <c r="ET31" s="34">
        <v>0</v>
      </c>
      <c r="EU31" s="34">
        <v>1</v>
      </c>
      <c r="EV31" s="34">
        <v>0</v>
      </c>
      <c r="EW31" s="34">
        <v>1</v>
      </c>
      <c r="EX31" s="34">
        <v>0</v>
      </c>
      <c r="EY31" s="34">
        <v>1</v>
      </c>
      <c r="EZ31" s="34">
        <v>0</v>
      </c>
      <c r="FA31" s="34">
        <v>1</v>
      </c>
      <c r="FB31" s="34">
        <v>1</v>
      </c>
      <c r="FC31" s="34">
        <v>0</v>
      </c>
      <c r="FD31" s="34">
        <v>0</v>
      </c>
      <c r="FE31" s="34">
        <v>0</v>
      </c>
      <c r="FF31" s="34">
        <v>0</v>
      </c>
      <c r="FG31" s="34">
        <v>0</v>
      </c>
      <c r="FH31" s="34">
        <v>0</v>
      </c>
      <c r="FI31" s="34">
        <v>0</v>
      </c>
      <c r="FJ31" s="34">
        <v>0</v>
      </c>
      <c r="FK31" s="34">
        <v>0</v>
      </c>
      <c r="FL31" s="34">
        <v>1</v>
      </c>
      <c r="FM31" s="34">
        <v>0</v>
      </c>
      <c r="FN31" s="34">
        <v>1</v>
      </c>
      <c r="FO31" s="34">
        <v>1</v>
      </c>
      <c r="FP31" s="34">
        <v>0</v>
      </c>
      <c r="FQ31" s="34">
        <v>1</v>
      </c>
      <c r="FR31" s="34">
        <v>0</v>
      </c>
      <c r="FS31" s="34">
        <v>1</v>
      </c>
      <c r="FT31" s="34">
        <v>0</v>
      </c>
      <c r="FU31" s="34">
        <v>1</v>
      </c>
      <c r="FV31" s="34">
        <v>0</v>
      </c>
      <c r="FW31" s="34">
        <v>1</v>
      </c>
      <c r="FX31" s="34">
        <v>1</v>
      </c>
      <c r="FY31" s="34">
        <v>1</v>
      </c>
      <c r="FZ31" s="34">
        <v>1</v>
      </c>
      <c r="GA31" s="34">
        <v>1</v>
      </c>
      <c r="GB31" s="34">
        <v>0</v>
      </c>
      <c r="GC31" s="34">
        <v>1</v>
      </c>
      <c r="GD31" s="34">
        <v>1</v>
      </c>
      <c r="GE31" s="34">
        <v>1</v>
      </c>
      <c r="GF31" s="34">
        <v>1</v>
      </c>
      <c r="GG31" s="34">
        <v>0</v>
      </c>
      <c r="GH31" s="34">
        <v>1</v>
      </c>
      <c r="GI31" s="34">
        <v>1</v>
      </c>
      <c r="GJ31" s="34">
        <v>1</v>
      </c>
      <c r="GK31" s="34">
        <v>1</v>
      </c>
      <c r="GL31" s="34">
        <v>1</v>
      </c>
      <c r="GM31" s="34">
        <v>0</v>
      </c>
      <c r="GN31" s="34">
        <v>1</v>
      </c>
      <c r="GO31" s="34">
        <v>0</v>
      </c>
      <c r="GP31" s="34">
        <v>1</v>
      </c>
      <c r="GQ31" s="34">
        <v>0</v>
      </c>
      <c r="GR31" s="34">
        <v>1</v>
      </c>
      <c r="GS31" s="34">
        <v>0</v>
      </c>
      <c r="GT31" s="34">
        <v>1</v>
      </c>
      <c r="GU31" s="34">
        <v>1</v>
      </c>
      <c r="GV31" s="34">
        <v>1</v>
      </c>
      <c r="GW31" s="34">
        <v>1</v>
      </c>
      <c r="GX31" s="34">
        <v>1</v>
      </c>
      <c r="GY31" s="34">
        <v>1</v>
      </c>
      <c r="GZ31" s="34">
        <v>1</v>
      </c>
      <c r="HA31" s="34">
        <v>1</v>
      </c>
      <c r="HB31" s="34">
        <v>0</v>
      </c>
      <c r="HC31" s="34">
        <v>0</v>
      </c>
      <c r="HD31" s="34">
        <v>0</v>
      </c>
      <c r="HE31" s="34">
        <v>0</v>
      </c>
      <c r="HF31" s="34">
        <v>0</v>
      </c>
      <c r="HG31" s="34">
        <v>0</v>
      </c>
      <c r="HH31" s="34">
        <v>0</v>
      </c>
      <c r="HI31" s="34">
        <v>0</v>
      </c>
      <c r="HJ31" s="34">
        <v>0</v>
      </c>
      <c r="HK31" s="34">
        <v>0</v>
      </c>
      <c r="HL31" s="34">
        <v>0</v>
      </c>
      <c r="HM31" s="34">
        <v>0</v>
      </c>
      <c r="HN31" s="34">
        <v>0</v>
      </c>
      <c r="HO31" s="34">
        <v>0</v>
      </c>
      <c r="HP31" s="34">
        <v>0</v>
      </c>
      <c r="HQ31" s="34">
        <v>0</v>
      </c>
      <c r="HR31" s="34">
        <v>0</v>
      </c>
      <c r="HS31" s="34">
        <v>0</v>
      </c>
      <c r="HT31" s="34">
        <v>0</v>
      </c>
      <c r="HU31" s="34">
        <v>0</v>
      </c>
      <c r="HV31" s="34">
        <v>0</v>
      </c>
      <c r="HW31" s="34">
        <v>0</v>
      </c>
      <c r="HX31" s="34">
        <v>1</v>
      </c>
      <c r="HY31" s="34">
        <v>0</v>
      </c>
      <c r="HZ31" s="34">
        <v>0</v>
      </c>
      <c r="IA31" s="34">
        <v>1</v>
      </c>
      <c r="IB31" s="34">
        <v>1</v>
      </c>
      <c r="IC31" s="34">
        <v>1</v>
      </c>
      <c r="ID31" s="34">
        <v>1</v>
      </c>
      <c r="IE31" s="34">
        <v>1</v>
      </c>
      <c r="IF31" s="34">
        <v>1</v>
      </c>
      <c r="IG31" s="34">
        <v>1</v>
      </c>
      <c r="IH31" s="34">
        <v>0</v>
      </c>
      <c r="II31" s="34">
        <v>0</v>
      </c>
      <c r="IJ31" s="34">
        <v>0</v>
      </c>
      <c r="IK31" s="34">
        <v>1</v>
      </c>
      <c r="IL31" s="34">
        <v>1</v>
      </c>
      <c r="IM31" s="34">
        <v>0</v>
      </c>
      <c r="IN31" s="34">
        <v>0</v>
      </c>
      <c r="IO31" s="34">
        <v>0</v>
      </c>
      <c r="IP31" s="34">
        <v>0</v>
      </c>
      <c r="IQ31" s="34">
        <v>1</v>
      </c>
      <c r="IR31" s="34">
        <v>1</v>
      </c>
      <c r="IS31" s="34">
        <v>1</v>
      </c>
      <c r="IT31" s="34">
        <v>1</v>
      </c>
      <c r="IU31" s="34">
        <v>0</v>
      </c>
      <c r="IV31" s="34">
        <v>1</v>
      </c>
      <c r="IW31" s="34">
        <v>0</v>
      </c>
      <c r="IX31" s="34">
        <v>1</v>
      </c>
      <c r="IY31" s="34">
        <v>0</v>
      </c>
      <c r="IZ31" s="34">
        <v>1</v>
      </c>
      <c r="JA31" s="34">
        <v>0</v>
      </c>
      <c r="JB31" s="34">
        <v>1</v>
      </c>
      <c r="JC31" s="34">
        <v>0</v>
      </c>
      <c r="JD31" s="34">
        <v>2</v>
      </c>
      <c r="JE31" s="34">
        <v>1</v>
      </c>
      <c r="JF31" s="34">
        <v>1</v>
      </c>
      <c r="JG31" s="34">
        <v>1</v>
      </c>
      <c r="JH31" s="46">
        <v>1</v>
      </c>
      <c r="JI31" s="46">
        <v>2</v>
      </c>
      <c r="JJ31" s="46">
        <v>1</v>
      </c>
      <c r="JK31" s="46">
        <v>2</v>
      </c>
      <c r="JL31" s="35">
        <v>1</v>
      </c>
      <c r="JM31" s="35">
        <v>1</v>
      </c>
      <c r="JN31" s="46">
        <v>2</v>
      </c>
      <c r="JO31" s="46">
        <v>1</v>
      </c>
      <c r="JP31" s="35">
        <v>1</v>
      </c>
      <c r="JQ31" s="35">
        <v>2</v>
      </c>
      <c r="JR31" s="46">
        <v>1</v>
      </c>
      <c r="JS31" s="35">
        <v>0</v>
      </c>
      <c r="JT31" s="35">
        <v>3</v>
      </c>
      <c r="JU31" s="35">
        <v>3</v>
      </c>
      <c r="JV31" s="35">
        <v>1</v>
      </c>
      <c r="JW31" s="35">
        <v>1</v>
      </c>
      <c r="JX31" s="35">
        <v>2</v>
      </c>
      <c r="JY31" s="35">
        <v>1</v>
      </c>
      <c r="JZ31" s="35">
        <v>3</v>
      </c>
      <c r="KA31" s="35">
        <v>3</v>
      </c>
      <c r="KB31" s="35">
        <v>1</v>
      </c>
      <c r="KC31" s="35">
        <v>0</v>
      </c>
      <c r="KD31" s="46">
        <v>1</v>
      </c>
      <c r="KE31" s="35">
        <v>0</v>
      </c>
      <c r="KF31" s="35">
        <v>1</v>
      </c>
      <c r="KG31" s="36">
        <v>1</v>
      </c>
      <c r="KH31" s="36">
        <v>1</v>
      </c>
      <c r="KI31" s="36">
        <v>1</v>
      </c>
      <c r="KJ31" s="36">
        <v>1</v>
      </c>
      <c r="KK31" s="36">
        <v>1</v>
      </c>
      <c r="KL31" s="36">
        <v>1</v>
      </c>
      <c r="KM31" s="36">
        <v>1</v>
      </c>
      <c r="KN31" s="36">
        <v>1</v>
      </c>
      <c r="KO31" s="36"/>
      <c r="KP31" s="36">
        <v>1</v>
      </c>
      <c r="KQ31" s="36">
        <v>1</v>
      </c>
      <c r="KR31" s="36">
        <v>1</v>
      </c>
      <c r="KS31" s="36">
        <v>1</v>
      </c>
      <c r="KT31" s="36">
        <v>1</v>
      </c>
      <c r="KU31" s="36">
        <v>0</v>
      </c>
      <c r="KV31" s="36">
        <v>1</v>
      </c>
      <c r="KW31" s="36">
        <v>0</v>
      </c>
      <c r="KX31" s="36">
        <v>1</v>
      </c>
      <c r="KY31" s="36">
        <v>0</v>
      </c>
      <c r="KZ31" s="36">
        <v>1</v>
      </c>
      <c r="LA31" s="36">
        <v>0</v>
      </c>
      <c r="LB31" s="36">
        <v>3</v>
      </c>
      <c r="LC31" s="36">
        <v>0</v>
      </c>
      <c r="LD31" s="36">
        <v>3</v>
      </c>
      <c r="LE31" s="36">
        <v>0</v>
      </c>
      <c r="LF31" s="36">
        <v>1</v>
      </c>
      <c r="LG31" s="36">
        <v>2</v>
      </c>
      <c r="LH31" s="36">
        <v>1</v>
      </c>
      <c r="LI31" s="36">
        <v>0</v>
      </c>
      <c r="LJ31" s="36">
        <v>1</v>
      </c>
      <c r="LK31" s="36">
        <v>0</v>
      </c>
      <c r="LL31" s="36">
        <v>0</v>
      </c>
      <c r="LM31" s="36">
        <v>1</v>
      </c>
      <c r="LN31" s="36">
        <v>0</v>
      </c>
      <c r="LO31" s="36">
        <v>1</v>
      </c>
      <c r="LP31" s="36">
        <v>1</v>
      </c>
      <c r="LQ31" s="36">
        <v>0</v>
      </c>
      <c r="LR31" s="36">
        <v>0</v>
      </c>
      <c r="LS31" s="36">
        <v>1</v>
      </c>
      <c r="LT31" s="36">
        <v>1</v>
      </c>
      <c r="LU31" s="36">
        <v>1</v>
      </c>
      <c r="LV31" s="36">
        <v>1</v>
      </c>
      <c r="LW31" s="36">
        <v>1</v>
      </c>
      <c r="LX31" s="36">
        <v>1</v>
      </c>
      <c r="LY31" s="36">
        <v>0</v>
      </c>
      <c r="LZ31" s="36">
        <v>1</v>
      </c>
      <c r="MA31" s="36">
        <v>1</v>
      </c>
      <c r="MB31" s="36">
        <v>1</v>
      </c>
      <c r="MC31" s="36">
        <v>1</v>
      </c>
      <c r="MD31" s="36">
        <v>1</v>
      </c>
      <c r="ME31" s="36">
        <v>3</v>
      </c>
      <c r="MF31" s="36">
        <v>1</v>
      </c>
      <c r="MG31" s="36">
        <v>1</v>
      </c>
      <c r="MH31" s="36">
        <v>1</v>
      </c>
      <c r="MI31" s="36">
        <v>1</v>
      </c>
      <c r="MJ31" s="36">
        <v>1</v>
      </c>
      <c r="MK31" s="36">
        <v>1</v>
      </c>
      <c r="ML31" s="36">
        <v>2</v>
      </c>
      <c r="MM31" s="36">
        <v>1</v>
      </c>
      <c r="MN31" s="36">
        <v>1</v>
      </c>
      <c r="MO31" s="36">
        <v>1</v>
      </c>
      <c r="MP31" s="36">
        <v>1</v>
      </c>
      <c r="MQ31" s="36">
        <v>1</v>
      </c>
      <c r="MR31" s="36">
        <v>1</v>
      </c>
      <c r="MS31" s="36">
        <v>1</v>
      </c>
      <c r="MT31" s="36">
        <v>1</v>
      </c>
      <c r="MU31" s="36">
        <v>1</v>
      </c>
      <c r="MV31" s="36">
        <v>0</v>
      </c>
      <c r="MW31" s="36">
        <v>1</v>
      </c>
      <c r="MX31" s="36"/>
      <c r="MY31" s="37">
        <v>1</v>
      </c>
      <c r="MZ31" s="37">
        <v>1</v>
      </c>
      <c r="NA31" s="37">
        <v>1</v>
      </c>
      <c r="NB31" s="37">
        <v>1</v>
      </c>
      <c r="NC31" s="37">
        <v>1</v>
      </c>
      <c r="ND31" s="37">
        <v>1</v>
      </c>
      <c r="NE31" s="46">
        <v>1</v>
      </c>
      <c r="NF31" s="46">
        <v>1</v>
      </c>
      <c r="NG31" s="37">
        <v>0</v>
      </c>
      <c r="NH31" s="37">
        <v>1</v>
      </c>
      <c r="NI31" s="37">
        <v>1</v>
      </c>
      <c r="NJ31" s="37">
        <v>0</v>
      </c>
    </row>
    <row r="32" spans="1:374" x14ac:dyDescent="0.25">
      <c r="A32" s="2">
        <v>73</v>
      </c>
      <c r="B32" s="2" t="s">
        <v>114</v>
      </c>
      <c r="C32" s="31">
        <v>44069.772222222222</v>
      </c>
      <c r="D32" s="32" t="s">
        <v>321</v>
      </c>
      <c r="E32" s="32" t="s">
        <v>332</v>
      </c>
      <c r="F32" s="32" t="s">
        <v>333</v>
      </c>
      <c r="G32" s="32" t="s">
        <v>334</v>
      </c>
      <c r="H32" s="33" t="s">
        <v>270</v>
      </c>
      <c r="I32" s="33" t="s">
        <v>335</v>
      </c>
      <c r="J32" s="33" t="s">
        <v>336</v>
      </c>
      <c r="K32" s="33">
        <v>1</v>
      </c>
      <c r="L32" s="33">
        <v>82</v>
      </c>
      <c r="M32" s="33">
        <v>4</v>
      </c>
      <c r="N32" s="33"/>
      <c r="O32" s="33"/>
      <c r="P32" s="33"/>
      <c r="Q32" s="33">
        <v>3</v>
      </c>
      <c r="R32" s="33"/>
      <c r="S32" s="33"/>
      <c r="T32" s="33"/>
      <c r="U32" s="33"/>
      <c r="V32" s="33"/>
      <c r="W32" s="33"/>
      <c r="X32" s="33"/>
      <c r="Y32" s="33"/>
      <c r="Z32" s="33"/>
      <c r="AA32" s="33"/>
      <c r="AB32" s="33"/>
      <c r="AC32" s="33"/>
      <c r="AD32" s="33"/>
      <c r="AE32" s="33"/>
      <c r="AF32" s="33"/>
      <c r="AG32" s="33"/>
      <c r="AH32" s="33"/>
      <c r="AI32" s="33"/>
      <c r="AJ32" s="33"/>
      <c r="AK32" s="33"/>
      <c r="AL32" s="33">
        <v>3</v>
      </c>
      <c r="AM32" s="33"/>
      <c r="AN32" s="33"/>
      <c r="AO32" s="33"/>
      <c r="AP32" s="33"/>
      <c r="AQ32" s="33"/>
      <c r="AR32" s="33"/>
      <c r="AS32" s="33"/>
      <c r="AT32" s="33"/>
      <c r="AU32" s="33"/>
      <c r="AV32" s="33"/>
      <c r="AW32" s="33">
        <v>2</v>
      </c>
      <c r="AX32" s="33">
        <v>2</v>
      </c>
      <c r="AY32" s="33">
        <v>0</v>
      </c>
      <c r="AZ32" s="34">
        <v>1</v>
      </c>
      <c r="BA32" s="34">
        <v>1</v>
      </c>
      <c r="BB32" s="34">
        <v>0</v>
      </c>
      <c r="BC32" s="34">
        <v>0</v>
      </c>
      <c r="BD32" s="34">
        <v>0</v>
      </c>
      <c r="BE32" s="34">
        <v>0</v>
      </c>
      <c r="BF32" s="34">
        <v>0</v>
      </c>
      <c r="BG32" s="34">
        <v>0</v>
      </c>
      <c r="BH32" s="34">
        <v>0</v>
      </c>
      <c r="BI32" s="34">
        <v>0</v>
      </c>
      <c r="BJ32" s="34">
        <v>0</v>
      </c>
      <c r="BK32" s="34">
        <v>0</v>
      </c>
      <c r="BL32" s="34">
        <v>1</v>
      </c>
      <c r="BM32" s="34"/>
      <c r="BN32" s="34">
        <v>1</v>
      </c>
      <c r="BO32" s="34">
        <v>0</v>
      </c>
      <c r="BP32" s="34">
        <v>0</v>
      </c>
      <c r="BQ32" s="34">
        <v>1</v>
      </c>
      <c r="BR32" s="34">
        <v>0</v>
      </c>
      <c r="BS32" s="34">
        <v>1</v>
      </c>
      <c r="BT32" s="34">
        <v>0</v>
      </c>
      <c r="BU32" s="34">
        <v>0</v>
      </c>
      <c r="BV32" s="34">
        <v>0</v>
      </c>
      <c r="BW32" s="34">
        <v>0</v>
      </c>
      <c r="BX32" s="34">
        <v>0</v>
      </c>
      <c r="BY32" s="34">
        <v>0</v>
      </c>
      <c r="BZ32" s="34">
        <v>0</v>
      </c>
      <c r="CA32" s="34">
        <v>0</v>
      </c>
      <c r="CB32" s="34">
        <v>0</v>
      </c>
      <c r="CC32" s="34">
        <v>0</v>
      </c>
      <c r="CD32" s="34">
        <v>0</v>
      </c>
      <c r="CE32" s="34">
        <v>0</v>
      </c>
      <c r="CF32" s="34">
        <v>0</v>
      </c>
      <c r="CG32" s="34">
        <v>0</v>
      </c>
      <c r="CH32" s="34">
        <v>0</v>
      </c>
      <c r="CI32" s="34">
        <v>0</v>
      </c>
      <c r="CJ32" s="34">
        <v>0</v>
      </c>
      <c r="CK32" s="34">
        <v>0</v>
      </c>
      <c r="CL32" s="34">
        <v>0</v>
      </c>
      <c r="CM32" s="34">
        <v>0</v>
      </c>
      <c r="CN32" s="34">
        <v>0</v>
      </c>
      <c r="CO32" s="34">
        <v>0</v>
      </c>
      <c r="CP32" s="34">
        <v>0</v>
      </c>
      <c r="CQ32" s="34">
        <v>0</v>
      </c>
      <c r="CR32" s="34">
        <v>0</v>
      </c>
      <c r="CS32" s="34">
        <v>0</v>
      </c>
      <c r="CT32" s="34"/>
      <c r="CU32" s="34"/>
      <c r="CV32" s="34"/>
      <c r="CW32" s="34"/>
      <c r="CX32" s="34"/>
      <c r="CY32" s="34"/>
      <c r="CZ32" s="34"/>
      <c r="DA32" s="34"/>
      <c r="DB32" s="34"/>
      <c r="DC32" s="34"/>
      <c r="DD32" s="34"/>
      <c r="DE32" s="34"/>
      <c r="DF32" s="34"/>
      <c r="DG32" s="34"/>
      <c r="DH32" s="34"/>
      <c r="DI32" s="34"/>
      <c r="DJ32" s="34"/>
      <c r="DK32" s="34"/>
      <c r="DL32" s="34"/>
      <c r="DM32" s="34"/>
      <c r="DN32" s="34"/>
      <c r="DO32" s="34"/>
      <c r="DP32" s="34">
        <v>1</v>
      </c>
      <c r="DQ32" s="34">
        <v>1</v>
      </c>
      <c r="DR32" s="34">
        <v>1</v>
      </c>
      <c r="DS32" s="34">
        <v>1</v>
      </c>
      <c r="DT32" s="34">
        <v>0</v>
      </c>
      <c r="DU32" s="34">
        <v>1</v>
      </c>
      <c r="DV32" s="34">
        <v>0</v>
      </c>
      <c r="DW32" s="34">
        <v>0</v>
      </c>
      <c r="DX32" s="34">
        <v>0</v>
      </c>
      <c r="DY32" s="34">
        <v>1</v>
      </c>
      <c r="DZ32" s="34">
        <v>1</v>
      </c>
      <c r="EA32" s="34">
        <v>0</v>
      </c>
      <c r="EB32" s="34">
        <v>1</v>
      </c>
      <c r="EC32" s="34">
        <v>1</v>
      </c>
      <c r="ED32" s="34">
        <v>1</v>
      </c>
      <c r="EE32" s="34">
        <v>1</v>
      </c>
      <c r="EF32" s="34">
        <v>0</v>
      </c>
      <c r="EG32" s="34">
        <v>0</v>
      </c>
      <c r="EH32" s="34">
        <v>0</v>
      </c>
      <c r="EI32" s="34">
        <v>0</v>
      </c>
      <c r="EJ32" s="34">
        <v>1</v>
      </c>
      <c r="EK32" s="34">
        <v>0</v>
      </c>
      <c r="EL32" s="34">
        <v>1</v>
      </c>
      <c r="EM32" s="34"/>
      <c r="EN32" s="34">
        <v>0</v>
      </c>
      <c r="EO32" s="34">
        <v>0</v>
      </c>
      <c r="EP32" s="34">
        <v>1</v>
      </c>
      <c r="EQ32" s="34">
        <v>0</v>
      </c>
      <c r="ER32" s="34">
        <v>1</v>
      </c>
      <c r="ES32" s="34">
        <v>0</v>
      </c>
      <c r="ET32" s="34">
        <v>0</v>
      </c>
      <c r="EU32" s="34">
        <v>1</v>
      </c>
      <c r="EV32" s="34">
        <v>0</v>
      </c>
      <c r="EW32" s="34">
        <v>0</v>
      </c>
      <c r="EX32" s="34">
        <v>0</v>
      </c>
      <c r="EY32" s="34">
        <v>0</v>
      </c>
      <c r="EZ32" s="34">
        <v>0</v>
      </c>
      <c r="FA32" s="34">
        <v>1</v>
      </c>
      <c r="FB32" s="34">
        <v>0</v>
      </c>
      <c r="FC32" s="34">
        <v>0</v>
      </c>
      <c r="FD32" s="34">
        <v>0</v>
      </c>
      <c r="FE32" s="34">
        <v>0</v>
      </c>
      <c r="FF32" s="34">
        <v>0</v>
      </c>
      <c r="FG32" s="34">
        <v>1</v>
      </c>
      <c r="FH32" s="34">
        <v>0</v>
      </c>
      <c r="FI32" s="34">
        <v>1</v>
      </c>
      <c r="FJ32" s="34">
        <v>0</v>
      </c>
      <c r="FK32" s="34">
        <v>0</v>
      </c>
      <c r="FL32" s="34">
        <v>0</v>
      </c>
      <c r="FM32" s="34">
        <v>0</v>
      </c>
      <c r="FN32" s="34">
        <v>1</v>
      </c>
      <c r="FO32" s="34">
        <v>1</v>
      </c>
      <c r="FP32" s="34">
        <v>0</v>
      </c>
      <c r="FQ32" s="34">
        <v>1</v>
      </c>
      <c r="FR32" s="34">
        <v>0</v>
      </c>
      <c r="FS32" s="34">
        <v>0</v>
      </c>
      <c r="FT32" s="34">
        <v>0</v>
      </c>
      <c r="FU32" s="34">
        <v>0</v>
      </c>
      <c r="FV32" s="34">
        <v>0</v>
      </c>
      <c r="FW32" s="34">
        <v>1</v>
      </c>
      <c r="FX32" s="34">
        <v>1</v>
      </c>
      <c r="FY32" s="34">
        <v>1</v>
      </c>
      <c r="FZ32" s="34">
        <v>1</v>
      </c>
      <c r="GA32" s="34">
        <v>1</v>
      </c>
      <c r="GB32" s="34">
        <v>0</v>
      </c>
      <c r="GC32" s="34">
        <v>0</v>
      </c>
      <c r="GD32" s="34">
        <v>1</v>
      </c>
      <c r="GE32" s="34">
        <v>1</v>
      </c>
      <c r="GF32" s="34">
        <v>1</v>
      </c>
      <c r="GG32" s="34">
        <v>0</v>
      </c>
      <c r="GH32" s="34">
        <v>0</v>
      </c>
      <c r="GI32" s="34">
        <v>1</v>
      </c>
      <c r="GJ32" s="34">
        <v>0</v>
      </c>
      <c r="GK32" s="34">
        <v>1</v>
      </c>
      <c r="GL32" s="34">
        <v>1</v>
      </c>
      <c r="GM32" s="34">
        <v>0</v>
      </c>
      <c r="GN32" s="34">
        <v>1</v>
      </c>
      <c r="GO32" s="34">
        <v>0</v>
      </c>
      <c r="GP32" s="34">
        <v>1</v>
      </c>
      <c r="GQ32" s="34">
        <v>1</v>
      </c>
      <c r="GR32" s="34">
        <v>0</v>
      </c>
      <c r="GS32" s="34">
        <v>0</v>
      </c>
      <c r="GT32" s="34">
        <v>1</v>
      </c>
      <c r="GU32" s="34">
        <v>1</v>
      </c>
      <c r="GV32" s="34">
        <v>1</v>
      </c>
      <c r="GW32" s="34">
        <v>1</v>
      </c>
      <c r="GX32" s="34">
        <v>1</v>
      </c>
      <c r="GY32" s="34">
        <v>1</v>
      </c>
      <c r="GZ32" s="34">
        <v>1</v>
      </c>
      <c r="HA32" s="34">
        <v>1</v>
      </c>
      <c r="HB32" s="34">
        <v>0</v>
      </c>
      <c r="HC32" s="34">
        <v>0</v>
      </c>
      <c r="HD32" s="34">
        <v>0</v>
      </c>
      <c r="HE32" s="34">
        <v>0</v>
      </c>
      <c r="HF32" s="34">
        <v>0</v>
      </c>
      <c r="HG32" s="34">
        <v>0</v>
      </c>
      <c r="HH32" s="34">
        <v>0</v>
      </c>
      <c r="HI32" s="34">
        <v>0</v>
      </c>
      <c r="HJ32" s="34">
        <v>0</v>
      </c>
      <c r="HK32" s="34">
        <v>0</v>
      </c>
      <c r="HL32" s="34">
        <v>0</v>
      </c>
      <c r="HM32" s="34">
        <v>0</v>
      </c>
      <c r="HN32" s="34">
        <v>0</v>
      </c>
      <c r="HO32" s="34">
        <v>0</v>
      </c>
      <c r="HP32" s="34">
        <v>0</v>
      </c>
      <c r="HQ32" s="34">
        <v>0</v>
      </c>
      <c r="HR32" s="34">
        <v>0</v>
      </c>
      <c r="HS32" s="34">
        <v>0</v>
      </c>
      <c r="HT32" s="34">
        <v>0</v>
      </c>
      <c r="HU32" s="34">
        <v>0</v>
      </c>
      <c r="HV32" s="34">
        <v>0</v>
      </c>
      <c r="HW32" s="34">
        <v>0</v>
      </c>
      <c r="HX32" s="34">
        <v>1</v>
      </c>
      <c r="HY32" s="34">
        <v>1</v>
      </c>
      <c r="HZ32" s="34">
        <v>0</v>
      </c>
      <c r="IA32" s="34">
        <v>0</v>
      </c>
      <c r="IB32" s="34">
        <v>1</v>
      </c>
      <c r="IC32" s="34">
        <v>1</v>
      </c>
      <c r="ID32" s="34">
        <v>1</v>
      </c>
      <c r="IE32" s="34">
        <v>1</v>
      </c>
      <c r="IF32" s="34">
        <v>1</v>
      </c>
      <c r="IG32" s="34">
        <v>1</v>
      </c>
      <c r="IH32" s="34">
        <v>0</v>
      </c>
      <c r="II32" s="34">
        <v>0</v>
      </c>
      <c r="IJ32" s="34">
        <v>0</v>
      </c>
      <c r="IK32" s="34">
        <v>1</v>
      </c>
      <c r="IL32" s="34">
        <v>0</v>
      </c>
      <c r="IM32" s="34">
        <v>0</v>
      </c>
      <c r="IN32" s="34">
        <v>0</v>
      </c>
      <c r="IO32" s="34">
        <v>0</v>
      </c>
      <c r="IP32" s="34">
        <v>0</v>
      </c>
      <c r="IQ32" s="34">
        <v>0</v>
      </c>
      <c r="IR32" s="34">
        <v>1</v>
      </c>
      <c r="IS32" s="34">
        <v>1</v>
      </c>
      <c r="IT32" s="34">
        <v>0</v>
      </c>
      <c r="IU32" s="34">
        <v>0</v>
      </c>
      <c r="IV32" s="34">
        <v>1</v>
      </c>
      <c r="IW32" s="34">
        <v>0</v>
      </c>
      <c r="IX32" s="34">
        <v>1</v>
      </c>
      <c r="IY32" s="34">
        <v>0</v>
      </c>
      <c r="IZ32" s="34">
        <v>0</v>
      </c>
      <c r="JA32" s="34">
        <v>0</v>
      </c>
      <c r="JB32" s="34">
        <v>1</v>
      </c>
      <c r="JC32" s="34">
        <v>0</v>
      </c>
      <c r="JD32" s="34">
        <v>1</v>
      </c>
      <c r="JE32" s="34">
        <v>1</v>
      </c>
      <c r="JF32" s="34">
        <v>1</v>
      </c>
      <c r="JG32" s="34">
        <v>1</v>
      </c>
      <c r="JH32" s="46">
        <v>1</v>
      </c>
      <c r="JI32" s="46">
        <v>2</v>
      </c>
      <c r="JJ32" s="46">
        <v>1</v>
      </c>
      <c r="JK32" s="46">
        <v>1</v>
      </c>
      <c r="JL32" s="35">
        <v>1</v>
      </c>
      <c r="JM32" s="35">
        <v>1</v>
      </c>
      <c r="JN32" s="46">
        <v>1</v>
      </c>
      <c r="JO32" s="46">
        <v>1</v>
      </c>
      <c r="JP32" s="35">
        <v>1</v>
      </c>
      <c r="JQ32" s="35">
        <v>1</v>
      </c>
      <c r="JR32" s="46">
        <v>1</v>
      </c>
      <c r="JS32" s="35">
        <v>0</v>
      </c>
      <c r="JT32" s="35">
        <v>3</v>
      </c>
      <c r="JU32" s="35">
        <v>3</v>
      </c>
      <c r="JV32" s="35">
        <v>1</v>
      </c>
      <c r="JW32" s="35">
        <v>1</v>
      </c>
      <c r="JX32" s="35">
        <v>1</v>
      </c>
      <c r="JY32" s="35">
        <v>1</v>
      </c>
      <c r="JZ32" s="35">
        <v>3</v>
      </c>
      <c r="KA32" s="35">
        <v>2</v>
      </c>
      <c r="KB32" s="35">
        <v>1</v>
      </c>
      <c r="KC32" s="35">
        <v>1</v>
      </c>
      <c r="KD32" s="46">
        <v>1</v>
      </c>
      <c r="KE32" s="35">
        <v>0</v>
      </c>
      <c r="KF32" s="35">
        <v>1</v>
      </c>
      <c r="KG32" s="36">
        <v>1</v>
      </c>
      <c r="KH32" s="36">
        <v>1</v>
      </c>
      <c r="KI32" s="36">
        <v>1</v>
      </c>
      <c r="KJ32" s="36">
        <v>1</v>
      </c>
      <c r="KK32" s="36">
        <v>1</v>
      </c>
      <c r="KL32" s="36">
        <v>1</v>
      </c>
      <c r="KM32" s="36">
        <v>1</v>
      </c>
      <c r="KN32" s="36">
        <v>3</v>
      </c>
      <c r="KO32" s="36"/>
      <c r="KP32" s="36">
        <v>2</v>
      </c>
      <c r="KQ32" s="36">
        <v>2</v>
      </c>
      <c r="KR32" s="36">
        <v>1</v>
      </c>
      <c r="KS32" s="36">
        <v>1</v>
      </c>
      <c r="KT32" s="36">
        <v>3</v>
      </c>
      <c r="KU32" s="36">
        <v>0</v>
      </c>
      <c r="KV32" s="36">
        <v>3</v>
      </c>
      <c r="KW32" s="36">
        <v>0</v>
      </c>
      <c r="KX32" s="36">
        <v>3</v>
      </c>
      <c r="KY32" s="36">
        <v>0</v>
      </c>
      <c r="KZ32" s="36">
        <v>1</v>
      </c>
      <c r="LA32" s="36">
        <v>0</v>
      </c>
      <c r="LB32" s="36">
        <v>3</v>
      </c>
      <c r="LC32" s="36">
        <v>0</v>
      </c>
      <c r="LD32" s="36">
        <v>3</v>
      </c>
      <c r="LE32" s="36">
        <v>0</v>
      </c>
      <c r="LF32" s="36">
        <v>1</v>
      </c>
      <c r="LG32" s="36">
        <v>1</v>
      </c>
      <c r="LH32" s="36">
        <v>1</v>
      </c>
      <c r="LI32" s="36">
        <v>0</v>
      </c>
      <c r="LJ32" s="36">
        <v>3</v>
      </c>
      <c r="LK32" s="36">
        <v>0</v>
      </c>
      <c r="LL32" s="36">
        <v>1</v>
      </c>
      <c r="LM32" s="36">
        <v>1</v>
      </c>
      <c r="LN32" s="36">
        <v>1</v>
      </c>
      <c r="LO32" s="36">
        <v>1</v>
      </c>
      <c r="LP32" s="36">
        <v>1</v>
      </c>
      <c r="LQ32" s="36">
        <v>1</v>
      </c>
      <c r="LR32" s="36">
        <v>0</v>
      </c>
      <c r="LS32" s="36">
        <v>1</v>
      </c>
      <c r="LT32" s="36">
        <v>1</v>
      </c>
      <c r="LU32" s="36">
        <v>1</v>
      </c>
      <c r="LV32" s="36">
        <v>1</v>
      </c>
      <c r="LW32" s="36">
        <v>1</v>
      </c>
      <c r="LX32" s="36">
        <v>1</v>
      </c>
      <c r="LY32" s="36">
        <v>0</v>
      </c>
      <c r="LZ32" s="36">
        <v>1</v>
      </c>
      <c r="MA32" s="36">
        <v>1</v>
      </c>
      <c r="MB32" s="36">
        <v>2</v>
      </c>
      <c r="MC32" s="36">
        <v>1</v>
      </c>
      <c r="MD32" s="36">
        <v>1</v>
      </c>
      <c r="ME32" s="36">
        <v>1</v>
      </c>
      <c r="MF32" s="36">
        <v>1</v>
      </c>
      <c r="MG32" s="36">
        <v>1</v>
      </c>
      <c r="MH32" s="36">
        <v>1</v>
      </c>
      <c r="MI32" s="36">
        <v>1</v>
      </c>
      <c r="MJ32" s="36">
        <v>1</v>
      </c>
      <c r="MK32" s="36">
        <v>1</v>
      </c>
      <c r="ML32" s="36">
        <v>1</v>
      </c>
      <c r="MM32" s="36">
        <v>1</v>
      </c>
      <c r="MN32" s="36">
        <v>1</v>
      </c>
      <c r="MO32" s="36">
        <v>1</v>
      </c>
      <c r="MP32" s="36">
        <v>1</v>
      </c>
      <c r="MQ32" s="36">
        <v>1</v>
      </c>
      <c r="MR32" s="36">
        <v>1</v>
      </c>
      <c r="MS32" s="36">
        <v>1</v>
      </c>
      <c r="MT32" s="36">
        <v>1</v>
      </c>
      <c r="MU32" s="36">
        <v>1</v>
      </c>
      <c r="MV32" s="36">
        <v>0</v>
      </c>
      <c r="MW32" s="36">
        <v>1</v>
      </c>
      <c r="MX32" s="36"/>
      <c r="MY32" s="37">
        <v>1</v>
      </c>
      <c r="MZ32" s="37">
        <v>1</v>
      </c>
      <c r="NA32" s="37">
        <v>1</v>
      </c>
      <c r="NB32" s="37">
        <v>1</v>
      </c>
      <c r="NC32" s="37">
        <v>1</v>
      </c>
      <c r="ND32" s="37">
        <v>0</v>
      </c>
      <c r="NE32" s="46">
        <v>1</v>
      </c>
      <c r="NF32" s="46">
        <v>0</v>
      </c>
      <c r="NG32" s="37">
        <v>0</v>
      </c>
      <c r="NH32" s="37">
        <v>1</v>
      </c>
      <c r="NI32" s="37">
        <v>1</v>
      </c>
      <c r="NJ32" s="37">
        <v>0</v>
      </c>
    </row>
    <row r="33" spans="1:374" x14ac:dyDescent="0.25">
      <c r="A33" s="2">
        <v>74</v>
      </c>
      <c r="B33" s="2" t="s">
        <v>114</v>
      </c>
      <c r="C33" s="31">
        <v>44069.761805555558</v>
      </c>
      <c r="D33" s="32" t="s">
        <v>266</v>
      </c>
      <c r="E33" s="32" t="s">
        <v>337</v>
      </c>
      <c r="F33" s="32" t="s">
        <v>338</v>
      </c>
      <c r="G33" s="32" t="s">
        <v>339</v>
      </c>
      <c r="H33" s="33" t="s">
        <v>270</v>
      </c>
      <c r="I33" s="33" t="s">
        <v>325</v>
      </c>
      <c r="J33" s="33" t="s">
        <v>340</v>
      </c>
      <c r="K33" s="33">
        <v>1</v>
      </c>
      <c r="L33" s="33">
        <v>73</v>
      </c>
      <c r="M33" s="33">
        <v>4</v>
      </c>
      <c r="N33" s="33"/>
      <c r="O33" s="33"/>
      <c r="P33" s="33"/>
      <c r="Q33" s="33">
        <v>2</v>
      </c>
      <c r="R33" s="33"/>
      <c r="S33" s="33"/>
      <c r="T33" s="33"/>
      <c r="U33" s="33"/>
      <c r="V33" s="33"/>
      <c r="W33" s="33"/>
      <c r="X33" s="33"/>
      <c r="Y33" s="33"/>
      <c r="Z33" s="33"/>
      <c r="AA33" s="33"/>
      <c r="AB33" s="33"/>
      <c r="AC33" s="33"/>
      <c r="AD33" s="33"/>
      <c r="AE33" s="33"/>
      <c r="AF33" s="33"/>
      <c r="AG33" s="33"/>
      <c r="AH33" s="33"/>
      <c r="AI33" s="33"/>
      <c r="AJ33" s="33"/>
      <c r="AK33" s="33">
        <v>3</v>
      </c>
      <c r="AL33" s="33"/>
      <c r="AM33" s="33"/>
      <c r="AN33" s="33"/>
      <c r="AO33" s="33"/>
      <c r="AP33" s="33"/>
      <c r="AQ33" s="33"/>
      <c r="AR33" s="33"/>
      <c r="AS33" s="33"/>
      <c r="AT33" s="33"/>
      <c r="AU33" s="33"/>
      <c r="AV33" s="33"/>
      <c r="AW33" s="33">
        <v>2</v>
      </c>
      <c r="AX33" s="33">
        <v>1</v>
      </c>
      <c r="AY33" s="33">
        <v>0</v>
      </c>
      <c r="AZ33" s="34">
        <v>1</v>
      </c>
      <c r="BA33" s="34">
        <v>1</v>
      </c>
      <c r="BB33" s="34">
        <v>0</v>
      </c>
      <c r="BC33" s="34">
        <v>0</v>
      </c>
      <c r="BD33" s="34">
        <v>0</v>
      </c>
      <c r="BE33" s="34">
        <v>0</v>
      </c>
      <c r="BF33" s="34">
        <v>1</v>
      </c>
      <c r="BG33" s="34">
        <v>0</v>
      </c>
      <c r="BH33" s="34">
        <v>1</v>
      </c>
      <c r="BI33" s="34">
        <v>0</v>
      </c>
      <c r="BJ33" s="34">
        <v>0</v>
      </c>
      <c r="BK33" s="34">
        <v>1</v>
      </c>
      <c r="BL33" s="34">
        <v>0</v>
      </c>
      <c r="BM33" s="34"/>
      <c r="BN33" s="34">
        <v>0</v>
      </c>
      <c r="BO33" s="34">
        <v>0</v>
      </c>
      <c r="BP33" s="34">
        <v>0</v>
      </c>
      <c r="BQ33" s="34">
        <v>0</v>
      </c>
      <c r="BR33" s="34">
        <v>0</v>
      </c>
      <c r="BS33" s="34">
        <v>0</v>
      </c>
      <c r="BT33" s="34">
        <v>0</v>
      </c>
      <c r="BU33" s="34">
        <v>0</v>
      </c>
      <c r="BV33" s="34">
        <v>0</v>
      </c>
      <c r="BW33" s="34">
        <v>1</v>
      </c>
      <c r="BX33" s="34">
        <v>1</v>
      </c>
      <c r="BY33" s="34">
        <v>0</v>
      </c>
      <c r="BZ33" s="34">
        <v>0</v>
      </c>
      <c r="CA33" s="34">
        <v>0</v>
      </c>
      <c r="CB33" s="34">
        <v>0</v>
      </c>
      <c r="CC33" s="34">
        <v>1</v>
      </c>
      <c r="CD33" s="34">
        <v>0</v>
      </c>
      <c r="CE33" s="34">
        <v>1</v>
      </c>
      <c r="CF33" s="34">
        <v>0</v>
      </c>
      <c r="CG33" s="34">
        <v>0</v>
      </c>
      <c r="CH33" s="34">
        <v>1</v>
      </c>
      <c r="CI33" s="34">
        <v>0</v>
      </c>
      <c r="CJ33" s="34">
        <v>0</v>
      </c>
      <c r="CK33" s="34">
        <v>0</v>
      </c>
      <c r="CL33" s="34">
        <v>0</v>
      </c>
      <c r="CM33" s="34">
        <v>0</v>
      </c>
      <c r="CN33" s="34">
        <v>0</v>
      </c>
      <c r="CO33" s="34">
        <v>0</v>
      </c>
      <c r="CP33" s="34">
        <v>0</v>
      </c>
      <c r="CQ33" s="34">
        <v>0</v>
      </c>
      <c r="CR33" s="34">
        <v>0</v>
      </c>
      <c r="CS33" s="34">
        <v>1</v>
      </c>
      <c r="CT33" s="34">
        <v>0</v>
      </c>
      <c r="CU33" s="34">
        <v>0</v>
      </c>
      <c r="CV33" s="34">
        <v>0</v>
      </c>
      <c r="CW33" s="34">
        <v>0</v>
      </c>
      <c r="CX33" s="34">
        <v>0</v>
      </c>
      <c r="CY33" s="34">
        <v>1</v>
      </c>
      <c r="CZ33" s="34">
        <v>0</v>
      </c>
      <c r="DA33" s="34">
        <v>1</v>
      </c>
      <c r="DB33" s="34"/>
      <c r="DC33" s="34">
        <v>0</v>
      </c>
      <c r="DD33" s="34">
        <v>0</v>
      </c>
      <c r="DE33" s="34">
        <v>0</v>
      </c>
      <c r="DF33" s="34">
        <v>0</v>
      </c>
      <c r="DG33" s="34">
        <v>0</v>
      </c>
      <c r="DH33" s="34"/>
      <c r="DI33" s="34"/>
      <c r="DJ33" s="34"/>
      <c r="DK33" s="34"/>
      <c r="DL33" s="34"/>
      <c r="DM33" s="34"/>
      <c r="DN33" s="34"/>
      <c r="DO33" s="34"/>
      <c r="DP33" s="34">
        <v>1</v>
      </c>
      <c r="DQ33" s="34">
        <v>1</v>
      </c>
      <c r="DR33" s="34">
        <v>1</v>
      </c>
      <c r="DS33" s="34">
        <v>1</v>
      </c>
      <c r="DT33" s="34">
        <v>0</v>
      </c>
      <c r="DU33" s="34">
        <v>1</v>
      </c>
      <c r="DV33" s="34">
        <v>0</v>
      </c>
      <c r="DW33" s="34">
        <v>0</v>
      </c>
      <c r="DX33" s="34">
        <v>0</v>
      </c>
      <c r="DY33" s="34">
        <v>0</v>
      </c>
      <c r="DZ33" s="34">
        <v>1</v>
      </c>
      <c r="EA33" s="34">
        <v>0</v>
      </c>
      <c r="EB33" s="34">
        <v>0</v>
      </c>
      <c r="EC33" s="34">
        <v>0</v>
      </c>
      <c r="ED33" s="34">
        <v>0</v>
      </c>
      <c r="EE33" s="34">
        <v>0</v>
      </c>
      <c r="EF33" s="34">
        <v>0</v>
      </c>
      <c r="EG33" s="34">
        <v>0</v>
      </c>
      <c r="EH33" s="34">
        <v>0</v>
      </c>
      <c r="EI33" s="34">
        <v>0</v>
      </c>
      <c r="EJ33" s="34">
        <v>0</v>
      </c>
      <c r="EK33" s="34">
        <v>0</v>
      </c>
      <c r="EL33" s="34">
        <v>0</v>
      </c>
      <c r="EM33" s="34"/>
      <c r="EN33" s="34">
        <v>0</v>
      </c>
      <c r="EO33" s="34">
        <v>0</v>
      </c>
      <c r="EP33" s="34">
        <v>0</v>
      </c>
      <c r="EQ33" s="34">
        <v>0</v>
      </c>
      <c r="ER33" s="34">
        <v>0</v>
      </c>
      <c r="ES33" s="34">
        <v>0</v>
      </c>
      <c r="ET33" s="34">
        <v>0</v>
      </c>
      <c r="EU33" s="34">
        <v>0</v>
      </c>
      <c r="EV33" s="34">
        <v>0</v>
      </c>
      <c r="EW33" s="34">
        <v>0</v>
      </c>
      <c r="EX33" s="34">
        <v>0</v>
      </c>
      <c r="EY33" s="34">
        <v>0</v>
      </c>
      <c r="EZ33" s="34">
        <v>0</v>
      </c>
      <c r="FA33" s="34">
        <v>1</v>
      </c>
      <c r="FB33" s="34">
        <v>1</v>
      </c>
      <c r="FC33" s="34">
        <v>0</v>
      </c>
      <c r="FD33" s="34">
        <v>0</v>
      </c>
      <c r="FE33" s="34">
        <v>0</v>
      </c>
      <c r="FF33" s="34">
        <v>0</v>
      </c>
      <c r="FG33" s="34">
        <v>1</v>
      </c>
      <c r="FH33" s="34">
        <v>0</v>
      </c>
      <c r="FI33" s="34">
        <v>1</v>
      </c>
      <c r="FJ33" s="34">
        <v>0</v>
      </c>
      <c r="FK33" s="34">
        <v>0</v>
      </c>
      <c r="FL33" s="34">
        <v>0</v>
      </c>
      <c r="FM33" s="34">
        <v>0</v>
      </c>
      <c r="FN33" s="34">
        <v>0</v>
      </c>
      <c r="FO33" s="34">
        <v>0</v>
      </c>
      <c r="FP33" s="34">
        <v>0</v>
      </c>
      <c r="FQ33" s="34">
        <v>0</v>
      </c>
      <c r="FR33" s="34">
        <v>0</v>
      </c>
      <c r="FS33" s="34">
        <v>0</v>
      </c>
      <c r="FT33" s="34">
        <v>0</v>
      </c>
      <c r="FU33" s="34">
        <v>0</v>
      </c>
      <c r="FV33" s="34">
        <v>0</v>
      </c>
      <c r="FW33" s="34">
        <v>1</v>
      </c>
      <c r="FX33" s="34">
        <v>1</v>
      </c>
      <c r="FY33" s="34">
        <v>1</v>
      </c>
      <c r="FZ33" s="34">
        <v>0</v>
      </c>
      <c r="GA33" s="34">
        <v>0</v>
      </c>
      <c r="GB33" s="34">
        <v>0</v>
      </c>
      <c r="GC33" s="34">
        <v>0</v>
      </c>
      <c r="GD33" s="34">
        <v>1</v>
      </c>
      <c r="GE33" s="34">
        <v>0</v>
      </c>
      <c r="GF33" s="34">
        <v>1</v>
      </c>
      <c r="GG33" s="34">
        <v>0</v>
      </c>
      <c r="GH33" s="34">
        <v>0</v>
      </c>
      <c r="GI33" s="34">
        <v>1</v>
      </c>
      <c r="GJ33" s="34">
        <v>0</v>
      </c>
      <c r="GK33" s="34">
        <v>0</v>
      </c>
      <c r="GL33" s="34">
        <v>0</v>
      </c>
      <c r="GM33" s="34">
        <v>0</v>
      </c>
      <c r="GN33" s="34">
        <v>0</v>
      </c>
      <c r="GO33" s="34">
        <v>0</v>
      </c>
      <c r="GP33" s="34">
        <v>0</v>
      </c>
      <c r="GQ33" s="34">
        <v>0</v>
      </c>
      <c r="GR33" s="34">
        <v>0</v>
      </c>
      <c r="GS33" s="34">
        <v>0</v>
      </c>
      <c r="GT33" s="34">
        <v>1</v>
      </c>
      <c r="GU33" s="34">
        <v>1</v>
      </c>
      <c r="GV33" s="34">
        <v>1</v>
      </c>
      <c r="GW33" s="34">
        <v>1</v>
      </c>
      <c r="GX33" s="34">
        <v>1</v>
      </c>
      <c r="GY33" s="34">
        <v>1</v>
      </c>
      <c r="GZ33" s="34">
        <v>1</v>
      </c>
      <c r="HA33" s="34">
        <v>1</v>
      </c>
      <c r="HB33" s="34">
        <v>1</v>
      </c>
      <c r="HC33" s="34">
        <v>1</v>
      </c>
      <c r="HD33" s="34">
        <v>0</v>
      </c>
      <c r="HE33" s="34">
        <v>0</v>
      </c>
      <c r="HF33" s="34">
        <v>0</v>
      </c>
      <c r="HG33" s="34">
        <v>0</v>
      </c>
      <c r="HH33" s="34">
        <v>1</v>
      </c>
      <c r="HI33" s="34">
        <v>0</v>
      </c>
      <c r="HJ33" s="34">
        <v>1</v>
      </c>
      <c r="HK33" s="34">
        <v>0</v>
      </c>
      <c r="HL33" s="34">
        <v>0</v>
      </c>
      <c r="HM33" s="34">
        <v>1</v>
      </c>
      <c r="HN33" s="34">
        <v>0</v>
      </c>
      <c r="HO33" s="34">
        <v>0</v>
      </c>
      <c r="HP33" s="34">
        <v>0</v>
      </c>
      <c r="HQ33" s="34">
        <v>0</v>
      </c>
      <c r="HR33" s="34">
        <v>0</v>
      </c>
      <c r="HS33" s="34">
        <v>0</v>
      </c>
      <c r="HT33" s="34">
        <v>0</v>
      </c>
      <c r="HU33" s="34">
        <v>0</v>
      </c>
      <c r="HV33" s="34">
        <v>0</v>
      </c>
      <c r="HW33" s="34">
        <v>0</v>
      </c>
      <c r="HX33" s="34">
        <v>1</v>
      </c>
      <c r="HY33" s="34">
        <v>1</v>
      </c>
      <c r="HZ33" s="34">
        <v>0</v>
      </c>
      <c r="IA33" s="34">
        <v>0</v>
      </c>
      <c r="IB33" s="34">
        <v>0</v>
      </c>
      <c r="IC33" s="34">
        <v>1</v>
      </c>
      <c r="ID33" s="34">
        <v>0</v>
      </c>
      <c r="IE33" s="34">
        <v>1</v>
      </c>
      <c r="IF33" s="34">
        <v>1</v>
      </c>
      <c r="IG33" s="34">
        <v>0</v>
      </c>
      <c r="IH33" s="34">
        <v>0</v>
      </c>
      <c r="II33" s="34">
        <v>0</v>
      </c>
      <c r="IJ33" s="34">
        <v>0</v>
      </c>
      <c r="IK33" s="34">
        <v>0</v>
      </c>
      <c r="IL33" s="34">
        <v>0</v>
      </c>
      <c r="IM33" s="34">
        <v>0</v>
      </c>
      <c r="IN33" s="34">
        <v>1</v>
      </c>
      <c r="IO33" s="34">
        <v>0</v>
      </c>
      <c r="IP33" s="34">
        <v>0</v>
      </c>
      <c r="IQ33" s="34">
        <v>0</v>
      </c>
      <c r="IR33" s="34">
        <v>0</v>
      </c>
      <c r="IS33" s="34">
        <v>0</v>
      </c>
      <c r="IT33" s="34">
        <v>0</v>
      </c>
      <c r="IU33" s="34">
        <v>0</v>
      </c>
      <c r="IV33" s="34">
        <v>0</v>
      </c>
      <c r="IW33" s="34">
        <v>0</v>
      </c>
      <c r="IX33" s="34">
        <v>0</v>
      </c>
      <c r="IY33" s="34">
        <v>0</v>
      </c>
      <c r="IZ33" s="34">
        <v>0</v>
      </c>
      <c r="JA33" s="34">
        <v>0</v>
      </c>
      <c r="JB33" s="34">
        <v>1</v>
      </c>
      <c r="JC33" s="34">
        <v>1</v>
      </c>
      <c r="JD33" s="34">
        <v>2</v>
      </c>
      <c r="JE33" s="34">
        <v>1</v>
      </c>
      <c r="JF33" s="34">
        <v>3</v>
      </c>
      <c r="JG33" s="34">
        <v>3</v>
      </c>
      <c r="JH33" s="46">
        <v>2</v>
      </c>
      <c r="JI33" s="46">
        <v>2</v>
      </c>
      <c r="JJ33" s="46">
        <v>1</v>
      </c>
      <c r="JK33" s="46">
        <v>1</v>
      </c>
      <c r="JL33" s="35">
        <v>2</v>
      </c>
      <c r="JM33" s="35">
        <v>2</v>
      </c>
      <c r="JN33" s="46">
        <v>1</v>
      </c>
      <c r="JO33" s="46">
        <v>2</v>
      </c>
      <c r="JP33" s="35">
        <v>1</v>
      </c>
      <c r="JQ33" s="35">
        <v>1</v>
      </c>
      <c r="JR33" s="46">
        <v>1</v>
      </c>
      <c r="JS33" s="35">
        <v>0</v>
      </c>
      <c r="JT33" s="35">
        <v>1</v>
      </c>
      <c r="JU33" s="35">
        <v>3</v>
      </c>
      <c r="JV33" s="35">
        <v>1</v>
      </c>
      <c r="JW33" s="35">
        <v>1</v>
      </c>
      <c r="JX33" s="35">
        <v>1</v>
      </c>
      <c r="JY33" s="35">
        <v>1</v>
      </c>
      <c r="JZ33" s="35">
        <v>3</v>
      </c>
      <c r="KA33" s="35">
        <v>3</v>
      </c>
      <c r="KB33" s="35">
        <v>1</v>
      </c>
      <c r="KC33" s="35">
        <v>0</v>
      </c>
      <c r="KD33" s="46">
        <v>0</v>
      </c>
      <c r="KE33" s="35">
        <v>0</v>
      </c>
      <c r="KF33" s="35">
        <v>1</v>
      </c>
      <c r="KG33" s="36">
        <v>1</v>
      </c>
      <c r="KH33" s="36">
        <v>1</v>
      </c>
      <c r="KI33" s="36">
        <v>1</v>
      </c>
      <c r="KJ33" s="36">
        <v>1</v>
      </c>
      <c r="KK33" s="36">
        <v>1</v>
      </c>
      <c r="KL33" s="36">
        <v>1</v>
      </c>
      <c r="KM33" s="36">
        <v>1</v>
      </c>
      <c r="KN33" s="36">
        <v>3</v>
      </c>
      <c r="KO33" s="36"/>
      <c r="KP33" s="36">
        <v>2</v>
      </c>
      <c r="KQ33" s="36">
        <v>2</v>
      </c>
      <c r="KR33" s="36">
        <v>2</v>
      </c>
      <c r="KS33" s="36">
        <v>2</v>
      </c>
      <c r="KT33" s="36">
        <v>2</v>
      </c>
      <c r="KU33" s="36">
        <v>0</v>
      </c>
      <c r="KV33" s="36">
        <v>3</v>
      </c>
      <c r="KW33" s="36">
        <v>0</v>
      </c>
      <c r="KX33" s="36">
        <v>3</v>
      </c>
      <c r="KY33" s="36">
        <v>0</v>
      </c>
      <c r="KZ33" s="36">
        <v>3</v>
      </c>
      <c r="LA33" s="36">
        <v>0</v>
      </c>
      <c r="LB33" s="36">
        <v>3</v>
      </c>
      <c r="LC33" s="36">
        <v>0</v>
      </c>
      <c r="LD33" s="36">
        <v>1</v>
      </c>
      <c r="LE33" s="36">
        <v>0</v>
      </c>
      <c r="LF33" s="36">
        <v>1</v>
      </c>
      <c r="LG33" s="36">
        <v>1</v>
      </c>
      <c r="LH33" s="36">
        <v>1</v>
      </c>
      <c r="LI33" s="36">
        <v>0</v>
      </c>
      <c r="LJ33" s="36">
        <v>1</v>
      </c>
      <c r="LK33" s="36">
        <v>0</v>
      </c>
      <c r="LL33" s="36">
        <v>0</v>
      </c>
      <c r="LM33" s="36">
        <v>1</v>
      </c>
      <c r="LN33" s="36">
        <v>1</v>
      </c>
      <c r="LO33" s="36">
        <v>1</v>
      </c>
      <c r="LP33" s="36">
        <v>0</v>
      </c>
      <c r="LQ33" s="36">
        <v>1</v>
      </c>
      <c r="LR33" s="36">
        <v>0</v>
      </c>
      <c r="LS33" s="36">
        <v>1</v>
      </c>
      <c r="LT33" s="36">
        <v>1</v>
      </c>
      <c r="LU33" s="36">
        <v>1</v>
      </c>
      <c r="LV33" s="36">
        <v>1</v>
      </c>
      <c r="LW33" s="36">
        <v>1</v>
      </c>
      <c r="LX33" s="36">
        <v>1</v>
      </c>
      <c r="LY33" s="36">
        <v>0</v>
      </c>
      <c r="LZ33" s="36">
        <v>1</v>
      </c>
      <c r="MA33" s="36">
        <v>1</v>
      </c>
      <c r="MB33" s="36">
        <v>1</v>
      </c>
      <c r="MC33" s="36">
        <v>1</v>
      </c>
      <c r="MD33" s="36">
        <v>1</v>
      </c>
      <c r="ME33" s="36">
        <v>1</v>
      </c>
      <c r="MF33" s="36">
        <v>1</v>
      </c>
      <c r="MG33" s="36">
        <v>1</v>
      </c>
      <c r="MH33" s="36">
        <v>1</v>
      </c>
      <c r="MI33" s="36">
        <v>1</v>
      </c>
      <c r="MJ33" s="36">
        <v>1</v>
      </c>
      <c r="MK33" s="36">
        <v>1</v>
      </c>
      <c r="ML33" s="36">
        <v>1</v>
      </c>
      <c r="MM33" s="36">
        <v>1</v>
      </c>
      <c r="MN33" s="36">
        <v>1</v>
      </c>
      <c r="MO33" s="36">
        <v>1</v>
      </c>
      <c r="MP33" s="36">
        <v>1</v>
      </c>
      <c r="MQ33" s="36">
        <v>1</v>
      </c>
      <c r="MR33" s="36">
        <v>1</v>
      </c>
      <c r="MS33" s="36">
        <v>1</v>
      </c>
      <c r="MT33" s="36">
        <v>1</v>
      </c>
      <c r="MU33" s="36">
        <v>1</v>
      </c>
      <c r="MV33" s="36">
        <v>0</v>
      </c>
      <c r="MW33" s="36">
        <v>1</v>
      </c>
      <c r="MX33" s="36"/>
      <c r="MY33" s="37">
        <v>1</v>
      </c>
      <c r="MZ33" s="37">
        <v>1</v>
      </c>
      <c r="NA33" s="37">
        <v>0</v>
      </c>
      <c r="NB33" s="37">
        <v>1</v>
      </c>
      <c r="NC33" s="37">
        <v>1</v>
      </c>
      <c r="ND33" s="37">
        <v>0</v>
      </c>
      <c r="NE33" s="46">
        <v>1</v>
      </c>
      <c r="NF33" s="46">
        <v>0</v>
      </c>
      <c r="NG33" s="37">
        <v>0</v>
      </c>
      <c r="NH33" s="37">
        <v>1</v>
      </c>
      <c r="NI33" s="37">
        <v>1</v>
      </c>
      <c r="NJ33" s="37">
        <v>0</v>
      </c>
    </row>
    <row r="34" spans="1:374" x14ac:dyDescent="0.25">
      <c r="A34" s="2">
        <v>75</v>
      </c>
      <c r="B34" s="2" t="s">
        <v>114</v>
      </c>
      <c r="C34" s="31">
        <v>44070.45416666667</v>
      </c>
      <c r="D34" s="32" t="s">
        <v>219</v>
      </c>
      <c r="E34" s="32" t="s">
        <v>341</v>
      </c>
      <c r="F34" s="32" t="s">
        <v>342</v>
      </c>
      <c r="G34" s="32" t="s">
        <v>343</v>
      </c>
      <c r="H34" s="33" t="s">
        <v>223</v>
      </c>
      <c r="I34" s="33" t="s">
        <v>344</v>
      </c>
      <c r="J34" s="33" t="s">
        <v>345</v>
      </c>
      <c r="K34" s="33">
        <v>1</v>
      </c>
      <c r="L34" s="33">
        <v>19</v>
      </c>
      <c r="M34" s="33">
        <v>2</v>
      </c>
      <c r="N34" s="33"/>
      <c r="O34" s="33">
        <v>5</v>
      </c>
      <c r="P34" s="33"/>
      <c r="Q34" s="33"/>
      <c r="R34" s="33"/>
      <c r="S34" s="33"/>
      <c r="T34" s="33"/>
      <c r="U34" s="33"/>
      <c r="V34" s="33"/>
      <c r="W34" s="33"/>
      <c r="X34" s="33"/>
      <c r="Y34" s="33"/>
      <c r="Z34" s="33"/>
      <c r="AA34" s="33"/>
      <c r="AB34" s="33"/>
      <c r="AC34" s="33">
        <v>1</v>
      </c>
      <c r="AD34" s="33"/>
      <c r="AE34" s="33"/>
      <c r="AF34" s="33"/>
      <c r="AG34" s="33"/>
      <c r="AH34" s="33"/>
      <c r="AI34" s="33"/>
      <c r="AJ34" s="33"/>
      <c r="AK34" s="33"/>
      <c r="AL34" s="33"/>
      <c r="AM34" s="33"/>
      <c r="AN34" s="33"/>
      <c r="AO34" s="33"/>
      <c r="AP34" s="33"/>
      <c r="AQ34" s="33"/>
      <c r="AR34" s="33"/>
      <c r="AS34" s="33"/>
      <c r="AT34" s="33"/>
      <c r="AU34" s="33"/>
      <c r="AV34" s="33"/>
      <c r="AW34" s="33">
        <v>2</v>
      </c>
      <c r="AX34" s="33">
        <v>3</v>
      </c>
      <c r="AY34" s="33">
        <v>0</v>
      </c>
      <c r="AZ34" s="34">
        <v>1</v>
      </c>
      <c r="BA34" s="34">
        <v>1</v>
      </c>
      <c r="BB34" s="34">
        <v>0</v>
      </c>
      <c r="BC34" s="34">
        <v>0</v>
      </c>
      <c r="BD34" s="34">
        <v>0</v>
      </c>
      <c r="BE34" s="34">
        <v>1</v>
      </c>
      <c r="BF34" s="34">
        <v>1</v>
      </c>
      <c r="BG34" s="34">
        <v>0</v>
      </c>
      <c r="BH34" s="34">
        <v>0</v>
      </c>
      <c r="BI34" s="34">
        <v>0</v>
      </c>
      <c r="BJ34" s="34">
        <v>0</v>
      </c>
      <c r="BK34" s="34">
        <v>1</v>
      </c>
      <c r="BL34" s="34">
        <v>0</v>
      </c>
      <c r="BM34" s="34"/>
      <c r="BN34" s="34">
        <v>1</v>
      </c>
      <c r="BO34" s="34">
        <v>1</v>
      </c>
      <c r="BP34" s="34">
        <v>0</v>
      </c>
      <c r="BQ34" s="34">
        <v>1</v>
      </c>
      <c r="BR34" s="34">
        <v>0</v>
      </c>
      <c r="BS34" s="34">
        <v>1</v>
      </c>
      <c r="BT34" s="34">
        <v>1</v>
      </c>
      <c r="BU34" s="34">
        <v>0</v>
      </c>
      <c r="BV34" s="34">
        <v>0</v>
      </c>
      <c r="BW34" s="34">
        <v>1</v>
      </c>
      <c r="BX34" s="34">
        <v>0</v>
      </c>
      <c r="BY34" s="34">
        <v>0</v>
      </c>
      <c r="BZ34" s="34">
        <v>0</v>
      </c>
      <c r="CA34" s="34">
        <v>0</v>
      </c>
      <c r="CB34" s="34">
        <v>0</v>
      </c>
      <c r="CC34" s="34">
        <v>1</v>
      </c>
      <c r="CD34" s="34">
        <v>0</v>
      </c>
      <c r="CE34" s="34">
        <v>1</v>
      </c>
      <c r="CF34" s="34">
        <v>0</v>
      </c>
      <c r="CG34" s="34">
        <v>0</v>
      </c>
      <c r="CH34" s="34">
        <v>0</v>
      </c>
      <c r="CI34" s="34">
        <v>0</v>
      </c>
      <c r="CJ34" s="34">
        <v>0</v>
      </c>
      <c r="CK34" s="34">
        <v>0</v>
      </c>
      <c r="CL34" s="34">
        <v>0</v>
      </c>
      <c r="CM34" s="34">
        <v>0</v>
      </c>
      <c r="CN34" s="34">
        <v>0</v>
      </c>
      <c r="CO34" s="34">
        <v>0</v>
      </c>
      <c r="CP34" s="34">
        <v>0</v>
      </c>
      <c r="CQ34" s="34">
        <v>0</v>
      </c>
      <c r="CR34" s="34">
        <v>0</v>
      </c>
      <c r="CS34" s="34">
        <v>1</v>
      </c>
      <c r="CT34" s="34">
        <v>0</v>
      </c>
      <c r="CU34" s="34">
        <v>0</v>
      </c>
      <c r="CV34" s="34">
        <v>0</v>
      </c>
      <c r="CW34" s="34">
        <v>0</v>
      </c>
      <c r="CX34" s="34">
        <v>2</v>
      </c>
      <c r="CY34" s="34">
        <v>7</v>
      </c>
      <c r="CZ34" s="34">
        <v>0</v>
      </c>
      <c r="DA34" s="34">
        <v>4</v>
      </c>
      <c r="DB34" s="34"/>
      <c r="DC34" s="34">
        <v>0</v>
      </c>
      <c r="DD34" s="34">
        <v>0</v>
      </c>
      <c r="DE34" s="34">
        <v>0</v>
      </c>
      <c r="DF34" s="34">
        <v>2</v>
      </c>
      <c r="DG34" s="34">
        <v>1</v>
      </c>
      <c r="DH34" s="34">
        <v>1</v>
      </c>
      <c r="DI34" s="34">
        <v>0</v>
      </c>
      <c r="DJ34" s="34">
        <v>1</v>
      </c>
      <c r="DK34" s="34">
        <v>0</v>
      </c>
      <c r="DL34" s="34">
        <v>2</v>
      </c>
      <c r="DM34" s="34">
        <v>1</v>
      </c>
      <c r="DN34" s="34">
        <v>0</v>
      </c>
      <c r="DO34" s="34">
        <v>0</v>
      </c>
      <c r="DP34" s="34">
        <v>1</v>
      </c>
      <c r="DQ34" s="34">
        <v>1</v>
      </c>
      <c r="DR34" s="34">
        <v>1</v>
      </c>
      <c r="DS34" s="34">
        <v>1</v>
      </c>
      <c r="DT34" s="34">
        <v>0</v>
      </c>
      <c r="DU34" s="34">
        <v>1</v>
      </c>
      <c r="DV34" s="34">
        <v>0</v>
      </c>
      <c r="DW34" s="34">
        <v>0</v>
      </c>
      <c r="DX34" s="34">
        <v>0</v>
      </c>
      <c r="DY34" s="34">
        <v>0</v>
      </c>
      <c r="DZ34" s="34">
        <v>1</v>
      </c>
      <c r="EA34" s="34">
        <v>0</v>
      </c>
      <c r="EB34" s="34">
        <v>0</v>
      </c>
      <c r="EC34" s="34">
        <v>1</v>
      </c>
      <c r="ED34" s="34">
        <v>1</v>
      </c>
      <c r="EE34" s="34">
        <v>1</v>
      </c>
      <c r="EF34" s="34">
        <v>0</v>
      </c>
      <c r="EG34" s="34">
        <v>0</v>
      </c>
      <c r="EH34" s="34">
        <v>0</v>
      </c>
      <c r="EI34" s="34">
        <v>0</v>
      </c>
      <c r="EJ34" s="34">
        <v>1</v>
      </c>
      <c r="EK34" s="34">
        <v>0</v>
      </c>
      <c r="EL34" s="34">
        <v>1</v>
      </c>
      <c r="EM34" s="34"/>
      <c r="EN34" s="34">
        <v>0</v>
      </c>
      <c r="EO34" s="34">
        <v>0</v>
      </c>
      <c r="EP34" s="34">
        <v>1</v>
      </c>
      <c r="EQ34" s="34">
        <v>0</v>
      </c>
      <c r="ER34" s="34">
        <v>1</v>
      </c>
      <c r="ES34" s="34">
        <v>1</v>
      </c>
      <c r="ET34" s="34">
        <v>0</v>
      </c>
      <c r="EU34" s="34">
        <v>1</v>
      </c>
      <c r="EV34" s="34">
        <v>0</v>
      </c>
      <c r="EW34" s="34">
        <v>1</v>
      </c>
      <c r="EX34" s="34">
        <v>1</v>
      </c>
      <c r="EY34" s="34">
        <v>0</v>
      </c>
      <c r="EZ34" s="34">
        <v>0</v>
      </c>
      <c r="FA34" s="34">
        <v>1</v>
      </c>
      <c r="FB34" s="34">
        <v>1</v>
      </c>
      <c r="FC34" s="34">
        <v>0</v>
      </c>
      <c r="FD34" s="34">
        <v>0</v>
      </c>
      <c r="FE34" s="34">
        <v>0</v>
      </c>
      <c r="FF34" s="34">
        <v>0</v>
      </c>
      <c r="FG34" s="34">
        <v>1</v>
      </c>
      <c r="FH34" s="34">
        <v>0</v>
      </c>
      <c r="FI34" s="34">
        <v>0</v>
      </c>
      <c r="FJ34" s="34">
        <v>0</v>
      </c>
      <c r="FK34" s="34">
        <v>0</v>
      </c>
      <c r="FL34" s="34">
        <v>0</v>
      </c>
      <c r="FM34" s="34">
        <v>0</v>
      </c>
      <c r="FN34" s="34">
        <v>1</v>
      </c>
      <c r="FO34" s="34">
        <v>1</v>
      </c>
      <c r="FP34" s="34">
        <v>0</v>
      </c>
      <c r="FQ34" s="34">
        <v>0</v>
      </c>
      <c r="FR34" s="34">
        <v>0</v>
      </c>
      <c r="FS34" s="34">
        <v>0</v>
      </c>
      <c r="FT34" s="34">
        <v>1</v>
      </c>
      <c r="FU34" s="34">
        <v>0</v>
      </c>
      <c r="FV34" s="34">
        <v>0</v>
      </c>
      <c r="FW34" s="34">
        <v>0</v>
      </c>
      <c r="FX34" s="34">
        <v>1</v>
      </c>
      <c r="FY34" s="34">
        <v>1</v>
      </c>
      <c r="FZ34" s="34">
        <v>0</v>
      </c>
      <c r="GA34" s="34">
        <v>0</v>
      </c>
      <c r="GB34" s="34">
        <v>0</v>
      </c>
      <c r="GC34" s="34">
        <v>1</v>
      </c>
      <c r="GD34" s="34">
        <v>1</v>
      </c>
      <c r="GE34" s="34">
        <v>0</v>
      </c>
      <c r="GF34" s="34">
        <v>1</v>
      </c>
      <c r="GG34" s="34">
        <v>0</v>
      </c>
      <c r="GH34" s="34">
        <v>1</v>
      </c>
      <c r="GI34" s="34">
        <v>1</v>
      </c>
      <c r="GJ34" s="34">
        <v>1</v>
      </c>
      <c r="GK34" s="34">
        <v>1</v>
      </c>
      <c r="GL34" s="34">
        <v>1</v>
      </c>
      <c r="GM34" s="34">
        <v>0</v>
      </c>
      <c r="GN34" s="34">
        <v>1</v>
      </c>
      <c r="GO34" s="34">
        <v>0</v>
      </c>
      <c r="GP34" s="34">
        <v>1</v>
      </c>
      <c r="GQ34" s="34">
        <v>1</v>
      </c>
      <c r="GR34" s="34">
        <v>0</v>
      </c>
      <c r="GS34" s="34">
        <v>0</v>
      </c>
      <c r="GT34" s="34">
        <v>1</v>
      </c>
      <c r="GU34" s="34">
        <v>1</v>
      </c>
      <c r="GV34" s="34">
        <v>1</v>
      </c>
      <c r="GW34" s="34">
        <v>1</v>
      </c>
      <c r="GX34" s="34">
        <v>1</v>
      </c>
      <c r="GY34" s="34">
        <v>1</v>
      </c>
      <c r="GZ34" s="34">
        <v>1</v>
      </c>
      <c r="HA34" s="34">
        <v>1</v>
      </c>
      <c r="HB34" s="34">
        <v>0</v>
      </c>
      <c r="HC34" s="34">
        <v>0</v>
      </c>
      <c r="HD34" s="34">
        <v>0</v>
      </c>
      <c r="HE34" s="34">
        <v>0</v>
      </c>
      <c r="HF34" s="34">
        <v>0</v>
      </c>
      <c r="HG34" s="34">
        <v>0</v>
      </c>
      <c r="HH34" s="34">
        <v>0</v>
      </c>
      <c r="HI34" s="34">
        <v>0</v>
      </c>
      <c r="HJ34" s="34">
        <v>0</v>
      </c>
      <c r="HK34" s="34">
        <v>0</v>
      </c>
      <c r="HL34" s="34">
        <v>0</v>
      </c>
      <c r="HM34" s="34">
        <v>0</v>
      </c>
      <c r="HN34" s="34">
        <v>0</v>
      </c>
      <c r="HO34" s="34">
        <v>0</v>
      </c>
      <c r="HP34" s="34">
        <v>0</v>
      </c>
      <c r="HQ34" s="34">
        <v>0</v>
      </c>
      <c r="HR34" s="34">
        <v>0</v>
      </c>
      <c r="HS34" s="34">
        <v>0</v>
      </c>
      <c r="HT34" s="34">
        <v>0</v>
      </c>
      <c r="HU34" s="34">
        <v>0</v>
      </c>
      <c r="HV34" s="34">
        <v>0</v>
      </c>
      <c r="HW34" s="34">
        <v>0</v>
      </c>
      <c r="HX34" s="34">
        <v>1</v>
      </c>
      <c r="HY34" s="34">
        <v>1</v>
      </c>
      <c r="HZ34" s="34">
        <v>0</v>
      </c>
      <c r="IA34" s="34">
        <v>1</v>
      </c>
      <c r="IB34" s="34">
        <v>1</v>
      </c>
      <c r="IC34" s="34">
        <v>1</v>
      </c>
      <c r="ID34" s="34">
        <v>1</v>
      </c>
      <c r="IE34" s="34">
        <v>1</v>
      </c>
      <c r="IF34" s="34">
        <v>1</v>
      </c>
      <c r="IG34" s="34">
        <v>0</v>
      </c>
      <c r="IH34" s="34">
        <v>0</v>
      </c>
      <c r="II34" s="34">
        <v>0</v>
      </c>
      <c r="IJ34" s="34">
        <v>0</v>
      </c>
      <c r="IK34" s="34">
        <v>0</v>
      </c>
      <c r="IL34" s="34">
        <v>0</v>
      </c>
      <c r="IM34" s="34">
        <v>0</v>
      </c>
      <c r="IN34" s="34">
        <v>0</v>
      </c>
      <c r="IO34" s="34">
        <v>0</v>
      </c>
      <c r="IP34" s="34">
        <v>0</v>
      </c>
      <c r="IQ34" s="34">
        <v>0</v>
      </c>
      <c r="IR34" s="34">
        <v>0</v>
      </c>
      <c r="IS34" s="34">
        <v>1</v>
      </c>
      <c r="IT34" s="34">
        <v>1</v>
      </c>
      <c r="IU34" s="34">
        <v>0</v>
      </c>
      <c r="IV34" s="34">
        <v>1</v>
      </c>
      <c r="IW34" s="34">
        <v>0</v>
      </c>
      <c r="IX34" s="34">
        <v>1</v>
      </c>
      <c r="IY34" s="34">
        <v>1</v>
      </c>
      <c r="IZ34" s="34">
        <v>0</v>
      </c>
      <c r="JA34" s="34">
        <v>0</v>
      </c>
      <c r="JB34" s="34">
        <v>0</v>
      </c>
      <c r="JC34" s="34">
        <v>1</v>
      </c>
      <c r="JD34" s="34">
        <v>2</v>
      </c>
      <c r="JE34" s="34">
        <v>1</v>
      </c>
      <c r="JF34" s="34">
        <v>1</v>
      </c>
      <c r="JG34" s="34">
        <v>1</v>
      </c>
      <c r="JH34" s="46">
        <v>1</v>
      </c>
      <c r="JI34" s="46">
        <v>2</v>
      </c>
      <c r="JJ34" s="46">
        <v>2</v>
      </c>
      <c r="JK34" s="46">
        <v>2</v>
      </c>
      <c r="JL34" s="35">
        <v>1</v>
      </c>
      <c r="JM34" s="35">
        <v>1</v>
      </c>
      <c r="JN34" s="46">
        <v>1</v>
      </c>
      <c r="JO34" s="46">
        <v>2</v>
      </c>
      <c r="JP34" s="35">
        <v>1</v>
      </c>
      <c r="JQ34" s="35">
        <v>2</v>
      </c>
      <c r="JR34" s="46">
        <v>1</v>
      </c>
      <c r="JS34" s="35">
        <v>0</v>
      </c>
      <c r="JT34" s="35">
        <v>1</v>
      </c>
      <c r="JU34" s="35">
        <v>3</v>
      </c>
      <c r="JV34" s="35">
        <v>1</v>
      </c>
      <c r="JW34" s="35">
        <v>1</v>
      </c>
      <c r="JX34" s="35">
        <v>1</v>
      </c>
      <c r="JY34" s="35">
        <v>1</v>
      </c>
      <c r="JZ34" s="35">
        <v>3</v>
      </c>
      <c r="KA34" s="35">
        <v>3</v>
      </c>
      <c r="KB34" s="35">
        <v>3</v>
      </c>
      <c r="KC34" s="35">
        <v>0</v>
      </c>
      <c r="KD34" s="46">
        <v>1</v>
      </c>
      <c r="KE34" s="35">
        <v>0</v>
      </c>
      <c r="KF34" s="35">
        <v>1</v>
      </c>
      <c r="KG34" s="36">
        <v>1</v>
      </c>
      <c r="KH34" s="36">
        <v>1</v>
      </c>
      <c r="KI34" s="36">
        <v>2</v>
      </c>
      <c r="KJ34" s="36">
        <v>1</v>
      </c>
      <c r="KK34" s="36">
        <v>1</v>
      </c>
      <c r="KL34" s="36">
        <v>1</v>
      </c>
      <c r="KM34" s="36">
        <v>1</v>
      </c>
      <c r="KN34" s="36">
        <v>3</v>
      </c>
      <c r="KO34" s="36"/>
      <c r="KP34" s="36">
        <v>1</v>
      </c>
      <c r="KQ34" s="36">
        <v>1</v>
      </c>
      <c r="KR34" s="36">
        <v>1</v>
      </c>
      <c r="KS34" s="36">
        <v>1</v>
      </c>
      <c r="KT34" s="36">
        <v>3</v>
      </c>
      <c r="KU34" s="36">
        <v>0</v>
      </c>
      <c r="KV34" s="36">
        <v>3</v>
      </c>
      <c r="KW34" s="36">
        <v>0</v>
      </c>
      <c r="KX34" s="36">
        <v>3</v>
      </c>
      <c r="KY34" s="36">
        <v>0</v>
      </c>
      <c r="KZ34" s="36">
        <v>3</v>
      </c>
      <c r="LA34" s="36">
        <v>0</v>
      </c>
      <c r="LB34" s="36">
        <v>3</v>
      </c>
      <c r="LC34" s="36">
        <v>0</v>
      </c>
      <c r="LD34" s="36">
        <v>3</v>
      </c>
      <c r="LE34" s="36">
        <v>0</v>
      </c>
      <c r="LF34" s="36">
        <v>1</v>
      </c>
      <c r="LG34" s="36">
        <v>1</v>
      </c>
      <c r="LH34" s="36">
        <v>2</v>
      </c>
      <c r="LI34" s="36">
        <v>0</v>
      </c>
      <c r="LJ34" s="36">
        <v>3</v>
      </c>
      <c r="LK34" s="36">
        <v>0</v>
      </c>
      <c r="LL34" s="36">
        <v>1</v>
      </c>
      <c r="LM34" s="36">
        <v>1</v>
      </c>
      <c r="LN34" s="36">
        <v>1</v>
      </c>
      <c r="LO34" s="36">
        <v>1</v>
      </c>
      <c r="LP34" s="36">
        <v>1</v>
      </c>
      <c r="LQ34" s="36">
        <v>1</v>
      </c>
      <c r="LR34" s="36">
        <v>0</v>
      </c>
      <c r="LS34" s="36">
        <v>1</v>
      </c>
      <c r="LT34" s="36">
        <v>1</v>
      </c>
      <c r="LU34" s="36">
        <v>1</v>
      </c>
      <c r="LV34" s="36">
        <v>1</v>
      </c>
      <c r="LW34" s="36">
        <v>1</v>
      </c>
      <c r="LX34" s="36">
        <v>1</v>
      </c>
      <c r="LY34" s="36">
        <v>0</v>
      </c>
      <c r="LZ34" s="36">
        <v>2</v>
      </c>
      <c r="MA34" s="36">
        <v>1</v>
      </c>
      <c r="MB34" s="36">
        <v>1</v>
      </c>
      <c r="MC34" s="36">
        <v>1</v>
      </c>
      <c r="MD34" s="36">
        <v>1</v>
      </c>
      <c r="ME34" s="36">
        <v>1</v>
      </c>
      <c r="MF34" s="36">
        <v>1</v>
      </c>
      <c r="MG34" s="36">
        <v>1</v>
      </c>
      <c r="MH34" s="36">
        <v>1</v>
      </c>
      <c r="MI34" s="36">
        <v>1</v>
      </c>
      <c r="MJ34" s="36">
        <v>2</v>
      </c>
      <c r="MK34" s="36">
        <v>1</v>
      </c>
      <c r="ML34" s="36">
        <v>1</v>
      </c>
      <c r="MM34" s="36">
        <v>1</v>
      </c>
      <c r="MN34" s="36">
        <v>1</v>
      </c>
      <c r="MO34" s="36">
        <v>1</v>
      </c>
      <c r="MP34" s="36">
        <v>1</v>
      </c>
      <c r="MQ34" s="36">
        <v>1</v>
      </c>
      <c r="MR34" s="36">
        <v>1</v>
      </c>
      <c r="MS34" s="36">
        <v>1</v>
      </c>
      <c r="MT34" s="36">
        <v>1</v>
      </c>
      <c r="MU34" s="36">
        <v>1</v>
      </c>
      <c r="MV34" s="36">
        <v>0</v>
      </c>
      <c r="MW34" s="36">
        <v>1</v>
      </c>
      <c r="MX34" s="36"/>
      <c r="MY34" s="37">
        <v>1</v>
      </c>
      <c r="MZ34" s="37">
        <v>1</v>
      </c>
      <c r="NA34" s="37">
        <v>1</v>
      </c>
      <c r="NB34" s="37">
        <v>1</v>
      </c>
      <c r="NC34" s="37">
        <v>1</v>
      </c>
      <c r="ND34" s="37">
        <v>0</v>
      </c>
      <c r="NE34" s="46">
        <v>0</v>
      </c>
      <c r="NF34" s="46">
        <v>0</v>
      </c>
      <c r="NG34" s="37">
        <v>1</v>
      </c>
      <c r="NH34" s="37">
        <v>1</v>
      </c>
      <c r="NI34" s="37">
        <v>1</v>
      </c>
      <c r="NJ34" s="37">
        <v>1</v>
      </c>
    </row>
    <row r="35" spans="1:374" x14ac:dyDescent="0.25">
      <c r="A35" s="2">
        <v>76</v>
      </c>
      <c r="B35" s="2" t="s">
        <v>114</v>
      </c>
      <c r="C35" s="31">
        <v>44070.396527777775</v>
      </c>
      <c r="D35" s="32" t="s">
        <v>219</v>
      </c>
      <c r="E35" s="32" t="s">
        <v>346</v>
      </c>
      <c r="F35" s="32" t="s">
        <v>347</v>
      </c>
      <c r="G35" s="32" t="s">
        <v>348</v>
      </c>
      <c r="H35" s="33" t="s">
        <v>230</v>
      </c>
      <c r="I35" s="33" t="s">
        <v>330</v>
      </c>
      <c r="J35" s="33" t="s">
        <v>349</v>
      </c>
      <c r="K35" s="33">
        <v>1</v>
      </c>
      <c r="L35" s="33">
        <v>93</v>
      </c>
      <c r="M35" s="33">
        <v>5</v>
      </c>
      <c r="N35" s="33"/>
      <c r="O35" s="33"/>
      <c r="P35" s="33"/>
      <c r="Q35" s="33"/>
      <c r="R35" s="33">
        <v>1</v>
      </c>
      <c r="S35" s="33"/>
      <c r="T35" s="33"/>
      <c r="U35" s="33"/>
      <c r="V35" s="33"/>
      <c r="W35" s="33"/>
      <c r="X35" s="33"/>
      <c r="Y35" s="33"/>
      <c r="Z35" s="33"/>
      <c r="AA35" s="33"/>
      <c r="AB35" s="33"/>
      <c r="AC35" s="33"/>
      <c r="AD35" s="33"/>
      <c r="AE35" s="33"/>
      <c r="AF35" s="33"/>
      <c r="AG35" s="33"/>
      <c r="AH35" s="33"/>
      <c r="AI35" s="33"/>
      <c r="AJ35" s="33"/>
      <c r="AK35" s="33"/>
      <c r="AL35" s="33"/>
      <c r="AM35" s="33"/>
      <c r="AN35" s="33">
        <v>2</v>
      </c>
      <c r="AO35" s="33"/>
      <c r="AP35" s="33"/>
      <c r="AQ35" s="33"/>
      <c r="AR35" s="33"/>
      <c r="AS35" s="33"/>
      <c r="AT35" s="33"/>
      <c r="AU35" s="33"/>
      <c r="AV35" s="33"/>
      <c r="AW35" s="33">
        <v>2</v>
      </c>
      <c r="AX35" s="33">
        <v>2</v>
      </c>
      <c r="AY35" s="33">
        <v>1</v>
      </c>
      <c r="AZ35" s="34">
        <v>1</v>
      </c>
      <c r="BA35" s="34">
        <v>1</v>
      </c>
      <c r="BB35" s="34">
        <v>0</v>
      </c>
      <c r="BC35" s="34">
        <v>0</v>
      </c>
      <c r="BD35" s="34">
        <v>0</v>
      </c>
      <c r="BE35" s="34">
        <v>1</v>
      </c>
      <c r="BF35" s="34">
        <v>1</v>
      </c>
      <c r="BG35" s="34">
        <v>0</v>
      </c>
      <c r="BH35" s="34">
        <v>0</v>
      </c>
      <c r="BI35" s="34">
        <v>0</v>
      </c>
      <c r="BJ35" s="34">
        <v>0</v>
      </c>
      <c r="BK35" s="34">
        <v>1</v>
      </c>
      <c r="BL35" s="34">
        <v>1</v>
      </c>
      <c r="BM35" s="34"/>
      <c r="BN35" s="34">
        <v>0</v>
      </c>
      <c r="BO35" s="34">
        <v>0</v>
      </c>
      <c r="BP35" s="34">
        <v>0</v>
      </c>
      <c r="BQ35" s="34">
        <v>0</v>
      </c>
      <c r="BR35" s="34">
        <v>0</v>
      </c>
      <c r="BS35" s="34">
        <v>0</v>
      </c>
      <c r="BT35" s="34">
        <v>0</v>
      </c>
      <c r="BU35" s="34">
        <v>0</v>
      </c>
      <c r="BV35" s="34">
        <v>0</v>
      </c>
      <c r="BW35" s="34">
        <v>1</v>
      </c>
      <c r="BX35" s="34">
        <v>0</v>
      </c>
      <c r="BY35" s="34">
        <v>0</v>
      </c>
      <c r="BZ35" s="34">
        <v>0</v>
      </c>
      <c r="CA35" s="34">
        <v>0</v>
      </c>
      <c r="CB35" s="34">
        <v>0</v>
      </c>
      <c r="CC35" s="34">
        <v>1</v>
      </c>
      <c r="CD35" s="34">
        <v>0</v>
      </c>
      <c r="CE35" s="34">
        <v>1</v>
      </c>
      <c r="CF35" s="34">
        <v>0</v>
      </c>
      <c r="CG35" s="34">
        <v>0</v>
      </c>
      <c r="CH35" s="34">
        <v>1</v>
      </c>
      <c r="CI35" s="34">
        <v>0</v>
      </c>
      <c r="CJ35" s="34">
        <v>0</v>
      </c>
      <c r="CK35" s="34">
        <v>0</v>
      </c>
      <c r="CL35" s="34">
        <v>0</v>
      </c>
      <c r="CM35" s="34">
        <v>0</v>
      </c>
      <c r="CN35" s="34">
        <v>0</v>
      </c>
      <c r="CO35" s="34">
        <v>0</v>
      </c>
      <c r="CP35" s="34">
        <v>0</v>
      </c>
      <c r="CQ35" s="34">
        <v>0</v>
      </c>
      <c r="CR35" s="34">
        <v>0</v>
      </c>
      <c r="CS35" s="34">
        <v>0</v>
      </c>
      <c r="CT35" s="34"/>
      <c r="CU35" s="34"/>
      <c r="CV35" s="34"/>
      <c r="CW35" s="34"/>
      <c r="CX35" s="34"/>
      <c r="CY35" s="34"/>
      <c r="CZ35" s="34"/>
      <c r="DA35" s="34"/>
      <c r="DB35" s="34"/>
      <c r="DC35" s="34"/>
      <c r="DD35" s="34"/>
      <c r="DE35" s="34"/>
      <c r="DF35" s="34"/>
      <c r="DG35" s="34"/>
      <c r="DH35" s="34"/>
      <c r="DI35" s="34"/>
      <c r="DJ35" s="34"/>
      <c r="DK35" s="34"/>
      <c r="DL35" s="34"/>
      <c r="DM35" s="34"/>
      <c r="DN35" s="34"/>
      <c r="DO35" s="34"/>
      <c r="DP35" s="34">
        <v>1</v>
      </c>
      <c r="DQ35" s="34">
        <v>1</v>
      </c>
      <c r="DR35" s="34">
        <v>1</v>
      </c>
      <c r="DS35" s="34">
        <v>1</v>
      </c>
      <c r="DT35" s="34">
        <v>0</v>
      </c>
      <c r="DU35" s="34">
        <v>1</v>
      </c>
      <c r="DV35" s="34">
        <v>0</v>
      </c>
      <c r="DW35" s="34">
        <v>0</v>
      </c>
      <c r="DX35" s="34">
        <v>0</v>
      </c>
      <c r="DY35" s="34">
        <v>1</v>
      </c>
      <c r="DZ35" s="34">
        <v>1</v>
      </c>
      <c r="EA35" s="34">
        <v>0</v>
      </c>
      <c r="EB35" s="34">
        <v>0</v>
      </c>
      <c r="EC35" s="34">
        <v>0</v>
      </c>
      <c r="ED35" s="34">
        <v>0</v>
      </c>
      <c r="EE35" s="34">
        <v>0</v>
      </c>
      <c r="EF35" s="34">
        <v>0</v>
      </c>
      <c r="EG35" s="34">
        <v>0</v>
      </c>
      <c r="EH35" s="34">
        <v>0</v>
      </c>
      <c r="EI35" s="34">
        <v>0</v>
      </c>
      <c r="EJ35" s="34">
        <v>0</v>
      </c>
      <c r="EK35" s="34">
        <v>0</v>
      </c>
      <c r="EL35" s="34">
        <v>0</v>
      </c>
      <c r="EM35" s="34"/>
      <c r="EN35" s="34">
        <v>0</v>
      </c>
      <c r="EO35" s="34">
        <v>0</v>
      </c>
      <c r="EP35" s="34">
        <v>0</v>
      </c>
      <c r="EQ35" s="34">
        <v>0</v>
      </c>
      <c r="ER35" s="34">
        <v>0</v>
      </c>
      <c r="ES35" s="34">
        <v>0</v>
      </c>
      <c r="ET35" s="34">
        <v>0</v>
      </c>
      <c r="EU35" s="34">
        <v>0</v>
      </c>
      <c r="EV35" s="34">
        <v>0</v>
      </c>
      <c r="EW35" s="34">
        <v>0</v>
      </c>
      <c r="EX35" s="34">
        <v>0</v>
      </c>
      <c r="EY35" s="34">
        <v>0</v>
      </c>
      <c r="EZ35" s="34">
        <v>0</v>
      </c>
      <c r="FA35" s="34">
        <v>1</v>
      </c>
      <c r="FB35" s="34">
        <v>1</v>
      </c>
      <c r="FC35" s="34">
        <v>0</v>
      </c>
      <c r="FD35" s="34">
        <v>0</v>
      </c>
      <c r="FE35" s="34">
        <v>0</v>
      </c>
      <c r="FF35" s="34">
        <v>0</v>
      </c>
      <c r="FG35" s="34">
        <v>1</v>
      </c>
      <c r="FH35" s="34">
        <v>0</v>
      </c>
      <c r="FI35" s="34">
        <v>1</v>
      </c>
      <c r="FJ35" s="34">
        <v>0</v>
      </c>
      <c r="FK35" s="34">
        <v>0</v>
      </c>
      <c r="FL35" s="34">
        <v>0</v>
      </c>
      <c r="FM35" s="34">
        <v>0</v>
      </c>
      <c r="FN35" s="34">
        <v>0</v>
      </c>
      <c r="FO35" s="34">
        <v>0</v>
      </c>
      <c r="FP35" s="34">
        <v>0</v>
      </c>
      <c r="FQ35" s="34">
        <v>0</v>
      </c>
      <c r="FR35" s="34">
        <v>0</v>
      </c>
      <c r="FS35" s="34">
        <v>0</v>
      </c>
      <c r="FT35" s="34">
        <v>0</v>
      </c>
      <c r="FU35" s="34">
        <v>0</v>
      </c>
      <c r="FV35" s="34">
        <v>0</v>
      </c>
      <c r="FW35" s="34">
        <v>1</v>
      </c>
      <c r="FX35" s="34">
        <v>1</v>
      </c>
      <c r="FY35" s="34">
        <v>1</v>
      </c>
      <c r="FZ35" s="34">
        <v>0</v>
      </c>
      <c r="GA35" s="34">
        <v>0</v>
      </c>
      <c r="GB35" s="34">
        <v>0</v>
      </c>
      <c r="GC35" s="34">
        <v>1</v>
      </c>
      <c r="GD35" s="34">
        <v>1</v>
      </c>
      <c r="GE35" s="34">
        <v>0</v>
      </c>
      <c r="GF35" s="34">
        <v>1</v>
      </c>
      <c r="GG35" s="34">
        <v>0</v>
      </c>
      <c r="GH35" s="34">
        <v>0</v>
      </c>
      <c r="GI35" s="34">
        <v>1</v>
      </c>
      <c r="GJ35" s="34">
        <v>1</v>
      </c>
      <c r="GK35" s="34">
        <v>0</v>
      </c>
      <c r="GL35" s="34">
        <v>0</v>
      </c>
      <c r="GM35" s="34">
        <v>0</v>
      </c>
      <c r="GN35" s="34">
        <v>0</v>
      </c>
      <c r="GO35" s="34">
        <v>0</v>
      </c>
      <c r="GP35" s="34">
        <v>0</v>
      </c>
      <c r="GQ35" s="34">
        <v>0</v>
      </c>
      <c r="GR35" s="34">
        <v>0</v>
      </c>
      <c r="GS35" s="34">
        <v>0</v>
      </c>
      <c r="GT35" s="34">
        <v>1</v>
      </c>
      <c r="GU35" s="34">
        <v>1</v>
      </c>
      <c r="GV35" s="34">
        <v>1</v>
      </c>
      <c r="GW35" s="34">
        <v>1</v>
      </c>
      <c r="GX35" s="34">
        <v>1</v>
      </c>
      <c r="GY35" s="34">
        <v>1</v>
      </c>
      <c r="GZ35" s="34">
        <v>1</v>
      </c>
      <c r="HA35" s="34">
        <v>1</v>
      </c>
      <c r="HB35" s="34">
        <v>1</v>
      </c>
      <c r="HC35" s="34">
        <v>0</v>
      </c>
      <c r="HD35" s="34">
        <v>0</v>
      </c>
      <c r="HE35" s="34">
        <v>0</v>
      </c>
      <c r="HF35" s="34">
        <v>0</v>
      </c>
      <c r="HG35" s="34">
        <v>1</v>
      </c>
      <c r="HH35" s="34">
        <v>0</v>
      </c>
      <c r="HI35" s="34">
        <v>0</v>
      </c>
      <c r="HJ35" s="34">
        <v>0</v>
      </c>
      <c r="HK35" s="34">
        <v>0</v>
      </c>
      <c r="HL35" s="34">
        <v>0</v>
      </c>
      <c r="HM35" s="34">
        <v>0</v>
      </c>
      <c r="HN35" s="34">
        <v>1</v>
      </c>
      <c r="HO35" s="34">
        <v>0</v>
      </c>
      <c r="HP35" s="34">
        <v>0</v>
      </c>
      <c r="HQ35" s="34">
        <v>0</v>
      </c>
      <c r="HR35" s="34">
        <v>0</v>
      </c>
      <c r="HS35" s="34">
        <v>0</v>
      </c>
      <c r="HT35" s="34">
        <v>0</v>
      </c>
      <c r="HU35" s="34">
        <v>0</v>
      </c>
      <c r="HV35" s="34">
        <v>0</v>
      </c>
      <c r="HW35" s="34">
        <v>0</v>
      </c>
      <c r="HX35" s="34">
        <v>1</v>
      </c>
      <c r="HY35" s="34">
        <v>1</v>
      </c>
      <c r="HZ35" s="34">
        <v>0</v>
      </c>
      <c r="IA35" s="34">
        <v>1</v>
      </c>
      <c r="IB35" s="34">
        <v>1</v>
      </c>
      <c r="IC35" s="34">
        <v>0</v>
      </c>
      <c r="ID35" s="34">
        <v>1</v>
      </c>
      <c r="IE35" s="34">
        <v>1</v>
      </c>
      <c r="IF35" s="34">
        <v>1</v>
      </c>
      <c r="IG35" s="34">
        <v>1</v>
      </c>
      <c r="IH35" s="34">
        <v>0</v>
      </c>
      <c r="II35" s="34">
        <v>0</v>
      </c>
      <c r="IJ35" s="34">
        <v>0</v>
      </c>
      <c r="IK35" s="34">
        <v>0</v>
      </c>
      <c r="IL35" s="34">
        <v>0</v>
      </c>
      <c r="IM35" s="34">
        <v>0</v>
      </c>
      <c r="IN35" s="34">
        <v>0</v>
      </c>
      <c r="IO35" s="34">
        <v>0</v>
      </c>
      <c r="IP35" s="34">
        <v>0</v>
      </c>
      <c r="IQ35" s="34">
        <v>1</v>
      </c>
      <c r="IR35" s="34">
        <v>0</v>
      </c>
      <c r="IS35" s="34">
        <v>1</v>
      </c>
      <c r="IT35" s="34">
        <v>1</v>
      </c>
      <c r="IU35" s="34">
        <v>0</v>
      </c>
      <c r="IV35" s="34">
        <v>0</v>
      </c>
      <c r="IW35" s="34">
        <v>0</v>
      </c>
      <c r="IX35" s="34">
        <v>0</v>
      </c>
      <c r="IY35" s="34">
        <v>0</v>
      </c>
      <c r="IZ35" s="34">
        <v>0</v>
      </c>
      <c r="JA35" s="34">
        <v>0</v>
      </c>
      <c r="JB35" s="34">
        <v>1</v>
      </c>
      <c r="JC35" s="34">
        <v>1</v>
      </c>
      <c r="JD35" s="34">
        <v>1</v>
      </c>
      <c r="JE35" s="34">
        <v>1</v>
      </c>
      <c r="JF35" s="34">
        <v>1</v>
      </c>
      <c r="JG35" s="34">
        <v>1</v>
      </c>
      <c r="JH35" s="46">
        <v>2</v>
      </c>
      <c r="JI35" s="46">
        <v>1</v>
      </c>
      <c r="JJ35" s="46">
        <v>1</v>
      </c>
      <c r="JK35" s="46">
        <v>1</v>
      </c>
      <c r="JL35" s="35">
        <v>1</v>
      </c>
      <c r="JM35" s="35">
        <v>1</v>
      </c>
      <c r="JN35" s="46">
        <v>1</v>
      </c>
      <c r="JO35" s="46">
        <v>1</v>
      </c>
      <c r="JP35" s="35">
        <v>1</v>
      </c>
      <c r="JQ35" s="35">
        <v>1</v>
      </c>
      <c r="JR35" s="46">
        <v>1</v>
      </c>
      <c r="JS35" s="35">
        <v>0</v>
      </c>
      <c r="JT35" s="35">
        <v>3</v>
      </c>
      <c r="JU35" s="35">
        <v>3</v>
      </c>
      <c r="JV35" s="35">
        <v>2</v>
      </c>
      <c r="JW35" s="35">
        <v>1</v>
      </c>
      <c r="JX35" s="35">
        <v>1</v>
      </c>
      <c r="JY35" s="35">
        <v>1</v>
      </c>
      <c r="JZ35" s="35">
        <v>3</v>
      </c>
      <c r="KA35" s="35">
        <v>3</v>
      </c>
      <c r="KB35" s="35">
        <v>1</v>
      </c>
      <c r="KC35" s="35">
        <v>1</v>
      </c>
      <c r="KD35" s="46">
        <v>1</v>
      </c>
      <c r="KE35" s="35">
        <v>0</v>
      </c>
      <c r="KF35" s="35">
        <v>1</v>
      </c>
      <c r="KG35" s="36">
        <v>1</v>
      </c>
      <c r="KH35" s="36">
        <v>1</v>
      </c>
      <c r="KI35" s="36">
        <v>1</v>
      </c>
      <c r="KJ35" s="36">
        <v>1</v>
      </c>
      <c r="KK35" s="36">
        <v>1</v>
      </c>
      <c r="KL35" s="36">
        <v>1</v>
      </c>
      <c r="KM35" s="36">
        <v>1</v>
      </c>
      <c r="KN35" s="36">
        <v>1</v>
      </c>
      <c r="KO35" s="36"/>
      <c r="KP35" s="36">
        <v>1</v>
      </c>
      <c r="KQ35" s="36">
        <v>1</v>
      </c>
      <c r="KR35" s="36">
        <v>1</v>
      </c>
      <c r="KS35" s="36">
        <v>1</v>
      </c>
      <c r="KT35" s="36">
        <v>1</v>
      </c>
      <c r="KU35" s="36">
        <v>0</v>
      </c>
      <c r="KV35" s="36">
        <v>1</v>
      </c>
      <c r="KW35" s="36">
        <v>0</v>
      </c>
      <c r="KX35" s="36">
        <v>1</v>
      </c>
      <c r="KY35" s="36">
        <v>0</v>
      </c>
      <c r="KZ35" s="36">
        <v>1</v>
      </c>
      <c r="LA35" s="36">
        <v>0</v>
      </c>
      <c r="LB35" s="36">
        <v>3</v>
      </c>
      <c r="LC35" s="36">
        <v>0</v>
      </c>
      <c r="LD35" s="36">
        <v>3</v>
      </c>
      <c r="LE35" s="36">
        <v>0</v>
      </c>
      <c r="LF35" s="36">
        <v>1</v>
      </c>
      <c r="LG35" s="36">
        <v>1</v>
      </c>
      <c r="LH35" s="36">
        <v>1</v>
      </c>
      <c r="LI35" s="36">
        <v>0</v>
      </c>
      <c r="LJ35" s="36">
        <v>1</v>
      </c>
      <c r="LK35" s="36">
        <v>0</v>
      </c>
      <c r="LL35" s="36">
        <v>0</v>
      </c>
      <c r="LM35" s="36">
        <v>1</v>
      </c>
      <c r="LN35" s="36">
        <v>1</v>
      </c>
      <c r="LO35" s="36">
        <v>0</v>
      </c>
      <c r="LP35" s="36">
        <v>0</v>
      </c>
      <c r="LQ35" s="36">
        <v>1</v>
      </c>
      <c r="LR35" s="36">
        <v>0</v>
      </c>
      <c r="LS35" s="36">
        <v>1</v>
      </c>
      <c r="LT35" s="36">
        <v>1</v>
      </c>
      <c r="LU35" s="36">
        <v>1</v>
      </c>
      <c r="LV35" s="36">
        <v>1</v>
      </c>
      <c r="LW35" s="36">
        <v>1</v>
      </c>
      <c r="LX35" s="36">
        <v>1</v>
      </c>
      <c r="LY35" s="36">
        <v>0</v>
      </c>
      <c r="LZ35" s="36">
        <v>2</v>
      </c>
      <c r="MA35" s="36">
        <v>1</v>
      </c>
      <c r="MB35" s="36">
        <v>2</v>
      </c>
      <c r="MC35" s="36">
        <v>1</v>
      </c>
      <c r="MD35" s="36">
        <v>1</v>
      </c>
      <c r="ME35" s="36">
        <v>1</v>
      </c>
      <c r="MF35" s="36">
        <v>1</v>
      </c>
      <c r="MG35" s="36">
        <v>1</v>
      </c>
      <c r="MH35" s="36">
        <v>1</v>
      </c>
      <c r="MI35" s="36">
        <v>1</v>
      </c>
      <c r="MJ35" s="36">
        <v>1</v>
      </c>
      <c r="MK35" s="36">
        <v>1</v>
      </c>
      <c r="ML35" s="36">
        <v>1</v>
      </c>
      <c r="MM35" s="36">
        <v>1</v>
      </c>
      <c r="MN35" s="36">
        <v>1</v>
      </c>
      <c r="MO35" s="36">
        <v>1</v>
      </c>
      <c r="MP35" s="36">
        <v>1</v>
      </c>
      <c r="MQ35" s="36">
        <v>1</v>
      </c>
      <c r="MR35" s="36">
        <v>1</v>
      </c>
      <c r="MS35" s="36">
        <v>1</v>
      </c>
      <c r="MT35" s="36">
        <v>1</v>
      </c>
      <c r="MU35" s="36">
        <v>1</v>
      </c>
      <c r="MV35" s="36">
        <v>0</v>
      </c>
      <c r="MW35" s="36">
        <v>1</v>
      </c>
      <c r="MX35" s="36"/>
      <c r="MY35" s="37">
        <v>1</v>
      </c>
      <c r="MZ35" s="37">
        <v>1</v>
      </c>
      <c r="NA35" s="37">
        <v>1</v>
      </c>
      <c r="NB35" s="37">
        <v>1</v>
      </c>
      <c r="NC35" s="37">
        <v>1</v>
      </c>
      <c r="ND35" s="37">
        <v>0</v>
      </c>
      <c r="NE35" s="46">
        <v>1</v>
      </c>
      <c r="NF35" s="46">
        <v>1</v>
      </c>
      <c r="NG35" s="37">
        <v>0</v>
      </c>
      <c r="NH35" s="37">
        <v>1</v>
      </c>
      <c r="NI35" s="37">
        <v>1</v>
      </c>
      <c r="NJ35" s="37">
        <v>1</v>
      </c>
    </row>
    <row r="36" spans="1:374" x14ac:dyDescent="0.25">
      <c r="A36" s="2">
        <v>77</v>
      </c>
      <c r="B36" s="2" t="s">
        <v>114</v>
      </c>
      <c r="C36" s="31">
        <v>44070.482638888891</v>
      </c>
      <c r="D36" s="32" t="s">
        <v>219</v>
      </c>
      <c r="E36" s="32" t="s">
        <v>350</v>
      </c>
      <c r="F36" s="32" t="s">
        <v>351</v>
      </c>
      <c r="G36" s="32" t="s">
        <v>352</v>
      </c>
      <c r="H36" s="33" t="s">
        <v>230</v>
      </c>
      <c r="I36" s="33" t="s">
        <v>231</v>
      </c>
      <c r="J36" s="33" t="s">
        <v>353</v>
      </c>
      <c r="K36" s="33">
        <v>1</v>
      </c>
      <c r="L36" s="33">
        <v>104</v>
      </c>
      <c r="M36" s="33">
        <v>5</v>
      </c>
      <c r="N36" s="33"/>
      <c r="O36" s="33"/>
      <c r="P36" s="33"/>
      <c r="Q36" s="33"/>
      <c r="R36" s="33">
        <v>2</v>
      </c>
      <c r="S36" s="33"/>
      <c r="T36" s="33"/>
      <c r="U36" s="33"/>
      <c r="V36" s="33"/>
      <c r="W36" s="33"/>
      <c r="X36" s="33"/>
      <c r="Y36" s="33"/>
      <c r="Z36" s="33"/>
      <c r="AA36" s="33"/>
      <c r="AB36" s="33"/>
      <c r="AC36" s="33"/>
      <c r="AD36" s="33"/>
      <c r="AE36" s="33"/>
      <c r="AF36" s="33"/>
      <c r="AG36" s="33"/>
      <c r="AH36" s="33"/>
      <c r="AI36" s="33"/>
      <c r="AJ36" s="33"/>
      <c r="AK36" s="33"/>
      <c r="AL36" s="33"/>
      <c r="AM36" s="33"/>
      <c r="AN36" s="33"/>
      <c r="AO36" s="33">
        <v>13</v>
      </c>
      <c r="AP36" s="33"/>
      <c r="AQ36" s="33"/>
      <c r="AR36" s="33"/>
      <c r="AS36" s="33"/>
      <c r="AT36" s="33"/>
      <c r="AU36" s="33"/>
      <c r="AV36" s="33"/>
      <c r="AW36" s="33">
        <v>1</v>
      </c>
      <c r="AX36" s="33">
        <v>1</v>
      </c>
      <c r="AY36" s="33">
        <v>1</v>
      </c>
      <c r="AZ36" s="34">
        <v>1</v>
      </c>
      <c r="BA36" s="34">
        <v>1</v>
      </c>
      <c r="BB36" s="34">
        <v>0</v>
      </c>
      <c r="BC36" s="34">
        <v>0</v>
      </c>
      <c r="BD36" s="34">
        <v>0</v>
      </c>
      <c r="BE36" s="34">
        <v>0</v>
      </c>
      <c r="BF36" s="34">
        <v>0</v>
      </c>
      <c r="BG36" s="34">
        <v>0</v>
      </c>
      <c r="BH36" s="34">
        <v>0</v>
      </c>
      <c r="BI36" s="34">
        <v>0</v>
      </c>
      <c r="BJ36" s="34">
        <v>0</v>
      </c>
      <c r="BK36" s="34">
        <v>1</v>
      </c>
      <c r="BL36" s="34">
        <v>0</v>
      </c>
      <c r="BM36" s="34"/>
      <c r="BN36" s="34">
        <v>0</v>
      </c>
      <c r="BO36" s="34">
        <v>0</v>
      </c>
      <c r="BP36" s="34">
        <v>0</v>
      </c>
      <c r="BQ36" s="34">
        <v>0</v>
      </c>
      <c r="BR36" s="34">
        <v>0</v>
      </c>
      <c r="BS36" s="34">
        <v>0</v>
      </c>
      <c r="BT36" s="34">
        <v>0</v>
      </c>
      <c r="BU36" s="34">
        <v>0</v>
      </c>
      <c r="BV36" s="34">
        <v>0</v>
      </c>
      <c r="BW36" s="34">
        <v>0</v>
      </c>
      <c r="BX36" s="34">
        <v>0</v>
      </c>
      <c r="BY36" s="34">
        <v>0</v>
      </c>
      <c r="BZ36" s="34">
        <v>0</v>
      </c>
      <c r="CA36" s="34">
        <v>0</v>
      </c>
      <c r="CB36" s="34">
        <v>0</v>
      </c>
      <c r="CC36" s="34">
        <v>0</v>
      </c>
      <c r="CD36" s="34">
        <v>0</v>
      </c>
      <c r="CE36" s="34">
        <v>0</v>
      </c>
      <c r="CF36" s="34">
        <v>0</v>
      </c>
      <c r="CG36" s="34">
        <v>0</v>
      </c>
      <c r="CH36" s="34">
        <v>0</v>
      </c>
      <c r="CI36" s="34">
        <v>0</v>
      </c>
      <c r="CJ36" s="34">
        <v>0</v>
      </c>
      <c r="CK36" s="34">
        <v>0</v>
      </c>
      <c r="CL36" s="34">
        <v>0</v>
      </c>
      <c r="CM36" s="34">
        <v>0</v>
      </c>
      <c r="CN36" s="34">
        <v>0</v>
      </c>
      <c r="CO36" s="34">
        <v>0</v>
      </c>
      <c r="CP36" s="34">
        <v>0</v>
      </c>
      <c r="CQ36" s="34">
        <v>0</v>
      </c>
      <c r="CR36" s="34">
        <v>0</v>
      </c>
      <c r="CS36" s="34">
        <v>0</v>
      </c>
      <c r="CT36" s="34"/>
      <c r="CU36" s="34"/>
      <c r="CV36" s="34"/>
      <c r="CW36" s="34"/>
      <c r="CX36" s="34"/>
      <c r="CY36" s="34"/>
      <c r="CZ36" s="34"/>
      <c r="DA36" s="34"/>
      <c r="DB36" s="34"/>
      <c r="DC36" s="34"/>
      <c r="DD36" s="34"/>
      <c r="DE36" s="34"/>
      <c r="DF36" s="34"/>
      <c r="DG36" s="34"/>
      <c r="DH36" s="34"/>
      <c r="DI36" s="34"/>
      <c r="DJ36" s="34"/>
      <c r="DK36" s="34"/>
      <c r="DL36" s="34"/>
      <c r="DM36" s="34"/>
      <c r="DN36" s="34"/>
      <c r="DO36" s="34"/>
      <c r="DP36" s="34">
        <v>1</v>
      </c>
      <c r="DQ36" s="34">
        <v>1</v>
      </c>
      <c r="DR36" s="34">
        <v>1</v>
      </c>
      <c r="DS36" s="34">
        <v>1</v>
      </c>
      <c r="DT36" s="34">
        <v>0</v>
      </c>
      <c r="DU36" s="34">
        <v>0</v>
      </c>
      <c r="DV36" s="34">
        <v>1</v>
      </c>
      <c r="DW36" s="34">
        <v>0</v>
      </c>
      <c r="DX36" s="34">
        <v>0</v>
      </c>
      <c r="DY36" s="34">
        <v>0</v>
      </c>
      <c r="DZ36" s="34">
        <v>1</v>
      </c>
      <c r="EA36" s="34">
        <v>0</v>
      </c>
      <c r="EB36" s="34">
        <v>0</v>
      </c>
      <c r="EC36" s="34">
        <v>0</v>
      </c>
      <c r="ED36" s="34">
        <v>0</v>
      </c>
      <c r="EE36" s="34">
        <v>0</v>
      </c>
      <c r="EF36" s="34">
        <v>0</v>
      </c>
      <c r="EG36" s="34">
        <v>0</v>
      </c>
      <c r="EH36" s="34">
        <v>0</v>
      </c>
      <c r="EI36" s="34">
        <v>0</v>
      </c>
      <c r="EJ36" s="34">
        <v>0</v>
      </c>
      <c r="EK36" s="34">
        <v>0</v>
      </c>
      <c r="EL36" s="34">
        <v>0</v>
      </c>
      <c r="EM36" s="34"/>
      <c r="EN36" s="34">
        <v>0</v>
      </c>
      <c r="EO36" s="34">
        <v>0</v>
      </c>
      <c r="EP36" s="34">
        <v>0</v>
      </c>
      <c r="EQ36" s="34">
        <v>0</v>
      </c>
      <c r="ER36" s="34">
        <v>0</v>
      </c>
      <c r="ES36" s="34">
        <v>0</v>
      </c>
      <c r="ET36" s="34">
        <v>0</v>
      </c>
      <c r="EU36" s="34">
        <v>0</v>
      </c>
      <c r="EV36" s="34">
        <v>0</v>
      </c>
      <c r="EW36" s="34">
        <v>0</v>
      </c>
      <c r="EX36" s="34">
        <v>0</v>
      </c>
      <c r="EY36" s="34">
        <v>0</v>
      </c>
      <c r="EZ36" s="34">
        <v>0</v>
      </c>
      <c r="FA36" s="34">
        <v>1</v>
      </c>
      <c r="FB36" s="34">
        <v>1</v>
      </c>
      <c r="FC36" s="34">
        <v>0</v>
      </c>
      <c r="FD36" s="34">
        <v>0</v>
      </c>
      <c r="FE36" s="34">
        <v>0</v>
      </c>
      <c r="FF36" s="34">
        <v>0</v>
      </c>
      <c r="FG36" s="34">
        <v>1</v>
      </c>
      <c r="FH36" s="34">
        <v>0</v>
      </c>
      <c r="FI36" s="34">
        <v>1</v>
      </c>
      <c r="FJ36" s="34">
        <v>0</v>
      </c>
      <c r="FK36" s="34">
        <v>0</v>
      </c>
      <c r="FL36" s="34">
        <v>0</v>
      </c>
      <c r="FM36" s="34">
        <v>0</v>
      </c>
      <c r="FN36" s="34">
        <v>0</v>
      </c>
      <c r="FO36" s="34">
        <v>0</v>
      </c>
      <c r="FP36" s="34">
        <v>0</v>
      </c>
      <c r="FQ36" s="34">
        <v>0</v>
      </c>
      <c r="FR36" s="34">
        <v>0</v>
      </c>
      <c r="FS36" s="34">
        <v>0</v>
      </c>
      <c r="FT36" s="34">
        <v>0</v>
      </c>
      <c r="FU36" s="34">
        <v>0</v>
      </c>
      <c r="FV36" s="34">
        <v>0</v>
      </c>
      <c r="FW36" s="34">
        <v>1</v>
      </c>
      <c r="FX36" s="34">
        <v>1</v>
      </c>
      <c r="FY36" s="34">
        <v>1</v>
      </c>
      <c r="FZ36" s="34">
        <v>0</v>
      </c>
      <c r="GA36" s="34">
        <v>0</v>
      </c>
      <c r="GB36" s="34">
        <v>0</v>
      </c>
      <c r="GC36" s="34">
        <v>0</v>
      </c>
      <c r="GD36" s="34">
        <v>1</v>
      </c>
      <c r="GE36" s="34">
        <v>0</v>
      </c>
      <c r="GF36" s="34">
        <v>1</v>
      </c>
      <c r="GG36" s="34">
        <v>0</v>
      </c>
      <c r="GH36" s="34">
        <v>0</v>
      </c>
      <c r="GI36" s="34">
        <v>1</v>
      </c>
      <c r="GJ36" s="34">
        <v>0</v>
      </c>
      <c r="GK36" s="34">
        <v>0</v>
      </c>
      <c r="GL36" s="34">
        <v>0</v>
      </c>
      <c r="GM36" s="34">
        <v>0</v>
      </c>
      <c r="GN36" s="34">
        <v>0</v>
      </c>
      <c r="GO36" s="34">
        <v>0</v>
      </c>
      <c r="GP36" s="34">
        <v>0</v>
      </c>
      <c r="GQ36" s="34">
        <v>0</v>
      </c>
      <c r="GR36" s="34">
        <v>0</v>
      </c>
      <c r="GS36" s="34">
        <v>0</v>
      </c>
      <c r="GT36" s="34">
        <v>1</v>
      </c>
      <c r="GU36" s="34">
        <v>1</v>
      </c>
      <c r="GV36" s="34">
        <v>1</v>
      </c>
      <c r="GW36" s="34">
        <v>1</v>
      </c>
      <c r="GX36" s="34">
        <v>1</v>
      </c>
      <c r="GY36" s="34">
        <v>1</v>
      </c>
      <c r="GZ36" s="34">
        <v>1</v>
      </c>
      <c r="HA36" s="34">
        <v>1</v>
      </c>
      <c r="HB36" s="34">
        <v>1</v>
      </c>
      <c r="HC36" s="34">
        <v>1</v>
      </c>
      <c r="HD36" s="34">
        <v>0</v>
      </c>
      <c r="HE36" s="34">
        <v>0</v>
      </c>
      <c r="HF36" s="34">
        <v>0</v>
      </c>
      <c r="HG36" s="34">
        <v>1</v>
      </c>
      <c r="HH36" s="34">
        <v>1</v>
      </c>
      <c r="HI36" s="34">
        <v>0</v>
      </c>
      <c r="HJ36" s="34">
        <v>1</v>
      </c>
      <c r="HK36" s="34">
        <v>0</v>
      </c>
      <c r="HL36" s="34">
        <v>0</v>
      </c>
      <c r="HM36" s="34">
        <v>1</v>
      </c>
      <c r="HN36" s="34">
        <v>1</v>
      </c>
      <c r="HO36" s="34">
        <v>0</v>
      </c>
      <c r="HP36" s="34">
        <v>0</v>
      </c>
      <c r="HQ36" s="34">
        <v>0</v>
      </c>
      <c r="HR36" s="34">
        <v>0</v>
      </c>
      <c r="HS36" s="34">
        <v>0</v>
      </c>
      <c r="HT36" s="34">
        <v>0</v>
      </c>
      <c r="HU36" s="34">
        <v>0</v>
      </c>
      <c r="HV36" s="34">
        <v>0</v>
      </c>
      <c r="HW36" s="34">
        <v>0</v>
      </c>
      <c r="HX36" s="34">
        <v>1</v>
      </c>
      <c r="HY36" s="34">
        <v>0</v>
      </c>
      <c r="HZ36" s="34">
        <v>0</v>
      </c>
      <c r="IA36" s="34">
        <v>0</v>
      </c>
      <c r="IB36" s="34">
        <v>0</v>
      </c>
      <c r="IC36" s="34">
        <v>1</v>
      </c>
      <c r="ID36" s="34">
        <v>1</v>
      </c>
      <c r="IE36" s="34">
        <v>3</v>
      </c>
      <c r="IF36" s="34">
        <v>0</v>
      </c>
      <c r="IG36" s="34">
        <v>0</v>
      </c>
      <c r="IH36" s="34">
        <v>0</v>
      </c>
      <c r="II36" s="34">
        <v>0</v>
      </c>
      <c r="IJ36" s="34">
        <v>0</v>
      </c>
      <c r="IK36" s="34">
        <v>0</v>
      </c>
      <c r="IL36" s="34">
        <v>0</v>
      </c>
      <c r="IM36" s="34">
        <v>0</v>
      </c>
      <c r="IN36" s="34">
        <v>0</v>
      </c>
      <c r="IO36" s="34">
        <v>0</v>
      </c>
      <c r="IP36" s="34">
        <v>0</v>
      </c>
      <c r="IQ36" s="34">
        <v>0</v>
      </c>
      <c r="IR36" s="34">
        <v>0</v>
      </c>
      <c r="IS36" s="34">
        <v>0</v>
      </c>
      <c r="IT36" s="34">
        <v>0</v>
      </c>
      <c r="IU36" s="34">
        <v>0</v>
      </c>
      <c r="IV36" s="34">
        <v>0</v>
      </c>
      <c r="IW36" s="34">
        <v>0</v>
      </c>
      <c r="IX36" s="34">
        <v>0</v>
      </c>
      <c r="IY36" s="34">
        <v>0</v>
      </c>
      <c r="IZ36" s="34">
        <v>0</v>
      </c>
      <c r="JA36" s="34">
        <v>0</v>
      </c>
      <c r="JB36" s="34">
        <v>0</v>
      </c>
      <c r="JC36" s="34">
        <v>1</v>
      </c>
      <c r="JD36" s="34">
        <v>2</v>
      </c>
      <c r="JE36" s="34">
        <v>3</v>
      </c>
      <c r="JF36" s="34">
        <v>1</v>
      </c>
      <c r="JG36" s="34">
        <v>2</v>
      </c>
      <c r="JH36" s="46">
        <v>1</v>
      </c>
      <c r="JI36" s="46">
        <v>2</v>
      </c>
      <c r="JJ36" s="46">
        <v>1</v>
      </c>
      <c r="JK36" s="46">
        <v>2</v>
      </c>
      <c r="JL36" s="35">
        <v>1</v>
      </c>
      <c r="JM36" s="35">
        <v>1</v>
      </c>
      <c r="JN36" s="46">
        <v>2</v>
      </c>
      <c r="JO36" s="46">
        <v>2</v>
      </c>
      <c r="JP36" s="35">
        <v>2</v>
      </c>
      <c r="JQ36" s="35">
        <v>2</v>
      </c>
      <c r="JR36" s="46">
        <v>0</v>
      </c>
      <c r="JS36" s="35">
        <v>0</v>
      </c>
      <c r="JT36" s="35"/>
      <c r="JU36" s="35">
        <v>1</v>
      </c>
      <c r="JV36" s="35">
        <v>1</v>
      </c>
      <c r="JW36" s="35">
        <v>1</v>
      </c>
      <c r="JX36" s="35">
        <v>1</v>
      </c>
      <c r="JY36" s="35">
        <v>1</v>
      </c>
      <c r="JZ36" s="35">
        <v>3</v>
      </c>
      <c r="KA36" s="35">
        <v>3</v>
      </c>
      <c r="KB36" s="35">
        <v>1</v>
      </c>
      <c r="KC36" s="35">
        <v>0</v>
      </c>
      <c r="KD36" s="46">
        <v>1</v>
      </c>
      <c r="KE36" s="35">
        <v>0</v>
      </c>
      <c r="KF36" s="35">
        <v>0</v>
      </c>
      <c r="KG36" s="36">
        <v>1</v>
      </c>
      <c r="KH36" s="36">
        <v>1</v>
      </c>
      <c r="KI36" s="36">
        <v>1</v>
      </c>
      <c r="KJ36" s="36">
        <v>1</v>
      </c>
      <c r="KK36" s="36">
        <v>2</v>
      </c>
      <c r="KL36" s="36">
        <v>1</v>
      </c>
      <c r="KM36" s="36">
        <v>1</v>
      </c>
      <c r="KN36" s="36">
        <v>1</v>
      </c>
      <c r="KO36" s="36"/>
      <c r="KP36" s="36">
        <v>1</v>
      </c>
      <c r="KQ36" s="36">
        <v>1</v>
      </c>
      <c r="KR36" s="36">
        <v>1</v>
      </c>
      <c r="KS36" s="36">
        <v>1</v>
      </c>
      <c r="KT36" s="36">
        <v>3</v>
      </c>
      <c r="KU36" s="36">
        <v>0</v>
      </c>
      <c r="KV36" s="36">
        <v>2</v>
      </c>
      <c r="KW36" s="36">
        <v>0</v>
      </c>
      <c r="KX36" s="36">
        <v>2</v>
      </c>
      <c r="KY36" s="36">
        <v>0</v>
      </c>
      <c r="KZ36" s="36">
        <v>3</v>
      </c>
      <c r="LA36" s="36">
        <v>0</v>
      </c>
      <c r="LB36" s="36">
        <v>3</v>
      </c>
      <c r="LC36" s="36">
        <v>0</v>
      </c>
      <c r="LD36" s="36">
        <v>3</v>
      </c>
      <c r="LE36" s="36">
        <v>0</v>
      </c>
      <c r="LF36" s="36">
        <v>1</v>
      </c>
      <c r="LG36" s="36">
        <v>1</v>
      </c>
      <c r="LH36" s="36">
        <v>1</v>
      </c>
      <c r="LI36" s="36">
        <v>0</v>
      </c>
      <c r="LJ36" s="36">
        <v>3</v>
      </c>
      <c r="LK36" s="36">
        <v>0</v>
      </c>
      <c r="LL36" s="36">
        <v>0</v>
      </c>
      <c r="LM36" s="36">
        <v>1</v>
      </c>
      <c r="LN36" s="36">
        <v>0</v>
      </c>
      <c r="LO36" s="36">
        <v>0</v>
      </c>
      <c r="LP36" s="36">
        <v>1</v>
      </c>
      <c r="LQ36" s="36">
        <v>1</v>
      </c>
      <c r="LR36" s="36">
        <v>0</v>
      </c>
      <c r="LS36" s="36">
        <v>1</v>
      </c>
      <c r="LT36" s="36">
        <v>1</v>
      </c>
      <c r="LU36" s="36">
        <v>1</v>
      </c>
      <c r="LV36" s="36">
        <v>1</v>
      </c>
      <c r="LW36" s="36">
        <v>1</v>
      </c>
      <c r="LX36" s="36">
        <v>1</v>
      </c>
      <c r="LY36" s="36">
        <v>0</v>
      </c>
      <c r="LZ36" s="36">
        <v>2</v>
      </c>
      <c r="MA36" s="36">
        <v>1</v>
      </c>
      <c r="MB36" s="36">
        <v>1</v>
      </c>
      <c r="MC36" s="36">
        <v>1</v>
      </c>
      <c r="MD36" s="36">
        <v>1</v>
      </c>
      <c r="ME36" s="36">
        <v>1</v>
      </c>
      <c r="MF36" s="36">
        <v>1</v>
      </c>
      <c r="MG36" s="36">
        <v>1</v>
      </c>
      <c r="MH36" s="36">
        <v>2</v>
      </c>
      <c r="MI36" s="36">
        <v>2</v>
      </c>
      <c r="MJ36" s="36">
        <v>2</v>
      </c>
      <c r="MK36" s="36">
        <v>1</v>
      </c>
      <c r="ML36" s="36">
        <v>1</v>
      </c>
      <c r="MM36" s="36">
        <v>1</v>
      </c>
      <c r="MN36" s="36">
        <v>1</v>
      </c>
      <c r="MO36" s="36">
        <v>1</v>
      </c>
      <c r="MP36" s="36">
        <v>0</v>
      </c>
      <c r="MQ36" s="36">
        <v>1</v>
      </c>
      <c r="MR36" s="36">
        <v>1</v>
      </c>
      <c r="MS36" s="36">
        <v>0</v>
      </c>
      <c r="MT36" s="36">
        <v>1</v>
      </c>
      <c r="MU36" s="36">
        <v>1</v>
      </c>
      <c r="MV36" s="36">
        <v>0</v>
      </c>
      <c r="MW36" s="36">
        <v>1</v>
      </c>
      <c r="MX36" s="36"/>
      <c r="MY36" s="37">
        <v>1</v>
      </c>
      <c r="MZ36" s="37">
        <v>1</v>
      </c>
      <c r="NA36" s="37">
        <v>1</v>
      </c>
      <c r="NB36" s="37">
        <v>1</v>
      </c>
      <c r="NC36" s="37">
        <v>1</v>
      </c>
      <c r="ND36" s="37">
        <v>0</v>
      </c>
      <c r="NE36" s="46">
        <v>1</v>
      </c>
      <c r="NF36" s="46">
        <v>0</v>
      </c>
      <c r="NG36" s="37">
        <v>0</v>
      </c>
      <c r="NH36" s="37">
        <v>1</v>
      </c>
      <c r="NI36" s="37">
        <v>1</v>
      </c>
      <c r="NJ36" s="37">
        <v>1</v>
      </c>
    </row>
    <row r="37" spans="1:374" x14ac:dyDescent="0.25">
      <c r="A37" s="2">
        <v>78</v>
      </c>
      <c r="B37" s="2" t="s">
        <v>114</v>
      </c>
      <c r="C37" s="31">
        <v>44070.35833333333</v>
      </c>
      <c r="D37" s="32" t="s">
        <v>122</v>
      </c>
      <c r="E37" s="32" t="s">
        <v>200</v>
      </c>
      <c r="F37" s="32" t="s">
        <v>124</v>
      </c>
      <c r="G37" s="32" t="s">
        <v>201</v>
      </c>
      <c r="H37" s="33" t="s">
        <v>126</v>
      </c>
      <c r="I37" s="33" t="s">
        <v>127</v>
      </c>
      <c r="J37" s="33" t="s">
        <v>202</v>
      </c>
      <c r="K37" s="33">
        <v>1</v>
      </c>
      <c r="L37" s="33">
        <v>53</v>
      </c>
      <c r="M37" s="33">
        <v>3</v>
      </c>
      <c r="N37" s="33"/>
      <c r="O37" s="33"/>
      <c r="P37" s="33">
        <v>3</v>
      </c>
      <c r="Q37" s="33"/>
      <c r="R37" s="33"/>
      <c r="S37" s="33"/>
      <c r="T37" s="33"/>
      <c r="U37" s="33"/>
      <c r="V37" s="33"/>
      <c r="W37" s="33"/>
      <c r="X37" s="33"/>
      <c r="Y37" s="33"/>
      <c r="Z37" s="33"/>
      <c r="AA37" s="33"/>
      <c r="AB37" s="33"/>
      <c r="AC37" s="33"/>
      <c r="AD37" s="33"/>
      <c r="AE37" s="33"/>
      <c r="AF37" s="33"/>
      <c r="AG37" s="33"/>
      <c r="AH37" s="33"/>
      <c r="AI37" s="33">
        <v>6</v>
      </c>
      <c r="AJ37" s="33"/>
      <c r="AK37" s="33"/>
      <c r="AL37" s="33"/>
      <c r="AM37" s="33"/>
      <c r="AN37" s="33"/>
      <c r="AO37" s="33"/>
      <c r="AP37" s="33"/>
      <c r="AQ37" s="33"/>
      <c r="AR37" s="33"/>
      <c r="AS37" s="33"/>
      <c r="AT37" s="33"/>
      <c r="AU37" s="33"/>
      <c r="AV37" s="33"/>
      <c r="AW37" s="33">
        <v>2</v>
      </c>
      <c r="AX37" s="33">
        <v>1</v>
      </c>
      <c r="AY37" s="33">
        <v>0</v>
      </c>
      <c r="AZ37" s="34">
        <v>1</v>
      </c>
      <c r="BA37" s="34">
        <v>0</v>
      </c>
      <c r="BB37" s="34">
        <v>0</v>
      </c>
      <c r="BC37" s="34">
        <v>0</v>
      </c>
      <c r="BD37" s="34">
        <v>0</v>
      </c>
      <c r="BE37" s="34">
        <v>0</v>
      </c>
      <c r="BF37" s="34">
        <v>0</v>
      </c>
      <c r="BG37" s="34">
        <v>0</v>
      </c>
      <c r="BH37" s="34">
        <v>0</v>
      </c>
      <c r="BI37" s="34">
        <v>0</v>
      </c>
      <c r="BJ37" s="34">
        <v>0</v>
      </c>
      <c r="BK37" s="34">
        <v>1</v>
      </c>
      <c r="BL37" s="34">
        <v>0</v>
      </c>
      <c r="BM37" s="34"/>
      <c r="BN37" s="34">
        <v>0</v>
      </c>
      <c r="BO37" s="34">
        <v>0</v>
      </c>
      <c r="BP37" s="34">
        <v>0</v>
      </c>
      <c r="BQ37" s="34">
        <v>0</v>
      </c>
      <c r="BR37" s="34">
        <v>0</v>
      </c>
      <c r="BS37" s="34">
        <v>0</v>
      </c>
      <c r="BT37" s="34">
        <v>0</v>
      </c>
      <c r="BU37" s="34">
        <v>0</v>
      </c>
      <c r="BV37" s="34">
        <v>0</v>
      </c>
      <c r="BW37" s="34">
        <v>1</v>
      </c>
      <c r="BX37" s="34">
        <v>0</v>
      </c>
      <c r="BY37" s="34">
        <v>0</v>
      </c>
      <c r="BZ37" s="34">
        <v>0</v>
      </c>
      <c r="CA37" s="34">
        <v>0</v>
      </c>
      <c r="CB37" s="34">
        <v>0</v>
      </c>
      <c r="CC37" s="34">
        <v>0</v>
      </c>
      <c r="CD37" s="34">
        <v>0</v>
      </c>
      <c r="CE37" s="34">
        <v>0</v>
      </c>
      <c r="CF37" s="34">
        <v>0</v>
      </c>
      <c r="CG37" s="34">
        <v>0</v>
      </c>
      <c r="CH37" s="34">
        <v>1</v>
      </c>
      <c r="CI37" s="34">
        <v>0</v>
      </c>
      <c r="CJ37" s="34">
        <v>0</v>
      </c>
      <c r="CK37" s="34">
        <v>0</v>
      </c>
      <c r="CL37" s="34">
        <v>0</v>
      </c>
      <c r="CM37" s="34">
        <v>0</v>
      </c>
      <c r="CN37" s="34">
        <v>0</v>
      </c>
      <c r="CO37" s="34">
        <v>0</v>
      </c>
      <c r="CP37" s="34">
        <v>0</v>
      </c>
      <c r="CQ37" s="34">
        <v>0</v>
      </c>
      <c r="CR37" s="34">
        <v>0</v>
      </c>
      <c r="CS37" s="34">
        <v>1</v>
      </c>
      <c r="CT37" s="34">
        <v>0</v>
      </c>
      <c r="CU37" s="34">
        <v>0</v>
      </c>
      <c r="CV37" s="34">
        <v>0</v>
      </c>
      <c r="CW37" s="34">
        <v>0</v>
      </c>
      <c r="CX37" s="34">
        <v>0</v>
      </c>
      <c r="CY37" s="34">
        <v>1</v>
      </c>
      <c r="CZ37" s="34">
        <v>0</v>
      </c>
      <c r="DA37" s="34">
        <v>1</v>
      </c>
      <c r="DB37" s="34"/>
      <c r="DC37" s="34">
        <v>0</v>
      </c>
      <c r="DD37" s="34">
        <v>0</v>
      </c>
      <c r="DE37" s="34">
        <v>0</v>
      </c>
      <c r="DF37" s="34">
        <v>0</v>
      </c>
      <c r="DG37" s="34">
        <v>0</v>
      </c>
      <c r="DH37" s="34"/>
      <c r="DI37" s="34"/>
      <c r="DJ37" s="34"/>
      <c r="DK37" s="34"/>
      <c r="DL37" s="34"/>
      <c r="DM37" s="34"/>
      <c r="DN37" s="34"/>
      <c r="DO37" s="34"/>
      <c r="DP37" s="34">
        <v>0</v>
      </c>
      <c r="DQ37" s="34">
        <v>1</v>
      </c>
      <c r="DR37" s="34">
        <v>0</v>
      </c>
      <c r="DS37" s="34">
        <v>1</v>
      </c>
      <c r="DT37" s="34">
        <v>0</v>
      </c>
      <c r="DU37" s="34">
        <v>0</v>
      </c>
      <c r="DV37" s="34">
        <v>1</v>
      </c>
      <c r="DW37" s="34">
        <v>0</v>
      </c>
      <c r="DX37" s="34">
        <v>0</v>
      </c>
      <c r="DY37" s="34">
        <v>1</v>
      </c>
      <c r="DZ37" s="34">
        <v>1</v>
      </c>
      <c r="EA37" s="34">
        <v>0</v>
      </c>
      <c r="EB37" s="34">
        <v>1</v>
      </c>
      <c r="EC37" s="34">
        <v>0</v>
      </c>
      <c r="ED37" s="34">
        <v>0</v>
      </c>
      <c r="EE37" s="34">
        <v>0</v>
      </c>
      <c r="EF37" s="34">
        <v>0</v>
      </c>
      <c r="EG37" s="34">
        <v>0</v>
      </c>
      <c r="EH37" s="34">
        <v>0</v>
      </c>
      <c r="EI37" s="34">
        <v>0</v>
      </c>
      <c r="EJ37" s="34">
        <v>0</v>
      </c>
      <c r="EK37" s="34">
        <v>0</v>
      </c>
      <c r="EL37" s="34">
        <v>0</v>
      </c>
      <c r="EM37" s="34"/>
      <c r="EN37" s="34">
        <v>0</v>
      </c>
      <c r="EO37" s="34">
        <v>0</v>
      </c>
      <c r="EP37" s="34">
        <v>0</v>
      </c>
      <c r="EQ37" s="34">
        <v>0</v>
      </c>
      <c r="ER37" s="34">
        <v>0</v>
      </c>
      <c r="ES37" s="34">
        <v>0</v>
      </c>
      <c r="ET37" s="34">
        <v>0</v>
      </c>
      <c r="EU37" s="34">
        <v>0</v>
      </c>
      <c r="EV37" s="34">
        <v>0</v>
      </c>
      <c r="EW37" s="34">
        <v>0</v>
      </c>
      <c r="EX37" s="34">
        <v>0</v>
      </c>
      <c r="EY37" s="34">
        <v>0</v>
      </c>
      <c r="EZ37" s="34">
        <v>0</v>
      </c>
      <c r="FA37" s="34">
        <v>1</v>
      </c>
      <c r="FB37" s="34">
        <v>1</v>
      </c>
      <c r="FC37" s="34">
        <v>0</v>
      </c>
      <c r="FD37" s="34">
        <v>0</v>
      </c>
      <c r="FE37" s="34">
        <v>0</v>
      </c>
      <c r="FF37" s="34">
        <v>0</v>
      </c>
      <c r="FG37" s="34">
        <v>1</v>
      </c>
      <c r="FH37" s="34">
        <v>0</v>
      </c>
      <c r="FI37" s="34">
        <v>1</v>
      </c>
      <c r="FJ37" s="34">
        <v>0</v>
      </c>
      <c r="FK37" s="34">
        <v>0</v>
      </c>
      <c r="FL37" s="34">
        <v>1</v>
      </c>
      <c r="FM37" s="34">
        <v>0</v>
      </c>
      <c r="FN37" s="34">
        <v>0</v>
      </c>
      <c r="FO37" s="34">
        <v>0</v>
      </c>
      <c r="FP37" s="34">
        <v>0</v>
      </c>
      <c r="FQ37" s="34">
        <v>0</v>
      </c>
      <c r="FR37" s="34">
        <v>0</v>
      </c>
      <c r="FS37" s="34">
        <v>0</v>
      </c>
      <c r="FT37" s="34">
        <v>0</v>
      </c>
      <c r="FU37" s="34">
        <v>0</v>
      </c>
      <c r="FV37" s="34">
        <v>0</v>
      </c>
      <c r="FW37" s="34">
        <v>0</v>
      </c>
      <c r="FX37" s="34">
        <v>1</v>
      </c>
      <c r="FY37" s="34">
        <v>1</v>
      </c>
      <c r="FZ37" s="34">
        <v>0</v>
      </c>
      <c r="GA37" s="34">
        <v>0</v>
      </c>
      <c r="GB37" s="34">
        <v>0</v>
      </c>
      <c r="GC37" s="34">
        <v>0</v>
      </c>
      <c r="GD37" s="34">
        <v>1</v>
      </c>
      <c r="GE37" s="34">
        <v>0</v>
      </c>
      <c r="GF37" s="34">
        <v>1</v>
      </c>
      <c r="GG37" s="34">
        <v>0</v>
      </c>
      <c r="GH37" s="34">
        <v>0</v>
      </c>
      <c r="GI37" s="34">
        <v>1</v>
      </c>
      <c r="GJ37" s="34">
        <v>0</v>
      </c>
      <c r="GK37" s="34">
        <v>0</v>
      </c>
      <c r="GL37" s="34">
        <v>0</v>
      </c>
      <c r="GM37" s="34">
        <v>0</v>
      </c>
      <c r="GN37" s="34">
        <v>0</v>
      </c>
      <c r="GO37" s="34">
        <v>0</v>
      </c>
      <c r="GP37" s="34">
        <v>0</v>
      </c>
      <c r="GQ37" s="34">
        <v>0</v>
      </c>
      <c r="GR37" s="34">
        <v>0</v>
      </c>
      <c r="GS37" s="34">
        <v>0</v>
      </c>
      <c r="GT37" s="34">
        <v>1</v>
      </c>
      <c r="GU37" s="34">
        <v>1</v>
      </c>
      <c r="GV37" s="34">
        <v>1</v>
      </c>
      <c r="GW37" s="34">
        <v>1</v>
      </c>
      <c r="GX37" s="34">
        <v>1</v>
      </c>
      <c r="GY37" s="34">
        <v>1</v>
      </c>
      <c r="GZ37" s="34">
        <v>1</v>
      </c>
      <c r="HA37" s="34">
        <v>0</v>
      </c>
      <c r="HB37" s="34">
        <v>0</v>
      </c>
      <c r="HC37" s="34">
        <v>0</v>
      </c>
      <c r="HD37" s="34">
        <v>0</v>
      </c>
      <c r="HE37" s="34">
        <v>0</v>
      </c>
      <c r="HF37" s="34">
        <v>0</v>
      </c>
      <c r="HG37" s="34">
        <v>0</v>
      </c>
      <c r="HH37" s="34">
        <v>0</v>
      </c>
      <c r="HI37" s="34">
        <v>0</v>
      </c>
      <c r="HJ37" s="34">
        <v>0</v>
      </c>
      <c r="HK37" s="34">
        <v>0</v>
      </c>
      <c r="HL37" s="34">
        <v>0</v>
      </c>
      <c r="HM37" s="34">
        <v>0</v>
      </c>
      <c r="HN37" s="34">
        <v>0</v>
      </c>
      <c r="HO37" s="34">
        <v>0</v>
      </c>
      <c r="HP37" s="34">
        <v>0</v>
      </c>
      <c r="HQ37" s="34">
        <v>0</v>
      </c>
      <c r="HR37" s="34">
        <v>0</v>
      </c>
      <c r="HS37" s="34">
        <v>0</v>
      </c>
      <c r="HT37" s="34">
        <v>0</v>
      </c>
      <c r="HU37" s="34">
        <v>0</v>
      </c>
      <c r="HV37" s="34">
        <v>0</v>
      </c>
      <c r="HW37" s="34">
        <v>0</v>
      </c>
      <c r="HX37" s="34">
        <v>1</v>
      </c>
      <c r="HY37" s="34">
        <v>0</v>
      </c>
      <c r="HZ37" s="34">
        <v>0</v>
      </c>
      <c r="IA37" s="34">
        <v>0</v>
      </c>
      <c r="IB37" s="34">
        <v>1</v>
      </c>
      <c r="IC37" s="34">
        <v>1</v>
      </c>
      <c r="ID37" s="34">
        <v>1</v>
      </c>
      <c r="IE37" s="34">
        <v>3</v>
      </c>
      <c r="IF37" s="34">
        <v>0</v>
      </c>
      <c r="IG37" s="34">
        <v>0</v>
      </c>
      <c r="IH37" s="34">
        <v>0</v>
      </c>
      <c r="II37" s="34">
        <v>0</v>
      </c>
      <c r="IJ37" s="34">
        <v>0</v>
      </c>
      <c r="IK37" s="34">
        <v>0</v>
      </c>
      <c r="IL37" s="34">
        <v>0</v>
      </c>
      <c r="IM37" s="34">
        <v>0</v>
      </c>
      <c r="IN37" s="34">
        <v>0</v>
      </c>
      <c r="IO37" s="34">
        <v>0</v>
      </c>
      <c r="IP37" s="34">
        <v>0</v>
      </c>
      <c r="IQ37" s="34">
        <v>0</v>
      </c>
      <c r="IR37" s="34">
        <v>0</v>
      </c>
      <c r="IS37" s="34">
        <v>0</v>
      </c>
      <c r="IT37" s="34">
        <v>0</v>
      </c>
      <c r="IU37" s="34">
        <v>0</v>
      </c>
      <c r="IV37" s="34">
        <v>0</v>
      </c>
      <c r="IW37" s="34">
        <v>0</v>
      </c>
      <c r="IX37" s="34">
        <v>0</v>
      </c>
      <c r="IY37" s="34">
        <v>0</v>
      </c>
      <c r="IZ37" s="34">
        <v>0</v>
      </c>
      <c r="JA37" s="34">
        <v>0</v>
      </c>
      <c r="JB37" s="34">
        <v>1</v>
      </c>
      <c r="JC37" s="34">
        <v>1</v>
      </c>
      <c r="JD37" s="34">
        <v>2</v>
      </c>
      <c r="JE37" s="34">
        <v>1</v>
      </c>
      <c r="JF37" s="34">
        <v>1</v>
      </c>
      <c r="JG37" s="34">
        <v>1</v>
      </c>
      <c r="JH37" s="46">
        <v>2</v>
      </c>
      <c r="JI37" s="46">
        <v>2</v>
      </c>
      <c r="JJ37" s="46">
        <v>1</v>
      </c>
      <c r="JK37" s="46">
        <v>2</v>
      </c>
      <c r="JL37" s="35">
        <v>1</v>
      </c>
      <c r="JM37" s="35">
        <v>2</v>
      </c>
      <c r="JN37" s="46">
        <v>1</v>
      </c>
      <c r="JO37" s="46">
        <v>1</v>
      </c>
      <c r="JP37" s="35">
        <v>1</v>
      </c>
      <c r="JQ37" s="35">
        <v>2</v>
      </c>
      <c r="JR37" s="46">
        <v>1</v>
      </c>
      <c r="JS37" s="35">
        <v>1</v>
      </c>
      <c r="JT37" s="35">
        <v>1</v>
      </c>
      <c r="JU37" s="35">
        <v>3</v>
      </c>
      <c r="JV37" s="35">
        <v>1</v>
      </c>
      <c r="JW37" s="35">
        <v>1</v>
      </c>
      <c r="JX37" s="35">
        <v>3</v>
      </c>
      <c r="JY37" s="35">
        <v>3</v>
      </c>
      <c r="JZ37" s="35">
        <v>3</v>
      </c>
      <c r="KA37" s="35">
        <v>3</v>
      </c>
      <c r="KB37" s="35">
        <v>1</v>
      </c>
      <c r="KC37" s="35">
        <v>0</v>
      </c>
      <c r="KD37" s="46">
        <v>0</v>
      </c>
      <c r="KE37" s="35">
        <v>0</v>
      </c>
      <c r="KF37" s="35">
        <v>0</v>
      </c>
      <c r="KG37" s="36">
        <v>1</v>
      </c>
      <c r="KH37" s="36">
        <v>1</v>
      </c>
      <c r="KI37" s="36">
        <v>1</v>
      </c>
      <c r="KJ37" s="36">
        <v>1</v>
      </c>
      <c r="KK37" s="36">
        <v>1</v>
      </c>
      <c r="KL37" s="36">
        <v>1</v>
      </c>
      <c r="KM37" s="36">
        <v>1</v>
      </c>
      <c r="KN37" s="36">
        <v>1</v>
      </c>
      <c r="KO37" s="36"/>
      <c r="KP37" s="36">
        <v>1</v>
      </c>
      <c r="KQ37" s="36">
        <v>1</v>
      </c>
      <c r="KR37" s="36">
        <v>1</v>
      </c>
      <c r="KS37" s="36">
        <v>1</v>
      </c>
      <c r="KT37" s="36">
        <v>1</v>
      </c>
      <c r="KU37" s="36">
        <v>0</v>
      </c>
      <c r="KV37" s="36">
        <v>3</v>
      </c>
      <c r="KW37" s="36">
        <v>0</v>
      </c>
      <c r="KX37" s="36">
        <v>3</v>
      </c>
      <c r="KY37" s="36">
        <v>0</v>
      </c>
      <c r="KZ37" s="36">
        <v>3</v>
      </c>
      <c r="LA37" s="36">
        <v>0</v>
      </c>
      <c r="LB37" s="36">
        <v>3</v>
      </c>
      <c r="LC37" s="36">
        <v>0</v>
      </c>
      <c r="LD37" s="36">
        <v>3</v>
      </c>
      <c r="LE37" s="36">
        <v>0</v>
      </c>
      <c r="LF37" s="36">
        <v>1</v>
      </c>
      <c r="LG37" s="36">
        <v>1</v>
      </c>
      <c r="LH37" s="36">
        <v>1</v>
      </c>
      <c r="LI37" s="36">
        <v>0</v>
      </c>
      <c r="LJ37" s="36">
        <v>3</v>
      </c>
      <c r="LK37" s="36">
        <v>0</v>
      </c>
      <c r="LL37" s="36">
        <v>1</v>
      </c>
      <c r="LM37" s="36">
        <v>1</v>
      </c>
      <c r="LN37" s="36">
        <v>1</v>
      </c>
      <c r="LO37" s="36">
        <v>1</v>
      </c>
      <c r="LP37" s="36">
        <v>1</v>
      </c>
      <c r="LQ37" s="36">
        <v>1</v>
      </c>
      <c r="LR37" s="36">
        <v>0</v>
      </c>
      <c r="LS37" s="36">
        <v>1</v>
      </c>
      <c r="LT37" s="36">
        <v>1</v>
      </c>
      <c r="LU37" s="36">
        <v>1</v>
      </c>
      <c r="LV37" s="36">
        <v>1</v>
      </c>
      <c r="LW37" s="36">
        <v>1</v>
      </c>
      <c r="LX37" s="36">
        <v>1</v>
      </c>
      <c r="LY37" s="36">
        <v>0</v>
      </c>
      <c r="LZ37" s="36">
        <v>1</v>
      </c>
      <c r="MA37" s="36">
        <v>1</v>
      </c>
      <c r="MB37" s="36">
        <v>1</v>
      </c>
      <c r="MC37" s="36">
        <v>1</v>
      </c>
      <c r="MD37" s="36">
        <v>1</v>
      </c>
      <c r="ME37" s="36">
        <v>1</v>
      </c>
      <c r="MF37" s="36">
        <v>1</v>
      </c>
      <c r="MG37" s="36">
        <v>1</v>
      </c>
      <c r="MH37" s="36">
        <v>1</v>
      </c>
      <c r="MI37" s="36">
        <v>1</v>
      </c>
      <c r="MJ37" s="36">
        <v>1</v>
      </c>
      <c r="MK37" s="36">
        <v>0</v>
      </c>
      <c r="ML37" s="36">
        <v>1</v>
      </c>
      <c r="MM37" s="36">
        <v>1</v>
      </c>
      <c r="MN37" s="36">
        <v>1</v>
      </c>
      <c r="MO37" s="36">
        <v>1</v>
      </c>
      <c r="MP37" s="36">
        <v>0</v>
      </c>
      <c r="MQ37" s="36">
        <v>1</v>
      </c>
      <c r="MR37" s="36">
        <v>1</v>
      </c>
      <c r="MS37" s="36">
        <v>1</v>
      </c>
      <c r="MT37" s="36">
        <v>1</v>
      </c>
      <c r="MU37" s="36">
        <v>1</v>
      </c>
      <c r="MV37" s="36">
        <v>0</v>
      </c>
      <c r="MW37" s="36">
        <v>1</v>
      </c>
      <c r="MX37" s="36"/>
      <c r="MY37" s="37">
        <v>1</v>
      </c>
      <c r="MZ37" s="37">
        <v>1</v>
      </c>
      <c r="NA37" s="37">
        <v>1</v>
      </c>
      <c r="NB37" s="37">
        <v>1</v>
      </c>
      <c r="NC37" s="37">
        <v>1</v>
      </c>
      <c r="ND37" s="37">
        <v>0</v>
      </c>
      <c r="NE37" s="46">
        <v>1</v>
      </c>
      <c r="NF37" s="46">
        <v>0</v>
      </c>
      <c r="NG37" s="37">
        <v>0</v>
      </c>
      <c r="NH37" s="37">
        <v>1</v>
      </c>
      <c r="NI37" s="37">
        <v>1</v>
      </c>
      <c r="NJ37" s="37">
        <v>0</v>
      </c>
    </row>
    <row r="38" spans="1:374" x14ac:dyDescent="0.25">
      <c r="A38" s="2">
        <v>80</v>
      </c>
      <c r="B38" s="2" t="s">
        <v>114</v>
      </c>
      <c r="C38" s="31">
        <v>44070.753472222219</v>
      </c>
      <c r="D38" s="32" t="s">
        <v>354</v>
      </c>
      <c r="E38" s="32" t="s">
        <v>355</v>
      </c>
      <c r="F38" s="32" t="s">
        <v>356</v>
      </c>
      <c r="G38" s="32" t="s">
        <v>357</v>
      </c>
      <c r="H38" s="33" t="s">
        <v>223</v>
      </c>
      <c r="I38" s="33" t="s">
        <v>313</v>
      </c>
      <c r="J38" s="33" t="s">
        <v>358</v>
      </c>
      <c r="K38" s="33">
        <v>2</v>
      </c>
      <c r="L38" s="33">
        <v>23</v>
      </c>
      <c r="M38" s="33">
        <v>2</v>
      </c>
      <c r="N38" s="33"/>
      <c r="O38" s="33">
        <v>6</v>
      </c>
      <c r="P38" s="33"/>
      <c r="Q38" s="33"/>
      <c r="R38" s="33"/>
      <c r="S38" s="33"/>
      <c r="T38" s="33"/>
      <c r="U38" s="33"/>
      <c r="V38" s="33"/>
      <c r="W38" s="33"/>
      <c r="X38" s="33"/>
      <c r="Y38" s="33"/>
      <c r="Z38" s="33"/>
      <c r="AA38" s="33"/>
      <c r="AB38" s="33"/>
      <c r="AC38" s="33"/>
      <c r="AD38" s="33">
        <v>3</v>
      </c>
      <c r="AE38" s="33"/>
      <c r="AF38" s="33"/>
      <c r="AG38" s="33"/>
      <c r="AH38" s="33"/>
      <c r="AI38" s="33"/>
      <c r="AJ38" s="33"/>
      <c r="AK38" s="33"/>
      <c r="AL38" s="33"/>
      <c r="AM38" s="33"/>
      <c r="AN38" s="33"/>
      <c r="AO38" s="33"/>
      <c r="AP38" s="33"/>
      <c r="AQ38" s="33"/>
      <c r="AR38" s="33"/>
      <c r="AS38" s="33"/>
      <c r="AT38" s="33"/>
      <c r="AU38" s="33"/>
      <c r="AV38" s="33"/>
      <c r="AW38" s="33">
        <v>2</v>
      </c>
      <c r="AX38" s="33">
        <v>2</v>
      </c>
      <c r="AY38" s="33">
        <v>0</v>
      </c>
      <c r="AZ38" s="34">
        <v>1</v>
      </c>
      <c r="BA38" s="34">
        <v>0</v>
      </c>
      <c r="BB38" s="34">
        <v>0</v>
      </c>
      <c r="BC38" s="34">
        <v>0</v>
      </c>
      <c r="BD38" s="34">
        <v>0</v>
      </c>
      <c r="BE38" s="34">
        <v>0</v>
      </c>
      <c r="BF38" s="34">
        <v>0</v>
      </c>
      <c r="BG38" s="34">
        <v>0</v>
      </c>
      <c r="BH38" s="34">
        <v>0</v>
      </c>
      <c r="BI38" s="34">
        <v>0</v>
      </c>
      <c r="BJ38" s="34">
        <v>0</v>
      </c>
      <c r="BK38" s="34">
        <v>1</v>
      </c>
      <c r="BL38" s="34">
        <v>0</v>
      </c>
      <c r="BM38" s="34"/>
      <c r="BN38" s="34">
        <v>0</v>
      </c>
      <c r="BO38" s="34">
        <v>0</v>
      </c>
      <c r="BP38" s="34">
        <v>0</v>
      </c>
      <c r="BQ38" s="34">
        <v>0</v>
      </c>
      <c r="BR38" s="34">
        <v>0</v>
      </c>
      <c r="BS38" s="34">
        <v>0</v>
      </c>
      <c r="BT38" s="34">
        <v>0</v>
      </c>
      <c r="BU38" s="34">
        <v>0</v>
      </c>
      <c r="BV38" s="34">
        <v>0</v>
      </c>
      <c r="BW38" s="34">
        <v>1</v>
      </c>
      <c r="BX38" s="34">
        <v>0</v>
      </c>
      <c r="BY38" s="34">
        <v>0</v>
      </c>
      <c r="BZ38" s="34">
        <v>0</v>
      </c>
      <c r="CA38" s="34">
        <v>0</v>
      </c>
      <c r="CB38" s="34">
        <v>0</v>
      </c>
      <c r="CC38" s="34">
        <v>1</v>
      </c>
      <c r="CD38" s="34">
        <v>0</v>
      </c>
      <c r="CE38" s="34">
        <v>0</v>
      </c>
      <c r="CF38" s="34">
        <v>0</v>
      </c>
      <c r="CG38" s="34">
        <v>0</v>
      </c>
      <c r="CH38" s="34">
        <v>0</v>
      </c>
      <c r="CI38" s="34">
        <v>0</v>
      </c>
      <c r="CJ38" s="34">
        <v>0</v>
      </c>
      <c r="CK38" s="34">
        <v>0</v>
      </c>
      <c r="CL38" s="34">
        <v>0</v>
      </c>
      <c r="CM38" s="34">
        <v>0</v>
      </c>
      <c r="CN38" s="34">
        <v>0</v>
      </c>
      <c r="CO38" s="34">
        <v>0</v>
      </c>
      <c r="CP38" s="34">
        <v>0</v>
      </c>
      <c r="CQ38" s="34">
        <v>0</v>
      </c>
      <c r="CR38" s="34">
        <v>0</v>
      </c>
      <c r="CS38" s="34">
        <v>1</v>
      </c>
      <c r="CT38" s="34">
        <v>0</v>
      </c>
      <c r="CU38" s="34">
        <v>0</v>
      </c>
      <c r="CV38" s="34">
        <v>0</v>
      </c>
      <c r="CW38" s="34">
        <v>0</v>
      </c>
      <c r="CX38" s="34">
        <v>0</v>
      </c>
      <c r="CY38" s="34">
        <v>1</v>
      </c>
      <c r="CZ38" s="34">
        <v>0</v>
      </c>
      <c r="DA38" s="34">
        <v>1</v>
      </c>
      <c r="DB38" s="34"/>
      <c r="DC38" s="34">
        <v>0</v>
      </c>
      <c r="DD38" s="34">
        <v>0</v>
      </c>
      <c r="DE38" s="34">
        <v>2</v>
      </c>
      <c r="DF38" s="34">
        <v>0</v>
      </c>
      <c r="DG38" s="34">
        <v>0</v>
      </c>
      <c r="DH38" s="34"/>
      <c r="DI38" s="34"/>
      <c r="DJ38" s="34"/>
      <c r="DK38" s="34"/>
      <c r="DL38" s="34"/>
      <c r="DM38" s="34"/>
      <c r="DN38" s="34"/>
      <c r="DO38" s="34"/>
      <c r="DP38" s="34">
        <v>1</v>
      </c>
      <c r="DQ38" s="34">
        <v>1</v>
      </c>
      <c r="DR38" s="34">
        <v>1</v>
      </c>
      <c r="DS38" s="34">
        <v>1</v>
      </c>
      <c r="DT38" s="34">
        <v>0</v>
      </c>
      <c r="DU38" s="34">
        <v>1</v>
      </c>
      <c r="DV38" s="34">
        <v>0</v>
      </c>
      <c r="DW38" s="34">
        <v>0</v>
      </c>
      <c r="DX38" s="34">
        <v>0</v>
      </c>
      <c r="DY38" s="34">
        <v>0</v>
      </c>
      <c r="DZ38" s="34">
        <v>1</v>
      </c>
      <c r="EA38" s="34">
        <v>0</v>
      </c>
      <c r="EB38" s="34">
        <v>1</v>
      </c>
      <c r="EC38" s="34">
        <v>0</v>
      </c>
      <c r="ED38" s="34">
        <v>0</v>
      </c>
      <c r="EE38" s="34">
        <v>0</v>
      </c>
      <c r="EF38" s="34">
        <v>0</v>
      </c>
      <c r="EG38" s="34">
        <v>0</v>
      </c>
      <c r="EH38" s="34">
        <v>0</v>
      </c>
      <c r="EI38" s="34">
        <v>0</v>
      </c>
      <c r="EJ38" s="34">
        <v>0</v>
      </c>
      <c r="EK38" s="34">
        <v>0</v>
      </c>
      <c r="EL38" s="34">
        <v>0</v>
      </c>
      <c r="EM38" s="34"/>
      <c r="EN38" s="34">
        <v>0</v>
      </c>
      <c r="EO38" s="34">
        <v>0</v>
      </c>
      <c r="EP38" s="34">
        <v>0</v>
      </c>
      <c r="EQ38" s="34">
        <v>0</v>
      </c>
      <c r="ER38" s="34">
        <v>0</v>
      </c>
      <c r="ES38" s="34">
        <v>0</v>
      </c>
      <c r="ET38" s="34">
        <v>0</v>
      </c>
      <c r="EU38" s="34">
        <v>0</v>
      </c>
      <c r="EV38" s="34">
        <v>0</v>
      </c>
      <c r="EW38" s="34">
        <v>0</v>
      </c>
      <c r="EX38" s="34">
        <v>0</v>
      </c>
      <c r="EY38" s="34">
        <v>0</v>
      </c>
      <c r="EZ38" s="34">
        <v>0</v>
      </c>
      <c r="FA38" s="34">
        <v>1</v>
      </c>
      <c r="FB38" s="34">
        <v>1</v>
      </c>
      <c r="FC38" s="34">
        <v>0</v>
      </c>
      <c r="FD38" s="34">
        <v>0</v>
      </c>
      <c r="FE38" s="34">
        <v>0</v>
      </c>
      <c r="FF38" s="34">
        <v>0</v>
      </c>
      <c r="FG38" s="34">
        <v>1</v>
      </c>
      <c r="FH38" s="34">
        <v>1</v>
      </c>
      <c r="FI38" s="34">
        <v>1</v>
      </c>
      <c r="FJ38" s="34">
        <v>0</v>
      </c>
      <c r="FK38" s="34">
        <v>0</v>
      </c>
      <c r="FL38" s="34">
        <v>1</v>
      </c>
      <c r="FM38" s="34">
        <v>0</v>
      </c>
      <c r="FN38" s="34">
        <v>0</v>
      </c>
      <c r="FO38" s="34">
        <v>0</v>
      </c>
      <c r="FP38" s="34">
        <v>0</v>
      </c>
      <c r="FQ38" s="34">
        <v>0</v>
      </c>
      <c r="FR38" s="34">
        <v>0</v>
      </c>
      <c r="FS38" s="34">
        <v>0</v>
      </c>
      <c r="FT38" s="34">
        <v>0</v>
      </c>
      <c r="FU38" s="34">
        <v>0</v>
      </c>
      <c r="FV38" s="34">
        <v>0</v>
      </c>
      <c r="FW38" s="34">
        <v>0</v>
      </c>
      <c r="FX38" s="34">
        <v>1</v>
      </c>
      <c r="FY38" s="34">
        <v>1</v>
      </c>
      <c r="FZ38" s="34">
        <v>0</v>
      </c>
      <c r="GA38" s="34">
        <v>0</v>
      </c>
      <c r="GB38" s="34">
        <v>0</v>
      </c>
      <c r="GC38" s="34">
        <v>0</v>
      </c>
      <c r="GD38" s="34">
        <v>1</v>
      </c>
      <c r="GE38" s="34">
        <v>1</v>
      </c>
      <c r="GF38" s="34">
        <v>1</v>
      </c>
      <c r="GG38" s="34">
        <v>0</v>
      </c>
      <c r="GH38" s="34">
        <v>0</v>
      </c>
      <c r="GI38" s="34">
        <v>1</v>
      </c>
      <c r="GJ38" s="34">
        <v>0</v>
      </c>
      <c r="GK38" s="34">
        <v>0</v>
      </c>
      <c r="GL38" s="34">
        <v>0</v>
      </c>
      <c r="GM38" s="34">
        <v>0</v>
      </c>
      <c r="GN38" s="34">
        <v>0</v>
      </c>
      <c r="GO38" s="34">
        <v>0</v>
      </c>
      <c r="GP38" s="34">
        <v>0</v>
      </c>
      <c r="GQ38" s="34">
        <v>0</v>
      </c>
      <c r="GR38" s="34">
        <v>0</v>
      </c>
      <c r="GS38" s="34">
        <v>0</v>
      </c>
      <c r="GT38" s="34">
        <v>1</v>
      </c>
      <c r="GU38" s="34">
        <v>1</v>
      </c>
      <c r="GV38" s="34">
        <v>1</v>
      </c>
      <c r="GW38" s="34">
        <v>1</v>
      </c>
      <c r="GX38" s="34">
        <v>1</v>
      </c>
      <c r="GY38" s="34">
        <v>1</v>
      </c>
      <c r="GZ38" s="34">
        <v>1</v>
      </c>
      <c r="HA38" s="34">
        <v>1</v>
      </c>
      <c r="HB38" s="34">
        <v>0</v>
      </c>
      <c r="HC38" s="34">
        <v>0</v>
      </c>
      <c r="HD38" s="34">
        <v>0</v>
      </c>
      <c r="HE38" s="34">
        <v>0</v>
      </c>
      <c r="HF38" s="34">
        <v>0</v>
      </c>
      <c r="HG38" s="34">
        <v>0</v>
      </c>
      <c r="HH38" s="34">
        <v>0</v>
      </c>
      <c r="HI38" s="34">
        <v>0</v>
      </c>
      <c r="HJ38" s="34">
        <v>0</v>
      </c>
      <c r="HK38" s="34">
        <v>0</v>
      </c>
      <c r="HL38" s="34">
        <v>0</v>
      </c>
      <c r="HM38" s="34">
        <v>0</v>
      </c>
      <c r="HN38" s="34">
        <v>0</v>
      </c>
      <c r="HO38" s="34">
        <v>0</v>
      </c>
      <c r="HP38" s="34">
        <v>0</v>
      </c>
      <c r="HQ38" s="34">
        <v>0</v>
      </c>
      <c r="HR38" s="34">
        <v>0</v>
      </c>
      <c r="HS38" s="34">
        <v>0</v>
      </c>
      <c r="HT38" s="34">
        <v>0</v>
      </c>
      <c r="HU38" s="34">
        <v>0</v>
      </c>
      <c r="HV38" s="34">
        <v>0</v>
      </c>
      <c r="HW38" s="34">
        <v>0</v>
      </c>
      <c r="HX38" s="34">
        <v>1</v>
      </c>
      <c r="HY38" s="34">
        <v>0</v>
      </c>
      <c r="HZ38" s="34">
        <v>0</v>
      </c>
      <c r="IA38" s="34">
        <v>0</v>
      </c>
      <c r="IB38" s="34">
        <v>0</v>
      </c>
      <c r="IC38" s="34">
        <v>1</v>
      </c>
      <c r="ID38" s="34">
        <v>1</v>
      </c>
      <c r="IE38" s="34">
        <v>1</v>
      </c>
      <c r="IF38" s="34">
        <v>1</v>
      </c>
      <c r="IG38" s="34">
        <v>1</v>
      </c>
      <c r="IH38" s="34">
        <v>0</v>
      </c>
      <c r="II38" s="34">
        <v>0</v>
      </c>
      <c r="IJ38" s="34">
        <v>0</v>
      </c>
      <c r="IK38" s="34">
        <v>0</v>
      </c>
      <c r="IL38" s="34">
        <v>1</v>
      </c>
      <c r="IM38" s="34">
        <v>0</v>
      </c>
      <c r="IN38" s="34">
        <v>1</v>
      </c>
      <c r="IO38" s="34">
        <v>0</v>
      </c>
      <c r="IP38" s="34">
        <v>0</v>
      </c>
      <c r="IQ38" s="34">
        <v>1</v>
      </c>
      <c r="IR38" s="34">
        <v>0</v>
      </c>
      <c r="IS38" s="34">
        <v>0</v>
      </c>
      <c r="IT38" s="34">
        <v>0</v>
      </c>
      <c r="IU38" s="34">
        <v>0</v>
      </c>
      <c r="IV38" s="34">
        <v>0</v>
      </c>
      <c r="IW38" s="34">
        <v>0</v>
      </c>
      <c r="IX38" s="34">
        <v>0</v>
      </c>
      <c r="IY38" s="34">
        <v>0</v>
      </c>
      <c r="IZ38" s="34">
        <v>0</v>
      </c>
      <c r="JA38" s="34">
        <v>0</v>
      </c>
      <c r="JB38" s="34">
        <v>0</v>
      </c>
      <c r="JC38" s="34">
        <v>0</v>
      </c>
      <c r="JD38" s="34">
        <v>2</v>
      </c>
      <c r="JE38" s="34">
        <v>3</v>
      </c>
      <c r="JF38" s="34">
        <v>1</v>
      </c>
      <c r="JG38" s="34">
        <v>1</v>
      </c>
      <c r="JH38" s="46">
        <v>1</v>
      </c>
      <c r="JI38" s="46">
        <v>1</v>
      </c>
      <c r="JJ38" s="46">
        <v>1</v>
      </c>
      <c r="JK38" s="46">
        <v>1</v>
      </c>
      <c r="JL38" s="35">
        <v>1</v>
      </c>
      <c r="JM38" s="35">
        <v>2</v>
      </c>
      <c r="JN38" s="46">
        <v>1</v>
      </c>
      <c r="JO38" s="46">
        <v>2</v>
      </c>
      <c r="JP38" s="35">
        <v>1</v>
      </c>
      <c r="JQ38" s="35">
        <v>2</v>
      </c>
      <c r="JR38" s="46">
        <v>1</v>
      </c>
      <c r="JS38" s="35">
        <v>0</v>
      </c>
      <c r="JT38" s="35">
        <v>1</v>
      </c>
      <c r="JU38" s="35">
        <v>3</v>
      </c>
      <c r="JV38" s="35">
        <v>1</v>
      </c>
      <c r="JW38" s="35">
        <v>1</v>
      </c>
      <c r="JX38" s="35">
        <v>1</v>
      </c>
      <c r="JY38" s="35">
        <v>1</v>
      </c>
      <c r="JZ38" s="35">
        <v>3</v>
      </c>
      <c r="KA38" s="35">
        <v>3</v>
      </c>
      <c r="KB38" s="35">
        <v>1</v>
      </c>
      <c r="KC38" s="35">
        <v>0</v>
      </c>
      <c r="KD38" s="46">
        <v>1</v>
      </c>
      <c r="KE38" s="35">
        <v>0</v>
      </c>
      <c r="KF38" s="35">
        <v>1</v>
      </c>
      <c r="KG38" s="36">
        <v>1</v>
      </c>
      <c r="KH38" s="36">
        <v>1</v>
      </c>
      <c r="KI38" s="36">
        <v>1</v>
      </c>
      <c r="KJ38" s="36">
        <v>1</v>
      </c>
      <c r="KK38" s="36">
        <v>1</v>
      </c>
      <c r="KL38" s="36">
        <v>1</v>
      </c>
      <c r="KM38" s="36">
        <v>1</v>
      </c>
      <c r="KN38" s="36">
        <v>3</v>
      </c>
      <c r="KO38" s="36"/>
      <c r="KP38" s="36">
        <v>1</v>
      </c>
      <c r="KQ38" s="36">
        <v>1</v>
      </c>
      <c r="KR38" s="36">
        <v>1</v>
      </c>
      <c r="KS38" s="36">
        <v>1</v>
      </c>
      <c r="KT38" s="36">
        <v>3</v>
      </c>
      <c r="KU38" s="36">
        <v>0</v>
      </c>
      <c r="KV38" s="36">
        <v>1</v>
      </c>
      <c r="KW38" s="36">
        <v>0</v>
      </c>
      <c r="KX38" s="36">
        <v>3</v>
      </c>
      <c r="KY38" s="36">
        <v>0</v>
      </c>
      <c r="KZ38" s="36">
        <v>3</v>
      </c>
      <c r="LA38" s="36">
        <v>0</v>
      </c>
      <c r="LB38" s="36">
        <v>1</v>
      </c>
      <c r="LC38" s="36">
        <v>0</v>
      </c>
      <c r="LD38" s="36">
        <v>3</v>
      </c>
      <c r="LE38" s="36">
        <v>0</v>
      </c>
      <c r="LF38" s="36">
        <v>1</v>
      </c>
      <c r="LG38" s="36">
        <v>1</v>
      </c>
      <c r="LH38" s="36">
        <v>1</v>
      </c>
      <c r="LI38" s="36">
        <v>0</v>
      </c>
      <c r="LJ38" s="36">
        <v>1</v>
      </c>
      <c r="LK38" s="36">
        <v>0</v>
      </c>
      <c r="LL38" s="36">
        <v>1</v>
      </c>
      <c r="LM38" s="36">
        <v>1</v>
      </c>
      <c r="LN38" s="36">
        <v>1</v>
      </c>
      <c r="LO38" s="36">
        <v>1</v>
      </c>
      <c r="LP38" s="36">
        <v>1</v>
      </c>
      <c r="LQ38" s="36">
        <v>1</v>
      </c>
      <c r="LR38" s="36">
        <v>0</v>
      </c>
      <c r="LS38" s="36">
        <v>1</v>
      </c>
      <c r="LT38" s="36">
        <v>1</v>
      </c>
      <c r="LU38" s="36">
        <v>1</v>
      </c>
      <c r="LV38" s="36">
        <v>1</v>
      </c>
      <c r="LW38" s="36">
        <v>1</v>
      </c>
      <c r="LX38" s="36">
        <v>1</v>
      </c>
      <c r="LY38" s="36">
        <v>0</v>
      </c>
      <c r="LZ38" s="36">
        <v>2</v>
      </c>
      <c r="MA38" s="36">
        <v>1</v>
      </c>
      <c r="MB38" s="36">
        <v>1</v>
      </c>
      <c r="MC38" s="36">
        <v>1</v>
      </c>
      <c r="MD38" s="36">
        <v>1</v>
      </c>
      <c r="ME38" s="36">
        <v>1</v>
      </c>
      <c r="MF38" s="36">
        <v>1</v>
      </c>
      <c r="MG38" s="36">
        <v>1</v>
      </c>
      <c r="MH38" s="36">
        <v>1</v>
      </c>
      <c r="MI38" s="36">
        <v>1</v>
      </c>
      <c r="MJ38" s="36">
        <v>1</v>
      </c>
      <c r="MK38" s="36">
        <v>1</v>
      </c>
      <c r="ML38" s="36">
        <v>2</v>
      </c>
      <c r="MM38" s="36">
        <v>1</v>
      </c>
      <c r="MN38" s="36">
        <v>1</v>
      </c>
      <c r="MO38" s="36">
        <v>1</v>
      </c>
      <c r="MP38" s="36">
        <v>1</v>
      </c>
      <c r="MQ38" s="36">
        <v>1</v>
      </c>
      <c r="MR38" s="36">
        <v>1</v>
      </c>
      <c r="MS38" s="36">
        <v>1</v>
      </c>
      <c r="MT38" s="36">
        <v>1</v>
      </c>
      <c r="MU38" s="36">
        <v>1</v>
      </c>
      <c r="MV38" s="36">
        <v>0</v>
      </c>
      <c r="MW38" s="36">
        <v>1</v>
      </c>
      <c r="MX38" s="36"/>
      <c r="MY38" s="37">
        <v>1</v>
      </c>
      <c r="MZ38" s="37">
        <v>1</v>
      </c>
      <c r="NA38" s="37">
        <v>1</v>
      </c>
      <c r="NB38" s="37">
        <v>1</v>
      </c>
      <c r="NC38" s="37">
        <v>0</v>
      </c>
      <c r="ND38" s="37">
        <v>0</v>
      </c>
      <c r="NE38" s="46">
        <v>0</v>
      </c>
      <c r="NF38" s="46">
        <v>1</v>
      </c>
      <c r="NG38" s="37">
        <v>0</v>
      </c>
      <c r="NH38" s="37">
        <v>1</v>
      </c>
      <c r="NI38" s="37">
        <v>1</v>
      </c>
      <c r="NJ38" s="37">
        <v>1</v>
      </c>
    </row>
    <row r="39" spans="1:374" x14ac:dyDescent="0.25">
      <c r="A39" s="2">
        <v>81</v>
      </c>
      <c r="B39" s="2" t="s">
        <v>114</v>
      </c>
      <c r="C39" s="31">
        <v>44070.401388888888</v>
      </c>
      <c r="D39" s="32" t="s">
        <v>152</v>
      </c>
      <c r="E39" s="32" t="s">
        <v>359</v>
      </c>
      <c r="F39" s="32" t="s">
        <v>360</v>
      </c>
      <c r="G39" s="32" t="s">
        <v>361</v>
      </c>
      <c r="H39" s="33" t="s">
        <v>156</v>
      </c>
      <c r="I39" s="33" t="s">
        <v>291</v>
      </c>
      <c r="J39" s="33" t="s">
        <v>362</v>
      </c>
      <c r="K39" s="33">
        <v>1</v>
      </c>
      <c r="L39" s="33">
        <v>126</v>
      </c>
      <c r="M39" s="33">
        <v>6</v>
      </c>
      <c r="N39" s="33"/>
      <c r="O39" s="33"/>
      <c r="P39" s="33"/>
      <c r="Q39" s="33"/>
      <c r="R39" s="33"/>
      <c r="S39" s="33">
        <v>2</v>
      </c>
      <c r="T39" s="33"/>
      <c r="U39" s="33"/>
      <c r="V39" s="33"/>
      <c r="W39" s="33"/>
      <c r="X39" s="33"/>
      <c r="Y39" s="33"/>
      <c r="Z39" s="33"/>
      <c r="AA39" s="33"/>
      <c r="AB39" s="33"/>
      <c r="AC39" s="33"/>
      <c r="AD39" s="33"/>
      <c r="AE39" s="33"/>
      <c r="AF39" s="33"/>
      <c r="AG39" s="33"/>
      <c r="AH39" s="33"/>
      <c r="AI39" s="33"/>
      <c r="AJ39" s="33"/>
      <c r="AK39" s="33"/>
      <c r="AL39" s="33"/>
      <c r="AM39" s="33"/>
      <c r="AN39" s="33"/>
      <c r="AO39" s="33"/>
      <c r="AP39" s="33"/>
      <c r="AQ39" s="33">
        <v>4</v>
      </c>
      <c r="AR39" s="33"/>
      <c r="AS39" s="33"/>
      <c r="AT39" s="33"/>
      <c r="AU39" s="33"/>
      <c r="AV39" s="33"/>
      <c r="AW39" s="33">
        <v>2</v>
      </c>
      <c r="AX39" s="33">
        <v>2</v>
      </c>
      <c r="AY39" s="33">
        <v>1</v>
      </c>
      <c r="AZ39" s="34">
        <v>1</v>
      </c>
      <c r="BA39" s="34">
        <v>1</v>
      </c>
      <c r="BB39" s="34">
        <v>1</v>
      </c>
      <c r="BC39" s="34">
        <v>1</v>
      </c>
      <c r="BD39" s="34">
        <v>0</v>
      </c>
      <c r="BE39" s="34">
        <v>1</v>
      </c>
      <c r="BF39" s="34">
        <v>1</v>
      </c>
      <c r="BG39" s="34">
        <v>0</v>
      </c>
      <c r="BH39" s="34">
        <v>1</v>
      </c>
      <c r="BI39" s="34">
        <v>0</v>
      </c>
      <c r="BJ39" s="34">
        <v>1</v>
      </c>
      <c r="BK39" s="34">
        <v>1</v>
      </c>
      <c r="BL39" s="34">
        <v>1</v>
      </c>
      <c r="BM39" s="34"/>
      <c r="BN39" s="34">
        <v>1</v>
      </c>
      <c r="BO39" s="34">
        <v>1</v>
      </c>
      <c r="BP39" s="34">
        <v>1</v>
      </c>
      <c r="BQ39" s="34">
        <v>0</v>
      </c>
      <c r="BR39" s="34">
        <v>1</v>
      </c>
      <c r="BS39" s="34">
        <v>1</v>
      </c>
      <c r="BT39" s="34">
        <v>1</v>
      </c>
      <c r="BU39" s="34">
        <v>0</v>
      </c>
      <c r="BV39" s="34">
        <v>0</v>
      </c>
      <c r="BW39" s="34">
        <v>1</v>
      </c>
      <c r="BX39" s="34">
        <v>0</v>
      </c>
      <c r="BY39" s="34">
        <v>0</v>
      </c>
      <c r="BZ39" s="34">
        <v>0</v>
      </c>
      <c r="CA39" s="34">
        <v>0</v>
      </c>
      <c r="CB39" s="34">
        <v>0</v>
      </c>
      <c r="CC39" s="34">
        <v>1</v>
      </c>
      <c r="CD39" s="34">
        <v>0</v>
      </c>
      <c r="CE39" s="34">
        <v>0</v>
      </c>
      <c r="CF39" s="34">
        <v>0</v>
      </c>
      <c r="CG39" s="34">
        <v>0</v>
      </c>
      <c r="CH39" s="34">
        <v>0</v>
      </c>
      <c r="CI39" s="34">
        <v>0</v>
      </c>
      <c r="CJ39" s="34">
        <v>0</v>
      </c>
      <c r="CK39" s="34">
        <v>0</v>
      </c>
      <c r="CL39" s="34">
        <v>0</v>
      </c>
      <c r="CM39" s="34">
        <v>0</v>
      </c>
      <c r="CN39" s="34">
        <v>0</v>
      </c>
      <c r="CO39" s="34">
        <v>0</v>
      </c>
      <c r="CP39" s="34">
        <v>0</v>
      </c>
      <c r="CQ39" s="34">
        <v>0</v>
      </c>
      <c r="CR39" s="34">
        <v>0</v>
      </c>
      <c r="CS39" s="34">
        <v>1</v>
      </c>
      <c r="CT39" s="34">
        <v>0</v>
      </c>
      <c r="CU39" s="34">
        <v>0</v>
      </c>
      <c r="CV39" s="34">
        <v>0</v>
      </c>
      <c r="CW39" s="34">
        <v>0</v>
      </c>
      <c r="CX39" s="34">
        <v>0</v>
      </c>
      <c r="CY39" s="34">
        <v>1</v>
      </c>
      <c r="CZ39" s="34">
        <v>0</v>
      </c>
      <c r="DA39" s="34">
        <v>1</v>
      </c>
      <c r="DB39" s="34"/>
      <c r="DC39" s="34">
        <v>0</v>
      </c>
      <c r="DD39" s="34">
        <v>0</v>
      </c>
      <c r="DE39" s="34">
        <v>1</v>
      </c>
      <c r="DF39" s="34">
        <v>0</v>
      </c>
      <c r="DG39" s="34">
        <v>0</v>
      </c>
      <c r="DH39" s="34"/>
      <c r="DI39" s="34"/>
      <c r="DJ39" s="34"/>
      <c r="DK39" s="34"/>
      <c r="DL39" s="34"/>
      <c r="DM39" s="34"/>
      <c r="DN39" s="34"/>
      <c r="DO39" s="34"/>
      <c r="DP39" s="34">
        <v>1</v>
      </c>
      <c r="DQ39" s="34">
        <v>1</v>
      </c>
      <c r="DR39" s="34">
        <v>0</v>
      </c>
      <c r="DS39" s="34">
        <v>1</v>
      </c>
      <c r="DT39" s="34">
        <v>0</v>
      </c>
      <c r="DU39" s="34">
        <v>1</v>
      </c>
      <c r="DV39" s="34">
        <v>0</v>
      </c>
      <c r="DW39" s="34">
        <v>0</v>
      </c>
      <c r="DX39" s="34">
        <v>0</v>
      </c>
      <c r="DY39" s="34">
        <v>0</v>
      </c>
      <c r="DZ39" s="34">
        <v>1</v>
      </c>
      <c r="EA39" s="34">
        <v>0</v>
      </c>
      <c r="EB39" s="34">
        <v>0</v>
      </c>
      <c r="EC39" s="34">
        <v>0</v>
      </c>
      <c r="ED39" s="34">
        <v>0</v>
      </c>
      <c r="EE39" s="34">
        <v>0</v>
      </c>
      <c r="EF39" s="34">
        <v>0</v>
      </c>
      <c r="EG39" s="34">
        <v>0</v>
      </c>
      <c r="EH39" s="34">
        <v>0</v>
      </c>
      <c r="EI39" s="34">
        <v>0</v>
      </c>
      <c r="EJ39" s="34">
        <v>0</v>
      </c>
      <c r="EK39" s="34">
        <v>0</v>
      </c>
      <c r="EL39" s="34">
        <v>0</v>
      </c>
      <c r="EM39" s="34"/>
      <c r="EN39" s="34">
        <v>0</v>
      </c>
      <c r="EO39" s="34">
        <v>0</v>
      </c>
      <c r="EP39" s="34">
        <v>0</v>
      </c>
      <c r="EQ39" s="34">
        <v>0</v>
      </c>
      <c r="ER39" s="34">
        <v>0</v>
      </c>
      <c r="ES39" s="34">
        <v>0</v>
      </c>
      <c r="ET39" s="34">
        <v>0</v>
      </c>
      <c r="EU39" s="34">
        <v>0</v>
      </c>
      <c r="EV39" s="34">
        <v>0</v>
      </c>
      <c r="EW39" s="34">
        <v>0</v>
      </c>
      <c r="EX39" s="34">
        <v>0</v>
      </c>
      <c r="EY39" s="34">
        <v>0</v>
      </c>
      <c r="EZ39" s="34">
        <v>0</v>
      </c>
      <c r="FA39" s="34">
        <v>1</v>
      </c>
      <c r="FB39" s="34">
        <v>1</v>
      </c>
      <c r="FC39" s="34">
        <v>0</v>
      </c>
      <c r="FD39" s="34">
        <v>0</v>
      </c>
      <c r="FE39" s="34">
        <v>0</v>
      </c>
      <c r="FF39" s="34">
        <v>0</v>
      </c>
      <c r="FG39" s="34">
        <v>1</v>
      </c>
      <c r="FH39" s="34">
        <v>0</v>
      </c>
      <c r="FI39" s="34">
        <v>1</v>
      </c>
      <c r="FJ39" s="34">
        <v>0</v>
      </c>
      <c r="FK39" s="34">
        <v>0</v>
      </c>
      <c r="FL39" s="34">
        <v>1</v>
      </c>
      <c r="FM39" s="34">
        <v>0</v>
      </c>
      <c r="FN39" s="34">
        <v>0</v>
      </c>
      <c r="FO39" s="34">
        <v>0</v>
      </c>
      <c r="FP39" s="34">
        <v>0</v>
      </c>
      <c r="FQ39" s="34">
        <v>0</v>
      </c>
      <c r="FR39" s="34">
        <v>0</v>
      </c>
      <c r="FS39" s="34">
        <v>0</v>
      </c>
      <c r="FT39" s="34">
        <v>0</v>
      </c>
      <c r="FU39" s="34">
        <v>0</v>
      </c>
      <c r="FV39" s="34">
        <v>0</v>
      </c>
      <c r="FW39" s="34">
        <v>1</v>
      </c>
      <c r="FX39" s="34">
        <v>1</v>
      </c>
      <c r="FY39" s="34">
        <v>1</v>
      </c>
      <c r="FZ39" s="34">
        <v>0</v>
      </c>
      <c r="GA39" s="34">
        <v>0</v>
      </c>
      <c r="GB39" s="34">
        <v>0</v>
      </c>
      <c r="GC39" s="34">
        <v>1</v>
      </c>
      <c r="GD39" s="34">
        <v>1</v>
      </c>
      <c r="GE39" s="34">
        <v>0</v>
      </c>
      <c r="GF39" s="34">
        <v>1</v>
      </c>
      <c r="GG39" s="34">
        <v>0</v>
      </c>
      <c r="GH39" s="34">
        <v>0</v>
      </c>
      <c r="GI39" s="34">
        <v>1</v>
      </c>
      <c r="GJ39" s="34">
        <v>0</v>
      </c>
      <c r="GK39" s="34">
        <v>1</v>
      </c>
      <c r="GL39" s="34">
        <v>1</v>
      </c>
      <c r="GM39" s="34">
        <v>0</v>
      </c>
      <c r="GN39" s="34">
        <v>0</v>
      </c>
      <c r="GO39" s="34">
        <v>0</v>
      </c>
      <c r="GP39" s="34">
        <v>1</v>
      </c>
      <c r="GQ39" s="34">
        <v>1</v>
      </c>
      <c r="GR39" s="34">
        <v>0</v>
      </c>
      <c r="GS39" s="34">
        <v>0</v>
      </c>
      <c r="GT39" s="34">
        <v>1</v>
      </c>
      <c r="GU39" s="34">
        <v>1</v>
      </c>
      <c r="GV39" s="34">
        <v>1</v>
      </c>
      <c r="GW39" s="34">
        <v>1</v>
      </c>
      <c r="GX39" s="34">
        <v>1</v>
      </c>
      <c r="GY39" s="34">
        <v>1</v>
      </c>
      <c r="GZ39" s="34">
        <v>1</v>
      </c>
      <c r="HA39" s="34">
        <v>1</v>
      </c>
      <c r="HB39" s="34">
        <v>1</v>
      </c>
      <c r="HC39" s="34">
        <v>0</v>
      </c>
      <c r="HD39" s="34">
        <v>0</v>
      </c>
      <c r="HE39" s="34">
        <v>0</v>
      </c>
      <c r="HF39" s="34">
        <v>0</v>
      </c>
      <c r="HG39" s="34">
        <v>0</v>
      </c>
      <c r="HH39" s="34">
        <v>0</v>
      </c>
      <c r="HI39" s="34">
        <v>0</v>
      </c>
      <c r="HJ39" s="34">
        <v>0</v>
      </c>
      <c r="HK39" s="34">
        <v>0</v>
      </c>
      <c r="HL39" s="34">
        <v>0</v>
      </c>
      <c r="HM39" s="34">
        <v>0</v>
      </c>
      <c r="HN39" s="34">
        <v>0</v>
      </c>
      <c r="HO39" s="34">
        <v>1</v>
      </c>
      <c r="HP39" s="34">
        <v>1</v>
      </c>
      <c r="HQ39" s="34">
        <v>0</v>
      </c>
      <c r="HR39" s="34">
        <v>0</v>
      </c>
      <c r="HS39" s="34">
        <v>0</v>
      </c>
      <c r="HT39" s="34">
        <v>1</v>
      </c>
      <c r="HU39" s="34">
        <v>1</v>
      </c>
      <c r="HV39" s="34">
        <v>0</v>
      </c>
      <c r="HW39" s="34">
        <v>0</v>
      </c>
      <c r="HX39" s="34">
        <v>1</v>
      </c>
      <c r="HY39" s="34">
        <v>0</v>
      </c>
      <c r="HZ39" s="34">
        <v>0</v>
      </c>
      <c r="IA39" s="34">
        <v>0</v>
      </c>
      <c r="IB39" s="34">
        <v>0</v>
      </c>
      <c r="IC39" s="34">
        <v>1</v>
      </c>
      <c r="ID39" s="34">
        <v>1</v>
      </c>
      <c r="IE39" s="34">
        <v>1</v>
      </c>
      <c r="IF39" s="34">
        <v>1</v>
      </c>
      <c r="IG39" s="34">
        <v>0</v>
      </c>
      <c r="IH39" s="34">
        <v>0</v>
      </c>
      <c r="II39" s="34">
        <v>0</v>
      </c>
      <c r="IJ39" s="34">
        <v>0</v>
      </c>
      <c r="IK39" s="34">
        <v>0</v>
      </c>
      <c r="IL39" s="34">
        <v>0</v>
      </c>
      <c r="IM39" s="34">
        <v>0</v>
      </c>
      <c r="IN39" s="34">
        <v>0</v>
      </c>
      <c r="IO39" s="34">
        <v>0</v>
      </c>
      <c r="IP39" s="34">
        <v>0</v>
      </c>
      <c r="IQ39" s="34">
        <v>0</v>
      </c>
      <c r="IR39" s="34">
        <v>0</v>
      </c>
      <c r="IS39" s="34">
        <v>1</v>
      </c>
      <c r="IT39" s="34">
        <v>0</v>
      </c>
      <c r="IU39" s="34">
        <v>0</v>
      </c>
      <c r="IV39" s="34">
        <v>0</v>
      </c>
      <c r="IW39" s="34">
        <v>0</v>
      </c>
      <c r="IX39" s="34">
        <v>0</v>
      </c>
      <c r="IY39" s="34">
        <v>1</v>
      </c>
      <c r="IZ39" s="34">
        <v>0</v>
      </c>
      <c r="JA39" s="34">
        <v>0</v>
      </c>
      <c r="JB39" s="34">
        <v>0</v>
      </c>
      <c r="JC39" s="34">
        <v>1</v>
      </c>
      <c r="JD39" s="34">
        <v>1</v>
      </c>
      <c r="JE39" s="34">
        <v>1</v>
      </c>
      <c r="JF39" s="34">
        <v>1</v>
      </c>
      <c r="JG39" s="34">
        <v>1</v>
      </c>
      <c r="JH39" s="46">
        <v>2</v>
      </c>
      <c r="JI39" s="46">
        <v>1</v>
      </c>
      <c r="JJ39" s="46">
        <v>2</v>
      </c>
      <c r="JK39" s="46">
        <v>1</v>
      </c>
      <c r="JL39" s="35">
        <v>1</v>
      </c>
      <c r="JM39" s="35">
        <v>1</v>
      </c>
      <c r="JN39" s="46">
        <v>1</v>
      </c>
      <c r="JO39" s="46">
        <v>1</v>
      </c>
      <c r="JP39" s="35">
        <v>1</v>
      </c>
      <c r="JQ39" s="35">
        <v>1</v>
      </c>
      <c r="JR39" s="46">
        <v>1</v>
      </c>
      <c r="JS39" s="35">
        <v>0</v>
      </c>
      <c r="JT39" s="35">
        <v>2</v>
      </c>
      <c r="JU39" s="35">
        <v>3</v>
      </c>
      <c r="JV39" s="35">
        <v>1</v>
      </c>
      <c r="JW39" s="35">
        <v>1</v>
      </c>
      <c r="JX39" s="35">
        <v>1</v>
      </c>
      <c r="JY39" s="35">
        <v>1</v>
      </c>
      <c r="JZ39" s="35">
        <v>3</v>
      </c>
      <c r="KA39" s="35">
        <v>3</v>
      </c>
      <c r="KB39" s="35">
        <v>1</v>
      </c>
      <c r="KC39" s="35">
        <v>0</v>
      </c>
      <c r="KD39" s="46">
        <v>1</v>
      </c>
      <c r="KE39" s="35">
        <v>1</v>
      </c>
      <c r="KF39" s="35">
        <v>1</v>
      </c>
      <c r="KG39" s="36">
        <v>1</v>
      </c>
      <c r="KH39" s="36">
        <v>1</v>
      </c>
      <c r="KI39" s="36">
        <v>1</v>
      </c>
      <c r="KJ39" s="36">
        <v>1</v>
      </c>
      <c r="KK39" s="36">
        <v>1</v>
      </c>
      <c r="KL39" s="36">
        <v>1</v>
      </c>
      <c r="KM39" s="36">
        <v>1</v>
      </c>
      <c r="KN39" s="36">
        <v>1</v>
      </c>
      <c r="KO39" s="36"/>
      <c r="KP39" s="36">
        <v>1</v>
      </c>
      <c r="KQ39" s="36">
        <v>1</v>
      </c>
      <c r="KR39" s="36">
        <v>1</v>
      </c>
      <c r="KS39" s="36">
        <v>1</v>
      </c>
      <c r="KT39" s="36">
        <v>1</v>
      </c>
      <c r="KU39" s="36">
        <v>0</v>
      </c>
      <c r="KV39" s="36">
        <v>3</v>
      </c>
      <c r="KW39" s="36">
        <v>0</v>
      </c>
      <c r="KX39" s="36">
        <v>3</v>
      </c>
      <c r="KY39" s="36">
        <v>0</v>
      </c>
      <c r="KZ39" s="36">
        <v>3</v>
      </c>
      <c r="LA39" s="36">
        <v>0</v>
      </c>
      <c r="LB39" s="36">
        <v>3</v>
      </c>
      <c r="LC39" s="36">
        <v>0</v>
      </c>
      <c r="LD39" s="36">
        <v>3</v>
      </c>
      <c r="LE39" s="36">
        <v>0</v>
      </c>
      <c r="LF39" s="36">
        <v>1</v>
      </c>
      <c r="LG39" s="36">
        <v>1</v>
      </c>
      <c r="LH39" s="36">
        <v>1</v>
      </c>
      <c r="LI39" s="36">
        <v>0</v>
      </c>
      <c r="LJ39" s="36">
        <v>1</v>
      </c>
      <c r="LK39" s="36">
        <v>0</v>
      </c>
      <c r="LL39" s="36">
        <v>0</v>
      </c>
      <c r="LM39" s="36">
        <v>1</v>
      </c>
      <c r="LN39" s="36">
        <v>1</v>
      </c>
      <c r="LO39" s="36">
        <v>1</v>
      </c>
      <c r="LP39" s="36">
        <v>1</v>
      </c>
      <c r="LQ39" s="36">
        <v>1</v>
      </c>
      <c r="LR39" s="36">
        <v>0</v>
      </c>
      <c r="LS39" s="36">
        <v>1</v>
      </c>
      <c r="LT39" s="36">
        <v>1</v>
      </c>
      <c r="LU39" s="36">
        <v>1</v>
      </c>
      <c r="LV39" s="36">
        <v>1</v>
      </c>
      <c r="LW39" s="36">
        <v>1</v>
      </c>
      <c r="LX39" s="36">
        <v>1</v>
      </c>
      <c r="LY39" s="36">
        <v>0</v>
      </c>
      <c r="LZ39" s="36">
        <v>1</v>
      </c>
      <c r="MA39" s="36">
        <v>1</v>
      </c>
      <c r="MB39" s="36">
        <v>1</v>
      </c>
      <c r="MC39" s="36">
        <v>1</v>
      </c>
      <c r="MD39" s="36">
        <v>1</v>
      </c>
      <c r="ME39" s="36">
        <v>1</v>
      </c>
      <c r="MF39" s="36">
        <v>1</v>
      </c>
      <c r="MG39" s="36">
        <v>1</v>
      </c>
      <c r="MH39" s="36">
        <v>1</v>
      </c>
      <c r="MI39" s="36">
        <v>2</v>
      </c>
      <c r="MJ39" s="36">
        <v>2</v>
      </c>
      <c r="MK39" s="36">
        <v>1</v>
      </c>
      <c r="ML39" s="36">
        <v>1</v>
      </c>
      <c r="MM39" s="36">
        <v>1</v>
      </c>
      <c r="MN39" s="36">
        <v>1</v>
      </c>
      <c r="MO39" s="36">
        <v>1</v>
      </c>
      <c r="MP39" s="36">
        <v>1</v>
      </c>
      <c r="MQ39" s="36">
        <v>1</v>
      </c>
      <c r="MR39" s="36">
        <v>1</v>
      </c>
      <c r="MS39" s="36">
        <v>1</v>
      </c>
      <c r="MT39" s="36">
        <v>1</v>
      </c>
      <c r="MU39" s="36">
        <v>1</v>
      </c>
      <c r="MV39" s="36">
        <v>0</v>
      </c>
      <c r="MW39" s="36">
        <v>1</v>
      </c>
      <c r="MX39" s="36"/>
      <c r="MY39" s="37">
        <v>1</v>
      </c>
      <c r="MZ39" s="37">
        <v>1</v>
      </c>
      <c r="NA39" s="37">
        <v>1</v>
      </c>
      <c r="NB39" s="37">
        <v>1</v>
      </c>
      <c r="NC39" s="37">
        <v>1</v>
      </c>
      <c r="ND39" s="37">
        <v>0</v>
      </c>
      <c r="NE39" s="46">
        <v>1</v>
      </c>
      <c r="NF39" s="46">
        <v>1</v>
      </c>
      <c r="NG39" s="37">
        <v>0</v>
      </c>
      <c r="NH39" s="37">
        <v>1</v>
      </c>
      <c r="NI39" s="37">
        <v>1</v>
      </c>
      <c r="NJ39" s="37">
        <v>1</v>
      </c>
    </row>
    <row r="40" spans="1:374" x14ac:dyDescent="0.25">
      <c r="A40" s="2">
        <v>82</v>
      </c>
      <c r="B40" s="2" t="s">
        <v>114</v>
      </c>
      <c r="C40" s="31">
        <v>44076.492361111108</v>
      </c>
      <c r="D40" s="32" t="s">
        <v>249</v>
      </c>
      <c r="E40" s="32" t="s">
        <v>363</v>
      </c>
      <c r="F40" s="32" t="s">
        <v>364</v>
      </c>
      <c r="G40" s="32" t="s">
        <v>365</v>
      </c>
      <c r="H40" s="33" t="s">
        <v>156</v>
      </c>
      <c r="I40" s="33" t="s">
        <v>253</v>
      </c>
      <c r="J40" s="33" t="s">
        <v>366</v>
      </c>
      <c r="K40" s="33">
        <v>2</v>
      </c>
      <c r="L40" s="33">
        <v>120</v>
      </c>
      <c r="M40" s="33">
        <v>6</v>
      </c>
      <c r="N40" s="33"/>
      <c r="O40" s="33"/>
      <c r="P40" s="33"/>
      <c r="Q40" s="33"/>
      <c r="R40" s="33"/>
      <c r="S40" s="33">
        <v>1</v>
      </c>
      <c r="T40" s="33"/>
      <c r="U40" s="33"/>
      <c r="V40" s="33"/>
      <c r="W40" s="33"/>
      <c r="X40" s="33"/>
      <c r="Y40" s="33"/>
      <c r="Z40" s="33"/>
      <c r="AA40" s="33"/>
      <c r="AB40" s="33"/>
      <c r="AC40" s="33"/>
      <c r="AD40" s="33"/>
      <c r="AE40" s="33"/>
      <c r="AF40" s="33"/>
      <c r="AG40" s="33"/>
      <c r="AH40" s="33"/>
      <c r="AI40" s="33"/>
      <c r="AJ40" s="33"/>
      <c r="AK40" s="33"/>
      <c r="AL40" s="33"/>
      <c r="AM40" s="33"/>
      <c r="AN40" s="33"/>
      <c r="AO40" s="33"/>
      <c r="AP40" s="33">
        <v>2</v>
      </c>
      <c r="AQ40" s="33"/>
      <c r="AR40" s="33"/>
      <c r="AS40" s="33"/>
      <c r="AT40" s="33"/>
      <c r="AU40" s="33"/>
      <c r="AV40" s="33"/>
      <c r="AW40" s="33">
        <v>2</v>
      </c>
      <c r="AX40" s="33">
        <v>1</v>
      </c>
      <c r="AY40" s="33">
        <v>1</v>
      </c>
      <c r="AZ40" s="34">
        <v>1</v>
      </c>
      <c r="BA40" s="34">
        <v>0</v>
      </c>
      <c r="BB40" s="34">
        <v>0</v>
      </c>
      <c r="BC40" s="34">
        <v>0</v>
      </c>
      <c r="BD40" s="34">
        <v>0</v>
      </c>
      <c r="BE40" s="34">
        <v>0</v>
      </c>
      <c r="BF40" s="34">
        <v>0</v>
      </c>
      <c r="BG40" s="34">
        <v>0</v>
      </c>
      <c r="BH40" s="34">
        <v>0</v>
      </c>
      <c r="BI40" s="34">
        <v>0</v>
      </c>
      <c r="BJ40" s="34">
        <v>0</v>
      </c>
      <c r="BK40" s="34">
        <v>1</v>
      </c>
      <c r="BL40" s="34">
        <v>0</v>
      </c>
      <c r="BM40" s="34"/>
      <c r="BN40" s="34">
        <v>0</v>
      </c>
      <c r="BO40" s="34">
        <v>0</v>
      </c>
      <c r="BP40" s="34">
        <v>0</v>
      </c>
      <c r="BQ40" s="34">
        <v>0</v>
      </c>
      <c r="BR40" s="34">
        <v>0</v>
      </c>
      <c r="BS40" s="34">
        <v>0</v>
      </c>
      <c r="BT40" s="34">
        <v>0</v>
      </c>
      <c r="BU40" s="34">
        <v>0</v>
      </c>
      <c r="BV40" s="34">
        <v>0</v>
      </c>
      <c r="BW40" s="34">
        <v>1</v>
      </c>
      <c r="BX40" s="34">
        <v>0</v>
      </c>
      <c r="BY40" s="34">
        <v>0</v>
      </c>
      <c r="BZ40" s="34">
        <v>0</v>
      </c>
      <c r="CA40" s="34">
        <v>0</v>
      </c>
      <c r="CB40" s="34">
        <v>0</v>
      </c>
      <c r="CC40" s="34">
        <v>1</v>
      </c>
      <c r="CD40" s="34">
        <v>0</v>
      </c>
      <c r="CE40" s="34">
        <v>1</v>
      </c>
      <c r="CF40" s="34">
        <v>0</v>
      </c>
      <c r="CG40" s="34">
        <v>0</v>
      </c>
      <c r="CH40" s="34">
        <v>1</v>
      </c>
      <c r="CI40" s="34">
        <v>0</v>
      </c>
      <c r="CJ40" s="34">
        <v>0</v>
      </c>
      <c r="CK40" s="34">
        <v>0</v>
      </c>
      <c r="CL40" s="34">
        <v>0</v>
      </c>
      <c r="CM40" s="34">
        <v>0</v>
      </c>
      <c r="CN40" s="34">
        <v>0</v>
      </c>
      <c r="CO40" s="34">
        <v>0</v>
      </c>
      <c r="CP40" s="34">
        <v>0</v>
      </c>
      <c r="CQ40" s="34">
        <v>0</v>
      </c>
      <c r="CR40" s="34">
        <v>0</v>
      </c>
      <c r="CS40" s="34">
        <v>0</v>
      </c>
      <c r="CT40" s="34"/>
      <c r="CU40" s="34"/>
      <c r="CV40" s="34"/>
      <c r="CW40" s="34"/>
      <c r="CX40" s="34"/>
      <c r="CY40" s="34"/>
      <c r="CZ40" s="34"/>
      <c r="DA40" s="34"/>
      <c r="DB40" s="34"/>
      <c r="DC40" s="34"/>
      <c r="DD40" s="34"/>
      <c r="DE40" s="34"/>
      <c r="DF40" s="34"/>
      <c r="DG40" s="34"/>
      <c r="DH40" s="34"/>
      <c r="DI40" s="34"/>
      <c r="DJ40" s="34"/>
      <c r="DK40" s="34"/>
      <c r="DL40" s="34"/>
      <c r="DM40" s="34"/>
      <c r="DN40" s="34"/>
      <c r="DO40" s="34"/>
      <c r="DP40" s="34">
        <v>0</v>
      </c>
      <c r="DQ40" s="34">
        <v>1</v>
      </c>
      <c r="DR40" s="34">
        <v>1</v>
      </c>
      <c r="DS40" s="34">
        <v>1</v>
      </c>
      <c r="DT40" s="34">
        <v>1</v>
      </c>
      <c r="DU40" s="34">
        <v>0</v>
      </c>
      <c r="DV40" s="34">
        <v>0</v>
      </c>
      <c r="DW40" s="34">
        <v>0</v>
      </c>
      <c r="DX40" s="34">
        <v>0</v>
      </c>
      <c r="DY40" s="34">
        <v>0</v>
      </c>
      <c r="DZ40" s="34">
        <v>1</v>
      </c>
      <c r="EA40" s="34">
        <v>0</v>
      </c>
      <c r="EB40" s="34">
        <v>0</v>
      </c>
      <c r="EC40" s="34">
        <v>0</v>
      </c>
      <c r="ED40" s="34">
        <v>0</v>
      </c>
      <c r="EE40" s="34">
        <v>0</v>
      </c>
      <c r="EF40" s="34">
        <v>0</v>
      </c>
      <c r="EG40" s="34">
        <v>0</v>
      </c>
      <c r="EH40" s="34">
        <v>0</v>
      </c>
      <c r="EI40" s="34">
        <v>0</v>
      </c>
      <c r="EJ40" s="34">
        <v>0</v>
      </c>
      <c r="EK40" s="34">
        <v>0</v>
      </c>
      <c r="EL40" s="34">
        <v>0</v>
      </c>
      <c r="EM40" s="34"/>
      <c r="EN40" s="34">
        <v>0</v>
      </c>
      <c r="EO40" s="34">
        <v>0</v>
      </c>
      <c r="EP40" s="34">
        <v>0</v>
      </c>
      <c r="EQ40" s="34">
        <v>0</v>
      </c>
      <c r="ER40" s="34">
        <v>0</v>
      </c>
      <c r="ES40" s="34">
        <v>0</v>
      </c>
      <c r="ET40" s="34">
        <v>0</v>
      </c>
      <c r="EU40" s="34">
        <v>0</v>
      </c>
      <c r="EV40" s="34">
        <v>0</v>
      </c>
      <c r="EW40" s="34">
        <v>0</v>
      </c>
      <c r="EX40" s="34">
        <v>0</v>
      </c>
      <c r="EY40" s="34">
        <v>0</v>
      </c>
      <c r="EZ40" s="34">
        <v>0</v>
      </c>
      <c r="FA40" s="34">
        <v>1</v>
      </c>
      <c r="FB40" s="34">
        <v>1</v>
      </c>
      <c r="FC40" s="34">
        <v>0</v>
      </c>
      <c r="FD40" s="34">
        <v>0</v>
      </c>
      <c r="FE40" s="34">
        <v>0</v>
      </c>
      <c r="FF40" s="34">
        <v>0</v>
      </c>
      <c r="FG40" s="34">
        <v>1</v>
      </c>
      <c r="FH40" s="34">
        <v>0</v>
      </c>
      <c r="FI40" s="34">
        <v>0</v>
      </c>
      <c r="FJ40" s="34">
        <v>0</v>
      </c>
      <c r="FK40" s="34">
        <v>0</v>
      </c>
      <c r="FL40" s="34">
        <v>1</v>
      </c>
      <c r="FM40" s="34">
        <v>0</v>
      </c>
      <c r="FN40" s="34">
        <v>1</v>
      </c>
      <c r="FO40" s="34">
        <v>1</v>
      </c>
      <c r="FP40" s="34">
        <v>0</v>
      </c>
      <c r="FQ40" s="34">
        <v>0</v>
      </c>
      <c r="FR40" s="34">
        <v>0</v>
      </c>
      <c r="FS40" s="34">
        <v>0</v>
      </c>
      <c r="FT40" s="34">
        <v>1</v>
      </c>
      <c r="FU40" s="34">
        <v>0</v>
      </c>
      <c r="FV40" s="34">
        <v>0</v>
      </c>
      <c r="FW40" s="34">
        <v>1</v>
      </c>
      <c r="FX40" s="34">
        <v>1</v>
      </c>
      <c r="FY40" s="34">
        <v>1</v>
      </c>
      <c r="FZ40" s="34">
        <v>0</v>
      </c>
      <c r="GA40" s="34">
        <v>0</v>
      </c>
      <c r="GB40" s="34">
        <v>0</v>
      </c>
      <c r="GC40" s="34">
        <v>1</v>
      </c>
      <c r="GD40" s="34">
        <v>1</v>
      </c>
      <c r="GE40" s="34">
        <v>1</v>
      </c>
      <c r="GF40" s="34">
        <v>1</v>
      </c>
      <c r="GG40" s="34">
        <v>1</v>
      </c>
      <c r="GH40" s="34">
        <v>0</v>
      </c>
      <c r="GI40" s="34">
        <v>1</v>
      </c>
      <c r="GJ40" s="34">
        <v>1</v>
      </c>
      <c r="GK40" s="34">
        <v>1</v>
      </c>
      <c r="GL40" s="34">
        <v>1</v>
      </c>
      <c r="GM40" s="34">
        <v>1</v>
      </c>
      <c r="GN40" s="34">
        <v>1</v>
      </c>
      <c r="GO40" s="34">
        <v>1</v>
      </c>
      <c r="GP40" s="34">
        <v>1</v>
      </c>
      <c r="GQ40" s="34">
        <v>1</v>
      </c>
      <c r="GR40" s="34">
        <v>1</v>
      </c>
      <c r="GS40" s="34">
        <v>0</v>
      </c>
      <c r="GT40" s="34">
        <v>1</v>
      </c>
      <c r="GU40" s="34">
        <v>1</v>
      </c>
      <c r="GV40" s="34">
        <v>1</v>
      </c>
      <c r="GW40" s="34">
        <v>1</v>
      </c>
      <c r="GX40" s="34">
        <v>1</v>
      </c>
      <c r="GY40" s="34">
        <v>1</v>
      </c>
      <c r="GZ40" s="34">
        <v>1</v>
      </c>
      <c r="HA40" s="34">
        <v>1</v>
      </c>
      <c r="HB40" s="34">
        <v>0</v>
      </c>
      <c r="HC40" s="34">
        <v>0</v>
      </c>
      <c r="HD40" s="34">
        <v>0</v>
      </c>
      <c r="HE40" s="34">
        <v>0</v>
      </c>
      <c r="HF40" s="34">
        <v>0</v>
      </c>
      <c r="HG40" s="34">
        <v>0</v>
      </c>
      <c r="HH40" s="34">
        <v>0</v>
      </c>
      <c r="HI40" s="34">
        <v>0</v>
      </c>
      <c r="HJ40" s="34">
        <v>0</v>
      </c>
      <c r="HK40" s="34">
        <v>0</v>
      </c>
      <c r="HL40" s="34">
        <v>0</v>
      </c>
      <c r="HM40" s="34">
        <v>0</v>
      </c>
      <c r="HN40" s="34">
        <v>0</v>
      </c>
      <c r="HO40" s="34">
        <v>0</v>
      </c>
      <c r="HP40" s="34">
        <v>0</v>
      </c>
      <c r="HQ40" s="34">
        <v>0</v>
      </c>
      <c r="HR40" s="34">
        <v>0</v>
      </c>
      <c r="HS40" s="34">
        <v>0</v>
      </c>
      <c r="HT40" s="34">
        <v>0</v>
      </c>
      <c r="HU40" s="34">
        <v>0</v>
      </c>
      <c r="HV40" s="34">
        <v>0</v>
      </c>
      <c r="HW40" s="34">
        <v>0</v>
      </c>
      <c r="HX40" s="34">
        <v>1</v>
      </c>
      <c r="HY40" s="34">
        <v>1</v>
      </c>
      <c r="HZ40" s="34">
        <v>0</v>
      </c>
      <c r="IA40" s="34">
        <v>0</v>
      </c>
      <c r="IB40" s="34">
        <v>1</v>
      </c>
      <c r="IC40" s="34">
        <v>0</v>
      </c>
      <c r="ID40" s="34">
        <v>0</v>
      </c>
      <c r="IE40" s="34">
        <v>4</v>
      </c>
      <c r="IF40" s="34">
        <v>1</v>
      </c>
      <c r="IG40" s="34">
        <v>0</v>
      </c>
      <c r="IH40" s="34">
        <v>0</v>
      </c>
      <c r="II40" s="34">
        <v>0</v>
      </c>
      <c r="IJ40" s="34">
        <v>0</v>
      </c>
      <c r="IK40" s="34">
        <v>0</v>
      </c>
      <c r="IL40" s="34">
        <v>1</v>
      </c>
      <c r="IM40" s="34">
        <v>0</v>
      </c>
      <c r="IN40" s="34">
        <v>1</v>
      </c>
      <c r="IO40" s="34">
        <v>1</v>
      </c>
      <c r="IP40" s="34">
        <v>0</v>
      </c>
      <c r="IQ40" s="34">
        <v>0</v>
      </c>
      <c r="IR40" s="34">
        <v>0</v>
      </c>
      <c r="IS40" s="34">
        <v>1</v>
      </c>
      <c r="IT40" s="34">
        <v>1</v>
      </c>
      <c r="IU40" s="34">
        <v>0</v>
      </c>
      <c r="IV40" s="34">
        <v>0</v>
      </c>
      <c r="IW40" s="34">
        <v>0</v>
      </c>
      <c r="IX40" s="34">
        <v>0</v>
      </c>
      <c r="IY40" s="34">
        <v>1</v>
      </c>
      <c r="IZ40" s="34">
        <v>0</v>
      </c>
      <c r="JA40" s="34">
        <v>0</v>
      </c>
      <c r="JB40" s="34">
        <v>1</v>
      </c>
      <c r="JC40" s="34">
        <v>1</v>
      </c>
      <c r="JD40" s="34">
        <v>3</v>
      </c>
      <c r="JE40" s="34">
        <v>1</v>
      </c>
      <c r="JF40" s="34">
        <v>1</v>
      </c>
      <c r="JG40" s="34">
        <v>1</v>
      </c>
      <c r="JH40" s="46">
        <v>1</v>
      </c>
      <c r="JI40" s="46">
        <v>1</v>
      </c>
      <c r="JJ40" s="46">
        <v>2</v>
      </c>
      <c r="JK40" s="46">
        <v>2</v>
      </c>
      <c r="JL40" s="35">
        <v>1</v>
      </c>
      <c r="JM40" s="35">
        <v>1</v>
      </c>
      <c r="JN40" s="46">
        <v>1</v>
      </c>
      <c r="JO40" s="46">
        <v>1</v>
      </c>
      <c r="JP40" s="35">
        <v>1</v>
      </c>
      <c r="JQ40" s="35">
        <v>2</v>
      </c>
      <c r="JR40" s="46">
        <v>0</v>
      </c>
      <c r="JS40" s="35">
        <v>0</v>
      </c>
      <c r="JT40" s="35"/>
      <c r="JU40" s="35">
        <v>3</v>
      </c>
      <c r="JV40" s="35">
        <v>2</v>
      </c>
      <c r="JW40" s="35">
        <v>1</v>
      </c>
      <c r="JX40" s="35">
        <v>1</v>
      </c>
      <c r="JY40" s="35">
        <v>1</v>
      </c>
      <c r="JZ40" s="35">
        <v>3</v>
      </c>
      <c r="KA40" s="35">
        <v>3</v>
      </c>
      <c r="KB40" s="35">
        <v>3</v>
      </c>
      <c r="KC40" s="35">
        <v>1</v>
      </c>
      <c r="KD40" s="46">
        <v>1</v>
      </c>
      <c r="KE40" s="35">
        <v>0</v>
      </c>
      <c r="KF40" s="35">
        <v>1</v>
      </c>
      <c r="KG40" s="36">
        <v>1</v>
      </c>
      <c r="KH40" s="36">
        <v>2</v>
      </c>
      <c r="KI40" s="36">
        <v>2</v>
      </c>
      <c r="KJ40" s="36">
        <v>2</v>
      </c>
      <c r="KK40" s="36">
        <v>1</v>
      </c>
      <c r="KL40" s="36">
        <v>1</v>
      </c>
      <c r="KM40" s="36">
        <v>1</v>
      </c>
      <c r="KN40" s="36">
        <v>3</v>
      </c>
      <c r="KO40" s="36"/>
      <c r="KP40" s="36">
        <v>1</v>
      </c>
      <c r="KQ40" s="36">
        <v>1</v>
      </c>
      <c r="KR40" s="36">
        <v>1</v>
      </c>
      <c r="KS40" s="36">
        <v>2</v>
      </c>
      <c r="KT40" s="36">
        <v>3</v>
      </c>
      <c r="KU40" s="36">
        <v>0</v>
      </c>
      <c r="KV40" s="36">
        <v>1</v>
      </c>
      <c r="KW40" s="36">
        <v>0</v>
      </c>
      <c r="KX40" s="36">
        <v>1</v>
      </c>
      <c r="KY40" s="36">
        <v>0</v>
      </c>
      <c r="KZ40" s="36">
        <v>1</v>
      </c>
      <c r="LA40" s="36">
        <v>0</v>
      </c>
      <c r="LB40" s="36">
        <v>3</v>
      </c>
      <c r="LC40" s="36">
        <v>0</v>
      </c>
      <c r="LD40" s="36">
        <v>3</v>
      </c>
      <c r="LE40" s="36">
        <v>0</v>
      </c>
      <c r="LF40" s="36">
        <v>1</v>
      </c>
      <c r="LG40" s="36">
        <v>3</v>
      </c>
      <c r="LH40" s="36">
        <v>2</v>
      </c>
      <c r="LI40" s="36">
        <v>0</v>
      </c>
      <c r="LJ40" s="36">
        <v>2</v>
      </c>
      <c r="LK40" s="36">
        <v>0</v>
      </c>
      <c r="LL40" s="36">
        <v>1</v>
      </c>
      <c r="LM40" s="36">
        <v>1</v>
      </c>
      <c r="LN40" s="36">
        <v>1</v>
      </c>
      <c r="LO40" s="36">
        <v>1</v>
      </c>
      <c r="LP40" s="36">
        <v>1</v>
      </c>
      <c r="LQ40" s="36">
        <v>1</v>
      </c>
      <c r="LR40" s="36">
        <v>0</v>
      </c>
      <c r="LS40" s="36">
        <v>1</v>
      </c>
      <c r="LT40" s="36">
        <v>1</v>
      </c>
      <c r="LU40" s="36">
        <v>1</v>
      </c>
      <c r="LV40" s="36">
        <v>1</v>
      </c>
      <c r="LW40" s="36">
        <v>1</v>
      </c>
      <c r="LX40" s="36">
        <v>1</v>
      </c>
      <c r="LY40" s="36">
        <v>0</v>
      </c>
      <c r="LZ40" s="36">
        <v>1</v>
      </c>
      <c r="MA40" s="36">
        <v>1</v>
      </c>
      <c r="MB40" s="36">
        <v>2</v>
      </c>
      <c r="MC40" s="36">
        <v>1</v>
      </c>
      <c r="MD40" s="36">
        <v>1</v>
      </c>
      <c r="ME40" s="36">
        <v>1</v>
      </c>
      <c r="MF40" s="36">
        <v>1</v>
      </c>
      <c r="MG40" s="36">
        <v>1</v>
      </c>
      <c r="MH40" s="36">
        <v>1</v>
      </c>
      <c r="MI40" s="36">
        <v>1</v>
      </c>
      <c r="MJ40" s="36">
        <v>1</v>
      </c>
      <c r="MK40" s="36">
        <v>1</v>
      </c>
      <c r="ML40" s="36">
        <v>1</v>
      </c>
      <c r="MM40" s="36">
        <v>1</v>
      </c>
      <c r="MN40" s="36">
        <v>1</v>
      </c>
      <c r="MO40" s="36">
        <v>1</v>
      </c>
      <c r="MP40" s="36">
        <v>1</v>
      </c>
      <c r="MQ40" s="36">
        <v>1</v>
      </c>
      <c r="MR40" s="36">
        <v>1</v>
      </c>
      <c r="MS40" s="36">
        <v>1</v>
      </c>
      <c r="MT40" s="36">
        <v>1</v>
      </c>
      <c r="MU40" s="36">
        <v>1</v>
      </c>
      <c r="MV40" s="36">
        <v>0</v>
      </c>
      <c r="MW40" s="36">
        <v>1</v>
      </c>
      <c r="MX40" s="36"/>
      <c r="MY40" s="37">
        <v>1</v>
      </c>
      <c r="MZ40" s="37">
        <v>1</v>
      </c>
      <c r="NA40" s="37">
        <v>1</v>
      </c>
      <c r="NB40" s="37">
        <v>1</v>
      </c>
      <c r="NC40" s="37">
        <v>1</v>
      </c>
      <c r="ND40" s="37">
        <v>0</v>
      </c>
      <c r="NE40" s="46">
        <v>0</v>
      </c>
      <c r="NF40" s="46">
        <v>1</v>
      </c>
      <c r="NG40" s="37">
        <v>0</v>
      </c>
      <c r="NH40" s="37">
        <v>1</v>
      </c>
      <c r="NI40" s="37">
        <v>1</v>
      </c>
      <c r="NJ40" s="37">
        <v>1</v>
      </c>
    </row>
    <row r="41" spans="1:374" x14ac:dyDescent="0.25">
      <c r="A41" s="2">
        <v>83</v>
      </c>
      <c r="B41" s="2" t="s">
        <v>114</v>
      </c>
      <c r="C41" s="31">
        <v>44074.495833333334</v>
      </c>
      <c r="D41" s="32" t="s">
        <v>122</v>
      </c>
      <c r="E41" s="32" t="s">
        <v>367</v>
      </c>
      <c r="F41" s="32" t="s">
        <v>368</v>
      </c>
      <c r="G41" s="32" t="s">
        <v>369</v>
      </c>
      <c r="H41" s="33" t="s">
        <v>126</v>
      </c>
      <c r="I41" s="33" t="s">
        <v>127</v>
      </c>
      <c r="J41" s="33" t="s">
        <v>370</v>
      </c>
      <c r="K41" s="33">
        <v>1</v>
      </c>
      <c r="L41" s="33">
        <v>40</v>
      </c>
      <c r="M41" s="33">
        <v>3</v>
      </c>
      <c r="N41" s="33"/>
      <c r="O41" s="33"/>
      <c r="P41" s="33">
        <v>3</v>
      </c>
      <c r="Q41" s="33"/>
      <c r="R41" s="33"/>
      <c r="S41" s="33"/>
      <c r="T41" s="33"/>
      <c r="U41" s="33"/>
      <c r="V41" s="33"/>
      <c r="W41" s="33"/>
      <c r="X41" s="33"/>
      <c r="Y41" s="33"/>
      <c r="Z41" s="33"/>
      <c r="AA41" s="33"/>
      <c r="AB41" s="33"/>
      <c r="AC41" s="33"/>
      <c r="AD41" s="33"/>
      <c r="AE41" s="33"/>
      <c r="AF41" s="33"/>
      <c r="AG41" s="33"/>
      <c r="AH41" s="33"/>
      <c r="AI41" s="33">
        <v>1</v>
      </c>
      <c r="AJ41" s="33"/>
      <c r="AK41" s="33"/>
      <c r="AL41" s="33"/>
      <c r="AM41" s="33"/>
      <c r="AN41" s="33"/>
      <c r="AO41" s="33"/>
      <c r="AP41" s="33"/>
      <c r="AQ41" s="33"/>
      <c r="AR41" s="33"/>
      <c r="AS41" s="33"/>
      <c r="AT41" s="33"/>
      <c r="AU41" s="33"/>
      <c r="AV41" s="33"/>
      <c r="AW41" s="33">
        <v>2</v>
      </c>
      <c r="AX41" s="33">
        <v>3</v>
      </c>
      <c r="AY41" s="33">
        <v>0</v>
      </c>
      <c r="AZ41" s="34">
        <v>1</v>
      </c>
      <c r="BA41" s="34">
        <v>1</v>
      </c>
      <c r="BB41" s="34">
        <v>0</v>
      </c>
      <c r="BC41" s="34">
        <v>0</v>
      </c>
      <c r="BD41" s="34">
        <v>0</v>
      </c>
      <c r="BE41" s="34">
        <v>0</v>
      </c>
      <c r="BF41" s="34">
        <v>0</v>
      </c>
      <c r="BG41" s="34">
        <v>0</v>
      </c>
      <c r="BH41" s="34">
        <v>0</v>
      </c>
      <c r="BI41" s="34">
        <v>0</v>
      </c>
      <c r="BJ41" s="34">
        <v>0</v>
      </c>
      <c r="BK41" s="34">
        <v>1</v>
      </c>
      <c r="BL41" s="34">
        <v>0</v>
      </c>
      <c r="BM41" s="34"/>
      <c r="BN41" s="34">
        <v>0</v>
      </c>
      <c r="BO41" s="34">
        <v>0</v>
      </c>
      <c r="BP41" s="34">
        <v>0</v>
      </c>
      <c r="BQ41" s="34">
        <v>0</v>
      </c>
      <c r="BR41" s="34">
        <v>0</v>
      </c>
      <c r="BS41" s="34">
        <v>0</v>
      </c>
      <c r="BT41" s="34">
        <v>0</v>
      </c>
      <c r="BU41" s="34">
        <v>0</v>
      </c>
      <c r="BV41" s="34">
        <v>0</v>
      </c>
      <c r="BW41" s="34">
        <v>1</v>
      </c>
      <c r="BX41" s="34">
        <v>0</v>
      </c>
      <c r="BY41" s="34">
        <v>0</v>
      </c>
      <c r="BZ41" s="34">
        <v>0</v>
      </c>
      <c r="CA41" s="34">
        <v>0</v>
      </c>
      <c r="CB41" s="34">
        <v>0</v>
      </c>
      <c r="CC41" s="34">
        <v>1</v>
      </c>
      <c r="CD41" s="34">
        <v>0</v>
      </c>
      <c r="CE41" s="34">
        <v>0</v>
      </c>
      <c r="CF41" s="34">
        <v>0</v>
      </c>
      <c r="CG41" s="34">
        <v>0</v>
      </c>
      <c r="CH41" s="34">
        <v>0</v>
      </c>
      <c r="CI41" s="34">
        <v>0</v>
      </c>
      <c r="CJ41" s="34">
        <v>0</v>
      </c>
      <c r="CK41" s="34">
        <v>0</v>
      </c>
      <c r="CL41" s="34">
        <v>0</v>
      </c>
      <c r="CM41" s="34">
        <v>0</v>
      </c>
      <c r="CN41" s="34">
        <v>0</v>
      </c>
      <c r="CO41" s="34">
        <v>0</v>
      </c>
      <c r="CP41" s="34">
        <v>0</v>
      </c>
      <c r="CQ41" s="34">
        <v>0</v>
      </c>
      <c r="CR41" s="34">
        <v>0</v>
      </c>
      <c r="CS41" s="34">
        <v>1</v>
      </c>
      <c r="CT41" s="34">
        <v>0</v>
      </c>
      <c r="CU41" s="34">
        <v>0</v>
      </c>
      <c r="CV41" s="34">
        <v>0</v>
      </c>
      <c r="CW41" s="34">
        <v>0</v>
      </c>
      <c r="CX41" s="34">
        <v>1</v>
      </c>
      <c r="CY41" s="34">
        <v>2</v>
      </c>
      <c r="CZ41" s="34">
        <v>0</v>
      </c>
      <c r="DA41" s="34">
        <v>1</v>
      </c>
      <c r="DB41" s="34"/>
      <c r="DC41" s="34">
        <v>0</v>
      </c>
      <c r="DD41" s="34">
        <v>0</v>
      </c>
      <c r="DE41" s="34">
        <v>0</v>
      </c>
      <c r="DF41" s="34">
        <v>2</v>
      </c>
      <c r="DG41" s="34">
        <v>0</v>
      </c>
      <c r="DH41" s="34"/>
      <c r="DI41" s="34"/>
      <c r="DJ41" s="34"/>
      <c r="DK41" s="34"/>
      <c r="DL41" s="34"/>
      <c r="DM41" s="34"/>
      <c r="DN41" s="34"/>
      <c r="DO41" s="34"/>
      <c r="DP41" s="34">
        <v>1</v>
      </c>
      <c r="DQ41" s="34">
        <v>1</v>
      </c>
      <c r="DR41" s="34">
        <v>1</v>
      </c>
      <c r="DS41" s="34">
        <v>1</v>
      </c>
      <c r="DT41" s="34">
        <v>0</v>
      </c>
      <c r="DU41" s="34">
        <v>1</v>
      </c>
      <c r="DV41" s="34">
        <v>0</v>
      </c>
      <c r="DW41" s="34">
        <v>0</v>
      </c>
      <c r="DX41" s="34">
        <v>0</v>
      </c>
      <c r="DY41" s="34">
        <v>0</v>
      </c>
      <c r="DZ41" s="34">
        <v>1</v>
      </c>
      <c r="EA41" s="34">
        <v>0</v>
      </c>
      <c r="EB41" s="34">
        <v>0</v>
      </c>
      <c r="EC41" s="34">
        <v>1</v>
      </c>
      <c r="ED41" s="34">
        <v>0</v>
      </c>
      <c r="EE41" s="34">
        <v>0</v>
      </c>
      <c r="EF41" s="34">
        <v>0</v>
      </c>
      <c r="EG41" s="34">
        <v>0</v>
      </c>
      <c r="EH41" s="34">
        <v>0</v>
      </c>
      <c r="EI41" s="34">
        <v>0</v>
      </c>
      <c r="EJ41" s="34">
        <v>1</v>
      </c>
      <c r="EK41" s="34">
        <v>0</v>
      </c>
      <c r="EL41" s="34">
        <v>0</v>
      </c>
      <c r="EM41" s="34"/>
      <c r="EN41" s="34">
        <v>0</v>
      </c>
      <c r="EO41" s="34">
        <v>0</v>
      </c>
      <c r="EP41" s="34">
        <v>1</v>
      </c>
      <c r="EQ41" s="34">
        <v>0</v>
      </c>
      <c r="ER41" s="34">
        <v>0</v>
      </c>
      <c r="ES41" s="34">
        <v>0</v>
      </c>
      <c r="ET41" s="34">
        <v>0</v>
      </c>
      <c r="EU41" s="34">
        <v>0</v>
      </c>
      <c r="EV41" s="34">
        <v>0</v>
      </c>
      <c r="EW41" s="34">
        <v>0</v>
      </c>
      <c r="EX41" s="34">
        <v>0</v>
      </c>
      <c r="EY41" s="34">
        <v>0</v>
      </c>
      <c r="EZ41" s="34">
        <v>0</v>
      </c>
      <c r="FA41" s="34">
        <v>1</v>
      </c>
      <c r="FB41" s="34">
        <v>1</v>
      </c>
      <c r="FC41" s="34">
        <v>0</v>
      </c>
      <c r="FD41" s="34">
        <v>0</v>
      </c>
      <c r="FE41" s="34">
        <v>0</v>
      </c>
      <c r="FF41" s="34">
        <v>0</v>
      </c>
      <c r="FG41" s="34">
        <v>1</v>
      </c>
      <c r="FH41" s="34">
        <v>0</v>
      </c>
      <c r="FI41" s="34">
        <v>1</v>
      </c>
      <c r="FJ41" s="34">
        <v>0</v>
      </c>
      <c r="FK41" s="34">
        <v>0</v>
      </c>
      <c r="FL41" s="34">
        <v>1</v>
      </c>
      <c r="FM41" s="34">
        <v>0</v>
      </c>
      <c r="FN41" s="34">
        <v>0</v>
      </c>
      <c r="FO41" s="34">
        <v>0</v>
      </c>
      <c r="FP41" s="34">
        <v>0</v>
      </c>
      <c r="FQ41" s="34">
        <v>0</v>
      </c>
      <c r="FR41" s="34">
        <v>0</v>
      </c>
      <c r="FS41" s="34">
        <v>0</v>
      </c>
      <c r="FT41" s="34">
        <v>0</v>
      </c>
      <c r="FU41" s="34">
        <v>0</v>
      </c>
      <c r="FV41" s="34">
        <v>0</v>
      </c>
      <c r="FW41" s="34">
        <v>1</v>
      </c>
      <c r="FX41" s="34">
        <v>1</v>
      </c>
      <c r="FY41" s="34">
        <v>1</v>
      </c>
      <c r="FZ41" s="34">
        <v>0</v>
      </c>
      <c r="GA41" s="34">
        <v>0</v>
      </c>
      <c r="GB41" s="34">
        <v>0</v>
      </c>
      <c r="GC41" s="34">
        <v>1</v>
      </c>
      <c r="GD41" s="34">
        <v>1</v>
      </c>
      <c r="GE41" s="34">
        <v>0</v>
      </c>
      <c r="GF41" s="34">
        <v>1</v>
      </c>
      <c r="GG41" s="34">
        <v>0</v>
      </c>
      <c r="GH41" s="34">
        <v>0</v>
      </c>
      <c r="GI41" s="34">
        <v>1</v>
      </c>
      <c r="GJ41" s="34">
        <v>1</v>
      </c>
      <c r="GK41" s="34">
        <v>1</v>
      </c>
      <c r="GL41" s="34">
        <v>0</v>
      </c>
      <c r="GM41" s="34">
        <v>0</v>
      </c>
      <c r="GN41" s="34">
        <v>0</v>
      </c>
      <c r="GO41" s="34">
        <v>0</v>
      </c>
      <c r="GP41" s="34">
        <v>0</v>
      </c>
      <c r="GQ41" s="34">
        <v>1</v>
      </c>
      <c r="GR41" s="34">
        <v>0</v>
      </c>
      <c r="GS41" s="34">
        <v>0</v>
      </c>
      <c r="GT41" s="34">
        <v>1</v>
      </c>
      <c r="GU41" s="34">
        <v>1</v>
      </c>
      <c r="GV41" s="34">
        <v>1</v>
      </c>
      <c r="GW41" s="34">
        <v>1</v>
      </c>
      <c r="GX41" s="34">
        <v>1</v>
      </c>
      <c r="GY41" s="34">
        <v>1</v>
      </c>
      <c r="GZ41" s="34">
        <v>1</v>
      </c>
      <c r="HA41" s="34">
        <v>1</v>
      </c>
      <c r="HB41" s="34">
        <v>0</v>
      </c>
      <c r="HC41" s="34">
        <v>0</v>
      </c>
      <c r="HD41" s="34">
        <v>0</v>
      </c>
      <c r="HE41" s="34">
        <v>0</v>
      </c>
      <c r="HF41" s="34">
        <v>0</v>
      </c>
      <c r="HG41" s="34">
        <v>0</v>
      </c>
      <c r="HH41" s="34">
        <v>0</v>
      </c>
      <c r="HI41" s="34">
        <v>0</v>
      </c>
      <c r="HJ41" s="34">
        <v>0</v>
      </c>
      <c r="HK41" s="34">
        <v>0</v>
      </c>
      <c r="HL41" s="34">
        <v>0</v>
      </c>
      <c r="HM41" s="34">
        <v>0</v>
      </c>
      <c r="HN41" s="34">
        <v>0</v>
      </c>
      <c r="HO41" s="34">
        <v>0</v>
      </c>
      <c r="HP41" s="34">
        <v>0</v>
      </c>
      <c r="HQ41" s="34">
        <v>0</v>
      </c>
      <c r="HR41" s="34">
        <v>0</v>
      </c>
      <c r="HS41" s="34">
        <v>0</v>
      </c>
      <c r="HT41" s="34">
        <v>0</v>
      </c>
      <c r="HU41" s="34">
        <v>0</v>
      </c>
      <c r="HV41" s="34">
        <v>0</v>
      </c>
      <c r="HW41" s="34">
        <v>0</v>
      </c>
      <c r="HX41" s="34">
        <v>1</v>
      </c>
      <c r="HY41" s="34">
        <v>1</v>
      </c>
      <c r="HZ41" s="34">
        <v>0</v>
      </c>
      <c r="IA41" s="34">
        <v>0</v>
      </c>
      <c r="IB41" s="34">
        <v>0</v>
      </c>
      <c r="IC41" s="34">
        <v>0</v>
      </c>
      <c r="ID41" s="34">
        <v>1</v>
      </c>
      <c r="IE41" s="34">
        <v>1</v>
      </c>
      <c r="IF41" s="34">
        <v>1</v>
      </c>
      <c r="IG41" s="34">
        <v>0</v>
      </c>
      <c r="IH41" s="34">
        <v>0</v>
      </c>
      <c r="II41" s="34">
        <v>0</v>
      </c>
      <c r="IJ41" s="34">
        <v>0</v>
      </c>
      <c r="IK41" s="34">
        <v>1</v>
      </c>
      <c r="IL41" s="34">
        <v>1</v>
      </c>
      <c r="IM41" s="34">
        <v>0</v>
      </c>
      <c r="IN41" s="34">
        <v>0</v>
      </c>
      <c r="IO41" s="34">
        <v>0</v>
      </c>
      <c r="IP41" s="34">
        <v>0</v>
      </c>
      <c r="IQ41" s="34">
        <v>0</v>
      </c>
      <c r="IR41" s="34">
        <v>0</v>
      </c>
      <c r="IS41" s="34">
        <v>0</v>
      </c>
      <c r="IT41" s="34">
        <v>0</v>
      </c>
      <c r="IU41" s="34">
        <v>0</v>
      </c>
      <c r="IV41" s="34">
        <v>0</v>
      </c>
      <c r="IW41" s="34">
        <v>0</v>
      </c>
      <c r="IX41" s="34">
        <v>0</v>
      </c>
      <c r="IY41" s="34">
        <v>0</v>
      </c>
      <c r="IZ41" s="34">
        <v>0</v>
      </c>
      <c r="JA41" s="34">
        <v>0</v>
      </c>
      <c r="JB41" s="34">
        <v>1</v>
      </c>
      <c r="JC41" s="34">
        <v>1</v>
      </c>
      <c r="JD41" s="34">
        <v>2</v>
      </c>
      <c r="JE41" s="34">
        <v>1</v>
      </c>
      <c r="JF41" s="34">
        <v>1</v>
      </c>
      <c r="JG41" s="34">
        <v>1</v>
      </c>
      <c r="JH41" s="46">
        <v>1</v>
      </c>
      <c r="JI41" s="46">
        <v>1</v>
      </c>
      <c r="JJ41" s="46">
        <v>1</v>
      </c>
      <c r="JK41" s="46">
        <v>2</v>
      </c>
      <c r="JL41" s="35">
        <v>1</v>
      </c>
      <c r="JM41" s="35">
        <v>1</v>
      </c>
      <c r="JN41" s="46">
        <v>2</v>
      </c>
      <c r="JO41" s="46">
        <v>1</v>
      </c>
      <c r="JP41" s="35">
        <v>1</v>
      </c>
      <c r="JQ41" s="35">
        <v>1</v>
      </c>
      <c r="JR41" s="46">
        <v>1</v>
      </c>
      <c r="JS41" s="35">
        <v>0</v>
      </c>
      <c r="JT41" s="35">
        <v>4</v>
      </c>
      <c r="JU41" s="35">
        <v>3</v>
      </c>
      <c r="JV41" s="35">
        <v>1</v>
      </c>
      <c r="JW41" s="35">
        <v>2</v>
      </c>
      <c r="JX41" s="35">
        <v>1</v>
      </c>
      <c r="JY41" s="35">
        <v>1</v>
      </c>
      <c r="JZ41" s="35">
        <v>3</v>
      </c>
      <c r="KA41" s="35">
        <v>2</v>
      </c>
      <c r="KB41" s="35">
        <v>1</v>
      </c>
      <c r="KC41" s="35">
        <v>0</v>
      </c>
      <c r="KD41" s="46">
        <v>1</v>
      </c>
      <c r="KE41" s="35">
        <v>0</v>
      </c>
      <c r="KF41" s="35">
        <v>1</v>
      </c>
      <c r="KG41" s="36">
        <v>1</v>
      </c>
      <c r="KH41" s="36">
        <v>1</v>
      </c>
      <c r="KI41" s="36">
        <v>1</v>
      </c>
      <c r="KJ41" s="36">
        <v>1</v>
      </c>
      <c r="KK41" s="36">
        <v>1</v>
      </c>
      <c r="KL41" s="36">
        <v>1</v>
      </c>
      <c r="KM41" s="36">
        <v>1</v>
      </c>
      <c r="KN41" s="36">
        <v>1</v>
      </c>
      <c r="KO41" s="36"/>
      <c r="KP41" s="36">
        <v>2</v>
      </c>
      <c r="KQ41" s="36">
        <v>2</v>
      </c>
      <c r="KR41" s="36">
        <v>2</v>
      </c>
      <c r="KS41" s="36">
        <v>2</v>
      </c>
      <c r="KT41" s="36">
        <v>2</v>
      </c>
      <c r="KU41" s="36">
        <v>0</v>
      </c>
      <c r="KV41" s="36">
        <v>1</v>
      </c>
      <c r="KW41" s="36">
        <v>0</v>
      </c>
      <c r="KX41" s="36">
        <v>1</v>
      </c>
      <c r="KY41" s="36">
        <v>0</v>
      </c>
      <c r="KZ41" s="36">
        <v>1</v>
      </c>
      <c r="LA41" s="36">
        <v>0</v>
      </c>
      <c r="LB41" s="36">
        <v>3</v>
      </c>
      <c r="LC41" s="36">
        <v>0</v>
      </c>
      <c r="LD41" s="36">
        <v>2</v>
      </c>
      <c r="LE41" s="36">
        <v>0</v>
      </c>
      <c r="LF41" s="36">
        <v>1</v>
      </c>
      <c r="LG41" s="36">
        <v>1</v>
      </c>
      <c r="LH41" s="36">
        <v>1</v>
      </c>
      <c r="LI41" s="36">
        <v>0</v>
      </c>
      <c r="LJ41" s="36">
        <v>2</v>
      </c>
      <c r="LK41" s="36">
        <v>0</v>
      </c>
      <c r="LL41" s="36">
        <v>0</v>
      </c>
      <c r="LM41" s="36">
        <v>1</v>
      </c>
      <c r="LN41" s="36">
        <v>0</v>
      </c>
      <c r="LO41" s="36">
        <v>0</v>
      </c>
      <c r="LP41" s="36">
        <v>1</v>
      </c>
      <c r="LQ41" s="36">
        <v>1</v>
      </c>
      <c r="LR41" s="36">
        <v>0</v>
      </c>
      <c r="LS41" s="36">
        <v>1</v>
      </c>
      <c r="LT41" s="36">
        <v>1</v>
      </c>
      <c r="LU41" s="36">
        <v>1</v>
      </c>
      <c r="LV41" s="36">
        <v>1</v>
      </c>
      <c r="LW41" s="36">
        <v>1</v>
      </c>
      <c r="LX41" s="36">
        <v>1</v>
      </c>
      <c r="LY41" s="36">
        <v>0</v>
      </c>
      <c r="LZ41" s="36">
        <v>1</v>
      </c>
      <c r="MA41" s="36">
        <v>1</v>
      </c>
      <c r="MB41" s="36">
        <v>1</v>
      </c>
      <c r="MC41" s="36">
        <v>1</v>
      </c>
      <c r="MD41" s="36">
        <v>1</v>
      </c>
      <c r="ME41" s="36">
        <v>1</v>
      </c>
      <c r="MF41" s="36">
        <v>1</v>
      </c>
      <c r="MG41" s="36">
        <v>1</v>
      </c>
      <c r="MH41" s="36">
        <v>2</v>
      </c>
      <c r="MI41" s="36">
        <v>1</v>
      </c>
      <c r="MJ41" s="36">
        <v>2</v>
      </c>
      <c r="MK41" s="36">
        <v>1</v>
      </c>
      <c r="ML41" s="36">
        <v>2</v>
      </c>
      <c r="MM41" s="36">
        <v>1</v>
      </c>
      <c r="MN41" s="36">
        <v>1</v>
      </c>
      <c r="MO41" s="36">
        <v>1</v>
      </c>
      <c r="MP41" s="36">
        <v>1</v>
      </c>
      <c r="MQ41" s="36">
        <v>1</v>
      </c>
      <c r="MR41" s="36">
        <v>1</v>
      </c>
      <c r="MS41" s="36">
        <v>1</v>
      </c>
      <c r="MT41" s="36">
        <v>1</v>
      </c>
      <c r="MU41" s="36">
        <v>1</v>
      </c>
      <c r="MV41" s="36">
        <v>0</v>
      </c>
      <c r="MW41" s="36">
        <v>1</v>
      </c>
      <c r="MX41" s="36"/>
      <c r="MY41" s="37">
        <v>1</v>
      </c>
      <c r="MZ41" s="37">
        <v>1</v>
      </c>
      <c r="NA41" s="37">
        <v>1</v>
      </c>
      <c r="NB41" s="37">
        <v>1</v>
      </c>
      <c r="NC41" s="37">
        <v>1</v>
      </c>
      <c r="ND41" s="37">
        <v>1</v>
      </c>
      <c r="NE41" s="46">
        <v>1</v>
      </c>
      <c r="NF41" s="46">
        <v>0</v>
      </c>
      <c r="NG41" s="37">
        <v>0</v>
      </c>
      <c r="NH41" s="37">
        <v>1</v>
      </c>
      <c r="NI41" s="37">
        <v>1</v>
      </c>
      <c r="NJ41" s="37">
        <v>1</v>
      </c>
    </row>
    <row r="42" spans="1:374" x14ac:dyDescent="0.25">
      <c r="A42" s="2">
        <v>84</v>
      </c>
      <c r="B42" s="2" t="s">
        <v>114</v>
      </c>
      <c r="C42" s="31">
        <v>44070.564583333333</v>
      </c>
      <c r="D42" s="32" t="s">
        <v>115</v>
      </c>
      <c r="E42" s="32" t="s">
        <v>371</v>
      </c>
      <c r="F42" s="32" t="s">
        <v>372</v>
      </c>
      <c r="G42" s="32" t="s">
        <v>373</v>
      </c>
      <c r="H42" s="33" t="s">
        <v>119</v>
      </c>
      <c r="I42" s="33" t="s">
        <v>136</v>
      </c>
      <c r="J42" s="33" t="s">
        <v>374</v>
      </c>
      <c r="K42" s="33">
        <v>1</v>
      </c>
      <c r="L42" s="33">
        <v>163</v>
      </c>
      <c r="M42" s="33">
        <v>7</v>
      </c>
      <c r="N42" s="33"/>
      <c r="O42" s="33"/>
      <c r="P42" s="33"/>
      <c r="Q42" s="33"/>
      <c r="R42" s="33"/>
      <c r="S42" s="33"/>
      <c r="T42" s="33">
        <v>1</v>
      </c>
      <c r="U42" s="33"/>
      <c r="V42" s="33"/>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v>7</v>
      </c>
      <c r="AV42" s="33"/>
      <c r="AW42" s="33">
        <v>2</v>
      </c>
      <c r="AX42" s="33">
        <v>1</v>
      </c>
      <c r="AY42" s="33">
        <v>0</v>
      </c>
      <c r="AZ42" s="34">
        <v>1</v>
      </c>
      <c r="BA42" s="34">
        <v>1</v>
      </c>
      <c r="BB42" s="34">
        <v>0</v>
      </c>
      <c r="BC42" s="34">
        <v>0</v>
      </c>
      <c r="BD42" s="34">
        <v>0</v>
      </c>
      <c r="BE42" s="34">
        <v>0</v>
      </c>
      <c r="BF42" s="34">
        <v>0</v>
      </c>
      <c r="BG42" s="34">
        <v>0</v>
      </c>
      <c r="BH42" s="34">
        <v>0</v>
      </c>
      <c r="BI42" s="34">
        <v>0</v>
      </c>
      <c r="BJ42" s="34">
        <v>0</v>
      </c>
      <c r="BK42" s="34">
        <v>0</v>
      </c>
      <c r="BL42" s="34">
        <v>0</v>
      </c>
      <c r="BM42" s="34"/>
      <c r="BN42" s="34">
        <v>0</v>
      </c>
      <c r="BO42" s="34">
        <v>0</v>
      </c>
      <c r="BP42" s="34">
        <v>0</v>
      </c>
      <c r="BQ42" s="34">
        <v>0</v>
      </c>
      <c r="BR42" s="34">
        <v>0</v>
      </c>
      <c r="BS42" s="34">
        <v>0</v>
      </c>
      <c r="BT42" s="34">
        <v>0</v>
      </c>
      <c r="BU42" s="34">
        <v>0</v>
      </c>
      <c r="BV42" s="34">
        <v>0</v>
      </c>
      <c r="BW42" s="34">
        <v>1</v>
      </c>
      <c r="BX42" s="34">
        <v>0</v>
      </c>
      <c r="BY42" s="34">
        <v>0</v>
      </c>
      <c r="BZ42" s="34">
        <v>0</v>
      </c>
      <c r="CA42" s="34">
        <v>0</v>
      </c>
      <c r="CB42" s="34">
        <v>0</v>
      </c>
      <c r="CC42" s="34">
        <v>1</v>
      </c>
      <c r="CD42" s="34">
        <v>0</v>
      </c>
      <c r="CE42" s="34">
        <v>1</v>
      </c>
      <c r="CF42" s="34">
        <v>0</v>
      </c>
      <c r="CG42" s="34">
        <v>0</v>
      </c>
      <c r="CH42" s="34">
        <v>0</v>
      </c>
      <c r="CI42" s="34">
        <v>0</v>
      </c>
      <c r="CJ42" s="34">
        <v>0</v>
      </c>
      <c r="CK42" s="34">
        <v>0</v>
      </c>
      <c r="CL42" s="34">
        <v>0</v>
      </c>
      <c r="CM42" s="34">
        <v>0</v>
      </c>
      <c r="CN42" s="34">
        <v>0</v>
      </c>
      <c r="CO42" s="34">
        <v>0</v>
      </c>
      <c r="CP42" s="34">
        <v>0</v>
      </c>
      <c r="CQ42" s="34">
        <v>0</v>
      </c>
      <c r="CR42" s="34">
        <v>0</v>
      </c>
      <c r="CS42" s="34">
        <v>1</v>
      </c>
      <c r="CT42" s="34">
        <v>1</v>
      </c>
      <c r="CU42" s="34">
        <v>0</v>
      </c>
      <c r="CV42" s="34">
        <v>0</v>
      </c>
      <c r="CW42" s="34">
        <v>0</v>
      </c>
      <c r="CX42" s="34">
        <v>0</v>
      </c>
      <c r="CY42" s="34">
        <v>1</v>
      </c>
      <c r="CZ42" s="34">
        <v>0</v>
      </c>
      <c r="DA42" s="34">
        <v>1</v>
      </c>
      <c r="DB42" s="34"/>
      <c r="DC42" s="34">
        <v>0</v>
      </c>
      <c r="DD42" s="34">
        <v>0</v>
      </c>
      <c r="DE42" s="34">
        <v>1</v>
      </c>
      <c r="DF42" s="34">
        <v>0</v>
      </c>
      <c r="DG42" s="34">
        <v>0</v>
      </c>
      <c r="DH42" s="34"/>
      <c r="DI42" s="34"/>
      <c r="DJ42" s="34"/>
      <c r="DK42" s="34"/>
      <c r="DL42" s="34"/>
      <c r="DM42" s="34"/>
      <c r="DN42" s="34"/>
      <c r="DO42" s="34"/>
      <c r="DP42" s="34">
        <v>1</v>
      </c>
      <c r="DQ42" s="34">
        <v>1</v>
      </c>
      <c r="DR42" s="34">
        <v>1</v>
      </c>
      <c r="DS42" s="34">
        <v>1</v>
      </c>
      <c r="DT42" s="34">
        <v>0</v>
      </c>
      <c r="DU42" s="34">
        <v>1</v>
      </c>
      <c r="DV42" s="34">
        <v>0</v>
      </c>
      <c r="DW42" s="34">
        <v>0</v>
      </c>
      <c r="DX42" s="34">
        <v>0</v>
      </c>
      <c r="DY42" s="34">
        <v>0</v>
      </c>
      <c r="DZ42" s="34">
        <v>1</v>
      </c>
      <c r="EA42" s="34">
        <v>0</v>
      </c>
      <c r="EB42" s="34">
        <v>0</v>
      </c>
      <c r="EC42" s="34">
        <v>0</v>
      </c>
      <c r="ED42" s="34">
        <v>0</v>
      </c>
      <c r="EE42" s="34">
        <v>0</v>
      </c>
      <c r="EF42" s="34">
        <v>0</v>
      </c>
      <c r="EG42" s="34">
        <v>0</v>
      </c>
      <c r="EH42" s="34">
        <v>0</v>
      </c>
      <c r="EI42" s="34">
        <v>0</v>
      </c>
      <c r="EJ42" s="34">
        <v>0</v>
      </c>
      <c r="EK42" s="34">
        <v>0</v>
      </c>
      <c r="EL42" s="34">
        <v>0</v>
      </c>
      <c r="EM42" s="34"/>
      <c r="EN42" s="34">
        <v>0</v>
      </c>
      <c r="EO42" s="34">
        <v>0</v>
      </c>
      <c r="EP42" s="34">
        <v>0</v>
      </c>
      <c r="EQ42" s="34">
        <v>0</v>
      </c>
      <c r="ER42" s="34">
        <v>0</v>
      </c>
      <c r="ES42" s="34">
        <v>0</v>
      </c>
      <c r="ET42" s="34">
        <v>0</v>
      </c>
      <c r="EU42" s="34">
        <v>0</v>
      </c>
      <c r="EV42" s="34">
        <v>0</v>
      </c>
      <c r="EW42" s="34">
        <v>0</v>
      </c>
      <c r="EX42" s="34">
        <v>0</v>
      </c>
      <c r="EY42" s="34">
        <v>0</v>
      </c>
      <c r="EZ42" s="34">
        <v>0</v>
      </c>
      <c r="FA42" s="34">
        <v>1</v>
      </c>
      <c r="FB42" s="34">
        <v>1</v>
      </c>
      <c r="FC42" s="34">
        <v>0</v>
      </c>
      <c r="FD42" s="34">
        <v>0</v>
      </c>
      <c r="FE42" s="34">
        <v>0</v>
      </c>
      <c r="FF42" s="34">
        <v>0</v>
      </c>
      <c r="FG42" s="34">
        <v>1</v>
      </c>
      <c r="FH42" s="34">
        <v>0</v>
      </c>
      <c r="FI42" s="34">
        <v>1</v>
      </c>
      <c r="FJ42" s="34">
        <v>0</v>
      </c>
      <c r="FK42" s="34">
        <v>0</v>
      </c>
      <c r="FL42" s="34">
        <v>1</v>
      </c>
      <c r="FM42" s="34">
        <v>0</v>
      </c>
      <c r="FN42" s="34">
        <v>0</v>
      </c>
      <c r="FO42" s="34">
        <v>0</v>
      </c>
      <c r="FP42" s="34">
        <v>0</v>
      </c>
      <c r="FQ42" s="34">
        <v>0</v>
      </c>
      <c r="FR42" s="34">
        <v>0</v>
      </c>
      <c r="FS42" s="34">
        <v>0</v>
      </c>
      <c r="FT42" s="34">
        <v>0</v>
      </c>
      <c r="FU42" s="34">
        <v>0</v>
      </c>
      <c r="FV42" s="34">
        <v>0</v>
      </c>
      <c r="FW42" s="34">
        <v>0</v>
      </c>
      <c r="FX42" s="34">
        <v>1</v>
      </c>
      <c r="FY42" s="34">
        <v>1</v>
      </c>
      <c r="FZ42" s="34">
        <v>0</v>
      </c>
      <c r="GA42" s="34">
        <v>0</v>
      </c>
      <c r="GB42" s="34">
        <v>0</v>
      </c>
      <c r="GC42" s="34">
        <v>0</v>
      </c>
      <c r="GD42" s="34">
        <v>1</v>
      </c>
      <c r="GE42" s="34">
        <v>0</v>
      </c>
      <c r="GF42" s="34">
        <v>1</v>
      </c>
      <c r="GG42" s="34">
        <v>0</v>
      </c>
      <c r="GH42" s="34">
        <v>0</v>
      </c>
      <c r="GI42" s="34">
        <v>1</v>
      </c>
      <c r="GJ42" s="34">
        <v>0</v>
      </c>
      <c r="GK42" s="34">
        <v>0</v>
      </c>
      <c r="GL42" s="34">
        <v>0</v>
      </c>
      <c r="GM42" s="34">
        <v>0</v>
      </c>
      <c r="GN42" s="34">
        <v>0</v>
      </c>
      <c r="GO42" s="34">
        <v>0</v>
      </c>
      <c r="GP42" s="34">
        <v>0</v>
      </c>
      <c r="GQ42" s="34">
        <v>0</v>
      </c>
      <c r="GR42" s="34">
        <v>0</v>
      </c>
      <c r="GS42" s="34">
        <v>0</v>
      </c>
      <c r="GT42" s="34">
        <v>1</v>
      </c>
      <c r="GU42" s="34">
        <v>1</v>
      </c>
      <c r="GV42" s="34">
        <v>1</v>
      </c>
      <c r="GW42" s="34">
        <v>1</v>
      </c>
      <c r="GX42" s="34">
        <v>1</v>
      </c>
      <c r="GY42" s="34">
        <v>1</v>
      </c>
      <c r="GZ42" s="34">
        <v>1</v>
      </c>
      <c r="HA42" s="34">
        <v>1</v>
      </c>
      <c r="HB42" s="34">
        <v>0</v>
      </c>
      <c r="HC42" s="34">
        <v>0</v>
      </c>
      <c r="HD42" s="34">
        <v>0</v>
      </c>
      <c r="HE42" s="34">
        <v>0</v>
      </c>
      <c r="HF42" s="34">
        <v>0</v>
      </c>
      <c r="HG42" s="34">
        <v>0</v>
      </c>
      <c r="HH42" s="34">
        <v>0</v>
      </c>
      <c r="HI42" s="34">
        <v>0</v>
      </c>
      <c r="HJ42" s="34">
        <v>0</v>
      </c>
      <c r="HK42" s="34">
        <v>0</v>
      </c>
      <c r="HL42" s="34">
        <v>0</v>
      </c>
      <c r="HM42" s="34">
        <v>0</v>
      </c>
      <c r="HN42" s="34">
        <v>0</v>
      </c>
      <c r="HO42" s="34">
        <v>0</v>
      </c>
      <c r="HP42" s="34">
        <v>0</v>
      </c>
      <c r="HQ42" s="34">
        <v>0</v>
      </c>
      <c r="HR42" s="34">
        <v>0</v>
      </c>
      <c r="HS42" s="34">
        <v>0</v>
      </c>
      <c r="HT42" s="34">
        <v>0</v>
      </c>
      <c r="HU42" s="34">
        <v>0</v>
      </c>
      <c r="HV42" s="34">
        <v>0</v>
      </c>
      <c r="HW42" s="34">
        <v>0</v>
      </c>
      <c r="HX42" s="34">
        <v>1</v>
      </c>
      <c r="HY42" s="34">
        <v>1</v>
      </c>
      <c r="HZ42" s="34">
        <v>0</v>
      </c>
      <c r="IA42" s="34">
        <v>0</v>
      </c>
      <c r="IB42" s="34">
        <v>0</v>
      </c>
      <c r="IC42" s="34">
        <v>1</v>
      </c>
      <c r="ID42" s="34">
        <v>1</v>
      </c>
      <c r="IE42" s="34">
        <v>1</v>
      </c>
      <c r="IF42" s="34">
        <v>0</v>
      </c>
      <c r="IG42" s="34">
        <v>0</v>
      </c>
      <c r="IH42" s="34">
        <v>0</v>
      </c>
      <c r="II42" s="34">
        <v>0</v>
      </c>
      <c r="IJ42" s="34">
        <v>0</v>
      </c>
      <c r="IK42" s="34">
        <v>0</v>
      </c>
      <c r="IL42" s="34">
        <v>0</v>
      </c>
      <c r="IM42" s="34">
        <v>0</v>
      </c>
      <c r="IN42" s="34">
        <v>0</v>
      </c>
      <c r="IO42" s="34">
        <v>0</v>
      </c>
      <c r="IP42" s="34">
        <v>0</v>
      </c>
      <c r="IQ42" s="34">
        <v>0</v>
      </c>
      <c r="IR42" s="34">
        <v>0</v>
      </c>
      <c r="IS42" s="34">
        <v>0</v>
      </c>
      <c r="IT42" s="34">
        <v>0</v>
      </c>
      <c r="IU42" s="34">
        <v>0</v>
      </c>
      <c r="IV42" s="34">
        <v>0</v>
      </c>
      <c r="IW42" s="34">
        <v>0</v>
      </c>
      <c r="IX42" s="34">
        <v>0</v>
      </c>
      <c r="IY42" s="34">
        <v>0</v>
      </c>
      <c r="IZ42" s="34">
        <v>0</v>
      </c>
      <c r="JA42" s="34">
        <v>0</v>
      </c>
      <c r="JB42" s="34">
        <v>1</v>
      </c>
      <c r="JC42" s="34">
        <v>1</v>
      </c>
      <c r="JD42" s="34">
        <v>2</v>
      </c>
      <c r="JE42" s="34">
        <v>3</v>
      </c>
      <c r="JF42" s="34">
        <v>3</v>
      </c>
      <c r="JG42" s="34">
        <v>3</v>
      </c>
      <c r="JH42" s="46">
        <v>1</v>
      </c>
      <c r="JI42" s="46">
        <v>2</v>
      </c>
      <c r="JJ42" s="46">
        <v>1</v>
      </c>
      <c r="JK42" s="46">
        <v>2</v>
      </c>
      <c r="JL42" s="35">
        <v>1</v>
      </c>
      <c r="JM42" s="35">
        <v>1</v>
      </c>
      <c r="JN42" s="46">
        <v>1</v>
      </c>
      <c r="JO42" s="46">
        <v>2</v>
      </c>
      <c r="JP42" s="35">
        <v>1</v>
      </c>
      <c r="JQ42" s="35">
        <v>1</v>
      </c>
      <c r="JR42" s="46">
        <v>1</v>
      </c>
      <c r="JS42" s="35">
        <v>0</v>
      </c>
      <c r="JT42" s="35">
        <v>1</v>
      </c>
      <c r="JU42" s="35">
        <v>3</v>
      </c>
      <c r="JV42" s="35">
        <v>1</v>
      </c>
      <c r="JW42" s="35">
        <v>1</v>
      </c>
      <c r="JX42" s="35">
        <v>3</v>
      </c>
      <c r="JY42" s="35">
        <v>3</v>
      </c>
      <c r="JZ42" s="35">
        <v>3</v>
      </c>
      <c r="KA42" s="35">
        <v>3</v>
      </c>
      <c r="KB42" s="35">
        <v>3</v>
      </c>
      <c r="KC42" s="35">
        <v>1</v>
      </c>
      <c r="KD42" s="46">
        <v>1</v>
      </c>
      <c r="KE42" s="35">
        <v>0</v>
      </c>
      <c r="KF42" s="35">
        <v>1</v>
      </c>
      <c r="KG42" s="36">
        <v>1</v>
      </c>
      <c r="KH42" s="36">
        <v>1</v>
      </c>
      <c r="KI42" s="36">
        <v>1</v>
      </c>
      <c r="KJ42" s="36">
        <v>1</v>
      </c>
      <c r="KK42" s="36">
        <v>1</v>
      </c>
      <c r="KL42" s="36">
        <v>1</v>
      </c>
      <c r="KM42" s="36">
        <v>1</v>
      </c>
      <c r="KN42" s="36">
        <v>3</v>
      </c>
      <c r="KO42" s="36"/>
      <c r="KP42" s="36">
        <v>3</v>
      </c>
      <c r="KQ42" s="36">
        <v>1</v>
      </c>
      <c r="KR42" s="36">
        <v>1</v>
      </c>
      <c r="KS42" s="36">
        <v>1</v>
      </c>
      <c r="KT42" s="36">
        <v>1</v>
      </c>
      <c r="KU42" s="36">
        <v>0</v>
      </c>
      <c r="KV42" s="36">
        <v>3</v>
      </c>
      <c r="KW42" s="36">
        <v>0</v>
      </c>
      <c r="KX42" s="36">
        <v>2</v>
      </c>
      <c r="KY42" s="36">
        <v>0</v>
      </c>
      <c r="KZ42" s="36">
        <v>3</v>
      </c>
      <c r="LA42" s="36">
        <v>0</v>
      </c>
      <c r="LB42" s="36">
        <v>3</v>
      </c>
      <c r="LC42" s="36">
        <v>0</v>
      </c>
      <c r="LD42" s="36">
        <v>3</v>
      </c>
      <c r="LE42" s="36">
        <v>0</v>
      </c>
      <c r="LF42" s="36">
        <v>1</v>
      </c>
      <c r="LG42" s="36">
        <v>2</v>
      </c>
      <c r="LH42" s="36">
        <v>1</v>
      </c>
      <c r="LI42" s="36">
        <v>0</v>
      </c>
      <c r="LJ42" s="36">
        <v>3</v>
      </c>
      <c r="LK42" s="36">
        <v>0</v>
      </c>
      <c r="LL42" s="36">
        <v>0</v>
      </c>
      <c r="LM42" s="36">
        <v>1</v>
      </c>
      <c r="LN42" s="36">
        <v>0</v>
      </c>
      <c r="LO42" s="36">
        <v>0</v>
      </c>
      <c r="LP42" s="36">
        <v>1</v>
      </c>
      <c r="LQ42" s="36">
        <v>1</v>
      </c>
      <c r="LR42" s="36">
        <v>0</v>
      </c>
      <c r="LS42" s="36">
        <v>1</v>
      </c>
      <c r="LT42" s="36">
        <v>1</v>
      </c>
      <c r="LU42" s="36">
        <v>1</v>
      </c>
      <c r="LV42" s="36">
        <v>1</v>
      </c>
      <c r="LW42" s="36">
        <v>1</v>
      </c>
      <c r="LX42" s="36">
        <v>1</v>
      </c>
      <c r="LY42" s="36">
        <v>0</v>
      </c>
      <c r="LZ42" s="36">
        <v>1</v>
      </c>
      <c r="MA42" s="36">
        <v>1</v>
      </c>
      <c r="MB42" s="36">
        <v>2</v>
      </c>
      <c r="MC42" s="36">
        <v>1</v>
      </c>
      <c r="MD42" s="36">
        <v>1</v>
      </c>
      <c r="ME42" s="36">
        <v>1</v>
      </c>
      <c r="MF42" s="36">
        <v>1</v>
      </c>
      <c r="MG42" s="36">
        <v>1</v>
      </c>
      <c r="MH42" s="36">
        <v>1</v>
      </c>
      <c r="MI42" s="36">
        <v>1</v>
      </c>
      <c r="MJ42" s="36">
        <v>1</v>
      </c>
      <c r="MK42" s="36">
        <v>1</v>
      </c>
      <c r="ML42" s="36">
        <v>1</v>
      </c>
      <c r="MM42" s="36">
        <v>1</v>
      </c>
      <c r="MN42" s="36">
        <v>1</v>
      </c>
      <c r="MO42" s="36">
        <v>1</v>
      </c>
      <c r="MP42" s="36">
        <v>1</v>
      </c>
      <c r="MQ42" s="36">
        <v>1</v>
      </c>
      <c r="MR42" s="36">
        <v>1</v>
      </c>
      <c r="MS42" s="36">
        <v>1</v>
      </c>
      <c r="MT42" s="36">
        <v>1</v>
      </c>
      <c r="MU42" s="36">
        <v>1</v>
      </c>
      <c r="MV42" s="36">
        <v>0</v>
      </c>
      <c r="MW42" s="36">
        <v>0</v>
      </c>
      <c r="MX42" s="36"/>
      <c r="MY42" s="37">
        <v>0</v>
      </c>
      <c r="MZ42" s="37">
        <v>1</v>
      </c>
      <c r="NA42" s="37">
        <v>1</v>
      </c>
      <c r="NB42" s="37">
        <v>1</v>
      </c>
      <c r="NC42" s="37">
        <v>1</v>
      </c>
      <c r="ND42" s="37">
        <v>0</v>
      </c>
      <c r="NE42" s="46">
        <v>0</v>
      </c>
      <c r="NF42" s="46">
        <v>1</v>
      </c>
      <c r="NG42" s="37">
        <v>0</v>
      </c>
      <c r="NH42" s="37">
        <v>1</v>
      </c>
      <c r="NI42" s="37">
        <v>1</v>
      </c>
      <c r="NJ42" s="37">
        <v>1</v>
      </c>
    </row>
    <row r="43" spans="1:374" x14ac:dyDescent="0.25">
      <c r="A43" s="2">
        <v>86</v>
      </c>
      <c r="B43" s="2" t="s">
        <v>114</v>
      </c>
      <c r="C43" s="31">
        <v>44070.611805555556</v>
      </c>
      <c r="D43" s="32" t="s">
        <v>297</v>
      </c>
      <c r="E43" s="32" t="s">
        <v>375</v>
      </c>
      <c r="F43" s="32" t="s">
        <v>376</v>
      </c>
      <c r="G43" s="32" t="s">
        <v>377</v>
      </c>
      <c r="H43" s="33" t="s">
        <v>126</v>
      </c>
      <c r="I43" s="33" t="s">
        <v>276</v>
      </c>
      <c r="J43" s="33" t="s">
        <v>378</v>
      </c>
      <c r="K43" s="33">
        <v>1</v>
      </c>
      <c r="L43" s="33">
        <v>29</v>
      </c>
      <c r="M43" s="33">
        <v>3</v>
      </c>
      <c r="N43" s="33"/>
      <c r="O43" s="33"/>
      <c r="P43" s="33">
        <v>1</v>
      </c>
      <c r="Q43" s="33"/>
      <c r="R43" s="33"/>
      <c r="S43" s="33"/>
      <c r="T43" s="33"/>
      <c r="U43" s="33"/>
      <c r="V43" s="33"/>
      <c r="W43" s="33"/>
      <c r="X43" s="33"/>
      <c r="Y43" s="33"/>
      <c r="Z43" s="33"/>
      <c r="AA43" s="33"/>
      <c r="AB43" s="33"/>
      <c r="AC43" s="33"/>
      <c r="AD43" s="33"/>
      <c r="AE43" s="33"/>
      <c r="AF43" s="33"/>
      <c r="AG43" s="33">
        <v>1</v>
      </c>
      <c r="AH43" s="33"/>
      <c r="AI43" s="33"/>
      <c r="AJ43" s="33"/>
      <c r="AK43" s="33"/>
      <c r="AL43" s="33"/>
      <c r="AM43" s="33"/>
      <c r="AN43" s="33"/>
      <c r="AO43" s="33"/>
      <c r="AP43" s="33"/>
      <c r="AQ43" s="33"/>
      <c r="AR43" s="33"/>
      <c r="AS43" s="33"/>
      <c r="AT43" s="33"/>
      <c r="AU43" s="33"/>
      <c r="AV43" s="33"/>
      <c r="AW43" s="33">
        <v>2</v>
      </c>
      <c r="AX43" s="33">
        <v>3</v>
      </c>
      <c r="AY43" s="33">
        <v>1</v>
      </c>
      <c r="AZ43" s="34">
        <v>1</v>
      </c>
      <c r="BA43" s="34">
        <v>1</v>
      </c>
      <c r="BB43" s="34">
        <v>0</v>
      </c>
      <c r="BC43" s="34">
        <v>0</v>
      </c>
      <c r="BD43" s="34">
        <v>0</v>
      </c>
      <c r="BE43" s="34">
        <v>1</v>
      </c>
      <c r="BF43" s="34">
        <v>1</v>
      </c>
      <c r="BG43" s="34">
        <v>0</v>
      </c>
      <c r="BH43" s="34">
        <v>0</v>
      </c>
      <c r="BI43" s="34">
        <v>0</v>
      </c>
      <c r="BJ43" s="34">
        <v>0</v>
      </c>
      <c r="BK43" s="34">
        <v>0</v>
      </c>
      <c r="BL43" s="34">
        <v>1</v>
      </c>
      <c r="BM43" s="34"/>
      <c r="BN43" s="34">
        <v>1</v>
      </c>
      <c r="BO43" s="34">
        <v>1</v>
      </c>
      <c r="BP43" s="34">
        <v>0</v>
      </c>
      <c r="BQ43" s="34">
        <v>1</v>
      </c>
      <c r="BR43" s="34">
        <v>1</v>
      </c>
      <c r="BS43" s="34">
        <v>1</v>
      </c>
      <c r="BT43" s="34">
        <v>1</v>
      </c>
      <c r="BU43" s="34">
        <v>1</v>
      </c>
      <c r="BV43" s="34">
        <v>0</v>
      </c>
      <c r="BW43" s="34">
        <v>1</v>
      </c>
      <c r="BX43" s="34">
        <v>0</v>
      </c>
      <c r="BY43" s="34">
        <v>0</v>
      </c>
      <c r="BZ43" s="34">
        <v>0</v>
      </c>
      <c r="CA43" s="34">
        <v>0</v>
      </c>
      <c r="CB43" s="34">
        <v>0</v>
      </c>
      <c r="CC43" s="34">
        <v>1</v>
      </c>
      <c r="CD43" s="34">
        <v>0</v>
      </c>
      <c r="CE43" s="34">
        <v>1</v>
      </c>
      <c r="CF43" s="34">
        <v>0</v>
      </c>
      <c r="CG43" s="34">
        <v>0</v>
      </c>
      <c r="CH43" s="34">
        <v>1</v>
      </c>
      <c r="CI43" s="34">
        <v>0</v>
      </c>
      <c r="CJ43" s="34">
        <v>0</v>
      </c>
      <c r="CK43" s="34">
        <v>0</v>
      </c>
      <c r="CL43" s="34">
        <v>0</v>
      </c>
      <c r="CM43" s="34">
        <v>0</v>
      </c>
      <c r="CN43" s="34">
        <v>0</v>
      </c>
      <c r="CO43" s="34">
        <v>0</v>
      </c>
      <c r="CP43" s="34">
        <v>0</v>
      </c>
      <c r="CQ43" s="34">
        <v>0</v>
      </c>
      <c r="CR43" s="34">
        <v>0</v>
      </c>
      <c r="CS43" s="34">
        <v>1</v>
      </c>
      <c r="CT43" s="34">
        <v>0</v>
      </c>
      <c r="CU43" s="34">
        <v>0</v>
      </c>
      <c r="CV43" s="34">
        <v>0</v>
      </c>
      <c r="CW43" s="34">
        <v>0</v>
      </c>
      <c r="CX43" s="34">
        <v>0</v>
      </c>
      <c r="CY43" s="34">
        <v>2</v>
      </c>
      <c r="CZ43" s="34">
        <v>0</v>
      </c>
      <c r="DA43" s="34">
        <v>2</v>
      </c>
      <c r="DB43" s="34"/>
      <c r="DC43" s="34">
        <v>0</v>
      </c>
      <c r="DD43" s="34">
        <v>0</v>
      </c>
      <c r="DE43" s="34">
        <v>2</v>
      </c>
      <c r="DF43" s="34">
        <v>0</v>
      </c>
      <c r="DG43" s="34">
        <v>0</v>
      </c>
      <c r="DH43" s="34"/>
      <c r="DI43" s="34"/>
      <c r="DJ43" s="34"/>
      <c r="DK43" s="34"/>
      <c r="DL43" s="34"/>
      <c r="DM43" s="34"/>
      <c r="DN43" s="34"/>
      <c r="DO43" s="34"/>
      <c r="DP43" s="34">
        <v>1</v>
      </c>
      <c r="DQ43" s="34">
        <v>1</v>
      </c>
      <c r="DR43" s="34">
        <v>1</v>
      </c>
      <c r="DS43" s="34">
        <v>1</v>
      </c>
      <c r="DT43" s="34">
        <v>0</v>
      </c>
      <c r="DU43" s="34">
        <v>0</v>
      </c>
      <c r="DV43" s="34">
        <v>0</v>
      </c>
      <c r="DW43" s="34">
        <v>1</v>
      </c>
      <c r="DX43" s="34">
        <v>0</v>
      </c>
      <c r="DY43" s="34">
        <v>1</v>
      </c>
      <c r="DZ43" s="34">
        <v>1</v>
      </c>
      <c r="EA43" s="34">
        <v>0</v>
      </c>
      <c r="EB43" s="34">
        <v>0</v>
      </c>
      <c r="EC43" s="34">
        <v>1</v>
      </c>
      <c r="ED43" s="34">
        <v>1</v>
      </c>
      <c r="EE43" s="34">
        <v>1</v>
      </c>
      <c r="EF43" s="34">
        <v>0</v>
      </c>
      <c r="EG43" s="34">
        <v>0</v>
      </c>
      <c r="EH43" s="34">
        <v>0</v>
      </c>
      <c r="EI43" s="34">
        <v>0</v>
      </c>
      <c r="EJ43" s="34">
        <v>1</v>
      </c>
      <c r="EK43" s="34">
        <v>0</v>
      </c>
      <c r="EL43" s="34">
        <v>1</v>
      </c>
      <c r="EM43" s="34"/>
      <c r="EN43" s="34">
        <v>0</v>
      </c>
      <c r="EO43" s="34">
        <v>0</v>
      </c>
      <c r="EP43" s="34">
        <v>1</v>
      </c>
      <c r="EQ43" s="34">
        <v>0</v>
      </c>
      <c r="ER43" s="34">
        <v>1</v>
      </c>
      <c r="ES43" s="34">
        <v>1</v>
      </c>
      <c r="ET43" s="34">
        <v>0</v>
      </c>
      <c r="EU43" s="34">
        <v>1</v>
      </c>
      <c r="EV43" s="34">
        <v>1</v>
      </c>
      <c r="EW43" s="34">
        <v>1</v>
      </c>
      <c r="EX43" s="34">
        <v>1</v>
      </c>
      <c r="EY43" s="34">
        <v>1</v>
      </c>
      <c r="EZ43" s="34">
        <v>0</v>
      </c>
      <c r="FA43" s="34">
        <v>1</v>
      </c>
      <c r="FB43" s="34">
        <v>1</v>
      </c>
      <c r="FC43" s="34">
        <v>0</v>
      </c>
      <c r="FD43" s="34">
        <v>0</v>
      </c>
      <c r="FE43" s="34">
        <v>0</v>
      </c>
      <c r="FF43" s="34">
        <v>1</v>
      </c>
      <c r="FG43" s="34">
        <v>1</v>
      </c>
      <c r="FH43" s="34">
        <v>0</v>
      </c>
      <c r="FI43" s="34">
        <v>1</v>
      </c>
      <c r="FJ43" s="34">
        <v>0</v>
      </c>
      <c r="FK43" s="34">
        <v>0</v>
      </c>
      <c r="FL43" s="34">
        <v>1</v>
      </c>
      <c r="FM43" s="34">
        <v>0</v>
      </c>
      <c r="FN43" s="34">
        <v>1</v>
      </c>
      <c r="FO43" s="34">
        <v>1</v>
      </c>
      <c r="FP43" s="34">
        <v>0</v>
      </c>
      <c r="FQ43" s="34">
        <v>1</v>
      </c>
      <c r="FR43" s="34">
        <v>1</v>
      </c>
      <c r="FS43" s="34">
        <v>1</v>
      </c>
      <c r="FT43" s="34">
        <v>1</v>
      </c>
      <c r="FU43" s="34">
        <v>1</v>
      </c>
      <c r="FV43" s="34">
        <v>0</v>
      </c>
      <c r="FW43" s="34">
        <v>1</v>
      </c>
      <c r="FX43" s="34">
        <v>1</v>
      </c>
      <c r="FY43" s="34">
        <v>1</v>
      </c>
      <c r="FZ43" s="34">
        <v>0</v>
      </c>
      <c r="GA43" s="34">
        <v>0</v>
      </c>
      <c r="GB43" s="34">
        <v>0</v>
      </c>
      <c r="GC43" s="34">
        <v>1</v>
      </c>
      <c r="GD43" s="34">
        <v>1</v>
      </c>
      <c r="GE43" s="34">
        <v>1</v>
      </c>
      <c r="GF43" s="34">
        <v>1</v>
      </c>
      <c r="GG43" s="34">
        <v>0</v>
      </c>
      <c r="GH43" s="34">
        <v>0</v>
      </c>
      <c r="GI43" s="34">
        <v>1</v>
      </c>
      <c r="GJ43" s="34">
        <v>1</v>
      </c>
      <c r="GK43" s="34">
        <v>1</v>
      </c>
      <c r="GL43" s="34">
        <v>1</v>
      </c>
      <c r="GM43" s="34">
        <v>1</v>
      </c>
      <c r="GN43" s="34">
        <v>1</v>
      </c>
      <c r="GO43" s="34">
        <v>1</v>
      </c>
      <c r="GP43" s="34">
        <v>1</v>
      </c>
      <c r="GQ43" s="34">
        <v>1</v>
      </c>
      <c r="GR43" s="34">
        <v>1</v>
      </c>
      <c r="GS43" s="34">
        <v>0</v>
      </c>
      <c r="GT43" s="34">
        <v>1</v>
      </c>
      <c r="GU43" s="34">
        <v>1</v>
      </c>
      <c r="GV43" s="34">
        <v>1</v>
      </c>
      <c r="GW43" s="34">
        <v>1</v>
      </c>
      <c r="GX43" s="34">
        <v>1</v>
      </c>
      <c r="GY43" s="34">
        <v>1</v>
      </c>
      <c r="GZ43" s="34">
        <v>1</v>
      </c>
      <c r="HA43" s="34">
        <v>1</v>
      </c>
      <c r="HB43" s="34">
        <v>0</v>
      </c>
      <c r="HC43" s="34">
        <v>0</v>
      </c>
      <c r="HD43" s="34">
        <v>0</v>
      </c>
      <c r="HE43" s="34">
        <v>0</v>
      </c>
      <c r="HF43" s="34">
        <v>0</v>
      </c>
      <c r="HG43" s="34">
        <v>0</v>
      </c>
      <c r="HH43" s="34">
        <v>0</v>
      </c>
      <c r="HI43" s="34">
        <v>0</v>
      </c>
      <c r="HJ43" s="34">
        <v>0</v>
      </c>
      <c r="HK43" s="34">
        <v>0</v>
      </c>
      <c r="HL43" s="34">
        <v>0</v>
      </c>
      <c r="HM43" s="34">
        <v>0</v>
      </c>
      <c r="HN43" s="34">
        <v>0</v>
      </c>
      <c r="HO43" s="34">
        <v>0</v>
      </c>
      <c r="HP43" s="34">
        <v>0</v>
      </c>
      <c r="HQ43" s="34">
        <v>0</v>
      </c>
      <c r="HR43" s="34">
        <v>0</v>
      </c>
      <c r="HS43" s="34">
        <v>0</v>
      </c>
      <c r="HT43" s="34">
        <v>0</v>
      </c>
      <c r="HU43" s="34">
        <v>0</v>
      </c>
      <c r="HV43" s="34">
        <v>0</v>
      </c>
      <c r="HW43" s="34">
        <v>0</v>
      </c>
      <c r="HX43" s="34">
        <v>1</v>
      </c>
      <c r="HY43" s="34">
        <v>1</v>
      </c>
      <c r="HZ43" s="34">
        <v>0</v>
      </c>
      <c r="IA43" s="34">
        <v>0</v>
      </c>
      <c r="IB43" s="34">
        <v>1</v>
      </c>
      <c r="IC43" s="34">
        <v>1</v>
      </c>
      <c r="ID43" s="34">
        <v>0</v>
      </c>
      <c r="IE43" s="34">
        <v>2</v>
      </c>
      <c r="IF43" s="34">
        <v>1</v>
      </c>
      <c r="IG43" s="34">
        <v>1</v>
      </c>
      <c r="IH43" s="34">
        <v>0</v>
      </c>
      <c r="II43" s="34">
        <v>0</v>
      </c>
      <c r="IJ43" s="34">
        <v>0</v>
      </c>
      <c r="IK43" s="34">
        <v>1</v>
      </c>
      <c r="IL43" s="34">
        <v>1</v>
      </c>
      <c r="IM43" s="34">
        <v>1</v>
      </c>
      <c r="IN43" s="34">
        <v>1</v>
      </c>
      <c r="IO43" s="34">
        <v>0</v>
      </c>
      <c r="IP43" s="34">
        <v>0</v>
      </c>
      <c r="IQ43" s="34">
        <v>1</v>
      </c>
      <c r="IR43" s="34">
        <v>1</v>
      </c>
      <c r="IS43" s="34">
        <v>1</v>
      </c>
      <c r="IT43" s="34">
        <v>1</v>
      </c>
      <c r="IU43" s="34">
        <v>1</v>
      </c>
      <c r="IV43" s="34">
        <v>1</v>
      </c>
      <c r="IW43" s="34">
        <v>1</v>
      </c>
      <c r="IX43" s="34">
        <v>1</v>
      </c>
      <c r="IY43" s="34">
        <v>1</v>
      </c>
      <c r="IZ43" s="34">
        <v>1</v>
      </c>
      <c r="JA43" s="34">
        <v>0</v>
      </c>
      <c r="JB43" s="34">
        <v>1</v>
      </c>
      <c r="JC43" s="34">
        <v>0</v>
      </c>
      <c r="JD43" s="34">
        <v>3</v>
      </c>
      <c r="JE43" s="34">
        <v>1</v>
      </c>
      <c r="JF43" s="34">
        <v>1</v>
      </c>
      <c r="JG43" s="34">
        <v>1</v>
      </c>
      <c r="JH43" s="46">
        <v>1</v>
      </c>
      <c r="JI43" s="46">
        <v>2</v>
      </c>
      <c r="JJ43" s="46">
        <v>2</v>
      </c>
      <c r="JK43" s="46">
        <v>1</v>
      </c>
      <c r="JL43" s="35">
        <v>2</v>
      </c>
      <c r="JM43" s="35">
        <v>1</v>
      </c>
      <c r="JN43" s="46">
        <v>1</v>
      </c>
      <c r="JO43" s="46">
        <v>1</v>
      </c>
      <c r="JP43" s="35">
        <v>1</v>
      </c>
      <c r="JQ43" s="35">
        <v>1</v>
      </c>
      <c r="JR43" s="46">
        <v>1</v>
      </c>
      <c r="JS43" s="35">
        <v>0</v>
      </c>
      <c r="JT43" s="35">
        <v>5</v>
      </c>
      <c r="JU43" s="35">
        <v>3</v>
      </c>
      <c r="JV43" s="35">
        <v>1</v>
      </c>
      <c r="JW43" s="35">
        <v>2</v>
      </c>
      <c r="JX43" s="35">
        <v>1</v>
      </c>
      <c r="JY43" s="35">
        <v>1</v>
      </c>
      <c r="JZ43" s="35">
        <v>3</v>
      </c>
      <c r="KA43" s="35">
        <v>3</v>
      </c>
      <c r="KB43" s="35">
        <v>2</v>
      </c>
      <c r="KC43" s="35">
        <v>1</v>
      </c>
      <c r="KD43" s="46">
        <v>1</v>
      </c>
      <c r="KE43" s="35">
        <v>0</v>
      </c>
      <c r="KF43" s="35">
        <v>1</v>
      </c>
      <c r="KG43" s="36">
        <v>1</v>
      </c>
      <c r="KH43" s="36">
        <v>1</v>
      </c>
      <c r="KI43" s="36">
        <v>1</v>
      </c>
      <c r="KJ43" s="36">
        <v>1</v>
      </c>
      <c r="KK43" s="36">
        <v>1</v>
      </c>
      <c r="KL43" s="36">
        <v>1</v>
      </c>
      <c r="KM43" s="36">
        <v>1</v>
      </c>
      <c r="KN43" s="36">
        <v>1</v>
      </c>
      <c r="KO43" s="36"/>
      <c r="KP43" s="36">
        <v>2</v>
      </c>
      <c r="KQ43" s="36">
        <v>2</v>
      </c>
      <c r="KR43" s="36">
        <v>2</v>
      </c>
      <c r="KS43" s="36">
        <v>2</v>
      </c>
      <c r="KT43" s="36">
        <v>2</v>
      </c>
      <c r="KU43" s="36">
        <v>0</v>
      </c>
      <c r="KV43" s="36">
        <v>1</v>
      </c>
      <c r="KW43" s="36">
        <v>0</v>
      </c>
      <c r="KX43" s="36">
        <v>1</v>
      </c>
      <c r="KY43" s="36">
        <v>0</v>
      </c>
      <c r="KZ43" s="36">
        <v>1</v>
      </c>
      <c r="LA43" s="36">
        <v>0</v>
      </c>
      <c r="LB43" s="36">
        <v>3</v>
      </c>
      <c r="LC43" s="36">
        <v>0</v>
      </c>
      <c r="LD43" s="36">
        <v>1</v>
      </c>
      <c r="LE43" s="36">
        <v>0</v>
      </c>
      <c r="LF43" s="36">
        <v>1</v>
      </c>
      <c r="LG43" s="36">
        <v>1</v>
      </c>
      <c r="LH43" s="36">
        <v>1</v>
      </c>
      <c r="LI43" s="36">
        <v>0</v>
      </c>
      <c r="LJ43" s="36">
        <v>1</v>
      </c>
      <c r="LK43" s="36">
        <v>0</v>
      </c>
      <c r="LL43" s="36">
        <v>1</v>
      </c>
      <c r="LM43" s="36">
        <v>1</v>
      </c>
      <c r="LN43" s="36">
        <v>1</v>
      </c>
      <c r="LO43" s="36">
        <v>1</v>
      </c>
      <c r="LP43" s="36">
        <v>1</v>
      </c>
      <c r="LQ43" s="36">
        <v>1</v>
      </c>
      <c r="LR43" s="36">
        <v>0</v>
      </c>
      <c r="LS43" s="36">
        <v>1</v>
      </c>
      <c r="LT43" s="36">
        <v>1</v>
      </c>
      <c r="LU43" s="36">
        <v>1</v>
      </c>
      <c r="LV43" s="36">
        <v>1</v>
      </c>
      <c r="LW43" s="36">
        <v>1</v>
      </c>
      <c r="LX43" s="36">
        <v>1</v>
      </c>
      <c r="LY43" s="36">
        <v>0</v>
      </c>
      <c r="LZ43" s="36">
        <v>1</v>
      </c>
      <c r="MA43" s="36">
        <v>1</v>
      </c>
      <c r="MB43" s="36">
        <v>2</v>
      </c>
      <c r="MC43" s="36">
        <v>1</v>
      </c>
      <c r="MD43" s="36">
        <v>1</v>
      </c>
      <c r="ME43" s="36">
        <v>1</v>
      </c>
      <c r="MF43" s="36">
        <v>1</v>
      </c>
      <c r="MG43" s="36">
        <v>1</v>
      </c>
      <c r="MH43" s="36">
        <v>2</v>
      </c>
      <c r="MI43" s="36">
        <v>2</v>
      </c>
      <c r="MJ43" s="36">
        <v>1</v>
      </c>
      <c r="MK43" s="36">
        <v>1</v>
      </c>
      <c r="ML43" s="36">
        <v>3</v>
      </c>
      <c r="MM43" s="36">
        <v>1</v>
      </c>
      <c r="MN43" s="36">
        <v>1</v>
      </c>
      <c r="MO43" s="36">
        <v>1</v>
      </c>
      <c r="MP43" s="36">
        <v>1</v>
      </c>
      <c r="MQ43" s="36">
        <v>1</v>
      </c>
      <c r="MR43" s="36">
        <v>1</v>
      </c>
      <c r="MS43" s="36">
        <v>1</v>
      </c>
      <c r="MT43" s="36">
        <v>1</v>
      </c>
      <c r="MU43" s="36">
        <v>1</v>
      </c>
      <c r="MV43" s="36">
        <v>0</v>
      </c>
      <c r="MW43" s="36">
        <v>1</v>
      </c>
      <c r="MX43" s="36"/>
      <c r="MY43" s="37">
        <v>1</v>
      </c>
      <c r="MZ43" s="37">
        <v>1</v>
      </c>
      <c r="NA43" s="37">
        <v>1</v>
      </c>
      <c r="NB43" s="37">
        <v>0</v>
      </c>
      <c r="NC43" s="37">
        <v>1</v>
      </c>
      <c r="ND43" s="37">
        <v>0</v>
      </c>
      <c r="NE43" s="46">
        <v>1</v>
      </c>
      <c r="NF43" s="46">
        <v>0</v>
      </c>
      <c r="NG43" s="37">
        <v>0</v>
      </c>
      <c r="NH43" s="37">
        <v>1</v>
      </c>
      <c r="NI43" s="37">
        <v>1</v>
      </c>
      <c r="NJ43" s="37">
        <v>1</v>
      </c>
    </row>
    <row r="44" spans="1:374" x14ac:dyDescent="0.25">
      <c r="A44" s="2">
        <v>87</v>
      </c>
      <c r="B44" s="2" t="s">
        <v>114</v>
      </c>
      <c r="C44" s="31">
        <v>44070.613888888889</v>
      </c>
      <c r="D44" s="32" t="s">
        <v>379</v>
      </c>
      <c r="E44" s="32" t="s">
        <v>380</v>
      </c>
      <c r="F44" s="32" t="s">
        <v>381</v>
      </c>
      <c r="G44" s="32" t="s">
        <v>382</v>
      </c>
      <c r="H44" s="33" t="s">
        <v>156</v>
      </c>
      <c r="I44" s="33" t="s">
        <v>157</v>
      </c>
      <c r="J44" s="33" t="s">
        <v>383</v>
      </c>
      <c r="K44" s="33">
        <v>1</v>
      </c>
      <c r="L44" s="33">
        <v>133</v>
      </c>
      <c r="M44" s="33">
        <v>6</v>
      </c>
      <c r="N44" s="33"/>
      <c r="O44" s="33"/>
      <c r="P44" s="33"/>
      <c r="Q44" s="33"/>
      <c r="R44" s="33"/>
      <c r="S44" s="33">
        <v>3</v>
      </c>
      <c r="T44" s="33"/>
      <c r="U44" s="33"/>
      <c r="V44" s="33"/>
      <c r="W44" s="33"/>
      <c r="X44" s="33"/>
      <c r="Y44" s="33"/>
      <c r="Z44" s="33"/>
      <c r="AA44" s="33"/>
      <c r="AB44" s="33"/>
      <c r="AC44" s="33"/>
      <c r="AD44" s="33"/>
      <c r="AE44" s="33"/>
      <c r="AF44" s="33"/>
      <c r="AG44" s="33"/>
      <c r="AH44" s="33"/>
      <c r="AI44" s="33"/>
      <c r="AJ44" s="33"/>
      <c r="AK44" s="33"/>
      <c r="AL44" s="33"/>
      <c r="AM44" s="33"/>
      <c r="AN44" s="33"/>
      <c r="AO44" s="33"/>
      <c r="AP44" s="33"/>
      <c r="AQ44" s="33"/>
      <c r="AR44" s="33">
        <v>10</v>
      </c>
      <c r="AS44" s="33"/>
      <c r="AT44" s="33"/>
      <c r="AU44" s="33"/>
      <c r="AV44" s="33"/>
      <c r="AW44" s="33">
        <v>2</v>
      </c>
      <c r="AX44" s="33">
        <v>1</v>
      </c>
      <c r="AY44" s="33">
        <v>0</v>
      </c>
      <c r="AZ44" s="34">
        <v>3</v>
      </c>
      <c r="BA44" s="34">
        <v>0</v>
      </c>
      <c r="BB44" s="34">
        <v>0</v>
      </c>
      <c r="BC44" s="34">
        <v>0</v>
      </c>
      <c r="BD44" s="34">
        <v>0</v>
      </c>
      <c r="BE44" s="34">
        <v>0</v>
      </c>
      <c r="BF44" s="34">
        <v>0</v>
      </c>
      <c r="BG44" s="34">
        <v>0</v>
      </c>
      <c r="BH44" s="34">
        <v>0</v>
      </c>
      <c r="BI44" s="34">
        <v>0</v>
      </c>
      <c r="BJ44" s="34">
        <v>0</v>
      </c>
      <c r="BK44" s="34">
        <v>0</v>
      </c>
      <c r="BL44" s="34">
        <v>0</v>
      </c>
      <c r="BM44" s="34"/>
      <c r="BN44" s="34">
        <v>0</v>
      </c>
      <c r="BO44" s="34">
        <v>0</v>
      </c>
      <c r="BP44" s="34">
        <v>0</v>
      </c>
      <c r="BQ44" s="34">
        <v>0</v>
      </c>
      <c r="BR44" s="34">
        <v>0</v>
      </c>
      <c r="BS44" s="34">
        <v>0</v>
      </c>
      <c r="BT44" s="34">
        <v>0</v>
      </c>
      <c r="BU44" s="34">
        <v>0</v>
      </c>
      <c r="BV44" s="34">
        <v>0</v>
      </c>
      <c r="BW44" s="34">
        <v>0</v>
      </c>
      <c r="BX44" s="34">
        <v>0</v>
      </c>
      <c r="BY44" s="34">
        <v>0</v>
      </c>
      <c r="BZ44" s="34">
        <v>0</v>
      </c>
      <c r="CA44" s="34">
        <v>0</v>
      </c>
      <c r="CB44" s="34">
        <v>0</v>
      </c>
      <c r="CC44" s="34">
        <v>0</v>
      </c>
      <c r="CD44" s="34">
        <v>0</v>
      </c>
      <c r="CE44" s="34">
        <v>0</v>
      </c>
      <c r="CF44" s="34">
        <v>0</v>
      </c>
      <c r="CG44" s="34">
        <v>0</v>
      </c>
      <c r="CH44" s="34">
        <v>0</v>
      </c>
      <c r="CI44" s="34">
        <v>0</v>
      </c>
      <c r="CJ44" s="34">
        <v>0</v>
      </c>
      <c r="CK44" s="34">
        <v>0</v>
      </c>
      <c r="CL44" s="34">
        <v>0</v>
      </c>
      <c r="CM44" s="34">
        <v>0</v>
      </c>
      <c r="CN44" s="34">
        <v>0</v>
      </c>
      <c r="CO44" s="34">
        <v>0</v>
      </c>
      <c r="CP44" s="34">
        <v>0</v>
      </c>
      <c r="CQ44" s="34">
        <v>0</v>
      </c>
      <c r="CR44" s="34">
        <v>0</v>
      </c>
      <c r="CS44" s="34">
        <v>0</v>
      </c>
      <c r="CT44" s="34"/>
      <c r="CU44" s="34"/>
      <c r="CV44" s="34"/>
      <c r="CW44" s="34"/>
      <c r="CX44" s="34"/>
      <c r="CY44" s="34"/>
      <c r="CZ44" s="34"/>
      <c r="DA44" s="34"/>
      <c r="DB44" s="34"/>
      <c r="DC44" s="34"/>
      <c r="DD44" s="34"/>
      <c r="DE44" s="34"/>
      <c r="DF44" s="34"/>
      <c r="DG44" s="34"/>
      <c r="DH44" s="34"/>
      <c r="DI44" s="34"/>
      <c r="DJ44" s="34"/>
      <c r="DK44" s="34"/>
      <c r="DL44" s="34"/>
      <c r="DM44" s="34"/>
      <c r="DN44" s="34"/>
      <c r="DO44" s="34"/>
      <c r="DP44" s="34">
        <v>0</v>
      </c>
      <c r="DQ44" s="34">
        <v>0</v>
      </c>
      <c r="DR44" s="34"/>
      <c r="DS44" s="34">
        <v>1</v>
      </c>
      <c r="DT44" s="34">
        <v>0</v>
      </c>
      <c r="DU44" s="34">
        <v>1</v>
      </c>
      <c r="DV44" s="34">
        <v>0</v>
      </c>
      <c r="DW44" s="34">
        <v>0</v>
      </c>
      <c r="DX44" s="34">
        <v>0</v>
      </c>
      <c r="DY44" s="34">
        <v>0</v>
      </c>
      <c r="DZ44" s="34">
        <v>1</v>
      </c>
      <c r="EA44" s="34">
        <v>0</v>
      </c>
      <c r="EB44" s="34">
        <v>0</v>
      </c>
      <c r="EC44" s="34">
        <v>0</v>
      </c>
      <c r="ED44" s="34">
        <v>0</v>
      </c>
      <c r="EE44" s="34">
        <v>0</v>
      </c>
      <c r="EF44" s="34">
        <v>0</v>
      </c>
      <c r="EG44" s="34">
        <v>0</v>
      </c>
      <c r="EH44" s="34">
        <v>0</v>
      </c>
      <c r="EI44" s="34">
        <v>0</v>
      </c>
      <c r="EJ44" s="34">
        <v>0</v>
      </c>
      <c r="EK44" s="34">
        <v>0</v>
      </c>
      <c r="EL44" s="34">
        <v>0</v>
      </c>
      <c r="EM44" s="34"/>
      <c r="EN44" s="34">
        <v>0</v>
      </c>
      <c r="EO44" s="34">
        <v>0</v>
      </c>
      <c r="EP44" s="34">
        <v>0</v>
      </c>
      <c r="EQ44" s="34">
        <v>0</v>
      </c>
      <c r="ER44" s="34">
        <v>0</v>
      </c>
      <c r="ES44" s="34">
        <v>0</v>
      </c>
      <c r="ET44" s="34">
        <v>0</v>
      </c>
      <c r="EU44" s="34">
        <v>0</v>
      </c>
      <c r="EV44" s="34">
        <v>0</v>
      </c>
      <c r="EW44" s="34">
        <v>0</v>
      </c>
      <c r="EX44" s="34">
        <v>0</v>
      </c>
      <c r="EY44" s="34">
        <v>0</v>
      </c>
      <c r="EZ44" s="34">
        <v>0</v>
      </c>
      <c r="FA44" s="34">
        <v>1</v>
      </c>
      <c r="FB44" s="34">
        <v>1</v>
      </c>
      <c r="FC44" s="34">
        <v>0</v>
      </c>
      <c r="FD44" s="34">
        <v>0</v>
      </c>
      <c r="FE44" s="34">
        <v>0</v>
      </c>
      <c r="FF44" s="34">
        <v>0</v>
      </c>
      <c r="FG44" s="34">
        <v>1</v>
      </c>
      <c r="FH44" s="34">
        <v>0</v>
      </c>
      <c r="FI44" s="34">
        <v>1</v>
      </c>
      <c r="FJ44" s="34">
        <v>0</v>
      </c>
      <c r="FK44" s="34">
        <v>0</v>
      </c>
      <c r="FL44" s="34">
        <v>1</v>
      </c>
      <c r="FM44" s="34">
        <v>0</v>
      </c>
      <c r="FN44" s="34">
        <v>0</v>
      </c>
      <c r="FO44" s="34">
        <v>0</v>
      </c>
      <c r="FP44" s="34">
        <v>0</v>
      </c>
      <c r="FQ44" s="34">
        <v>0</v>
      </c>
      <c r="FR44" s="34">
        <v>0</v>
      </c>
      <c r="FS44" s="34">
        <v>0</v>
      </c>
      <c r="FT44" s="34">
        <v>0</v>
      </c>
      <c r="FU44" s="34">
        <v>0</v>
      </c>
      <c r="FV44" s="34">
        <v>0</v>
      </c>
      <c r="FW44" s="34">
        <v>0</v>
      </c>
      <c r="FX44" s="34">
        <v>1</v>
      </c>
      <c r="FY44" s="34">
        <v>1</v>
      </c>
      <c r="FZ44" s="34">
        <v>0</v>
      </c>
      <c r="GA44" s="34">
        <v>0</v>
      </c>
      <c r="GB44" s="34">
        <v>0</v>
      </c>
      <c r="GC44" s="34">
        <v>0</v>
      </c>
      <c r="GD44" s="34">
        <v>1</v>
      </c>
      <c r="GE44" s="34">
        <v>0</v>
      </c>
      <c r="GF44" s="34">
        <v>1</v>
      </c>
      <c r="GG44" s="34">
        <v>0</v>
      </c>
      <c r="GH44" s="34">
        <v>0</v>
      </c>
      <c r="GI44" s="34">
        <v>1</v>
      </c>
      <c r="GJ44" s="34">
        <v>0</v>
      </c>
      <c r="GK44" s="34">
        <v>0</v>
      </c>
      <c r="GL44" s="34">
        <v>0</v>
      </c>
      <c r="GM44" s="34">
        <v>0</v>
      </c>
      <c r="GN44" s="34">
        <v>0</v>
      </c>
      <c r="GO44" s="34">
        <v>0</v>
      </c>
      <c r="GP44" s="34">
        <v>0</v>
      </c>
      <c r="GQ44" s="34">
        <v>0</v>
      </c>
      <c r="GR44" s="34">
        <v>0</v>
      </c>
      <c r="GS44" s="34">
        <v>0</v>
      </c>
      <c r="GT44" s="34">
        <v>1</v>
      </c>
      <c r="GU44" s="34">
        <v>1</v>
      </c>
      <c r="GV44" s="34">
        <v>1</v>
      </c>
      <c r="GW44" s="34">
        <v>1</v>
      </c>
      <c r="GX44" s="34">
        <v>1</v>
      </c>
      <c r="GY44" s="34">
        <v>1</v>
      </c>
      <c r="GZ44" s="34">
        <v>1</v>
      </c>
      <c r="HA44" s="34">
        <v>1</v>
      </c>
      <c r="HB44" s="34">
        <v>0</v>
      </c>
      <c r="HC44" s="34">
        <v>0</v>
      </c>
      <c r="HD44" s="34">
        <v>0</v>
      </c>
      <c r="HE44" s="34">
        <v>0</v>
      </c>
      <c r="HF44" s="34">
        <v>0</v>
      </c>
      <c r="HG44" s="34">
        <v>0</v>
      </c>
      <c r="HH44" s="34">
        <v>0</v>
      </c>
      <c r="HI44" s="34">
        <v>0</v>
      </c>
      <c r="HJ44" s="34">
        <v>0</v>
      </c>
      <c r="HK44" s="34">
        <v>0</v>
      </c>
      <c r="HL44" s="34">
        <v>0</v>
      </c>
      <c r="HM44" s="34">
        <v>0</v>
      </c>
      <c r="HN44" s="34">
        <v>0</v>
      </c>
      <c r="HO44" s="34">
        <v>0</v>
      </c>
      <c r="HP44" s="34">
        <v>0</v>
      </c>
      <c r="HQ44" s="34">
        <v>0</v>
      </c>
      <c r="HR44" s="34">
        <v>0</v>
      </c>
      <c r="HS44" s="34">
        <v>0</v>
      </c>
      <c r="HT44" s="34">
        <v>0</v>
      </c>
      <c r="HU44" s="34">
        <v>0</v>
      </c>
      <c r="HV44" s="34">
        <v>0</v>
      </c>
      <c r="HW44" s="34">
        <v>0</v>
      </c>
      <c r="HX44" s="34">
        <v>1</v>
      </c>
      <c r="HY44" s="34">
        <v>0</v>
      </c>
      <c r="HZ44" s="34">
        <v>0</v>
      </c>
      <c r="IA44" s="34">
        <v>0</v>
      </c>
      <c r="IB44" s="34">
        <v>1</v>
      </c>
      <c r="IC44" s="34">
        <v>1</v>
      </c>
      <c r="ID44" s="34">
        <v>1</v>
      </c>
      <c r="IE44" s="34">
        <v>1</v>
      </c>
      <c r="IF44" s="34">
        <v>0</v>
      </c>
      <c r="IG44" s="34">
        <v>0</v>
      </c>
      <c r="IH44" s="34">
        <v>0</v>
      </c>
      <c r="II44" s="34">
        <v>0</v>
      </c>
      <c r="IJ44" s="34">
        <v>0</v>
      </c>
      <c r="IK44" s="34">
        <v>0</v>
      </c>
      <c r="IL44" s="34">
        <v>0</v>
      </c>
      <c r="IM44" s="34">
        <v>0</v>
      </c>
      <c r="IN44" s="34">
        <v>0</v>
      </c>
      <c r="IO44" s="34">
        <v>0</v>
      </c>
      <c r="IP44" s="34">
        <v>0</v>
      </c>
      <c r="IQ44" s="34">
        <v>0</v>
      </c>
      <c r="IR44" s="34">
        <v>0</v>
      </c>
      <c r="IS44" s="34">
        <v>0</v>
      </c>
      <c r="IT44" s="34">
        <v>0</v>
      </c>
      <c r="IU44" s="34">
        <v>0</v>
      </c>
      <c r="IV44" s="34">
        <v>0</v>
      </c>
      <c r="IW44" s="34">
        <v>0</v>
      </c>
      <c r="IX44" s="34">
        <v>0</v>
      </c>
      <c r="IY44" s="34">
        <v>0</v>
      </c>
      <c r="IZ44" s="34">
        <v>0</v>
      </c>
      <c r="JA44" s="34">
        <v>0</v>
      </c>
      <c r="JB44" s="34">
        <v>0</v>
      </c>
      <c r="JC44" s="34">
        <v>1</v>
      </c>
      <c r="JD44" s="34">
        <v>2</v>
      </c>
      <c r="JE44" s="34">
        <v>3</v>
      </c>
      <c r="JF44" s="34">
        <v>3</v>
      </c>
      <c r="JG44" s="34">
        <v>3</v>
      </c>
      <c r="JH44" s="46">
        <v>2</v>
      </c>
      <c r="JI44" s="46">
        <v>2</v>
      </c>
      <c r="JJ44" s="46">
        <v>2</v>
      </c>
      <c r="JK44" s="46">
        <v>2</v>
      </c>
      <c r="JL44" s="35">
        <v>1</v>
      </c>
      <c r="JM44" s="35">
        <v>2</v>
      </c>
      <c r="JN44" s="46">
        <v>2</v>
      </c>
      <c r="JO44" s="46">
        <v>2</v>
      </c>
      <c r="JP44" s="35">
        <v>2</v>
      </c>
      <c r="JQ44" s="35">
        <v>2</v>
      </c>
      <c r="JR44" s="46">
        <v>0</v>
      </c>
      <c r="JS44" s="35">
        <v>0</v>
      </c>
      <c r="JT44" s="35"/>
      <c r="JU44" s="35">
        <v>3</v>
      </c>
      <c r="JV44" s="35">
        <v>1</v>
      </c>
      <c r="JW44" s="35">
        <v>1</v>
      </c>
      <c r="JX44" s="35">
        <v>2</v>
      </c>
      <c r="JY44" s="35">
        <v>1</v>
      </c>
      <c r="JZ44" s="35">
        <v>3</v>
      </c>
      <c r="KA44" s="35">
        <v>3</v>
      </c>
      <c r="KB44" s="35">
        <v>1</v>
      </c>
      <c r="KC44" s="35">
        <v>0</v>
      </c>
      <c r="KD44" s="46">
        <v>1</v>
      </c>
      <c r="KE44" s="35">
        <v>0</v>
      </c>
      <c r="KF44" s="35">
        <v>0</v>
      </c>
      <c r="KG44" s="36">
        <v>1</v>
      </c>
      <c r="KH44" s="36">
        <v>1</v>
      </c>
      <c r="KI44" s="36">
        <v>1</v>
      </c>
      <c r="KJ44" s="36">
        <v>1</v>
      </c>
      <c r="KK44" s="36">
        <v>1</v>
      </c>
      <c r="KL44" s="36">
        <v>2</v>
      </c>
      <c r="KM44" s="36">
        <v>2</v>
      </c>
      <c r="KN44" s="36">
        <v>3</v>
      </c>
      <c r="KO44" s="36"/>
      <c r="KP44" s="36">
        <v>3</v>
      </c>
      <c r="KQ44" s="36">
        <v>3</v>
      </c>
      <c r="KR44" s="36">
        <v>2</v>
      </c>
      <c r="KS44" s="36">
        <v>1</v>
      </c>
      <c r="KT44" s="36">
        <v>2</v>
      </c>
      <c r="KU44" s="36">
        <v>0</v>
      </c>
      <c r="KV44" s="36">
        <v>3</v>
      </c>
      <c r="KW44" s="36">
        <v>0</v>
      </c>
      <c r="KX44" s="36">
        <v>3</v>
      </c>
      <c r="KY44" s="36">
        <v>0</v>
      </c>
      <c r="KZ44" s="36">
        <v>3</v>
      </c>
      <c r="LA44" s="36">
        <v>0</v>
      </c>
      <c r="LB44" s="36">
        <v>3</v>
      </c>
      <c r="LC44" s="36">
        <v>0</v>
      </c>
      <c r="LD44" s="36">
        <v>1</v>
      </c>
      <c r="LE44" s="36">
        <v>0</v>
      </c>
      <c r="LF44" s="36">
        <v>1</v>
      </c>
      <c r="LG44" s="36">
        <v>2</v>
      </c>
      <c r="LH44" s="36">
        <v>1</v>
      </c>
      <c r="LI44" s="36">
        <v>0</v>
      </c>
      <c r="LJ44" s="36">
        <v>3</v>
      </c>
      <c r="LK44" s="36">
        <v>0</v>
      </c>
      <c r="LL44" s="36">
        <v>1</v>
      </c>
      <c r="LM44" s="36">
        <v>1</v>
      </c>
      <c r="LN44" s="36">
        <v>1</v>
      </c>
      <c r="LO44" s="36">
        <v>1</v>
      </c>
      <c r="LP44" s="36">
        <v>1</v>
      </c>
      <c r="LQ44" s="36">
        <v>0</v>
      </c>
      <c r="LR44" s="36">
        <v>0</v>
      </c>
      <c r="LS44" s="36">
        <v>1</v>
      </c>
      <c r="LT44" s="36">
        <v>1</v>
      </c>
      <c r="LU44" s="36">
        <v>1</v>
      </c>
      <c r="LV44" s="36">
        <v>1</v>
      </c>
      <c r="LW44" s="36">
        <v>1</v>
      </c>
      <c r="LX44" s="36">
        <v>1</v>
      </c>
      <c r="LY44" s="36">
        <v>0</v>
      </c>
      <c r="LZ44" s="36">
        <v>1</v>
      </c>
      <c r="MA44" s="36">
        <v>1</v>
      </c>
      <c r="MB44" s="36">
        <v>1</v>
      </c>
      <c r="MC44" s="36">
        <v>1</v>
      </c>
      <c r="MD44" s="36">
        <v>2</v>
      </c>
      <c r="ME44" s="36">
        <v>1</v>
      </c>
      <c r="MF44" s="36">
        <v>1</v>
      </c>
      <c r="MG44" s="36">
        <v>1</v>
      </c>
      <c r="MH44" s="36">
        <v>2</v>
      </c>
      <c r="MI44" s="36">
        <v>2</v>
      </c>
      <c r="MJ44" s="36">
        <v>1</v>
      </c>
      <c r="MK44" s="36">
        <v>1</v>
      </c>
      <c r="ML44" s="36">
        <v>1</v>
      </c>
      <c r="MM44" s="36">
        <v>2</v>
      </c>
      <c r="MN44" s="36">
        <v>2</v>
      </c>
      <c r="MO44" s="36">
        <v>1</v>
      </c>
      <c r="MP44" s="36">
        <v>0</v>
      </c>
      <c r="MQ44" s="36">
        <v>1</v>
      </c>
      <c r="MR44" s="36">
        <v>1</v>
      </c>
      <c r="MS44" s="36">
        <v>0</v>
      </c>
      <c r="MT44" s="36">
        <v>1</v>
      </c>
      <c r="MU44" s="36">
        <v>1</v>
      </c>
      <c r="MV44" s="36">
        <v>0</v>
      </c>
      <c r="MW44" s="36">
        <v>1</v>
      </c>
      <c r="MX44" s="36"/>
      <c r="MY44" s="37">
        <v>1</v>
      </c>
      <c r="MZ44" s="37">
        <v>1</v>
      </c>
      <c r="NA44" s="37">
        <v>1</v>
      </c>
      <c r="NB44" s="37">
        <v>1</v>
      </c>
      <c r="NC44" s="37">
        <v>1</v>
      </c>
      <c r="ND44" s="37">
        <v>0</v>
      </c>
      <c r="NE44" s="46">
        <v>0</v>
      </c>
      <c r="NF44" s="46">
        <v>0</v>
      </c>
      <c r="NG44" s="37">
        <v>1</v>
      </c>
      <c r="NH44" s="37">
        <v>0</v>
      </c>
      <c r="NI44" s="37">
        <v>1</v>
      </c>
      <c r="NJ44" s="37">
        <v>1</v>
      </c>
    </row>
    <row r="45" spans="1:374" x14ac:dyDescent="0.25">
      <c r="A45" s="2">
        <v>88</v>
      </c>
      <c r="B45" s="2" t="s">
        <v>114</v>
      </c>
      <c r="C45" s="31">
        <v>44070.646527777775</v>
      </c>
      <c r="D45" s="32" t="s">
        <v>309</v>
      </c>
      <c r="E45" s="32" t="s">
        <v>384</v>
      </c>
      <c r="F45" s="32" t="s">
        <v>311</v>
      </c>
      <c r="G45" s="32" t="s">
        <v>385</v>
      </c>
      <c r="H45" s="33" t="s">
        <v>223</v>
      </c>
      <c r="I45" s="33" t="s">
        <v>313</v>
      </c>
      <c r="J45" s="33" t="s">
        <v>386</v>
      </c>
      <c r="K45" s="33">
        <v>2</v>
      </c>
      <c r="L45" s="33">
        <v>25</v>
      </c>
      <c r="M45" s="33">
        <v>2</v>
      </c>
      <c r="N45" s="33"/>
      <c r="O45" s="33">
        <v>6</v>
      </c>
      <c r="P45" s="33"/>
      <c r="Q45" s="33"/>
      <c r="R45" s="33"/>
      <c r="S45" s="33"/>
      <c r="T45" s="33"/>
      <c r="U45" s="33"/>
      <c r="V45" s="33"/>
      <c r="W45" s="33"/>
      <c r="X45" s="33"/>
      <c r="Y45" s="33"/>
      <c r="Z45" s="33"/>
      <c r="AA45" s="33"/>
      <c r="AB45" s="33"/>
      <c r="AC45" s="33"/>
      <c r="AD45" s="33">
        <v>5</v>
      </c>
      <c r="AE45" s="33"/>
      <c r="AF45" s="33"/>
      <c r="AG45" s="33"/>
      <c r="AH45" s="33"/>
      <c r="AI45" s="33"/>
      <c r="AJ45" s="33"/>
      <c r="AK45" s="33"/>
      <c r="AL45" s="33"/>
      <c r="AM45" s="33"/>
      <c r="AN45" s="33"/>
      <c r="AO45" s="33"/>
      <c r="AP45" s="33"/>
      <c r="AQ45" s="33"/>
      <c r="AR45" s="33"/>
      <c r="AS45" s="33"/>
      <c r="AT45" s="33"/>
      <c r="AU45" s="33"/>
      <c r="AV45" s="33"/>
      <c r="AW45" s="33">
        <v>1</v>
      </c>
      <c r="AX45" s="33">
        <v>1</v>
      </c>
      <c r="AY45" s="33">
        <v>1</v>
      </c>
      <c r="AZ45" s="34">
        <v>3</v>
      </c>
      <c r="BA45" s="34">
        <v>0</v>
      </c>
      <c r="BB45" s="34">
        <v>0</v>
      </c>
      <c r="BC45" s="34">
        <v>0</v>
      </c>
      <c r="BD45" s="34">
        <v>0</v>
      </c>
      <c r="BE45" s="34">
        <v>0</v>
      </c>
      <c r="BF45" s="34">
        <v>0</v>
      </c>
      <c r="BG45" s="34">
        <v>0</v>
      </c>
      <c r="BH45" s="34">
        <v>0</v>
      </c>
      <c r="BI45" s="34">
        <v>0</v>
      </c>
      <c r="BJ45" s="34">
        <v>0</v>
      </c>
      <c r="BK45" s="34">
        <v>0</v>
      </c>
      <c r="BL45" s="34">
        <v>0</v>
      </c>
      <c r="BM45" s="34"/>
      <c r="BN45" s="34">
        <v>0</v>
      </c>
      <c r="BO45" s="34">
        <v>0</v>
      </c>
      <c r="BP45" s="34">
        <v>0</v>
      </c>
      <c r="BQ45" s="34">
        <v>0</v>
      </c>
      <c r="BR45" s="34">
        <v>0</v>
      </c>
      <c r="BS45" s="34">
        <v>0</v>
      </c>
      <c r="BT45" s="34">
        <v>0</v>
      </c>
      <c r="BU45" s="34">
        <v>0</v>
      </c>
      <c r="BV45" s="34">
        <v>0</v>
      </c>
      <c r="BW45" s="34">
        <v>1</v>
      </c>
      <c r="BX45" s="34">
        <v>0</v>
      </c>
      <c r="BY45" s="34">
        <v>0</v>
      </c>
      <c r="BZ45" s="34">
        <v>0</v>
      </c>
      <c r="CA45" s="34">
        <v>0</v>
      </c>
      <c r="CB45" s="34">
        <v>0</v>
      </c>
      <c r="CC45" s="34">
        <v>1</v>
      </c>
      <c r="CD45" s="34">
        <v>0</v>
      </c>
      <c r="CE45" s="34">
        <v>0</v>
      </c>
      <c r="CF45" s="34">
        <v>0</v>
      </c>
      <c r="CG45" s="34">
        <v>0</v>
      </c>
      <c r="CH45" s="34">
        <v>0</v>
      </c>
      <c r="CI45" s="34">
        <v>0</v>
      </c>
      <c r="CJ45" s="34">
        <v>0</v>
      </c>
      <c r="CK45" s="34">
        <v>0</v>
      </c>
      <c r="CL45" s="34">
        <v>0</v>
      </c>
      <c r="CM45" s="34">
        <v>0</v>
      </c>
      <c r="CN45" s="34">
        <v>0</v>
      </c>
      <c r="CO45" s="34">
        <v>0</v>
      </c>
      <c r="CP45" s="34">
        <v>0</v>
      </c>
      <c r="CQ45" s="34">
        <v>0</v>
      </c>
      <c r="CR45" s="34">
        <v>0</v>
      </c>
      <c r="CS45" s="34">
        <v>0</v>
      </c>
      <c r="CT45" s="34"/>
      <c r="CU45" s="34"/>
      <c r="CV45" s="34"/>
      <c r="CW45" s="34"/>
      <c r="CX45" s="34"/>
      <c r="CY45" s="34"/>
      <c r="CZ45" s="34"/>
      <c r="DA45" s="34"/>
      <c r="DB45" s="34"/>
      <c r="DC45" s="34"/>
      <c r="DD45" s="34"/>
      <c r="DE45" s="34"/>
      <c r="DF45" s="34"/>
      <c r="DG45" s="34"/>
      <c r="DH45" s="34"/>
      <c r="DI45" s="34"/>
      <c r="DJ45" s="34"/>
      <c r="DK45" s="34"/>
      <c r="DL45" s="34"/>
      <c r="DM45" s="34"/>
      <c r="DN45" s="34"/>
      <c r="DO45" s="34"/>
      <c r="DP45" s="34">
        <v>0</v>
      </c>
      <c r="DQ45" s="34">
        <v>1</v>
      </c>
      <c r="DR45" s="34">
        <v>0</v>
      </c>
      <c r="DS45" s="34">
        <v>1</v>
      </c>
      <c r="DT45" s="34">
        <v>0</v>
      </c>
      <c r="DU45" s="34">
        <v>0</v>
      </c>
      <c r="DV45" s="34">
        <v>1</v>
      </c>
      <c r="DW45" s="34">
        <v>0</v>
      </c>
      <c r="DX45" s="34">
        <v>0</v>
      </c>
      <c r="DY45" s="34">
        <v>0</v>
      </c>
      <c r="DZ45" s="34">
        <v>1</v>
      </c>
      <c r="EA45" s="34">
        <v>0</v>
      </c>
      <c r="EB45" s="34">
        <v>0</v>
      </c>
      <c r="EC45" s="34">
        <v>0</v>
      </c>
      <c r="ED45" s="34">
        <v>0</v>
      </c>
      <c r="EE45" s="34">
        <v>0</v>
      </c>
      <c r="EF45" s="34">
        <v>0</v>
      </c>
      <c r="EG45" s="34">
        <v>0</v>
      </c>
      <c r="EH45" s="34">
        <v>0</v>
      </c>
      <c r="EI45" s="34">
        <v>0</v>
      </c>
      <c r="EJ45" s="34">
        <v>0</v>
      </c>
      <c r="EK45" s="34">
        <v>0</v>
      </c>
      <c r="EL45" s="34">
        <v>0</v>
      </c>
      <c r="EM45" s="34"/>
      <c r="EN45" s="34">
        <v>0</v>
      </c>
      <c r="EO45" s="34">
        <v>0</v>
      </c>
      <c r="EP45" s="34">
        <v>0</v>
      </c>
      <c r="EQ45" s="34">
        <v>0</v>
      </c>
      <c r="ER45" s="34">
        <v>0</v>
      </c>
      <c r="ES45" s="34">
        <v>0</v>
      </c>
      <c r="ET45" s="34">
        <v>0</v>
      </c>
      <c r="EU45" s="34">
        <v>0</v>
      </c>
      <c r="EV45" s="34">
        <v>0</v>
      </c>
      <c r="EW45" s="34">
        <v>0</v>
      </c>
      <c r="EX45" s="34">
        <v>0</v>
      </c>
      <c r="EY45" s="34">
        <v>0</v>
      </c>
      <c r="EZ45" s="34">
        <v>0</v>
      </c>
      <c r="FA45" s="34">
        <v>1</v>
      </c>
      <c r="FB45" s="34">
        <v>1</v>
      </c>
      <c r="FC45" s="34">
        <v>0</v>
      </c>
      <c r="FD45" s="34">
        <v>0</v>
      </c>
      <c r="FE45" s="34">
        <v>0</v>
      </c>
      <c r="FF45" s="34">
        <v>0</v>
      </c>
      <c r="FG45" s="34">
        <v>0</v>
      </c>
      <c r="FH45" s="34">
        <v>0</v>
      </c>
      <c r="FI45" s="34">
        <v>0</v>
      </c>
      <c r="FJ45" s="34">
        <v>0</v>
      </c>
      <c r="FK45" s="34">
        <v>0</v>
      </c>
      <c r="FL45" s="34">
        <v>0</v>
      </c>
      <c r="FM45" s="34">
        <v>0</v>
      </c>
      <c r="FN45" s="34">
        <v>0</v>
      </c>
      <c r="FO45" s="34">
        <v>0</v>
      </c>
      <c r="FP45" s="34">
        <v>0</v>
      </c>
      <c r="FQ45" s="34">
        <v>0</v>
      </c>
      <c r="FR45" s="34">
        <v>0</v>
      </c>
      <c r="FS45" s="34">
        <v>0</v>
      </c>
      <c r="FT45" s="34">
        <v>0</v>
      </c>
      <c r="FU45" s="34">
        <v>0</v>
      </c>
      <c r="FV45" s="34">
        <v>0</v>
      </c>
      <c r="FW45" s="34">
        <v>0</v>
      </c>
      <c r="FX45" s="34">
        <v>1</v>
      </c>
      <c r="FY45" s="34">
        <v>1</v>
      </c>
      <c r="FZ45" s="34">
        <v>1</v>
      </c>
      <c r="GA45" s="34">
        <v>0</v>
      </c>
      <c r="GB45" s="34">
        <v>0</v>
      </c>
      <c r="GC45" s="34">
        <v>1</v>
      </c>
      <c r="GD45" s="34">
        <v>1</v>
      </c>
      <c r="GE45" s="34">
        <v>0</v>
      </c>
      <c r="GF45" s="34">
        <v>0</v>
      </c>
      <c r="GG45" s="34">
        <v>1</v>
      </c>
      <c r="GH45" s="34">
        <v>1</v>
      </c>
      <c r="GI45" s="34">
        <v>1</v>
      </c>
      <c r="GJ45" s="34">
        <v>1</v>
      </c>
      <c r="GK45" s="34">
        <v>0</v>
      </c>
      <c r="GL45" s="34">
        <v>0</v>
      </c>
      <c r="GM45" s="34">
        <v>0</v>
      </c>
      <c r="GN45" s="34">
        <v>0</v>
      </c>
      <c r="GO45" s="34">
        <v>0</v>
      </c>
      <c r="GP45" s="34">
        <v>0</v>
      </c>
      <c r="GQ45" s="34">
        <v>0</v>
      </c>
      <c r="GR45" s="34">
        <v>0</v>
      </c>
      <c r="GS45" s="34">
        <v>0</v>
      </c>
      <c r="GT45" s="34">
        <v>1</v>
      </c>
      <c r="GU45" s="34">
        <v>1</v>
      </c>
      <c r="GV45" s="34">
        <v>1</v>
      </c>
      <c r="GW45" s="34">
        <v>1</v>
      </c>
      <c r="GX45" s="34">
        <v>1</v>
      </c>
      <c r="GY45" s="34">
        <v>1</v>
      </c>
      <c r="GZ45" s="34">
        <v>1</v>
      </c>
      <c r="HA45" s="34">
        <v>1</v>
      </c>
      <c r="HB45" s="34">
        <v>0</v>
      </c>
      <c r="HC45" s="34">
        <v>0</v>
      </c>
      <c r="HD45" s="34">
        <v>0</v>
      </c>
      <c r="HE45" s="34">
        <v>0</v>
      </c>
      <c r="HF45" s="34">
        <v>0</v>
      </c>
      <c r="HG45" s="34">
        <v>0</v>
      </c>
      <c r="HH45" s="34">
        <v>0</v>
      </c>
      <c r="HI45" s="34">
        <v>0</v>
      </c>
      <c r="HJ45" s="34">
        <v>0</v>
      </c>
      <c r="HK45" s="34">
        <v>0</v>
      </c>
      <c r="HL45" s="34">
        <v>0</v>
      </c>
      <c r="HM45" s="34">
        <v>0</v>
      </c>
      <c r="HN45" s="34">
        <v>0</v>
      </c>
      <c r="HO45" s="34">
        <v>0</v>
      </c>
      <c r="HP45" s="34">
        <v>0</v>
      </c>
      <c r="HQ45" s="34">
        <v>0</v>
      </c>
      <c r="HR45" s="34">
        <v>0</v>
      </c>
      <c r="HS45" s="34">
        <v>0</v>
      </c>
      <c r="HT45" s="34">
        <v>0</v>
      </c>
      <c r="HU45" s="34">
        <v>0</v>
      </c>
      <c r="HV45" s="34">
        <v>0</v>
      </c>
      <c r="HW45" s="34">
        <v>0</v>
      </c>
      <c r="HX45" s="34">
        <v>1</v>
      </c>
      <c r="HY45" s="34">
        <v>0</v>
      </c>
      <c r="HZ45" s="34">
        <v>0</v>
      </c>
      <c r="IA45" s="34">
        <v>0</v>
      </c>
      <c r="IB45" s="34">
        <v>0</v>
      </c>
      <c r="IC45" s="34">
        <v>1</v>
      </c>
      <c r="ID45" s="34">
        <v>1</v>
      </c>
      <c r="IE45" s="34">
        <v>1</v>
      </c>
      <c r="IF45" s="34">
        <v>1</v>
      </c>
      <c r="IG45" s="34">
        <v>1</v>
      </c>
      <c r="IH45" s="34">
        <v>0</v>
      </c>
      <c r="II45" s="34">
        <v>0</v>
      </c>
      <c r="IJ45" s="34">
        <v>0</v>
      </c>
      <c r="IK45" s="34">
        <v>1</v>
      </c>
      <c r="IL45" s="34">
        <v>1</v>
      </c>
      <c r="IM45" s="34">
        <v>0</v>
      </c>
      <c r="IN45" s="34">
        <v>0</v>
      </c>
      <c r="IO45" s="34">
        <v>0</v>
      </c>
      <c r="IP45" s="34">
        <v>0</v>
      </c>
      <c r="IQ45" s="34">
        <v>1</v>
      </c>
      <c r="IR45" s="34">
        <v>0</v>
      </c>
      <c r="IS45" s="34">
        <v>0</v>
      </c>
      <c r="IT45" s="34">
        <v>0</v>
      </c>
      <c r="IU45" s="34">
        <v>0</v>
      </c>
      <c r="IV45" s="34">
        <v>0</v>
      </c>
      <c r="IW45" s="34">
        <v>0</v>
      </c>
      <c r="IX45" s="34">
        <v>0</v>
      </c>
      <c r="IY45" s="34">
        <v>0</v>
      </c>
      <c r="IZ45" s="34">
        <v>0</v>
      </c>
      <c r="JA45" s="34">
        <v>0</v>
      </c>
      <c r="JB45" s="34">
        <v>0</v>
      </c>
      <c r="JC45" s="34">
        <v>1</v>
      </c>
      <c r="JD45" s="34">
        <v>2</v>
      </c>
      <c r="JE45" s="34">
        <v>1</v>
      </c>
      <c r="JF45" s="34">
        <v>1</v>
      </c>
      <c r="JG45" s="34">
        <v>1</v>
      </c>
      <c r="JH45" s="46">
        <v>1</v>
      </c>
      <c r="JI45" s="46">
        <v>1</v>
      </c>
      <c r="JJ45" s="46">
        <v>2</v>
      </c>
      <c r="JK45" s="46">
        <v>1</v>
      </c>
      <c r="JL45" s="35">
        <v>1</v>
      </c>
      <c r="JM45" s="35">
        <v>1</v>
      </c>
      <c r="JN45" s="46">
        <v>1</v>
      </c>
      <c r="JO45" s="46">
        <v>2</v>
      </c>
      <c r="JP45" s="35">
        <v>1</v>
      </c>
      <c r="JQ45" s="35">
        <v>1</v>
      </c>
      <c r="JR45" s="46">
        <v>1</v>
      </c>
      <c r="JS45" s="35">
        <v>0</v>
      </c>
      <c r="JT45" s="35">
        <v>1</v>
      </c>
      <c r="JU45" s="35">
        <v>3</v>
      </c>
      <c r="JV45" s="35">
        <v>1</v>
      </c>
      <c r="JW45" s="35">
        <v>1</v>
      </c>
      <c r="JX45" s="35">
        <v>3</v>
      </c>
      <c r="JY45" s="35">
        <v>3</v>
      </c>
      <c r="JZ45" s="35">
        <v>3</v>
      </c>
      <c r="KA45" s="35">
        <v>3</v>
      </c>
      <c r="KB45" s="35">
        <v>3</v>
      </c>
      <c r="KC45" s="35">
        <v>0</v>
      </c>
      <c r="KD45" s="46">
        <v>1</v>
      </c>
      <c r="KE45" s="35">
        <v>1</v>
      </c>
      <c r="KF45" s="35">
        <v>1</v>
      </c>
      <c r="KG45" s="36">
        <v>1</v>
      </c>
      <c r="KH45" s="36">
        <v>1</v>
      </c>
      <c r="KI45" s="36">
        <v>1</v>
      </c>
      <c r="KJ45" s="36">
        <v>1</v>
      </c>
      <c r="KK45" s="36">
        <v>1</v>
      </c>
      <c r="KL45" s="36">
        <v>1</v>
      </c>
      <c r="KM45" s="36">
        <v>1</v>
      </c>
      <c r="KN45" s="36">
        <v>3</v>
      </c>
      <c r="KO45" s="36"/>
      <c r="KP45" s="36">
        <v>3</v>
      </c>
      <c r="KQ45" s="36">
        <v>1</v>
      </c>
      <c r="KR45" s="36">
        <v>1</v>
      </c>
      <c r="KS45" s="36">
        <v>1</v>
      </c>
      <c r="KT45" s="36">
        <v>3</v>
      </c>
      <c r="KU45" s="36">
        <v>0</v>
      </c>
      <c r="KV45" s="36">
        <v>3</v>
      </c>
      <c r="KW45" s="36">
        <v>0</v>
      </c>
      <c r="KX45" s="36">
        <v>3</v>
      </c>
      <c r="KY45" s="36">
        <v>0</v>
      </c>
      <c r="KZ45" s="36">
        <v>3</v>
      </c>
      <c r="LA45" s="36">
        <v>0</v>
      </c>
      <c r="LB45" s="36">
        <v>3</v>
      </c>
      <c r="LC45" s="36">
        <v>0</v>
      </c>
      <c r="LD45" s="36">
        <v>3</v>
      </c>
      <c r="LE45" s="36">
        <v>0</v>
      </c>
      <c r="LF45" s="36">
        <v>1</v>
      </c>
      <c r="LG45" s="36">
        <v>1</v>
      </c>
      <c r="LH45" s="36">
        <v>1</v>
      </c>
      <c r="LI45" s="36">
        <v>0</v>
      </c>
      <c r="LJ45" s="36">
        <v>3</v>
      </c>
      <c r="LK45" s="36">
        <v>0</v>
      </c>
      <c r="LL45" s="36">
        <v>1</v>
      </c>
      <c r="LM45" s="36">
        <v>1</v>
      </c>
      <c r="LN45" s="36">
        <v>1</v>
      </c>
      <c r="LO45" s="36">
        <v>1</v>
      </c>
      <c r="LP45" s="36">
        <v>1</v>
      </c>
      <c r="LQ45" s="36">
        <v>1</v>
      </c>
      <c r="LR45" s="36">
        <v>0</v>
      </c>
      <c r="LS45" s="36">
        <v>1</v>
      </c>
      <c r="LT45" s="36">
        <v>1</v>
      </c>
      <c r="LU45" s="36">
        <v>1</v>
      </c>
      <c r="LV45" s="36">
        <v>1</v>
      </c>
      <c r="LW45" s="36">
        <v>1</v>
      </c>
      <c r="LX45" s="36">
        <v>1</v>
      </c>
      <c r="LY45" s="36">
        <v>0</v>
      </c>
      <c r="LZ45" s="36">
        <v>1</v>
      </c>
      <c r="MA45" s="36">
        <v>1</v>
      </c>
      <c r="MB45" s="36">
        <v>3</v>
      </c>
      <c r="MC45" s="36">
        <v>1</v>
      </c>
      <c r="MD45" s="36">
        <v>1</v>
      </c>
      <c r="ME45" s="36">
        <v>1</v>
      </c>
      <c r="MF45" s="36">
        <v>1</v>
      </c>
      <c r="MG45" s="36">
        <v>1</v>
      </c>
      <c r="MH45" s="36">
        <v>1</v>
      </c>
      <c r="MI45" s="36">
        <v>2</v>
      </c>
      <c r="MJ45" s="36">
        <v>2</v>
      </c>
      <c r="MK45" s="36">
        <v>1</v>
      </c>
      <c r="ML45" s="36">
        <v>1</v>
      </c>
      <c r="MM45" s="36">
        <v>1</v>
      </c>
      <c r="MN45" s="36">
        <v>2</v>
      </c>
      <c r="MO45" s="36">
        <v>1</v>
      </c>
      <c r="MP45" s="36">
        <v>1</v>
      </c>
      <c r="MQ45" s="36">
        <v>1</v>
      </c>
      <c r="MR45" s="36">
        <v>1</v>
      </c>
      <c r="MS45" s="36">
        <v>1</v>
      </c>
      <c r="MT45" s="36">
        <v>1</v>
      </c>
      <c r="MU45" s="36">
        <v>1</v>
      </c>
      <c r="MV45" s="36">
        <v>0</v>
      </c>
      <c r="MW45" s="36">
        <v>1</v>
      </c>
      <c r="MX45" s="36"/>
      <c r="MY45" s="37">
        <v>1</v>
      </c>
      <c r="MZ45" s="37">
        <v>1</v>
      </c>
      <c r="NA45" s="37">
        <v>1</v>
      </c>
      <c r="NB45" s="37">
        <v>1</v>
      </c>
      <c r="NC45" s="37">
        <v>1</v>
      </c>
      <c r="ND45" s="37">
        <v>0</v>
      </c>
      <c r="NE45" s="46">
        <v>0</v>
      </c>
      <c r="NF45" s="46">
        <v>0</v>
      </c>
      <c r="NG45" s="37">
        <v>1</v>
      </c>
      <c r="NH45" s="37">
        <v>1</v>
      </c>
      <c r="NI45" s="37">
        <v>1</v>
      </c>
      <c r="NJ45" s="37">
        <v>1</v>
      </c>
    </row>
    <row r="46" spans="1:374" x14ac:dyDescent="0.25">
      <c r="A46" s="2">
        <v>89</v>
      </c>
      <c r="B46" s="2" t="s">
        <v>114</v>
      </c>
      <c r="C46" s="31">
        <v>44070.698611111111</v>
      </c>
      <c r="D46" s="32" t="s">
        <v>379</v>
      </c>
      <c r="E46" s="32" t="s">
        <v>387</v>
      </c>
      <c r="F46" s="32" t="s">
        <v>388</v>
      </c>
      <c r="G46" s="32" t="s">
        <v>389</v>
      </c>
      <c r="H46" s="33" t="s">
        <v>156</v>
      </c>
      <c r="I46" s="33" t="s">
        <v>390</v>
      </c>
      <c r="J46" s="33" t="s">
        <v>391</v>
      </c>
      <c r="K46" s="33">
        <v>2</v>
      </c>
      <c r="L46" s="33">
        <v>149</v>
      </c>
      <c r="M46" s="33">
        <v>6</v>
      </c>
      <c r="N46" s="33"/>
      <c r="O46" s="33"/>
      <c r="P46" s="33"/>
      <c r="Q46" s="33"/>
      <c r="R46" s="33"/>
      <c r="S46" s="33">
        <v>4</v>
      </c>
      <c r="T46" s="33"/>
      <c r="U46" s="33"/>
      <c r="V46" s="33"/>
      <c r="W46" s="33"/>
      <c r="X46" s="33"/>
      <c r="Y46" s="33"/>
      <c r="Z46" s="33"/>
      <c r="AA46" s="33"/>
      <c r="AB46" s="33"/>
      <c r="AC46" s="33"/>
      <c r="AD46" s="33"/>
      <c r="AE46" s="33"/>
      <c r="AF46" s="33"/>
      <c r="AG46" s="33"/>
      <c r="AH46" s="33"/>
      <c r="AI46" s="33"/>
      <c r="AJ46" s="33"/>
      <c r="AK46" s="33"/>
      <c r="AL46" s="33"/>
      <c r="AM46" s="33"/>
      <c r="AN46" s="33"/>
      <c r="AO46" s="33"/>
      <c r="AP46" s="33"/>
      <c r="AQ46" s="33"/>
      <c r="AR46" s="33"/>
      <c r="AS46" s="33">
        <v>5</v>
      </c>
      <c r="AT46" s="33"/>
      <c r="AU46" s="33"/>
      <c r="AV46" s="33"/>
      <c r="AW46" s="33">
        <v>2</v>
      </c>
      <c r="AX46" s="33">
        <v>2</v>
      </c>
      <c r="AY46" s="33">
        <v>1</v>
      </c>
      <c r="AZ46" s="34">
        <v>1</v>
      </c>
      <c r="BA46" s="34">
        <v>1</v>
      </c>
      <c r="BB46" s="34">
        <v>0</v>
      </c>
      <c r="BC46" s="34">
        <v>0</v>
      </c>
      <c r="BD46" s="34">
        <v>0</v>
      </c>
      <c r="BE46" s="34">
        <v>0</v>
      </c>
      <c r="BF46" s="34">
        <v>0</v>
      </c>
      <c r="BG46" s="34">
        <v>0</v>
      </c>
      <c r="BH46" s="34">
        <v>0</v>
      </c>
      <c r="BI46" s="34">
        <v>0</v>
      </c>
      <c r="BJ46" s="34">
        <v>0</v>
      </c>
      <c r="BK46" s="34">
        <v>1</v>
      </c>
      <c r="BL46" s="34">
        <v>0</v>
      </c>
      <c r="BM46" s="34"/>
      <c r="BN46" s="34">
        <v>0</v>
      </c>
      <c r="BO46" s="34">
        <v>0</v>
      </c>
      <c r="BP46" s="34">
        <v>0</v>
      </c>
      <c r="BQ46" s="34">
        <v>0</v>
      </c>
      <c r="BR46" s="34">
        <v>0</v>
      </c>
      <c r="BS46" s="34">
        <v>0</v>
      </c>
      <c r="BT46" s="34">
        <v>0</v>
      </c>
      <c r="BU46" s="34">
        <v>0</v>
      </c>
      <c r="BV46" s="34">
        <v>0</v>
      </c>
      <c r="BW46" s="34">
        <v>1</v>
      </c>
      <c r="BX46" s="34">
        <v>0</v>
      </c>
      <c r="BY46" s="34">
        <v>0</v>
      </c>
      <c r="BZ46" s="34">
        <v>0</v>
      </c>
      <c r="CA46" s="34">
        <v>0</v>
      </c>
      <c r="CB46" s="34">
        <v>0</v>
      </c>
      <c r="CC46" s="34">
        <v>1</v>
      </c>
      <c r="CD46" s="34">
        <v>0</v>
      </c>
      <c r="CE46" s="34">
        <v>0</v>
      </c>
      <c r="CF46" s="34">
        <v>0</v>
      </c>
      <c r="CG46" s="34">
        <v>0</v>
      </c>
      <c r="CH46" s="34">
        <v>0</v>
      </c>
      <c r="CI46" s="34">
        <v>0</v>
      </c>
      <c r="CJ46" s="34">
        <v>0</v>
      </c>
      <c r="CK46" s="34">
        <v>0</v>
      </c>
      <c r="CL46" s="34">
        <v>0</v>
      </c>
      <c r="CM46" s="34">
        <v>0</v>
      </c>
      <c r="CN46" s="34">
        <v>0</v>
      </c>
      <c r="CO46" s="34">
        <v>0</v>
      </c>
      <c r="CP46" s="34">
        <v>0</v>
      </c>
      <c r="CQ46" s="34">
        <v>0</v>
      </c>
      <c r="CR46" s="34">
        <v>0</v>
      </c>
      <c r="CS46" s="34">
        <v>1</v>
      </c>
      <c r="CT46" s="34">
        <v>1</v>
      </c>
      <c r="CU46" s="34">
        <v>0</v>
      </c>
      <c r="CV46" s="34">
        <v>0</v>
      </c>
      <c r="CW46" s="34">
        <v>0</v>
      </c>
      <c r="CX46" s="34">
        <v>0</v>
      </c>
      <c r="CY46" s="34">
        <v>1</v>
      </c>
      <c r="CZ46" s="34">
        <v>0</v>
      </c>
      <c r="DA46" s="34">
        <v>1</v>
      </c>
      <c r="DB46" s="34"/>
      <c r="DC46" s="34">
        <v>0</v>
      </c>
      <c r="DD46" s="34">
        <v>0</v>
      </c>
      <c r="DE46" s="34">
        <v>1</v>
      </c>
      <c r="DF46" s="34">
        <v>0</v>
      </c>
      <c r="DG46" s="34">
        <v>0</v>
      </c>
      <c r="DH46" s="34"/>
      <c r="DI46" s="34"/>
      <c r="DJ46" s="34"/>
      <c r="DK46" s="34"/>
      <c r="DL46" s="34"/>
      <c r="DM46" s="34"/>
      <c r="DN46" s="34"/>
      <c r="DO46" s="34"/>
      <c r="DP46" s="34">
        <v>0</v>
      </c>
      <c r="DQ46" s="34">
        <v>1</v>
      </c>
      <c r="DR46" s="34">
        <v>1</v>
      </c>
      <c r="DS46" s="34">
        <v>1</v>
      </c>
      <c r="DT46" s="34">
        <v>0</v>
      </c>
      <c r="DU46" s="34">
        <v>0</v>
      </c>
      <c r="DV46" s="34">
        <v>0</v>
      </c>
      <c r="DW46" s="34">
        <v>0</v>
      </c>
      <c r="DX46" s="34">
        <v>1</v>
      </c>
      <c r="DY46" s="34">
        <v>0</v>
      </c>
      <c r="DZ46" s="34">
        <v>1</v>
      </c>
      <c r="EA46" s="34">
        <v>0</v>
      </c>
      <c r="EB46" s="34">
        <v>0</v>
      </c>
      <c r="EC46" s="34">
        <v>0</v>
      </c>
      <c r="ED46" s="34">
        <v>0</v>
      </c>
      <c r="EE46" s="34">
        <v>0</v>
      </c>
      <c r="EF46" s="34">
        <v>0</v>
      </c>
      <c r="EG46" s="34">
        <v>0</v>
      </c>
      <c r="EH46" s="34">
        <v>0</v>
      </c>
      <c r="EI46" s="34">
        <v>0</v>
      </c>
      <c r="EJ46" s="34">
        <v>0</v>
      </c>
      <c r="EK46" s="34">
        <v>0</v>
      </c>
      <c r="EL46" s="34">
        <v>0</v>
      </c>
      <c r="EM46" s="34"/>
      <c r="EN46" s="34">
        <v>0</v>
      </c>
      <c r="EO46" s="34">
        <v>0</v>
      </c>
      <c r="EP46" s="34">
        <v>0</v>
      </c>
      <c r="EQ46" s="34">
        <v>0</v>
      </c>
      <c r="ER46" s="34">
        <v>0</v>
      </c>
      <c r="ES46" s="34">
        <v>0</v>
      </c>
      <c r="ET46" s="34">
        <v>0</v>
      </c>
      <c r="EU46" s="34">
        <v>0</v>
      </c>
      <c r="EV46" s="34">
        <v>0</v>
      </c>
      <c r="EW46" s="34">
        <v>0</v>
      </c>
      <c r="EX46" s="34">
        <v>0</v>
      </c>
      <c r="EY46" s="34">
        <v>0</v>
      </c>
      <c r="EZ46" s="34">
        <v>0</v>
      </c>
      <c r="FA46" s="34">
        <v>1</v>
      </c>
      <c r="FB46" s="34">
        <v>1</v>
      </c>
      <c r="FC46" s="34">
        <v>0</v>
      </c>
      <c r="FD46" s="34">
        <v>0</v>
      </c>
      <c r="FE46" s="34">
        <v>0</v>
      </c>
      <c r="FF46" s="34">
        <v>0</v>
      </c>
      <c r="FG46" s="34">
        <v>1</v>
      </c>
      <c r="FH46" s="34">
        <v>0</v>
      </c>
      <c r="FI46" s="34">
        <v>0</v>
      </c>
      <c r="FJ46" s="34">
        <v>0</v>
      </c>
      <c r="FK46" s="34">
        <v>0</v>
      </c>
      <c r="FL46" s="34">
        <v>1</v>
      </c>
      <c r="FM46" s="34">
        <v>0</v>
      </c>
      <c r="FN46" s="34">
        <v>0</v>
      </c>
      <c r="FO46" s="34">
        <v>0</v>
      </c>
      <c r="FP46" s="34">
        <v>0</v>
      </c>
      <c r="FQ46" s="34">
        <v>0</v>
      </c>
      <c r="FR46" s="34">
        <v>0</v>
      </c>
      <c r="FS46" s="34">
        <v>0</v>
      </c>
      <c r="FT46" s="34">
        <v>0</v>
      </c>
      <c r="FU46" s="34">
        <v>0</v>
      </c>
      <c r="FV46" s="34">
        <v>0</v>
      </c>
      <c r="FW46" s="34">
        <v>0</v>
      </c>
      <c r="FX46" s="34">
        <v>1</v>
      </c>
      <c r="FY46" s="34">
        <v>0</v>
      </c>
      <c r="FZ46" s="34">
        <v>0</v>
      </c>
      <c r="GA46" s="34">
        <v>0</v>
      </c>
      <c r="GB46" s="34">
        <v>0</v>
      </c>
      <c r="GC46" s="34">
        <v>0</v>
      </c>
      <c r="GD46" s="34">
        <v>1</v>
      </c>
      <c r="GE46" s="34">
        <v>0</v>
      </c>
      <c r="GF46" s="34">
        <v>0</v>
      </c>
      <c r="GG46" s="34">
        <v>0</v>
      </c>
      <c r="GH46" s="34">
        <v>0</v>
      </c>
      <c r="GI46" s="34">
        <v>1</v>
      </c>
      <c r="GJ46" s="34">
        <v>0</v>
      </c>
      <c r="GK46" s="34">
        <v>0</v>
      </c>
      <c r="GL46" s="34">
        <v>0</v>
      </c>
      <c r="GM46" s="34">
        <v>0</v>
      </c>
      <c r="GN46" s="34">
        <v>0</v>
      </c>
      <c r="GO46" s="34">
        <v>0</v>
      </c>
      <c r="GP46" s="34">
        <v>0</v>
      </c>
      <c r="GQ46" s="34">
        <v>0</v>
      </c>
      <c r="GR46" s="34">
        <v>0</v>
      </c>
      <c r="GS46" s="34">
        <v>0</v>
      </c>
      <c r="GT46" s="34">
        <v>1</v>
      </c>
      <c r="GU46" s="34">
        <v>0</v>
      </c>
      <c r="GV46" s="34">
        <v>1</v>
      </c>
      <c r="GW46" s="34">
        <v>1</v>
      </c>
      <c r="GX46" s="34">
        <v>0</v>
      </c>
      <c r="GY46" s="34">
        <v>0</v>
      </c>
      <c r="GZ46" s="34">
        <v>1</v>
      </c>
      <c r="HA46" s="34">
        <v>0</v>
      </c>
      <c r="HB46" s="34">
        <v>0</v>
      </c>
      <c r="HC46" s="34">
        <v>0</v>
      </c>
      <c r="HD46" s="34">
        <v>0</v>
      </c>
      <c r="HE46" s="34">
        <v>0</v>
      </c>
      <c r="HF46" s="34">
        <v>0</v>
      </c>
      <c r="HG46" s="34">
        <v>0</v>
      </c>
      <c r="HH46" s="34">
        <v>0</v>
      </c>
      <c r="HI46" s="34">
        <v>0</v>
      </c>
      <c r="HJ46" s="34">
        <v>0</v>
      </c>
      <c r="HK46" s="34">
        <v>0</v>
      </c>
      <c r="HL46" s="34">
        <v>0</v>
      </c>
      <c r="HM46" s="34">
        <v>0</v>
      </c>
      <c r="HN46" s="34">
        <v>0</v>
      </c>
      <c r="HO46" s="34">
        <v>0</v>
      </c>
      <c r="HP46" s="34">
        <v>0</v>
      </c>
      <c r="HQ46" s="34">
        <v>0</v>
      </c>
      <c r="HR46" s="34">
        <v>0</v>
      </c>
      <c r="HS46" s="34">
        <v>0</v>
      </c>
      <c r="HT46" s="34">
        <v>0</v>
      </c>
      <c r="HU46" s="34">
        <v>0</v>
      </c>
      <c r="HV46" s="34">
        <v>0</v>
      </c>
      <c r="HW46" s="34">
        <v>0</v>
      </c>
      <c r="HX46" s="34">
        <v>1</v>
      </c>
      <c r="HY46" s="34">
        <v>1</v>
      </c>
      <c r="HZ46" s="34">
        <v>0</v>
      </c>
      <c r="IA46" s="34">
        <v>0</v>
      </c>
      <c r="IB46" s="34">
        <v>0</v>
      </c>
      <c r="IC46" s="34">
        <v>0</v>
      </c>
      <c r="ID46" s="34">
        <v>0</v>
      </c>
      <c r="IE46" s="34">
        <v>4</v>
      </c>
      <c r="IF46" s="34">
        <v>0</v>
      </c>
      <c r="IG46" s="34">
        <v>0</v>
      </c>
      <c r="IH46" s="34">
        <v>0</v>
      </c>
      <c r="II46" s="34">
        <v>0</v>
      </c>
      <c r="IJ46" s="34">
        <v>0</v>
      </c>
      <c r="IK46" s="34">
        <v>0</v>
      </c>
      <c r="IL46" s="34">
        <v>0</v>
      </c>
      <c r="IM46" s="34">
        <v>0</v>
      </c>
      <c r="IN46" s="34">
        <v>0</v>
      </c>
      <c r="IO46" s="34">
        <v>0</v>
      </c>
      <c r="IP46" s="34">
        <v>0</v>
      </c>
      <c r="IQ46" s="34">
        <v>0</v>
      </c>
      <c r="IR46" s="34">
        <v>0</v>
      </c>
      <c r="IS46" s="34">
        <v>0</v>
      </c>
      <c r="IT46" s="34">
        <v>0</v>
      </c>
      <c r="IU46" s="34">
        <v>0</v>
      </c>
      <c r="IV46" s="34">
        <v>0</v>
      </c>
      <c r="IW46" s="34">
        <v>0</v>
      </c>
      <c r="IX46" s="34">
        <v>0</v>
      </c>
      <c r="IY46" s="34">
        <v>0</v>
      </c>
      <c r="IZ46" s="34">
        <v>0</v>
      </c>
      <c r="JA46" s="34">
        <v>0</v>
      </c>
      <c r="JB46" s="34">
        <v>0</v>
      </c>
      <c r="JC46" s="34">
        <v>0</v>
      </c>
      <c r="JD46" s="34">
        <v>3</v>
      </c>
      <c r="JE46" s="34">
        <v>1</v>
      </c>
      <c r="JF46" s="34">
        <v>1</v>
      </c>
      <c r="JG46" s="34">
        <v>1</v>
      </c>
      <c r="JH46" s="46">
        <v>2</v>
      </c>
      <c r="JI46" s="46">
        <v>2</v>
      </c>
      <c r="JJ46" s="46">
        <v>1</v>
      </c>
      <c r="JK46" s="46">
        <v>2</v>
      </c>
      <c r="JL46" s="35">
        <v>1</v>
      </c>
      <c r="JM46" s="35">
        <v>2</v>
      </c>
      <c r="JN46" s="46">
        <v>1</v>
      </c>
      <c r="JO46" s="46">
        <v>2</v>
      </c>
      <c r="JP46" s="35">
        <v>1</v>
      </c>
      <c r="JQ46" s="35">
        <v>2</v>
      </c>
      <c r="JR46" s="46">
        <v>0</v>
      </c>
      <c r="JS46" s="35">
        <v>0</v>
      </c>
      <c r="JT46" s="35"/>
      <c r="JU46" s="35">
        <v>3</v>
      </c>
      <c r="JV46" s="35">
        <v>1</v>
      </c>
      <c r="JW46" s="35">
        <v>1</v>
      </c>
      <c r="JX46" s="35">
        <v>2</v>
      </c>
      <c r="JY46" s="35">
        <v>1</v>
      </c>
      <c r="JZ46" s="35">
        <v>3</v>
      </c>
      <c r="KA46" s="35">
        <v>1</v>
      </c>
      <c r="KB46" s="35">
        <v>2</v>
      </c>
      <c r="KC46" s="35">
        <v>0</v>
      </c>
      <c r="KD46" s="46">
        <v>1</v>
      </c>
      <c r="KE46" s="35">
        <v>0</v>
      </c>
      <c r="KF46" s="35">
        <v>0</v>
      </c>
      <c r="KG46" s="36">
        <v>1</v>
      </c>
      <c r="KH46" s="36">
        <v>1</v>
      </c>
      <c r="KI46" s="36">
        <v>1</v>
      </c>
      <c r="KJ46" s="36">
        <v>1</v>
      </c>
      <c r="KK46" s="36">
        <v>1</v>
      </c>
      <c r="KL46" s="36">
        <v>1</v>
      </c>
      <c r="KM46" s="36">
        <v>1</v>
      </c>
      <c r="KN46" s="36">
        <v>3</v>
      </c>
      <c r="KO46" s="36"/>
      <c r="KP46" s="36">
        <v>1</v>
      </c>
      <c r="KQ46" s="36">
        <v>1</v>
      </c>
      <c r="KR46" s="36">
        <v>3</v>
      </c>
      <c r="KS46" s="36">
        <v>1</v>
      </c>
      <c r="KT46" s="36">
        <v>3</v>
      </c>
      <c r="KU46" s="36">
        <v>0</v>
      </c>
      <c r="KV46" s="36">
        <v>3</v>
      </c>
      <c r="KW46" s="36">
        <v>0</v>
      </c>
      <c r="KX46" s="36">
        <v>3</v>
      </c>
      <c r="KY46" s="36">
        <v>0</v>
      </c>
      <c r="KZ46" s="36">
        <v>3</v>
      </c>
      <c r="LA46" s="36">
        <v>0</v>
      </c>
      <c r="LB46" s="36">
        <v>3</v>
      </c>
      <c r="LC46" s="36">
        <v>0</v>
      </c>
      <c r="LD46" s="36">
        <v>3</v>
      </c>
      <c r="LE46" s="36">
        <v>0</v>
      </c>
      <c r="LF46" s="36">
        <v>3</v>
      </c>
      <c r="LG46" s="36">
        <v>1</v>
      </c>
      <c r="LH46" s="36">
        <v>1</v>
      </c>
      <c r="LI46" s="36">
        <v>0</v>
      </c>
      <c r="LJ46" s="36">
        <v>3</v>
      </c>
      <c r="LK46" s="36">
        <v>0</v>
      </c>
      <c r="LL46" s="36">
        <v>1</v>
      </c>
      <c r="LM46" s="36">
        <v>1</v>
      </c>
      <c r="LN46" s="36">
        <v>1</v>
      </c>
      <c r="LO46" s="36">
        <v>1</v>
      </c>
      <c r="LP46" s="36">
        <v>1</v>
      </c>
      <c r="LQ46" s="36">
        <v>1</v>
      </c>
      <c r="LR46" s="36">
        <v>0</v>
      </c>
      <c r="LS46" s="36">
        <v>1</v>
      </c>
      <c r="LT46" s="36">
        <v>1</v>
      </c>
      <c r="LU46" s="36">
        <v>1</v>
      </c>
      <c r="LV46" s="36">
        <v>1</v>
      </c>
      <c r="LW46" s="36">
        <v>1</v>
      </c>
      <c r="LX46" s="36">
        <v>1</v>
      </c>
      <c r="LY46" s="36">
        <v>0</v>
      </c>
      <c r="LZ46" s="36">
        <v>1</v>
      </c>
      <c r="MA46" s="36">
        <v>1</v>
      </c>
      <c r="MB46" s="36">
        <v>1</v>
      </c>
      <c r="MC46" s="36">
        <v>1</v>
      </c>
      <c r="MD46" s="36">
        <v>3</v>
      </c>
      <c r="ME46" s="36">
        <v>3</v>
      </c>
      <c r="MF46" s="36">
        <v>1</v>
      </c>
      <c r="MG46" s="36">
        <v>1</v>
      </c>
      <c r="MH46" s="36">
        <v>1</v>
      </c>
      <c r="MI46" s="36">
        <v>2</v>
      </c>
      <c r="MJ46" s="36">
        <v>1</v>
      </c>
      <c r="MK46" s="36">
        <v>1</v>
      </c>
      <c r="ML46" s="36">
        <v>1</v>
      </c>
      <c r="MM46" s="36">
        <v>1</v>
      </c>
      <c r="MN46" s="36">
        <v>2</v>
      </c>
      <c r="MO46" s="36">
        <v>1</v>
      </c>
      <c r="MP46" s="36">
        <v>0</v>
      </c>
      <c r="MQ46" s="36">
        <v>1</v>
      </c>
      <c r="MR46" s="36">
        <v>0</v>
      </c>
      <c r="MS46" s="36">
        <v>0</v>
      </c>
      <c r="MT46" s="36">
        <v>1</v>
      </c>
      <c r="MU46" s="36">
        <v>1</v>
      </c>
      <c r="MV46" s="36">
        <v>0</v>
      </c>
      <c r="MW46" s="36">
        <v>1</v>
      </c>
      <c r="MX46" s="36"/>
      <c r="MY46" s="37">
        <v>1</v>
      </c>
      <c r="MZ46" s="37">
        <v>1</v>
      </c>
      <c r="NA46" s="37">
        <v>1</v>
      </c>
      <c r="NB46" s="37">
        <v>1</v>
      </c>
      <c r="NC46" s="37">
        <v>1</v>
      </c>
      <c r="ND46" s="37">
        <v>1</v>
      </c>
      <c r="NE46" s="46">
        <v>1</v>
      </c>
      <c r="NF46" s="46">
        <v>1</v>
      </c>
      <c r="NG46" s="37">
        <v>0</v>
      </c>
      <c r="NH46" s="37">
        <v>1</v>
      </c>
      <c r="NI46" s="37">
        <v>1</v>
      </c>
      <c r="NJ46" s="37">
        <v>1</v>
      </c>
    </row>
    <row r="47" spans="1:374" x14ac:dyDescent="0.25">
      <c r="A47" s="2">
        <v>90</v>
      </c>
      <c r="B47" s="2" t="s">
        <v>114</v>
      </c>
      <c r="C47" s="31">
        <v>44082.689583333333</v>
      </c>
      <c r="D47" s="32" t="s">
        <v>122</v>
      </c>
      <c r="E47" s="32" t="s">
        <v>159</v>
      </c>
      <c r="F47" s="32" t="s">
        <v>160</v>
      </c>
      <c r="G47" s="32" t="s">
        <v>173</v>
      </c>
      <c r="H47" s="33" t="s">
        <v>126</v>
      </c>
      <c r="I47" s="33" t="s">
        <v>162</v>
      </c>
      <c r="J47" s="33" t="s">
        <v>174</v>
      </c>
      <c r="K47" s="33">
        <v>1</v>
      </c>
      <c r="L47" s="33">
        <v>39</v>
      </c>
      <c r="M47" s="33">
        <v>3</v>
      </c>
      <c r="N47" s="33"/>
      <c r="O47" s="33"/>
      <c r="P47" s="33">
        <v>2</v>
      </c>
      <c r="Q47" s="33"/>
      <c r="R47" s="33"/>
      <c r="S47" s="33"/>
      <c r="T47" s="33"/>
      <c r="U47" s="33"/>
      <c r="V47" s="33"/>
      <c r="W47" s="33"/>
      <c r="X47" s="33"/>
      <c r="Y47" s="33"/>
      <c r="Z47" s="33"/>
      <c r="AA47" s="33"/>
      <c r="AB47" s="33"/>
      <c r="AC47" s="33"/>
      <c r="AD47" s="33"/>
      <c r="AE47" s="33"/>
      <c r="AF47" s="33"/>
      <c r="AG47" s="33"/>
      <c r="AH47" s="33">
        <v>5</v>
      </c>
      <c r="AI47" s="33"/>
      <c r="AJ47" s="33"/>
      <c r="AK47" s="33"/>
      <c r="AL47" s="33"/>
      <c r="AM47" s="33"/>
      <c r="AN47" s="33"/>
      <c r="AO47" s="33"/>
      <c r="AP47" s="33"/>
      <c r="AQ47" s="33"/>
      <c r="AR47" s="33"/>
      <c r="AS47" s="33"/>
      <c r="AT47" s="33"/>
      <c r="AU47" s="33"/>
      <c r="AV47" s="33"/>
      <c r="AW47" s="33">
        <v>1</v>
      </c>
      <c r="AX47" s="33">
        <v>1</v>
      </c>
      <c r="AY47" s="33">
        <v>0</v>
      </c>
      <c r="AZ47" s="34">
        <v>1</v>
      </c>
      <c r="BA47" s="34">
        <v>1</v>
      </c>
      <c r="BB47" s="34">
        <v>0</v>
      </c>
      <c r="BC47" s="34">
        <v>0</v>
      </c>
      <c r="BD47" s="34">
        <v>0</v>
      </c>
      <c r="BE47" s="34">
        <v>0</v>
      </c>
      <c r="BF47" s="34">
        <v>0</v>
      </c>
      <c r="BG47" s="34">
        <v>0</v>
      </c>
      <c r="BH47" s="34">
        <v>0</v>
      </c>
      <c r="BI47" s="34">
        <v>0</v>
      </c>
      <c r="BJ47" s="34">
        <v>0</v>
      </c>
      <c r="BK47" s="34">
        <v>0</v>
      </c>
      <c r="BL47" s="34">
        <v>0</v>
      </c>
      <c r="BM47" s="34"/>
      <c r="BN47" s="34">
        <v>0</v>
      </c>
      <c r="BO47" s="34">
        <v>0</v>
      </c>
      <c r="BP47" s="34">
        <v>0</v>
      </c>
      <c r="BQ47" s="34">
        <v>0</v>
      </c>
      <c r="BR47" s="34">
        <v>0</v>
      </c>
      <c r="BS47" s="34">
        <v>0</v>
      </c>
      <c r="BT47" s="34">
        <v>0</v>
      </c>
      <c r="BU47" s="34">
        <v>0</v>
      </c>
      <c r="BV47" s="34">
        <v>0</v>
      </c>
      <c r="BW47" s="34">
        <v>1</v>
      </c>
      <c r="BX47" s="34">
        <v>1</v>
      </c>
      <c r="BY47" s="34">
        <v>0</v>
      </c>
      <c r="BZ47" s="34">
        <v>0</v>
      </c>
      <c r="CA47" s="34">
        <v>0</v>
      </c>
      <c r="CB47" s="34">
        <v>0</v>
      </c>
      <c r="CC47" s="34">
        <v>0</v>
      </c>
      <c r="CD47" s="34">
        <v>0</v>
      </c>
      <c r="CE47" s="34">
        <v>0</v>
      </c>
      <c r="CF47" s="34">
        <v>0</v>
      </c>
      <c r="CG47" s="34">
        <v>0</v>
      </c>
      <c r="CH47" s="34">
        <v>1</v>
      </c>
      <c r="CI47" s="34">
        <v>0</v>
      </c>
      <c r="CJ47" s="34">
        <v>0</v>
      </c>
      <c r="CK47" s="34">
        <v>0</v>
      </c>
      <c r="CL47" s="34">
        <v>0</v>
      </c>
      <c r="CM47" s="34">
        <v>0</v>
      </c>
      <c r="CN47" s="34">
        <v>0</v>
      </c>
      <c r="CO47" s="34">
        <v>0</v>
      </c>
      <c r="CP47" s="34">
        <v>0</v>
      </c>
      <c r="CQ47" s="34">
        <v>0</v>
      </c>
      <c r="CR47" s="34">
        <v>0</v>
      </c>
      <c r="CS47" s="34">
        <v>0</v>
      </c>
      <c r="CT47" s="34"/>
      <c r="CU47" s="34"/>
      <c r="CV47" s="34"/>
      <c r="CW47" s="34"/>
      <c r="CX47" s="34"/>
      <c r="CY47" s="34"/>
      <c r="CZ47" s="34"/>
      <c r="DA47" s="34"/>
      <c r="DB47" s="34"/>
      <c r="DC47" s="34"/>
      <c r="DD47" s="34"/>
      <c r="DE47" s="34"/>
      <c r="DF47" s="34"/>
      <c r="DG47" s="34"/>
      <c r="DH47" s="34"/>
      <c r="DI47" s="34"/>
      <c r="DJ47" s="34"/>
      <c r="DK47" s="34"/>
      <c r="DL47" s="34"/>
      <c r="DM47" s="34"/>
      <c r="DN47" s="34"/>
      <c r="DO47" s="34"/>
      <c r="DP47" s="34">
        <v>1</v>
      </c>
      <c r="DQ47" s="34">
        <v>1</v>
      </c>
      <c r="DR47" s="34">
        <v>1</v>
      </c>
      <c r="DS47" s="34"/>
      <c r="DT47" s="34">
        <v>0</v>
      </c>
      <c r="DU47" s="34">
        <v>0</v>
      </c>
      <c r="DV47" s="34">
        <v>0</v>
      </c>
      <c r="DW47" s="34">
        <v>0</v>
      </c>
      <c r="DX47" s="34">
        <v>0</v>
      </c>
      <c r="DY47" s="34">
        <v>0</v>
      </c>
      <c r="DZ47" s="34">
        <v>0</v>
      </c>
      <c r="EA47" s="34">
        <v>0</v>
      </c>
      <c r="EB47" s="34">
        <v>0</v>
      </c>
      <c r="EC47" s="34">
        <v>1</v>
      </c>
      <c r="ED47" s="34">
        <v>1</v>
      </c>
      <c r="EE47" s="34">
        <v>1</v>
      </c>
      <c r="EF47" s="34">
        <v>0</v>
      </c>
      <c r="EG47" s="34">
        <v>0</v>
      </c>
      <c r="EH47" s="34">
        <v>0</v>
      </c>
      <c r="EI47" s="34">
        <v>0</v>
      </c>
      <c r="EJ47" s="34">
        <v>1</v>
      </c>
      <c r="EK47" s="34">
        <v>0</v>
      </c>
      <c r="EL47" s="34">
        <v>1</v>
      </c>
      <c r="EM47" s="34"/>
      <c r="EN47" s="34">
        <v>0</v>
      </c>
      <c r="EO47" s="34">
        <v>0</v>
      </c>
      <c r="EP47" s="34">
        <v>1</v>
      </c>
      <c r="EQ47" s="34">
        <v>0</v>
      </c>
      <c r="ER47" s="34">
        <v>0</v>
      </c>
      <c r="ES47" s="34">
        <v>0</v>
      </c>
      <c r="ET47" s="34">
        <v>0</v>
      </c>
      <c r="EU47" s="34">
        <v>0</v>
      </c>
      <c r="EV47" s="34">
        <v>0</v>
      </c>
      <c r="EW47" s="34">
        <v>0</v>
      </c>
      <c r="EX47" s="34">
        <v>0</v>
      </c>
      <c r="EY47" s="34">
        <v>0</v>
      </c>
      <c r="EZ47" s="34">
        <v>0</v>
      </c>
      <c r="FA47" s="34">
        <v>1</v>
      </c>
      <c r="FB47" s="34">
        <v>1</v>
      </c>
      <c r="FC47" s="34">
        <v>0</v>
      </c>
      <c r="FD47" s="34">
        <v>0</v>
      </c>
      <c r="FE47" s="34">
        <v>0</v>
      </c>
      <c r="FF47" s="34">
        <v>1</v>
      </c>
      <c r="FG47" s="34">
        <v>1</v>
      </c>
      <c r="FH47" s="34">
        <v>0</v>
      </c>
      <c r="FI47" s="34">
        <v>1</v>
      </c>
      <c r="FJ47" s="34">
        <v>0</v>
      </c>
      <c r="FK47" s="34">
        <v>0</v>
      </c>
      <c r="FL47" s="34">
        <v>1</v>
      </c>
      <c r="FM47" s="34">
        <v>1</v>
      </c>
      <c r="FN47" s="34">
        <v>1</v>
      </c>
      <c r="FO47" s="34">
        <v>0</v>
      </c>
      <c r="FP47" s="34">
        <v>0</v>
      </c>
      <c r="FQ47" s="34">
        <v>1</v>
      </c>
      <c r="FR47" s="34">
        <v>0</v>
      </c>
      <c r="FS47" s="34">
        <v>0</v>
      </c>
      <c r="FT47" s="34">
        <v>0</v>
      </c>
      <c r="FU47" s="34">
        <v>0</v>
      </c>
      <c r="FV47" s="34">
        <v>0</v>
      </c>
      <c r="FW47" s="34">
        <v>1</v>
      </c>
      <c r="FX47" s="34">
        <v>1</v>
      </c>
      <c r="FY47" s="34">
        <v>1</v>
      </c>
      <c r="FZ47" s="34">
        <v>0</v>
      </c>
      <c r="GA47" s="34">
        <v>0</v>
      </c>
      <c r="GB47" s="34">
        <v>0</v>
      </c>
      <c r="GC47" s="34">
        <v>0</v>
      </c>
      <c r="GD47" s="34">
        <v>1</v>
      </c>
      <c r="GE47" s="34">
        <v>0</v>
      </c>
      <c r="GF47" s="34">
        <v>1</v>
      </c>
      <c r="GG47" s="34">
        <v>0</v>
      </c>
      <c r="GH47" s="34">
        <v>0</v>
      </c>
      <c r="GI47" s="34">
        <v>1</v>
      </c>
      <c r="GJ47" s="34">
        <v>0</v>
      </c>
      <c r="GK47" s="34">
        <v>0</v>
      </c>
      <c r="GL47" s="34">
        <v>0</v>
      </c>
      <c r="GM47" s="34">
        <v>0</v>
      </c>
      <c r="GN47" s="34">
        <v>0</v>
      </c>
      <c r="GO47" s="34">
        <v>0</v>
      </c>
      <c r="GP47" s="34">
        <v>0</v>
      </c>
      <c r="GQ47" s="34">
        <v>0</v>
      </c>
      <c r="GR47" s="34">
        <v>0</v>
      </c>
      <c r="GS47" s="34">
        <v>0</v>
      </c>
      <c r="GT47" s="34">
        <v>1</v>
      </c>
      <c r="GU47" s="34">
        <v>1</v>
      </c>
      <c r="GV47" s="34">
        <v>1</v>
      </c>
      <c r="GW47" s="34">
        <v>1</v>
      </c>
      <c r="GX47" s="34">
        <v>1</v>
      </c>
      <c r="GY47" s="34">
        <v>1</v>
      </c>
      <c r="GZ47" s="34">
        <v>1</v>
      </c>
      <c r="HA47" s="34">
        <v>1</v>
      </c>
      <c r="HB47" s="34">
        <v>1</v>
      </c>
      <c r="HC47" s="34">
        <v>1</v>
      </c>
      <c r="HD47" s="34">
        <v>0</v>
      </c>
      <c r="HE47" s="34">
        <v>0</v>
      </c>
      <c r="HF47" s="34">
        <v>0</v>
      </c>
      <c r="HG47" s="34">
        <v>0</v>
      </c>
      <c r="HH47" s="34">
        <v>0</v>
      </c>
      <c r="HI47" s="34">
        <v>0</v>
      </c>
      <c r="HJ47" s="34">
        <v>0</v>
      </c>
      <c r="HK47" s="34">
        <v>0</v>
      </c>
      <c r="HL47" s="34">
        <v>0</v>
      </c>
      <c r="HM47" s="34">
        <v>0</v>
      </c>
      <c r="HN47" s="34">
        <v>0</v>
      </c>
      <c r="HO47" s="34">
        <v>0</v>
      </c>
      <c r="HP47" s="34">
        <v>0</v>
      </c>
      <c r="HQ47" s="34">
        <v>0</v>
      </c>
      <c r="HR47" s="34">
        <v>0</v>
      </c>
      <c r="HS47" s="34">
        <v>0</v>
      </c>
      <c r="HT47" s="34">
        <v>0</v>
      </c>
      <c r="HU47" s="34">
        <v>0</v>
      </c>
      <c r="HV47" s="34">
        <v>0</v>
      </c>
      <c r="HW47" s="34">
        <v>0</v>
      </c>
      <c r="HX47" s="34">
        <v>1</v>
      </c>
      <c r="HY47" s="34">
        <v>0</v>
      </c>
      <c r="HZ47" s="34">
        <v>0</v>
      </c>
      <c r="IA47" s="34">
        <v>0</v>
      </c>
      <c r="IB47" s="34">
        <v>1</v>
      </c>
      <c r="IC47" s="34">
        <v>1</v>
      </c>
      <c r="ID47" s="34">
        <v>1</v>
      </c>
      <c r="IE47" s="34">
        <v>1</v>
      </c>
      <c r="IF47" s="34">
        <v>1</v>
      </c>
      <c r="IG47" s="34">
        <v>1</v>
      </c>
      <c r="IH47" s="34">
        <v>0</v>
      </c>
      <c r="II47" s="34">
        <v>0</v>
      </c>
      <c r="IJ47" s="34">
        <v>0</v>
      </c>
      <c r="IK47" s="34">
        <v>1</v>
      </c>
      <c r="IL47" s="34">
        <v>1</v>
      </c>
      <c r="IM47" s="34">
        <v>0</v>
      </c>
      <c r="IN47" s="34">
        <v>1</v>
      </c>
      <c r="IO47" s="34">
        <v>0</v>
      </c>
      <c r="IP47" s="34">
        <v>0</v>
      </c>
      <c r="IQ47" s="34">
        <v>1</v>
      </c>
      <c r="IR47" s="34">
        <v>1</v>
      </c>
      <c r="IS47" s="34">
        <v>1</v>
      </c>
      <c r="IT47" s="34">
        <v>1</v>
      </c>
      <c r="IU47" s="34">
        <v>0</v>
      </c>
      <c r="IV47" s="34">
        <v>1</v>
      </c>
      <c r="IW47" s="34">
        <v>0</v>
      </c>
      <c r="IX47" s="34">
        <v>0</v>
      </c>
      <c r="IY47" s="34">
        <v>0</v>
      </c>
      <c r="IZ47" s="34">
        <v>0</v>
      </c>
      <c r="JA47" s="34">
        <v>0</v>
      </c>
      <c r="JB47" s="34">
        <v>0</v>
      </c>
      <c r="JC47" s="34">
        <v>1</v>
      </c>
      <c r="JD47" s="34">
        <v>1</v>
      </c>
      <c r="JE47" s="34">
        <v>1</v>
      </c>
      <c r="JF47" s="34">
        <v>1</v>
      </c>
      <c r="JG47" s="34">
        <v>1</v>
      </c>
      <c r="JH47" s="46">
        <v>2</v>
      </c>
      <c r="JI47" s="46">
        <v>2</v>
      </c>
      <c r="JJ47" s="46">
        <v>1</v>
      </c>
      <c r="JK47" s="46">
        <v>2</v>
      </c>
      <c r="JL47" s="35">
        <v>2</v>
      </c>
      <c r="JM47" s="35">
        <v>2</v>
      </c>
      <c r="JN47" s="46">
        <v>1</v>
      </c>
      <c r="JO47" s="46">
        <v>2</v>
      </c>
      <c r="JP47" s="35">
        <v>1</v>
      </c>
      <c r="JQ47" s="35">
        <v>1</v>
      </c>
      <c r="JR47" s="46">
        <v>1</v>
      </c>
      <c r="JS47" s="35">
        <v>1</v>
      </c>
      <c r="JT47" s="35">
        <v>1</v>
      </c>
      <c r="JU47" s="35">
        <v>3</v>
      </c>
      <c r="JV47" s="35">
        <v>1</v>
      </c>
      <c r="JW47" s="35">
        <v>1</v>
      </c>
      <c r="JX47" s="35">
        <v>3</v>
      </c>
      <c r="JY47" s="35">
        <v>3</v>
      </c>
      <c r="JZ47" s="35">
        <v>3</v>
      </c>
      <c r="KA47" s="35">
        <v>3</v>
      </c>
      <c r="KB47" s="35">
        <v>3</v>
      </c>
      <c r="KC47" s="35">
        <v>1</v>
      </c>
      <c r="KD47" s="46">
        <v>1</v>
      </c>
      <c r="KE47" s="35">
        <v>0</v>
      </c>
      <c r="KF47" s="35">
        <v>1</v>
      </c>
      <c r="KG47" s="36">
        <v>1</v>
      </c>
      <c r="KH47" s="36">
        <v>1</v>
      </c>
      <c r="KI47" s="36">
        <v>1</v>
      </c>
      <c r="KJ47" s="36">
        <v>1</v>
      </c>
      <c r="KK47" s="36">
        <v>1</v>
      </c>
      <c r="KL47" s="36">
        <v>1</v>
      </c>
      <c r="KM47" s="36">
        <v>1</v>
      </c>
      <c r="KN47" s="36">
        <v>1</v>
      </c>
      <c r="KO47" s="36"/>
      <c r="KP47" s="36">
        <v>1</v>
      </c>
      <c r="KQ47" s="36">
        <v>1</v>
      </c>
      <c r="KR47" s="36">
        <v>1</v>
      </c>
      <c r="KS47" s="36">
        <v>1</v>
      </c>
      <c r="KT47" s="36">
        <v>1</v>
      </c>
      <c r="KU47" s="36">
        <v>0</v>
      </c>
      <c r="KV47" s="36">
        <v>3</v>
      </c>
      <c r="KW47" s="36">
        <v>1</v>
      </c>
      <c r="KX47" s="36">
        <v>3</v>
      </c>
      <c r="KY47" s="36">
        <v>1</v>
      </c>
      <c r="KZ47" s="36">
        <v>3</v>
      </c>
      <c r="LA47" s="36">
        <v>1</v>
      </c>
      <c r="LB47" s="36">
        <v>1</v>
      </c>
      <c r="LC47" s="36">
        <v>0</v>
      </c>
      <c r="LD47" s="36">
        <v>1</v>
      </c>
      <c r="LE47" s="36">
        <v>0</v>
      </c>
      <c r="LF47" s="36">
        <v>1</v>
      </c>
      <c r="LG47" s="36">
        <v>1</v>
      </c>
      <c r="LH47" s="36">
        <v>1</v>
      </c>
      <c r="LI47" s="36">
        <v>0</v>
      </c>
      <c r="LJ47" s="36">
        <v>1</v>
      </c>
      <c r="LK47" s="36">
        <v>0</v>
      </c>
      <c r="LL47" s="36">
        <v>1</v>
      </c>
      <c r="LM47" s="36">
        <v>1</v>
      </c>
      <c r="LN47" s="36">
        <v>1</v>
      </c>
      <c r="LO47" s="36">
        <v>1</v>
      </c>
      <c r="LP47" s="36">
        <v>1</v>
      </c>
      <c r="LQ47" s="36">
        <v>1</v>
      </c>
      <c r="LR47" s="36">
        <v>0</v>
      </c>
      <c r="LS47" s="36">
        <v>1</v>
      </c>
      <c r="LT47" s="36">
        <v>1</v>
      </c>
      <c r="LU47" s="36">
        <v>1</v>
      </c>
      <c r="LV47" s="36">
        <v>1</v>
      </c>
      <c r="LW47" s="36">
        <v>1</v>
      </c>
      <c r="LX47" s="36">
        <v>1</v>
      </c>
      <c r="LY47" s="36">
        <v>0</v>
      </c>
      <c r="LZ47" s="36">
        <v>1</v>
      </c>
      <c r="MA47" s="36">
        <v>1</v>
      </c>
      <c r="MB47" s="36">
        <v>1</v>
      </c>
      <c r="MC47" s="36">
        <v>1</v>
      </c>
      <c r="MD47" s="36">
        <v>1</v>
      </c>
      <c r="ME47" s="36">
        <v>1</v>
      </c>
      <c r="MF47" s="36">
        <v>1</v>
      </c>
      <c r="MG47" s="36">
        <v>1</v>
      </c>
      <c r="MH47" s="36">
        <v>1</v>
      </c>
      <c r="MI47" s="36">
        <v>1</v>
      </c>
      <c r="MJ47" s="36">
        <v>1</v>
      </c>
      <c r="MK47" s="36">
        <v>1</v>
      </c>
      <c r="ML47" s="36">
        <v>1</v>
      </c>
      <c r="MM47" s="36">
        <v>1</v>
      </c>
      <c r="MN47" s="36">
        <v>1</v>
      </c>
      <c r="MO47" s="36">
        <v>1</v>
      </c>
      <c r="MP47" s="36">
        <v>1</v>
      </c>
      <c r="MQ47" s="36">
        <v>1</v>
      </c>
      <c r="MR47" s="36">
        <v>1</v>
      </c>
      <c r="MS47" s="36">
        <v>1</v>
      </c>
      <c r="MT47" s="36">
        <v>1</v>
      </c>
      <c r="MU47" s="36">
        <v>1</v>
      </c>
      <c r="MV47" s="36">
        <v>0</v>
      </c>
      <c r="MW47" s="36">
        <v>1</v>
      </c>
      <c r="MX47" s="36"/>
      <c r="MY47" s="37">
        <v>1</v>
      </c>
      <c r="MZ47" s="37">
        <v>1</v>
      </c>
      <c r="NA47" s="37">
        <v>1</v>
      </c>
      <c r="NB47" s="37">
        <v>1</v>
      </c>
      <c r="NC47" s="37">
        <v>1</v>
      </c>
      <c r="ND47" s="37">
        <v>0</v>
      </c>
      <c r="NE47" s="46">
        <v>0</v>
      </c>
      <c r="NF47" s="46">
        <v>0</v>
      </c>
      <c r="NG47" s="37">
        <v>1</v>
      </c>
      <c r="NH47" s="37">
        <v>1</v>
      </c>
      <c r="NI47" s="37">
        <v>1</v>
      </c>
      <c r="NJ47" s="37">
        <v>1</v>
      </c>
    </row>
    <row r="48" spans="1:374" x14ac:dyDescent="0.25">
      <c r="A48" s="2">
        <v>91</v>
      </c>
      <c r="B48" s="2" t="s">
        <v>114</v>
      </c>
      <c r="C48" s="31">
        <v>44070.739583333336</v>
      </c>
      <c r="D48" s="32" t="s">
        <v>354</v>
      </c>
      <c r="E48" s="32" t="s">
        <v>355</v>
      </c>
      <c r="F48" s="32" t="s">
        <v>356</v>
      </c>
      <c r="G48" s="32" t="s">
        <v>392</v>
      </c>
      <c r="H48" s="33" t="s">
        <v>223</v>
      </c>
      <c r="I48" s="33" t="s">
        <v>313</v>
      </c>
      <c r="J48" s="33" t="s">
        <v>393</v>
      </c>
      <c r="K48" s="33">
        <v>2</v>
      </c>
      <c r="L48" s="33">
        <v>24</v>
      </c>
      <c r="M48" s="33">
        <v>2</v>
      </c>
      <c r="N48" s="33"/>
      <c r="O48" s="33">
        <v>6</v>
      </c>
      <c r="P48" s="33"/>
      <c r="Q48" s="33"/>
      <c r="R48" s="33"/>
      <c r="S48" s="33"/>
      <c r="T48" s="33"/>
      <c r="U48" s="33"/>
      <c r="V48" s="33"/>
      <c r="W48" s="33"/>
      <c r="X48" s="33"/>
      <c r="Y48" s="33"/>
      <c r="Z48" s="33"/>
      <c r="AA48" s="33"/>
      <c r="AB48" s="33"/>
      <c r="AC48" s="33"/>
      <c r="AD48" s="33">
        <v>4</v>
      </c>
      <c r="AE48" s="33"/>
      <c r="AF48" s="33"/>
      <c r="AG48" s="33"/>
      <c r="AH48" s="33"/>
      <c r="AI48" s="33"/>
      <c r="AJ48" s="33"/>
      <c r="AK48" s="33"/>
      <c r="AL48" s="33"/>
      <c r="AM48" s="33"/>
      <c r="AN48" s="33"/>
      <c r="AO48" s="33"/>
      <c r="AP48" s="33"/>
      <c r="AQ48" s="33"/>
      <c r="AR48" s="33"/>
      <c r="AS48" s="33"/>
      <c r="AT48" s="33"/>
      <c r="AU48" s="33"/>
      <c r="AV48" s="33"/>
      <c r="AW48" s="33">
        <v>2</v>
      </c>
      <c r="AX48" s="33">
        <v>1</v>
      </c>
      <c r="AY48" s="33">
        <v>0</v>
      </c>
      <c r="AZ48" s="34">
        <v>1</v>
      </c>
      <c r="BA48" s="34">
        <v>1</v>
      </c>
      <c r="BB48" s="34">
        <v>0</v>
      </c>
      <c r="BC48" s="34">
        <v>0</v>
      </c>
      <c r="BD48" s="34">
        <v>0</v>
      </c>
      <c r="BE48" s="34">
        <v>0</v>
      </c>
      <c r="BF48" s="34">
        <v>0</v>
      </c>
      <c r="BG48" s="34">
        <v>0</v>
      </c>
      <c r="BH48" s="34">
        <v>0</v>
      </c>
      <c r="BI48" s="34">
        <v>0</v>
      </c>
      <c r="BJ48" s="34">
        <v>0</v>
      </c>
      <c r="BK48" s="34">
        <v>1</v>
      </c>
      <c r="BL48" s="34">
        <v>0</v>
      </c>
      <c r="BM48" s="34"/>
      <c r="BN48" s="34">
        <v>0</v>
      </c>
      <c r="BO48" s="34">
        <v>0</v>
      </c>
      <c r="BP48" s="34">
        <v>0</v>
      </c>
      <c r="BQ48" s="34">
        <v>0</v>
      </c>
      <c r="BR48" s="34">
        <v>0</v>
      </c>
      <c r="BS48" s="34">
        <v>0</v>
      </c>
      <c r="BT48" s="34">
        <v>0</v>
      </c>
      <c r="BU48" s="34">
        <v>0</v>
      </c>
      <c r="BV48" s="34">
        <v>0</v>
      </c>
      <c r="BW48" s="34">
        <v>1</v>
      </c>
      <c r="BX48" s="34">
        <v>0</v>
      </c>
      <c r="BY48" s="34">
        <v>0</v>
      </c>
      <c r="BZ48" s="34">
        <v>0</v>
      </c>
      <c r="CA48" s="34">
        <v>0</v>
      </c>
      <c r="CB48" s="34">
        <v>0</v>
      </c>
      <c r="CC48" s="34">
        <v>0</v>
      </c>
      <c r="CD48" s="34">
        <v>0</v>
      </c>
      <c r="CE48" s="34">
        <v>0</v>
      </c>
      <c r="CF48" s="34">
        <v>0</v>
      </c>
      <c r="CG48" s="34">
        <v>0</v>
      </c>
      <c r="CH48" s="34">
        <v>1</v>
      </c>
      <c r="CI48" s="34">
        <v>0</v>
      </c>
      <c r="CJ48" s="34">
        <v>0</v>
      </c>
      <c r="CK48" s="34">
        <v>0</v>
      </c>
      <c r="CL48" s="34">
        <v>0</v>
      </c>
      <c r="CM48" s="34">
        <v>0</v>
      </c>
      <c r="CN48" s="34">
        <v>0</v>
      </c>
      <c r="CO48" s="34">
        <v>0</v>
      </c>
      <c r="CP48" s="34">
        <v>0</v>
      </c>
      <c r="CQ48" s="34">
        <v>0</v>
      </c>
      <c r="CR48" s="34">
        <v>0</v>
      </c>
      <c r="CS48" s="34">
        <v>1</v>
      </c>
      <c r="CT48" s="34">
        <v>1</v>
      </c>
      <c r="CU48" s="34">
        <v>0</v>
      </c>
      <c r="CV48" s="34">
        <v>0</v>
      </c>
      <c r="CW48" s="34">
        <v>0</v>
      </c>
      <c r="CX48" s="34">
        <v>0</v>
      </c>
      <c r="CY48" s="34">
        <v>1</v>
      </c>
      <c r="CZ48" s="34">
        <v>0</v>
      </c>
      <c r="DA48" s="34">
        <v>1</v>
      </c>
      <c r="DB48" s="34"/>
      <c r="DC48" s="34">
        <v>0</v>
      </c>
      <c r="DD48" s="34">
        <v>1</v>
      </c>
      <c r="DE48" s="34">
        <v>0</v>
      </c>
      <c r="DF48" s="34">
        <v>0</v>
      </c>
      <c r="DG48" s="34">
        <v>0</v>
      </c>
      <c r="DH48" s="34"/>
      <c r="DI48" s="34"/>
      <c r="DJ48" s="34"/>
      <c r="DK48" s="34"/>
      <c r="DL48" s="34"/>
      <c r="DM48" s="34"/>
      <c r="DN48" s="34"/>
      <c r="DO48" s="34"/>
      <c r="DP48" s="34">
        <v>1</v>
      </c>
      <c r="DQ48" s="34">
        <v>1</v>
      </c>
      <c r="DR48" s="34">
        <v>1</v>
      </c>
      <c r="DS48" s="34">
        <v>1</v>
      </c>
      <c r="DT48" s="34">
        <v>0</v>
      </c>
      <c r="DU48" s="34">
        <v>0</v>
      </c>
      <c r="DV48" s="34">
        <v>0</v>
      </c>
      <c r="DW48" s="34">
        <v>1</v>
      </c>
      <c r="DX48" s="34">
        <v>0</v>
      </c>
      <c r="DY48" s="34">
        <v>0</v>
      </c>
      <c r="DZ48" s="34">
        <v>1</v>
      </c>
      <c r="EA48" s="34">
        <v>0</v>
      </c>
      <c r="EB48" s="34">
        <v>0</v>
      </c>
      <c r="EC48" s="34">
        <v>1</v>
      </c>
      <c r="ED48" s="34">
        <v>1</v>
      </c>
      <c r="EE48" s="34">
        <v>0</v>
      </c>
      <c r="EF48" s="34">
        <v>0</v>
      </c>
      <c r="EG48" s="34">
        <v>0</v>
      </c>
      <c r="EH48" s="34">
        <v>0</v>
      </c>
      <c r="EI48" s="34">
        <v>0</v>
      </c>
      <c r="EJ48" s="34">
        <v>0</v>
      </c>
      <c r="EK48" s="34">
        <v>0</v>
      </c>
      <c r="EL48" s="34">
        <v>0</v>
      </c>
      <c r="EM48" s="34"/>
      <c r="EN48" s="34">
        <v>0</v>
      </c>
      <c r="EO48" s="34">
        <v>0</v>
      </c>
      <c r="EP48" s="34">
        <v>0</v>
      </c>
      <c r="EQ48" s="34">
        <v>0</v>
      </c>
      <c r="ER48" s="34">
        <v>0</v>
      </c>
      <c r="ES48" s="34">
        <v>0</v>
      </c>
      <c r="ET48" s="34">
        <v>0</v>
      </c>
      <c r="EU48" s="34">
        <v>0</v>
      </c>
      <c r="EV48" s="34">
        <v>0</v>
      </c>
      <c r="EW48" s="34">
        <v>0</v>
      </c>
      <c r="EX48" s="34">
        <v>0</v>
      </c>
      <c r="EY48" s="34">
        <v>0</v>
      </c>
      <c r="EZ48" s="34">
        <v>0</v>
      </c>
      <c r="FA48" s="34">
        <v>1</v>
      </c>
      <c r="FB48" s="34">
        <v>1</v>
      </c>
      <c r="FC48" s="34">
        <v>0</v>
      </c>
      <c r="FD48" s="34">
        <v>0</v>
      </c>
      <c r="FE48" s="34">
        <v>0</v>
      </c>
      <c r="FF48" s="34">
        <v>0</v>
      </c>
      <c r="FG48" s="34">
        <v>1</v>
      </c>
      <c r="FH48" s="34">
        <v>0</v>
      </c>
      <c r="FI48" s="34">
        <v>0</v>
      </c>
      <c r="FJ48" s="34">
        <v>0</v>
      </c>
      <c r="FK48" s="34">
        <v>0</v>
      </c>
      <c r="FL48" s="34">
        <v>0</v>
      </c>
      <c r="FM48" s="34">
        <v>0</v>
      </c>
      <c r="FN48" s="34">
        <v>1</v>
      </c>
      <c r="FO48" s="34">
        <v>1</v>
      </c>
      <c r="FP48" s="34">
        <v>0</v>
      </c>
      <c r="FQ48" s="34">
        <v>0</v>
      </c>
      <c r="FR48" s="34">
        <v>0</v>
      </c>
      <c r="FS48" s="34">
        <v>0</v>
      </c>
      <c r="FT48" s="34">
        <v>0</v>
      </c>
      <c r="FU48" s="34">
        <v>0</v>
      </c>
      <c r="FV48" s="34">
        <v>0</v>
      </c>
      <c r="FW48" s="34">
        <v>1</v>
      </c>
      <c r="FX48" s="34">
        <v>1</v>
      </c>
      <c r="FY48" s="34">
        <v>1</v>
      </c>
      <c r="FZ48" s="34">
        <v>0</v>
      </c>
      <c r="GA48" s="34">
        <v>0</v>
      </c>
      <c r="GB48" s="34">
        <v>0</v>
      </c>
      <c r="GC48" s="34">
        <v>0</v>
      </c>
      <c r="GD48" s="34">
        <v>1</v>
      </c>
      <c r="GE48" s="34">
        <v>0</v>
      </c>
      <c r="GF48" s="34">
        <v>1</v>
      </c>
      <c r="GG48" s="34">
        <v>0</v>
      </c>
      <c r="GH48" s="34">
        <v>0</v>
      </c>
      <c r="GI48" s="34">
        <v>1</v>
      </c>
      <c r="GJ48" s="34">
        <v>0</v>
      </c>
      <c r="GK48" s="34">
        <v>0</v>
      </c>
      <c r="GL48" s="34">
        <v>0</v>
      </c>
      <c r="GM48" s="34">
        <v>0</v>
      </c>
      <c r="GN48" s="34">
        <v>0</v>
      </c>
      <c r="GO48" s="34">
        <v>0</v>
      </c>
      <c r="GP48" s="34">
        <v>0</v>
      </c>
      <c r="GQ48" s="34">
        <v>0</v>
      </c>
      <c r="GR48" s="34">
        <v>0</v>
      </c>
      <c r="GS48" s="34">
        <v>0</v>
      </c>
      <c r="GT48" s="34">
        <v>1</v>
      </c>
      <c r="GU48" s="34">
        <v>1</v>
      </c>
      <c r="GV48" s="34">
        <v>1</v>
      </c>
      <c r="GW48" s="34">
        <v>1</v>
      </c>
      <c r="GX48" s="34">
        <v>1</v>
      </c>
      <c r="GY48" s="34">
        <v>1</v>
      </c>
      <c r="GZ48" s="34">
        <v>1</v>
      </c>
      <c r="HA48" s="34">
        <v>1</v>
      </c>
      <c r="HB48" s="34">
        <v>1</v>
      </c>
      <c r="HC48" s="34">
        <v>1</v>
      </c>
      <c r="HD48" s="34">
        <v>0</v>
      </c>
      <c r="HE48" s="34">
        <v>0</v>
      </c>
      <c r="HF48" s="34">
        <v>0</v>
      </c>
      <c r="HG48" s="34">
        <v>0</v>
      </c>
      <c r="HH48" s="34">
        <v>1</v>
      </c>
      <c r="HI48" s="34">
        <v>0</v>
      </c>
      <c r="HJ48" s="34">
        <v>1</v>
      </c>
      <c r="HK48" s="34">
        <v>0</v>
      </c>
      <c r="HL48" s="34">
        <v>0</v>
      </c>
      <c r="HM48" s="34">
        <v>1</v>
      </c>
      <c r="HN48" s="34">
        <v>0</v>
      </c>
      <c r="HO48" s="34">
        <v>0</v>
      </c>
      <c r="HP48" s="34">
        <v>0</v>
      </c>
      <c r="HQ48" s="34">
        <v>0</v>
      </c>
      <c r="HR48" s="34">
        <v>0</v>
      </c>
      <c r="HS48" s="34">
        <v>0</v>
      </c>
      <c r="HT48" s="34">
        <v>0</v>
      </c>
      <c r="HU48" s="34">
        <v>0</v>
      </c>
      <c r="HV48" s="34">
        <v>0</v>
      </c>
      <c r="HW48" s="34">
        <v>0</v>
      </c>
      <c r="HX48" s="34">
        <v>1</v>
      </c>
      <c r="HY48" s="34">
        <v>1</v>
      </c>
      <c r="HZ48" s="34">
        <v>0</v>
      </c>
      <c r="IA48" s="34">
        <v>1</v>
      </c>
      <c r="IB48" s="34">
        <v>1</v>
      </c>
      <c r="IC48" s="34">
        <v>1</v>
      </c>
      <c r="ID48" s="34">
        <v>1</v>
      </c>
      <c r="IE48" s="34">
        <v>1</v>
      </c>
      <c r="IF48" s="34">
        <v>1</v>
      </c>
      <c r="IG48" s="34">
        <v>0</v>
      </c>
      <c r="IH48" s="34">
        <v>0</v>
      </c>
      <c r="II48" s="34">
        <v>0</v>
      </c>
      <c r="IJ48" s="34">
        <v>0</v>
      </c>
      <c r="IK48" s="34">
        <v>0</v>
      </c>
      <c r="IL48" s="34">
        <v>1</v>
      </c>
      <c r="IM48" s="34">
        <v>0</v>
      </c>
      <c r="IN48" s="34">
        <v>1</v>
      </c>
      <c r="IO48" s="34">
        <v>0</v>
      </c>
      <c r="IP48" s="34">
        <v>0</v>
      </c>
      <c r="IQ48" s="34">
        <v>0</v>
      </c>
      <c r="IR48" s="34">
        <v>0</v>
      </c>
      <c r="IS48" s="34">
        <v>0</v>
      </c>
      <c r="IT48" s="34">
        <v>0</v>
      </c>
      <c r="IU48" s="34">
        <v>0</v>
      </c>
      <c r="IV48" s="34">
        <v>0</v>
      </c>
      <c r="IW48" s="34">
        <v>0</v>
      </c>
      <c r="IX48" s="34">
        <v>0</v>
      </c>
      <c r="IY48" s="34">
        <v>0</v>
      </c>
      <c r="IZ48" s="34">
        <v>0</v>
      </c>
      <c r="JA48" s="34">
        <v>0</v>
      </c>
      <c r="JB48" s="34">
        <v>0</v>
      </c>
      <c r="JC48" s="34">
        <v>0</v>
      </c>
      <c r="JD48" s="34">
        <v>3</v>
      </c>
      <c r="JE48" s="34">
        <v>1</v>
      </c>
      <c r="JF48" s="34">
        <v>3</v>
      </c>
      <c r="JG48" s="34">
        <v>3</v>
      </c>
      <c r="JH48" s="46">
        <v>1</v>
      </c>
      <c r="JI48" s="46">
        <v>1</v>
      </c>
      <c r="JJ48" s="46">
        <v>1</v>
      </c>
      <c r="JK48" s="46">
        <v>1</v>
      </c>
      <c r="JL48" s="35">
        <v>1</v>
      </c>
      <c r="JM48" s="35">
        <v>1</v>
      </c>
      <c r="JN48" s="46">
        <v>1</v>
      </c>
      <c r="JO48" s="46">
        <v>1</v>
      </c>
      <c r="JP48" s="35">
        <v>1</v>
      </c>
      <c r="JQ48" s="35">
        <v>2</v>
      </c>
      <c r="JR48" s="46">
        <v>1</v>
      </c>
      <c r="JS48" s="35">
        <v>0</v>
      </c>
      <c r="JT48" s="35">
        <v>1</v>
      </c>
      <c r="JU48" s="35">
        <v>3</v>
      </c>
      <c r="JV48" s="35">
        <v>1</v>
      </c>
      <c r="JW48" s="35">
        <v>1</v>
      </c>
      <c r="JX48" s="35">
        <v>1</v>
      </c>
      <c r="JY48" s="35">
        <v>1</v>
      </c>
      <c r="JZ48" s="35">
        <v>3</v>
      </c>
      <c r="KA48" s="35">
        <v>3</v>
      </c>
      <c r="KB48" s="35">
        <v>1</v>
      </c>
      <c r="KC48" s="35">
        <v>1</v>
      </c>
      <c r="KD48" s="46">
        <v>0</v>
      </c>
      <c r="KE48" s="35">
        <v>0</v>
      </c>
      <c r="KF48" s="35">
        <v>0</v>
      </c>
      <c r="KG48" s="36">
        <v>1</v>
      </c>
      <c r="KH48" s="36">
        <v>1</v>
      </c>
      <c r="KI48" s="36">
        <v>1</v>
      </c>
      <c r="KJ48" s="36">
        <v>1</v>
      </c>
      <c r="KK48" s="36">
        <v>1</v>
      </c>
      <c r="KL48" s="36">
        <v>1</v>
      </c>
      <c r="KM48" s="36">
        <v>1</v>
      </c>
      <c r="KN48" s="36">
        <v>3</v>
      </c>
      <c r="KO48" s="36"/>
      <c r="KP48" s="36">
        <v>1</v>
      </c>
      <c r="KQ48" s="36">
        <v>1</v>
      </c>
      <c r="KR48" s="36">
        <v>1</v>
      </c>
      <c r="KS48" s="36">
        <v>3</v>
      </c>
      <c r="KT48" s="36">
        <v>3</v>
      </c>
      <c r="KU48" s="36">
        <v>0</v>
      </c>
      <c r="KV48" s="36">
        <v>1</v>
      </c>
      <c r="KW48" s="36">
        <v>0</v>
      </c>
      <c r="KX48" s="36">
        <v>1</v>
      </c>
      <c r="KY48" s="36">
        <v>0</v>
      </c>
      <c r="KZ48" s="36">
        <v>3</v>
      </c>
      <c r="LA48" s="36">
        <v>0</v>
      </c>
      <c r="LB48" s="36">
        <v>3</v>
      </c>
      <c r="LC48" s="36">
        <v>0</v>
      </c>
      <c r="LD48" s="36">
        <v>3</v>
      </c>
      <c r="LE48" s="36">
        <v>0</v>
      </c>
      <c r="LF48" s="36">
        <v>1</v>
      </c>
      <c r="LG48" s="36">
        <v>1</v>
      </c>
      <c r="LH48" s="36">
        <v>1</v>
      </c>
      <c r="LI48" s="36">
        <v>0</v>
      </c>
      <c r="LJ48" s="36">
        <v>3</v>
      </c>
      <c r="LK48" s="36">
        <v>0</v>
      </c>
      <c r="LL48" s="36">
        <v>1</v>
      </c>
      <c r="LM48" s="36">
        <v>1</v>
      </c>
      <c r="LN48" s="36">
        <v>1</v>
      </c>
      <c r="LO48" s="36">
        <v>1</v>
      </c>
      <c r="LP48" s="36">
        <v>1</v>
      </c>
      <c r="LQ48" s="36">
        <v>1</v>
      </c>
      <c r="LR48" s="36">
        <v>0</v>
      </c>
      <c r="LS48" s="36">
        <v>1</v>
      </c>
      <c r="LT48" s="36">
        <v>1</v>
      </c>
      <c r="LU48" s="36">
        <v>1</v>
      </c>
      <c r="LV48" s="36">
        <v>1</v>
      </c>
      <c r="LW48" s="36">
        <v>1</v>
      </c>
      <c r="LX48" s="36">
        <v>1</v>
      </c>
      <c r="LY48" s="36">
        <v>0</v>
      </c>
      <c r="LZ48" s="36">
        <v>1</v>
      </c>
      <c r="MA48" s="36">
        <v>1</v>
      </c>
      <c r="MB48" s="36">
        <v>1</v>
      </c>
      <c r="MC48" s="36">
        <v>1</v>
      </c>
      <c r="MD48" s="36">
        <v>1</v>
      </c>
      <c r="ME48" s="36">
        <v>1</v>
      </c>
      <c r="MF48" s="36">
        <v>1</v>
      </c>
      <c r="MG48" s="36">
        <v>1</v>
      </c>
      <c r="MH48" s="36">
        <v>1</v>
      </c>
      <c r="MI48" s="36">
        <v>1</v>
      </c>
      <c r="MJ48" s="36">
        <v>1</v>
      </c>
      <c r="MK48" s="36">
        <v>1</v>
      </c>
      <c r="ML48" s="36">
        <v>3</v>
      </c>
      <c r="MM48" s="36">
        <v>1</v>
      </c>
      <c r="MN48" s="36">
        <v>1</v>
      </c>
      <c r="MO48" s="36">
        <v>1</v>
      </c>
      <c r="MP48" s="36">
        <v>0</v>
      </c>
      <c r="MQ48" s="36">
        <v>1</v>
      </c>
      <c r="MR48" s="36">
        <v>1</v>
      </c>
      <c r="MS48" s="36">
        <v>1</v>
      </c>
      <c r="MT48" s="36">
        <v>1</v>
      </c>
      <c r="MU48" s="36">
        <v>1</v>
      </c>
      <c r="MV48" s="36">
        <v>0</v>
      </c>
      <c r="MW48" s="36">
        <v>1</v>
      </c>
      <c r="MX48" s="36"/>
      <c r="MY48" s="37">
        <v>1</v>
      </c>
      <c r="MZ48" s="37">
        <v>1</v>
      </c>
      <c r="NA48" s="37">
        <v>1</v>
      </c>
      <c r="NB48" s="37">
        <v>1</v>
      </c>
      <c r="NC48" s="37">
        <v>0</v>
      </c>
      <c r="ND48" s="37">
        <v>0</v>
      </c>
      <c r="NE48" s="46">
        <v>0</v>
      </c>
      <c r="NF48" s="46">
        <v>1</v>
      </c>
      <c r="NG48" s="37">
        <v>0</v>
      </c>
      <c r="NH48" s="37">
        <v>1</v>
      </c>
      <c r="NI48" s="37">
        <v>1</v>
      </c>
      <c r="NJ48" s="37">
        <v>1</v>
      </c>
    </row>
    <row r="49" spans="1:374" x14ac:dyDescent="0.25">
      <c r="A49" s="2">
        <v>92</v>
      </c>
      <c r="B49" s="2" t="s">
        <v>114</v>
      </c>
      <c r="C49" s="31">
        <v>44070.696527777778</v>
      </c>
      <c r="D49" s="32" t="s">
        <v>309</v>
      </c>
      <c r="E49" s="32" t="s">
        <v>394</v>
      </c>
      <c r="F49" s="32" t="s">
        <v>395</v>
      </c>
      <c r="G49" s="32" t="s">
        <v>396</v>
      </c>
      <c r="H49" s="33" t="s">
        <v>223</v>
      </c>
      <c r="I49" s="33" t="s">
        <v>397</v>
      </c>
      <c r="J49" s="33" t="s">
        <v>398</v>
      </c>
      <c r="K49" s="33">
        <v>2</v>
      </c>
      <c r="L49" s="33">
        <v>16</v>
      </c>
      <c r="M49" s="33">
        <v>2</v>
      </c>
      <c r="N49" s="33"/>
      <c r="O49" s="33">
        <v>3</v>
      </c>
      <c r="P49" s="33"/>
      <c r="Q49" s="33"/>
      <c r="R49" s="33"/>
      <c r="S49" s="33"/>
      <c r="T49" s="33"/>
      <c r="U49" s="33"/>
      <c r="V49" s="33"/>
      <c r="W49" s="33"/>
      <c r="X49" s="33"/>
      <c r="Y49" s="33"/>
      <c r="Z49" s="33"/>
      <c r="AA49" s="33">
        <v>1</v>
      </c>
      <c r="AB49" s="33"/>
      <c r="AC49" s="33"/>
      <c r="AD49" s="33"/>
      <c r="AE49" s="33"/>
      <c r="AF49" s="33"/>
      <c r="AG49" s="33"/>
      <c r="AH49" s="33"/>
      <c r="AI49" s="33"/>
      <c r="AJ49" s="33"/>
      <c r="AK49" s="33"/>
      <c r="AL49" s="33"/>
      <c r="AM49" s="33"/>
      <c r="AN49" s="33"/>
      <c r="AO49" s="33"/>
      <c r="AP49" s="33"/>
      <c r="AQ49" s="33"/>
      <c r="AR49" s="33"/>
      <c r="AS49" s="33"/>
      <c r="AT49" s="33"/>
      <c r="AU49" s="33"/>
      <c r="AV49" s="33"/>
      <c r="AW49" s="33">
        <v>2</v>
      </c>
      <c r="AX49" s="33">
        <v>2</v>
      </c>
      <c r="AY49" s="33">
        <v>0</v>
      </c>
      <c r="AZ49" s="34">
        <v>1</v>
      </c>
      <c r="BA49" s="34">
        <v>1</v>
      </c>
      <c r="BB49" s="34">
        <v>0</v>
      </c>
      <c r="BC49" s="34">
        <v>0</v>
      </c>
      <c r="BD49" s="34">
        <v>0</v>
      </c>
      <c r="BE49" s="34">
        <v>0</v>
      </c>
      <c r="BF49" s="34">
        <v>1</v>
      </c>
      <c r="BG49" s="34">
        <v>0</v>
      </c>
      <c r="BH49" s="34">
        <v>1</v>
      </c>
      <c r="BI49" s="34">
        <v>0</v>
      </c>
      <c r="BJ49" s="34">
        <v>0</v>
      </c>
      <c r="BK49" s="34">
        <v>1</v>
      </c>
      <c r="BL49" s="34">
        <v>0</v>
      </c>
      <c r="BM49" s="34"/>
      <c r="BN49" s="34">
        <v>0</v>
      </c>
      <c r="BO49" s="34">
        <v>0</v>
      </c>
      <c r="BP49" s="34">
        <v>0</v>
      </c>
      <c r="BQ49" s="34">
        <v>0</v>
      </c>
      <c r="BR49" s="34">
        <v>0</v>
      </c>
      <c r="BS49" s="34">
        <v>0</v>
      </c>
      <c r="BT49" s="34">
        <v>0</v>
      </c>
      <c r="BU49" s="34">
        <v>0</v>
      </c>
      <c r="BV49" s="34">
        <v>0</v>
      </c>
      <c r="BW49" s="34">
        <v>1</v>
      </c>
      <c r="BX49" s="34">
        <v>0</v>
      </c>
      <c r="BY49" s="34">
        <v>0</v>
      </c>
      <c r="BZ49" s="34">
        <v>0</v>
      </c>
      <c r="CA49" s="34">
        <v>0</v>
      </c>
      <c r="CB49" s="34">
        <v>0</v>
      </c>
      <c r="CC49" s="34">
        <v>1</v>
      </c>
      <c r="CD49" s="34">
        <v>0</v>
      </c>
      <c r="CE49" s="34">
        <v>1</v>
      </c>
      <c r="CF49" s="34">
        <v>0</v>
      </c>
      <c r="CG49" s="34">
        <v>0</v>
      </c>
      <c r="CH49" s="34">
        <v>0</v>
      </c>
      <c r="CI49" s="34">
        <v>0</v>
      </c>
      <c r="CJ49" s="34">
        <v>0</v>
      </c>
      <c r="CK49" s="34">
        <v>0</v>
      </c>
      <c r="CL49" s="34">
        <v>0</v>
      </c>
      <c r="CM49" s="34">
        <v>0</v>
      </c>
      <c r="CN49" s="34">
        <v>0</v>
      </c>
      <c r="CO49" s="34">
        <v>0</v>
      </c>
      <c r="CP49" s="34">
        <v>0</v>
      </c>
      <c r="CQ49" s="34">
        <v>0</v>
      </c>
      <c r="CR49" s="34">
        <v>0</v>
      </c>
      <c r="CS49" s="34">
        <v>1</v>
      </c>
      <c r="CT49" s="34">
        <v>1</v>
      </c>
      <c r="CU49" s="34">
        <v>0</v>
      </c>
      <c r="CV49" s="34">
        <v>0</v>
      </c>
      <c r="CW49" s="34">
        <v>0</v>
      </c>
      <c r="CX49" s="34">
        <v>0</v>
      </c>
      <c r="CY49" s="34">
        <v>1</v>
      </c>
      <c r="CZ49" s="34">
        <v>0</v>
      </c>
      <c r="DA49" s="34">
        <v>1</v>
      </c>
      <c r="DB49" s="34"/>
      <c r="DC49" s="34">
        <v>0</v>
      </c>
      <c r="DD49" s="34">
        <v>0</v>
      </c>
      <c r="DE49" s="34">
        <v>1</v>
      </c>
      <c r="DF49" s="34">
        <v>0</v>
      </c>
      <c r="DG49" s="34">
        <v>1</v>
      </c>
      <c r="DH49" s="34">
        <v>0</v>
      </c>
      <c r="DI49" s="34">
        <v>0</v>
      </c>
      <c r="DJ49" s="34">
        <v>0</v>
      </c>
      <c r="DK49" s="34">
        <v>0</v>
      </c>
      <c r="DL49" s="34">
        <v>0</v>
      </c>
      <c r="DM49" s="34">
        <v>0</v>
      </c>
      <c r="DN49" s="34">
        <v>0</v>
      </c>
      <c r="DO49" s="34">
        <v>0</v>
      </c>
      <c r="DP49" s="34">
        <v>1</v>
      </c>
      <c r="DQ49" s="34">
        <v>1</v>
      </c>
      <c r="DR49" s="34">
        <v>1</v>
      </c>
      <c r="DS49" s="34">
        <v>1</v>
      </c>
      <c r="DT49" s="34">
        <v>0</v>
      </c>
      <c r="DU49" s="34">
        <v>0</v>
      </c>
      <c r="DV49" s="34">
        <v>0</v>
      </c>
      <c r="DW49" s="34">
        <v>1</v>
      </c>
      <c r="DX49" s="34">
        <v>0</v>
      </c>
      <c r="DY49" s="34">
        <v>0</v>
      </c>
      <c r="DZ49" s="34">
        <v>1</v>
      </c>
      <c r="EA49" s="34">
        <v>0</v>
      </c>
      <c r="EB49" s="34">
        <v>0</v>
      </c>
      <c r="EC49" s="34">
        <v>0</v>
      </c>
      <c r="ED49" s="34">
        <v>0</v>
      </c>
      <c r="EE49" s="34">
        <v>0</v>
      </c>
      <c r="EF49" s="34">
        <v>0</v>
      </c>
      <c r="EG49" s="34">
        <v>0</v>
      </c>
      <c r="EH49" s="34">
        <v>0</v>
      </c>
      <c r="EI49" s="34">
        <v>0</v>
      </c>
      <c r="EJ49" s="34">
        <v>0</v>
      </c>
      <c r="EK49" s="34">
        <v>0</v>
      </c>
      <c r="EL49" s="34">
        <v>0</v>
      </c>
      <c r="EM49" s="34"/>
      <c r="EN49" s="34">
        <v>0</v>
      </c>
      <c r="EO49" s="34">
        <v>0</v>
      </c>
      <c r="EP49" s="34">
        <v>0</v>
      </c>
      <c r="EQ49" s="34">
        <v>0</v>
      </c>
      <c r="ER49" s="34">
        <v>0</v>
      </c>
      <c r="ES49" s="34">
        <v>0</v>
      </c>
      <c r="ET49" s="34">
        <v>0</v>
      </c>
      <c r="EU49" s="34">
        <v>0</v>
      </c>
      <c r="EV49" s="34">
        <v>0</v>
      </c>
      <c r="EW49" s="34">
        <v>0</v>
      </c>
      <c r="EX49" s="34">
        <v>0</v>
      </c>
      <c r="EY49" s="34">
        <v>0</v>
      </c>
      <c r="EZ49" s="34">
        <v>0</v>
      </c>
      <c r="FA49" s="34">
        <v>1</v>
      </c>
      <c r="FB49" s="34">
        <v>1</v>
      </c>
      <c r="FC49" s="34">
        <v>0</v>
      </c>
      <c r="FD49" s="34">
        <v>0</v>
      </c>
      <c r="FE49" s="34">
        <v>0</v>
      </c>
      <c r="FF49" s="34">
        <v>0</v>
      </c>
      <c r="FG49" s="34">
        <v>1</v>
      </c>
      <c r="FH49" s="34">
        <v>0</v>
      </c>
      <c r="FI49" s="34">
        <v>1</v>
      </c>
      <c r="FJ49" s="34">
        <v>0</v>
      </c>
      <c r="FK49" s="34">
        <v>0</v>
      </c>
      <c r="FL49" s="34">
        <v>0</v>
      </c>
      <c r="FM49" s="34">
        <v>0</v>
      </c>
      <c r="FN49" s="34">
        <v>0</v>
      </c>
      <c r="FO49" s="34">
        <v>0</v>
      </c>
      <c r="FP49" s="34">
        <v>0</v>
      </c>
      <c r="FQ49" s="34">
        <v>0</v>
      </c>
      <c r="FR49" s="34">
        <v>0</v>
      </c>
      <c r="FS49" s="34">
        <v>0</v>
      </c>
      <c r="FT49" s="34">
        <v>0</v>
      </c>
      <c r="FU49" s="34">
        <v>0</v>
      </c>
      <c r="FV49" s="34">
        <v>0</v>
      </c>
      <c r="FW49" s="34">
        <v>0</v>
      </c>
      <c r="FX49" s="34">
        <v>1</v>
      </c>
      <c r="FY49" s="34">
        <v>1</v>
      </c>
      <c r="FZ49" s="34">
        <v>0</v>
      </c>
      <c r="GA49" s="34">
        <v>0</v>
      </c>
      <c r="GB49" s="34">
        <v>0</v>
      </c>
      <c r="GC49" s="34">
        <v>0</v>
      </c>
      <c r="GD49" s="34">
        <v>1</v>
      </c>
      <c r="GE49" s="34">
        <v>0</v>
      </c>
      <c r="GF49" s="34">
        <v>1</v>
      </c>
      <c r="GG49" s="34">
        <v>0</v>
      </c>
      <c r="GH49" s="34">
        <v>0</v>
      </c>
      <c r="GI49" s="34">
        <v>1</v>
      </c>
      <c r="GJ49" s="34">
        <v>0</v>
      </c>
      <c r="GK49" s="34">
        <v>0</v>
      </c>
      <c r="GL49" s="34">
        <v>0</v>
      </c>
      <c r="GM49" s="34">
        <v>0</v>
      </c>
      <c r="GN49" s="34">
        <v>0</v>
      </c>
      <c r="GO49" s="34">
        <v>0</v>
      </c>
      <c r="GP49" s="34">
        <v>0</v>
      </c>
      <c r="GQ49" s="34">
        <v>0</v>
      </c>
      <c r="GR49" s="34">
        <v>0</v>
      </c>
      <c r="GS49" s="34">
        <v>0</v>
      </c>
      <c r="GT49" s="34">
        <v>1</v>
      </c>
      <c r="GU49" s="34">
        <v>1</v>
      </c>
      <c r="GV49" s="34">
        <v>1</v>
      </c>
      <c r="GW49" s="34">
        <v>1</v>
      </c>
      <c r="GX49" s="34">
        <v>1</v>
      </c>
      <c r="GY49" s="34">
        <v>1</v>
      </c>
      <c r="GZ49" s="34">
        <v>1</v>
      </c>
      <c r="HA49" s="34">
        <v>1</v>
      </c>
      <c r="HB49" s="34">
        <v>0</v>
      </c>
      <c r="HC49" s="34">
        <v>0</v>
      </c>
      <c r="HD49" s="34">
        <v>0</v>
      </c>
      <c r="HE49" s="34">
        <v>0</v>
      </c>
      <c r="HF49" s="34">
        <v>0</v>
      </c>
      <c r="HG49" s="34">
        <v>0</v>
      </c>
      <c r="HH49" s="34">
        <v>0</v>
      </c>
      <c r="HI49" s="34">
        <v>0</v>
      </c>
      <c r="HJ49" s="34">
        <v>0</v>
      </c>
      <c r="HK49" s="34">
        <v>0</v>
      </c>
      <c r="HL49" s="34">
        <v>0</v>
      </c>
      <c r="HM49" s="34">
        <v>0</v>
      </c>
      <c r="HN49" s="34">
        <v>0</v>
      </c>
      <c r="HO49" s="34">
        <v>0</v>
      </c>
      <c r="HP49" s="34">
        <v>0</v>
      </c>
      <c r="HQ49" s="34">
        <v>0</v>
      </c>
      <c r="HR49" s="34">
        <v>0</v>
      </c>
      <c r="HS49" s="34">
        <v>0</v>
      </c>
      <c r="HT49" s="34">
        <v>0</v>
      </c>
      <c r="HU49" s="34">
        <v>0</v>
      </c>
      <c r="HV49" s="34">
        <v>0</v>
      </c>
      <c r="HW49" s="34">
        <v>0</v>
      </c>
      <c r="HX49" s="34">
        <v>1</v>
      </c>
      <c r="HY49" s="34">
        <v>0</v>
      </c>
      <c r="HZ49" s="34">
        <v>0</v>
      </c>
      <c r="IA49" s="34">
        <v>0</v>
      </c>
      <c r="IB49" s="34">
        <v>0</v>
      </c>
      <c r="IC49" s="34">
        <v>1</v>
      </c>
      <c r="ID49" s="34">
        <v>1</v>
      </c>
      <c r="IE49" s="34">
        <v>1</v>
      </c>
      <c r="IF49" s="34">
        <v>1</v>
      </c>
      <c r="IG49" s="34">
        <v>0</v>
      </c>
      <c r="IH49" s="34">
        <v>0</v>
      </c>
      <c r="II49" s="34">
        <v>0</v>
      </c>
      <c r="IJ49" s="34">
        <v>0</v>
      </c>
      <c r="IK49" s="34">
        <v>0</v>
      </c>
      <c r="IL49" s="34">
        <v>1</v>
      </c>
      <c r="IM49" s="34">
        <v>0</v>
      </c>
      <c r="IN49" s="34">
        <v>0</v>
      </c>
      <c r="IO49" s="34">
        <v>0</v>
      </c>
      <c r="IP49" s="34">
        <v>0</v>
      </c>
      <c r="IQ49" s="34">
        <v>0</v>
      </c>
      <c r="IR49" s="34">
        <v>0</v>
      </c>
      <c r="IS49" s="34">
        <v>0</v>
      </c>
      <c r="IT49" s="34">
        <v>0</v>
      </c>
      <c r="IU49" s="34">
        <v>0</v>
      </c>
      <c r="IV49" s="34">
        <v>0</v>
      </c>
      <c r="IW49" s="34">
        <v>0</v>
      </c>
      <c r="IX49" s="34">
        <v>0</v>
      </c>
      <c r="IY49" s="34">
        <v>0</v>
      </c>
      <c r="IZ49" s="34">
        <v>0</v>
      </c>
      <c r="JA49" s="34">
        <v>0</v>
      </c>
      <c r="JB49" s="34">
        <v>0</v>
      </c>
      <c r="JC49" s="34">
        <v>0</v>
      </c>
      <c r="JD49" s="34">
        <v>3</v>
      </c>
      <c r="JE49" s="34">
        <v>1</v>
      </c>
      <c r="JF49" s="34">
        <v>1</v>
      </c>
      <c r="JG49" s="34">
        <v>1</v>
      </c>
      <c r="JH49" s="46">
        <v>2</v>
      </c>
      <c r="JI49" s="46">
        <v>2</v>
      </c>
      <c r="JJ49" s="46">
        <v>2</v>
      </c>
      <c r="JK49" s="46">
        <v>2</v>
      </c>
      <c r="JL49" s="35">
        <v>1</v>
      </c>
      <c r="JM49" s="35">
        <v>1</v>
      </c>
      <c r="JN49" s="46">
        <v>1</v>
      </c>
      <c r="JO49" s="46">
        <v>1</v>
      </c>
      <c r="JP49" s="35">
        <v>1</v>
      </c>
      <c r="JQ49" s="35">
        <v>2</v>
      </c>
      <c r="JR49" s="46">
        <v>1</v>
      </c>
      <c r="JS49" s="35">
        <v>0</v>
      </c>
      <c r="JT49" s="35">
        <v>1</v>
      </c>
      <c r="JU49" s="35">
        <v>3</v>
      </c>
      <c r="JV49" s="35">
        <v>1</v>
      </c>
      <c r="JW49" s="35">
        <v>1</v>
      </c>
      <c r="JX49" s="35">
        <v>1</v>
      </c>
      <c r="JY49" s="35">
        <v>1</v>
      </c>
      <c r="JZ49" s="35">
        <v>3</v>
      </c>
      <c r="KA49" s="35">
        <v>3</v>
      </c>
      <c r="KB49" s="35">
        <v>2</v>
      </c>
      <c r="KC49" s="35">
        <v>1</v>
      </c>
      <c r="KD49" s="46">
        <v>0</v>
      </c>
      <c r="KE49" s="35">
        <v>0</v>
      </c>
      <c r="KF49" s="35">
        <v>1</v>
      </c>
      <c r="KG49" s="36">
        <v>1</v>
      </c>
      <c r="KH49" s="36">
        <v>1</v>
      </c>
      <c r="KI49" s="36">
        <v>1</v>
      </c>
      <c r="KJ49" s="36">
        <v>3</v>
      </c>
      <c r="KK49" s="36">
        <v>1</v>
      </c>
      <c r="KL49" s="36">
        <v>1</v>
      </c>
      <c r="KM49" s="36">
        <v>1</v>
      </c>
      <c r="KN49" s="36">
        <v>3</v>
      </c>
      <c r="KO49" s="36"/>
      <c r="KP49" s="36">
        <v>1</v>
      </c>
      <c r="KQ49" s="36">
        <v>1</v>
      </c>
      <c r="KR49" s="36">
        <v>1</v>
      </c>
      <c r="KS49" s="36">
        <v>1</v>
      </c>
      <c r="KT49" s="36">
        <v>1</v>
      </c>
      <c r="KU49" s="36">
        <v>0</v>
      </c>
      <c r="KV49" s="36">
        <v>2</v>
      </c>
      <c r="KW49" s="36">
        <v>0</v>
      </c>
      <c r="KX49" s="36">
        <v>1</v>
      </c>
      <c r="KY49" s="36">
        <v>0</v>
      </c>
      <c r="KZ49" s="36">
        <v>3</v>
      </c>
      <c r="LA49" s="36">
        <v>0</v>
      </c>
      <c r="LB49" s="36">
        <v>3</v>
      </c>
      <c r="LC49" s="36">
        <v>0</v>
      </c>
      <c r="LD49" s="36">
        <v>3</v>
      </c>
      <c r="LE49" s="36">
        <v>0</v>
      </c>
      <c r="LF49" s="36">
        <v>1</v>
      </c>
      <c r="LG49" s="36">
        <v>1</v>
      </c>
      <c r="LH49" s="36">
        <v>1</v>
      </c>
      <c r="LI49" s="36">
        <v>0</v>
      </c>
      <c r="LJ49" s="36">
        <v>1</v>
      </c>
      <c r="LK49" s="36">
        <v>0</v>
      </c>
      <c r="LL49" s="36">
        <v>0</v>
      </c>
      <c r="LM49" s="36">
        <v>1</v>
      </c>
      <c r="LN49" s="36">
        <v>0</v>
      </c>
      <c r="LO49" s="36">
        <v>0</v>
      </c>
      <c r="LP49" s="36">
        <v>1</v>
      </c>
      <c r="LQ49" s="36">
        <v>1</v>
      </c>
      <c r="LR49" s="36">
        <v>0</v>
      </c>
      <c r="LS49" s="36">
        <v>1</v>
      </c>
      <c r="LT49" s="36">
        <v>1</v>
      </c>
      <c r="LU49" s="36">
        <v>1</v>
      </c>
      <c r="LV49" s="36">
        <v>1</v>
      </c>
      <c r="LW49" s="36">
        <v>1</v>
      </c>
      <c r="LX49" s="36">
        <v>1</v>
      </c>
      <c r="LY49" s="36">
        <v>0</v>
      </c>
      <c r="LZ49" s="36">
        <v>2</v>
      </c>
      <c r="MA49" s="36">
        <v>1</v>
      </c>
      <c r="MB49" s="36">
        <v>1</v>
      </c>
      <c r="MC49" s="36">
        <v>1</v>
      </c>
      <c r="MD49" s="36">
        <v>1</v>
      </c>
      <c r="ME49" s="36">
        <v>1</v>
      </c>
      <c r="MF49" s="36">
        <v>1</v>
      </c>
      <c r="MG49" s="36">
        <v>1</v>
      </c>
      <c r="MH49" s="36">
        <v>2</v>
      </c>
      <c r="MI49" s="36">
        <v>1</v>
      </c>
      <c r="MJ49" s="36">
        <v>2</v>
      </c>
      <c r="MK49" s="36">
        <v>0</v>
      </c>
      <c r="ML49" s="36">
        <v>2</v>
      </c>
      <c r="MM49" s="36">
        <v>1</v>
      </c>
      <c r="MN49" s="36">
        <v>1</v>
      </c>
      <c r="MO49" s="36">
        <v>1</v>
      </c>
      <c r="MP49" s="36">
        <v>0</v>
      </c>
      <c r="MQ49" s="36">
        <v>1</v>
      </c>
      <c r="MR49" s="36">
        <v>1</v>
      </c>
      <c r="MS49" s="36">
        <v>0</v>
      </c>
      <c r="MT49" s="36">
        <v>1</v>
      </c>
      <c r="MU49" s="36">
        <v>1</v>
      </c>
      <c r="MV49" s="36">
        <v>0</v>
      </c>
      <c r="MW49" s="36">
        <v>1</v>
      </c>
      <c r="MX49" s="36"/>
      <c r="MY49" s="37">
        <v>0</v>
      </c>
      <c r="MZ49" s="37">
        <v>1</v>
      </c>
      <c r="NA49" s="37">
        <v>1</v>
      </c>
      <c r="NB49" s="37">
        <v>1</v>
      </c>
      <c r="NC49" s="37">
        <v>0</v>
      </c>
      <c r="ND49" s="37">
        <v>0</v>
      </c>
      <c r="NE49" s="46">
        <v>1</v>
      </c>
      <c r="NF49" s="46">
        <v>0</v>
      </c>
      <c r="NG49" s="37">
        <v>0</v>
      </c>
      <c r="NH49" s="37">
        <v>0</v>
      </c>
      <c r="NI49" s="37">
        <v>1</v>
      </c>
      <c r="NJ49" s="37">
        <v>0</v>
      </c>
    </row>
    <row r="50" spans="1:374" x14ac:dyDescent="0.25">
      <c r="A50" s="2">
        <v>93</v>
      </c>
      <c r="B50" s="2" t="s">
        <v>114</v>
      </c>
      <c r="C50" s="31">
        <v>44070.686805555553</v>
      </c>
      <c r="D50" s="32" t="s">
        <v>266</v>
      </c>
      <c r="E50" s="32" t="s">
        <v>317</v>
      </c>
      <c r="F50" s="32" t="s">
        <v>318</v>
      </c>
      <c r="G50" s="32" t="s">
        <v>399</v>
      </c>
      <c r="H50" s="33" t="s">
        <v>270</v>
      </c>
      <c r="I50" s="33" t="s">
        <v>305</v>
      </c>
      <c r="J50" s="33" t="s">
        <v>400</v>
      </c>
      <c r="K50" s="33">
        <v>1</v>
      </c>
      <c r="L50" s="33">
        <v>58</v>
      </c>
      <c r="M50" s="33">
        <v>4</v>
      </c>
      <c r="N50" s="33"/>
      <c r="O50" s="33"/>
      <c r="P50" s="33"/>
      <c r="Q50" s="33">
        <v>1</v>
      </c>
      <c r="R50" s="33"/>
      <c r="S50" s="33"/>
      <c r="T50" s="33"/>
      <c r="U50" s="33"/>
      <c r="V50" s="33"/>
      <c r="W50" s="33"/>
      <c r="X50" s="33"/>
      <c r="Y50" s="33"/>
      <c r="Z50" s="33"/>
      <c r="AA50" s="33"/>
      <c r="AB50" s="33"/>
      <c r="AC50" s="33"/>
      <c r="AD50" s="33"/>
      <c r="AE50" s="33"/>
      <c r="AF50" s="33"/>
      <c r="AG50" s="33"/>
      <c r="AH50" s="33"/>
      <c r="AI50" s="33"/>
      <c r="AJ50" s="33">
        <v>2</v>
      </c>
      <c r="AK50" s="33"/>
      <c r="AL50" s="33"/>
      <c r="AM50" s="33"/>
      <c r="AN50" s="33"/>
      <c r="AO50" s="33"/>
      <c r="AP50" s="33"/>
      <c r="AQ50" s="33"/>
      <c r="AR50" s="33"/>
      <c r="AS50" s="33"/>
      <c r="AT50" s="33"/>
      <c r="AU50" s="33"/>
      <c r="AV50" s="33"/>
      <c r="AW50" s="33">
        <v>1</v>
      </c>
      <c r="AX50" s="33">
        <v>1</v>
      </c>
      <c r="AY50" s="33">
        <v>0</v>
      </c>
      <c r="AZ50" s="34">
        <v>1</v>
      </c>
      <c r="BA50" s="34">
        <v>1</v>
      </c>
      <c r="BB50" s="34">
        <v>0</v>
      </c>
      <c r="BC50" s="34">
        <v>0</v>
      </c>
      <c r="BD50" s="34">
        <v>0</v>
      </c>
      <c r="BE50" s="34">
        <v>0</v>
      </c>
      <c r="BF50" s="34">
        <v>0</v>
      </c>
      <c r="BG50" s="34">
        <v>0</v>
      </c>
      <c r="BH50" s="34">
        <v>0</v>
      </c>
      <c r="BI50" s="34">
        <v>0</v>
      </c>
      <c r="BJ50" s="34">
        <v>0</v>
      </c>
      <c r="BK50" s="34">
        <v>1</v>
      </c>
      <c r="BL50" s="34">
        <v>0</v>
      </c>
      <c r="BM50" s="34"/>
      <c r="BN50" s="34">
        <v>0</v>
      </c>
      <c r="BO50" s="34">
        <v>0</v>
      </c>
      <c r="BP50" s="34">
        <v>0</v>
      </c>
      <c r="BQ50" s="34">
        <v>0</v>
      </c>
      <c r="BR50" s="34">
        <v>0</v>
      </c>
      <c r="BS50" s="34">
        <v>0</v>
      </c>
      <c r="BT50" s="34">
        <v>0</v>
      </c>
      <c r="BU50" s="34">
        <v>0</v>
      </c>
      <c r="BV50" s="34">
        <v>0</v>
      </c>
      <c r="BW50" s="34">
        <v>1</v>
      </c>
      <c r="BX50" s="34">
        <v>0</v>
      </c>
      <c r="BY50" s="34">
        <v>0</v>
      </c>
      <c r="BZ50" s="34">
        <v>0</v>
      </c>
      <c r="CA50" s="34">
        <v>0</v>
      </c>
      <c r="CB50" s="34">
        <v>0</v>
      </c>
      <c r="CC50" s="34">
        <v>0</v>
      </c>
      <c r="CD50" s="34">
        <v>0</v>
      </c>
      <c r="CE50" s="34">
        <v>0</v>
      </c>
      <c r="CF50" s="34">
        <v>0</v>
      </c>
      <c r="CG50" s="34">
        <v>0</v>
      </c>
      <c r="CH50" s="34">
        <v>1</v>
      </c>
      <c r="CI50" s="34">
        <v>0</v>
      </c>
      <c r="CJ50" s="34">
        <v>0</v>
      </c>
      <c r="CK50" s="34">
        <v>0</v>
      </c>
      <c r="CL50" s="34">
        <v>0</v>
      </c>
      <c r="CM50" s="34">
        <v>0</v>
      </c>
      <c r="CN50" s="34">
        <v>0</v>
      </c>
      <c r="CO50" s="34">
        <v>0</v>
      </c>
      <c r="CP50" s="34">
        <v>0</v>
      </c>
      <c r="CQ50" s="34">
        <v>0</v>
      </c>
      <c r="CR50" s="34">
        <v>0</v>
      </c>
      <c r="CS50" s="34">
        <v>0</v>
      </c>
      <c r="CT50" s="34"/>
      <c r="CU50" s="34"/>
      <c r="CV50" s="34"/>
      <c r="CW50" s="34"/>
      <c r="CX50" s="34"/>
      <c r="CY50" s="34"/>
      <c r="CZ50" s="34"/>
      <c r="DA50" s="34"/>
      <c r="DB50" s="34"/>
      <c r="DC50" s="34"/>
      <c r="DD50" s="34"/>
      <c r="DE50" s="34"/>
      <c r="DF50" s="34"/>
      <c r="DG50" s="34"/>
      <c r="DH50" s="34"/>
      <c r="DI50" s="34"/>
      <c r="DJ50" s="34"/>
      <c r="DK50" s="34"/>
      <c r="DL50" s="34"/>
      <c r="DM50" s="34"/>
      <c r="DN50" s="34"/>
      <c r="DO50" s="34"/>
      <c r="DP50" s="34">
        <v>1</v>
      </c>
      <c r="DQ50" s="34">
        <v>1</v>
      </c>
      <c r="DR50" s="34">
        <v>0</v>
      </c>
      <c r="DS50" s="34">
        <v>1</v>
      </c>
      <c r="DT50" s="34">
        <v>0</v>
      </c>
      <c r="DU50" s="34">
        <v>0</v>
      </c>
      <c r="DV50" s="34">
        <v>1</v>
      </c>
      <c r="DW50" s="34">
        <v>0</v>
      </c>
      <c r="DX50" s="34">
        <v>0</v>
      </c>
      <c r="DY50" s="34">
        <v>0</v>
      </c>
      <c r="DZ50" s="34">
        <v>1</v>
      </c>
      <c r="EA50" s="34">
        <v>0</v>
      </c>
      <c r="EB50" s="34">
        <v>1</v>
      </c>
      <c r="EC50" s="34">
        <v>1</v>
      </c>
      <c r="ED50" s="34">
        <v>1</v>
      </c>
      <c r="EE50" s="34">
        <v>1</v>
      </c>
      <c r="EF50" s="34">
        <v>0</v>
      </c>
      <c r="EG50" s="34">
        <v>0</v>
      </c>
      <c r="EH50" s="34">
        <v>0</v>
      </c>
      <c r="EI50" s="34">
        <v>0</v>
      </c>
      <c r="EJ50" s="34">
        <v>1</v>
      </c>
      <c r="EK50" s="34">
        <v>0</v>
      </c>
      <c r="EL50" s="34">
        <v>1</v>
      </c>
      <c r="EM50" s="34"/>
      <c r="EN50" s="34">
        <v>0</v>
      </c>
      <c r="EO50" s="34">
        <v>0</v>
      </c>
      <c r="EP50" s="34">
        <v>1</v>
      </c>
      <c r="EQ50" s="34">
        <v>0</v>
      </c>
      <c r="ER50" s="34">
        <v>0</v>
      </c>
      <c r="ES50" s="34">
        <v>0</v>
      </c>
      <c r="ET50" s="34">
        <v>0</v>
      </c>
      <c r="EU50" s="34">
        <v>0</v>
      </c>
      <c r="EV50" s="34">
        <v>0</v>
      </c>
      <c r="EW50" s="34">
        <v>0</v>
      </c>
      <c r="EX50" s="34">
        <v>0</v>
      </c>
      <c r="EY50" s="34">
        <v>0</v>
      </c>
      <c r="EZ50" s="34">
        <v>0</v>
      </c>
      <c r="FA50" s="34">
        <v>1</v>
      </c>
      <c r="FB50" s="34">
        <v>0</v>
      </c>
      <c r="FC50" s="34">
        <v>0</v>
      </c>
      <c r="FD50" s="34">
        <v>0</v>
      </c>
      <c r="FE50" s="34">
        <v>0</v>
      </c>
      <c r="FF50" s="34">
        <v>0</v>
      </c>
      <c r="FG50" s="34">
        <v>1</v>
      </c>
      <c r="FH50" s="34">
        <v>0</v>
      </c>
      <c r="FI50" s="34">
        <v>1</v>
      </c>
      <c r="FJ50" s="34">
        <v>0</v>
      </c>
      <c r="FK50" s="34">
        <v>0</v>
      </c>
      <c r="FL50" s="34">
        <v>0</v>
      </c>
      <c r="FM50" s="34">
        <v>0</v>
      </c>
      <c r="FN50" s="34">
        <v>0</v>
      </c>
      <c r="FO50" s="34">
        <v>0</v>
      </c>
      <c r="FP50" s="34">
        <v>0</v>
      </c>
      <c r="FQ50" s="34">
        <v>0</v>
      </c>
      <c r="FR50" s="34">
        <v>0</v>
      </c>
      <c r="FS50" s="34">
        <v>0</v>
      </c>
      <c r="FT50" s="34">
        <v>0</v>
      </c>
      <c r="FU50" s="34">
        <v>0</v>
      </c>
      <c r="FV50" s="34">
        <v>0</v>
      </c>
      <c r="FW50" s="34">
        <v>0</v>
      </c>
      <c r="FX50" s="34">
        <v>1</v>
      </c>
      <c r="FY50" s="34">
        <v>1</v>
      </c>
      <c r="FZ50" s="34">
        <v>0</v>
      </c>
      <c r="GA50" s="34">
        <v>0</v>
      </c>
      <c r="GB50" s="34">
        <v>0</v>
      </c>
      <c r="GC50" s="34">
        <v>0</v>
      </c>
      <c r="GD50" s="34">
        <v>1</v>
      </c>
      <c r="GE50" s="34">
        <v>0</v>
      </c>
      <c r="GF50" s="34">
        <v>1</v>
      </c>
      <c r="GG50" s="34">
        <v>0</v>
      </c>
      <c r="GH50" s="34">
        <v>0</v>
      </c>
      <c r="GI50" s="34">
        <v>1</v>
      </c>
      <c r="GJ50" s="34">
        <v>0</v>
      </c>
      <c r="GK50" s="34">
        <v>0</v>
      </c>
      <c r="GL50" s="34">
        <v>0</v>
      </c>
      <c r="GM50" s="34">
        <v>0</v>
      </c>
      <c r="GN50" s="34">
        <v>0</v>
      </c>
      <c r="GO50" s="34">
        <v>0</v>
      </c>
      <c r="GP50" s="34">
        <v>0</v>
      </c>
      <c r="GQ50" s="34">
        <v>0</v>
      </c>
      <c r="GR50" s="34">
        <v>0</v>
      </c>
      <c r="GS50" s="34">
        <v>0</v>
      </c>
      <c r="GT50" s="34">
        <v>1</v>
      </c>
      <c r="GU50" s="34">
        <v>1</v>
      </c>
      <c r="GV50" s="34">
        <v>1</v>
      </c>
      <c r="GW50" s="34">
        <v>1</v>
      </c>
      <c r="GX50" s="34">
        <v>1</v>
      </c>
      <c r="GY50" s="34">
        <v>1</v>
      </c>
      <c r="GZ50" s="34">
        <v>1</v>
      </c>
      <c r="HA50" s="34">
        <v>1</v>
      </c>
      <c r="HB50" s="34">
        <v>0</v>
      </c>
      <c r="HC50" s="34">
        <v>0</v>
      </c>
      <c r="HD50" s="34">
        <v>0</v>
      </c>
      <c r="HE50" s="34">
        <v>0</v>
      </c>
      <c r="HF50" s="34">
        <v>0</v>
      </c>
      <c r="HG50" s="34">
        <v>0</v>
      </c>
      <c r="HH50" s="34">
        <v>0</v>
      </c>
      <c r="HI50" s="34">
        <v>0</v>
      </c>
      <c r="HJ50" s="34">
        <v>0</v>
      </c>
      <c r="HK50" s="34">
        <v>0</v>
      </c>
      <c r="HL50" s="34">
        <v>0</v>
      </c>
      <c r="HM50" s="34">
        <v>0</v>
      </c>
      <c r="HN50" s="34">
        <v>0</v>
      </c>
      <c r="HO50" s="34">
        <v>0</v>
      </c>
      <c r="HP50" s="34">
        <v>0</v>
      </c>
      <c r="HQ50" s="34">
        <v>0</v>
      </c>
      <c r="HR50" s="34">
        <v>0</v>
      </c>
      <c r="HS50" s="34">
        <v>0</v>
      </c>
      <c r="HT50" s="34">
        <v>0</v>
      </c>
      <c r="HU50" s="34">
        <v>0</v>
      </c>
      <c r="HV50" s="34">
        <v>0</v>
      </c>
      <c r="HW50" s="34">
        <v>0</v>
      </c>
      <c r="HX50" s="34">
        <v>1</v>
      </c>
      <c r="HY50" s="34">
        <v>0</v>
      </c>
      <c r="HZ50" s="34">
        <v>0</v>
      </c>
      <c r="IA50" s="34">
        <v>1</v>
      </c>
      <c r="IB50" s="34">
        <v>1</v>
      </c>
      <c r="IC50" s="34">
        <v>1</v>
      </c>
      <c r="ID50" s="34">
        <v>1</v>
      </c>
      <c r="IE50" s="34">
        <v>1</v>
      </c>
      <c r="IF50" s="34">
        <v>1</v>
      </c>
      <c r="IG50" s="34">
        <v>0</v>
      </c>
      <c r="IH50" s="34">
        <v>0</v>
      </c>
      <c r="II50" s="34">
        <v>0</v>
      </c>
      <c r="IJ50" s="34">
        <v>0</v>
      </c>
      <c r="IK50" s="34">
        <v>0</v>
      </c>
      <c r="IL50" s="34">
        <v>1</v>
      </c>
      <c r="IM50" s="34">
        <v>0</v>
      </c>
      <c r="IN50" s="34">
        <v>1</v>
      </c>
      <c r="IO50" s="34">
        <v>0</v>
      </c>
      <c r="IP50" s="34">
        <v>0</v>
      </c>
      <c r="IQ50" s="34">
        <v>0</v>
      </c>
      <c r="IR50" s="34">
        <v>0</v>
      </c>
      <c r="IS50" s="34">
        <v>1</v>
      </c>
      <c r="IT50" s="34">
        <v>0</v>
      </c>
      <c r="IU50" s="34">
        <v>0</v>
      </c>
      <c r="IV50" s="34">
        <v>0</v>
      </c>
      <c r="IW50" s="34">
        <v>0</v>
      </c>
      <c r="IX50" s="34">
        <v>0</v>
      </c>
      <c r="IY50" s="34">
        <v>1</v>
      </c>
      <c r="IZ50" s="34">
        <v>0</v>
      </c>
      <c r="JA50" s="34">
        <v>0</v>
      </c>
      <c r="JB50" s="34">
        <v>1</v>
      </c>
      <c r="JC50" s="34">
        <v>1</v>
      </c>
      <c r="JD50" s="34">
        <v>2</v>
      </c>
      <c r="JE50" s="34">
        <v>1</v>
      </c>
      <c r="JF50" s="34">
        <v>1</v>
      </c>
      <c r="JG50" s="34">
        <v>2</v>
      </c>
      <c r="JH50" s="46">
        <v>2</v>
      </c>
      <c r="JI50" s="46">
        <v>2</v>
      </c>
      <c r="JJ50" s="46">
        <v>2</v>
      </c>
      <c r="JK50" s="46">
        <v>1</v>
      </c>
      <c r="JL50" s="35">
        <v>1</v>
      </c>
      <c r="JM50" s="35">
        <v>2</v>
      </c>
      <c r="JN50" s="46">
        <v>1</v>
      </c>
      <c r="JO50" s="46">
        <v>1</v>
      </c>
      <c r="JP50" s="35">
        <v>1</v>
      </c>
      <c r="JQ50" s="35">
        <v>2</v>
      </c>
      <c r="JR50" s="46">
        <v>0</v>
      </c>
      <c r="JS50" s="35">
        <v>0</v>
      </c>
      <c r="JT50" s="35"/>
      <c r="JU50" s="35">
        <v>3</v>
      </c>
      <c r="JV50" s="35">
        <v>1</v>
      </c>
      <c r="JW50" s="35">
        <v>1</v>
      </c>
      <c r="JX50" s="35">
        <v>1</v>
      </c>
      <c r="JY50" s="35">
        <v>1</v>
      </c>
      <c r="JZ50" s="35">
        <v>3</v>
      </c>
      <c r="KA50" s="35">
        <v>3</v>
      </c>
      <c r="KB50" s="35">
        <v>3</v>
      </c>
      <c r="KC50" s="35">
        <v>0</v>
      </c>
      <c r="KD50" s="46">
        <v>1</v>
      </c>
      <c r="KE50" s="35">
        <v>0</v>
      </c>
      <c r="KF50" s="35">
        <v>0</v>
      </c>
      <c r="KG50" s="36">
        <v>1</v>
      </c>
      <c r="KH50" s="36">
        <v>1</v>
      </c>
      <c r="KI50" s="36">
        <v>1</v>
      </c>
      <c r="KJ50" s="36">
        <v>1</v>
      </c>
      <c r="KK50" s="36">
        <v>1</v>
      </c>
      <c r="KL50" s="36">
        <v>1</v>
      </c>
      <c r="KM50" s="36">
        <v>1</v>
      </c>
      <c r="KN50" s="36">
        <v>3</v>
      </c>
      <c r="KO50" s="36"/>
      <c r="KP50" s="36">
        <v>1</v>
      </c>
      <c r="KQ50" s="36">
        <v>1</v>
      </c>
      <c r="KR50" s="36">
        <v>1</v>
      </c>
      <c r="KS50" s="36">
        <v>1</v>
      </c>
      <c r="KT50" s="36">
        <v>1</v>
      </c>
      <c r="KU50" s="36">
        <v>0</v>
      </c>
      <c r="KV50" s="36">
        <v>3</v>
      </c>
      <c r="KW50" s="36">
        <v>0</v>
      </c>
      <c r="KX50" s="36">
        <v>3</v>
      </c>
      <c r="KY50" s="36">
        <v>0</v>
      </c>
      <c r="KZ50" s="36">
        <v>3</v>
      </c>
      <c r="LA50" s="36">
        <v>0</v>
      </c>
      <c r="LB50" s="36">
        <v>3</v>
      </c>
      <c r="LC50" s="36">
        <v>0</v>
      </c>
      <c r="LD50" s="36">
        <v>3</v>
      </c>
      <c r="LE50" s="36">
        <v>0</v>
      </c>
      <c r="LF50" s="36">
        <v>1</v>
      </c>
      <c r="LG50" s="36">
        <v>1</v>
      </c>
      <c r="LH50" s="36">
        <v>1</v>
      </c>
      <c r="LI50" s="36">
        <v>0</v>
      </c>
      <c r="LJ50" s="36">
        <v>3</v>
      </c>
      <c r="LK50" s="36">
        <v>0</v>
      </c>
      <c r="LL50" s="36">
        <v>1</v>
      </c>
      <c r="LM50" s="36">
        <v>1</v>
      </c>
      <c r="LN50" s="36">
        <v>1</v>
      </c>
      <c r="LO50" s="36">
        <v>1</v>
      </c>
      <c r="LP50" s="36">
        <v>1</v>
      </c>
      <c r="LQ50" s="36">
        <v>1</v>
      </c>
      <c r="LR50" s="36">
        <v>0</v>
      </c>
      <c r="LS50" s="36">
        <v>1</v>
      </c>
      <c r="LT50" s="36">
        <v>1</v>
      </c>
      <c r="LU50" s="36">
        <v>1</v>
      </c>
      <c r="LV50" s="36">
        <v>1</v>
      </c>
      <c r="LW50" s="36">
        <v>1</v>
      </c>
      <c r="LX50" s="36">
        <v>1</v>
      </c>
      <c r="LY50" s="36">
        <v>0</v>
      </c>
      <c r="LZ50" s="36">
        <v>2</v>
      </c>
      <c r="MA50" s="36">
        <v>1</v>
      </c>
      <c r="MB50" s="36">
        <v>1</v>
      </c>
      <c r="MC50" s="36">
        <v>1</v>
      </c>
      <c r="MD50" s="36">
        <v>1</v>
      </c>
      <c r="ME50" s="36">
        <v>1</v>
      </c>
      <c r="MF50" s="36">
        <v>1</v>
      </c>
      <c r="MG50" s="36">
        <v>1</v>
      </c>
      <c r="MH50" s="36">
        <v>1</v>
      </c>
      <c r="MI50" s="36">
        <v>1</v>
      </c>
      <c r="MJ50" s="36">
        <v>1</v>
      </c>
      <c r="MK50" s="36">
        <v>1</v>
      </c>
      <c r="ML50" s="36">
        <v>2</v>
      </c>
      <c r="MM50" s="36">
        <v>1</v>
      </c>
      <c r="MN50" s="36">
        <v>1</v>
      </c>
      <c r="MO50" s="36">
        <v>1</v>
      </c>
      <c r="MP50" s="36">
        <v>1</v>
      </c>
      <c r="MQ50" s="36">
        <v>1</v>
      </c>
      <c r="MR50" s="36">
        <v>1</v>
      </c>
      <c r="MS50" s="36">
        <v>1</v>
      </c>
      <c r="MT50" s="36">
        <v>1</v>
      </c>
      <c r="MU50" s="36">
        <v>1</v>
      </c>
      <c r="MV50" s="36">
        <v>0</v>
      </c>
      <c r="MW50" s="36">
        <v>1</v>
      </c>
      <c r="MX50" s="36"/>
      <c r="MY50" s="37">
        <v>1</v>
      </c>
      <c r="MZ50" s="37">
        <v>1</v>
      </c>
      <c r="NA50" s="37">
        <v>1</v>
      </c>
      <c r="NB50" s="37">
        <v>1</v>
      </c>
      <c r="NC50" s="37">
        <v>1</v>
      </c>
      <c r="ND50" s="37">
        <v>0</v>
      </c>
      <c r="NE50" s="46">
        <v>0</v>
      </c>
      <c r="NF50" s="46">
        <v>0</v>
      </c>
      <c r="NG50" s="37">
        <v>1</v>
      </c>
      <c r="NH50" s="37">
        <v>1</v>
      </c>
      <c r="NI50" s="37">
        <v>1</v>
      </c>
      <c r="NJ50" s="37">
        <v>1</v>
      </c>
    </row>
    <row r="51" spans="1:374" x14ac:dyDescent="0.25">
      <c r="A51" s="2">
        <v>94</v>
      </c>
      <c r="B51" s="2" t="s">
        <v>114</v>
      </c>
      <c r="C51" s="31">
        <v>44070.786111111112</v>
      </c>
      <c r="D51" s="32" t="s">
        <v>321</v>
      </c>
      <c r="E51" s="32" t="s">
        <v>401</v>
      </c>
      <c r="F51" s="32" t="s">
        <v>402</v>
      </c>
      <c r="G51" s="32" t="s">
        <v>403</v>
      </c>
      <c r="H51" s="33" t="s">
        <v>270</v>
      </c>
      <c r="I51" s="33" t="s">
        <v>335</v>
      </c>
      <c r="J51" s="33" t="s">
        <v>404</v>
      </c>
      <c r="K51" s="33">
        <v>1</v>
      </c>
      <c r="L51" s="33">
        <v>80</v>
      </c>
      <c r="M51" s="33">
        <v>4</v>
      </c>
      <c r="N51" s="33"/>
      <c r="O51" s="33"/>
      <c r="P51" s="33"/>
      <c r="Q51" s="33">
        <v>3</v>
      </c>
      <c r="R51" s="33"/>
      <c r="S51" s="33"/>
      <c r="T51" s="33"/>
      <c r="U51" s="33"/>
      <c r="V51" s="33"/>
      <c r="W51" s="33"/>
      <c r="X51" s="33"/>
      <c r="Y51" s="33"/>
      <c r="Z51" s="33"/>
      <c r="AA51" s="33"/>
      <c r="AB51" s="33"/>
      <c r="AC51" s="33"/>
      <c r="AD51" s="33"/>
      <c r="AE51" s="33"/>
      <c r="AF51" s="33"/>
      <c r="AG51" s="33"/>
      <c r="AH51" s="33"/>
      <c r="AI51" s="33"/>
      <c r="AJ51" s="33"/>
      <c r="AK51" s="33"/>
      <c r="AL51" s="33">
        <v>1</v>
      </c>
      <c r="AM51" s="33"/>
      <c r="AN51" s="33"/>
      <c r="AO51" s="33"/>
      <c r="AP51" s="33"/>
      <c r="AQ51" s="33"/>
      <c r="AR51" s="33"/>
      <c r="AS51" s="33"/>
      <c r="AT51" s="33"/>
      <c r="AU51" s="33"/>
      <c r="AV51" s="33"/>
      <c r="AW51" s="33">
        <v>2</v>
      </c>
      <c r="AX51" s="33">
        <v>2</v>
      </c>
      <c r="AY51" s="33">
        <v>0</v>
      </c>
      <c r="AZ51" s="34">
        <v>1</v>
      </c>
      <c r="BA51" s="34">
        <v>1</v>
      </c>
      <c r="BB51" s="34">
        <v>0</v>
      </c>
      <c r="BC51" s="34">
        <v>0</v>
      </c>
      <c r="BD51" s="34">
        <v>0</v>
      </c>
      <c r="BE51" s="34">
        <v>1</v>
      </c>
      <c r="BF51" s="34">
        <v>1</v>
      </c>
      <c r="BG51" s="34">
        <v>0</v>
      </c>
      <c r="BH51" s="34">
        <v>0</v>
      </c>
      <c r="BI51" s="34">
        <v>0</v>
      </c>
      <c r="BJ51" s="34">
        <v>1</v>
      </c>
      <c r="BK51" s="34">
        <v>1</v>
      </c>
      <c r="BL51" s="34">
        <v>1</v>
      </c>
      <c r="BM51" s="34"/>
      <c r="BN51" s="34">
        <v>0</v>
      </c>
      <c r="BO51" s="34">
        <v>0</v>
      </c>
      <c r="BP51" s="34">
        <v>0</v>
      </c>
      <c r="BQ51" s="34">
        <v>0</v>
      </c>
      <c r="BR51" s="34">
        <v>0</v>
      </c>
      <c r="BS51" s="34">
        <v>0</v>
      </c>
      <c r="BT51" s="34">
        <v>0</v>
      </c>
      <c r="BU51" s="34">
        <v>0</v>
      </c>
      <c r="BV51" s="34">
        <v>0</v>
      </c>
      <c r="BW51" s="34">
        <v>0</v>
      </c>
      <c r="BX51" s="34">
        <v>0</v>
      </c>
      <c r="BY51" s="34">
        <v>0</v>
      </c>
      <c r="BZ51" s="34">
        <v>0</v>
      </c>
      <c r="CA51" s="34">
        <v>0</v>
      </c>
      <c r="CB51" s="34">
        <v>0</v>
      </c>
      <c r="CC51" s="34">
        <v>0</v>
      </c>
      <c r="CD51" s="34">
        <v>0</v>
      </c>
      <c r="CE51" s="34">
        <v>0</v>
      </c>
      <c r="CF51" s="34">
        <v>0</v>
      </c>
      <c r="CG51" s="34">
        <v>0</v>
      </c>
      <c r="CH51" s="34">
        <v>0</v>
      </c>
      <c r="CI51" s="34">
        <v>0</v>
      </c>
      <c r="CJ51" s="34">
        <v>0</v>
      </c>
      <c r="CK51" s="34">
        <v>0</v>
      </c>
      <c r="CL51" s="34">
        <v>0</v>
      </c>
      <c r="CM51" s="34">
        <v>0</v>
      </c>
      <c r="CN51" s="34">
        <v>0</v>
      </c>
      <c r="CO51" s="34">
        <v>0</v>
      </c>
      <c r="CP51" s="34">
        <v>0</v>
      </c>
      <c r="CQ51" s="34">
        <v>0</v>
      </c>
      <c r="CR51" s="34">
        <v>0</v>
      </c>
      <c r="CS51" s="34">
        <v>0</v>
      </c>
      <c r="CT51" s="34"/>
      <c r="CU51" s="34"/>
      <c r="CV51" s="34"/>
      <c r="CW51" s="34"/>
      <c r="CX51" s="34"/>
      <c r="CY51" s="34"/>
      <c r="CZ51" s="34"/>
      <c r="DA51" s="34"/>
      <c r="DB51" s="34"/>
      <c r="DC51" s="34"/>
      <c r="DD51" s="34"/>
      <c r="DE51" s="34"/>
      <c r="DF51" s="34"/>
      <c r="DG51" s="34"/>
      <c r="DH51" s="34"/>
      <c r="DI51" s="34"/>
      <c r="DJ51" s="34"/>
      <c r="DK51" s="34"/>
      <c r="DL51" s="34"/>
      <c r="DM51" s="34"/>
      <c r="DN51" s="34"/>
      <c r="DO51" s="34"/>
      <c r="DP51" s="34">
        <v>1</v>
      </c>
      <c r="DQ51" s="34">
        <v>1</v>
      </c>
      <c r="DR51" s="34">
        <v>0</v>
      </c>
      <c r="DS51" s="34">
        <v>1</v>
      </c>
      <c r="DT51" s="34">
        <v>0</v>
      </c>
      <c r="DU51" s="34">
        <v>1</v>
      </c>
      <c r="DV51" s="34">
        <v>0</v>
      </c>
      <c r="DW51" s="34">
        <v>0</v>
      </c>
      <c r="DX51" s="34">
        <v>0</v>
      </c>
      <c r="DY51" s="34">
        <v>1</v>
      </c>
      <c r="DZ51" s="34">
        <v>1</v>
      </c>
      <c r="EA51" s="34">
        <v>0</v>
      </c>
      <c r="EB51" s="34">
        <v>0</v>
      </c>
      <c r="EC51" s="34">
        <v>1</v>
      </c>
      <c r="ED51" s="34">
        <v>1</v>
      </c>
      <c r="EE51" s="34">
        <v>1</v>
      </c>
      <c r="EF51" s="34">
        <v>0</v>
      </c>
      <c r="EG51" s="34">
        <v>0</v>
      </c>
      <c r="EH51" s="34">
        <v>0</v>
      </c>
      <c r="EI51" s="34">
        <v>1</v>
      </c>
      <c r="EJ51" s="34">
        <v>1</v>
      </c>
      <c r="EK51" s="34">
        <v>0</v>
      </c>
      <c r="EL51" s="34">
        <v>1</v>
      </c>
      <c r="EM51" s="34"/>
      <c r="EN51" s="34">
        <v>0</v>
      </c>
      <c r="EO51" s="34">
        <v>0</v>
      </c>
      <c r="EP51" s="34">
        <v>1</v>
      </c>
      <c r="EQ51" s="34">
        <v>0</v>
      </c>
      <c r="ER51" s="34">
        <v>0</v>
      </c>
      <c r="ES51" s="34">
        <v>0</v>
      </c>
      <c r="ET51" s="34">
        <v>0</v>
      </c>
      <c r="EU51" s="34">
        <v>0</v>
      </c>
      <c r="EV51" s="34">
        <v>0</v>
      </c>
      <c r="EW51" s="34">
        <v>0</v>
      </c>
      <c r="EX51" s="34">
        <v>0</v>
      </c>
      <c r="EY51" s="34">
        <v>0</v>
      </c>
      <c r="EZ51" s="34">
        <v>0</v>
      </c>
      <c r="FA51" s="34">
        <v>1</v>
      </c>
      <c r="FB51" s="34">
        <v>1</v>
      </c>
      <c r="FC51" s="34">
        <v>0</v>
      </c>
      <c r="FD51" s="34">
        <v>0</v>
      </c>
      <c r="FE51" s="34">
        <v>0</v>
      </c>
      <c r="FF51" s="34">
        <v>1</v>
      </c>
      <c r="FG51" s="34">
        <v>1</v>
      </c>
      <c r="FH51" s="34">
        <v>0</v>
      </c>
      <c r="FI51" s="34">
        <v>1</v>
      </c>
      <c r="FJ51" s="34">
        <v>0</v>
      </c>
      <c r="FK51" s="34">
        <v>0</v>
      </c>
      <c r="FL51" s="34">
        <v>1</v>
      </c>
      <c r="FM51" s="34">
        <v>0</v>
      </c>
      <c r="FN51" s="34">
        <v>0</v>
      </c>
      <c r="FO51" s="34">
        <v>0</v>
      </c>
      <c r="FP51" s="34">
        <v>0</v>
      </c>
      <c r="FQ51" s="34">
        <v>0</v>
      </c>
      <c r="FR51" s="34">
        <v>0</v>
      </c>
      <c r="FS51" s="34">
        <v>0</v>
      </c>
      <c r="FT51" s="34">
        <v>0</v>
      </c>
      <c r="FU51" s="34">
        <v>0</v>
      </c>
      <c r="FV51" s="34">
        <v>0</v>
      </c>
      <c r="FW51" s="34">
        <v>0</v>
      </c>
      <c r="FX51" s="34">
        <v>1</v>
      </c>
      <c r="FY51" s="34">
        <v>1</v>
      </c>
      <c r="FZ51" s="34">
        <v>0</v>
      </c>
      <c r="GA51" s="34">
        <v>0</v>
      </c>
      <c r="GB51" s="34">
        <v>0</v>
      </c>
      <c r="GC51" s="34">
        <v>1</v>
      </c>
      <c r="GD51" s="34">
        <v>1</v>
      </c>
      <c r="GE51" s="34">
        <v>0</v>
      </c>
      <c r="GF51" s="34">
        <v>1</v>
      </c>
      <c r="GG51" s="34">
        <v>0</v>
      </c>
      <c r="GH51" s="34">
        <v>0</v>
      </c>
      <c r="GI51" s="34">
        <v>1</v>
      </c>
      <c r="GJ51" s="34">
        <v>1</v>
      </c>
      <c r="GK51" s="34">
        <v>0</v>
      </c>
      <c r="GL51" s="34">
        <v>0</v>
      </c>
      <c r="GM51" s="34">
        <v>0</v>
      </c>
      <c r="GN51" s="34">
        <v>0</v>
      </c>
      <c r="GO51" s="34">
        <v>0</v>
      </c>
      <c r="GP51" s="34">
        <v>0</v>
      </c>
      <c r="GQ51" s="34">
        <v>0</v>
      </c>
      <c r="GR51" s="34">
        <v>0</v>
      </c>
      <c r="GS51" s="34">
        <v>0</v>
      </c>
      <c r="GT51" s="34">
        <v>1</v>
      </c>
      <c r="GU51" s="34">
        <v>1</v>
      </c>
      <c r="GV51" s="34">
        <v>1</v>
      </c>
      <c r="GW51" s="34">
        <v>1</v>
      </c>
      <c r="GX51" s="34">
        <v>1</v>
      </c>
      <c r="GY51" s="34">
        <v>1</v>
      </c>
      <c r="GZ51" s="34">
        <v>1</v>
      </c>
      <c r="HA51" s="34">
        <v>1</v>
      </c>
      <c r="HB51" s="34">
        <v>0</v>
      </c>
      <c r="HC51" s="34">
        <v>0</v>
      </c>
      <c r="HD51" s="34">
        <v>0</v>
      </c>
      <c r="HE51" s="34">
        <v>0</v>
      </c>
      <c r="HF51" s="34">
        <v>0</v>
      </c>
      <c r="HG51" s="34">
        <v>0</v>
      </c>
      <c r="HH51" s="34">
        <v>0</v>
      </c>
      <c r="HI51" s="34">
        <v>0</v>
      </c>
      <c r="HJ51" s="34">
        <v>0</v>
      </c>
      <c r="HK51" s="34">
        <v>0</v>
      </c>
      <c r="HL51" s="34">
        <v>0</v>
      </c>
      <c r="HM51" s="34">
        <v>0</v>
      </c>
      <c r="HN51" s="34">
        <v>0</v>
      </c>
      <c r="HO51" s="34">
        <v>0</v>
      </c>
      <c r="HP51" s="34">
        <v>0</v>
      </c>
      <c r="HQ51" s="34">
        <v>0</v>
      </c>
      <c r="HR51" s="34">
        <v>0</v>
      </c>
      <c r="HS51" s="34">
        <v>0</v>
      </c>
      <c r="HT51" s="34">
        <v>0</v>
      </c>
      <c r="HU51" s="34">
        <v>0</v>
      </c>
      <c r="HV51" s="34">
        <v>0</v>
      </c>
      <c r="HW51" s="34">
        <v>0</v>
      </c>
      <c r="HX51" s="34">
        <v>1</v>
      </c>
      <c r="HY51" s="34">
        <v>0</v>
      </c>
      <c r="HZ51" s="34">
        <v>0</v>
      </c>
      <c r="IA51" s="34">
        <v>0</v>
      </c>
      <c r="IB51" s="34">
        <v>1</v>
      </c>
      <c r="IC51" s="34">
        <v>1</v>
      </c>
      <c r="ID51" s="34">
        <v>1</v>
      </c>
      <c r="IE51" s="34">
        <v>1</v>
      </c>
      <c r="IF51" s="34">
        <v>1</v>
      </c>
      <c r="IG51" s="34">
        <v>0</v>
      </c>
      <c r="IH51" s="34">
        <v>0</v>
      </c>
      <c r="II51" s="34">
        <v>0</v>
      </c>
      <c r="IJ51" s="34">
        <v>0</v>
      </c>
      <c r="IK51" s="34">
        <v>0</v>
      </c>
      <c r="IL51" s="34">
        <v>0</v>
      </c>
      <c r="IM51" s="34">
        <v>0</v>
      </c>
      <c r="IN51" s="34">
        <v>1</v>
      </c>
      <c r="IO51" s="34">
        <v>0</v>
      </c>
      <c r="IP51" s="34">
        <v>0</v>
      </c>
      <c r="IQ51" s="34">
        <v>0</v>
      </c>
      <c r="IR51" s="34">
        <v>0</v>
      </c>
      <c r="IS51" s="34">
        <v>0</v>
      </c>
      <c r="IT51" s="34">
        <v>0</v>
      </c>
      <c r="IU51" s="34">
        <v>0</v>
      </c>
      <c r="IV51" s="34">
        <v>0</v>
      </c>
      <c r="IW51" s="34">
        <v>0</v>
      </c>
      <c r="IX51" s="34">
        <v>0</v>
      </c>
      <c r="IY51" s="34">
        <v>0</v>
      </c>
      <c r="IZ51" s="34">
        <v>0</v>
      </c>
      <c r="JA51" s="34">
        <v>0</v>
      </c>
      <c r="JB51" s="34">
        <v>1</v>
      </c>
      <c r="JC51" s="34">
        <v>0</v>
      </c>
      <c r="JD51" s="34">
        <v>1</v>
      </c>
      <c r="JE51" s="34">
        <v>1</v>
      </c>
      <c r="JF51" s="34">
        <v>1</v>
      </c>
      <c r="JG51" s="34">
        <v>1</v>
      </c>
      <c r="JH51" s="46">
        <v>1</v>
      </c>
      <c r="JI51" s="46">
        <v>1</v>
      </c>
      <c r="JJ51" s="46">
        <v>1</v>
      </c>
      <c r="JK51" s="46">
        <v>2</v>
      </c>
      <c r="JL51" s="35">
        <v>1</v>
      </c>
      <c r="JM51" s="35">
        <v>1</v>
      </c>
      <c r="JN51" s="46">
        <v>1</v>
      </c>
      <c r="JO51" s="46">
        <v>1</v>
      </c>
      <c r="JP51" s="35">
        <v>1</v>
      </c>
      <c r="JQ51" s="35">
        <v>1</v>
      </c>
      <c r="JR51" s="46">
        <v>0</v>
      </c>
      <c r="JS51" s="35">
        <v>0</v>
      </c>
      <c r="JT51" s="35"/>
      <c r="JU51" s="35">
        <v>3</v>
      </c>
      <c r="JV51" s="35">
        <v>1</v>
      </c>
      <c r="JW51" s="35">
        <v>3</v>
      </c>
      <c r="JX51" s="35">
        <v>3</v>
      </c>
      <c r="JY51" s="35">
        <v>3</v>
      </c>
      <c r="JZ51" s="35">
        <v>3</v>
      </c>
      <c r="KA51" s="35">
        <v>3</v>
      </c>
      <c r="KB51" s="35">
        <v>3</v>
      </c>
      <c r="KC51" s="35">
        <v>1</v>
      </c>
      <c r="KD51" s="46">
        <v>1</v>
      </c>
      <c r="KE51" s="35">
        <v>0</v>
      </c>
      <c r="KF51" s="35">
        <v>1</v>
      </c>
      <c r="KG51" s="36">
        <v>2</v>
      </c>
      <c r="KH51" s="36">
        <v>2</v>
      </c>
      <c r="KI51" s="36">
        <v>2</v>
      </c>
      <c r="KJ51" s="36">
        <v>2</v>
      </c>
      <c r="KK51" s="36">
        <v>1</v>
      </c>
      <c r="KL51" s="36">
        <v>2</v>
      </c>
      <c r="KM51" s="36">
        <v>2</v>
      </c>
      <c r="KN51" s="36">
        <v>3</v>
      </c>
      <c r="KO51" s="36"/>
      <c r="KP51" s="36">
        <v>1</v>
      </c>
      <c r="KQ51" s="36">
        <v>2</v>
      </c>
      <c r="KR51" s="36">
        <v>2</v>
      </c>
      <c r="KS51" s="36">
        <v>2</v>
      </c>
      <c r="KT51" s="36">
        <v>2</v>
      </c>
      <c r="KU51" s="36">
        <v>0</v>
      </c>
      <c r="KV51" s="36">
        <v>2</v>
      </c>
      <c r="KW51" s="36">
        <v>0</v>
      </c>
      <c r="KX51" s="36">
        <v>2</v>
      </c>
      <c r="KY51" s="36">
        <v>0</v>
      </c>
      <c r="KZ51" s="36">
        <v>2</v>
      </c>
      <c r="LA51" s="36">
        <v>0</v>
      </c>
      <c r="LB51" s="36">
        <v>3</v>
      </c>
      <c r="LC51" s="36">
        <v>0</v>
      </c>
      <c r="LD51" s="36">
        <v>2</v>
      </c>
      <c r="LE51" s="36">
        <v>0</v>
      </c>
      <c r="LF51" s="36">
        <v>1</v>
      </c>
      <c r="LG51" s="36">
        <v>2</v>
      </c>
      <c r="LH51" s="36">
        <v>2</v>
      </c>
      <c r="LI51" s="36">
        <v>0</v>
      </c>
      <c r="LJ51" s="36">
        <v>2</v>
      </c>
      <c r="LK51" s="36">
        <v>0</v>
      </c>
      <c r="LL51" s="36">
        <v>1</v>
      </c>
      <c r="LM51" s="36">
        <v>1</v>
      </c>
      <c r="LN51" s="36">
        <v>1</v>
      </c>
      <c r="LO51" s="36">
        <v>1</v>
      </c>
      <c r="LP51" s="36">
        <v>1</v>
      </c>
      <c r="LQ51" s="36">
        <v>1</v>
      </c>
      <c r="LR51" s="36">
        <v>0</v>
      </c>
      <c r="LS51" s="36">
        <v>1</v>
      </c>
      <c r="LT51" s="36">
        <v>1</v>
      </c>
      <c r="LU51" s="36">
        <v>1</v>
      </c>
      <c r="LV51" s="36">
        <v>1</v>
      </c>
      <c r="LW51" s="36">
        <v>1</v>
      </c>
      <c r="LX51" s="36">
        <v>1</v>
      </c>
      <c r="LY51" s="36">
        <v>0</v>
      </c>
      <c r="LZ51" s="36">
        <v>1</v>
      </c>
      <c r="MA51" s="36">
        <v>1</v>
      </c>
      <c r="MB51" s="36">
        <v>1</v>
      </c>
      <c r="MC51" s="36">
        <v>1</v>
      </c>
      <c r="MD51" s="36">
        <v>1</v>
      </c>
      <c r="ME51" s="36">
        <v>1</v>
      </c>
      <c r="MF51" s="36">
        <v>1</v>
      </c>
      <c r="MG51" s="36">
        <v>1</v>
      </c>
      <c r="MH51" s="36">
        <v>1</v>
      </c>
      <c r="MI51" s="36">
        <v>1</v>
      </c>
      <c r="MJ51" s="36">
        <v>1</v>
      </c>
      <c r="MK51" s="36">
        <v>1</v>
      </c>
      <c r="ML51" s="36">
        <v>1</v>
      </c>
      <c r="MM51" s="36">
        <v>1</v>
      </c>
      <c r="MN51" s="36">
        <v>1</v>
      </c>
      <c r="MO51" s="36">
        <v>1</v>
      </c>
      <c r="MP51" s="36">
        <v>1</v>
      </c>
      <c r="MQ51" s="36">
        <v>1</v>
      </c>
      <c r="MR51" s="36">
        <v>1</v>
      </c>
      <c r="MS51" s="36">
        <v>1</v>
      </c>
      <c r="MT51" s="36">
        <v>1</v>
      </c>
      <c r="MU51" s="36">
        <v>1</v>
      </c>
      <c r="MV51" s="36">
        <v>0</v>
      </c>
      <c r="MW51" s="36">
        <v>1</v>
      </c>
      <c r="MX51" s="36"/>
      <c r="MY51" s="37">
        <v>0</v>
      </c>
      <c r="MZ51" s="37">
        <v>1</v>
      </c>
      <c r="NA51" s="37">
        <v>1</v>
      </c>
      <c r="NB51" s="37">
        <v>0</v>
      </c>
      <c r="NC51" s="37">
        <v>1</v>
      </c>
      <c r="ND51" s="37">
        <v>0</v>
      </c>
      <c r="NE51" s="46">
        <v>0</v>
      </c>
      <c r="NF51" s="46">
        <v>1</v>
      </c>
      <c r="NG51" s="37">
        <v>0</v>
      </c>
      <c r="NH51" s="37">
        <v>1</v>
      </c>
      <c r="NI51" s="37">
        <v>1</v>
      </c>
      <c r="NJ51" s="37">
        <v>1</v>
      </c>
    </row>
    <row r="52" spans="1:374" x14ac:dyDescent="0.25">
      <c r="A52" s="2">
        <v>95</v>
      </c>
      <c r="B52" s="2" t="s">
        <v>114</v>
      </c>
      <c r="C52" s="31">
        <v>44070.743055555555</v>
      </c>
      <c r="D52" s="32" t="s">
        <v>152</v>
      </c>
      <c r="E52" s="32" t="s">
        <v>405</v>
      </c>
      <c r="F52" s="32" t="s">
        <v>406</v>
      </c>
      <c r="G52" s="32" t="s">
        <v>407</v>
      </c>
      <c r="H52" s="33" t="s">
        <v>156</v>
      </c>
      <c r="I52" s="33" t="s">
        <v>157</v>
      </c>
      <c r="J52" s="33" t="s">
        <v>408</v>
      </c>
      <c r="K52" s="33">
        <v>2</v>
      </c>
      <c r="L52" s="33">
        <v>139</v>
      </c>
      <c r="M52" s="33">
        <v>6</v>
      </c>
      <c r="N52" s="33"/>
      <c r="O52" s="33"/>
      <c r="P52" s="33"/>
      <c r="Q52" s="33"/>
      <c r="R52" s="33"/>
      <c r="S52" s="33">
        <v>3</v>
      </c>
      <c r="T52" s="33"/>
      <c r="U52" s="33"/>
      <c r="V52" s="33"/>
      <c r="W52" s="33"/>
      <c r="X52" s="33"/>
      <c r="Y52" s="33"/>
      <c r="Z52" s="33"/>
      <c r="AA52" s="33"/>
      <c r="AB52" s="33"/>
      <c r="AC52" s="33"/>
      <c r="AD52" s="33"/>
      <c r="AE52" s="33"/>
      <c r="AF52" s="33"/>
      <c r="AG52" s="33"/>
      <c r="AH52" s="33"/>
      <c r="AI52" s="33"/>
      <c r="AJ52" s="33"/>
      <c r="AK52" s="33"/>
      <c r="AL52" s="33"/>
      <c r="AM52" s="33"/>
      <c r="AN52" s="33"/>
      <c r="AO52" s="33"/>
      <c r="AP52" s="33"/>
      <c r="AQ52" s="33"/>
      <c r="AR52" s="33">
        <v>4</v>
      </c>
      <c r="AS52" s="33"/>
      <c r="AT52" s="33"/>
      <c r="AU52" s="33"/>
      <c r="AV52" s="33"/>
      <c r="AW52" s="33">
        <v>2</v>
      </c>
      <c r="AX52" s="33">
        <v>2</v>
      </c>
      <c r="AY52" s="33">
        <v>0</v>
      </c>
      <c r="AZ52" s="34">
        <v>1</v>
      </c>
      <c r="BA52" s="34">
        <v>1</v>
      </c>
      <c r="BB52" s="34">
        <v>0</v>
      </c>
      <c r="BC52" s="34">
        <v>0</v>
      </c>
      <c r="BD52" s="34">
        <v>0</v>
      </c>
      <c r="BE52" s="34">
        <v>0</v>
      </c>
      <c r="BF52" s="34">
        <v>0</v>
      </c>
      <c r="BG52" s="34">
        <v>0</v>
      </c>
      <c r="BH52" s="34">
        <v>0</v>
      </c>
      <c r="BI52" s="34">
        <v>0</v>
      </c>
      <c r="BJ52" s="34">
        <v>1</v>
      </c>
      <c r="BK52" s="34">
        <v>1</v>
      </c>
      <c r="BL52" s="34">
        <v>0</v>
      </c>
      <c r="BM52" s="34"/>
      <c r="BN52" s="34">
        <v>0</v>
      </c>
      <c r="BO52" s="34">
        <v>0</v>
      </c>
      <c r="BP52" s="34">
        <v>0</v>
      </c>
      <c r="BQ52" s="34">
        <v>0</v>
      </c>
      <c r="BR52" s="34">
        <v>0</v>
      </c>
      <c r="BS52" s="34">
        <v>0</v>
      </c>
      <c r="BT52" s="34">
        <v>0</v>
      </c>
      <c r="BU52" s="34">
        <v>0</v>
      </c>
      <c r="BV52" s="34">
        <v>0</v>
      </c>
      <c r="BW52" s="34">
        <v>1</v>
      </c>
      <c r="BX52" s="34">
        <v>0</v>
      </c>
      <c r="BY52" s="34">
        <v>0</v>
      </c>
      <c r="BZ52" s="34">
        <v>0</v>
      </c>
      <c r="CA52" s="34">
        <v>0</v>
      </c>
      <c r="CB52" s="34">
        <v>0</v>
      </c>
      <c r="CC52" s="34">
        <v>1</v>
      </c>
      <c r="CD52" s="34">
        <v>0</v>
      </c>
      <c r="CE52" s="34">
        <v>1</v>
      </c>
      <c r="CF52" s="34">
        <v>0</v>
      </c>
      <c r="CG52" s="34">
        <v>0</v>
      </c>
      <c r="CH52" s="34">
        <v>1</v>
      </c>
      <c r="CI52" s="34">
        <v>0</v>
      </c>
      <c r="CJ52" s="34">
        <v>0</v>
      </c>
      <c r="CK52" s="34">
        <v>0</v>
      </c>
      <c r="CL52" s="34">
        <v>0</v>
      </c>
      <c r="CM52" s="34">
        <v>0</v>
      </c>
      <c r="CN52" s="34">
        <v>0</v>
      </c>
      <c r="CO52" s="34">
        <v>0</v>
      </c>
      <c r="CP52" s="34">
        <v>0</v>
      </c>
      <c r="CQ52" s="34">
        <v>0</v>
      </c>
      <c r="CR52" s="34">
        <v>0</v>
      </c>
      <c r="CS52" s="34">
        <v>1</v>
      </c>
      <c r="CT52" s="34">
        <v>0</v>
      </c>
      <c r="CU52" s="34">
        <v>0</v>
      </c>
      <c r="CV52" s="34">
        <v>0</v>
      </c>
      <c r="CW52" s="34">
        <v>0</v>
      </c>
      <c r="CX52" s="34">
        <v>0</v>
      </c>
      <c r="CY52" s="34">
        <v>1</v>
      </c>
      <c r="CZ52" s="34">
        <v>0</v>
      </c>
      <c r="DA52" s="34">
        <v>1</v>
      </c>
      <c r="DB52" s="34"/>
      <c r="DC52" s="34">
        <v>0</v>
      </c>
      <c r="DD52" s="34">
        <v>0</v>
      </c>
      <c r="DE52" s="34">
        <v>1</v>
      </c>
      <c r="DF52" s="34">
        <v>0</v>
      </c>
      <c r="DG52" s="34">
        <v>0</v>
      </c>
      <c r="DH52" s="34"/>
      <c r="DI52" s="34"/>
      <c r="DJ52" s="34"/>
      <c r="DK52" s="34"/>
      <c r="DL52" s="34"/>
      <c r="DM52" s="34"/>
      <c r="DN52" s="34"/>
      <c r="DO52" s="34"/>
      <c r="DP52" s="34">
        <v>1</v>
      </c>
      <c r="DQ52" s="34">
        <v>1</v>
      </c>
      <c r="DR52" s="34">
        <v>0</v>
      </c>
      <c r="DS52" s="34">
        <v>1</v>
      </c>
      <c r="DT52" s="34">
        <v>0</v>
      </c>
      <c r="DU52" s="34">
        <v>0</v>
      </c>
      <c r="DV52" s="34">
        <v>0</v>
      </c>
      <c r="DW52" s="34">
        <v>0</v>
      </c>
      <c r="DX52" s="34">
        <v>1</v>
      </c>
      <c r="DY52" s="34">
        <v>1</v>
      </c>
      <c r="DZ52" s="34">
        <v>1</v>
      </c>
      <c r="EA52" s="34">
        <v>0</v>
      </c>
      <c r="EB52" s="34">
        <v>0</v>
      </c>
      <c r="EC52" s="34">
        <v>1</v>
      </c>
      <c r="ED52" s="34">
        <v>1</v>
      </c>
      <c r="EE52" s="34">
        <v>1</v>
      </c>
      <c r="EF52" s="34">
        <v>0</v>
      </c>
      <c r="EG52" s="34">
        <v>0</v>
      </c>
      <c r="EH52" s="34">
        <v>0</v>
      </c>
      <c r="EI52" s="34">
        <v>0</v>
      </c>
      <c r="EJ52" s="34">
        <v>1</v>
      </c>
      <c r="EK52" s="34">
        <v>0</v>
      </c>
      <c r="EL52" s="34">
        <v>1</v>
      </c>
      <c r="EM52" s="34"/>
      <c r="EN52" s="34">
        <v>0</v>
      </c>
      <c r="EO52" s="34">
        <v>0</v>
      </c>
      <c r="EP52" s="34">
        <v>1</v>
      </c>
      <c r="EQ52" s="34">
        <v>0</v>
      </c>
      <c r="ER52" s="34">
        <v>0</v>
      </c>
      <c r="ES52" s="34">
        <v>0</v>
      </c>
      <c r="ET52" s="34">
        <v>0</v>
      </c>
      <c r="EU52" s="34">
        <v>0</v>
      </c>
      <c r="EV52" s="34">
        <v>0</v>
      </c>
      <c r="EW52" s="34">
        <v>0</v>
      </c>
      <c r="EX52" s="34">
        <v>0</v>
      </c>
      <c r="EY52" s="34">
        <v>0</v>
      </c>
      <c r="EZ52" s="34">
        <v>0</v>
      </c>
      <c r="FA52" s="34">
        <v>1</v>
      </c>
      <c r="FB52" s="34">
        <v>1</v>
      </c>
      <c r="FC52" s="34">
        <v>0</v>
      </c>
      <c r="FD52" s="34">
        <v>0</v>
      </c>
      <c r="FE52" s="34">
        <v>0</v>
      </c>
      <c r="FF52" s="34">
        <v>0</v>
      </c>
      <c r="FG52" s="34">
        <v>1</v>
      </c>
      <c r="FH52" s="34">
        <v>0</v>
      </c>
      <c r="FI52" s="34">
        <v>1</v>
      </c>
      <c r="FJ52" s="34">
        <v>0</v>
      </c>
      <c r="FK52" s="34">
        <v>0</v>
      </c>
      <c r="FL52" s="34">
        <v>1</v>
      </c>
      <c r="FM52" s="34">
        <v>0</v>
      </c>
      <c r="FN52" s="34">
        <v>0</v>
      </c>
      <c r="FO52" s="34">
        <v>0</v>
      </c>
      <c r="FP52" s="34">
        <v>0</v>
      </c>
      <c r="FQ52" s="34">
        <v>0</v>
      </c>
      <c r="FR52" s="34">
        <v>0</v>
      </c>
      <c r="FS52" s="34">
        <v>0</v>
      </c>
      <c r="FT52" s="34">
        <v>0</v>
      </c>
      <c r="FU52" s="34">
        <v>0</v>
      </c>
      <c r="FV52" s="34">
        <v>0</v>
      </c>
      <c r="FW52" s="34">
        <v>1</v>
      </c>
      <c r="FX52" s="34">
        <v>1</v>
      </c>
      <c r="FY52" s="34">
        <v>1</v>
      </c>
      <c r="FZ52" s="34">
        <v>0</v>
      </c>
      <c r="GA52" s="34">
        <v>0</v>
      </c>
      <c r="GB52" s="34">
        <v>0</v>
      </c>
      <c r="GC52" s="34">
        <v>0</v>
      </c>
      <c r="GD52" s="34">
        <v>1</v>
      </c>
      <c r="GE52" s="34">
        <v>0</v>
      </c>
      <c r="GF52" s="34">
        <v>1</v>
      </c>
      <c r="GG52" s="34">
        <v>0</v>
      </c>
      <c r="GH52" s="34">
        <v>0</v>
      </c>
      <c r="GI52" s="34">
        <v>1</v>
      </c>
      <c r="GJ52" s="34">
        <v>0</v>
      </c>
      <c r="GK52" s="34">
        <v>0</v>
      </c>
      <c r="GL52" s="34">
        <v>0</v>
      </c>
      <c r="GM52" s="34">
        <v>0</v>
      </c>
      <c r="GN52" s="34">
        <v>0</v>
      </c>
      <c r="GO52" s="34">
        <v>0</v>
      </c>
      <c r="GP52" s="34">
        <v>0</v>
      </c>
      <c r="GQ52" s="34">
        <v>0</v>
      </c>
      <c r="GR52" s="34">
        <v>0</v>
      </c>
      <c r="GS52" s="34">
        <v>0</v>
      </c>
      <c r="GT52" s="34">
        <v>1</v>
      </c>
      <c r="GU52" s="34">
        <v>1</v>
      </c>
      <c r="GV52" s="34">
        <v>1</v>
      </c>
      <c r="GW52" s="34">
        <v>1</v>
      </c>
      <c r="GX52" s="34">
        <v>1</v>
      </c>
      <c r="GY52" s="34">
        <v>1</v>
      </c>
      <c r="GZ52" s="34">
        <v>1</v>
      </c>
      <c r="HA52" s="34">
        <v>1</v>
      </c>
      <c r="HB52" s="34">
        <v>0</v>
      </c>
      <c r="HC52" s="34">
        <v>0</v>
      </c>
      <c r="HD52" s="34">
        <v>0</v>
      </c>
      <c r="HE52" s="34">
        <v>0</v>
      </c>
      <c r="HF52" s="34">
        <v>0</v>
      </c>
      <c r="HG52" s="34">
        <v>0</v>
      </c>
      <c r="HH52" s="34">
        <v>0</v>
      </c>
      <c r="HI52" s="34">
        <v>0</v>
      </c>
      <c r="HJ52" s="34">
        <v>0</v>
      </c>
      <c r="HK52" s="34">
        <v>0</v>
      </c>
      <c r="HL52" s="34">
        <v>0</v>
      </c>
      <c r="HM52" s="34">
        <v>0</v>
      </c>
      <c r="HN52" s="34">
        <v>0</v>
      </c>
      <c r="HO52" s="34">
        <v>0</v>
      </c>
      <c r="HP52" s="34">
        <v>0</v>
      </c>
      <c r="HQ52" s="34">
        <v>0</v>
      </c>
      <c r="HR52" s="34">
        <v>0</v>
      </c>
      <c r="HS52" s="34">
        <v>0</v>
      </c>
      <c r="HT52" s="34">
        <v>0</v>
      </c>
      <c r="HU52" s="34">
        <v>0</v>
      </c>
      <c r="HV52" s="34">
        <v>0</v>
      </c>
      <c r="HW52" s="34">
        <v>0</v>
      </c>
      <c r="HX52" s="34">
        <v>1</v>
      </c>
      <c r="HY52" s="34">
        <v>0</v>
      </c>
      <c r="HZ52" s="34">
        <v>0</v>
      </c>
      <c r="IA52" s="34">
        <v>0</v>
      </c>
      <c r="IB52" s="34">
        <v>1</v>
      </c>
      <c r="IC52" s="34">
        <v>1</v>
      </c>
      <c r="ID52" s="34">
        <v>0</v>
      </c>
      <c r="IE52" s="34">
        <v>3</v>
      </c>
      <c r="IF52" s="34">
        <v>1</v>
      </c>
      <c r="IG52" s="34">
        <v>1</v>
      </c>
      <c r="IH52" s="34">
        <v>0</v>
      </c>
      <c r="II52" s="34">
        <v>0</v>
      </c>
      <c r="IJ52" s="34">
        <v>0</v>
      </c>
      <c r="IK52" s="34">
        <v>0</v>
      </c>
      <c r="IL52" s="34">
        <v>1</v>
      </c>
      <c r="IM52" s="34">
        <v>0</v>
      </c>
      <c r="IN52" s="34">
        <v>1</v>
      </c>
      <c r="IO52" s="34">
        <v>0</v>
      </c>
      <c r="IP52" s="34">
        <v>0</v>
      </c>
      <c r="IQ52" s="34">
        <v>1</v>
      </c>
      <c r="IR52" s="34">
        <v>0</v>
      </c>
      <c r="IS52" s="34">
        <v>0</v>
      </c>
      <c r="IT52" s="34">
        <v>0</v>
      </c>
      <c r="IU52" s="34">
        <v>0</v>
      </c>
      <c r="IV52" s="34">
        <v>0</v>
      </c>
      <c r="IW52" s="34">
        <v>0</v>
      </c>
      <c r="IX52" s="34">
        <v>0</v>
      </c>
      <c r="IY52" s="34">
        <v>0</v>
      </c>
      <c r="IZ52" s="34">
        <v>0</v>
      </c>
      <c r="JA52" s="34">
        <v>0</v>
      </c>
      <c r="JB52" s="34">
        <v>0</v>
      </c>
      <c r="JC52" s="34">
        <v>1</v>
      </c>
      <c r="JD52" s="34">
        <v>1</v>
      </c>
      <c r="JE52" s="34">
        <v>1</v>
      </c>
      <c r="JF52" s="34">
        <v>1</v>
      </c>
      <c r="JG52" s="34">
        <v>2</v>
      </c>
      <c r="JH52" s="46">
        <v>1</v>
      </c>
      <c r="JI52" s="46">
        <v>2</v>
      </c>
      <c r="JJ52" s="46">
        <v>1</v>
      </c>
      <c r="JK52" s="46">
        <v>2</v>
      </c>
      <c r="JL52" s="35">
        <v>1</v>
      </c>
      <c r="JM52" s="35">
        <v>1</v>
      </c>
      <c r="JN52" s="46">
        <v>2</v>
      </c>
      <c r="JO52" s="46">
        <v>1</v>
      </c>
      <c r="JP52" s="35">
        <v>1</v>
      </c>
      <c r="JQ52" s="35">
        <v>1</v>
      </c>
      <c r="JR52" s="46">
        <v>1</v>
      </c>
      <c r="JS52" s="35">
        <v>0</v>
      </c>
      <c r="JT52" s="35">
        <v>3</v>
      </c>
      <c r="JU52" s="35">
        <v>3</v>
      </c>
      <c r="JV52" s="35">
        <v>1</v>
      </c>
      <c r="JW52" s="35">
        <v>2</v>
      </c>
      <c r="JX52" s="35">
        <v>1</v>
      </c>
      <c r="JY52" s="35">
        <v>3</v>
      </c>
      <c r="JZ52" s="35">
        <v>2</v>
      </c>
      <c r="KA52" s="35">
        <v>2</v>
      </c>
      <c r="KB52" s="35">
        <v>2</v>
      </c>
      <c r="KC52" s="35">
        <v>1</v>
      </c>
      <c r="KD52" s="46">
        <v>1</v>
      </c>
      <c r="KE52" s="35">
        <v>1</v>
      </c>
      <c r="KF52" s="35">
        <v>1</v>
      </c>
      <c r="KG52" s="36">
        <v>1</v>
      </c>
      <c r="KH52" s="36">
        <v>1</v>
      </c>
      <c r="KI52" s="36">
        <v>1</v>
      </c>
      <c r="KJ52" s="36">
        <v>1</v>
      </c>
      <c r="KK52" s="36">
        <v>1</v>
      </c>
      <c r="KL52" s="36">
        <v>3</v>
      </c>
      <c r="KM52" s="36">
        <v>3</v>
      </c>
      <c r="KN52" s="36">
        <v>3</v>
      </c>
      <c r="KO52" s="36"/>
      <c r="KP52" s="36">
        <v>1</v>
      </c>
      <c r="KQ52" s="36">
        <v>1</v>
      </c>
      <c r="KR52" s="36">
        <v>1</v>
      </c>
      <c r="KS52" s="36">
        <v>3</v>
      </c>
      <c r="KT52" s="36">
        <v>3</v>
      </c>
      <c r="KU52" s="36">
        <v>0</v>
      </c>
      <c r="KV52" s="36">
        <v>1</v>
      </c>
      <c r="KW52" s="36">
        <v>0</v>
      </c>
      <c r="KX52" s="36">
        <v>1</v>
      </c>
      <c r="KY52" s="36">
        <v>0</v>
      </c>
      <c r="KZ52" s="36">
        <v>1</v>
      </c>
      <c r="LA52" s="36">
        <v>0</v>
      </c>
      <c r="LB52" s="36">
        <v>3</v>
      </c>
      <c r="LC52" s="36">
        <v>0</v>
      </c>
      <c r="LD52" s="36">
        <v>3</v>
      </c>
      <c r="LE52" s="36">
        <v>0</v>
      </c>
      <c r="LF52" s="36">
        <v>1</v>
      </c>
      <c r="LG52" s="36">
        <v>2</v>
      </c>
      <c r="LH52" s="36">
        <v>1</v>
      </c>
      <c r="LI52" s="36">
        <v>0</v>
      </c>
      <c r="LJ52" s="36">
        <v>3</v>
      </c>
      <c r="LK52" s="36">
        <v>0</v>
      </c>
      <c r="LL52" s="36">
        <v>1</v>
      </c>
      <c r="LM52" s="36">
        <v>1</v>
      </c>
      <c r="LN52" s="36">
        <v>1</v>
      </c>
      <c r="LO52" s="36">
        <v>0</v>
      </c>
      <c r="LP52" s="36">
        <v>0</v>
      </c>
      <c r="LQ52" s="36">
        <v>1</v>
      </c>
      <c r="LR52" s="36">
        <v>0</v>
      </c>
      <c r="LS52" s="36">
        <v>1</v>
      </c>
      <c r="LT52" s="36">
        <v>1</v>
      </c>
      <c r="LU52" s="36">
        <v>1</v>
      </c>
      <c r="LV52" s="36">
        <v>1</v>
      </c>
      <c r="LW52" s="36">
        <v>1</v>
      </c>
      <c r="LX52" s="36">
        <v>1</v>
      </c>
      <c r="LY52" s="36">
        <v>0</v>
      </c>
      <c r="LZ52" s="36">
        <v>1</v>
      </c>
      <c r="MA52" s="36">
        <v>1</v>
      </c>
      <c r="MB52" s="36">
        <v>2</v>
      </c>
      <c r="MC52" s="36">
        <v>2</v>
      </c>
      <c r="MD52" s="36">
        <v>1</v>
      </c>
      <c r="ME52" s="36">
        <v>1</v>
      </c>
      <c r="MF52" s="36">
        <v>1</v>
      </c>
      <c r="MG52" s="36">
        <v>1</v>
      </c>
      <c r="MH52" s="36">
        <v>1</v>
      </c>
      <c r="MI52" s="36">
        <v>1</v>
      </c>
      <c r="MJ52" s="36">
        <v>1</v>
      </c>
      <c r="MK52" s="36">
        <v>1</v>
      </c>
      <c r="ML52" s="36">
        <v>2</v>
      </c>
      <c r="MM52" s="36">
        <v>1</v>
      </c>
      <c r="MN52" s="36">
        <v>1</v>
      </c>
      <c r="MO52" s="36">
        <v>1</v>
      </c>
      <c r="MP52" s="36">
        <v>1</v>
      </c>
      <c r="MQ52" s="36">
        <v>1</v>
      </c>
      <c r="MR52" s="36">
        <v>1</v>
      </c>
      <c r="MS52" s="36">
        <v>0</v>
      </c>
      <c r="MT52" s="36">
        <v>1</v>
      </c>
      <c r="MU52" s="36">
        <v>1</v>
      </c>
      <c r="MV52" s="36">
        <v>0</v>
      </c>
      <c r="MW52" s="36">
        <v>1</v>
      </c>
      <c r="MX52" s="36"/>
      <c r="MY52" s="37">
        <v>1</v>
      </c>
      <c r="MZ52" s="37">
        <v>1</v>
      </c>
      <c r="NA52" s="37">
        <v>1</v>
      </c>
      <c r="NB52" s="37">
        <v>0</v>
      </c>
      <c r="NC52" s="37">
        <v>1</v>
      </c>
      <c r="ND52" s="37">
        <v>0</v>
      </c>
      <c r="NE52" s="46">
        <v>1</v>
      </c>
      <c r="NF52" s="46">
        <v>1</v>
      </c>
      <c r="NG52" s="37">
        <v>0</v>
      </c>
      <c r="NH52" s="37">
        <v>1</v>
      </c>
      <c r="NI52" s="37">
        <v>1</v>
      </c>
      <c r="NJ52" s="37">
        <v>0</v>
      </c>
    </row>
    <row r="53" spans="1:374" x14ac:dyDescent="0.25">
      <c r="A53" s="2">
        <v>98</v>
      </c>
      <c r="B53" s="2" t="s">
        <v>114</v>
      </c>
      <c r="C53" s="31">
        <v>44075.4</v>
      </c>
      <c r="D53" s="32" t="s">
        <v>219</v>
      </c>
      <c r="E53" s="32" t="s">
        <v>409</v>
      </c>
      <c r="F53" s="32" t="s">
        <v>410</v>
      </c>
      <c r="G53" s="32" t="s">
        <v>411</v>
      </c>
      <c r="H53" s="33" t="s">
        <v>230</v>
      </c>
      <c r="I53" s="33" t="s">
        <v>231</v>
      </c>
      <c r="J53" s="33" t="s">
        <v>412</v>
      </c>
      <c r="K53" s="33">
        <v>1</v>
      </c>
      <c r="L53" s="33">
        <v>106</v>
      </c>
      <c r="M53" s="33">
        <v>5</v>
      </c>
      <c r="N53" s="33"/>
      <c r="O53" s="33"/>
      <c r="P53" s="33"/>
      <c r="Q53" s="33"/>
      <c r="R53" s="33">
        <v>2</v>
      </c>
      <c r="S53" s="33"/>
      <c r="T53" s="33"/>
      <c r="U53" s="33"/>
      <c r="V53" s="33"/>
      <c r="W53" s="33"/>
      <c r="X53" s="33"/>
      <c r="Y53" s="33"/>
      <c r="Z53" s="33"/>
      <c r="AA53" s="33"/>
      <c r="AB53" s="33"/>
      <c r="AC53" s="33"/>
      <c r="AD53" s="33"/>
      <c r="AE53" s="33"/>
      <c r="AF53" s="33"/>
      <c r="AG53" s="33"/>
      <c r="AH53" s="33"/>
      <c r="AI53" s="33"/>
      <c r="AJ53" s="33"/>
      <c r="AK53" s="33"/>
      <c r="AL53" s="33"/>
      <c r="AM53" s="33"/>
      <c r="AN53" s="33"/>
      <c r="AO53" s="33">
        <v>15</v>
      </c>
      <c r="AP53" s="33"/>
      <c r="AQ53" s="33"/>
      <c r="AR53" s="33"/>
      <c r="AS53" s="33"/>
      <c r="AT53" s="33"/>
      <c r="AU53" s="33"/>
      <c r="AV53" s="33"/>
      <c r="AW53" s="33">
        <v>2</v>
      </c>
      <c r="AX53" s="33">
        <v>1</v>
      </c>
      <c r="AY53" s="33">
        <v>0</v>
      </c>
      <c r="AZ53" s="34">
        <v>1</v>
      </c>
      <c r="BA53" s="34">
        <v>1</v>
      </c>
      <c r="BB53" s="34">
        <v>0</v>
      </c>
      <c r="BC53" s="34">
        <v>0</v>
      </c>
      <c r="BD53" s="34">
        <v>0</v>
      </c>
      <c r="BE53" s="34">
        <v>0</v>
      </c>
      <c r="BF53" s="34">
        <v>0</v>
      </c>
      <c r="BG53" s="34">
        <v>0</v>
      </c>
      <c r="BH53" s="34">
        <v>0</v>
      </c>
      <c r="BI53" s="34">
        <v>0</v>
      </c>
      <c r="BJ53" s="34">
        <v>0</v>
      </c>
      <c r="BK53" s="34">
        <v>1</v>
      </c>
      <c r="BL53" s="34">
        <v>0</v>
      </c>
      <c r="BM53" s="34"/>
      <c r="BN53" s="34">
        <v>0</v>
      </c>
      <c r="BO53" s="34">
        <v>0</v>
      </c>
      <c r="BP53" s="34">
        <v>0</v>
      </c>
      <c r="BQ53" s="34">
        <v>0</v>
      </c>
      <c r="BR53" s="34">
        <v>0</v>
      </c>
      <c r="BS53" s="34">
        <v>0</v>
      </c>
      <c r="BT53" s="34">
        <v>0</v>
      </c>
      <c r="BU53" s="34">
        <v>0</v>
      </c>
      <c r="BV53" s="34">
        <v>0</v>
      </c>
      <c r="BW53" s="34">
        <v>1</v>
      </c>
      <c r="BX53" s="34">
        <v>0</v>
      </c>
      <c r="BY53" s="34">
        <v>0</v>
      </c>
      <c r="BZ53" s="34">
        <v>0</v>
      </c>
      <c r="CA53" s="34">
        <v>0</v>
      </c>
      <c r="CB53" s="34">
        <v>0</v>
      </c>
      <c r="CC53" s="34">
        <v>1</v>
      </c>
      <c r="CD53" s="34">
        <v>0</v>
      </c>
      <c r="CE53" s="34">
        <v>0</v>
      </c>
      <c r="CF53" s="34">
        <v>0</v>
      </c>
      <c r="CG53" s="34">
        <v>0</v>
      </c>
      <c r="CH53" s="34">
        <v>1</v>
      </c>
      <c r="CI53" s="34">
        <v>0</v>
      </c>
      <c r="CJ53" s="34">
        <v>0</v>
      </c>
      <c r="CK53" s="34">
        <v>0</v>
      </c>
      <c r="CL53" s="34">
        <v>0</v>
      </c>
      <c r="CM53" s="34">
        <v>0</v>
      </c>
      <c r="CN53" s="34">
        <v>0</v>
      </c>
      <c r="CO53" s="34">
        <v>0</v>
      </c>
      <c r="CP53" s="34">
        <v>0</v>
      </c>
      <c r="CQ53" s="34">
        <v>0</v>
      </c>
      <c r="CR53" s="34">
        <v>0</v>
      </c>
      <c r="CS53" s="34">
        <v>1</v>
      </c>
      <c r="CT53" s="34">
        <v>1</v>
      </c>
      <c r="CU53" s="34">
        <v>0</v>
      </c>
      <c r="CV53" s="34">
        <v>0</v>
      </c>
      <c r="CW53" s="34">
        <v>0</v>
      </c>
      <c r="CX53" s="34">
        <v>0</v>
      </c>
      <c r="CY53" s="34">
        <v>1</v>
      </c>
      <c r="CZ53" s="34">
        <v>0</v>
      </c>
      <c r="DA53" s="34">
        <v>0</v>
      </c>
      <c r="DB53" s="34"/>
      <c r="DC53" s="34">
        <v>0</v>
      </c>
      <c r="DD53" s="34">
        <v>0</v>
      </c>
      <c r="DE53" s="34">
        <v>1</v>
      </c>
      <c r="DF53" s="34">
        <v>0</v>
      </c>
      <c r="DG53" s="34">
        <v>0</v>
      </c>
      <c r="DH53" s="34"/>
      <c r="DI53" s="34"/>
      <c r="DJ53" s="34"/>
      <c r="DK53" s="34"/>
      <c r="DL53" s="34"/>
      <c r="DM53" s="34"/>
      <c r="DN53" s="34"/>
      <c r="DO53" s="34"/>
      <c r="DP53" s="34">
        <v>1</v>
      </c>
      <c r="DQ53" s="34">
        <v>1</v>
      </c>
      <c r="DR53" s="34">
        <v>1</v>
      </c>
      <c r="DS53" s="34">
        <v>1</v>
      </c>
      <c r="DT53" s="34">
        <v>0</v>
      </c>
      <c r="DU53" s="34">
        <v>1</v>
      </c>
      <c r="DV53" s="34">
        <v>0</v>
      </c>
      <c r="DW53" s="34">
        <v>0</v>
      </c>
      <c r="DX53" s="34">
        <v>0</v>
      </c>
      <c r="DY53" s="34">
        <v>1</v>
      </c>
      <c r="DZ53" s="34">
        <v>1</v>
      </c>
      <c r="EA53" s="34">
        <v>0</v>
      </c>
      <c r="EB53" s="34">
        <v>0</v>
      </c>
      <c r="EC53" s="34">
        <v>1</v>
      </c>
      <c r="ED53" s="34">
        <v>1</v>
      </c>
      <c r="EE53" s="34">
        <v>1</v>
      </c>
      <c r="EF53" s="34">
        <v>0</v>
      </c>
      <c r="EG53" s="34">
        <v>0</v>
      </c>
      <c r="EH53" s="34">
        <v>0</v>
      </c>
      <c r="EI53" s="34">
        <v>0</v>
      </c>
      <c r="EJ53" s="34">
        <v>1</v>
      </c>
      <c r="EK53" s="34">
        <v>0</v>
      </c>
      <c r="EL53" s="34">
        <v>0</v>
      </c>
      <c r="EM53" s="34"/>
      <c r="EN53" s="34">
        <v>0</v>
      </c>
      <c r="EO53" s="34">
        <v>1</v>
      </c>
      <c r="EP53" s="34">
        <v>1</v>
      </c>
      <c r="EQ53" s="34">
        <v>0</v>
      </c>
      <c r="ER53" s="34">
        <v>0</v>
      </c>
      <c r="ES53" s="34">
        <v>0</v>
      </c>
      <c r="ET53" s="34">
        <v>0</v>
      </c>
      <c r="EU53" s="34">
        <v>0</v>
      </c>
      <c r="EV53" s="34">
        <v>0</v>
      </c>
      <c r="EW53" s="34">
        <v>0</v>
      </c>
      <c r="EX53" s="34">
        <v>0</v>
      </c>
      <c r="EY53" s="34">
        <v>0</v>
      </c>
      <c r="EZ53" s="34">
        <v>0</v>
      </c>
      <c r="FA53" s="34">
        <v>1</v>
      </c>
      <c r="FB53" s="34">
        <v>1</v>
      </c>
      <c r="FC53" s="34">
        <v>0</v>
      </c>
      <c r="FD53" s="34">
        <v>0</v>
      </c>
      <c r="FE53" s="34">
        <v>0</v>
      </c>
      <c r="FF53" s="34">
        <v>0</v>
      </c>
      <c r="FG53" s="34">
        <v>0</v>
      </c>
      <c r="FH53" s="34">
        <v>0</v>
      </c>
      <c r="FI53" s="34">
        <v>0</v>
      </c>
      <c r="FJ53" s="34">
        <v>0</v>
      </c>
      <c r="FK53" s="34">
        <v>0</v>
      </c>
      <c r="FL53" s="34">
        <v>1</v>
      </c>
      <c r="FM53" s="34">
        <v>0</v>
      </c>
      <c r="FN53" s="34">
        <v>0</v>
      </c>
      <c r="FO53" s="34">
        <v>0</v>
      </c>
      <c r="FP53" s="34">
        <v>0</v>
      </c>
      <c r="FQ53" s="34">
        <v>0</v>
      </c>
      <c r="FR53" s="34">
        <v>0</v>
      </c>
      <c r="FS53" s="34">
        <v>0</v>
      </c>
      <c r="FT53" s="34">
        <v>0</v>
      </c>
      <c r="FU53" s="34">
        <v>0</v>
      </c>
      <c r="FV53" s="34">
        <v>0</v>
      </c>
      <c r="FW53" s="34">
        <v>1</v>
      </c>
      <c r="FX53" s="34">
        <v>1</v>
      </c>
      <c r="FY53" s="34">
        <v>1</v>
      </c>
      <c r="FZ53" s="34">
        <v>0</v>
      </c>
      <c r="GA53" s="34">
        <v>0</v>
      </c>
      <c r="GB53" s="34">
        <v>0</v>
      </c>
      <c r="GC53" s="34">
        <v>0</v>
      </c>
      <c r="GD53" s="34">
        <v>1</v>
      </c>
      <c r="GE53" s="34">
        <v>0</v>
      </c>
      <c r="GF53" s="34">
        <v>1</v>
      </c>
      <c r="GG53" s="34">
        <v>0</v>
      </c>
      <c r="GH53" s="34">
        <v>1</v>
      </c>
      <c r="GI53" s="34">
        <v>1</v>
      </c>
      <c r="GJ53" s="34">
        <v>0</v>
      </c>
      <c r="GK53" s="34">
        <v>0</v>
      </c>
      <c r="GL53" s="34">
        <v>0</v>
      </c>
      <c r="GM53" s="34">
        <v>0</v>
      </c>
      <c r="GN53" s="34">
        <v>0</v>
      </c>
      <c r="GO53" s="34">
        <v>0</v>
      </c>
      <c r="GP53" s="34">
        <v>0</v>
      </c>
      <c r="GQ53" s="34">
        <v>0</v>
      </c>
      <c r="GR53" s="34">
        <v>0</v>
      </c>
      <c r="GS53" s="34">
        <v>0</v>
      </c>
      <c r="GT53" s="34">
        <v>1</v>
      </c>
      <c r="GU53" s="34">
        <v>1</v>
      </c>
      <c r="GV53" s="34">
        <v>1</v>
      </c>
      <c r="GW53" s="34">
        <v>1</v>
      </c>
      <c r="GX53" s="34">
        <v>1</v>
      </c>
      <c r="GY53" s="34">
        <v>1</v>
      </c>
      <c r="GZ53" s="34">
        <v>1</v>
      </c>
      <c r="HA53" s="34">
        <v>1</v>
      </c>
      <c r="HB53" s="34">
        <v>0</v>
      </c>
      <c r="HC53" s="34">
        <v>0</v>
      </c>
      <c r="HD53" s="34">
        <v>0</v>
      </c>
      <c r="HE53" s="34">
        <v>0</v>
      </c>
      <c r="HF53" s="34">
        <v>0</v>
      </c>
      <c r="HG53" s="34">
        <v>0</v>
      </c>
      <c r="HH53" s="34">
        <v>0</v>
      </c>
      <c r="HI53" s="34">
        <v>0</v>
      </c>
      <c r="HJ53" s="34">
        <v>0</v>
      </c>
      <c r="HK53" s="34">
        <v>0</v>
      </c>
      <c r="HL53" s="34">
        <v>0</v>
      </c>
      <c r="HM53" s="34">
        <v>0</v>
      </c>
      <c r="HN53" s="34">
        <v>0</v>
      </c>
      <c r="HO53" s="34">
        <v>0</v>
      </c>
      <c r="HP53" s="34">
        <v>0</v>
      </c>
      <c r="HQ53" s="34">
        <v>0</v>
      </c>
      <c r="HR53" s="34">
        <v>0</v>
      </c>
      <c r="HS53" s="34">
        <v>0</v>
      </c>
      <c r="HT53" s="34">
        <v>0</v>
      </c>
      <c r="HU53" s="34">
        <v>0</v>
      </c>
      <c r="HV53" s="34">
        <v>0</v>
      </c>
      <c r="HW53" s="34">
        <v>0</v>
      </c>
      <c r="HX53" s="34">
        <v>1</v>
      </c>
      <c r="HY53" s="34">
        <v>0</v>
      </c>
      <c r="HZ53" s="34">
        <v>0</v>
      </c>
      <c r="IA53" s="34">
        <v>0</v>
      </c>
      <c r="IB53" s="34">
        <v>1</v>
      </c>
      <c r="IC53" s="34">
        <v>1</v>
      </c>
      <c r="ID53" s="34">
        <v>1</v>
      </c>
      <c r="IE53" s="34">
        <v>1</v>
      </c>
      <c r="IF53" s="34">
        <v>0</v>
      </c>
      <c r="IG53" s="34">
        <v>0</v>
      </c>
      <c r="IH53" s="34">
        <v>0</v>
      </c>
      <c r="II53" s="34">
        <v>0</v>
      </c>
      <c r="IJ53" s="34">
        <v>0</v>
      </c>
      <c r="IK53" s="34">
        <v>0</v>
      </c>
      <c r="IL53" s="34">
        <v>0</v>
      </c>
      <c r="IM53" s="34">
        <v>0</v>
      </c>
      <c r="IN53" s="34">
        <v>0</v>
      </c>
      <c r="IO53" s="34">
        <v>0</v>
      </c>
      <c r="IP53" s="34">
        <v>0</v>
      </c>
      <c r="IQ53" s="34">
        <v>0</v>
      </c>
      <c r="IR53" s="34">
        <v>0</v>
      </c>
      <c r="IS53" s="34">
        <v>0</v>
      </c>
      <c r="IT53" s="34">
        <v>0</v>
      </c>
      <c r="IU53" s="34">
        <v>0</v>
      </c>
      <c r="IV53" s="34">
        <v>0</v>
      </c>
      <c r="IW53" s="34">
        <v>0</v>
      </c>
      <c r="IX53" s="34">
        <v>0</v>
      </c>
      <c r="IY53" s="34">
        <v>0</v>
      </c>
      <c r="IZ53" s="34">
        <v>0</v>
      </c>
      <c r="JA53" s="34">
        <v>0</v>
      </c>
      <c r="JB53" s="34">
        <v>1</v>
      </c>
      <c r="JC53" s="34">
        <v>1</v>
      </c>
      <c r="JD53" s="34">
        <v>2</v>
      </c>
      <c r="JE53" s="34">
        <v>3</v>
      </c>
      <c r="JF53" s="34">
        <v>3</v>
      </c>
      <c r="JG53" s="34">
        <v>3</v>
      </c>
      <c r="JH53" s="46">
        <v>2</v>
      </c>
      <c r="JI53" s="46">
        <v>2</v>
      </c>
      <c r="JJ53" s="46">
        <v>1</v>
      </c>
      <c r="JK53" s="46">
        <v>2</v>
      </c>
      <c r="JL53" s="35">
        <v>1</v>
      </c>
      <c r="JM53" s="35">
        <v>2</v>
      </c>
      <c r="JN53" s="46">
        <v>1</v>
      </c>
      <c r="JO53" s="46">
        <v>2</v>
      </c>
      <c r="JP53" s="35">
        <v>1</v>
      </c>
      <c r="JQ53" s="35">
        <v>2</v>
      </c>
      <c r="JR53" s="46">
        <v>0</v>
      </c>
      <c r="JS53" s="35">
        <v>0</v>
      </c>
      <c r="JT53" s="35"/>
      <c r="JU53" s="35">
        <v>3</v>
      </c>
      <c r="JV53" s="35">
        <v>3</v>
      </c>
      <c r="JW53" s="35">
        <v>3</v>
      </c>
      <c r="JX53" s="35">
        <v>3</v>
      </c>
      <c r="JY53" s="35">
        <v>3</v>
      </c>
      <c r="JZ53" s="35">
        <v>3</v>
      </c>
      <c r="KA53" s="35">
        <v>3</v>
      </c>
      <c r="KB53" s="35">
        <v>3</v>
      </c>
      <c r="KC53" s="35">
        <v>0</v>
      </c>
      <c r="KD53" s="46">
        <v>0</v>
      </c>
      <c r="KE53" s="35">
        <v>0</v>
      </c>
      <c r="KF53" s="35">
        <v>0</v>
      </c>
      <c r="KG53" s="36">
        <v>1</v>
      </c>
      <c r="KH53" s="36">
        <v>1</v>
      </c>
      <c r="KI53" s="36">
        <v>1</v>
      </c>
      <c r="KJ53" s="36">
        <v>1</v>
      </c>
      <c r="KK53" s="36">
        <v>1</v>
      </c>
      <c r="KL53" s="36">
        <v>1</v>
      </c>
      <c r="KM53" s="36">
        <v>1</v>
      </c>
      <c r="KN53" s="36">
        <v>3</v>
      </c>
      <c r="KO53" s="36"/>
      <c r="KP53" s="36">
        <v>3</v>
      </c>
      <c r="KQ53" s="36">
        <v>2</v>
      </c>
      <c r="KR53" s="36">
        <v>2</v>
      </c>
      <c r="KS53" s="36">
        <v>3</v>
      </c>
      <c r="KT53" s="36">
        <v>3</v>
      </c>
      <c r="KU53" s="36">
        <v>0</v>
      </c>
      <c r="KV53" s="36">
        <v>3</v>
      </c>
      <c r="KW53" s="36">
        <v>0</v>
      </c>
      <c r="KX53" s="36">
        <v>3</v>
      </c>
      <c r="KY53" s="36">
        <v>0</v>
      </c>
      <c r="KZ53" s="36">
        <v>3</v>
      </c>
      <c r="LA53" s="36">
        <v>0</v>
      </c>
      <c r="LB53" s="36">
        <v>3</v>
      </c>
      <c r="LC53" s="36">
        <v>0</v>
      </c>
      <c r="LD53" s="36">
        <v>3</v>
      </c>
      <c r="LE53" s="36">
        <v>0</v>
      </c>
      <c r="LF53" s="36">
        <v>1</v>
      </c>
      <c r="LG53" s="36">
        <v>1</v>
      </c>
      <c r="LH53" s="36">
        <v>3</v>
      </c>
      <c r="LI53" s="36">
        <v>0</v>
      </c>
      <c r="LJ53" s="36">
        <v>3</v>
      </c>
      <c r="LK53" s="36">
        <v>0</v>
      </c>
      <c r="LL53" s="36">
        <v>1</v>
      </c>
      <c r="LM53" s="36">
        <v>1</v>
      </c>
      <c r="LN53" s="36">
        <v>0</v>
      </c>
      <c r="LO53" s="36">
        <v>1</v>
      </c>
      <c r="LP53" s="36">
        <v>1</v>
      </c>
      <c r="LQ53" s="36">
        <v>0</v>
      </c>
      <c r="LR53" s="36">
        <v>0</v>
      </c>
      <c r="LS53" s="36">
        <v>1</v>
      </c>
      <c r="LT53" s="36">
        <v>1</v>
      </c>
      <c r="LU53" s="36">
        <v>1</v>
      </c>
      <c r="LV53" s="36">
        <v>1</v>
      </c>
      <c r="LW53" s="36">
        <v>1</v>
      </c>
      <c r="LX53" s="36">
        <v>0</v>
      </c>
      <c r="LY53" s="36">
        <v>0</v>
      </c>
      <c r="LZ53" s="36">
        <v>1</v>
      </c>
      <c r="MA53" s="36">
        <v>1</v>
      </c>
      <c r="MB53" s="36">
        <v>1</v>
      </c>
      <c r="MC53" s="36">
        <v>1</v>
      </c>
      <c r="MD53" s="36">
        <v>1</v>
      </c>
      <c r="ME53" s="36">
        <v>3</v>
      </c>
      <c r="MF53" s="36">
        <v>1</v>
      </c>
      <c r="MG53" s="36">
        <v>1</v>
      </c>
      <c r="MH53" s="36">
        <v>1</v>
      </c>
      <c r="MI53" s="36">
        <v>1</v>
      </c>
      <c r="MJ53" s="36">
        <v>1</v>
      </c>
      <c r="MK53" s="36">
        <v>1</v>
      </c>
      <c r="ML53" s="36">
        <v>1</v>
      </c>
      <c r="MM53" s="36">
        <v>1</v>
      </c>
      <c r="MN53" s="36">
        <v>1</v>
      </c>
      <c r="MO53" s="36">
        <v>1</v>
      </c>
      <c r="MP53" s="36">
        <v>1</v>
      </c>
      <c r="MQ53" s="36">
        <v>1</v>
      </c>
      <c r="MR53" s="36">
        <v>0</v>
      </c>
      <c r="MS53" s="36">
        <v>0</v>
      </c>
      <c r="MT53" s="36">
        <v>1</v>
      </c>
      <c r="MU53" s="36">
        <v>0</v>
      </c>
      <c r="MV53" s="36">
        <v>0</v>
      </c>
      <c r="MW53" s="36">
        <v>1</v>
      </c>
      <c r="MX53" s="36"/>
      <c r="MY53" s="37">
        <v>0</v>
      </c>
      <c r="MZ53" s="37">
        <v>1</v>
      </c>
      <c r="NA53" s="37">
        <v>1</v>
      </c>
      <c r="NB53" s="37">
        <v>1</v>
      </c>
      <c r="NC53" s="37">
        <v>1</v>
      </c>
      <c r="ND53" s="37">
        <v>0</v>
      </c>
      <c r="NE53" s="46">
        <v>0</v>
      </c>
      <c r="NF53" s="46">
        <v>0</v>
      </c>
      <c r="NG53" s="37">
        <v>1</v>
      </c>
      <c r="NH53" s="37">
        <v>1</v>
      </c>
      <c r="NI53" s="37">
        <v>1</v>
      </c>
      <c r="NJ53" s="37">
        <v>1</v>
      </c>
    </row>
    <row r="54" spans="1:374" x14ac:dyDescent="0.25">
      <c r="A54" s="2">
        <v>99</v>
      </c>
      <c r="B54" s="2" t="s">
        <v>114</v>
      </c>
      <c r="C54" s="31">
        <v>44074.395138888889</v>
      </c>
      <c r="D54" s="32" t="s">
        <v>219</v>
      </c>
      <c r="E54" s="32" t="s">
        <v>413</v>
      </c>
      <c r="F54" s="32" t="s">
        <v>414</v>
      </c>
      <c r="G54" s="32" t="s">
        <v>415</v>
      </c>
      <c r="H54" s="33" t="s">
        <v>230</v>
      </c>
      <c r="I54" s="33" t="s">
        <v>231</v>
      </c>
      <c r="J54" s="33" t="s">
        <v>416</v>
      </c>
      <c r="K54" s="33">
        <v>1</v>
      </c>
      <c r="L54" s="33">
        <v>108</v>
      </c>
      <c r="M54" s="33">
        <v>5</v>
      </c>
      <c r="N54" s="33"/>
      <c r="O54" s="33"/>
      <c r="P54" s="33"/>
      <c r="Q54" s="33"/>
      <c r="R54" s="33">
        <v>2</v>
      </c>
      <c r="S54" s="33"/>
      <c r="T54" s="33"/>
      <c r="U54" s="33"/>
      <c r="V54" s="33"/>
      <c r="W54" s="33"/>
      <c r="X54" s="33"/>
      <c r="Y54" s="33"/>
      <c r="Z54" s="33"/>
      <c r="AA54" s="33"/>
      <c r="AB54" s="33"/>
      <c r="AC54" s="33"/>
      <c r="AD54" s="33"/>
      <c r="AE54" s="33"/>
      <c r="AF54" s="33"/>
      <c r="AG54" s="33"/>
      <c r="AH54" s="33"/>
      <c r="AI54" s="33"/>
      <c r="AJ54" s="33"/>
      <c r="AK54" s="33"/>
      <c r="AL54" s="33"/>
      <c r="AM54" s="33"/>
      <c r="AN54" s="33"/>
      <c r="AO54" s="33">
        <v>17</v>
      </c>
      <c r="AP54" s="33"/>
      <c r="AQ54" s="33"/>
      <c r="AR54" s="33"/>
      <c r="AS54" s="33"/>
      <c r="AT54" s="33"/>
      <c r="AU54" s="33"/>
      <c r="AV54" s="33"/>
      <c r="AW54" s="33">
        <v>2</v>
      </c>
      <c r="AX54" s="33">
        <v>2</v>
      </c>
      <c r="AY54" s="33">
        <v>0</v>
      </c>
      <c r="AZ54" s="34">
        <v>1</v>
      </c>
      <c r="BA54" s="34">
        <v>1</v>
      </c>
      <c r="BB54" s="34">
        <v>1</v>
      </c>
      <c r="BC54" s="34">
        <v>0</v>
      </c>
      <c r="BD54" s="34">
        <v>0</v>
      </c>
      <c r="BE54" s="34">
        <v>0</v>
      </c>
      <c r="BF54" s="34">
        <v>0</v>
      </c>
      <c r="BG54" s="34">
        <v>0</v>
      </c>
      <c r="BH54" s="34">
        <v>0</v>
      </c>
      <c r="BI54" s="34">
        <v>0</v>
      </c>
      <c r="BJ54" s="34">
        <v>1</v>
      </c>
      <c r="BK54" s="34">
        <v>0</v>
      </c>
      <c r="BL54" s="34">
        <v>1</v>
      </c>
      <c r="BM54" s="34"/>
      <c r="BN54" s="34">
        <v>0</v>
      </c>
      <c r="BO54" s="34">
        <v>0</v>
      </c>
      <c r="BP54" s="34">
        <v>0</v>
      </c>
      <c r="BQ54" s="34">
        <v>0</v>
      </c>
      <c r="BR54" s="34">
        <v>0</v>
      </c>
      <c r="BS54" s="34">
        <v>0</v>
      </c>
      <c r="BT54" s="34">
        <v>0</v>
      </c>
      <c r="BU54" s="34">
        <v>0</v>
      </c>
      <c r="BV54" s="34">
        <v>0</v>
      </c>
      <c r="BW54" s="34">
        <v>1</v>
      </c>
      <c r="BX54" s="34">
        <v>0</v>
      </c>
      <c r="BY54" s="34">
        <v>0</v>
      </c>
      <c r="BZ54" s="34">
        <v>0</v>
      </c>
      <c r="CA54" s="34">
        <v>0</v>
      </c>
      <c r="CB54" s="34">
        <v>0</v>
      </c>
      <c r="CC54" s="34">
        <v>1</v>
      </c>
      <c r="CD54" s="34">
        <v>0</v>
      </c>
      <c r="CE54" s="34">
        <v>0</v>
      </c>
      <c r="CF54" s="34">
        <v>0</v>
      </c>
      <c r="CG54" s="34">
        <v>0</v>
      </c>
      <c r="CH54" s="34">
        <v>0</v>
      </c>
      <c r="CI54" s="34">
        <v>0</v>
      </c>
      <c r="CJ54" s="34">
        <v>0</v>
      </c>
      <c r="CK54" s="34">
        <v>0</v>
      </c>
      <c r="CL54" s="34">
        <v>0</v>
      </c>
      <c r="CM54" s="34">
        <v>0</v>
      </c>
      <c r="CN54" s="34">
        <v>0</v>
      </c>
      <c r="CO54" s="34">
        <v>0</v>
      </c>
      <c r="CP54" s="34">
        <v>0</v>
      </c>
      <c r="CQ54" s="34">
        <v>0</v>
      </c>
      <c r="CR54" s="34">
        <v>0</v>
      </c>
      <c r="CS54" s="34">
        <v>0</v>
      </c>
      <c r="CT54" s="34"/>
      <c r="CU54" s="34"/>
      <c r="CV54" s="34"/>
      <c r="CW54" s="34"/>
      <c r="CX54" s="34"/>
      <c r="CY54" s="34"/>
      <c r="CZ54" s="34"/>
      <c r="DA54" s="34"/>
      <c r="DB54" s="34"/>
      <c r="DC54" s="34"/>
      <c r="DD54" s="34"/>
      <c r="DE54" s="34"/>
      <c r="DF54" s="34"/>
      <c r="DG54" s="34"/>
      <c r="DH54" s="34"/>
      <c r="DI54" s="34"/>
      <c r="DJ54" s="34"/>
      <c r="DK54" s="34"/>
      <c r="DL54" s="34"/>
      <c r="DM54" s="34"/>
      <c r="DN54" s="34"/>
      <c r="DO54" s="34"/>
      <c r="DP54" s="34">
        <v>1</v>
      </c>
      <c r="DQ54" s="34">
        <v>1</v>
      </c>
      <c r="DR54" s="34">
        <v>0</v>
      </c>
      <c r="DS54" s="34">
        <v>1</v>
      </c>
      <c r="DT54" s="34">
        <v>0</v>
      </c>
      <c r="DU54" s="34">
        <v>0</v>
      </c>
      <c r="DV54" s="34">
        <v>0</v>
      </c>
      <c r="DW54" s="34">
        <v>0</v>
      </c>
      <c r="DX54" s="34">
        <v>1</v>
      </c>
      <c r="DY54" s="34">
        <v>1</v>
      </c>
      <c r="DZ54" s="34">
        <v>1</v>
      </c>
      <c r="EA54" s="34">
        <v>0</v>
      </c>
      <c r="EB54" s="34">
        <v>0</v>
      </c>
      <c r="EC54" s="34">
        <v>1</v>
      </c>
      <c r="ED54" s="34">
        <v>1</v>
      </c>
      <c r="EE54" s="34">
        <v>1</v>
      </c>
      <c r="EF54" s="34">
        <v>0</v>
      </c>
      <c r="EG54" s="34">
        <v>0</v>
      </c>
      <c r="EH54" s="34">
        <v>0</v>
      </c>
      <c r="EI54" s="34">
        <v>0</v>
      </c>
      <c r="EJ54" s="34">
        <v>1</v>
      </c>
      <c r="EK54" s="34">
        <v>0</v>
      </c>
      <c r="EL54" s="34">
        <v>1</v>
      </c>
      <c r="EM54" s="34"/>
      <c r="EN54" s="34">
        <v>0</v>
      </c>
      <c r="EO54" s="34">
        <v>0</v>
      </c>
      <c r="EP54" s="34">
        <v>1</v>
      </c>
      <c r="EQ54" s="34">
        <v>0</v>
      </c>
      <c r="ER54" s="34">
        <v>0</v>
      </c>
      <c r="ES54" s="34">
        <v>0</v>
      </c>
      <c r="ET54" s="34">
        <v>0</v>
      </c>
      <c r="EU54" s="34">
        <v>0</v>
      </c>
      <c r="EV54" s="34">
        <v>0</v>
      </c>
      <c r="EW54" s="34">
        <v>0</v>
      </c>
      <c r="EX54" s="34">
        <v>0</v>
      </c>
      <c r="EY54" s="34">
        <v>0</v>
      </c>
      <c r="EZ54" s="34">
        <v>0</v>
      </c>
      <c r="FA54" s="34">
        <v>1</v>
      </c>
      <c r="FB54" s="34">
        <v>1</v>
      </c>
      <c r="FC54" s="34">
        <v>0</v>
      </c>
      <c r="FD54" s="34">
        <v>0</v>
      </c>
      <c r="FE54" s="34">
        <v>0</v>
      </c>
      <c r="FF54" s="34">
        <v>1</v>
      </c>
      <c r="FG54" s="34">
        <v>1</v>
      </c>
      <c r="FH54" s="34">
        <v>0</v>
      </c>
      <c r="FI54" s="34">
        <v>1</v>
      </c>
      <c r="FJ54" s="34">
        <v>0</v>
      </c>
      <c r="FK54" s="34">
        <v>0</v>
      </c>
      <c r="FL54" s="34">
        <v>1</v>
      </c>
      <c r="FM54" s="34">
        <v>1</v>
      </c>
      <c r="FN54" s="34">
        <v>0</v>
      </c>
      <c r="FO54" s="34">
        <v>0</v>
      </c>
      <c r="FP54" s="34">
        <v>0</v>
      </c>
      <c r="FQ54" s="34">
        <v>0</v>
      </c>
      <c r="FR54" s="34">
        <v>0</v>
      </c>
      <c r="FS54" s="34">
        <v>0</v>
      </c>
      <c r="FT54" s="34">
        <v>0</v>
      </c>
      <c r="FU54" s="34">
        <v>0</v>
      </c>
      <c r="FV54" s="34">
        <v>0</v>
      </c>
      <c r="FW54" s="34">
        <v>1</v>
      </c>
      <c r="FX54" s="34">
        <v>1</v>
      </c>
      <c r="FY54" s="34">
        <v>1</v>
      </c>
      <c r="FZ54" s="34">
        <v>1</v>
      </c>
      <c r="GA54" s="34">
        <v>0</v>
      </c>
      <c r="GB54" s="34">
        <v>0</v>
      </c>
      <c r="GC54" s="34">
        <v>1</v>
      </c>
      <c r="GD54" s="34">
        <v>1</v>
      </c>
      <c r="GE54" s="34">
        <v>0</v>
      </c>
      <c r="GF54" s="34">
        <v>1</v>
      </c>
      <c r="GG54" s="34">
        <v>0</v>
      </c>
      <c r="GH54" s="34">
        <v>1</v>
      </c>
      <c r="GI54" s="34">
        <v>1</v>
      </c>
      <c r="GJ54" s="34">
        <v>1</v>
      </c>
      <c r="GK54" s="34">
        <v>0</v>
      </c>
      <c r="GL54" s="34">
        <v>0</v>
      </c>
      <c r="GM54" s="34">
        <v>0</v>
      </c>
      <c r="GN54" s="34">
        <v>0</v>
      </c>
      <c r="GO54" s="34">
        <v>0</v>
      </c>
      <c r="GP54" s="34">
        <v>0</v>
      </c>
      <c r="GQ54" s="34">
        <v>0</v>
      </c>
      <c r="GR54" s="34">
        <v>0</v>
      </c>
      <c r="GS54" s="34">
        <v>0</v>
      </c>
      <c r="GT54" s="34">
        <v>1</v>
      </c>
      <c r="GU54" s="34">
        <v>1</v>
      </c>
      <c r="GV54" s="34">
        <v>1</v>
      </c>
      <c r="GW54" s="34">
        <v>1</v>
      </c>
      <c r="GX54" s="34">
        <v>1</v>
      </c>
      <c r="GY54" s="34">
        <v>1</v>
      </c>
      <c r="GZ54" s="34">
        <v>1</v>
      </c>
      <c r="HA54" s="34">
        <v>1</v>
      </c>
      <c r="HB54" s="34">
        <v>0</v>
      </c>
      <c r="HC54" s="34">
        <v>0</v>
      </c>
      <c r="HD54" s="34">
        <v>0</v>
      </c>
      <c r="HE54" s="34">
        <v>0</v>
      </c>
      <c r="HF54" s="34">
        <v>0</v>
      </c>
      <c r="HG54" s="34">
        <v>0</v>
      </c>
      <c r="HH54" s="34">
        <v>0</v>
      </c>
      <c r="HI54" s="34">
        <v>0</v>
      </c>
      <c r="HJ54" s="34">
        <v>0</v>
      </c>
      <c r="HK54" s="34">
        <v>0</v>
      </c>
      <c r="HL54" s="34">
        <v>0</v>
      </c>
      <c r="HM54" s="34">
        <v>0</v>
      </c>
      <c r="HN54" s="34">
        <v>0</v>
      </c>
      <c r="HO54" s="34">
        <v>0</v>
      </c>
      <c r="HP54" s="34">
        <v>0</v>
      </c>
      <c r="HQ54" s="34">
        <v>0</v>
      </c>
      <c r="HR54" s="34">
        <v>0</v>
      </c>
      <c r="HS54" s="34">
        <v>0</v>
      </c>
      <c r="HT54" s="34">
        <v>0</v>
      </c>
      <c r="HU54" s="34">
        <v>0</v>
      </c>
      <c r="HV54" s="34">
        <v>0</v>
      </c>
      <c r="HW54" s="34">
        <v>0</v>
      </c>
      <c r="HX54" s="34">
        <v>1</v>
      </c>
      <c r="HY54" s="34">
        <v>0</v>
      </c>
      <c r="HZ54" s="34">
        <v>0</v>
      </c>
      <c r="IA54" s="34">
        <v>0</v>
      </c>
      <c r="IB54" s="34">
        <v>1</v>
      </c>
      <c r="IC54" s="34">
        <v>1</v>
      </c>
      <c r="ID54" s="34">
        <v>1</v>
      </c>
      <c r="IE54" s="34">
        <v>1</v>
      </c>
      <c r="IF54" s="34">
        <v>1</v>
      </c>
      <c r="IG54" s="34">
        <v>0</v>
      </c>
      <c r="IH54" s="34">
        <v>0</v>
      </c>
      <c r="II54" s="34">
        <v>0</v>
      </c>
      <c r="IJ54" s="34">
        <v>0</v>
      </c>
      <c r="IK54" s="34">
        <v>0</v>
      </c>
      <c r="IL54" s="34">
        <v>1</v>
      </c>
      <c r="IM54" s="34">
        <v>0</v>
      </c>
      <c r="IN54" s="34">
        <v>0</v>
      </c>
      <c r="IO54" s="34">
        <v>0</v>
      </c>
      <c r="IP54" s="34">
        <v>0</v>
      </c>
      <c r="IQ54" s="34">
        <v>0</v>
      </c>
      <c r="IR54" s="34">
        <v>0</v>
      </c>
      <c r="IS54" s="34">
        <v>0</v>
      </c>
      <c r="IT54" s="34">
        <v>0</v>
      </c>
      <c r="IU54" s="34">
        <v>0</v>
      </c>
      <c r="IV54" s="34">
        <v>0</v>
      </c>
      <c r="IW54" s="34">
        <v>0</v>
      </c>
      <c r="IX54" s="34">
        <v>0</v>
      </c>
      <c r="IY54" s="34">
        <v>0</v>
      </c>
      <c r="IZ54" s="34">
        <v>0</v>
      </c>
      <c r="JA54" s="34">
        <v>0</v>
      </c>
      <c r="JB54" s="34">
        <v>0</v>
      </c>
      <c r="JC54" s="34">
        <v>0</v>
      </c>
      <c r="JD54" s="34">
        <v>3</v>
      </c>
      <c r="JE54" s="34">
        <v>1</v>
      </c>
      <c r="JF54" s="34">
        <v>1</v>
      </c>
      <c r="JG54" s="34">
        <v>1</v>
      </c>
      <c r="JH54" s="46">
        <v>2</v>
      </c>
      <c r="JI54" s="46">
        <v>2</v>
      </c>
      <c r="JJ54" s="46">
        <v>1</v>
      </c>
      <c r="JK54" s="46">
        <v>1</v>
      </c>
      <c r="JL54" s="35">
        <v>1</v>
      </c>
      <c r="JM54" s="35">
        <v>2</v>
      </c>
      <c r="JN54" s="46">
        <v>1</v>
      </c>
      <c r="JO54" s="46">
        <v>1</v>
      </c>
      <c r="JP54" s="35">
        <v>1</v>
      </c>
      <c r="JQ54" s="35">
        <v>2</v>
      </c>
      <c r="JR54" s="46">
        <v>1</v>
      </c>
      <c r="JS54" s="35">
        <v>0</v>
      </c>
      <c r="JT54" s="35">
        <v>3</v>
      </c>
      <c r="JU54" s="35">
        <v>3</v>
      </c>
      <c r="JV54" s="35">
        <v>1</v>
      </c>
      <c r="JW54" s="35">
        <v>1</v>
      </c>
      <c r="JX54" s="35">
        <v>1</v>
      </c>
      <c r="JY54" s="35">
        <v>1</v>
      </c>
      <c r="JZ54" s="35">
        <v>3</v>
      </c>
      <c r="KA54" s="35">
        <v>2</v>
      </c>
      <c r="KB54" s="35">
        <v>2</v>
      </c>
      <c r="KC54" s="35">
        <v>0</v>
      </c>
      <c r="KD54" s="46">
        <v>1</v>
      </c>
      <c r="KE54" s="35">
        <v>0</v>
      </c>
      <c r="KF54" s="35">
        <v>1</v>
      </c>
      <c r="KG54" s="36">
        <v>1</v>
      </c>
      <c r="KH54" s="36">
        <v>1</v>
      </c>
      <c r="KI54" s="36">
        <v>1</v>
      </c>
      <c r="KJ54" s="36">
        <v>1</v>
      </c>
      <c r="KK54" s="36">
        <v>1</v>
      </c>
      <c r="KL54" s="36">
        <v>1</v>
      </c>
      <c r="KM54" s="36">
        <v>1</v>
      </c>
      <c r="KN54" s="36">
        <v>1</v>
      </c>
      <c r="KO54" s="36"/>
      <c r="KP54" s="36">
        <v>1</v>
      </c>
      <c r="KQ54" s="36">
        <v>1</v>
      </c>
      <c r="KR54" s="36">
        <v>1</v>
      </c>
      <c r="KS54" s="36">
        <v>3</v>
      </c>
      <c r="KT54" s="36">
        <v>3</v>
      </c>
      <c r="KU54" s="36">
        <v>0</v>
      </c>
      <c r="KV54" s="36">
        <v>3</v>
      </c>
      <c r="KW54" s="36">
        <v>0</v>
      </c>
      <c r="KX54" s="36">
        <v>3</v>
      </c>
      <c r="KY54" s="36">
        <v>0</v>
      </c>
      <c r="KZ54" s="36">
        <v>3</v>
      </c>
      <c r="LA54" s="36">
        <v>0</v>
      </c>
      <c r="LB54" s="36">
        <v>1</v>
      </c>
      <c r="LC54" s="36">
        <v>0</v>
      </c>
      <c r="LD54" s="36">
        <v>3</v>
      </c>
      <c r="LE54" s="36">
        <v>0</v>
      </c>
      <c r="LF54" s="36">
        <v>1</v>
      </c>
      <c r="LG54" s="36">
        <v>1</v>
      </c>
      <c r="LH54" s="36">
        <v>1</v>
      </c>
      <c r="LI54" s="36">
        <v>0</v>
      </c>
      <c r="LJ54" s="36">
        <v>1</v>
      </c>
      <c r="LK54" s="36">
        <v>0</v>
      </c>
      <c r="LL54" s="36">
        <v>0</v>
      </c>
      <c r="LM54" s="36">
        <v>1</v>
      </c>
      <c r="LN54" s="36">
        <v>0</v>
      </c>
      <c r="LO54" s="36">
        <v>0</v>
      </c>
      <c r="LP54" s="36">
        <v>0</v>
      </c>
      <c r="LQ54" s="36">
        <v>0</v>
      </c>
      <c r="LR54" s="36">
        <v>0</v>
      </c>
      <c r="LS54" s="36">
        <v>1</v>
      </c>
      <c r="LT54" s="36">
        <v>1</v>
      </c>
      <c r="LU54" s="36">
        <v>1</v>
      </c>
      <c r="LV54" s="36">
        <v>1</v>
      </c>
      <c r="LW54" s="36">
        <v>1</v>
      </c>
      <c r="LX54" s="36">
        <v>0</v>
      </c>
      <c r="LY54" s="36">
        <v>0</v>
      </c>
      <c r="LZ54" s="36">
        <v>1</v>
      </c>
      <c r="MA54" s="36">
        <v>1</v>
      </c>
      <c r="MB54" s="36">
        <v>3</v>
      </c>
      <c r="MC54" s="36">
        <v>1</v>
      </c>
      <c r="MD54" s="36">
        <v>1</v>
      </c>
      <c r="ME54" s="36">
        <v>1</v>
      </c>
      <c r="MF54" s="36">
        <v>1</v>
      </c>
      <c r="MG54" s="36">
        <v>1</v>
      </c>
      <c r="MH54" s="36">
        <v>1</v>
      </c>
      <c r="MI54" s="36">
        <v>1</v>
      </c>
      <c r="MJ54" s="36">
        <v>1</v>
      </c>
      <c r="MK54" s="36">
        <v>1</v>
      </c>
      <c r="ML54" s="36">
        <v>2</v>
      </c>
      <c r="MM54" s="36">
        <v>1</v>
      </c>
      <c r="MN54" s="36">
        <v>1</v>
      </c>
      <c r="MO54" s="36">
        <v>1</v>
      </c>
      <c r="MP54" s="36">
        <v>1</v>
      </c>
      <c r="MQ54" s="36">
        <v>1</v>
      </c>
      <c r="MR54" s="36">
        <v>1</v>
      </c>
      <c r="MS54" s="36">
        <v>0</v>
      </c>
      <c r="MT54" s="36">
        <v>1</v>
      </c>
      <c r="MU54" s="36">
        <v>1</v>
      </c>
      <c r="MV54" s="36">
        <v>0</v>
      </c>
      <c r="MW54" s="36">
        <v>1</v>
      </c>
      <c r="MX54" s="36"/>
      <c r="MY54" s="37">
        <v>1</v>
      </c>
      <c r="MZ54" s="37">
        <v>1</v>
      </c>
      <c r="NA54" s="37">
        <v>1</v>
      </c>
      <c r="NB54" s="37">
        <v>1</v>
      </c>
      <c r="NC54" s="37">
        <v>0</v>
      </c>
      <c r="ND54" s="37">
        <v>0</v>
      </c>
      <c r="NE54" s="46">
        <v>0</v>
      </c>
      <c r="NF54" s="46">
        <v>0</v>
      </c>
      <c r="NG54" s="37">
        <v>1</v>
      </c>
      <c r="NH54" s="37">
        <v>1</v>
      </c>
      <c r="NI54" s="37">
        <v>1</v>
      </c>
      <c r="NJ54" s="37">
        <v>0</v>
      </c>
    </row>
    <row r="55" spans="1:374" x14ac:dyDescent="0.25">
      <c r="A55" s="2">
        <v>100</v>
      </c>
      <c r="B55" s="2" t="s">
        <v>114</v>
      </c>
      <c r="C55" s="31">
        <v>44074.415277777778</v>
      </c>
      <c r="D55" s="32" t="s">
        <v>219</v>
      </c>
      <c r="E55" s="32" t="s">
        <v>417</v>
      </c>
      <c r="F55" s="32" t="s">
        <v>418</v>
      </c>
      <c r="G55" s="32" t="s">
        <v>419</v>
      </c>
      <c r="H55" s="33" t="s">
        <v>230</v>
      </c>
      <c r="I55" s="33" t="s">
        <v>231</v>
      </c>
      <c r="J55" s="33" t="s">
        <v>420</v>
      </c>
      <c r="K55" s="33">
        <v>2</v>
      </c>
      <c r="L55" s="33">
        <v>111</v>
      </c>
      <c r="M55" s="33">
        <v>5</v>
      </c>
      <c r="N55" s="33"/>
      <c r="O55" s="33"/>
      <c r="P55" s="33"/>
      <c r="Q55" s="33"/>
      <c r="R55" s="33">
        <v>2</v>
      </c>
      <c r="S55" s="33"/>
      <c r="T55" s="33"/>
      <c r="U55" s="33"/>
      <c r="V55" s="33"/>
      <c r="W55" s="33"/>
      <c r="X55" s="33"/>
      <c r="Y55" s="33"/>
      <c r="Z55" s="33"/>
      <c r="AA55" s="33"/>
      <c r="AB55" s="33"/>
      <c r="AC55" s="33"/>
      <c r="AD55" s="33"/>
      <c r="AE55" s="33"/>
      <c r="AF55" s="33"/>
      <c r="AG55" s="33"/>
      <c r="AH55" s="33"/>
      <c r="AI55" s="33"/>
      <c r="AJ55" s="33"/>
      <c r="AK55" s="33"/>
      <c r="AL55" s="33"/>
      <c r="AM55" s="33"/>
      <c r="AN55" s="33"/>
      <c r="AO55" s="33">
        <v>3</v>
      </c>
      <c r="AP55" s="33"/>
      <c r="AQ55" s="33"/>
      <c r="AR55" s="33"/>
      <c r="AS55" s="33"/>
      <c r="AT55" s="33"/>
      <c r="AU55" s="33"/>
      <c r="AV55" s="33"/>
      <c r="AW55" s="33">
        <v>2</v>
      </c>
      <c r="AX55" s="33">
        <v>3</v>
      </c>
      <c r="AY55" s="33">
        <v>1</v>
      </c>
      <c r="AZ55" s="34">
        <v>1</v>
      </c>
      <c r="BA55" s="34">
        <v>0</v>
      </c>
      <c r="BB55" s="34">
        <v>0</v>
      </c>
      <c r="BC55" s="34">
        <v>0</v>
      </c>
      <c r="BD55" s="34">
        <v>0</v>
      </c>
      <c r="BE55" s="34">
        <v>0</v>
      </c>
      <c r="BF55" s="34">
        <v>1</v>
      </c>
      <c r="BG55" s="34">
        <v>0</v>
      </c>
      <c r="BH55" s="34">
        <v>0</v>
      </c>
      <c r="BI55" s="34">
        <v>0</v>
      </c>
      <c r="BJ55" s="34">
        <v>1</v>
      </c>
      <c r="BK55" s="34">
        <v>1</v>
      </c>
      <c r="BL55" s="34">
        <v>0</v>
      </c>
      <c r="BM55" s="34"/>
      <c r="BN55" s="34">
        <v>0</v>
      </c>
      <c r="BO55" s="34">
        <v>0</v>
      </c>
      <c r="BP55" s="34">
        <v>0</v>
      </c>
      <c r="BQ55" s="34">
        <v>0</v>
      </c>
      <c r="BR55" s="34">
        <v>0</v>
      </c>
      <c r="BS55" s="34">
        <v>0</v>
      </c>
      <c r="BT55" s="34">
        <v>0</v>
      </c>
      <c r="BU55" s="34">
        <v>0</v>
      </c>
      <c r="BV55" s="34">
        <v>0</v>
      </c>
      <c r="BW55" s="34">
        <v>1</v>
      </c>
      <c r="BX55" s="34">
        <v>0</v>
      </c>
      <c r="BY55" s="34">
        <v>0</v>
      </c>
      <c r="BZ55" s="34">
        <v>0</v>
      </c>
      <c r="CA55" s="34">
        <v>0</v>
      </c>
      <c r="CB55" s="34">
        <v>0</v>
      </c>
      <c r="CC55" s="34">
        <v>1</v>
      </c>
      <c r="CD55" s="34">
        <v>0</v>
      </c>
      <c r="CE55" s="34">
        <v>1</v>
      </c>
      <c r="CF55" s="34">
        <v>1</v>
      </c>
      <c r="CG55" s="34">
        <v>0</v>
      </c>
      <c r="CH55" s="34">
        <v>0</v>
      </c>
      <c r="CI55" s="34">
        <v>0</v>
      </c>
      <c r="CJ55" s="34">
        <v>0</v>
      </c>
      <c r="CK55" s="34">
        <v>0</v>
      </c>
      <c r="CL55" s="34">
        <v>0</v>
      </c>
      <c r="CM55" s="34">
        <v>0</v>
      </c>
      <c r="CN55" s="34">
        <v>0</v>
      </c>
      <c r="CO55" s="34">
        <v>0</v>
      </c>
      <c r="CP55" s="34">
        <v>0</v>
      </c>
      <c r="CQ55" s="34">
        <v>0</v>
      </c>
      <c r="CR55" s="34">
        <v>0</v>
      </c>
      <c r="CS55" s="34">
        <v>1</v>
      </c>
      <c r="CT55" s="34">
        <v>0</v>
      </c>
      <c r="CU55" s="34">
        <v>0</v>
      </c>
      <c r="CV55" s="34">
        <v>0</v>
      </c>
      <c r="CW55" s="34">
        <v>0</v>
      </c>
      <c r="CX55" s="34">
        <v>1</v>
      </c>
      <c r="CY55" s="34">
        <v>1</v>
      </c>
      <c r="CZ55" s="34">
        <v>0</v>
      </c>
      <c r="DA55" s="34">
        <v>1</v>
      </c>
      <c r="DB55" s="34"/>
      <c r="DC55" s="34">
        <v>1</v>
      </c>
      <c r="DD55" s="34">
        <v>0</v>
      </c>
      <c r="DE55" s="34">
        <v>1</v>
      </c>
      <c r="DF55" s="34">
        <v>0</v>
      </c>
      <c r="DG55" s="34">
        <v>0</v>
      </c>
      <c r="DH55" s="34"/>
      <c r="DI55" s="34"/>
      <c r="DJ55" s="34"/>
      <c r="DK55" s="34"/>
      <c r="DL55" s="34"/>
      <c r="DM55" s="34"/>
      <c r="DN55" s="34"/>
      <c r="DO55" s="34"/>
      <c r="DP55" s="34">
        <v>1</v>
      </c>
      <c r="DQ55" s="34">
        <v>1</v>
      </c>
      <c r="DR55" s="34">
        <v>1</v>
      </c>
      <c r="DS55" s="34">
        <v>1</v>
      </c>
      <c r="DT55" s="34">
        <v>0</v>
      </c>
      <c r="DU55" s="34">
        <v>0</v>
      </c>
      <c r="DV55" s="34">
        <v>1</v>
      </c>
      <c r="DW55" s="34">
        <v>0</v>
      </c>
      <c r="DX55" s="34">
        <v>0</v>
      </c>
      <c r="DY55" s="34">
        <v>1</v>
      </c>
      <c r="DZ55" s="34">
        <v>1</v>
      </c>
      <c r="EA55" s="34">
        <v>0</v>
      </c>
      <c r="EB55" s="34">
        <v>0</v>
      </c>
      <c r="EC55" s="34">
        <v>1</v>
      </c>
      <c r="ED55" s="34">
        <v>1</v>
      </c>
      <c r="EE55" s="34">
        <v>1</v>
      </c>
      <c r="EF55" s="34">
        <v>0</v>
      </c>
      <c r="EG55" s="34">
        <v>0</v>
      </c>
      <c r="EH55" s="34">
        <v>0</v>
      </c>
      <c r="EI55" s="34">
        <v>0</v>
      </c>
      <c r="EJ55" s="34">
        <v>1</v>
      </c>
      <c r="EK55" s="34">
        <v>0</v>
      </c>
      <c r="EL55" s="34">
        <v>1</v>
      </c>
      <c r="EM55" s="34"/>
      <c r="EN55" s="34">
        <v>1</v>
      </c>
      <c r="EO55" s="34">
        <v>0</v>
      </c>
      <c r="EP55" s="34">
        <v>1</v>
      </c>
      <c r="EQ55" s="34">
        <v>0</v>
      </c>
      <c r="ER55" s="34">
        <v>0</v>
      </c>
      <c r="ES55" s="34">
        <v>0</v>
      </c>
      <c r="ET55" s="34">
        <v>0</v>
      </c>
      <c r="EU55" s="34">
        <v>0</v>
      </c>
      <c r="EV55" s="34">
        <v>0</v>
      </c>
      <c r="EW55" s="34">
        <v>0</v>
      </c>
      <c r="EX55" s="34">
        <v>0</v>
      </c>
      <c r="EY55" s="34">
        <v>0</v>
      </c>
      <c r="EZ55" s="34">
        <v>0</v>
      </c>
      <c r="FA55" s="34">
        <v>1</v>
      </c>
      <c r="FB55" s="34">
        <v>1</v>
      </c>
      <c r="FC55" s="34">
        <v>0</v>
      </c>
      <c r="FD55" s="34">
        <v>0</v>
      </c>
      <c r="FE55" s="34">
        <v>0</v>
      </c>
      <c r="FF55" s="34">
        <v>0</v>
      </c>
      <c r="FG55" s="34">
        <v>1</v>
      </c>
      <c r="FH55" s="34">
        <v>0</v>
      </c>
      <c r="FI55" s="34">
        <v>1</v>
      </c>
      <c r="FJ55" s="34">
        <v>1</v>
      </c>
      <c r="FK55" s="34">
        <v>0</v>
      </c>
      <c r="FL55" s="34">
        <v>1</v>
      </c>
      <c r="FM55" s="34">
        <v>0</v>
      </c>
      <c r="FN55" s="34">
        <v>0</v>
      </c>
      <c r="FO55" s="34">
        <v>0</v>
      </c>
      <c r="FP55" s="34">
        <v>0</v>
      </c>
      <c r="FQ55" s="34">
        <v>0</v>
      </c>
      <c r="FR55" s="34">
        <v>0</v>
      </c>
      <c r="FS55" s="34">
        <v>0</v>
      </c>
      <c r="FT55" s="34">
        <v>0</v>
      </c>
      <c r="FU55" s="34">
        <v>0</v>
      </c>
      <c r="FV55" s="34">
        <v>0</v>
      </c>
      <c r="FW55" s="34">
        <v>1</v>
      </c>
      <c r="FX55" s="34">
        <v>1</v>
      </c>
      <c r="FY55" s="34">
        <v>1</v>
      </c>
      <c r="FZ55" s="34">
        <v>0</v>
      </c>
      <c r="GA55" s="34">
        <v>0</v>
      </c>
      <c r="GB55" s="34">
        <v>0</v>
      </c>
      <c r="GC55" s="34">
        <v>0</v>
      </c>
      <c r="GD55" s="34">
        <v>1</v>
      </c>
      <c r="GE55" s="34">
        <v>0</v>
      </c>
      <c r="GF55" s="34">
        <v>1</v>
      </c>
      <c r="GG55" s="34">
        <v>1</v>
      </c>
      <c r="GH55" s="34">
        <v>1</v>
      </c>
      <c r="GI55" s="34">
        <v>1</v>
      </c>
      <c r="GJ55" s="34">
        <v>0</v>
      </c>
      <c r="GK55" s="34">
        <v>0</v>
      </c>
      <c r="GL55" s="34">
        <v>0</v>
      </c>
      <c r="GM55" s="34">
        <v>0</v>
      </c>
      <c r="GN55" s="34">
        <v>0</v>
      </c>
      <c r="GO55" s="34">
        <v>0</v>
      </c>
      <c r="GP55" s="34">
        <v>0</v>
      </c>
      <c r="GQ55" s="34">
        <v>0</v>
      </c>
      <c r="GR55" s="34">
        <v>0</v>
      </c>
      <c r="GS55" s="34">
        <v>0</v>
      </c>
      <c r="GT55" s="34">
        <v>1</v>
      </c>
      <c r="GU55" s="34">
        <v>1</v>
      </c>
      <c r="GV55" s="34">
        <v>1</v>
      </c>
      <c r="GW55" s="34">
        <v>1</v>
      </c>
      <c r="GX55" s="34">
        <v>1</v>
      </c>
      <c r="GY55" s="34">
        <v>1</v>
      </c>
      <c r="GZ55" s="34">
        <v>1</v>
      </c>
      <c r="HA55" s="34">
        <v>1</v>
      </c>
      <c r="HB55" s="34">
        <v>0</v>
      </c>
      <c r="HC55" s="34">
        <v>0</v>
      </c>
      <c r="HD55" s="34">
        <v>0</v>
      </c>
      <c r="HE55" s="34">
        <v>0</v>
      </c>
      <c r="HF55" s="34">
        <v>0</v>
      </c>
      <c r="HG55" s="34">
        <v>0</v>
      </c>
      <c r="HH55" s="34">
        <v>0</v>
      </c>
      <c r="HI55" s="34">
        <v>0</v>
      </c>
      <c r="HJ55" s="34">
        <v>0</v>
      </c>
      <c r="HK55" s="34">
        <v>0</v>
      </c>
      <c r="HL55" s="34">
        <v>0</v>
      </c>
      <c r="HM55" s="34">
        <v>0</v>
      </c>
      <c r="HN55" s="34">
        <v>0</v>
      </c>
      <c r="HO55" s="34">
        <v>0</v>
      </c>
      <c r="HP55" s="34">
        <v>0</v>
      </c>
      <c r="HQ55" s="34">
        <v>0</v>
      </c>
      <c r="HR55" s="34">
        <v>0</v>
      </c>
      <c r="HS55" s="34">
        <v>0</v>
      </c>
      <c r="HT55" s="34">
        <v>0</v>
      </c>
      <c r="HU55" s="34">
        <v>0</v>
      </c>
      <c r="HV55" s="34">
        <v>0</v>
      </c>
      <c r="HW55" s="34">
        <v>0</v>
      </c>
      <c r="HX55" s="34">
        <v>1</v>
      </c>
      <c r="HY55" s="34">
        <v>0</v>
      </c>
      <c r="HZ55" s="34">
        <v>0</v>
      </c>
      <c r="IA55" s="34">
        <v>0</v>
      </c>
      <c r="IB55" s="34">
        <v>0</v>
      </c>
      <c r="IC55" s="34">
        <v>1</v>
      </c>
      <c r="ID55" s="34">
        <v>1</v>
      </c>
      <c r="IE55" s="34">
        <v>1</v>
      </c>
      <c r="IF55" s="34">
        <v>0</v>
      </c>
      <c r="IG55" s="34">
        <v>0</v>
      </c>
      <c r="IH55" s="34">
        <v>0</v>
      </c>
      <c r="II55" s="34">
        <v>0</v>
      </c>
      <c r="IJ55" s="34">
        <v>0</v>
      </c>
      <c r="IK55" s="34">
        <v>0</v>
      </c>
      <c r="IL55" s="34">
        <v>0</v>
      </c>
      <c r="IM55" s="34">
        <v>0</v>
      </c>
      <c r="IN55" s="34">
        <v>0</v>
      </c>
      <c r="IO55" s="34">
        <v>0</v>
      </c>
      <c r="IP55" s="34">
        <v>0</v>
      </c>
      <c r="IQ55" s="34">
        <v>0</v>
      </c>
      <c r="IR55" s="34">
        <v>0</v>
      </c>
      <c r="IS55" s="34">
        <v>0</v>
      </c>
      <c r="IT55" s="34">
        <v>0</v>
      </c>
      <c r="IU55" s="34">
        <v>0</v>
      </c>
      <c r="IV55" s="34">
        <v>0</v>
      </c>
      <c r="IW55" s="34">
        <v>0</v>
      </c>
      <c r="IX55" s="34">
        <v>0</v>
      </c>
      <c r="IY55" s="34">
        <v>0</v>
      </c>
      <c r="IZ55" s="34">
        <v>0</v>
      </c>
      <c r="JA55" s="34">
        <v>0</v>
      </c>
      <c r="JB55" s="34">
        <v>0</v>
      </c>
      <c r="JC55" s="34">
        <v>1</v>
      </c>
      <c r="JD55" s="34">
        <v>1</v>
      </c>
      <c r="JE55" s="34">
        <v>1</v>
      </c>
      <c r="JF55" s="34">
        <v>1</v>
      </c>
      <c r="JG55" s="34">
        <v>1</v>
      </c>
      <c r="JH55" s="46">
        <v>2</v>
      </c>
      <c r="JI55" s="46">
        <v>2</v>
      </c>
      <c r="JJ55" s="46">
        <v>1</v>
      </c>
      <c r="JK55" s="46">
        <v>1</v>
      </c>
      <c r="JL55" s="35">
        <v>1</v>
      </c>
      <c r="JM55" s="35">
        <v>1</v>
      </c>
      <c r="JN55" s="46">
        <v>1</v>
      </c>
      <c r="JO55" s="46">
        <v>1</v>
      </c>
      <c r="JP55" s="35">
        <v>1</v>
      </c>
      <c r="JQ55" s="35">
        <v>1</v>
      </c>
      <c r="JR55" s="46">
        <v>1</v>
      </c>
      <c r="JS55" s="35">
        <v>0</v>
      </c>
      <c r="JT55" s="35">
        <v>1</v>
      </c>
      <c r="JU55" s="35">
        <v>1</v>
      </c>
      <c r="JV55" s="35">
        <v>1</v>
      </c>
      <c r="JW55" s="35">
        <v>1</v>
      </c>
      <c r="JX55" s="35">
        <v>1</v>
      </c>
      <c r="JY55" s="35">
        <v>1</v>
      </c>
      <c r="JZ55" s="35">
        <v>3</v>
      </c>
      <c r="KA55" s="35">
        <v>1</v>
      </c>
      <c r="KB55" s="35">
        <v>1</v>
      </c>
      <c r="KC55" s="35">
        <v>1</v>
      </c>
      <c r="KD55" s="46">
        <v>1</v>
      </c>
      <c r="KE55" s="35">
        <v>1</v>
      </c>
      <c r="KF55" s="35">
        <v>1</v>
      </c>
      <c r="KG55" s="36">
        <v>1</v>
      </c>
      <c r="KH55" s="36">
        <v>1</v>
      </c>
      <c r="KI55" s="36">
        <v>1</v>
      </c>
      <c r="KJ55" s="36">
        <v>1</v>
      </c>
      <c r="KK55" s="36">
        <v>1</v>
      </c>
      <c r="KL55" s="36">
        <v>1</v>
      </c>
      <c r="KM55" s="36">
        <v>1</v>
      </c>
      <c r="KN55" s="36">
        <v>3</v>
      </c>
      <c r="KO55" s="36"/>
      <c r="KP55" s="36">
        <v>3</v>
      </c>
      <c r="KQ55" s="36">
        <v>3</v>
      </c>
      <c r="KR55" s="36">
        <v>3</v>
      </c>
      <c r="KS55" s="36">
        <v>3</v>
      </c>
      <c r="KT55" s="36">
        <v>3</v>
      </c>
      <c r="KU55" s="36">
        <v>0</v>
      </c>
      <c r="KV55" s="36">
        <v>3</v>
      </c>
      <c r="KW55" s="36">
        <v>0</v>
      </c>
      <c r="KX55" s="36">
        <v>3</v>
      </c>
      <c r="KY55" s="36">
        <v>0</v>
      </c>
      <c r="KZ55" s="36">
        <v>3</v>
      </c>
      <c r="LA55" s="36">
        <v>0</v>
      </c>
      <c r="LB55" s="36">
        <v>3</v>
      </c>
      <c r="LC55" s="36">
        <v>0</v>
      </c>
      <c r="LD55" s="36">
        <v>3</v>
      </c>
      <c r="LE55" s="36">
        <v>0</v>
      </c>
      <c r="LF55" s="36">
        <v>1</v>
      </c>
      <c r="LG55" s="36">
        <v>1</v>
      </c>
      <c r="LH55" s="36">
        <v>1</v>
      </c>
      <c r="LI55" s="36">
        <v>0</v>
      </c>
      <c r="LJ55" s="36">
        <v>1</v>
      </c>
      <c r="LK55" s="36">
        <v>0</v>
      </c>
      <c r="LL55" s="36">
        <v>1</v>
      </c>
      <c r="LM55" s="36">
        <v>1</v>
      </c>
      <c r="LN55" s="36">
        <v>1</v>
      </c>
      <c r="LO55" s="36">
        <v>1</v>
      </c>
      <c r="LP55" s="36">
        <v>1</v>
      </c>
      <c r="LQ55" s="36">
        <v>1</v>
      </c>
      <c r="LR55" s="36">
        <v>0</v>
      </c>
      <c r="LS55" s="36">
        <v>1</v>
      </c>
      <c r="LT55" s="36">
        <v>1</v>
      </c>
      <c r="LU55" s="36">
        <v>1</v>
      </c>
      <c r="LV55" s="36">
        <v>1</v>
      </c>
      <c r="LW55" s="36">
        <v>1</v>
      </c>
      <c r="LX55" s="36">
        <v>1</v>
      </c>
      <c r="LY55" s="36">
        <v>0</v>
      </c>
      <c r="LZ55" s="36">
        <v>1</v>
      </c>
      <c r="MA55" s="36">
        <v>1</v>
      </c>
      <c r="MB55" s="36">
        <v>1</v>
      </c>
      <c r="MC55" s="36">
        <v>1</v>
      </c>
      <c r="MD55" s="36">
        <v>1</v>
      </c>
      <c r="ME55" s="36">
        <v>1</v>
      </c>
      <c r="MF55" s="36">
        <v>1</v>
      </c>
      <c r="MG55" s="36">
        <v>1</v>
      </c>
      <c r="MH55" s="36">
        <v>2</v>
      </c>
      <c r="MI55" s="36">
        <v>2</v>
      </c>
      <c r="MJ55" s="36">
        <v>1</v>
      </c>
      <c r="MK55" s="36">
        <v>1</v>
      </c>
      <c r="ML55" s="36">
        <v>2</v>
      </c>
      <c r="MM55" s="36">
        <v>1</v>
      </c>
      <c r="MN55" s="36">
        <v>2</v>
      </c>
      <c r="MO55" s="36">
        <v>1</v>
      </c>
      <c r="MP55" s="36">
        <v>1</v>
      </c>
      <c r="MQ55" s="36">
        <v>1</v>
      </c>
      <c r="MR55" s="36">
        <v>1</v>
      </c>
      <c r="MS55" s="36">
        <v>1</v>
      </c>
      <c r="MT55" s="36">
        <v>1</v>
      </c>
      <c r="MU55" s="36">
        <v>1</v>
      </c>
      <c r="MV55" s="36">
        <v>0</v>
      </c>
      <c r="MW55" s="36">
        <v>1</v>
      </c>
      <c r="MX55" s="36"/>
      <c r="MY55" s="37">
        <v>1</v>
      </c>
      <c r="MZ55" s="37">
        <v>1</v>
      </c>
      <c r="NA55" s="37">
        <v>1</v>
      </c>
      <c r="NB55" s="37">
        <v>1</v>
      </c>
      <c r="NC55" s="37">
        <v>1</v>
      </c>
      <c r="ND55" s="37">
        <v>0</v>
      </c>
      <c r="NE55" s="46">
        <v>1</v>
      </c>
      <c r="NF55" s="46">
        <v>0</v>
      </c>
      <c r="NG55" s="37">
        <v>0</v>
      </c>
      <c r="NH55" s="37">
        <v>1</v>
      </c>
      <c r="NI55" s="37">
        <v>1</v>
      </c>
      <c r="NJ55" s="37">
        <v>0</v>
      </c>
    </row>
    <row r="56" spans="1:374" x14ac:dyDescent="0.25">
      <c r="A56" s="2">
        <v>101</v>
      </c>
      <c r="B56" s="2" t="s">
        <v>114</v>
      </c>
      <c r="C56" s="31">
        <v>44071.368750000001</v>
      </c>
      <c r="D56" s="32" t="s">
        <v>219</v>
      </c>
      <c r="E56" s="32" t="s">
        <v>421</v>
      </c>
      <c r="F56" s="32" t="s">
        <v>422</v>
      </c>
      <c r="G56" s="32" t="s">
        <v>423</v>
      </c>
      <c r="H56" s="33" t="s">
        <v>230</v>
      </c>
      <c r="I56" s="33" t="s">
        <v>231</v>
      </c>
      <c r="J56" s="33" t="s">
        <v>424</v>
      </c>
      <c r="K56" s="33">
        <v>1</v>
      </c>
      <c r="L56" s="33">
        <v>113</v>
      </c>
      <c r="M56" s="33">
        <v>5</v>
      </c>
      <c r="N56" s="33"/>
      <c r="O56" s="33"/>
      <c r="P56" s="33"/>
      <c r="Q56" s="33"/>
      <c r="R56" s="33">
        <v>2</v>
      </c>
      <c r="S56" s="33"/>
      <c r="T56" s="33"/>
      <c r="U56" s="33"/>
      <c r="V56" s="33"/>
      <c r="W56" s="33"/>
      <c r="X56" s="33"/>
      <c r="Y56" s="33"/>
      <c r="Z56" s="33"/>
      <c r="AA56" s="33"/>
      <c r="AB56" s="33"/>
      <c r="AC56" s="33"/>
      <c r="AD56" s="33"/>
      <c r="AE56" s="33"/>
      <c r="AF56" s="33"/>
      <c r="AG56" s="33"/>
      <c r="AH56" s="33"/>
      <c r="AI56" s="33"/>
      <c r="AJ56" s="33"/>
      <c r="AK56" s="33"/>
      <c r="AL56" s="33"/>
      <c r="AM56" s="33"/>
      <c r="AN56" s="33"/>
      <c r="AO56" s="33">
        <v>5</v>
      </c>
      <c r="AP56" s="33"/>
      <c r="AQ56" s="33"/>
      <c r="AR56" s="33"/>
      <c r="AS56" s="33"/>
      <c r="AT56" s="33"/>
      <c r="AU56" s="33"/>
      <c r="AV56" s="33"/>
      <c r="AW56" s="33">
        <v>2</v>
      </c>
      <c r="AX56" s="33">
        <v>2</v>
      </c>
      <c r="AY56" s="33">
        <v>0</v>
      </c>
      <c r="AZ56" s="34">
        <v>1</v>
      </c>
      <c r="BA56" s="34">
        <v>1</v>
      </c>
      <c r="BB56" s="34">
        <v>0</v>
      </c>
      <c r="BC56" s="34">
        <v>0</v>
      </c>
      <c r="BD56" s="34">
        <v>0</v>
      </c>
      <c r="BE56" s="34">
        <v>0</v>
      </c>
      <c r="BF56" s="34">
        <v>0</v>
      </c>
      <c r="BG56" s="34">
        <v>0</v>
      </c>
      <c r="BH56" s="34">
        <v>0</v>
      </c>
      <c r="BI56" s="34">
        <v>0</v>
      </c>
      <c r="BJ56" s="34">
        <v>0</v>
      </c>
      <c r="BK56" s="34">
        <v>1</v>
      </c>
      <c r="BL56" s="34">
        <v>1</v>
      </c>
      <c r="BM56" s="34"/>
      <c r="BN56" s="34">
        <v>0</v>
      </c>
      <c r="BO56" s="34">
        <v>0</v>
      </c>
      <c r="BP56" s="34">
        <v>0</v>
      </c>
      <c r="BQ56" s="34">
        <v>0</v>
      </c>
      <c r="BR56" s="34">
        <v>0</v>
      </c>
      <c r="BS56" s="34">
        <v>0</v>
      </c>
      <c r="BT56" s="34">
        <v>0</v>
      </c>
      <c r="BU56" s="34">
        <v>0</v>
      </c>
      <c r="BV56" s="34">
        <v>0</v>
      </c>
      <c r="BW56" s="34">
        <v>1</v>
      </c>
      <c r="BX56" s="34">
        <v>1</v>
      </c>
      <c r="BY56" s="34">
        <v>0</v>
      </c>
      <c r="BZ56" s="34">
        <v>0</v>
      </c>
      <c r="CA56" s="34">
        <v>0</v>
      </c>
      <c r="CB56" s="34">
        <v>0</v>
      </c>
      <c r="CC56" s="34">
        <v>0</v>
      </c>
      <c r="CD56" s="34">
        <v>0</v>
      </c>
      <c r="CE56" s="34">
        <v>0</v>
      </c>
      <c r="CF56" s="34">
        <v>0</v>
      </c>
      <c r="CG56" s="34">
        <v>0</v>
      </c>
      <c r="CH56" s="34">
        <v>1</v>
      </c>
      <c r="CI56" s="34">
        <v>1</v>
      </c>
      <c r="CJ56" s="34">
        <v>0</v>
      </c>
      <c r="CK56" s="34">
        <v>0</v>
      </c>
      <c r="CL56" s="34">
        <v>0</v>
      </c>
      <c r="CM56" s="34">
        <v>0</v>
      </c>
      <c r="CN56" s="34">
        <v>0</v>
      </c>
      <c r="CO56" s="34">
        <v>0</v>
      </c>
      <c r="CP56" s="34">
        <v>0</v>
      </c>
      <c r="CQ56" s="34">
        <v>0</v>
      </c>
      <c r="CR56" s="34">
        <v>0</v>
      </c>
      <c r="CS56" s="34">
        <v>1</v>
      </c>
      <c r="CT56" s="34">
        <v>2</v>
      </c>
      <c r="CU56" s="34">
        <v>0</v>
      </c>
      <c r="CV56" s="34">
        <v>0</v>
      </c>
      <c r="CW56" s="34">
        <v>0</v>
      </c>
      <c r="CX56" s="34">
        <v>0</v>
      </c>
      <c r="CY56" s="34">
        <v>1</v>
      </c>
      <c r="CZ56" s="34">
        <v>0</v>
      </c>
      <c r="DA56" s="34">
        <v>1</v>
      </c>
      <c r="DB56" s="34"/>
      <c r="DC56" s="34">
        <v>0</v>
      </c>
      <c r="DD56" s="34">
        <v>0</v>
      </c>
      <c r="DE56" s="34">
        <v>1</v>
      </c>
      <c r="DF56" s="34">
        <v>0</v>
      </c>
      <c r="DG56" s="34">
        <v>0</v>
      </c>
      <c r="DH56" s="34"/>
      <c r="DI56" s="34"/>
      <c r="DJ56" s="34"/>
      <c r="DK56" s="34"/>
      <c r="DL56" s="34"/>
      <c r="DM56" s="34"/>
      <c r="DN56" s="34"/>
      <c r="DO56" s="34"/>
      <c r="DP56" s="34">
        <v>1</v>
      </c>
      <c r="DQ56" s="34">
        <v>1</v>
      </c>
      <c r="DR56" s="34">
        <v>1</v>
      </c>
      <c r="DS56" s="34">
        <v>1</v>
      </c>
      <c r="DT56" s="34">
        <v>0</v>
      </c>
      <c r="DU56" s="34">
        <v>0</v>
      </c>
      <c r="DV56" s="34">
        <v>0</v>
      </c>
      <c r="DW56" s="34">
        <v>0</v>
      </c>
      <c r="DX56" s="34">
        <v>1</v>
      </c>
      <c r="DY56" s="34">
        <v>1</v>
      </c>
      <c r="DZ56" s="34">
        <v>1</v>
      </c>
      <c r="EA56" s="34">
        <v>0</v>
      </c>
      <c r="EB56" s="34">
        <v>0</v>
      </c>
      <c r="EC56" s="34">
        <v>0</v>
      </c>
      <c r="ED56" s="34">
        <v>0</v>
      </c>
      <c r="EE56" s="34">
        <v>0</v>
      </c>
      <c r="EF56" s="34">
        <v>0</v>
      </c>
      <c r="EG56" s="34">
        <v>0</v>
      </c>
      <c r="EH56" s="34">
        <v>0</v>
      </c>
      <c r="EI56" s="34">
        <v>0</v>
      </c>
      <c r="EJ56" s="34">
        <v>0</v>
      </c>
      <c r="EK56" s="34">
        <v>0</v>
      </c>
      <c r="EL56" s="34">
        <v>0</v>
      </c>
      <c r="EM56" s="34"/>
      <c r="EN56" s="34">
        <v>0</v>
      </c>
      <c r="EO56" s="34">
        <v>0</v>
      </c>
      <c r="EP56" s="34">
        <v>0</v>
      </c>
      <c r="EQ56" s="34">
        <v>0</v>
      </c>
      <c r="ER56" s="34">
        <v>0</v>
      </c>
      <c r="ES56" s="34">
        <v>0</v>
      </c>
      <c r="ET56" s="34">
        <v>0</v>
      </c>
      <c r="EU56" s="34">
        <v>0</v>
      </c>
      <c r="EV56" s="34">
        <v>0</v>
      </c>
      <c r="EW56" s="34">
        <v>0</v>
      </c>
      <c r="EX56" s="34">
        <v>0</v>
      </c>
      <c r="EY56" s="34">
        <v>0</v>
      </c>
      <c r="EZ56" s="34">
        <v>0</v>
      </c>
      <c r="FA56" s="34">
        <v>1</v>
      </c>
      <c r="FB56" s="34">
        <v>1</v>
      </c>
      <c r="FC56" s="34">
        <v>0</v>
      </c>
      <c r="FD56" s="34">
        <v>0</v>
      </c>
      <c r="FE56" s="34">
        <v>0</v>
      </c>
      <c r="FF56" s="34">
        <v>0</v>
      </c>
      <c r="FG56" s="34">
        <v>1</v>
      </c>
      <c r="FH56" s="34">
        <v>0</v>
      </c>
      <c r="FI56" s="34">
        <v>1</v>
      </c>
      <c r="FJ56" s="34">
        <v>0</v>
      </c>
      <c r="FK56" s="34">
        <v>0</v>
      </c>
      <c r="FL56" s="34">
        <v>0</v>
      </c>
      <c r="FM56" s="34">
        <v>0</v>
      </c>
      <c r="FN56" s="34">
        <v>0</v>
      </c>
      <c r="FO56" s="34">
        <v>0</v>
      </c>
      <c r="FP56" s="34">
        <v>0</v>
      </c>
      <c r="FQ56" s="34">
        <v>0</v>
      </c>
      <c r="FR56" s="34">
        <v>0</v>
      </c>
      <c r="FS56" s="34">
        <v>0</v>
      </c>
      <c r="FT56" s="34">
        <v>0</v>
      </c>
      <c r="FU56" s="34">
        <v>0</v>
      </c>
      <c r="FV56" s="34">
        <v>0</v>
      </c>
      <c r="FW56" s="34">
        <v>0</v>
      </c>
      <c r="FX56" s="34">
        <v>1</v>
      </c>
      <c r="FY56" s="34">
        <v>0</v>
      </c>
      <c r="FZ56" s="34">
        <v>0</v>
      </c>
      <c r="GA56" s="34">
        <v>0</v>
      </c>
      <c r="GB56" s="34">
        <v>0</v>
      </c>
      <c r="GC56" s="34">
        <v>0</v>
      </c>
      <c r="GD56" s="34">
        <v>1</v>
      </c>
      <c r="GE56" s="34">
        <v>0</v>
      </c>
      <c r="GF56" s="34">
        <v>1</v>
      </c>
      <c r="GG56" s="34">
        <v>0</v>
      </c>
      <c r="GH56" s="34">
        <v>0</v>
      </c>
      <c r="GI56" s="34">
        <v>1</v>
      </c>
      <c r="GJ56" s="34">
        <v>0</v>
      </c>
      <c r="GK56" s="34">
        <v>0</v>
      </c>
      <c r="GL56" s="34">
        <v>0</v>
      </c>
      <c r="GM56" s="34">
        <v>0</v>
      </c>
      <c r="GN56" s="34">
        <v>0</v>
      </c>
      <c r="GO56" s="34">
        <v>0</v>
      </c>
      <c r="GP56" s="34">
        <v>0</v>
      </c>
      <c r="GQ56" s="34">
        <v>0</v>
      </c>
      <c r="GR56" s="34">
        <v>0</v>
      </c>
      <c r="GS56" s="34">
        <v>0</v>
      </c>
      <c r="GT56" s="34">
        <v>1</v>
      </c>
      <c r="GU56" s="34">
        <v>1</v>
      </c>
      <c r="GV56" s="34">
        <v>1</v>
      </c>
      <c r="GW56" s="34">
        <v>1</v>
      </c>
      <c r="GX56" s="34">
        <v>1</v>
      </c>
      <c r="GY56" s="34">
        <v>1</v>
      </c>
      <c r="GZ56" s="34">
        <v>1</v>
      </c>
      <c r="HA56" s="34">
        <v>1</v>
      </c>
      <c r="HB56" s="34">
        <v>1</v>
      </c>
      <c r="HC56" s="34">
        <v>1</v>
      </c>
      <c r="HD56" s="34">
        <v>0</v>
      </c>
      <c r="HE56" s="34">
        <v>0</v>
      </c>
      <c r="HF56" s="34">
        <v>0</v>
      </c>
      <c r="HG56" s="34">
        <v>0</v>
      </c>
      <c r="HH56" s="34">
        <v>1</v>
      </c>
      <c r="HI56" s="34">
        <v>0</v>
      </c>
      <c r="HJ56" s="34">
        <v>1</v>
      </c>
      <c r="HK56" s="34">
        <v>0</v>
      </c>
      <c r="HL56" s="34">
        <v>0</v>
      </c>
      <c r="HM56" s="34">
        <v>1</v>
      </c>
      <c r="HN56" s="34">
        <v>0</v>
      </c>
      <c r="HO56" s="34">
        <v>0</v>
      </c>
      <c r="HP56" s="34">
        <v>0</v>
      </c>
      <c r="HQ56" s="34">
        <v>0</v>
      </c>
      <c r="HR56" s="34">
        <v>0</v>
      </c>
      <c r="HS56" s="34">
        <v>0</v>
      </c>
      <c r="HT56" s="34">
        <v>0</v>
      </c>
      <c r="HU56" s="34">
        <v>0</v>
      </c>
      <c r="HV56" s="34">
        <v>0</v>
      </c>
      <c r="HW56" s="34">
        <v>0</v>
      </c>
      <c r="HX56" s="34">
        <v>1</v>
      </c>
      <c r="HY56" s="34">
        <v>0</v>
      </c>
      <c r="HZ56" s="34">
        <v>0</v>
      </c>
      <c r="IA56" s="34">
        <v>0</v>
      </c>
      <c r="IB56" s="34">
        <v>1</v>
      </c>
      <c r="IC56" s="34">
        <v>1</v>
      </c>
      <c r="ID56" s="34">
        <v>1</v>
      </c>
      <c r="IE56" s="34">
        <v>1</v>
      </c>
      <c r="IF56" s="34">
        <v>1</v>
      </c>
      <c r="IG56" s="34">
        <v>0</v>
      </c>
      <c r="IH56" s="34">
        <v>0</v>
      </c>
      <c r="II56" s="34">
        <v>0</v>
      </c>
      <c r="IJ56" s="34">
        <v>0</v>
      </c>
      <c r="IK56" s="34">
        <v>0</v>
      </c>
      <c r="IL56" s="34">
        <v>1</v>
      </c>
      <c r="IM56" s="34">
        <v>0</v>
      </c>
      <c r="IN56" s="34">
        <v>1</v>
      </c>
      <c r="IO56" s="34">
        <v>0</v>
      </c>
      <c r="IP56" s="34">
        <v>0</v>
      </c>
      <c r="IQ56" s="34">
        <v>0</v>
      </c>
      <c r="IR56" s="34">
        <v>0</v>
      </c>
      <c r="IS56" s="34">
        <v>0</v>
      </c>
      <c r="IT56" s="34">
        <v>0</v>
      </c>
      <c r="IU56" s="34">
        <v>0</v>
      </c>
      <c r="IV56" s="34">
        <v>0</v>
      </c>
      <c r="IW56" s="34">
        <v>0</v>
      </c>
      <c r="IX56" s="34">
        <v>0</v>
      </c>
      <c r="IY56" s="34">
        <v>0</v>
      </c>
      <c r="IZ56" s="34">
        <v>0</v>
      </c>
      <c r="JA56" s="34">
        <v>0</v>
      </c>
      <c r="JB56" s="34">
        <v>1</v>
      </c>
      <c r="JC56" s="34">
        <v>1</v>
      </c>
      <c r="JD56" s="34">
        <v>2</v>
      </c>
      <c r="JE56" s="34">
        <v>1</v>
      </c>
      <c r="JF56" s="34">
        <v>1</v>
      </c>
      <c r="JG56" s="34">
        <v>1</v>
      </c>
      <c r="JH56" s="46">
        <v>1</v>
      </c>
      <c r="JI56" s="46">
        <v>1</v>
      </c>
      <c r="JJ56" s="46">
        <v>1</v>
      </c>
      <c r="JK56" s="46">
        <v>2</v>
      </c>
      <c r="JL56" s="35">
        <v>1</v>
      </c>
      <c r="JM56" s="35">
        <v>2</v>
      </c>
      <c r="JN56" s="46">
        <v>1</v>
      </c>
      <c r="JO56" s="46">
        <v>1</v>
      </c>
      <c r="JP56" s="35">
        <v>1</v>
      </c>
      <c r="JQ56" s="35">
        <v>1</v>
      </c>
      <c r="JR56" s="46">
        <v>1</v>
      </c>
      <c r="JS56" s="35">
        <v>0</v>
      </c>
      <c r="JT56" s="35">
        <v>3</v>
      </c>
      <c r="JU56" s="35">
        <v>3</v>
      </c>
      <c r="JV56" s="35">
        <v>2</v>
      </c>
      <c r="JW56" s="35">
        <v>1</v>
      </c>
      <c r="JX56" s="35">
        <v>1</v>
      </c>
      <c r="JY56" s="35">
        <v>1</v>
      </c>
      <c r="JZ56" s="35">
        <v>3</v>
      </c>
      <c r="KA56" s="35">
        <v>2</v>
      </c>
      <c r="KB56" s="35">
        <v>1</v>
      </c>
      <c r="KC56" s="35">
        <v>0</v>
      </c>
      <c r="KD56" s="46">
        <v>1</v>
      </c>
      <c r="KE56" s="35">
        <v>0</v>
      </c>
      <c r="KF56" s="35">
        <v>1</v>
      </c>
      <c r="KG56" s="36">
        <v>1</v>
      </c>
      <c r="KH56" s="36">
        <v>2</v>
      </c>
      <c r="KI56" s="36">
        <v>2</v>
      </c>
      <c r="KJ56" s="36">
        <v>1</v>
      </c>
      <c r="KK56" s="36">
        <v>1</v>
      </c>
      <c r="KL56" s="36">
        <v>1</v>
      </c>
      <c r="KM56" s="36">
        <v>1</v>
      </c>
      <c r="KN56" s="36">
        <v>1</v>
      </c>
      <c r="KO56" s="36"/>
      <c r="KP56" s="36">
        <v>1</v>
      </c>
      <c r="KQ56" s="36">
        <v>1</v>
      </c>
      <c r="KR56" s="36">
        <v>1</v>
      </c>
      <c r="KS56" s="36">
        <v>1</v>
      </c>
      <c r="KT56" s="36">
        <v>1</v>
      </c>
      <c r="KU56" s="36">
        <v>0</v>
      </c>
      <c r="KV56" s="36">
        <v>3</v>
      </c>
      <c r="KW56" s="36">
        <v>0</v>
      </c>
      <c r="KX56" s="36">
        <v>3</v>
      </c>
      <c r="KY56" s="36">
        <v>0</v>
      </c>
      <c r="KZ56" s="36">
        <v>3</v>
      </c>
      <c r="LA56" s="36">
        <v>0</v>
      </c>
      <c r="LB56" s="36">
        <v>3</v>
      </c>
      <c r="LC56" s="36">
        <v>0</v>
      </c>
      <c r="LD56" s="36">
        <v>2</v>
      </c>
      <c r="LE56" s="36">
        <v>0</v>
      </c>
      <c r="LF56" s="36">
        <v>1</v>
      </c>
      <c r="LG56" s="36">
        <v>1</v>
      </c>
      <c r="LH56" s="36">
        <v>1</v>
      </c>
      <c r="LI56" s="36">
        <v>0</v>
      </c>
      <c r="LJ56" s="36">
        <v>1</v>
      </c>
      <c r="LK56" s="36">
        <v>0</v>
      </c>
      <c r="LL56" s="36">
        <v>1</v>
      </c>
      <c r="LM56" s="36">
        <v>1</v>
      </c>
      <c r="LN56" s="36">
        <v>1</v>
      </c>
      <c r="LO56" s="36">
        <v>1</v>
      </c>
      <c r="LP56" s="36">
        <v>1</v>
      </c>
      <c r="LQ56" s="36">
        <v>1</v>
      </c>
      <c r="LR56" s="36">
        <v>0</v>
      </c>
      <c r="LS56" s="36">
        <v>1</v>
      </c>
      <c r="LT56" s="36">
        <v>1</v>
      </c>
      <c r="LU56" s="36">
        <v>1</v>
      </c>
      <c r="LV56" s="36">
        <v>1</v>
      </c>
      <c r="LW56" s="36">
        <v>1</v>
      </c>
      <c r="LX56" s="36">
        <v>1</v>
      </c>
      <c r="LY56" s="36">
        <v>0</v>
      </c>
      <c r="LZ56" s="36">
        <v>2</v>
      </c>
      <c r="MA56" s="36">
        <v>1</v>
      </c>
      <c r="MB56" s="36">
        <v>3</v>
      </c>
      <c r="MC56" s="36">
        <v>1</v>
      </c>
      <c r="MD56" s="36">
        <v>1</v>
      </c>
      <c r="ME56" s="36">
        <v>1</v>
      </c>
      <c r="MF56" s="36">
        <v>1</v>
      </c>
      <c r="MG56" s="36">
        <v>1</v>
      </c>
      <c r="MH56" s="36">
        <v>1</v>
      </c>
      <c r="MI56" s="36">
        <v>1</v>
      </c>
      <c r="MJ56" s="36">
        <v>1</v>
      </c>
      <c r="MK56" s="36">
        <v>1</v>
      </c>
      <c r="ML56" s="36">
        <v>2</v>
      </c>
      <c r="MM56" s="36">
        <v>1</v>
      </c>
      <c r="MN56" s="36">
        <v>1</v>
      </c>
      <c r="MO56" s="36">
        <v>1</v>
      </c>
      <c r="MP56" s="36">
        <v>1</v>
      </c>
      <c r="MQ56" s="36">
        <v>1</v>
      </c>
      <c r="MR56" s="36">
        <v>1</v>
      </c>
      <c r="MS56" s="36">
        <v>1</v>
      </c>
      <c r="MT56" s="36">
        <v>1</v>
      </c>
      <c r="MU56" s="36">
        <v>1</v>
      </c>
      <c r="MV56" s="36">
        <v>0</v>
      </c>
      <c r="MW56" s="36">
        <v>1</v>
      </c>
      <c r="MX56" s="36"/>
      <c r="MY56" s="37">
        <v>1</v>
      </c>
      <c r="MZ56" s="37">
        <v>1</v>
      </c>
      <c r="NA56" s="37">
        <v>1</v>
      </c>
      <c r="NB56" s="37">
        <v>1</v>
      </c>
      <c r="NC56" s="37">
        <v>0</v>
      </c>
      <c r="ND56" s="37">
        <v>0</v>
      </c>
      <c r="NE56" s="46">
        <v>1</v>
      </c>
      <c r="NF56" s="46">
        <v>0</v>
      </c>
      <c r="NG56" s="37">
        <v>0</v>
      </c>
      <c r="NH56" s="37">
        <v>1</v>
      </c>
      <c r="NI56" s="37">
        <v>1</v>
      </c>
      <c r="NJ56" s="37">
        <v>0</v>
      </c>
    </row>
    <row r="57" spans="1:374" x14ac:dyDescent="0.25">
      <c r="A57" s="2">
        <v>102</v>
      </c>
      <c r="B57" s="2" t="s">
        <v>114</v>
      </c>
      <c r="C57" s="31">
        <v>44074.433333333334</v>
      </c>
      <c r="D57" s="32" t="s">
        <v>219</v>
      </c>
      <c r="E57" s="32" t="s">
        <v>425</v>
      </c>
      <c r="F57" s="32" t="s">
        <v>426</v>
      </c>
      <c r="G57" s="32" t="s">
        <v>427</v>
      </c>
      <c r="H57" s="33" t="s">
        <v>230</v>
      </c>
      <c r="I57" s="33" t="s">
        <v>231</v>
      </c>
      <c r="J57" s="33" t="s">
        <v>428</v>
      </c>
      <c r="K57" s="33">
        <v>1</v>
      </c>
      <c r="L57" s="33">
        <v>115</v>
      </c>
      <c r="M57" s="33">
        <v>5</v>
      </c>
      <c r="N57" s="33"/>
      <c r="O57" s="33"/>
      <c r="P57" s="33"/>
      <c r="Q57" s="33"/>
      <c r="R57" s="33">
        <v>2</v>
      </c>
      <c r="S57" s="33"/>
      <c r="T57" s="33"/>
      <c r="U57" s="33"/>
      <c r="V57" s="33"/>
      <c r="W57" s="33"/>
      <c r="X57" s="33"/>
      <c r="Y57" s="33"/>
      <c r="Z57" s="33"/>
      <c r="AA57" s="33"/>
      <c r="AB57" s="33"/>
      <c r="AC57" s="33"/>
      <c r="AD57" s="33"/>
      <c r="AE57" s="33"/>
      <c r="AF57" s="33"/>
      <c r="AG57" s="33"/>
      <c r="AH57" s="33"/>
      <c r="AI57" s="33"/>
      <c r="AJ57" s="33"/>
      <c r="AK57" s="33"/>
      <c r="AL57" s="33"/>
      <c r="AM57" s="33"/>
      <c r="AN57" s="33"/>
      <c r="AO57" s="33">
        <v>7</v>
      </c>
      <c r="AP57" s="33"/>
      <c r="AQ57" s="33"/>
      <c r="AR57" s="33"/>
      <c r="AS57" s="33"/>
      <c r="AT57" s="33"/>
      <c r="AU57" s="33"/>
      <c r="AV57" s="33"/>
      <c r="AW57" s="33">
        <v>2</v>
      </c>
      <c r="AX57" s="33">
        <v>3</v>
      </c>
      <c r="AY57" s="33">
        <v>1</v>
      </c>
      <c r="AZ57" s="34">
        <v>2</v>
      </c>
      <c r="BA57" s="34">
        <v>0</v>
      </c>
      <c r="BB57" s="34">
        <v>0</v>
      </c>
      <c r="BC57" s="34">
        <v>0</v>
      </c>
      <c r="BD57" s="34">
        <v>0</v>
      </c>
      <c r="BE57" s="34">
        <v>0</v>
      </c>
      <c r="BF57" s="34">
        <v>1</v>
      </c>
      <c r="BG57" s="34">
        <v>0</v>
      </c>
      <c r="BH57" s="34">
        <v>0</v>
      </c>
      <c r="BI57" s="34">
        <v>0</v>
      </c>
      <c r="BJ57" s="34">
        <v>0</v>
      </c>
      <c r="BK57" s="34">
        <v>1</v>
      </c>
      <c r="BL57" s="34">
        <v>0</v>
      </c>
      <c r="BM57" s="34"/>
      <c r="BN57" s="34">
        <v>0</v>
      </c>
      <c r="BO57" s="34">
        <v>0</v>
      </c>
      <c r="BP57" s="34">
        <v>0</v>
      </c>
      <c r="BQ57" s="34">
        <v>0</v>
      </c>
      <c r="BR57" s="34">
        <v>0</v>
      </c>
      <c r="BS57" s="34">
        <v>0</v>
      </c>
      <c r="BT57" s="34">
        <v>0</v>
      </c>
      <c r="BU57" s="34">
        <v>0</v>
      </c>
      <c r="BV57" s="34">
        <v>0</v>
      </c>
      <c r="BW57" s="34">
        <v>1</v>
      </c>
      <c r="BX57" s="34">
        <v>1</v>
      </c>
      <c r="BY57" s="34">
        <v>0</v>
      </c>
      <c r="BZ57" s="34">
        <v>0</v>
      </c>
      <c r="CA57" s="34">
        <v>0</v>
      </c>
      <c r="CB57" s="34">
        <v>1</v>
      </c>
      <c r="CC57" s="34">
        <v>1</v>
      </c>
      <c r="CD57" s="34">
        <v>1</v>
      </c>
      <c r="CE57" s="34">
        <v>1</v>
      </c>
      <c r="CF57" s="34">
        <v>0</v>
      </c>
      <c r="CG57" s="34">
        <v>1</v>
      </c>
      <c r="CH57" s="34">
        <v>1</v>
      </c>
      <c r="CI57" s="34">
        <v>1</v>
      </c>
      <c r="CJ57" s="34">
        <v>1</v>
      </c>
      <c r="CK57" s="34">
        <v>1</v>
      </c>
      <c r="CL57" s="34">
        <v>1</v>
      </c>
      <c r="CM57" s="34">
        <v>1</v>
      </c>
      <c r="CN57" s="34">
        <v>0</v>
      </c>
      <c r="CO57" s="34">
        <v>1</v>
      </c>
      <c r="CP57" s="34">
        <v>1</v>
      </c>
      <c r="CQ57" s="34">
        <v>0</v>
      </c>
      <c r="CR57" s="34">
        <v>0</v>
      </c>
      <c r="CS57" s="34">
        <v>1</v>
      </c>
      <c r="CT57" s="34">
        <v>0</v>
      </c>
      <c r="CU57" s="34">
        <v>0</v>
      </c>
      <c r="CV57" s="34">
        <v>0</v>
      </c>
      <c r="CW57" s="34">
        <v>0</v>
      </c>
      <c r="CX57" s="34">
        <v>0</v>
      </c>
      <c r="CY57" s="34">
        <v>9</v>
      </c>
      <c r="CZ57" s="34">
        <v>0</v>
      </c>
      <c r="DA57" s="34">
        <v>6</v>
      </c>
      <c r="DB57" s="34"/>
      <c r="DC57" s="34">
        <v>0</v>
      </c>
      <c r="DD57" s="34">
        <v>0</v>
      </c>
      <c r="DE57" s="34">
        <v>12</v>
      </c>
      <c r="DF57" s="34">
        <v>0</v>
      </c>
      <c r="DG57" s="34">
        <v>0</v>
      </c>
      <c r="DH57" s="34"/>
      <c r="DI57" s="34"/>
      <c r="DJ57" s="34"/>
      <c r="DK57" s="34"/>
      <c r="DL57" s="34"/>
      <c r="DM57" s="34"/>
      <c r="DN57" s="34"/>
      <c r="DO57" s="34"/>
      <c r="DP57" s="34">
        <v>1</v>
      </c>
      <c r="DQ57" s="34">
        <v>1</v>
      </c>
      <c r="DR57" s="34">
        <v>1</v>
      </c>
      <c r="DS57" s="34">
        <v>1</v>
      </c>
      <c r="DT57" s="34">
        <v>0</v>
      </c>
      <c r="DU57" s="34">
        <v>1</v>
      </c>
      <c r="DV57" s="34">
        <v>0</v>
      </c>
      <c r="DW57" s="34">
        <v>0</v>
      </c>
      <c r="DX57" s="34">
        <v>0</v>
      </c>
      <c r="DY57" s="34">
        <v>1</v>
      </c>
      <c r="DZ57" s="34">
        <v>1</v>
      </c>
      <c r="EA57" s="34">
        <v>0</v>
      </c>
      <c r="EB57" s="34">
        <v>1</v>
      </c>
      <c r="EC57" s="34">
        <v>1</v>
      </c>
      <c r="ED57" s="34">
        <v>1</v>
      </c>
      <c r="EE57" s="34">
        <v>1</v>
      </c>
      <c r="EF57" s="34">
        <v>0</v>
      </c>
      <c r="EG57" s="34">
        <v>0</v>
      </c>
      <c r="EH57" s="34">
        <v>0</v>
      </c>
      <c r="EI57" s="34">
        <v>1</v>
      </c>
      <c r="EJ57" s="34">
        <v>1</v>
      </c>
      <c r="EK57" s="34">
        <v>0</v>
      </c>
      <c r="EL57" s="34">
        <v>1</v>
      </c>
      <c r="EM57" s="34"/>
      <c r="EN57" s="34">
        <v>0</v>
      </c>
      <c r="EO57" s="34">
        <v>0</v>
      </c>
      <c r="EP57" s="34">
        <v>1</v>
      </c>
      <c r="EQ57" s="34">
        <v>1</v>
      </c>
      <c r="ER57" s="34">
        <v>1</v>
      </c>
      <c r="ES57" s="34">
        <v>1</v>
      </c>
      <c r="ET57" s="34">
        <v>0</v>
      </c>
      <c r="EU57" s="34">
        <v>1</v>
      </c>
      <c r="EV57" s="34">
        <v>0</v>
      </c>
      <c r="EW57" s="34">
        <v>1</v>
      </c>
      <c r="EX57" s="34">
        <v>1</v>
      </c>
      <c r="EY57" s="34">
        <v>0</v>
      </c>
      <c r="EZ57" s="34">
        <v>0</v>
      </c>
      <c r="FA57" s="34">
        <v>1</v>
      </c>
      <c r="FB57" s="34">
        <v>1</v>
      </c>
      <c r="FC57" s="34">
        <v>0</v>
      </c>
      <c r="FD57" s="34">
        <v>0</v>
      </c>
      <c r="FE57" s="34">
        <v>0</v>
      </c>
      <c r="FF57" s="34">
        <v>1</v>
      </c>
      <c r="FG57" s="34">
        <v>1</v>
      </c>
      <c r="FH57" s="34">
        <v>0</v>
      </c>
      <c r="FI57" s="34">
        <v>1</v>
      </c>
      <c r="FJ57" s="34">
        <v>0</v>
      </c>
      <c r="FK57" s="34">
        <v>0</v>
      </c>
      <c r="FL57" s="34">
        <v>1</v>
      </c>
      <c r="FM57" s="34">
        <v>1</v>
      </c>
      <c r="FN57" s="34">
        <v>1</v>
      </c>
      <c r="FO57" s="34">
        <v>1</v>
      </c>
      <c r="FP57" s="34">
        <v>0</v>
      </c>
      <c r="FQ57" s="34">
        <v>1</v>
      </c>
      <c r="FR57" s="34">
        <v>0</v>
      </c>
      <c r="FS57" s="34">
        <v>1</v>
      </c>
      <c r="FT57" s="34">
        <v>1</v>
      </c>
      <c r="FU57" s="34">
        <v>0</v>
      </c>
      <c r="FV57" s="34">
        <v>0</v>
      </c>
      <c r="FW57" s="34">
        <v>1</v>
      </c>
      <c r="FX57" s="34">
        <v>1</v>
      </c>
      <c r="FY57" s="34">
        <v>1</v>
      </c>
      <c r="FZ57" s="34">
        <v>1</v>
      </c>
      <c r="GA57" s="34">
        <v>1</v>
      </c>
      <c r="GB57" s="34">
        <v>0</v>
      </c>
      <c r="GC57" s="34">
        <v>1</v>
      </c>
      <c r="GD57" s="34">
        <v>1</v>
      </c>
      <c r="GE57" s="34">
        <v>1</v>
      </c>
      <c r="GF57" s="34">
        <v>1</v>
      </c>
      <c r="GG57" s="34">
        <v>0</v>
      </c>
      <c r="GH57" s="34">
        <v>1</v>
      </c>
      <c r="GI57" s="34">
        <v>1</v>
      </c>
      <c r="GJ57" s="34">
        <v>1</v>
      </c>
      <c r="GK57" s="34">
        <v>1</v>
      </c>
      <c r="GL57" s="34">
        <v>1</v>
      </c>
      <c r="GM57" s="34">
        <v>1</v>
      </c>
      <c r="GN57" s="34">
        <v>1</v>
      </c>
      <c r="GO57" s="34">
        <v>0</v>
      </c>
      <c r="GP57" s="34">
        <v>1</v>
      </c>
      <c r="GQ57" s="34">
        <v>1</v>
      </c>
      <c r="GR57" s="34">
        <v>0</v>
      </c>
      <c r="GS57" s="34">
        <v>0</v>
      </c>
      <c r="GT57" s="34">
        <v>1</v>
      </c>
      <c r="GU57" s="34">
        <v>1</v>
      </c>
      <c r="GV57" s="34">
        <v>1</v>
      </c>
      <c r="GW57" s="34">
        <v>1</v>
      </c>
      <c r="GX57" s="34">
        <v>1</v>
      </c>
      <c r="GY57" s="34">
        <v>1</v>
      </c>
      <c r="GZ57" s="34">
        <v>1</v>
      </c>
      <c r="HA57" s="34">
        <v>1</v>
      </c>
      <c r="HB57" s="34">
        <v>0</v>
      </c>
      <c r="HC57" s="34">
        <v>0</v>
      </c>
      <c r="HD57" s="34">
        <v>0</v>
      </c>
      <c r="HE57" s="34">
        <v>0</v>
      </c>
      <c r="HF57" s="34">
        <v>0</v>
      </c>
      <c r="HG57" s="34">
        <v>0</v>
      </c>
      <c r="HH57" s="34">
        <v>0</v>
      </c>
      <c r="HI57" s="34">
        <v>0</v>
      </c>
      <c r="HJ57" s="34">
        <v>0</v>
      </c>
      <c r="HK57" s="34">
        <v>0</v>
      </c>
      <c r="HL57" s="34">
        <v>0</v>
      </c>
      <c r="HM57" s="34">
        <v>0</v>
      </c>
      <c r="HN57" s="34">
        <v>0</v>
      </c>
      <c r="HO57" s="34">
        <v>0</v>
      </c>
      <c r="HP57" s="34">
        <v>0</v>
      </c>
      <c r="HQ57" s="34">
        <v>0</v>
      </c>
      <c r="HR57" s="34">
        <v>0</v>
      </c>
      <c r="HS57" s="34">
        <v>0</v>
      </c>
      <c r="HT57" s="34">
        <v>0</v>
      </c>
      <c r="HU57" s="34">
        <v>0</v>
      </c>
      <c r="HV57" s="34">
        <v>0</v>
      </c>
      <c r="HW57" s="34">
        <v>0</v>
      </c>
      <c r="HX57" s="34">
        <v>1</v>
      </c>
      <c r="HY57" s="34">
        <v>1</v>
      </c>
      <c r="HZ57" s="34">
        <v>0</v>
      </c>
      <c r="IA57" s="34">
        <v>1</v>
      </c>
      <c r="IB57" s="34">
        <v>1</v>
      </c>
      <c r="IC57" s="34">
        <v>1</v>
      </c>
      <c r="ID57" s="34">
        <v>1</v>
      </c>
      <c r="IE57" s="34">
        <v>1</v>
      </c>
      <c r="IF57" s="34">
        <v>1</v>
      </c>
      <c r="IG57" s="34">
        <v>1</v>
      </c>
      <c r="IH57" s="34">
        <v>0</v>
      </c>
      <c r="II57" s="34">
        <v>0</v>
      </c>
      <c r="IJ57" s="34">
        <v>0</v>
      </c>
      <c r="IK57" s="34">
        <v>1</v>
      </c>
      <c r="IL57" s="34">
        <v>1</v>
      </c>
      <c r="IM57" s="34">
        <v>1</v>
      </c>
      <c r="IN57" s="34">
        <v>1</v>
      </c>
      <c r="IO57" s="34">
        <v>0</v>
      </c>
      <c r="IP57" s="34">
        <v>1</v>
      </c>
      <c r="IQ57" s="34">
        <v>1</v>
      </c>
      <c r="IR57" s="34">
        <v>1</v>
      </c>
      <c r="IS57" s="34">
        <v>1</v>
      </c>
      <c r="IT57" s="34">
        <v>1</v>
      </c>
      <c r="IU57" s="34">
        <v>1</v>
      </c>
      <c r="IV57" s="34">
        <v>1</v>
      </c>
      <c r="IW57" s="34">
        <v>0</v>
      </c>
      <c r="IX57" s="34">
        <v>1</v>
      </c>
      <c r="IY57" s="34">
        <v>1</v>
      </c>
      <c r="IZ57" s="34">
        <v>0</v>
      </c>
      <c r="JA57" s="34">
        <v>0</v>
      </c>
      <c r="JB57" s="34">
        <v>1</v>
      </c>
      <c r="JC57" s="34">
        <v>1</v>
      </c>
      <c r="JD57" s="34">
        <v>1</v>
      </c>
      <c r="JE57" s="34">
        <v>1</v>
      </c>
      <c r="JF57" s="34">
        <v>1</v>
      </c>
      <c r="JG57" s="34">
        <v>2</v>
      </c>
      <c r="JH57" s="46">
        <v>1</v>
      </c>
      <c r="JI57" s="46">
        <v>1</v>
      </c>
      <c r="JJ57" s="46">
        <v>2</v>
      </c>
      <c r="JK57" s="46">
        <v>1</v>
      </c>
      <c r="JL57" s="35">
        <v>1</v>
      </c>
      <c r="JM57" s="35">
        <v>1</v>
      </c>
      <c r="JN57" s="46">
        <v>2</v>
      </c>
      <c r="JO57" s="46">
        <v>2</v>
      </c>
      <c r="JP57" s="35">
        <v>1</v>
      </c>
      <c r="JQ57" s="35">
        <v>1</v>
      </c>
      <c r="JR57" s="46">
        <v>1</v>
      </c>
      <c r="JS57" s="35">
        <v>0</v>
      </c>
      <c r="JT57" s="35">
        <v>3</v>
      </c>
      <c r="JU57" s="35">
        <v>3</v>
      </c>
      <c r="JV57" s="35">
        <v>1</v>
      </c>
      <c r="JW57" s="35">
        <v>3</v>
      </c>
      <c r="JX57" s="35">
        <v>1</v>
      </c>
      <c r="JY57" s="35">
        <v>1</v>
      </c>
      <c r="JZ57" s="35">
        <v>3</v>
      </c>
      <c r="KA57" s="35">
        <v>3</v>
      </c>
      <c r="KB57" s="35">
        <v>1</v>
      </c>
      <c r="KC57" s="35">
        <v>0</v>
      </c>
      <c r="KD57" s="46">
        <v>1</v>
      </c>
      <c r="KE57" s="35">
        <v>0</v>
      </c>
      <c r="KF57" s="35">
        <v>1</v>
      </c>
      <c r="KG57" s="36">
        <v>1</v>
      </c>
      <c r="KH57" s="36">
        <v>1</v>
      </c>
      <c r="KI57" s="36">
        <v>1</v>
      </c>
      <c r="KJ57" s="36">
        <v>1</v>
      </c>
      <c r="KK57" s="36">
        <v>1</v>
      </c>
      <c r="KL57" s="36">
        <v>1</v>
      </c>
      <c r="KM57" s="36">
        <v>2</v>
      </c>
      <c r="KN57" s="36">
        <v>2</v>
      </c>
      <c r="KO57" s="36"/>
      <c r="KP57" s="36">
        <v>1</v>
      </c>
      <c r="KQ57" s="36">
        <v>1</v>
      </c>
      <c r="KR57" s="36">
        <v>1</v>
      </c>
      <c r="KS57" s="36">
        <v>1</v>
      </c>
      <c r="KT57" s="36">
        <v>1</v>
      </c>
      <c r="KU57" s="36">
        <v>0</v>
      </c>
      <c r="KV57" s="36">
        <v>3</v>
      </c>
      <c r="KW57" s="36">
        <v>0</v>
      </c>
      <c r="KX57" s="36">
        <v>3</v>
      </c>
      <c r="KY57" s="36">
        <v>0</v>
      </c>
      <c r="KZ57" s="36">
        <v>3</v>
      </c>
      <c r="LA57" s="36">
        <v>0</v>
      </c>
      <c r="LB57" s="36">
        <v>3</v>
      </c>
      <c r="LC57" s="36">
        <v>0</v>
      </c>
      <c r="LD57" s="36">
        <v>3</v>
      </c>
      <c r="LE57" s="36">
        <v>0</v>
      </c>
      <c r="LF57" s="36">
        <v>1</v>
      </c>
      <c r="LG57" s="36">
        <v>2</v>
      </c>
      <c r="LH57" s="36">
        <v>1</v>
      </c>
      <c r="LI57" s="36">
        <v>0</v>
      </c>
      <c r="LJ57" s="36">
        <v>1</v>
      </c>
      <c r="LK57" s="36">
        <v>0</v>
      </c>
      <c r="LL57" s="36">
        <v>1</v>
      </c>
      <c r="LM57" s="36">
        <v>1</v>
      </c>
      <c r="LN57" s="36">
        <v>1</v>
      </c>
      <c r="LO57" s="36">
        <v>1</v>
      </c>
      <c r="LP57" s="36">
        <v>1</v>
      </c>
      <c r="LQ57" s="36">
        <v>0</v>
      </c>
      <c r="LR57" s="36">
        <v>0</v>
      </c>
      <c r="LS57" s="36">
        <v>1</v>
      </c>
      <c r="LT57" s="36">
        <v>1</v>
      </c>
      <c r="LU57" s="36">
        <v>1</v>
      </c>
      <c r="LV57" s="36">
        <v>1</v>
      </c>
      <c r="LW57" s="36">
        <v>1</v>
      </c>
      <c r="LX57" s="36">
        <v>1</v>
      </c>
      <c r="LY57" s="36">
        <v>0</v>
      </c>
      <c r="LZ57" s="36">
        <v>2</v>
      </c>
      <c r="MA57" s="36">
        <v>1</v>
      </c>
      <c r="MB57" s="36">
        <v>1</v>
      </c>
      <c r="MC57" s="36">
        <v>1</v>
      </c>
      <c r="MD57" s="36">
        <v>1</v>
      </c>
      <c r="ME57" s="36">
        <v>3</v>
      </c>
      <c r="MF57" s="36">
        <v>1</v>
      </c>
      <c r="MG57" s="36">
        <v>1</v>
      </c>
      <c r="MH57" s="36">
        <v>1</v>
      </c>
      <c r="MI57" s="36">
        <v>1</v>
      </c>
      <c r="MJ57" s="36">
        <v>1</v>
      </c>
      <c r="MK57" s="36">
        <v>1</v>
      </c>
      <c r="ML57" s="36">
        <v>1</v>
      </c>
      <c r="MM57" s="36">
        <v>1</v>
      </c>
      <c r="MN57" s="36">
        <v>1</v>
      </c>
      <c r="MO57" s="36">
        <v>1</v>
      </c>
      <c r="MP57" s="36">
        <v>1</v>
      </c>
      <c r="MQ57" s="36">
        <v>1</v>
      </c>
      <c r="MR57" s="36">
        <v>1</v>
      </c>
      <c r="MS57" s="36">
        <v>1</v>
      </c>
      <c r="MT57" s="36">
        <v>1</v>
      </c>
      <c r="MU57" s="36">
        <v>1</v>
      </c>
      <c r="MV57" s="36">
        <v>0</v>
      </c>
      <c r="MW57" s="36">
        <v>1</v>
      </c>
      <c r="MX57" s="36"/>
      <c r="MY57" s="37">
        <v>1</v>
      </c>
      <c r="MZ57" s="37">
        <v>1</v>
      </c>
      <c r="NA57" s="37">
        <v>1</v>
      </c>
      <c r="NB57" s="37">
        <v>1</v>
      </c>
      <c r="NC57" s="37">
        <v>1</v>
      </c>
      <c r="ND57" s="37">
        <v>0</v>
      </c>
      <c r="NE57" s="46">
        <v>1</v>
      </c>
      <c r="NF57" s="46">
        <v>0</v>
      </c>
      <c r="NG57" s="37">
        <v>0</v>
      </c>
      <c r="NH57" s="37">
        <v>1</v>
      </c>
      <c r="NI57" s="37">
        <v>1</v>
      </c>
      <c r="NJ57" s="37">
        <v>1</v>
      </c>
    </row>
    <row r="58" spans="1:374" x14ac:dyDescent="0.25">
      <c r="A58" s="2">
        <v>103</v>
      </c>
      <c r="B58" s="2" t="s">
        <v>114</v>
      </c>
      <c r="C58" s="31">
        <v>44071.405555555553</v>
      </c>
      <c r="D58" s="32" t="s">
        <v>219</v>
      </c>
      <c r="E58" s="32" t="s">
        <v>429</v>
      </c>
      <c r="F58" s="32" t="s">
        <v>430</v>
      </c>
      <c r="G58" s="32" t="s">
        <v>431</v>
      </c>
      <c r="H58" s="33" t="s">
        <v>230</v>
      </c>
      <c r="I58" s="33" t="s">
        <v>231</v>
      </c>
      <c r="J58" s="33" t="s">
        <v>432</v>
      </c>
      <c r="K58" s="33">
        <v>1</v>
      </c>
      <c r="L58" s="33">
        <v>117</v>
      </c>
      <c r="M58" s="33">
        <v>5</v>
      </c>
      <c r="N58" s="33"/>
      <c r="O58" s="33"/>
      <c r="P58" s="33"/>
      <c r="Q58" s="33"/>
      <c r="R58" s="33">
        <v>2</v>
      </c>
      <c r="S58" s="33"/>
      <c r="T58" s="33"/>
      <c r="U58" s="33"/>
      <c r="V58" s="33"/>
      <c r="W58" s="33"/>
      <c r="X58" s="33"/>
      <c r="Y58" s="33"/>
      <c r="Z58" s="33"/>
      <c r="AA58" s="33"/>
      <c r="AB58" s="33"/>
      <c r="AC58" s="33"/>
      <c r="AD58" s="33"/>
      <c r="AE58" s="33"/>
      <c r="AF58" s="33"/>
      <c r="AG58" s="33"/>
      <c r="AH58" s="33"/>
      <c r="AI58" s="33"/>
      <c r="AJ58" s="33"/>
      <c r="AK58" s="33"/>
      <c r="AL58" s="33"/>
      <c r="AM58" s="33"/>
      <c r="AN58" s="33"/>
      <c r="AO58" s="33">
        <v>9</v>
      </c>
      <c r="AP58" s="33"/>
      <c r="AQ58" s="33"/>
      <c r="AR58" s="33"/>
      <c r="AS58" s="33"/>
      <c r="AT58" s="33"/>
      <c r="AU58" s="33"/>
      <c r="AV58" s="33"/>
      <c r="AW58" s="33">
        <v>2</v>
      </c>
      <c r="AX58" s="33">
        <v>2</v>
      </c>
      <c r="AY58" s="33">
        <v>0</v>
      </c>
      <c r="AZ58" s="34">
        <v>1</v>
      </c>
      <c r="BA58" s="34">
        <v>1</v>
      </c>
      <c r="BB58" s="34">
        <v>0</v>
      </c>
      <c r="BC58" s="34">
        <v>0</v>
      </c>
      <c r="BD58" s="34">
        <v>0</v>
      </c>
      <c r="BE58" s="34">
        <v>0</v>
      </c>
      <c r="BF58" s="34">
        <v>0</v>
      </c>
      <c r="BG58" s="34">
        <v>0</v>
      </c>
      <c r="BH58" s="34">
        <v>0</v>
      </c>
      <c r="BI58" s="34">
        <v>0</v>
      </c>
      <c r="BJ58" s="34">
        <v>0</v>
      </c>
      <c r="BK58" s="34">
        <v>0</v>
      </c>
      <c r="BL58" s="34">
        <v>1</v>
      </c>
      <c r="BM58" s="34"/>
      <c r="BN58" s="34">
        <v>0</v>
      </c>
      <c r="BO58" s="34">
        <v>0</v>
      </c>
      <c r="BP58" s="34">
        <v>0</v>
      </c>
      <c r="BQ58" s="34">
        <v>0</v>
      </c>
      <c r="BR58" s="34">
        <v>0</v>
      </c>
      <c r="BS58" s="34">
        <v>0</v>
      </c>
      <c r="BT58" s="34">
        <v>0</v>
      </c>
      <c r="BU58" s="34">
        <v>0</v>
      </c>
      <c r="BV58" s="34">
        <v>0</v>
      </c>
      <c r="BW58" s="34">
        <v>1</v>
      </c>
      <c r="BX58" s="34">
        <v>1</v>
      </c>
      <c r="BY58" s="34">
        <v>0</v>
      </c>
      <c r="BZ58" s="34">
        <v>0</v>
      </c>
      <c r="CA58" s="34">
        <v>0</v>
      </c>
      <c r="CB58" s="34">
        <v>0</v>
      </c>
      <c r="CC58" s="34">
        <v>1</v>
      </c>
      <c r="CD58" s="34">
        <v>0</v>
      </c>
      <c r="CE58" s="34">
        <v>1</v>
      </c>
      <c r="CF58" s="34">
        <v>0</v>
      </c>
      <c r="CG58" s="34">
        <v>0</v>
      </c>
      <c r="CH58" s="34">
        <v>0</v>
      </c>
      <c r="CI58" s="34">
        <v>0</v>
      </c>
      <c r="CJ58" s="34">
        <v>0</v>
      </c>
      <c r="CK58" s="34">
        <v>0</v>
      </c>
      <c r="CL58" s="34">
        <v>0</v>
      </c>
      <c r="CM58" s="34">
        <v>0</v>
      </c>
      <c r="CN58" s="34">
        <v>0</v>
      </c>
      <c r="CO58" s="34">
        <v>0</v>
      </c>
      <c r="CP58" s="34">
        <v>0</v>
      </c>
      <c r="CQ58" s="34">
        <v>0</v>
      </c>
      <c r="CR58" s="34">
        <v>0</v>
      </c>
      <c r="CS58" s="34">
        <v>0</v>
      </c>
      <c r="CT58" s="34"/>
      <c r="CU58" s="34"/>
      <c r="CV58" s="34"/>
      <c r="CW58" s="34"/>
      <c r="CX58" s="34"/>
      <c r="CY58" s="34"/>
      <c r="CZ58" s="34"/>
      <c r="DA58" s="34"/>
      <c r="DB58" s="34"/>
      <c r="DC58" s="34"/>
      <c r="DD58" s="34"/>
      <c r="DE58" s="34"/>
      <c r="DF58" s="34"/>
      <c r="DG58" s="34"/>
      <c r="DH58" s="34"/>
      <c r="DI58" s="34"/>
      <c r="DJ58" s="34"/>
      <c r="DK58" s="34"/>
      <c r="DL58" s="34"/>
      <c r="DM58" s="34"/>
      <c r="DN58" s="34"/>
      <c r="DO58" s="34"/>
      <c r="DP58" s="34">
        <v>1</v>
      </c>
      <c r="DQ58" s="34">
        <v>1</v>
      </c>
      <c r="DR58" s="34">
        <v>0</v>
      </c>
      <c r="DS58" s="34">
        <v>1</v>
      </c>
      <c r="DT58" s="34">
        <v>0</v>
      </c>
      <c r="DU58" s="34">
        <v>1</v>
      </c>
      <c r="DV58" s="34">
        <v>0</v>
      </c>
      <c r="DW58" s="34">
        <v>0</v>
      </c>
      <c r="DX58" s="34">
        <v>0</v>
      </c>
      <c r="DY58" s="34">
        <v>1</v>
      </c>
      <c r="DZ58" s="34">
        <v>1</v>
      </c>
      <c r="EA58" s="34">
        <v>0</v>
      </c>
      <c r="EB58" s="34">
        <v>0</v>
      </c>
      <c r="EC58" s="34">
        <v>0</v>
      </c>
      <c r="ED58" s="34">
        <v>0</v>
      </c>
      <c r="EE58" s="34">
        <v>0</v>
      </c>
      <c r="EF58" s="34">
        <v>0</v>
      </c>
      <c r="EG58" s="34">
        <v>0</v>
      </c>
      <c r="EH58" s="34">
        <v>0</v>
      </c>
      <c r="EI58" s="34">
        <v>0</v>
      </c>
      <c r="EJ58" s="34">
        <v>0</v>
      </c>
      <c r="EK58" s="34">
        <v>0</v>
      </c>
      <c r="EL58" s="34">
        <v>0</v>
      </c>
      <c r="EM58" s="34"/>
      <c r="EN58" s="34">
        <v>0</v>
      </c>
      <c r="EO58" s="34">
        <v>0</v>
      </c>
      <c r="EP58" s="34">
        <v>0</v>
      </c>
      <c r="EQ58" s="34">
        <v>0</v>
      </c>
      <c r="ER58" s="34">
        <v>0</v>
      </c>
      <c r="ES58" s="34">
        <v>0</v>
      </c>
      <c r="ET58" s="34">
        <v>0</v>
      </c>
      <c r="EU58" s="34">
        <v>0</v>
      </c>
      <c r="EV58" s="34">
        <v>0</v>
      </c>
      <c r="EW58" s="34">
        <v>0</v>
      </c>
      <c r="EX58" s="34">
        <v>0</v>
      </c>
      <c r="EY58" s="34">
        <v>0</v>
      </c>
      <c r="EZ58" s="34">
        <v>0</v>
      </c>
      <c r="FA58" s="34">
        <v>1</v>
      </c>
      <c r="FB58" s="34">
        <v>1</v>
      </c>
      <c r="FC58" s="34">
        <v>0</v>
      </c>
      <c r="FD58" s="34">
        <v>0</v>
      </c>
      <c r="FE58" s="34">
        <v>0</v>
      </c>
      <c r="FF58" s="34">
        <v>1</v>
      </c>
      <c r="FG58" s="34">
        <v>1</v>
      </c>
      <c r="FH58" s="34">
        <v>0</v>
      </c>
      <c r="FI58" s="34">
        <v>1</v>
      </c>
      <c r="FJ58" s="34">
        <v>0</v>
      </c>
      <c r="FK58" s="34">
        <v>0</v>
      </c>
      <c r="FL58" s="34">
        <v>0</v>
      </c>
      <c r="FM58" s="34">
        <v>1</v>
      </c>
      <c r="FN58" s="34">
        <v>0</v>
      </c>
      <c r="FO58" s="34">
        <v>0</v>
      </c>
      <c r="FP58" s="34">
        <v>0</v>
      </c>
      <c r="FQ58" s="34">
        <v>0</v>
      </c>
      <c r="FR58" s="34">
        <v>0</v>
      </c>
      <c r="FS58" s="34">
        <v>0</v>
      </c>
      <c r="FT58" s="34">
        <v>0</v>
      </c>
      <c r="FU58" s="34">
        <v>0</v>
      </c>
      <c r="FV58" s="34">
        <v>0</v>
      </c>
      <c r="FW58" s="34">
        <v>0</v>
      </c>
      <c r="FX58" s="34">
        <v>1</v>
      </c>
      <c r="FY58" s="34">
        <v>1</v>
      </c>
      <c r="FZ58" s="34">
        <v>0</v>
      </c>
      <c r="GA58" s="34">
        <v>0</v>
      </c>
      <c r="GB58" s="34">
        <v>0</v>
      </c>
      <c r="GC58" s="34">
        <v>1</v>
      </c>
      <c r="GD58" s="34">
        <v>1</v>
      </c>
      <c r="GE58" s="34">
        <v>0</v>
      </c>
      <c r="GF58" s="34">
        <v>1</v>
      </c>
      <c r="GG58" s="34">
        <v>0</v>
      </c>
      <c r="GH58" s="34">
        <v>1</v>
      </c>
      <c r="GI58" s="34">
        <v>1</v>
      </c>
      <c r="GJ58" s="34">
        <v>1</v>
      </c>
      <c r="GK58" s="34">
        <v>0</v>
      </c>
      <c r="GL58" s="34">
        <v>0</v>
      </c>
      <c r="GM58" s="34">
        <v>0</v>
      </c>
      <c r="GN58" s="34">
        <v>0</v>
      </c>
      <c r="GO58" s="34">
        <v>0</v>
      </c>
      <c r="GP58" s="34">
        <v>0</v>
      </c>
      <c r="GQ58" s="34">
        <v>0</v>
      </c>
      <c r="GR58" s="34">
        <v>0</v>
      </c>
      <c r="GS58" s="34">
        <v>0</v>
      </c>
      <c r="GT58" s="34">
        <v>1</v>
      </c>
      <c r="GU58" s="34">
        <v>1</v>
      </c>
      <c r="GV58" s="34">
        <v>1</v>
      </c>
      <c r="GW58" s="34">
        <v>1</v>
      </c>
      <c r="GX58" s="34">
        <v>1</v>
      </c>
      <c r="GY58" s="34">
        <v>1</v>
      </c>
      <c r="GZ58" s="34">
        <v>1</v>
      </c>
      <c r="HA58" s="34">
        <v>1</v>
      </c>
      <c r="HB58" s="34">
        <v>0</v>
      </c>
      <c r="HC58" s="34">
        <v>0</v>
      </c>
      <c r="HD58" s="34">
        <v>0</v>
      </c>
      <c r="HE58" s="34">
        <v>0</v>
      </c>
      <c r="HF58" s="34">
        <v>0</v>
      </c>
      <c r="HG58" s="34">
        <v>0</v>
      </c>
      <c r="HH58" s="34">
        <v>0</v>
      </c>
      <c r="HI58" s="34">
        <v>0</v>
      </c>
      <c r="HJ58" s="34">
        <v>0</v>
      </c>
      <c r="HK58" s="34">
        <v>0</v>
      </c>
      <c r="HL58" s="34">
        <v>0</v>
      </c>
      <c r="HM58" s="34">
        <v>0</v>
      </c>
      <c r="HN58" s="34">
        <v>0</v>
      </c>
      <c r="HO58" s="34">
        <v>0</v>
      </c>
      <c r="HP58" s="34">
        <v>0</v>
      </c>
      <c r="HQ58" s="34">
        <v>0</v>
      </c>
      <c r="HR58" s="34">
        <v>0</v>
      </c>
      <c r="HS58" s="34">
        <v>0</v>
      </c>
      <c r="HT58" s="34">
        <v>0</v>
      </c>
      <c r="HU58" s="34">
        <v>0</v>
      </c>
      <c r="HV58" s="34">
        <v>0</v>
      </c>
      <c r="HW58" s="34">
        <v>0</v>
      </c>
      <c r="HX58" s="34">
        <v>1</v>
      </c>
      <c r="HY58" s="34">
        <v>1</v>
      </c>
      <c r="HZ58" s="34">
        <v>0</v>
      </c>
      <c r="IA58" s="34">
        <v>0</v>
      </c>
      <c r="IB58" s="34">
        <v>1</v>
      </c>
      <c r="IC58" s="34">
        <v>1</v>
      </c>
      <c r="ID58" s="34">
        <v>1</v>
      </c>
      <c r="IE58" s="34">
        <v>1</v>
      </c>
      <c r="IF58" s="34">
        <v>1</v>
      </c>
      <c r="IG58" s="34">
        <v>1</v>
      </c>
      <c r="IH58" s="34">
        <v>0</v>
      </c>
      <c r="II58" s="34">
        <v>0</v>
      </c>
      <c r="IJ58" s="34">
        <v>0</v>
      </c>
      <c r="IK58" s="34">
        <v>0</v>
      </c>
      <c r="IL58" s="34">
        <v>1</v>
      </c>
      <c r="IM58" s="34">
        <v>0</v>
      </c>
      <c r="IN58" s="34">
        <v>1</v>
      </c>
      <c r="IO58" s="34">
        <v>0</v>
      </c>
      <c r="IP58" s="34">
        <v>0</v>
      </c>
      <c r="IQ58" s="34">
        <v>1</v>
      </c>
      <c r="IR58" s="34">
        <v>0</v>
      </c>
      <c r="IS58" s="34">
        <v>0</v>
      </c>
      <c r="IT58" s="34">
        <v>0</v>
      </c>
      <c r="IU58" s="34">
        <v>0</v>
      </c>
      <c r="IV58" s="34">
        <v>0</v>
      </c>
      <c r="IW58" s="34">
        <v>0</v>
      </c>
      <c r="IX58" s="34">
        <v>0</v>
      </c>
      <c r="IY58" s="34">
        <v>0</v>
      </c>
      <c r="IZ58" s="34">
        <v>0</v>
      </c>
      <c r="JA58" s="34">
        <v>0</v>
      </c>
      <c r="JB58" s="34">
        <v>1</v>
      </c>
      <c r="JC58" s="34">
        <v>1</v>
      </c>
      <c r="JD58" s="34">
        <v>2</v>
      </c>
      <c r="JE58" s="34">
        <v>1</v>
      </c>
      <c r="JF58" s="34">
        <v>1</v>
      </c>
      <c r="JG58" s="34">
        <v>1</v>
      </c>
      <c r="JH58" s="46">
        <v>2</v>
      </c>
      <c r="JI58" s="46">
        <v>2</v>
      </c>
      <c r="JJ58" s="46">
        <v>1</v>
      </c>
      <c r="JK58" s="46">
        <v>2</v>
      </c>
      <c r="JL58" s="35">
        <v>1</v>
      </c>
      <c r="JM58" s="35">
        <v>2</v>
      </c>
      <c r="JN58" s="46">
        <v>1</v>
      </c>
      <c r="JO58" s="46">
        <v>2</v>
      </c>
      <c r="JP58" s="35">
        <v>1</v>
      </c>
      <c r="JQ58" s="35">
        <v>2</v>
      </c>
      <c r="JR58" s="46">
        <v>1</v>
      </c>
      <c r="JS58" s="35">
        <v>0</v>
      </c>
      <c r="JT58" s="35">
        <v>2</v>
      </c>
      <c r="JU58" s="35">
        <v>3</v>
      </c>
      <c r="JV58" s="35">
        <v>1</v>
      </c>
      <c r="JW58" s="35">
        <v>2</v>
      </c>
      <c r="JX58" s="35">
        <v>1</v>
      </c>
      <c r="JY58" s="35">
        <v>1</v>
      </c>
      <c r="JZ58" s="35">
        <v>3</v>
      </c>
      <c r="KA58" s="35">
        <v>2</v>
      </c>
      <c r="KB58" s="35">
        <v>1</v>
      </c>
      <c r="KC58" s="35">
        <v>0</v>
      </c>
      <c r="KD58" s="46">
        <v>1</v>
      </c>
      <c r="KE58" s="35">
        <v>0</v>
      </c>
      <c r="KF58" s="35">
        <v>1</v>
      </c>
      <c r="KG58" s="36">
        <v>1</v>
      </c>
      <c r="KH58" s="36">
        <v>1</v>
      </c>
      <c r="KI58" s="36">
        <v>1</v>
      </c>
      <c r="KJ58" s="36">
        <v>1</v>
      </c>
      <c r="KK58" s="36">
        <v>1</v>
      </c>
      <c r="KL58" s="36">
        <v>1</v>
      </c>
      <c r="KM58" s="36">
        <v>2</v>
      </c>
      <c r="KN58" s="36">
        <v>1</v>
      </c>
      <c r="KO58" s="36"/>
      <c r="KP58" s="36">
        <v>2</v>
      </c>
      <c r="KQ58" s="36">
        <v>2</v>
      </c>
      <c r="KR58" s="36">
        <v>2</v>
      </c>
      <c r="KS58" s="36">
        <v>1</v>
      </c>
      <c r="KT58" s="36">
        <v>1</v>
      </c>
      <c r="KU58" s="36">
        <v>0</v>
      </c>
      <c r="KV58" s="36">
        <v>2</v>
      </c>
      <c r="KW58" s="36">
        <v>0</v>
      </c>
      <c r="KX58" s="36">
        <v>2</v>
      </c>
      <c r="KY58" s="36">
        <v>0</v>
      </c>
      <c r="KZ58" s="36">
        <v>3</v>
      </c>
      <c r="LA58" s="36">
        <v>0</v>
      </c>
      <c r="LB58" s="36">
        <v>3</v>
      </c>
      <c r="LC58" s="36">
        <v>0</v>
      </c>
      <c r="LD58" s="36">
        <v>3</v>
      </c>
      <c r="LE58" s="36">
        <v>0</v>
      </c>
      <c r="LF58" s="36">
        <v>2</v>
      </c>
      <c r="LG58" s="36">
        <v>1</v>
      </c>
      <c r="LH58" s="36">
        <v>1</v>
      </c>
      <c r="LI58" s="36">
        <v>0</v>
      </c>
      <c r="LJ58" s="36">
        <v>2</v>
      </c>
      <c r="LK58" s="36">
        <v>0</v>
      </c>
      <c r="LL58" s="36">
        <v>1</v>
      </c>
      <c r="LM58" s="36">
        <v>1</v>
      </c>
      <c r="LN58" s="36">
        <v>1</v>
      </c>
      <c r="LO58" s="36">
        <v>1</v>
      </c>
      <c r="LP58" s="36">
        <v>1</v>
      </c>
      <c r="LQ58" s="36">
        <v>0</v>
      </c>
      <c r="LR58" s="36">
        <v>0</v>
      </c>
      <c r="LS58" s="36">
        <v>1</v>
      </c>
      <c r="LT58" s="36">
        <v>1</v>
      </c>
      <c r="LU58" s="36">
        <v>1</v>
      </c>
      <c r="LV58" s="36">
        <v>1</v>
      </c>
      <c r="LW58" s="36">
        <v>1</v>
      </c>
      <c r="LX58" s="36">
        <v>1</v>
      </c>
      <c r="LY58" s="36">
        <v>0</v>
      </c>
      <c r="LZ58" s="36">
        <v>2</v>
      </c>
      <c r="MA58" s="36">
        <v>1</v>
      </c>
      <c r="MB58" s="36">
        <v>1</v>
      </c>
      <c r="MC58" s="36">
        <v>1</v>
      </c>
      <c r="MD58" s="36">
        <v>1</v>
      </c>
      <c r="ME58" s="36">
        <v>2</v>
      </c>
      <c r="MF58" s="36">
        <v>1</v>
      </c>
      <c r="MG58" s="36">
        <v>1</v>
      </c>
      <c r="MH58" s="36">
        <v>2</v>
      </c>
      <c r="MI58" s="36">
        <v>2</v>
      </c>
      <c r="MJ58" s="36">
        <v>2</v>
      </c>
      <c r="MK58" s="36">
        <v>0</v>
      </c>
      <c r="ML58" s="36">
        <v>2</v>
      </c>
      <c r="MM58" s="36">
        <v>1</v>
      </c>
      <c r="MN58" s="36">
        <v>2</v>
      </c>
      <c r="MO58" s="36">
        <v>1</v>
      </c>
      <c r="MP58" s="36">
        <v>0</v>
      </c>
      <c r="MQ58" s="36">
        <v>1</v>
      </c>
      <c r="MR58" s="36">
        <v>1</v>
      </c>
      <c r="MS58" s="36">
        <v>0</v>
      </c>
      <c r="MT58" s="36">
        <v>1</v>
      </c>
      <c r="MU58" s="36">
        <v>1</v>
      </c>
      <c r="MV58" s="36">
        <v>0</v>
      </c>
      <c r="MW58" s="36">
        <v>1</v>
      </c>
      <c r="MX58" s="36"/>
      <c r="MY58" s="37">
        <v>1</v>
      </c>
      <c r="MZ58" s="37">
        <v>1</v>
      </c>
      <c r="NA58" s="37">
        <v>1</v>
      </c>
      <c r="NB58" s="37">
        <v>0</v>
      </c>
      <c r="NC58" s="37">
        <v>0</v>
      </c>
      <c r="ND58" s="37">
        <v>1</v>
      </c>
      <c r="NE58" s="46">
        <v>1</v>
      </c>
      <c r="NF58" s="46">
        <v>1</v>
      </c>
      <c r="NG58" s="37">
        <v>0</v>
      </c>
      <c r="NH58" s="37">
        <v>1</v>
      </c>
      <c r="NI58" s="37">
        <v>1</v>
      </c>
      <c r="NJ58" s="37">
        <v>0</v>
      </c>
    </row>
    <row r="59" spans="1:374" x14ac:dyDescent="0.25">
      <c r="A59" s="2">
        <v>105</v>
      </c>
      <c r="B59" s="2" t="s">
        <v>114</v>
      </c>
      <c r="C59" s="31">
        <v>44071.457638888889</v>
      </c>
      <c r="D59" s="32" t="s">
        <v>115</v>
      </c>
      <c r="E59" s="32" t="s">
        <v>116</v>
      </c>
      <c r="F59" s="32" t="s">
        <v>117</v>
      </c>
      <c r="G59" s="32" t="s">
        <v>118</v>
      </c>
      <c r="H59" s="33" t="s">
        <v>119</v>
      </c>
      <c r="I59" s="33" t="s">
        <v>120</v>
      </c>
      <c r="J59" s="33" t="s">
        <v>121</v>
      </c>
      <c r="K59" s="33">
        <v>1</v>
      </c>
      <c r="L59" s="33">
        <v>166</v>
      </c>
      <c r="M59" s="33">
        <v>7</v>
      </c>
      <c r="N59" s="33"/>
      <c r="O59" s="33"/>
      <c r="P59" s="33"/>
      <c r="Q59" s="33"/>
      <c r="R59" s="33"/>
      <c r="S59" s="33"/>
      <c r="T59" s="33">
        <v>2</v>
      </c>
      <c r="U59" s="33"/>
      <c r="V59" s="33"/>
      <c r="W59" s="33"/>
      <c r="X59" s="33"/>
      <c r="Y59" s="33"/>
      <c r="Z59" s="33"/>
      <c r="AA59" s="33"/>
      <c r="AB59" s="33"/>
      <c r="AC59" s="33"/>
      <c r="AD59" s="33"/>
      <c r="AE59" s="33"/>
      <c r="AF59" s="33"/>
      <c r="AG59" s="33"/>
      <c r="AH59" s="33"/>
      <c r="AI59" s="33"/>
      <c r="AJ59" s="33"/>
      <c r="AK59" s="33"/>
      <c r="AL59" s="33"/>
      <c r="AM59" s="33"/>
      <c r="AN59" s="33"/>
      <c r="AO59" s="33"/>
      <c r="AP59" s="33"/>
      <c r="AQ59" s="33"/>
      <c r="AR59" s="33"/>
      <c r="AS59" s="33"/>
      <c r="AT59" s="33"/>
      <c r="AU59" s="33"/>
      <c r="AV59" s="33">
        <v>1</v>
      </c>
      <c r="AW59" s="33">
        <v>2</v>
      </c>
      <c r="AX59" s="33">
        <v>3</v>
      </c>
      <c r="AY59" s="33">
        <v>1</v>
      </c>
      <c r="AZ59" s="34">
        <v>1</v>
      </c>
      <c r="BA59" s="34">
        <v>1</v>
      </c>
      <c r="BB59" s="34">
        <v>0</v>
      </c>
      <c r="BC59" s="34">
        <v>0</v>
      </c>
      <c r="BD59" s="34">
        <v>0</v>
      </c>
      <c r="BE59" s="34">
        <v>0</v>
      </c>
      <c r="BF59" s="34">
        <v>0</v>
      </c>
      <c r="BG59" s="34">
        <v>0</v>
      </c>
      <c r="BH59" s="34">
        <v>0</v>
      </c>
      <c r="BI59" s="34">
        <v>0</v>
      </c>
      <c r="BJ59" s="34">
        <v>0</v>
      </c>
      <c r="BK59" s="34">
        <v>0</v>
      </c>
      <c r="BL59" s="34">
        <v>0</v>
      </c>
      <c r="BM59" s="34"/>
      <c r="BN59" s="34">
        <v>0</v>
      </c>
      <c r="BO59" s="34">
        <v>0</v>
      </c>
      <c r="BP59" s="34">
        <v>0</v>
      </c>
      <c r="BQ59" s="34">
        <v>0</v>
      </c>
      <c r="BR59" s="34">
        <v>0</v>
      </c>
      <c r="BS59" s="34">
        <v>0</v>
      </c>
      <c r="BT59" s="34">
        <v>0</v>
      </c>
      <c r="BU59" s="34">
        <v>0</v>
      </c>
      <c r="BV59" s="34">
        <v>0</v>
      </c>
      <c r="BW59" s="34">
        <v>1</v>
      </c>
      <c r="BX59" s="34">
        <v>0</v>
      </c>
      <c r="BY59" s="34">
        <v>0</v>
      </c>
      <c r="BZ59" s="34">
        <v>0</v>
      </c>
      <c r="CA59" s="34">
        <v>0</v>
      </c>
      <c r="CB59" s="34">
        <v>0</v>
      </c>
      <c r="CC59" s="34">
        <v>1</v>
      </c>
      <c r="CD59" s="34">
        <v>0</v>
      </c>
      <c r="CE59" s="34">
        <v>1</v>
      </c>
      <c r="CF59" s="34">
        <v>0</v>
      </c>
      <c r="CG59" s="34">
        <v>0</v>
      </c>
      <c r="CH59" s="34">
        <v>0</v>
      </c>
      <c r="CI59" s="34">
        <v>0</v>
      </c>
      <c r="CJ59" s="34">
        <v>0</v>
      </c>
      <c r="CK59" s="34">
        <v>0</v>
      </c>
      <c r="CL59" s="34">
        <v>0</v>
      </c>
      <c r="CM59" s="34">
        <v>0</v>
      </c>
      <c r="CN59" s="34">
        <v>0</v>
      </c>
      <c r="CO59" s="34">
        <v>0</v>
      </c>
      <c r="CP59" s="34">
        <v>0</v>
      </c>
      <c r="CQ59" s="34">
        <v>0</v>
      </c>
      <c r="CR59" s="34">
        <v>0</v>
      </c>
      <c r="CS59" s="34">
        <v>1</v>
      </c>
      <c r="CT59" s="34">
        <v>2</v>
      </c>
      <c r="CU59" s="34">
        <v>0</v>
      </c>
      <c r="CV59" s="34">
        <v>0</v>
      </c>
      <c r="CW59" s="34">
        <v>1</v>
      </c>
      <c r="CX59" s="34">
        <v>0</v>
      </c>
      <c r="CY59" s="34">
        <v>5</v>
      </c>
      <c r="CZ59" s="34">
        <v>0</v>
      </c>
      <c r="DA59" s="34">
        <v>5</v>
      </c>
      <c r="DB59" s="34"/>
      <c r="DC59" s="34">
        <v>0</v>
      </c>
      <c r="DD59" s="34">
        <v>0</v>
      </c>
      <c r="DE59" s="34">
        <v>5</v>
      </c>
      <c r="DF59" s="34">
        <v>0</v>
      </c>
      <c r="DG59" s="34">
        <v>0</v>
      </c>
      <c r="DH59" s="34"/>
      <c r="DI59" s="34"/>
      <c r="DJ59" s="34"/>
      <c r="DK59" s="34"/>
      <c r="DL59" s="34"/>
      <c r="DM59" s="34"/>
      <c r="DN59" s="34"/>
      <c r="DO59" s="34"/>
      <c r="DP59" s="34">
        <v>1</v>
      </c>
      <c r="DQ59" s="34">
        <v>1</v>
      </c>
      <c r="DR59" s="34">
        <v>0</v>
      </c>
      <c r="DS59" s="34">
        <v>1</v>
      </c>
      <c r="DT59" s="34">
        <v>0</v>
      </c>
      <c r="DU59" s="34">
        <v>1</v>
      </c>
      <c r="DV59" s="34">
        <v>0</v>
      </c>
      <c r="DW59" s="34">
        <v>0</v>
      </c>
      <c r="DX59" s="34">
        <v>0</v>
      </c>
      <c r="DY59" s="34">
        <v>1</v>
      </c>
      <c r="DZ59" s="34">
        <v>1</v>
      </c>
      <c r="EA59" s="34">
        <v>0</v>
      </c>
      <c r="EB59" s="34">
        <v>0</v>
      </c>
      <c r="EC59" s="34">
        <v>1</v>
      </c>
      <c r="ED59" s="34">
        <v>1</v>
      </c>
      <c r="EE59" s="34">
        <v>1</v>
      </c>
      <c r="EF59" s="34">
        <v>0</v>
      </c>
      <c r="EG59" s="34">
        <v>0</v>
      </c>
      <c r="EH59" s="34">
        <v>0</v>
      </c>
      <c r="EI59" s="34">
        <v>0</v>
      </c>
      <c r="EJ59" s="34">
        <v>1</v>
      </c>
      <c r="EK59" s="34">
        <v>0</v>
      </c>
      <c r="EL59" s="34">
        <v>1</v>
      </c>
      <c r="EM59" s="34"/>
      <c r="EN59" s="34">
        <v>0</v>
      </c>
      <c r="EO59" s="34">
        <v>0</v>
      </c>
      <c r="EP59" s="34">
        <v>0</v>
      </c>
      <c r="EQ59" s="34">
        <v>0</v>
      </c>
      <c r="ER59" s="34">
        <v>1</v>
      </c>
      <c r="ES59" s="34">
        <v>1</v>
      </c>
      <c r="ET59" s="34">
        <v>0</v>
      </c>
      <c r="EU59" s="34">
        <v>1</v>
      </c>
      <c r="EV59" s="34">
        <v>1</v>
      </c>
      <c r="EW59" s="34">
        <v>1</v>
      </c>
      <c r="EX59" s="34">
        <v>0</v>
      </c>
      <c r="EY59" s="34">
        <v>1</v>
      </c>
      <c r="EZ59" s="34">
        <v>0</v>
      </c>
      <c r="FA59" s="34">
        <v>1</v>
      </c>
      <c r="FB59" s="34">
        <v>1</v>
      </c>
      <c r="FC59" s="34">
        <v>0</v>
      </c>
      <c r="FD59" s="34">
        <v>0</v>
      </c>
      <c r="FE59" s="34">
        <v>0</v>
      </c>
      <c r="FF59" s="34">
        <v>0</v>
      </c>
      <c r="FG59" s="34">
        <v>1</v>
      </c>
      <c r="FH59" s="34">
        <v>0</v>
      </c>
      <c r="FI59" s="34">
        <v>1</v>
      </c>
      <c r="FJ59" s="34">
        <v>0</v>
      </c>
      <c r="FK59" s="34">
        <v>0</v>
      </c>
      <c r="FL59" s="34">
        <v>0</v>
      </c>
      <c r="FM59" s="34">
        <v>0</v>
      </c>
      <c r="FN59" s="34">
        <v>1</v>
      </c>
      <c r="FO59" s="34">
        <v>1</v>
      </c>
      <c r="FP59" s="34">
        <v>0</v>
      </c>
      <c r="FQ59" s="34">
        <v>1</v>
      </c>
      <c r="FR59" s="34">
        <v>1</v>
      </c>
      <c r="FS59" s="34">
        <v>1</v>
      </c>
      <c r="FT59" s="34">
        <v>0</v>
      </c>
      <c r="FU59" s="34">
        <v>1</v>
      </c>
      <c r="FV59" s="34">
        <v>0</v>
      </c>
      <c r="FW59" s="34">
        <v>0</v>
      </c>
      <c r="FX59" s="34">
        <v>1</v>
      </c>
      <c r="FY59" s="34">
        <v>1</v>
      </c>
      <c r="FZ59" s="34">
        <v>0</v>
      </c>
      <c r="GA59" s="34">
        <v>0</v>
      </c>
      <c r="GB59" s="34">
        <v>0</v>
      </c>
      <c r="GC59" s="34">
        <v>0</v>
      </c>
      <c r="GD59" s="34">
        <v>1</v>
      </c>
      <c r="GE59" s="34">
        <v>0</v>
      </c>
      <c r="GF59" s="34">
        <v>1</v>
      </c>
      <c r="GG59" s="34">
        <v>0</v>
      </c>
      <c r="GH59" s="34">
        <v>0</v>
      </c>
      <c r="GI59" s="34">
        <v>1</v>
      </c>
      <c r="GJ59" s="34">
        <v>0</v>
      </c>
      <c r="GK59" s="34">
        <v>0</v>
      </c>
      <c r="GL59" s="34">
        <v>0</v>
      </c>
      <c r="GM59" s="34">
        <v>0</v>
      </c>
      <c r="GN59" s="34">
        <v>0</v>
      </c>
      <c r="GO59" s="34">
        <v>0</v>
      </c>
      <c r="GP59" s="34">
        <v>0</v>
      </c>
      <c r="GQ59" s="34">
        <v>0</v>
      </c>
      <c r="GR59" s="34">
        <v>0</v>
      </c>
      <c r="GS59" s="34">
        <v>0</v>
      </c>
      <c r="GT59" s="34">
        <v>1</v>
      </c>
      <c r="GU59" s="34">
        <v>1</v>
      </c>
      <c r="GV59" s="34">
        <v>1</v>
      </c>
      <c r="GW59" s="34">
        <v>1</v>
      </c>
      <c r="GX59" s="34">
        <v>1</v>
      </c>
      <c r="GY59" s="34">
        <v>0</v>
      </c>
      <c r="GZ59" s="34">
        <v>1</v>
      </c>
      <c r="HA59" s="34">
        <v>0</v>
      </c>
      <c r="HB59" s="34">
        <v>1</v>
      </c>
      <c r="HC59" s="34">
        <v>1</v>
      </c>
      <c r="HD59" s="34">
        <v>0</v>
      </c>
      <c r="HE59" s="34">
        <v>0</v>
      </c>
      <c r="HF59" s="34">
        <v>0</v>
      </c>
      <c r="HG59" s="34">
        <v>0</v>
      </c>
      <c r="HH59" s="34">
        <v>0</v>
      </c>
      <c r="HI59" s="34">
        <v>0</v>
      </c>
      <c r="HJ59" s="34">
        <v>1</v>
      </c>
      <c r="HK59" s="34">
        <v>0</v>
      </c>
      <c r="HL59" s="34">
        <v>0</v>
      </c>
      <c r="HM59" s="34">
        <v>0</v>
      </c>
      <c r="HN59" s="34">
        <v>0</v>
      </c>
      <c r="HO59" s="34">
        <v>0</v>
      </c>
      <c r="HP59" s="34">
        <v>0</v>
      </c>
      <c r="HQ59" s="34">
        <v>0</v>
      </c>
      <c r="HR59" s="34">
        <v>0</v>
      </c>
      <c r="HS59" s="34">
        <v>0</v>
      </c>
      <c r="HT59" s="34">
        <v>0</v>
      </c>
      <c r="HU59" s="34">
        <v>0</v>
      </c>
      <c r="HV59" s="34">
        <v>0</v>
      </c>
      <c r="HW59" s="34">
        <v>0</v>
      </c>
      <c r="HX59" s="34">
        <v>1</v>
      </c>
      <c r="HY59" s="34">
        <v>0</v>
      </c>
      <c r="HZ59" s="34">
        <v>0</v>
      </c>
      <c r="IA59" s="34">
        <v>0</v>
      </c>
      <c r="IB59" s="34">
        <v>0</v>
      </c>
      <c r="IC59" s="34">
        <v>1</v>
      </c>
      <c r="ID59" s="34">
        <v>1</v>
      </c>
      <c r="IE59" s="34">
        <v>1</v>
      </c>
      <c r="IF59" s="34">
        <v>0</v>
      </c>
      <c r="IG59" s="34">
        <v>0</v>
      </c>
      <c r="IH59" s="34">
        <v>0</v>
      </c>
      <c r="II59" s="34">
        <v>0</v>
      </c>
      <c r="IJ59" s="34">
        <v>0</v>
      </c>
      <c r="IK59" s="34">
        <v>0</v>
      </c>
      <c r="IL59" s="34">
        <v>0</v>
      </c>
      <c r="IM59" s="34">
        <v>0</v>
      </c>
      <c r="IN59" s="34">
        <v>0</v>
      </c>
      <c r="IO59" s="34">
        <v>0</v>
      </c>
      <c r="IP59" s="34">
        <v>0</v>
      </c>
      <c r="IQ59" s="34">
        <v>0</v>
      </c>
      <c r="IR59" s="34">
        <v>0</v>
      </c>
      <c r="IS59" s="34">
        <v>0</v>
      </c>
      <c r="IT59" s="34">
        <v>0</v>
      </c>
      <c r="IU59" s="34">
        <v>0</v>
      </c>
      <c r="IV59" s="34">
        <v>0</v>
      </c>
      <c r="IW59" s="34">
        <v>0</v>
      </c>
      <c r="IX59" s="34">
        <v>0</v>
      </c>
      <c r="IY59" s="34">
        <v>0</v>
      </c>
      <c r="IZ59" s="34">
        <v>0</v>
      </c>
      <c r="JA59" s="34">
        <v>0</v>
      </c>
      <c r="JB59" s="34">
        <v>0</v>
      </c>
      <c r="JC59" s="34">
        <v>1</v>
      </c>
      <c r="JD59" s="34">
        <v>2</v>
      </c>
      <c r="JE59" s="34">
        <v>1</v>
      </c>
      <c r="JF59" s="34">
        <v>1</v>
      </c>
      <c r="JG59" s="34">
        <v>1</v>
      </c>
      <c r="JH59" s="46">
        <v>1</v>
      </c>
      <c r="JI59" s="46">
        <v>1</v>
      </c>
      <c r="JJ59" s="46">
        <v>1</v>
      </c>
      <c r="JK59" s="46">
        <v>2</v>
      </c>
      <c r="JL59" s="35">
        <v>1</v>
      </c>
      <c r="JM59" s="35">
        <v>1</v>
      </c>
      <c r="JN59" s="46">
        <v>1</v>
      </c>
      <c r="JO59" s="46">
        <v>1</v>
      </c>
      <c r="JP59" s="35">
        <v>1</v>
      </c>
      <c r="JQ59" s="35">
        <v>1</v>
      </c>
      <c r="JR59" s="46">
        <v>1</v>
      </c>
      <c r="JS59" s="35">
        <v>0</v>
      </c>
      <c r="JT59" s="35">
        <v>6</v>
      </c>
      <c r="JU59" s="35">
        <v>3</v>
      </c>
      <c r="JV59" s="35">
        <v>1</v>
      </c>
      <c r="JW59" s="35">
        <v>2</v>
      </c>
      <c r="JX59" s="35">
        <v>1</v>
      </c>
      <c r="JY59" s="35">
        <v>2</v>
      </c>
      <c r="JZ59" s="35">
        <v>3</v>
      </c>
      <c r="KA59" s="35">
        <v>3</v>
      </c>
      <c r="KB59" s="35">
        <v>1</v>
      </c>
      <c r="KC59" s="35">
        <v>0</v>
      </c>
      <c r="KD59" s="46">
        <v>1</v>
      </c>
      <c r="KE59" s="35">
        <v>0</v>
      </c>
      <c r="KF59" s="35">
        <v>1</v>
      </c>
      <c r="KG59" s="36">
        <v>1</v>
      </c>
      <c r="KH59" s="36">
        <v>1</v>
      </c>
      <c r="KI59" s="36">
        <v>1</v>
      </c>
      <c r="KJ59" s="36">
        <v>1</v>
      </c>
      <c r="KK59" s="36">
        <v>1</v>
      </c>
      <c r="KL59" s="36">
        <v>1</v>
      </c>
      <c r="KM59" s="36">
        <v>1</v>
      </c>
      <c r="KN59" s="36">
        <v>1</v>
      </c>
      <c r="KO59" s="36"/>
      <c r="KP59" s="36">
        <v>1</v>
      </c>
      <c r="KQ59" s="36">
        <v>1</v>
      </c>
      <c r="KR59" s="36">
        <v>1</v>
      </c>
      <c r="KS59" s="36">
        <v>1</v>
      </c>
      <c r="KT59" s="36">
        <v>1</v>
      </c>
      <c r="KU59" s="36">
        <v>0</v>
      </c>
      <c r="KV59" s="36">
        <v>3</v>
      </c>
      <c r="KW59" s="36">
        <v>1</v>
      </c>
      <c r="KX59" s="36">
        <v>1</v>
      </c>
      <c r="KY59" s="36">
        <v>0</v>
      </c>
      <c r="KZ59" s="36">
        <v>3</v>
      </c>
      <c r="LA59" s="36">
        <v>0</v>
      </c>
      <c r="LB59" s="36">
        <v>3</v>
      </c>
      <c r="LC59" s="36">
        <v>0</v>
      </c>
      <c r="LD59" s="36">
        <v>3</v>
      </c>
      <c r="LE59" s="36">
        <v>0</v>
      </c>
      <c r="LF59" s="36">
        <v>1</v>
      </c>
      <c r="LG59" s="36">
        <v>2</v>
      </c>
      <c r="LH59" s="36">
        <v>3</v>
      </c>
      <c r="LI59" s="36">
        <v>1</v>
      </c>
      <c r="LJ59" s="36">
        <v>3</v>
      </c>
      <c r="LK59" s="36">
        <v>1</v>
      </c>
      <c r="LL59" s="36">
        <v>1</v>
      </c>
      <c r="LM59" s="36">
        <v>1</v>
      </c>
      <c r="LN59" s="36">
        <v>1</v>
      </c>
      <c r="LO59" s="36">
        <v>0</v>
      </c>
      <c r="LP59" s="36">
        <v>1</v>
      </c>
      <c r="LQ59" s="36">
        <v>1</v>
      </c>
      <c r="LR59" s="36">
        <v>0</v>
      </c>
      <c r="LS59" s="36">
        <v>1</v>
      </c>
      <c r="LT59" s="36">
        <v>1</v>
      </c>
      <c r="LU59" s="36">
        <v>1</v>
      </c>
      <c r="LV59" s="36">
        <v>1</v>
      </c>
      <c r="LW59" s="36">
        <v>1</v>
      </c>
      <c r="LX59" s="36">
        <v>1</v>
      </c>
      <c r="LY59" s="36">
        <v>0</v>
      </c>
      <c r="LZ59" s="36">
        <v>3</v>
      </c>
      <c r="MA59" s="36">
        <v>1</v>
      </c>
      <c r="MB59" s="36">
        <v>2</v>
      </c>
      <c r="MC59" s="36">
        <v>1</v>
      </c>
      <c r="MD59" s="36">
        <v>1</v>
      </c>
      <c r="ME59" s="36">
        <v>1</v>
      </c>
      <c r="MF59" s="36">
        <v>1</v>
      </c>
      <c r="MG59" s="36">
        <v>1</v>
      </c>
      <c r="MH59" s="36">
        <v>2</v>
      </c>
      <c r="MI59" s="36">
        <v>1</v>
      </c>
      <c r="MJ59" s="36">
        <v>1</v>
      </c>
      <c r="MK59" s="36">
        <v>1</v>
      </c>
      <c r="ML59" s="36">
        <v>2</v>
      </c>
      <c r="MM59" s="36">
        <v>1</v>
      </c>
      <c r="MN59" s="36">
        <v>1</v>
      </c>
      <c r="MO59" s="36">
        <v>1</v>
      </c>
      <c r="MP59" s="36">
        <v>1</v>
      </c>
      <c r="MQ59" s="36">
        <v>1</v>
      </c>
      <c r="MR59" s="36">
        <v>1</v>
      </c>
      <c r="MS59" s="36">
        <v>1</v>
      </c>
      <c r="MT59" s="36">
        <v>1</v>
      </c>
      <c r="MU59" s="36">
        <v>1</v>
      </c>
      <c r="MV59" s="36">
        <v>0</v>
      </c>
      <c r="MW59" s="36">
        <v>1</v>
      </c>
      <c r="MX59" s="36"/>
      <c r="MY59" s="37">
        <v>1</v>
      </c>
      <c r="MZ59" s="37">
        <v>1</v>
      </c>
      <c r="NA59" s="37">
        <v>1</v>
      </c>
      <c r="NB59" s="37">
        <v>0</v>
      </c>
      <c r="NC59" s="37">
        <v>1</v>
      </c>
      <c r="ND59" s="37">
        <v>0</v>
      </c>
      <c r="NE59" s="46">
        <v>0</v>
      </c>
      <c r="NF59" s="46">
        <v>0</v>
      </c>
      <c r="NG59" s="37">
        <v>1</v>
      </c>
      <c r="NH59" s="37">
        <v>1</v>
      </c>
      <c r="NI59" s="37">
        <v>1</v>
      </c>
      <c r="NJ59" s="37">
        <v>0</v>
      </c>
    </row>
    <row r="60" spans="1:374" x14ac:dyDescent="0.25">
      <c r="A60" s="2">
        <v>106</v>
      </c>
      <c r="B60" s="2" t="s">
        <v>114</v>
      </c>
      <c r="C60" s="31">
        <v>44071.37222222222</v>
      </c>
      <c r="D60" s="32" t="s">
        <v>379</v>
      </c>
      <c r="E60" s="32" t="s">
        <v>433</v>
      </c>
      <c r="F60" s="32" t="s">
        <v>434</v>
      </c>
      <c r="G60" s="32" t="s">
        <v>435</v>
      </c>
      <c r="H60" s="33" t="s">
        <v>156</v>
      </c>
      <c r="I60" s="33" t="s">
        <v>390</v>
      </c>
      <c r="J60" s="33" t="s">
        <v>436</v>
      </c>
      <c r="K60" s="33">
        <v>1</v>
      </c>
      <c r="L60" s="33">
        <v>145</v>
      </c>
      <c r="M60" s="33">
        <v>6</v>
      </c>
      <c r="N60" s="33"/>
      <c r="O60" s="33"/>
      <c r="P60" s="33"/>
      <c r="Q60" s="33"/>
      <c r="R60" s="33"/>
      <c r="S60" s="33">
        <v>4</v>
      </c>
      <c r="T60" s="33"/>
      <c r="U60" s="33"/>
      <c r="V60" s="33"/>
      <c r="W60" s="33"/>
      <c r="X60" s="33"/>
      <c r="Y60" s="33"/>
      <c r="Z60" s="33"/>
      <c r="AA60" s="33"/>
      <c r="AB60" s="33"/>
      <c r="AC60" s="33"/>
      <c r="AD60" s="33"/>
      <c r="AE60" s="33"/>
      <c r="AF60" s="33"/>
      <c r="AG60" s="33"/>
      <c r="AH60" s="33"/>
      <c r="AI60" s="33"/>
      <c r="AJ60" s="33"/>
      <c r="AK60" s="33"/>
      <c r="AL60" s="33"/>
      <c r="AM60" s="33"/>
      <c r="AN60" s="33"/>
      <c r="AO60" s="33"/>
      <c r="AP60" s="33"/>
      <c r="AQ60" s="33"/>
      <c r="AR60" s="33"/>
      <c r="AS60" s="33">
        <v>1</v>
      </c>
      <c r="AT60" s="33"/>
      <c r="AU60" s="33"/>
      <c r="AV60" s="33"/>
      <c r="AW60" s="33">
        <v>2</v>
      </c>
      <c r="AX60" s="33">
        <v>2</v>
      </c>
      <c r="AY60" s="33">
        <v>0</v>
      </c>
      <c r="AZ60" s="34">
        <v>1</v>
      </c>
      <c r="BA60" s="34">
        <v>1</v>
      </c>
      <c r="BB60" s="34">
        <v>0</v>
      </c>
      <c r="BC60" s="34">
        <v>0</v>
      </c>
      <c r="BD60" s="34">
        <v>0</v>
      </c>
      <c r="BE60" s="34">
        <v>1</v>
      </c>
      <c r="BF60" s="34">
        <v>0</v>
      </c>
      <c r="BG60" s="34">
        <v>1</v>
      </c>
      <c r="BH60" s="34">
        <v>0</v>
      </c>
      <c r="BI60" s="34">
        <v>0</v>
      </c>
      <c r="BJ60" s="34">
        <v>1</v>
      </c>
      <c r="BK60" s="34">
        <v>1</v>
      </c>
      <c r="BL60" s="34">
        <v>1</v>
      </c>
      <c r="BM60" s="34"/>
      <c r="BN60" s="34">
        <v>1</v>
      </c>
      <c r="BO60" s="34">
        <v>1</v>
      </c>
      <c r="BP60" s="34">
        <v>0</v>
      </c>
      <c r="BQ60" s="34">
        <v>1</v>
      </c>
      <c r="BR60" s="34">
        <v>1</v>
      </c>
      <c r="BS60" s="34">
        <v>0</v>
      </c>
      <c r="BT60" s="34">
        <v>0</v>
      </c>
      <c r="BU60" s="34">
        <v>0</v>
      </c>
      <c r="BV60" s="34">
        <v>1</v>
      </c>
      <c r="BW60" s="34">
        <v>0</v>
      </c>
      <c r="BX60" s="34">
        <v>0</v>
      </c>
      <c r="BY60" s="34">
        <v>0</v>
      </c>
      <c r="BZ60" s="34">
        <v>0</v>
      </c>
      <c r="CA60" s="34">
        <v>0</v>
      </c>
      <c r="CB60" s="34">
        <v>0</v>
      </c>
      <c r="CC60" s="34">
        <v>0</v>
      </c>
      <c r="CD60" s="34">
        <v>0</v>
      </c>
      <c r="CE60" s="34">
        <v>0</v>
      </c>
      <c r="CF60" s="34">
        <v>0</v>
      </c>
      <c r="CG60" s="34">
        <v>0</v>
      </c>
      <c r="CH60" s="34">
        <v>0</v>
      </c>
      <c r="CI60" s="34">
        <v>0</v>
      </c>
      <c r="CJ60" s="34">
        <v>0</v>
      </c>
      <c r="CK60" s="34">
        <v>0</v>
      </c>
      <c r="CL60" s="34">
        <v>0</v>
      </c>
      <c r="CM60" s="34">
        <v>0</v>
      </c>
      <c r="CN60" s="34">
        <v>0</v>
      </c>
      <c r="CO60" s="34">
        <v>0</v>
      </c>
      <c r="CP60" s="34">
        <v>0</v>
      </c>
      <c r="CQ60" s="34">
        <v>0</v>
      </c>
      <c r="CR60" s="34">
        <v>0</v>
      </c>
      <c r="CS60" s="34">
        <v>0</v>
      </c>
      <c r="CT60" s="34"/>
      <c r="CU60" s="34"/>
      <c r="CV60" s="34"/>
      <c r="CW60" s="34"/>
      <c r="CX60" s="34"/>
      <c r="CY60" s="34"/>
      <c r="CZ60" s="34"/>
      <c r="DA60" s="34"/>
      <c r="DB60" s="34"/>
      <c r="DC60" s="34"/>
      <c r="DD60" s="34"/>
      <c r="DE60" s="34"/>
      <c r="DF60" s="34"/>
      <c r="DG60" s="34"/>
      <c r="DH60" s="34"/>
      <c r="DI60" s="34"/>
      <c r="DJ60" s="34"/>
      <c r="DK60" s="34"/>
      <c r="DL60" s="34"/>
      <c r="DM60" s="34"/>
      <c r="DN60" s="34"/>
      <c r="DO60" s="34"/>
      <c r="DP60" s="34">
        <v>1</v>
      </c>
      <c r="DQ60" s="34">
        <v>1</v>
      </c>
      <c r="DR60" s="34">
        <v>1</v>
      </c>
      <c r="DS60" s="34">
        <v>1</v>
      </c>
      <c r="DT60" s="34">
        <v>0</v>
      </c>
      <c r="DU60" s="34">
        <v>1</v>
      </c>
      <c r="DV60" s="34">
        <v>0</v>
      </c>
      <c r="DW60" s="34">
        <v>0</v>
      </c>
      <c r="DX60" s="34">
        <v>0</v>
      </c>
      <c r="DY60" s="34">
        <v>0</v>
      </c>
      <c r="DZ60" s="34">
        <v>1</v>
      </c>
      <c r="EA60" s="34">
        <v>0</v>
      </c>
      <c r="EB60" s="34">
        <v>0</v>
      </c>
      <c r="EC60" s="34">
        <v>0</v>
      </c>
      <c r="ED60" s="34">
        <v>0</v>
      </c>
      <c r="EE60" s="34">
        <v>0</v>
      </c>
      <c r="EF60" s="34">
        <v>0</v>
      </c>
      <c r="EG60" s="34">
        <v>0</v>
      </c>
      <c r="EH60" s="34">
        <v>0</v>
      </c>
      <c r="EI60" s="34">
        <v>0</v>
      </c>
      <c r="EJ60" s="34">
        <v>0</v>
      </c>
      <c r="EK60" s="34">
        <v>0</v>
      </c>
      <c r="EL60" s="34">
        <v>0</v>
      </c>
      <c r="EM60" s="34"/>
      <c r="EN60" s="34">
        <v>0</v>
      </c>
      <c r="EO60" s="34">
        <v>0</v>
      </c>
      <c r="EP60" s="34">
        <v>0</v>
      </c>
      <c r="EQ60" s="34">
        <v>0</v>
      </c>
      <c r="ER60" s="34">
        <v>0</v>
      </c>
      <c r="ES60" s="34">
        <v>0</v>
      </c>
      <c r="ET60" s="34">
        <v>0</v>
      </c>
      <c r="EU60" s="34">
        <v>0</v>
      </c>
      <c r="EV60" s="34">
        <v>0</v>
      </c>
      <c r="EW60" s="34">
        <v>0</v>
      </c>
      <c r="EX60" s="34">
        <v>0</v>
      </c>
      <c r="EY60" s="34">
        <v>0</v>
      </c>
      <c r="EZ60" s="34">
        <v>0</v>
      </c>
      <c r="FA60" s="34">
        <v>1</v>
      </c>
      <c r="FB60" s="34">
        <v>1</v>
      </c>
      <c r="FC60" s="34">
        <v>0</v>
      </c>
      <c r="FD60" s="34">
        <v>0</v>
      </c>
      <c r="FE60" s="34">
        <v>0</v>
      </c>
      <c r="FF60" s="34">
        <v>0</v>
      </c>
      <c r="FG60" s="34">
        <v>1</v>
      </c>
      <c r="FH60" s="34">
        <v>0</v>
      </c>
      <c r="FI60" s="34">
        <v>1</v>
      </c>
      <c r="FJ60" s="34">
        <v>0</v>
      </c>
      <c r="FK60" s="34">
        <v>0</v>
      </c>
      <c r="FL60" s="34">
        <v>0</v>
      </c>
      <c r="FM60" s="34">
        <v>0</v>
      </c>
      <c r="FN60" s="34">
        <v>0</v>
      </c>
      <c r="FO60" s="34">
        <v>0</v>
      </c>
      <c r="FP60" s="34">
        <v>0</v>
      </c>
      <c r="FQ60" s="34">
        <v>0</v>
      </c>
      <c r="FR60" s="34">
        <v>0</v>
      </c>
      <c r="FS60" s="34">
        <v>0</v>
      </c>
      <c r="FT60" s="34">
        <v>0</v>
      </c>
      <c r="FU60" s="34">
        <v>0</v>
      </c>
      <c r="FV60" s="34">
        <v>0</v>
      </c>
      <c r="FW60" s="34">
        <v>1</v>
      </c>
      <c r="FX60" s="34">
        <v>1</v>
      </c>
      <c r="FY60" s="34">
        <v>1</v>
      </c>
      <c r="FZ60" s="34">
        <v>1</v>
      </c>
      <c r="GA60" s="34">
        <v>1</v>
      </c>
      <c r="GB60" s="34">
        <v>1</v>
      </c>
      <c r="GC60" s="34">
        <v>1</v>
      </c>
      <c r="GD60" s="34">
        <v>1</v>
      </c>
      <c r="GE60" s="34">
        <v>1</v>
      </c>
      <c r="GF60" s="34">
        <v>1</v>
      </c>
      <c r="GG60" s="34">
        <v>0</v>
      </c>
      <c r="GH60" s="34">
        <v>1</v>
      </c>
      <c r="GI60" s="34">
        <v>1</v>
      </c>
      <c r="GJ60" s="34">
        <v>1</v>
      </c>
      <c r="GK60" s="34">
        <v>1</v>
      </c>
      <c r="GL60" s="34">
        <v>1</v>
      </c>
      <c r="GM60" s="34">
        <v>1</v>
      </c>
      <c r="GN60" s="34">
        <v>1</v>
      </c>
      <c r="GO60" s="34">
        <v>1</v>
      </c>
      <c r="GP60" s="34">
        <v>0</v>
      </c>
      <c r="GQ60" s="34">
        <v>0</v>
      </c>
      <c r="GR60" s="34">
        <v>0</v>
      </c>
      <c r="GS60" s="34">
        <v>0</v>
      </c>
      <c r="GT60" s="34">
        <v>1</v>
      </c>
      <c r="GU60" s="34">
        <v>1</v>
      </c>
      <c r="GV60" s="34">
        <v>1</v>
      </c>
      <c r="GW60" s="34">
        <v>1</v>
      </c>
      <c r="GX60" s="34">
        <v>1</v>
      </c>
      <c r="GY60" s="34">
        <v>1</v>
      </c>
      <c r="GZ60" s="34">
        <v>1</v>
      </c>
      <c r="HA60" s="34">
        <v>1</v>
      </c>
      <c r="HB60" s="34">
        <v>1</v>
      </c>
      <c r="HC60" s="34">
        <v>1</v>
      </c>
      <c r="HD60" s="34">
        <v>0</v>
      </c>
      <c r="HE60" s="34">
        <v>0</v>
      </c>
      <c r="HF60" s="34">
        <v>0</v>
      </c>
      <c r="HG60" s="34">
        <v>0</v>
      </c>
      <c r="HH60" s="34">
        <v>0</v>
      </c>
      <c r="HI60" s="34">
        <v>1</v>
      </c>
      <c r="HJ60" s="34">
        <v>0</v>
      </c>
      <c r="HK60" s="34">
        <v>0</v>
      </c>
      <c r="HL60" s="34">
        <v>0</v>
      </c>
      <c r="HM60" s="34">
        <v>0</v>
      </c>
      <c r="HN60" s="34">
        <v>0</v>
      </c>
      <c r="HO60" s="34">
        <v>1</v>
      </c>
      <c r="HP60" s="34">
        <v>1</v>
      </c>
      <c r="HQ60" s="34">
        <v>1</v>
      </c>
      <c r="HR60" s="34">
        <v>1</v>
      </c>
      <c r="HS60" s="34">
        <v>1</v>
      </c>
      <c r="HT60" s="34">
        <v>0</v>
      </c>
      <c r="HU60" s="34">
        <v>0</v>
      </c>
      <c r="HV60" s="34">
        <v>0</v>
      </c>
      <c r="HW60" s="34">
        <v>0</v>
      </c>
      <c r="HX60" s="34">
        <v>1</v>
      </c>
      <c r="HY60" s="34">
        <v>1</v>
      </c>
      <c r="HZ60" s="34">
        <v>0</v>
      </c>
      <c r="IA60" s="34">
        <v>0</v>
      </c>
      <c r="IB60" s="34">
        <v>1</v>
      </c>
      <c r="IC60" s="34">
        <v>1</v>
      </c>
      <c r="ID60" s="34">
        <v>1</v>
      </c>
      <c r="IE60" s="34">
        <v>1</v>
      </c>
      <c r="IF60" s="34">
        <v>1</v>
      </c>
      <c r="IG60" s="34">
        <v>0</v>
      </c>
      <c r="IH60" s="34">
        <v>0</v>
      </c>
      <c r="II60" s="34">
        <v>0</v>
      </c>
      <c r="IJ60" s="34">
        <v>0</v>
      </c>
      <c r="IK60" s="34">
        <v>0</v>
      </c>
      <c r="IL60" s="34">
        <v>1</v>
      </c>
      <c r="IM60" s="34">
        <v>0</v>
      </c>
      <c r="IN60" s="34">
        <v>1</v>
      </c>
      <c r="IO60" s="34">
        <v>0</v>
      </c>
      <c r="IP60" s="34">
        <v>0</v>
      </c>
      <c r="IQ60" s="34">
        <v>0</v>
      </c>
      <c r="IR60" s="34">
        <v>0</v>
      </c>
      <c r="IS60" s="34">
        <v>1</v>
      </c>
      <c r="IT60" s="34">
        <v>1</v>
      </c>
      <c r="IU60" s="34">
        <v>1</v>
      </c>
      <c r="IV60" s="34">
        <v>1</v>
      </c>
      <c r="IW60" s="34">
        <v>1</v>
      </c>
      <c r="IX60" s="34">
        <v>0</v>
      </c>
      <c r="IY60" s="34">
        <v>0</v>
      </c>
      <c r="IZ60" s="34">
        <v>0</v>
      </c>
      <c r="JA60" s="34">
        <v>0</v>
      </c>
      <c r="JB60" s="34">
        <v>1</v>
      </c>
      <c r="JC60" s="34">
        <v>1</v>
      </c>
      <c r="JD60" s="34">
        <v>1</v>
      </c>
      <c r="JE60" s="34">
        <v>1</v>
      </c>
      <c r="JF60" s="34">
        <v>1</v>
      </c>
      <c r="JG60" s="34">
        <v>2</v>
      </c>
      <c r="JH60" s="46">
        <v>1</v>
      </c>
      <c r="JI60" s="46">
        <v>1</v>
      </c>
      <c r="JJ60" s="46">
        <v>1</v>
      </c>
      <c r="JK60" s="46">
        <v>2</v>
      </c>
      <c r="JL60" s="35">
        <v>1</v>
      </c>
      <c r="JM60" s="35">
        <v>1</v>
      </c>
      <c r="JN60" s="46">
        <v>1</v>
      </c>
      <c r="JO60" s="46">
        <v>2</v>
      </c>
      <c r="JP60" s="35">
        <v>1</v>
      </c>
      <c r="JQ60" s="35">
        <v>1</v>
      </c>
      <c r="JR60" s="46">
        <v>1</v>
      </c>
      <c r="JS60" s="35">
        <v>0</v>
      </c>
      <c r="JT60" s="35">
        <v>2</v>
      </c>
      <c r="JU60" s="35">
        <v>3</v>
      </c>
      <c r="JV60" s="35">
        <v>1</v>
      </c>
      <c r="JW60" s="35">
        <v>1</v>
      </c>
      <c r="JX60" s="35">
        <v>1</v>
      </c>
      <c r="JY60" s="35">
        <v>1</v>
      </c>
      <c r="JZ60" s="35">
        <v>3</v>
      </c>
      <c r="KA60" s="35">
        <v>3</v>
      </c>
      <c r="KB60" s="35">
        <v>1</v>
      </c>
      <c r="KC60" s="35">
        <v>1</v>
      </c>
      <c r="KD60" s="46">
        <v>1</v>
      </c>
      <c r="KE60" s="35">
        <v>0</v>
      </c>
      <c r="KF60" s="35">
        <v>1</v>
      </c>
      <c r="KG60" s="36">
        <v>1</v>
      </c>
      <c r="KH60" s="36">
        <v>1</v>
      </c>
      <c r="KI60" s="36">
        <v>1</v>
      </c>
      <c r="KJ60" s="36">
        <v>1</v>
      </c>
      <c r="KK60" s="36">
        <v>1</v>
      </c>
      <c r="KL60" s="36">
        <v>1</v>
      </c>
      <c r="KM60" s="36">
        <v>1</v>
      </c>
      <c r="KN60" s="36">
        <v>3</v>
      </c>
      <c r="KO60" s="36"/>
      <c r="KP60" s="36">
        <v>1</v>
      </c>
      <c r="KQ60" s="36">
        <v>1</v>
      </c>
      <c r="KR60" s="36">
        <v>1</v>
      </c>
      <c r="KS60" s="36">
        <v>1</v>
      </c>
      <c r="KT60" s="36">
        <v>1</v>
      </c>
      <c r="KU60" s="36">
        <v>0</v>
      </c>
      <c r="KV60" s="36">
        <v>3</v>
      </c>
      <c r="KW60" s="36">
        <v>0</v>
      </c>
      <c r="KX60" s="36">
        <v>3</v>
      </c>
      <c r="KY60" s="36">
        <v>0</v>
      </c>
      <c r="KZ60" s="36">
        <v>3</v>
      </c>
      <c r="LA60" s="36">
        <v>0</v>
      </c>
      <c r="LB60" s="36">
        <v>3</v>
      </c>
      <c r="LC60" s="36">
        <v>0</v>
      </c>
      <c r="LD60" s="36">
        <v>3</v>
      </c>
      <c r="LE60" s="36">
        <v>0</v>
      </c>
      <c r="LF60" s="36">
        <v>1</v>
      </c>
      <c r="LG60" s="36">
        <v>1</v>
      </c>
      <c r="LH60" s="36">
        <v>1</v>
      </c>
      <c r="LI60" s="36">
        <v>0</v>
      </c>
      <c r="LJ60" s="36">
        <v>1</v>
      </c>
      <c r="LK60" s="36">
        <v>0</v>
      </c>
      <c r="LL60" s="36">
        <v>1</v>
      </c>
      <c r="LM60" s="36">
        <v>1</v>
      </c>
      <c r="LN60" s="36">
        <v>1</v>
      </c>
      <c r="LO60" s="36">
        <v>1</v>
      </c>
      <c r="LP60" s="36">
        <v>1</v>
      </c>
      <c r="LQ60" s="36">
        <v>1</v>
      </c>
      <c r="LR60" s="36">
        <v>0</v>
      </c>
      <c r="LS60" s="36">
        <v>1</v>
      </c>
      <c r="LT60" s="36">
        <v>1</v>
      </c>
      <c r="LU60" s="36">
        <v>1</v>
      </c>
      <c r="LV60" s="36">
        <v>1</v>
      </c>
      <c r="LW60" s="36">
        <v>1</v>
      </c>
      <c r="LX60" s="36">
        <v>1</v>
      </c>
      <c r="LY60" s="36">
        <v>0</v>
      </c>
      <c r="LZ60" s="36">
        <v>1</v>
      </c>
      <c r="MA60" s="36">
        <v>1</v>
      </c>
      <c r="MB60" s="36">
        <v>1</v>
      </c>
      <c r="MC60" s="36">
        <v>1</v>
      </c>
      <c r="MD60" s="36">
        <v>1</v>
      </c>
      <c r="ME60" s="36">
        <v>1</v>
      </c>
      <c r="MF60" s="36">
        <v>1</v>
      </c>
      <c r="MG60" s="36">
        <v>1</v>
      </c>
      <c r="MH60" s="36">
        <v>1</v>
      </c>
      <c r="MI60" s="36">
        <v>1</v>
      </c>
      <c r="MJ60" s="36">
        <v>1</v>
      </c>
      <c r="MK60" s="36">
        <v>1</v>
      </c>
      <c r="ML60" s="36">
        <v>1</v>
      </c>
      <c r="MM60" s="36">
        <v>1</v>
      </c>
      <c r="MN60" s="36">
        <v>1</v>
      </c>
      <c r="MO60" s="36">
        <v>1</v>
      </c>
      <c r="MP60" s="36">
        <v>1</v>
      </c>
      <c r="MQ60" s="36">
        <v>1</v>
      </c>
      <c r="MR60" s="36">
        <v>1</v>
      </c>
      <c r="MS60" s="36">
        <v>1</v>
      </c>
      <c r="MT60" s="36">
        <v>1</v>
      </c>
      <c r="MU60" s="36">
        <v>1</v>
      </c>
      <c r="MV60" s="36">
        <v>0</v>
      </c>
      <c r="MW60" s="36">
        <v>1</v>
      </c>
      <c r="MX60" s="36"/>
      <c r="MY60" s="37">
        <v>1</v>
      </c>
      <c r="MZ60" s="37">
        <v>1</v>
      </c>
      <c r="NA60" s="37">
        <v>1</v>
      </c>
      <c r="NB60" s="37">
        <v>1</v>
      </c>
      <c r="NC60" s="37">
        <v>1</v>
      </c>
      <c r="ND60" s="37">
        <v>0</v>
      </c>
      <c r="NE60" s="46">
        <v>0</v>
      </c>
      <c r="NF60" s="46">
        <v>0</v>
      </c>
      <c r="NG60" s="37">
        <v>1</v>
      </c>
      <c r="NH60" s="37">
        <v>1</v>
      </c>
      <c r="NI60" s="37">
        <v>1</v>
      </c>
      <c r="NJ60" s="37">
        <v>1</v>
      </c>
    </row>
    <row r="61" spans="1:374" x14ac:dyDescent="0.25">
      <c r="A61" s="2">
        <v>107</v>
      </c>
      <c r="B61" s="2" t="s">
        <v>114</v>
      </c>
      <c r="C61" s="31">
        <v>44071.415277777778</v>
      </c>
      <c r="D61" s="32" t="s">
        <v>166</v>
      </c>
      <c r="E61" s="32" t="s">
        <v>179</v>
      </c>
      <c r="F61" s="32" t="s">
        <v>180</v>
      </c>
      <c r="G61" s="32" t="s">
        <v>181</v>
      </c>
      <c r="H61" s="33" t="s">
        <v>170</v>
      </c>
      <c r="I61" s="33" t="s">
        <v>171</v>
      </c>
      <c r="J61" s="33" t="s">
        <v>182</v>
      </c>
      <c r="K61" s="33">
        <v>2</v>
      </c>
      <c r="L61" s="33">
        <v>7</v>
      </c>
      <c r="M61" s="33">
        <v>1</v>
      </c>
      <c r="N61" s="33">
        <v>1</v>
      </c>
      <c r="O61" s="33"/>
      <c r="P61" s="33"/>
      <c r="Q61" s="33"/>
      <c r="R61" s="33"/>
      <c r="S61" s="33"/>
      <c r="T61" s="33"/>
      <c r="U61" s="33"/>
      <c r="V61" s="33">
        <v>2</v>
      </c>
      <c r="W61" s="33"/>
      <c r="X61" s="33"/>
      <c r="Y61" s="33"/>
      <c r="Z61" s="33"/>
      <c r="AA61" s="33"/>
      <c r="AB61" s="33"/>
      <c r="AC61" s="33"/>
      <c r="AD61" s="33"/>
      <c r="AE61" s="33"/>
      <c r="AF61" s="33"/>
      <c r="AG61" s="33"/>
      <c r="AH61" s="33"/>
      <c r="AI61" s="33"/>
      <c r="AJ61" s="33"/>
      <c r="AK61" s="33"/>
      <c r="AL61" s="33"/>
      <c r="AM61" s="33"/>
      <c r="AN61" s="33"/>
      <c r="AO61" s="33"/>
      <c r="AP61" s="33"/>
      <c r="AQ61" s="33"/>
      <c r="AR61" s="33"/>
      <c r="AS61" s="33"/>
      <c r="AT61" s="33"/>
      <c r="AU61" s="33"/>
      <c r="AV61" s="33"/>
      <c r="AW61" s="33">
        <v>2</v>
      </c>
      <c r="AX61" s="33">
        <v>2</v>
      </c>
      <c r="AY61" s="33">
        <v>1</v>
      </c>
      <c r="AZ61" s="34">
        <v>2</v>
      </c>
      <c r="BA61" s="34">
        <v>0</v>
      </c>
      <c r="BB61" s="34">
        <v>0</v>
      </c>
      <c r="BC61" s="34">
        <v>0</v>
      </c>
      <c r="BD61" s="34">
        <v>0</v>
      </c>
      <c r="BE61" s="34">
        <v>1</v>
      </c>
      <c r="BF61" s="34">
        <v>1</v>
      </c>
      <c r="BG61" s="34">
        <v>0</v>
      </c>
      <c r="BH61" s="34">
        <v>0</v>
      </c>
      <c r="BI61" s="34">
        <v>0</v>
      </c>
      <c r="BJ61" s="34">
        <v>1</v>
      </c>
      <c r="BK61" s="34">
        <v>1</v>
      </c>
      <c r="BL61" s="34">
        <v>0</v>
      </c>
      <c r="BM61" s="34"/>
      <c r="BN61" s="34">
        <v>0</v>
      </c>
      <c r="BO61" s="34">
        <v>0</v>
      </c>
      <c r="BP61" s="34">
        <v>0</v>
      </c>
      <c r="BQ61" s="34">
        <v>0</v>
      </c>
      <c r="BR61" s="34">
        <v>0</v>
      </c>
      <c r="BS61" s="34">
        <v>0</v>
      </c>
      <c r="BT61" s="34">
        <v>0</v>
      </c>
      <c r="BU61" s="34">
        <v>0</v>
      </c>
      <c r="BV61" s="34">
        <v>0</v>
      </c>
      <c r="BW61" s="34">
        <v>1</v>
      </c>
      <c r="BX61" s="34">
        <v>0</v>
      </c>
      <c r="BY61" s="34">
        <v>0</v>
      </c>
      <c r="BZ61" s="34">
        <v>0</v>
      </c>
      <c r="CA61" s="34">
        <v>0</v>
      </c>
      <c r="CB61" s="34">
        <v>0</v>
      </c>
      <c r="CC61" s="34">
        <v>1</v>
      </c>
      <c r="CD61" s="34">
        <v>0</v>
      </c>
      <c r="CE61" s="34">
        <v>0</v>
      </c>
      <c r="CF61" s="34">
        <v>0</v>
      </c>
      <c r="CG61" s="34">
        <v>0</v>
      </c>
      <c r="CH61" s="34">
        <v>1</v>
      </c>
      <c r="CI61" s="34">
        <v>0</v>
      </c>
      <c r="CJ61" s="34">
        <v>1</v>
      </c>
      <c r="CK61" s="34">
        <v>1</v>
      </c>
      <c r="CL61" s="34">
        <v>0</v>
      </c>
      <c r="CM61" s="34">
        <v>1</v>
      </c>
      <c r="CN61" s="34">
        <v>0</v>
      </c>
      <c r="CO61" s="34">
        <v>0</v>
      </c>
      <c r="CP61" s="34">
        <v>1</v>
      </c>
      <c r="CQ61" s="34">
        <v>1</v>
      </c>
      <c r="CR61" s="34">
        <v>0</v>
      </c>
      <c r="CS61" s="34">
        <v>1</v>
      </c>
      <c r="CT61" s="34">
        <v>0</v>
      </c>
      <c r="CU61" s="34">
        <v>0</v>
      </c>
      <c r="CV61" s="34">
        <v>0</v>
      </c>
      <c r="CW61" s="34">
        <v>0</v>
      </c>
      <c r="CX61" s="34">
        <v>0</v>
      </c>
      <c r="CY61" s="34">
        <v>1</v>
      </c>
      <c r="CZ61" s="34">
        <v>0</v>
      </c>
      <c r="DA61" s="34">
        <v>1</v>
      </c>
      <c r="DB61" s="34"/>
      <c r="DC61" s="34">
        <v>0</v>
      </c>
      <c r="DD61" s="34">
        <v>0</v>
      </c>
      <c r="DE61" s="34">
        <v>1</v>
      </c>
      <c r="DF61" s="34">
        <v>0</v>
      </c>
      <c r="DG61" s="34">
        <v>0</v>
      </c>
      <c r="DH61" s="34"/>
      <c r="DI61" s="34"/>
      <c r="DJ61" s="34"/>
      <c r="DK61" s="34"/>
      <c r="DL61" s="34"/>
      <c r="DM61" s="34"/>
      <c r="DN61" s="34"/>
      <c r="DO61" s="34"/>
      <c r="DP61" s="34">
        <v>1</v>
      </c>
      <c r="DQ61" s="34">
        <v>1</v>
      </c>
      <c r="DR61" s="34">
        <v>0</v>
      </c>
      <c r="DS61" s="34">
        <v>1</v>
      </c>
      <c r="DT61" s="34">
        <v>0</v>
      </c>
      <c r="DU61" s="34">
        <v>0</v>
      </c>
      <c r="DV61" s="34">
        <v>1</v>
      </c>
      <c r="DW61" s="34">
        <v>0</v>
      </c>
      <c r="DX61" s="34">
        <v>0</v>
      </c>
      <c r="DY61" s="34">
        <v>0</v>
      </c>
      <c r="DZ61" s="34">
        <v>1</v>
      </c>
      <c r="EA61" s="34">
        <v>0</v>
      </c>
      <c r="EB61" s="34">
        <v>0</v>
      </c>
      <c r="EC61" s="34">
        <v>0</v>
      </c>
      <c r="ED61" s="34">
        <v>0</v>
      </c>
      <c r="EE61" s="34">
        <v>0</v>
      </c>
      <c r="EF61" s="34">
        <v>0</v>
      </c>
      <c r="EG61" s="34">
        <v>0</v>
      </c>
      <c r="EH61" s="34">
        <v>0</v>
      </c>
      <c r="EI61" s="34">
        <v>0</v>
      </c>
      <c r="EJ61" s="34">
        <v>0</v>
      </c>
      <c r="EK61" s="34">
        <v>0</v>
      </c>
      <c r="EL61" s="34">
        <v>0</v>
      </c>
      <c r="EM61" s="34"/>
      <c r="EN61" s="34">
        <v>0</v>
      </c>
      <c r="EO61" s="34">
        <v>0</v>
      </c>
      <c r="EP61" s="34">
        <v>0</v>
      </c>
      <c r="EQ61" s="34">
        <v>0</v>
      </c>
      <c r="ER61" s="34">
        <v>0</v>
      </c>
      <c r="ES61" s="34">
        <v>0</v>
      </c>
      <c r="ET61" s="34">
        <v>0</v>
      </c>
      <c r="EU61" s="34">
        <v>0</v>
      </c>
      <c r="EV61" s="34">
        <v>0</v>
      </c>
      <c r="EW61" s="34">
        <v>0</v>
      </c>
      <c r="EX61" s="34">
        <v>0</v>
      </c>
      <c r="EY61" s="34">
        <v>0</v>
      </c>
      <c r="EZ61" s="34">
        <v>0</v>
      </c>
      <c r="FA61" s="34">
        <v>1</v>
      </c>
      <c r="FB61" s="34">
        <v>1</v>
      </c>
      <c r="FC61" s="34">
        <v>0</v>
      </c>
      <c r="FD61" s="34">
        <v>0</v>
      </c>
      <c r="FE61" s="34">
        <v>0</v>
      </c>
      <c r="FF61" s="34">
        <v>0</v>
      </c>
      <c r="FG61" s="34">
        <v>1</v>
      </c>
      <c r="FH61" s="34">
        <v>0</v>
      </c>
      <c r="FI61" s="34">
        <v>1</v>
      </c>
      <c r="FJ61" s="34">
        <v>0</v>
      </c>
      <c r="FK61" s="34">
        <v>0</v>
      </c>
      <c r="FL61" s="34">
        <v>0</v>
      </c>
      <c r="FM61" s="34">
        <v>0</v>
      </c>
      <c r="FN61" s="34">
        <v>0</v>
      </c>
      <c r="FO61" s="34">
        <v>0</v>
      </c>
      <c r="FP61" s="34">
        <v>0</v>
      </c>
      <c r="FQ61" s="34">
        <v>0</v>
      </c>
      <c r="FR61" s="34">
        <v>0</v>
      </c>
      <c r="FS61" s="34">
        <v>0</v>
      </c>
      <c r="FT61" s="34">
        <v>0</v>
      </c>
      <c r="FU61" s="34">
        <v>0</v>
      </c>
      <c r="FV61" s="34">
        <v>0</v>
      </c>
      <c r="FW61" s="34">
        <v>0</v>
      </c>
      <c r="FX61" s="34">
        <v>1</v>
      </c>
      <c r="FY61" s="34">
        <v>0</v>
      </c>
      <c r="FZ61" s="34">
        <v>0</v>
      </c>
      <c r="GA61" s="34">
        <v>0</v>
      </c>
      <c r="GB61" s="34">
        <v>0</v>
      </c>
      <c r="GC61" s="34">
        <v>0</v>
      </c>
      <c r="GD61" s="34">
        <v>1</v>
      </c>
      <c r="GE61" s="34">
        <v>0</v>
      </c>
      <c r="GF61" s="34">
        <v>1</v>
      </c>
      <c r="GG61" s="34">
        <v>0</v>
      </c>
      <c r="GH61" s="34">
        <v>1</v>
      </c>
      <c r="GI61" s="34">
        <v>0</v>
      </c>
      <c r="GJ61" s="34">
        <v>0</v>
      </c>
      <c r="GK61" s="34">
        <v>1</v>
      </c>
      <c r="GL61" s="34">
        <v>1</v>
      </c>
      <c r="GM61" s="34">
        <v>0</v>
      </c>
      <c r="GN61" s="34">
        <v>1</v>
      </c>
      <c r="GO61" s="34">
        <v>0</v>
      </c>
      <c r="GP61" s="34">
        <v>0</v>
      </c>
      <c r="GQ61" s="34">
        <v>1</v>
      </c>
      <c r="GR61" s="34">
        <v>1</v>
      </c>
      <c r="GS61" s="34">
        <v>0</v>
      </c>
      <c r="GT61" s="34">
        <v>1</v>
      </c>
      <c r="GU61" s="34">
        <v>1</v>
      </c>
      <c r="GV61" s="34">
        <v>1</v>
      </c>
      <c r="GW61" s="34">
        <v>1</v>
      </c>
      <c r="GX61" s="34">
        <v>1</v>
      </c>
      <c r="GY61" s="34">
        <v>1</v>
      </c>
      <c r="GZ61" s="34">
        <v>0</v>
      </c>
      <c r="HA61" s="34">
        <v>1</v>
      </c>
      <c r="HB61" s="34">
        <v>0</v>
      </c>
      <c r="HC61" s="34">
        <v>0</v>
      </c>
      <c r="HD61" s="34">
        <v>0</v>
      </c>
      <c r="HE61" s="34">
        <v>0</v>
      </c>
      <c r="HF61" s="34">
        <v>0</v>
      </c>
      <c r="HG61" s="34">
        <v>0</v>
      </c>
      <c r="HH61" s="34">
        <v>0</v>
      </c>
      <c r="HI61" s="34">
        <v>0</v>
      </c>
      <c r="HJ61" s="34">
        <v>0</v>
      </c>
      <c r="HK61" s="34">
        <v>0</v>
      </c>
      <c r="HL61" s="34">
        <v>0</v>
      </c>
      <c r="HM61" s="34">
        <v>0</v>
      </c>
      <c r="HN61" s="34">
        <v>0</v>
      </c>
      <c r="HO61" s="34">
        <v>0</v>
      </c>
      <c r="HP61" s="34">
        <v>0</v>
      </c>
      <c r="HQ61" s="34">
        <v>0</v>
      </c>
      <c r="HR61" s="34">
        <v>0</v>
      </c>
      <c r="HS61" s="34">
        <v>0</v>
      </c>
      <c r="HT61" s="34">
        <v>0</v>
      </c>
      <c r="HU61" s="34">
        <v>0</v>
      </c>
      <c r="HV61" s="34">
        <v>0</v>
      </c>
      <c r="HW61" s="34">
        <v>0</v>
      </c>
      <c r="HX61" s="34">
        <v>1</v>
      </c>
      <c r="HY61" s="34">
        <v>0</v>
      </c>
      <c r="HZ61" s="34">
        <v>0</v>
      </c>
      <c r="IA61" s="34">
        <v>0</v>
      </c>
      <c r="IB61" s="34">
        <v>0</v>
      </c>
      <c r="IC61" s="34">
        <v>1</v>
      </c>
      <c r="ID61" s="34">
        <v>1</v>
      </c>
      <c r="IE61" s="34">
        <v>1</v>
      </c>
      <c r="IF61" s="34">
        <v>0</v>
      </c>
      <c r="IG61" s="34">
        <v>0</v>
      </c>
      <c r="IH61" s="34">
        <v>0</v>
      </c>
      <c r="II61" s="34">
        <v>0</v>
      </c>
      <c r="IJ61" s="34">
        <v>0</v>
      </c>
      <c r="IK61" s="34">
        <v>0</v>
      </c>
      <c r="IL61" s="34">
        <v>0</v>
      </c>
      <c r="IM61" s="34">
        <v>0</v>
      </c>
      <c r="IN61" s="34">
        <v>0</v>
      </c>
      <c r="IO61" s="34">
        <v>0</v>
      </c>
      <c r="IP61" s="34">
        <v>0</v>
      </c>
      <c r="IQ61" s="34">
        <v>0</v>
      </c>
      <c r="IR61" s="34">
        <v>0</v>
      </c>
      <c r="IS61" s="34">
        <v>0</v>
      </c>
      <c r="IT61" s="34">
        <v>0</v>
      </c>
      <c r="IU61" s="34">
        <v>0</v>
      </c>
      <c r="IV61" s="34">
        <v>0</v>
      </c>
      <c r="IW61" s="34">
        <v>0</v>
      </c>
      <c r="IX61" s="34">
        <v>0</v>
      </c>
      <c r="IY61" s="34">
        <v>0</v>
      </c>
      <c r="IZ61" s="34">
        <v>0</v>
      </c>
      <c r="JA61" s="34">
        <v>0</v>
      </c>
      <c r="JB61" s="34">
        <v>0</v>
      </c>
      <c r="JC61" s="34">
        <v>0</v>
      </c>
      <c r="JD61" s="34">
        <v>3</v>
      </c>
      <c r="JE61" s="34">
        <v>1</v>
      </c>
      <c r="JF61" s="34">
        <v>1</v>
      </c>
      <c r="JG61" s="34">
        <v>1</v>
      </c>
      <c r="JH61" s="46">
        <v>1</v>
      </c>
      <c r="JI61" s="46">
        <v>2</v>
      </c>
      <c r="JJ61" s="46">
        <v>1</v>
      </c>
      <c r="JK61" s="46">
        <v>1</v>
      </c>
      <c r="JL61" s="35">
        <v>2</v>
      </c>
      <c r="JM61" s="35">
        <v>2</v>
      </c>
      <c r="JN61" s="46">
        <v>1</v>
      </c>
      <c r="JO61" s="46">
        <v>2</v>
      </c>
      <c r="JP61" s="35">
        <v>1</v>
      </c>
      <c r="JQ61" s="35">
        <v>2</v>
      </c>
      <c r="JR61" s="46">
        <v>1</v>
      </c>
      <c r="JS61" s="35">
        <v>0</v>
      </c>
      <c r="JT61" s="35">
        <v>1</v>
      </c>
      <c r="JU61" s="35">
        <v>3</v>
      </c>
      <c r="JV61" s="35">
        <v>1</v>
      </c>
      <c r="JW61" s="35">
        <v>3</v>
      </c>
      <c r="JX61" s="35">
        <v>1</v>
      </c>
      <c r="JY61" s="35">
        <v>3</v>
      </c>
      <c r="JZ61" s="35">
        <v>3</v>
      </c>
      <c r="KA61" s="35">
        <v>3</v>
      </c>
      <c r="KB61" s="35">
        <v>1</v>
      </c>
      <c r="KC61" s="35">
        <v>0</v>
      </c>
      <c r="KD61" s="46">
        <v>1</v>
      </c>
      <c r="KE61" s="35">
        <v>0</v>
      </c>
      <c r="KF61" s="35">
        <v>1</v>
      </c>
      <c r="KG61" s="36">
        <v>1</v>
      </c>
      <c r="KH61" s="36">
        <v>1</v>
      </c>
      <c r="KI61" s="36">
        <v>1</v>
      </c>
      <c r="KJ61" s="36">
        <v>1</v>
      </c>
      <c r="KK61" s="36">
        <v>1</v>
      </c>
      <c r="KL61" s="36">
        <v>1</v>
      </c>
      <c r="KM61" s="36">
        <v>1</v>
      </c>
      <c r="KN61" s="36">
        <v>3</v>
      </c>
      <c r="KO61" s="36">
        <v>1</v>
      </c>
      <c r="KP61" s="36">
        <v>3</v>
      </c>
      <c r="KQ61" s="36">
        <v>3</v>
      </c>
      <c r="KR61" s="36">
        <v>3</v>
      </c>
      <c r="KS61" s="36">
        <v>3</v>
      </c>
      <c r="KT61" s="36">
        <v>3</v>
      </c>
      <c r="KU61" s="36">
        <v>0</v>
      </c>
      <c r="KV61" s="36">
        <v>3</v>
      </c>
      <c r="KW61" s="36">
        <v>1</v>
      </c>
      <c r="KX61" s="36">
        <v>3</v>
      </c>
      <c r="KY61" s="36">
        <v>1</v>
      </c>
      <c r="KZ61" s="36">
        <v>3</v>
      </c>
      <c r="LA61" s="36">
        <v>1</v>
      </c>
      <c r="LB61" s="36">
        <v>3</v>
      </c>
      <c r="LC61" s="36">
        <v>0</v>
      </c>
      <c r="LD61" s="36">
        <v>3</v>
      </c>
      <c r="LE61" s="36">
        <v>0</v>
      </c>
      <c r="LF61" s="36">
        <v>1</v>
      </c>
      <c r="LG61" s="36">
        <v>1</v>
      </c>
      <c r="LH61" s="36">
        <v>1</v>
      </c>
      <c r="LI61" s="36">
        <v>0</v>
      </c>
      <c r="LJ61" s="36">
        <v>1</v>
      </c>
      <c r="LK61" s="36">
        <v>0</v>
      </c>
      <c r="LL61" s="36">
        <v>1</v>
      </c>
      <c r="LM61" s="36">
        <v>1</v>
      </c>
      <c r="LN61" s="36">
        <v>0</v>
      </c>
      <c r="LO61" s="36">
        <v>0</v>
      </c>
      <c r="LP61" s="36">
        <v>1</v>
      </c>
      <c r="LQ61" s="36">
        <v>1</v>
      </c>
      <c r="LR61" s="36">
        <v>0</v>
      </c>
      <c r="LS61" s="36">
        <v>1</v>
      </c>
      <c r="LT61" s="36">
        <v>1</v>
      </c>
      <c r="LU61" s="36">
        <v>1</v>
      </c>
      <c r="LV61" s="36">
        <v>1</v>
      </c>
      <c r="LW61" s="36">
        <v>1</v>
      </c>
      <c r="LX61" s="36">
        <v>1</v>
      </c>
      <c r="LY61" s="36">
        <v>0</v>
      </c>
      <c r="LZ61" s="36">
        <v>2</v>
      </c>
      <c r="MA61" s="36">
        <v>1</v>
      </c>
      <c r="MB61" s="36">
        <v>3</v>
      </c>
      <c r="MC61" s="36">
        <v>1</v>
      </c>
      <c r="MD61" s="36">
        <v>1</v>
      </c>
      <c r="ME61" s="36">
        <v>1</v>
      </c>
      <c r="MF61" s="36">
        <v>1</v>
      </c>
      <c r="MG61" s="36">
        <v>1</v>
      </c>
      <c r="MH61" s="36">
        <v>1</v>
      </c>
      <c r="MI61" s="36">
        <v>1</v>
      </c>
      <c r="MJ61" s="36">
        <v>2</v>
      </c>
      <c r="MK61" s="36">
        <v>0</v>
      </c>
      <c r="ML61" s="36">
        <v>2</v>
      </c>
      <c r="MM61" s="36">
        <v>1</v>
      </c>
      <c r="MN61" s="36">
        <v>1</v>
      </c>
      <c r="MO61" s="36">
        <v>1</v>
      </c>
      <c r="MP61" s="36">
        <v>0</v>
      </c>
      <c r="MQ61" s="36">
        <v>1</v>
      </c>
      <c r="MR61" s="36">
        <v>1</v>
      </c>
      <c r="MS61" s="36">
        <v>1</v>
      </c>
      <c r="MT61" s="36">
        <v>1</v>
      </c>
      <c r="MU61" s="36">
        <v>1</v>
      </c>
      <c r="MV61" s="36">
        <v>0</v>
      </c>
      <c r="MW61" s="36">
        <v>1</v>
      </c>
      <c r="MX61" s="36"/>
      <c r="MY61" s="37">
        <v>1</v>
      </c>
      <c r="MZ61" s="37">
        <v>1</v>
      </c>
      <c r="NA61" s="37">
        <v>1</v>
      </c>
      <c r="NB61" s="37">
        <v>0</v>
      </c>
      <c r="NC61" s="37">
        <v>1</v>
      </c>
      <c r="ND61" s="37">
        <v>1</v>
      </c>
      <c r="NE61" s="46">
        <v>1</v>
      </c>
      <c r="NF61" s="46">
        <v>0</v>
      </c>
      <c r="NG61" s="37">
        <v>0</v>
      </c>
      <c r="NH61" s="37">
        <v>1</v>
      </c>
      <c r="NI61" s="37">
        <v>0</v>
      </c>
      <c r="NJ61" s="37">
        <v>1</v>
      </c>
    </row>
    <row r="62" spans="1:374" x14ac:dyDescent="0.25">
      <c r="A62" s="2">
        <v>108</v>
      </c>
      <c r="B62" s="2" t="s">
        <v>114</v>
      </c>
      <c r="C62" s="31">
        <v>44071.404166666667</v>
      </c>
      <c r="D62" s="32" t="s">
        <v>266</v>
      </c>
      <c r="E62" s="32" t="s">
        <v>437</v>
      </c>
      <c r="F62" s="32" t="s">
        <v>268</v>
      </c>
      <c r="G62" s="32" t="s">
        <v>438</v>
      </c>
      <c r="H62" s="33" t="s">
        <v>270</v>
      </c>
      <c r="I62" s="33" t="s">
        <v>271</v>
      </c>
      <c r="J62" s="33" t="s">
        <v>439</v>
      </c>
      <c r="K62" s="33">
        <v>1</v>
      </c>
      <c r="L62" s="33">
        <v>89</v>
      </c>
      <c r="M62" s="33">
        <v>4</v>
      </c>
      <c r="N62" s="33"/>
      <c r="O62" s="33"/>
      <c r="P62" s="33"/>
      <c r="Q62" s="33">
        <v>4</v>
      </c>
      <c r="R62" s="33"/>
      <c r="S62" s="33"/>
      <c r="T62" s="33"/>
      <c r="U62" s="33"/>
      <c r="V62" s="33"/>
      <c r="W62" s="33"/>
      <c r="X62" s="33"/>
      <c r="Y62" s="33"/>
      <c r="Z62" s="33"/>
      <c r="AA62" s="33"/>
      <c r="AB62" s="33"/>
      <c r="AC62" s="33"/>
      <c r="AD62" s="33"/>
      <c r="AE62" s="33"/>
      <c r="AF62" s="33"/>
      <c r="AG62" s="33"/>
      <c r="AH62" s="33"/>
      <c r="AI62" s="33"/>
      <c r="AJ62" s="33"/>
      <c r="AK62" s="33"/>
      <c r="AL62" s="33"/>
      <c r="AM62" s="33">
        <v>4</v>
      </c>
      <c r="AN62" s="33"/>
      <c r="AO62" s="33"/>
      <c r="AP62" s="33"/>
      <c r="AQ62" s="33"/>
      <c r="AR62" s="33"/>
      <c r="AS62" s="33"/>
      <c r="AT62" s="33"/>
      <c r="AU62" s="33"/>
      <c r="AV62" s="33"/>
      <c r="AW62" s="33">
        <v>2</v>
      </c>
      <c r="AX62" s="33">
        <v>1</v>
      </c>
      <c r="AY62" s="33">
        <v>0</v>
      </c>
      <c r="AZ62" s="34">
        <v>3</v>
      </c>
      <c r="BA62" s="34">
        <v>0</v>
      </c>
      <c r="BB62" s="34">
        <v>0</v>
      </c>
      <c r="BC62" s="34">
        <v>0</v>
      </c>
      <c r="BD62" s="34">
        <v>0</v>
      </c>
      <c r="BE62" s="34">
        <v>0</v>
      </c>
      <c r="BF62" s="34">
        <v>0</v>
      </c>
      <c r="BG62" s="34">
        <v>0</v>
      </c>
      <c r="BH62" s="34">
        <v>0</v>
      </c>
      <c r="BI62" s="34">
        <v>0</v>
      </c>
      <c r="BJ62" s="34">
        <v>0</v>
      </c>
      <c r="BK62" s="34">
        <v>0</v>
      </c>
      <c r="BL62" s="34">
        <v>0</v>
      </c>
      <c r="BM62" s="34"/>
      <c r="BN62" s="34">
        <v>0</v>
      </c>
      <c r="BO62" s="34">
        <v>0</v>
      </c>
      <c r="BP62" s="34">
        <v>0</v>
      </c>
      <c r="BQ62" s="34">
        <v>0</v>
      </c>
      <c r="BR62" s="34">
        <v>0</v>
      </c>
      <c r="BS62" s="34">
        <v>0</v>
      </c>
      <c r="BT62" s="34">
        <v>0</v>
      </c>
      <c r="BU62" s="34">
        <v>0</v>
      </c>
      <c r="BV62" s="34">
        <v>0</v>
      </c>
      <c r="BW62" s="34">
        <v>1</v>
      </c>
      <c r="BX62" s="34">
        <v>0</v>
      </c>
      <c r="BY62" s="34">
        <v>0</v>
      </c>
      <c r="BZ62" s="34">
        <v>0</v>
      </c>
      <c r="CA62" s="34">
        <v>0</v>
      </c>
      <c r="CB62" s="34">
        <v>1</v>
      </c>
      <c r="CC62" s="34">
        <v>1</v>
      </c>
      <c r="CD62" s="34">
        <v>0</v>
      </c>
      <c r="CE62" s="34">
        <v>0</v>
      </c>
      <c r="CF62" s="34">
        <v>0</v>
      </c>
      <c r="CG62" s="34">
        <v>0</v>
      </c>
      <c r="CH62" s="34">
        <v>1</v>
      </c>
      <c r="CI62" s="34">
        <v>0</v>
      </c>
      <c r="CJ62" s="34">
        <v>0</v>
      </c>
      <c r="CK62" s="34">
        <v>0</v>
      </c>
      <c r="CL62" s="34">
        <v>0</v>
      </c>
      <c r="CM62" s="34">
        <v>0</v>
      </c>
      <c r="CN62" s="34">
        <v>0</v>
      </c>
      <c r="CO62" s="34">
        <v>0</v>
      </c>
      <c r="CP62" s="34">
        <v>0</v>
      </c>
      <c r="CQ62" s="34">
        <v>0</v>
      </c>
      <c r="CR62" s="34">
        <v>0</v>
      </c>
      <c r="CS62" s="34">
        <v>0</v>
      </c>
      <c r="CT62" s="34"/>
      <c r="CU62" s="34"/>
      <c r="CV62" s="34"/>
      <c r="CW62" s="34"/>
      <c r="CX62" s="34"/>
      <c r="CY62" s="34"/>
      <c r="CZ62" s="34"/>
      <c r="DA62" s="34"/>
      <c r="DB62" s="34"/>
      <c r="DC62" s="34"/>
      <c r="DD62" s="34"/>
      <c r="DE62" s="34"/>
      <c r="DF62" s="34"/>
      <c r="DG62" s="34"/>
      <c r="DH62" s="34"/>
      <c r="DI62" s="34"/>
      <c r="DJ62" s="34"/>
      <c r="DK62" s="34"/>
      <c r="DL62" s="34"/>
      <c r="DM62" s="34"/>
      <c r="DN62" s="34"/>
      <c r="DO62" s="34"/>
      <c r="DP62" s="34">
        <v>1</v>
      </c>
      <c r="DQ62" s="34">
        <v>1</v>
      </c>
      <c r="DR62" s="34">
        <v>1</v>
      </c>
      <c r="DS62" s="34">
        <v>1</v>
      </c>
      <c r="DT62" s="34">
        <v>0</v>
      </c>
      <c r="DU62" s="34">
        <v>1</v>
      </c>
      <c r="DV62" s="34">
        <v>0</v>
      </c>
      <c r="DW62" s="34">
        <v>0</v>
      </c>
      <c r="DX62" s="34">
        <v>0</v>
      </c>
      <c r="DY62" s="34">
        <v>0</v>
      </c>
      <c r="DZ62" s="34">
        <v>1</v>
      </c>
      <c r="EA62" s="34">
        <v>0</v>
      </c>
      <c r="EB62" s="34">
        <v>1</v>
      </c>
      <c r="EC62" s="34">
        <v>1</v>
      </c>
      <c r="ED62" s="34">
        <v>1</v>
      </c>
      <c r="EE62" s="34">
        <v>1</v>
      </c>
      <c r="EF62" s="34">
        <v>0</v>
      </c>
      <c r="EG62" s="34">
        <v>0</v>
      </c>
      <c r="EH62" s="34">
        <v>0</v>
      </c>
      <c r="EI62" s="34">
        <v>0</v>
      </c>
      <c r="EJ62" s="34">
        <v>1</v>
      </c>
      <c r="EK62" s="34">
        <v>0</v>
      </c>
      <c r="EL62" s="34">
        <v>1</v>
      </c>
      <c r="EM62" s="34"/>
      <c r="EN62" s="34">
        <v>0</v>
      </c>
      <c r="EO62" s="34">
        <v>0</v>
      </c>
      <c r="EP62" s="34">
        <v>1</v>
      </c>
      <c r="EQ62" s="34">
        <v>0</v>
      </c>
      <c r="ER62" s="34">
        <v>0</v>
      </c>
      <c r="ES62" s="34">
        <v>0</v>
      </c>
      <c r="ET62" s="34">
        <v>0</v>
      </c>
      <c r="EU62" s="34">
        <v>0</v>
      </c>
      <c r="EV62" s="34">
        <v>0</v>
      </c>
      <c r="EW62" s="34">
        <v>0</v>
      </c>
      <c r="EX62" s="34">
        <v>0</v>
      </c>
      <c r="EY62" s="34">
        <v>0</v>
      </c>
      <c r="EZ62" s="34">
        <v>0</v>
      </c>
      <c r="FA62" s="34">
        <v>1</v>
      </c>
      <c r="FB62" s="34">
        <v>1</v>
      </c>
      <c r="FC62" s="34">
        <v>0</v>
      </c>
      <c r="FD62" s="34">
        <v>0</v>
      </c>
      <c r="FE62" s="34">
        <v>0</v>
      </c>
      <c r="FF62" s="34">
        <v>0</v>
      </c>
      <c r="FG62" s="34">
        <v>1</v>
      </c>
      <c r="FH62" s="34">
        <v>0</v>
      </c>
      <c r="FI62" s="34">
        <v>1</v>
      </c>
      <c r="FJ62" s="34">
        <v>0</v>
      </c>
      <c r="FK62" s="34">
        <v>0</v>
      </c>
      <c r="FL62" s="34">
        <v>1</v>
      </c>
      <c r="FM62" s="34">
        <v>0</v>
      </c>
      <c r="FN62" s="34">
        <v>0</v>
      </c>
      <c r="FO62" s="34">
        <v>0</v>
      </c>
      <c r="FP62" s="34">
        <v>0</v>
      </c>
      <c r="FQ62" s="34">
        <v>0</v>
      </c>
      <c r="FR62" s="34">
        <v>0</v>
      </c>
      <c r="FS62" s="34">
        <v>0</v>
      </c>
      <c r="FT62" s="34">
        <v>0</v>
      </c>
      <c r="FU62" s="34">
        <v>0</v>
      </c>
      <c r="FV62" s="34">
        <v>0</v>
      </c>
      <c r="FW62" s="34">
        <v>1</v>
      </c>
      <c r="FX62" s="34">
        <v>1</v>
      </c>
      <c r="FY62" s="34">
        <v>1</v>
      </c>
      <c r="FZ62" s="34">
        <v>0</v>
      </c>
      <c r="GA62" s="34">
        <v>0</v>
      </c>
      <c r="GB62" s="34">
        <v>0</v>
      </c>
      <c r="GC62" s="34">
        <v>1</v>
      </c>
      <c r="GD62" s="34">
        <v>1</v>
      </c>
      <c r="GE62" s="34">
        <v>0</v>
      </c>
      <c r="GF62" s="34">
        <v>1</v>
      </c>
      <c r="GG62" s="34">
        <v>0</v>
      </c>
      <c r="GH62" s="34">
        <v>0</v>
      </c>
      <c r="GI62" s="34">
        <v>1</v>
      </c>
      <c r="GJ62" s="34">
        <v>1</v>
      </c>
      <c r="GK62" s="34">
        <v>0</v>
      </c>
      <c r="GL62" s="34">
        <v>0</v>
      </c>
      <c r="GM62" s="34">
        <v>0</v>
      </c>
      <c r="GN62" s="34">
        <v>0</v>
      </c>
      <c r="GO62" s="34">
        <v>0</v>
      </c>
      <c r="GP62" s="34">
        <v>0</v>
      </c>
      <c r="GQ62" s="34">
        <v>0</v>
      </c>
      <c r="GR62" s="34">
        <v>0</v>
      </c>
      <c r="GS62" s="34">
        <v>0</v>
      </c>
      <c r="GT62" s="34">
        <v>1</v>
      </c>
      <c r="GU62" s="34">
        <v>1</v>
      </c>
      <c r="GV62" s="34">
        <v>1</v>
      </c>
      <c r="GW62" s="34">
        <v>1</v>
      </c>
      <c r="GX62" s="34">
        <v>1</v>
      </c>
      <c r="GY62" s="34">
        <v>1</v>
      </c>
      <c r="GZ62" s="34">
        <v>1</v>
      </c>
      <c r="HA62" s="34">
        <v>1</v>
      </c>
      <c r="HB62" s="34">
        <v>0</v>
      </c>
      <c r="HC62" s="34">
        <v>0</v>
      </c>
      <c r="HD62" s="34">
        <v>0</v>
      </c>
      <c r="HE62" s="34">
        <v>0</v>
      </c>
      <c r="HF62" s="34">
        <v>0</v>
      </c>
      <c r="HG62" s="34">
        <v>0</v>
      </c>
      <c r="HH62" s="34">
        <v>0</v>
      </c>
      <c r="HI62" s="34">
        <v>0</v>
      </c>
      <c r="HJ62" s="34">
        <v>0</v>
      </c>
      <c r="HK62" s="34">
        <v>0</v>
      </c>
      <c r="HL62" s="34">
        <v>0</v>
      </c>
      <c r="HM62" s="34">
        <v>0</v>
      </c>
      <c r="HN62" s="34">
        <v>0</v>
      </c>
      <c r="HO62" s="34">
        <v>0</v>
      </c>
      <c r="HP62" s="34">
        <v>0</v>
      </c>
      <c r="HQ62" s="34">
        <v>0</v>
      </c>
      <c r="HR62" s="34">
        <v>0</v>
      </c>
      <c r="HS62" s="34">
        <v>0</v>
      </c>
      <c r="HT62" s="34">
        <v>0</v>
      </c>
      <c r="HU62" s="34">
        <v>0</v>
      </c>
      <c r="HV62" s="34">
        <v>0</v>
      </c>
      <c r="HW62" s="34">
        <v>0</v>
      </c>
      <c r="HX62" s="34">
        <v>1</v>
      </c>
      <c r="HY62" s="34">
        <v>0</v>
      </c>
      <c r="HZ62" s="34">
        <v>0</v>
      </c>
      <c r="IA62" s="34">
        <v>0</v>
      </c>
      <c r="IB62" s="34">
        <v>0</v>
      </c>
      <c r="IC62" s="34">
        <v>1</v>
      </c>
      <c r="ID62" s="34">
        <v>1</v>
      </c>
      <c r="IE62" s="34">
        <v>1</v>
      </c>
      <c r="IF62" s="34">
        <v>1</v>
      </c>
      <c r="IG62" s="34">
        <v>0</v>
      </c>
      <c r="IH62" s="34">
        <v>0</v>
      </c>
      <c r="II62" s="34">
        <v>0</v>
      </c>
      <c r="IJ62" s="34">
        <v>0</v>
      </c>
      <c r="IK62" s="34">
        <v>1</v>
      </c>
      <c r="IL62" s="34">
        <v>1</v>
      </c>
      <c r="IM62" s="34">
        <v>0</v>
      </c>
      <c r="IN62" s="34">
        <v>0</v>
      </c>
      <c r="IO62" s="34">
        <v>0</v>
      </c>
      <c r="IP62" s="34">
        <v>0</v>
      </c>
      <c r="IQ62" s="34">
        <v>0</v>
      </c>
      <c r="IR62" s="34">
        <v>0</v>
      </c>
      <c r="IS62" s="34">
        <v>0</v>
      </c>
      <c r="IT62" s="34">
        <v>0</v>
      </c>
      <c r="IU62" s="34">
        <v>0</v>
      </c>
      <c r="IV62" s="34">
        <v>0</v>
      </c>
      <c r="IW62" s="34">
        <v>0</v>
      </c>
      <c r="IX62" s="34">
        <v>0</v>
      </c>
      <c r="IY62" s="34">
        <v>0</v>
      </c>
      <c r="IZ62" s="34">
        <v>0</v>
      </c>
      <c r="JA62" s="34">
        <v>0</v>
      </c>
      <c r="JB62" s="34">
        <v>1</v>
      </c>
      <c r="JC62" s="34">
        <v>1</v>
      </c>
      <c r="JD62" s="34">
        <v>3</v>
      </c>
      <c r="JE62" s="34">
        <v>1</v>
      </c>
      <c r="JF62" s="34">
        <v>3</v>
      </c>
      <c r="JG62" s="34">
        <v>3</v>
      </c>
      <c r="JH62" s="46">
        <v>2</v>
      </c>
      <c r="JI62" s="46">
        <v>2</v>
      </c>
      <c r="JJ62" s="46">
        <v>1</v>
      </c>
      <c r="JK62" s="46">
        <v>2</v>
      </c>
      <c r="JL62" s="35">
        <v>1</v>
      </c>
      <c r="JM62" s="35">
        <v>1</v>
      </c>
      <c r="JN62" s="46">
        <v>1</v>
      </c>
      <c r="JO62" s="46">
        <v>1</v>
      </c>
      <c r="JP62" s="35">
        <v>1</v>
      </c>
      <c r="JQ62" s="35">
        <v>2</v>
      </c>
      <c r="JR62" s="46">
        <v>1</v>
      </c>
      <c r="JS62" s="35">
        <v>0</v>
      </c>
      <c r="JT62" s="35">
        <v>1</v>
      </c>
      <c r="JU62" s="35">
        <v>3</v>
      </c>
      <c r="JV62" s="35">
        <v>1</v>
      </c>
      <c r="JW62" s="35">
        <v>1</v>
      </c>
      <c r="JX62" s="35">
        <v>1</v>
      </c>
      <c r="JY62" s="35">
        <v>1</v>
      </c>
      <c r="JZ62" s="35">
        <v>3</v>
      </c>
      <c r="KA62" s="35">
        <v>3</v>
      </c>
      <c r="KB62" s="35">
        <v>1</v>
      </c>
      <c r="KC62" s="35">
        <v>0</v>
      </c>
      <c r="KD62" s="46">
        <v>0</v>
      </c>
      <c r="KE62" s="35">
        <v>0</v>
      </c>
      <c r="KF62" s="35">
        <v>1</v>
      </c>
      <c r="KG62" s="36">
        <v>1</v>
      </c>
      <c r="KH62" s="36">
        <v>1</v>
      </c>
      <c r="KI62" s="36">
        <v>1</v>
      </c>
      <c r="KJ62" s="36">
        <v>1</v>
      </c>
      <c r="KK62" s="36">
        <v>3</v>
      </c>
      <c r="KL62" s="36">
        <v>1</v>
      </c>
      <c r="KM62" s="36">
        <v>1</v>
      </c>
      <c r="KN62" s="36">
        <v>3</v>
      </c>
      <c r="KO62" s="36"/>
      <c r="KP62" s="36">
        <v>3</v>
      </c>
      <c r="KQ62" s="36">
        <v>1</v>
      </c>
      <c r="KR62" s="36">
        <v>1</v>
      </c>
      <c r="KS62" s="36">
        <v>3</v>
      </c>
      <c r="KT62" s="36">
        <v>3</v>
      </c>
      <c r="KU62" s="36">
        <v>0</v>
      </c>
      <c r="KV62" s="36">
        <v>3</v>
      </c>
      <c r="KW62" s="36">
        <v>0</v>
      </c>
      <c r="KX62" s="36">
        <v>3</v>
      </c>
      <c r="KY62" s="36">
        <v>0</v>
      </c>
      <c r="KZ62" s="36">
        <v>3</v>
      </c>
      <c r="LA62" s="36">
        <v>0</v>
      </c>
      <c r="LB62" s="36">
        <v>3</v>
      </c>
      <c r="LC62" s="36">
        <v>0</v>
      </c>
      <c r="LD62" s="36">
        <v>3</v>
      </c>
      <c r="LE62" s="36">
        <v>0</v>
      </c>
      <c r="LF62" s="36">
        <v>1</v>
      </c>
      <c r="LG62" s="36">
        <v>1</v>
      </c>
      <c r="LH62" s="36">
        <v>1</v>
      </c>
      <c r="LI62" s="36">
        <v>0</v>
      </c>
      <c r="LJ62" s="36">
        <v>1</v>
      </c>
      <c r="LK62" s="36">
        <v>0</v>
      </c>
      <c r="LL62" s="36">
        <v>1</v>
      </c>
      <c r="LM62" s="36">
        <v>1</v>
      </c>
      <c r="LN62" s="36">
        <v>1</v>
      </c>
      <c r="LO62" s="36">
        <v>1</v>
      </c>
      <c r="LP62" s="36">
        <v>1</v>
      </c>
      <c r="LQ62" s="36">
        <v>1</v>
      </c>
      <c r="LR62" s="36">
        <v>0</v>
      </c>
      <c r="LS62" s="36">
        <v>1</v>
      </c>
      <c r="LT62" s="36">
        <v>1</v>
      </c>
      <c r="LU62" s="36">
        <v>1</v>
      </c>
      <c r="LV62" s="36">
        <v>1</v>
      </c>
      <c r="LW62" s="36">
        <v>1</v>
      </c>
      <c r="LX62" s="36">
        <v>1</v>
      </c>
      <c r="LY62" s="36">
        <v>0</v>
      </c>
      <c r="LZ62" s="36">
        <v>1</v>
      </c>
      <c r="MA62" s="36">
        <v>1</v>
      </c>
      <c r="MB62" s="36">
        <v>1</v>
      </c>
      <c r="MC62" s="36">
        <v>1</v>
      </c>
      <c r="MD62" s="36">
        <v>1</v>
      </c>
      <c r="ME62" s="36">
        <v>1</v>
      </c>
      <c r="MF62" s="36">
        <v>1</v>
      </c>
      <c r="MG62" s="36">
        <v>1</v>
      </c>
      <c r="MH62" s="36">
        <v>1</v>
      </c>
      <c r="MI62" s="36">
        <v>1</v>
      </c>
      <c r="MJ62" s="36">
        <v>1</v>
      </c>
      <c r="MK62" s="36">
        <v>1</v>
      </c>
      <c r="ML62" s="36">
        <v>1</v>
      </c>
      <c r="MM62" s="36">
        <v>1</v>
      </c>
      <c r="MN62" s="36">
        <v>1</v>
      </c>
      <c r="MO62" s="36">
        <v>1</v>
      </c>
      <c r="MP62" s="36">
        <v>1</v>
      </c>
      <c r="MQ62" s="36">
        <v>1</v>
      </c>
      <c r="MR62" s="36">
        <v>1</v>
      </c>
      <c r="MS62" s="36">
        <v>1</v>
      </c>
      <c r="MT62" s="36">
        <v>1</v>
      </c>
      <c r="MU62" s="36">
        <v>1</v>
      </c>
      <c r="MV62" s="36">
        <v>0</v>
      </c>
      <c r="MW62" s="36">
        <v>1</v>
      </c>
      <c r="MX62" s="36"/>
      <c r="MY62" s="37">
        <v>0</v>
      </c>
      <c r="MZ62" s="37">
        <v>1</v>
      </c>
      <c r="NA62" s="37">
        <v>1</v>
      </c>
      <c r="NB62" s="37">
        <v>1</v>
      </c>
      <c r="NC62" s="37">
        <v>0</v>
      </c>
      <c r="ND62" s="37">
        <v>0</v>
      </c>
      <c r="NE62" s="46">
        <v>0</v>
      </c>
      <c r="NF62" s="46">
        <v>0</v>
      </c>
      <c r="NG62" s="37">
        <v>1</v>
      </c>
      <c r="NH62" s="37">
        <v>1</v>
      </c>
      <c r="NI62" s="37">
        <v>1</v>
      </c>
      <c r="NJ62" s="37">
        <v>0</v>
      </c>
    </row>
    <row r="63" spans="1:374" x14ac:dyDescent="0.25">
      <c r="A63" s="2">
        <v>109</v>
      </c>
      <c r="B63" s="2" t="s">
        <v>114</v>
      </c>
      <c r="C63" s="31">
        <v>44071.386805555558</v>
      </c>
      <c r="D63" s="32" t="s">
        <v>354</v>
      </c>
      <c r="E63" s="32" t="s">
        <v>355</v>
      </c>
      <c r="F63" s="32" t="s">
        <v>356</v>
      </c>
      <c r="G63" s="32" t="s">
        <v>440</v>
      </c>
      <c r="H63" s="33" t="s">
        <v>223</v>
      </c>
      <c r="I63" s="33" t="s">
        <v>313</v>
      </c>
      <c r="J63" s="33" t="s">
        <v>441</v>
      </c>
      <c r="K63" s="33">
        <v>2</v>
      </c>
      <c r="L63" s="33">
        <v>22</v>
      </c>
      <c r="M63" s="33">
        <v>2</v>
      </c>
      <c r="N63" s="33"/>
      <c r="O63" s="33">
        <v>6</v>
      </c>
      <c r="P63" s="33"/>
      <c r="Q63" s="33"/>
      <c r="R63" s="33"/>
      <c r="S63" s="33"/>
      <c r="T63" s="33"/>
      <c r="U63" s="33"/>
      <c r="V63" s="33"/>
      <c r="W63" s="33"/>
      <c r="X63" s="33"/>
      <c r="Y63" s="33"/>
      <c r="Z63" s="33"/>
      <c r="AA63" s="33"/>
      <c r="AB63" s="33"/>
      <c r="AC63" s="33"/>
      <c r="AD63" s="33">
        <v>2</v>
      </c>
      <c r="AE63" s="33"/>
      <c r="AF63" s="33"/>
      <c r="AG63" s="33"/>
      <c r="AH63" s="33"/>
      <c r="AI63" s="33"/>
      <c r="AJ63" s="33"/>
      <c r="AK63" s="33"/>
      <c r="AL63" s="33"/>
      <c r="AM63" s="33"/>
      <c r="AN63" s="33"/>
      <c r="AO63" s="33"/>
      <c r="AP63" s="33"/>
      <c r="AQ63" s="33"/>
      <c r="AR63" s="33"/>
      <c r="AS63" s="33"/>
      <c r="AT63" s="33"/>
      <c r="AU63" s="33"/>
      <c r="AV63" s="33"/>
      <c r="AW63" s="33">
        <v>2</v>
      </c>
      <c r="AX63" s="33">
        <v>1</v>
      </c>
      <c r="AY63" s="33">
        <v>0</v>
      </c>
      <c r="AZ63" s="34">
        <v>1</v>
      </c>
      <c r="BA63" s="34">
        <v>1</v>
      </c>
      <c r="BB63" s="34">
        <v>0</v>
      </c>
      <c r="BC63" s="34">
        <v>0</v>
      </c>
      <c r="BD63" s="34">
        <v>0</v>
      </c>
      <c r="BE63" s="34">
        <v>0</v>
      </c>
      <c r="BF63" s="34">
        <v>0</v>
      </c>
      <c r="BG63" s="34">
        <v>0</v>
      </c>
      <c r="BH63" s="34">
        <v>0</v>
      </c>
      <c r="BI63" s="34">
        <v>0</v>
      </c>
      <c r="BJ63" s="34">
        <v>0</v>
      </c>
      <c r="BK63" s="34">
        <v>1</v>
      </c>
      <c r="BL63" s="34">
        <v>0</v>
      </c>
      <c r="BM63" s="34" t="s">
        <v>442</v>
      </c>
      <c r="BN63" s="34">
        <v>0</v>
      </c>
      <c r="BO63" s="34">
        <v>0</v>
      </c>
      <c r="BP63" s="34">
        <v>0</v>
      </c>
      <c r="BQ63" s="34">
        <v>0</v>
      </c>
      <c r="BR63" s="34">
        <v>0</v>
      </c>
      <c r="BS63" s="34">
        <v>0</v>
      </c>
      <c r="BT63" s="34">
        <v>0</v>
      </c>
      <c r="BU63" s="34">
        <v>0</v>
      </c>
      <c r="BV63" s="34">
        <v>0</v>
      </c>
      <c r="BW63" s="34">
        <v>1</v>
      </c>
      <c r="BX63" s="34">
        <v>0</v>
      </c>
      <c r="BY63" s="34">
        <v>0</v>
      </c>
      <c r="BZ63" s="34">
        <v>0</v>
      </c>
      <c r="CA63" s="34">
        <v>0</v>
      </c>
      <c r="CB63" s="34">
        <v>0</v>
      </c>
      <c r="CC63" s="34">
        <v>0</v>
      </c>
      <c r="CD63" s="34">
        <v>0</v>
      </c>
      <c r="CE63" s="34">
        <v>0</v>
      </c>
      <c r="CF63" s="34">
        <v>0</v>
      </c>
      <c r="CG63" s="34">
        <v>0</v>
      </c>
      <c r="CH63" s="34">
        <v>1</v>
      </c>
      <c r="CI63" s="34">
        <v>0</v>
      </c>
      <c r="CJ63" s="34">
        <v>0</v>
      </c>
      <c r="CK63" s="34">
        <v>0</v>
      </c>
      <c r="CL63" s="34">
        <v>0</v>
      </c>
      <c r="CM63" s="34">
        <v>0</v>
      </c>
      <c r="CN63" s="34">
        <v>0</v>
      </c>
      <c r="CO63" s="34">
        <v>0</v>
      </c>
      <c r="CP63" s="34">
        <v>0</v>
      </c>
      <c r="CQ63" s="34">
        <v>0</v>
      </c>
      <c r="CR63" s="34">
        <v>0</v>
      </c>
      <c r="CS63" s="34">
        <v>0</v>
      </c>
      <c r="CT63" s="34"/>
      <c r="CU63" s="34"/>
      <c r="CV63" s="34"/>
      <c r="CW63" s="34"/>
      <c r="CX63" s="34"/>
      <c r="CY63" s="34"/>
      <c r="CZ63" s="34"/>
      <c r="DA63" s="34"/>
      <c r="DB63" s="34"/>
      <c r="DC63" s="34"/>
      <c r="DD63" s="34"/>
      <c r="DE63" s="34"/>
      <c r="DF63" s="34"/>
      <c r="DG63" s="34"/>
      <c r="DH63" s="34"/>
      <c r="DI63" s="34"/>
      <c r="DJ63" s="34"/>
      <c r="DK63" s="34"/>
      <c r="DL63" s="34"/>
      <c r="DM63" s="34"/>
      <c r="DN63" s="34"/>
      <c r="DO63" s="34"/>
      <c r="DP63" s="34">
        <v>1</v>
      </c>
      <c r="DQ63" s="34">
        <v>1</v>
      </c>
      <c r="DR63" s="34">
        <v>0</v>
      </c>
      <c r="DS63" s="34">
        <v>1</v>
      </c>
      <c r="DT63" s="34">
        <v>0</v>
      </c>
      <c r="DU63" s="34">
        <v>0</v>
      </c>
      <c r="DV63" s="34">
        <v>1</v>
      </c>
      <c r="DW63" s="34">
        <v>0</v>
      </c>
      <c r="DX63" s="34">
        <v>0</v>
      </c>
      <c r="DY63" s="34">
        <v>0</v>
      </c>
      <c r="DZ63" s="34">
        <v>1</v>
      </c>
      <c r="EA63" s="34">
        <v>0</v>
      </c>
      <c r="EB63" s="34">
        <v>0</v>
      </c>
      <c r="EC63" s="34">
        <v>1</v>
      </c>
      <c r="ED63" s="34">
        <v>1</v>
      </c>
      <c r="EE63" s="34">
        <v>1</v>
      </c>
      <c r="EF63" s="34">
        <v>0</v>
      </c>
      <c r="EG63" s="34">
        <v>0</v>
      </c>
      <c r="EH63" s="34">
        <v>0</v>
      </c>
      <c r="EI63" s="34">
        <v>0</v>
      </c>
      <c r="EJ63" s="34">
        <v>0</v>
      </c>
      <c r="EK63" s="34">
        <v>0</v>
      </c>
      <c r="EL63" s="34">
        <v>0</v>
      </c>
      <c r="EM63" s="34"/>
      <c r="EN63" s="34">
        <v>0</v>
      </c>
      <c r="EO63" s="34">
        <v>0</v>
      </c>
      <c r="EP63" s="34">
        <v>0</v>
      </c>
      <c r="EQ63" s="34">
        <v>0</v>
      </c>
      <c r="ER63" s="34">
        <v>0</v>
      </c>
      <c r="ES63" s="34">
        <v>0</v>
      </c>
      <c r="ET63" s="34">
        <v>0</v>
      </c>
      <c r="EU63" s="34">
        <v>0</v>
      </c>
      <c r="EV63" s="34">
        <v>0</v>
      </c>
      <c r="EW63" s="34">
        <v>0</v>
      </c>
      <c r="EX63" s="34">
        <v>0</v>
      </c>
      <c r="EY63" s="34">
        <v>0</v>
      </c>
      <c r="EZ63" s="34">
        <v>0</v>
      </c>
      <c r="FA63" s="34">
        <v>1</v>
      </c>
      <c r="FB63" s="34">
        <v>1</v>
      </c>
      <c r="FC63" s="34">
        <v>0</v>
      </c>
      <c r="FD63" s="34">
        <v>0</v>
      </c>
      <c r="FE63" s="34">
        <v>0</v>
      </c>
      <c r="FF63" s="34">
        <v>0</v>
      </c>
      <c r="FG63" s="34">
        <v>0</v>
      </c>
      <c r="FH63" s="34">
        <v>0</v>
      </c>
      <c r="FI63" s="34">
        <v>0</v>
      </c>
      <c r="FJ63" s="34">
        <v>0</v>
      </c>
      <c r="FK63" s="34">
        <v>0</v>
      </c>
      <c r="FL63" s="34">
        <v>1</v>
      </c>
      <c r="FM63" s="34">
        <v>0</v>
      </c>
      <c r="FN63" s="34">
        <v>0</v>
      </c>
      <c r="FO63" s="34">
        <v>0</v>
      </c>
      <c r="FP63" s="34">
        <v>0</v>
      </c>
      <c r="FQ63" s="34">
        <v>0</v>
      </c>
      <c r="FR63" s="34">
        <v>0</v>
      </c>
      <c r="FS63" s="34">
        <v>0</v>
      </c>
      <c r="FT63" s="34">
        <v>0</v>
      </c>
      <c r="FU63" s="34">
        <v>0</v>
      </c>
      <c r="FV63" s="34">
        <v>0</v>
      </c>
      <c r="FW63" s="34">
        <v>0</v>
      </c>
      <c r="FX63" s="34">
        <v>1</v>
      </c>
      <c r="FY63" s="34">
        <v>1</v>
      </c>
      <c r="FZ63" s="34">
        <v>0</v>
      </c>
      <c r="GA63" s="34">
        <v>0</v>
      </c>
      <c r="GB63" s="34">
        <v>0</v>
      </c>
      <c r="GC63" s="34">
        <v>0</v>
      </c>
      <c r="GD63" s="34">
        <v>1</v>
      </c>
      <c r="GE63" s="34">
        <v>0</v>
      </c>
      <c r="GF63" s="34">
        <v>1</v>
      </c>
      <c r="GG63" s="34">
        <v>0</v>
      </c>
      <c r="GH63" s="34">
        <v>0</v>
      </c>
      <c r="GI63" s="34">
        <v>1</v>
      </c>
      <c r="GJ63" s="34">
        <v>0</v>
      </c>
      <c r="GK63" s="34">
        <v>1</v>
      </c>
      <c r="GL63" s="34">
        <v>1</v>
      </c>
      <c r="GM63" s="34">
        <v>0</v>
      </c>
      <c r="GN63" s="34">
        <v>0</v>
      </c>
      <c r="GO63" s="34">
        <v>0</v>
      </c>
      <c r="GP63" s="34">
        <v>0</v>
      </c>
      <c r="GQ63" s="34">
        <v>0</v>
      </c>
      <c r="GR63" s="34">
        <v>0</v>
      </c>
      <c r="GS63" s="34">
        <v>0</v>
      </c>
      <c r="GT63" s="34">
        <v>1</v>
      </c>
      <c r="GU63" s="34">
        <v>1</v>
      </c>
      <c r="GV63" s="34">
        <v>1</v>
      </c>
      <c r="GW63" s="34">
        <v>1</v>
      </c>
      <c r="GX63" s="34">
        <v>1</v>
      </c>
      <c r="GY63" s="34">
        <v>1</v>
      </c>
      <c r="GZ63" s="34">
        <v>1</v>
      </c>
      <c r="HA63" s="34">
        <v>1</v>
      </c>
      <c r="HB63" s="34">
        <v>0</v>
      </c>
      <c r="HC63" s="34">
        <v>0</v>
      </c>
      <c r="HD63" s="34">
        <v>0</v>
      </c>
      <c r="HE63" s="34">
        <v>0</v>
      </c>
      <c r="HF63" s="34">
        <v>0</v>
      </c>
      <c r="HG63" s="34">
        <v>0</v>
      </c>
      <c r="HH63" s="34">
        <v>0</v>
      </c>
      <c r="HI63" s="34">
        <v>0</v>
      </c>
      <c r="HJ63" s="34">
        <v>0</v>
      </c>
      <c r="HK63" s="34">
        <v>0</v>
      </c>
      <c r="HL63" s="34">
        <v>0</v>
      </c>
      <c r="HM63" s="34">
        <v>0</v>
      </c>
      <c r="HN63" s="34">
        <v>0</v>
      </c>
      <c r="HO63" s="34">
        <v>0</v>
      </c>
      <c r="HP63" s="34">
        <v>0</v>
      </c>
      <c r="HQ63" s="34">
        <v>0</v>
      </c>
      <c r="HR63" s="34">
        <v>0</v>
      </c>
      <c r="HS63" s="34">
        <v>0</v>
      </c>
      <c r="HT63" s="34">
        <v>0</v>
      </c>
      <c r="HU63" s="34">
        <v>0</v>
      </c>
      <c r="HV63" s="34">
        <v>0</v>
      </c>
      <c r="HW63" s="34">
        <v>0</v>
      </c>
      <c r="HX63" s="34">
        <v>1</v>
      </c>
      <c r="HY63" s="34">
        <v>0</v>
      </c>
      <c r="HZ63" s="34">
        <v>0</v>
      </c>
      <c r="IA63" s="34">
        <v>0</v>
      </c>
      <c r="IB63" s="34">
        <v>1</v>
      </c>
      <c r="IC63" s="34">
        <v>1</v>
      </c>
      <c r="ID63" s="34">
        <v>1</v>
      </c>
      <c r="IE63" s="34">
        <v>1</v>
      </c>
      <c r="IF63" s="34">
        <v>1</v>
      </c>
      <c r="IG63" s="34">
        <v>0</v>
      </c>
      <c r="IH63" s="34">
        <v>0</v>
      </c>
      <c r="II63" s="34">
        <v>0</v>
      </c>
      <c r="IJ63" s="34">
        <v>0</v>
      </c>
      <c r="IK63" s="34">
        <v>0</v>
      </c>
      <c r="IL63" s="34">
        <v>0</v>
      </c>
      <c r="IM63" s="34">
        <v>0</v>
      </c>
      <c r="IN63" s="34">
        <v>0</v>
      </c>
      <c r="IO63" s="34">
        <v>0</v>
      </c>
      <c r="IP63" s="34">
        <v>0</v>
      </c>
      <c r="IQ63" s="34">
        <v>0</v>
      </c>
      <c r="IR63" s="34">
        <v>0</v>
      </c>
      <c r="IS63" s="34">
        <v>1</v>
      </c>
      <c r="IT63" s="34">
        <v>1</v>
      </c>
      <c r="IU63" s="34">
        <v>0</v>
      </c>
      <c r="IV63" s="34">
        <v>0</v>
      </c>
      <c r="IW63" s="34">
        <v>0</v>
      </c>
      <c r="IX63" s="34">
        <v>0</v>
      </c>
      <c r="IY63" s="34">
        <v>0</v>
      </c>
      <c r="IZ63" s="34">
        <v>0</v>
      </c>
      <c r="JA63" s="34">
        <v>0</v>
      </c>
      <c r="JB63" s="34">
        <v>0</v>
      </c>
      <c r="JC63" s="34">
        <v>0</v>
      </c>
      <c r="JD63" s="34">
        <v>3</v>
      </c>
      <c r="JE63" s="34">
        <v>1</v>
      </c>
      <c r="JF63" s="34">
        <v>3</v>
      </c>
      <c r="JG63" s="34">
        <v>3</v>
      </c>
      <c r="JH63" s="46">
        <v>1</v>
      </c>
      <c r="JI63" s="46">
        <v>2</v>
      </c>
      <c r="JJ63" s="46">
        <v>1</v>
      </c>
      <c r="JK63" s="46">
        <v>2</v>
      </c>
      <c r="JL63" s="35">
        <v>1</v>
      </c>
      <c r="JM63" s="35">
        <v>2</v>
      </c>
      <c r="JN63" s="46">
        <v>2</v>
      </c>
      <c r="JO63" s="46">
        <v>2</v>
      </c>
      <c r="JP63" s="35">
        <v>2</v>
      </c>
      <c r="JQ63" s="35">
        <v>2</v>
      </c>
      <c r="JR63" s="46">
        <v>1</v>
      </c>
      <c r="JS63" s="35">
        <v>0</v>
      </c>
      <c r="JT63" s="35">
        <v>1</v>
      </c>
      <c r="JU63" s="35">
        <v>3</v>
      </c>
      <c r="JV63" s="35">
        <v>1</v>
      </c>
      <c r="JW63" s="35">
        <v>3</v>
      </c>
      <c r="JX63" s="35">
        <v>1</v>
      </c>
      <c r="JY63" s="35">
        <v>3</v>
      </c>
      <c r="JZ63" s="35">
        <v>3</v>
      </c>
      <c r="KA63" s="35">
        <v>3</v>
      </c>
      <c r="KB63" s="35">
        <v>1</v>
      </c>
      <c r="KC63" s="35">
        <v>1</v>
      </c>
      <c r="KD63" s="46">
        <v>1</v>
      </c>
      <c r="KE63" s="35">
        <v>0</v>
      </c>
      <c r="KF63" s="35">
        <v>0</v>
      </c>
      <c r="KG63" s="36">
        <v>1</v>
      </c>
      <c r="KH63" s="36">
        <v>1</v>
      </c>
      <c r="KI63" s="36">
        <v>1</v>
      </c>
      <c r="KJ63" s="36">
        <v>1</v>
      </c>
      <c r="KK63" s="36">
        <v>1</v>
      </c>
      <c r="KL63" s="36">
        <v>2</v>
      </c>
      <c r="KM63" s="36">
        <v>1</v>
      </c>
      <c r="KN63" s="36">
        <v>3</v>
      </c>
      <c r="KO63" s="36"/>
      <c r="KP63" s="36">
        <v>1</v>
      </c>
      <c r="KQ63" s="36">
        <v>1</v>
      </c>
      <c r="KR63" s="36">
        <v>1</v>
      </c>
      <c r="KS63" s="36">
        <v>1</v>
      </c>
      <c r="KT63" s="36">
        <v>1</v>
      </c>
      <c r="KU63" s="36">
        <v>0</v>
      </c>
      <c r="KV63" s="36">
        <v>1</v>
      </c>
      <c r="KW63" s="36">
        <v>0</v>
      </c>
      <c r="KX63" s="36">
        <v>1</v>
      </c>
      <c r="KY63" s="36">
        <v>0</v>
      </c>
      <c r="KZ63" s="36">
        <v>1</v>
      </c>
      <c r="LA63" s="36">
        <v>0</v>
      </c>
      <c r="LB63" s="36">
        <v>1</v>
      </c>
      <c r="LC63" s="36">
        <v>0</v>
      </c>
      <c r="LD63" s="36">
        <v>3</v>
      </c>
      <c r="LE63" s="36">
        <v>0</v>
      </c>
      <c r="LF63" s="36">
        <v>1</v>
      </c>
      <c r="LG63" s="36">
        <v>1</v>
      </c>
      <c r="LH63" s="36">
        <v>2</v>
      </c>
      <c r="LI63" s="36">
        <v>0</v>
      </c>
      <c r="LJ63" s="36">
        <v>3</v>
      </c>
      <c r="LK63" s="36">
        <v>0</v>
      </c>
      <c r="LL63" s="36">
        <v>1</v>
      </c>
      <c r="LM63" s="36">
        <v>1</v>
      </c>
      <c r="LN63" s="36">
        <v>1</v>
      </c>
      <c r="LO63" s="36">
        <v>1</v>
      </c>
      <c r="LP63" s="36">
        <v>1</v>
      </c>
      <c r="LQ63" s="36">
        <v>0</v>
      </c>
      <c r="LR63" s="36">
        <v>0</v>
      </c>
      <c r="LS63" s="36">
        <v>1</v>
      </c>
      <c r="LT63" s="36">
        <v>1</v>
      </c>
      <c r="LU63" s="36">
        <v>1</v>
      </c>
      <c r="LV63" s="36">
        <v>1</v>
      </c>
      <c r="LW63" s="36">
        <v>1</v>
      </c>
      <c r="LX63" s="36">
        <v>0</v>
      </c>
      <c r="LY63" s="36">
        <v>0</v>
      </c>
      <c r="LZ63" s="36">
        <v>2</v>
      </c>
      <c r="MA63" s="36">
        <v>1</v>
      </c>
      <c r="MB63" s="36">
        <v>1</v>
      </c>
      <c r="MC63" s="36">
        <v>1</v>
      </c>
      <c r="MD63" s="36">
        <v>1</v>
      </c>
      <c r="ME63" s="36">
        <v>1</v>
      </c>
      <c r="MF63" s="36">
        <v>1</v>
      </c>
      <c r="MG63" s="36">
        <v>1</v>
      </c>
      <c r="MH63" s="36">
        <v>2</v>
      </c>
      <c r="MI63" s="36">
        <v>1</v>
      </c>
      <c r="MJ63" s="36">
        <v>1</v>
      </c>
      <c r="MK63" s="36">
        <v>1</v>
      </c>
      <c r="ML63" s="36">
        <v>2</v>
      </c>
      <c r="MM63" s="36">
        <v>1</v>
      </c>
      <c r="MN63" s="36">
        <v>1</v>
      </c>
      <c r="MO63" s="36">
        <v>1</v>
      </c>
      <c r="MP63" s="36">
        <v>0</v>
      </c>
      <c r="MQ63" s="36">
        <v>1</v>
      </c>
      <c r="MR63" s="36">
        <v>1</v>
      </c>
      <c r="MS63" s="36">
        <v>1</v>
      </c>
      <c r="MT63" s="36">
        <v>1</v>
      </c>
      <c r="MU63" s="36">
        <v>1</v>
      </c>
      <c r="MV63" s="36">
        <v>0</v>
      </c>
      <c r="MW63" s="36">
        <v>1</v>
      </c>
      <c r="MX63" s="36"/>
      <c r="MY63" s="37">
        <v>1</v>
      </c>
      <c r="MZ63" s="37">
        <v>1</v>
      </c>
      <c r="NA63" s="37">
        <v>1</v>
      </c>
      <c r="NB63" s="37">
        <v>1</v>
      </c>
      <c r="NC63" s="37">
        <v>1</v>
      </c>
      <c r="ND63" s="37">
        <v>0</v>
      </c>
      <c r="NE63" s="46">
        <v>0</v>
      </c>
      <c r="NF63" s="46">
        <v>1</v>
      </c>
      <c r="NG63" s="37">
        <v>0</v>
      </c>
      <c r="NH63" s="37">
        <v>1</v>
      </c>
      <c r="NI63" s="37">
        <v>1</v>
      </c>
      <c r="NJ63" s="37">
        <v>0</v>
      </c>
    </row>
    <row r="64" spans="1:374" x14ac:dyDescent="0.25">
      <c r="A64" s="2">
        <v>110</v>
      </c>
      <c r="B64" s="2" t="s">
        <v>114</v>
      </c>
      <c r="C64" s="31">
        <v>44075.670138888891</v>
      </c>
      <c r="D64" s="32" t="s">
        <v>122</v>
      </c>
      <c r="E64" s="32" t="s">
        <v>129</v>
      </c>
      <c r="F64" s="32" t="s">
        <v>130</v>
      </c>
      <c r="G64" s="32" t="s">
        <v>135</v>
      </c>
      <c r="H64" s="33" t="s">
        <v>119</v>
      </c>
      <c r="I64" s="33" t="s">
        <v>136</v>
      </c>
      <c r="J64" s="33" t="s">
        <v>137</v>
      </c>
      <c r="K64" s="33">
        <v>1</v>
      </c>
      <c r="L64" s="33">
        <v>164</v>
      </c>
      <c r="M64" s="33">
        <v>7</v>
      </c>
      <c r="N64" s="33"/>
      <c r="O64" s="33"/>
      <c r="P64" s="33"/>
      <c r="Q64" s="33"/>
      <c r="R64" s="33"/>
      <c r="S64" s="33"/>
      <c r="T64" s="33">
        <v>1</v>
      </c>
      <c r="U64" s="33"/>
      <c r="V64" s="33"/>
      <c r="W64" s="33"/>
      <c r="X64" s="33"/>
      <c r="Y64" s="33"/>
      <c r="Z64" s="33"/>
      <c r="AA64" s="33"/>
      <c r="AB64" s="33"/>
      <c r="AC64" s="33"/>
      <c r="AD64" s="33"/>
      <c r="AE64" s="33"/>
      <c r="AF64" s="33"/>
      <c r="AG64" s="33"/>
      <c r="AH64" s="33"/>
      <c r="AI64" s="33"/>
      <c r="AJ64" s="33"/>
      <c r="AK64" s="33"/>
      <c r="AL64" s="33"/>
      <c r="AM64" s="33"/>
      <c r="AN64" s="33"/>
      <c r="AO64" s="33"/>
      <c r="AP64" s="33"/>
      <c r="AQ64" s="33"/>
      <c r="AR64" s="33"/>
      <c r="AS64" s="33"/>
      <c r="AT64" s="33"/>
      <c r="AU64" s="33">
        <v>8</v>
      </c>
      <c r="AV64" s="33"/>
      <c r="AW64" s="33">
        <v>2</v>
      </c>
      <c r="AX64" s="33">
        <v>1</v>
      </c>
      <c r="AY64" s="33">
        <v>0</v>
      </c>
      <c r="AZ64" s="34">
        <v>1</v>
      </c>
      <c r="BA64" s="34">
        <v>1</v>
      </c>
      <c r="BB64" s="34">
        <v>0</v>
      </c>
      <c r="BC64" s="34">
        <v>0</v>
      </c>
      <c r="BD64" s="34">
        <v>0</v>
      </c>
      <c r="BE64" s="34">
        <v>0</v>
      </c>
      <c r="BF64" s="34">
        <v>0</v>
      </c>
      <c r="BG64" s="34">
        <v>0</v>
      </c>
      <c r="BH64" s="34">
        <v>0</v>
      </c>
      <c r="BI64" s="34">
        <v>0</v>
      </c>
      <c r="BJ64" s="34">
        <v>0</v>
      </c>
      <c r="BK64" s="34">
        <v>1</v>
      </c>
      <c r="BL64" s="34">
        <v>0</v>
      </c>
      <c r="BM64" s="34"/>
      <c r="BN64" s="34">
        <v>0</v>
      </c>
      <c r="BO64" s="34">
        <v>0</v>
      </c>
      <c r="BP64" s="34">
        <v>0</v>
      </c>
      <c r="BQ64" s="34">
        <v>0</v>
      </c>
      <c r="BR64" s="34">
        <v>0</v>
      </c>
      <c r="BS64" s="34">
        <v>0</v>
      </c>
      <c r="BT64" s="34">
        <v>0</v>
      </c>
      <c r="BU64" s="34">
        <v>0</v>
      </c>
      <c r="BV64" s="34">
        <v>0</v>
      </c>
      <c r="BW64" s="34">
        <v>1</v>
      </c>
      <c r="BX64" s="34">
        <v>0</v>
      </c>
      <c r="BY64" s="34">
        <v>0</v>
      </c>
      <c r="BZ64" s="34">
        <v>0</v>
      </c>
      <c r="CA64" s="34">
        <v>0</v>
      </c>
      <c r="CB64" s="34">
        <v>0</v>
      </c>
      <c r="CC64" s="34">
        <v>1</v>
      </c>
      <c r="CD64" s="34">
        <v>0</v>
      </c>
      <c r="CE64" s="34">
        <v>0</v>
      </c>
      <c r="CF64" s="34">
        <v>0</v>
      </c>
      <c r="CG64" s="34">
        <v>0</v>
      </c>
      <c r="CH64" s="34">
        <v>0</v>
      </c>
      <c r="CI64" s="34">
        <v>0</v>
      </c>
      <c r="CJ64" s="34">
        <v>0</v>
      </c>
      <c r="CK64" s="34">
        <v>0</v>
      </c>
      <c r="CL64" s="34">
        <v>0</v>
      </c>
      <c r="CM64" s="34">
        <v>0</v>
      </c>
      <c r="CN64" s="34">
        <v>0</v>
      </c>
      <c r="CO64" s="34">
        <v>0</v>
      </c>
      <c r="CP64" s="34">
        <v>0</v>
      </c>
      <c r="CQ64" s="34">
        <v>0</v>
      </c>
      <c r="CR64" s="34">
        <v>0</v>
      </c>
      <c r="CS64" s="34">
        <v>0</v>
      </c>
      <c r="CT64" s="34"/>
      <c r="CU64" s="34"/>
      <c r="CV64" s="34"/>
      <c r="CW64" s="34"/>
      <c r="CX64" s="34"/>
      <c r="CY64" s="34"/>
      <c r="CZ64" s="34"/>
      <c r="DA64" s="34"/>
      <c r="DB64" s="34"/>
      <c r="DC64" s="34"/>
      <c r="DD64" s="34"/>
      <c r="DE64" s="34"/>
      <c r="DF64" s="34"/>
      <c r="DG64" s="34"/>
      <c r="DH64" s="34"/>
      <c r="DI64" s="34"/>
      <c r="DJ64" s="34"/>
      <c r="DK64" s="34"/>
      <c r="DL64" s="34"/>
      <c r="DM64" s="34"/>
      <c r="DN64" s="34"/>
      <c r="DO64" s="34"/>
      <c r="DP64" s="34">
        <v>1</v>
      </c>
      <c r="DQ64" s="34">
        <v>1</v>
      </c>
      <c r="DR64" s="34">
        <v>1</v>
      </c>
      <c r="DS64" s="34">
        <v>1</v>
      </c>
      <c r="DT64" s="34">
        <v>1</v>
      </c>
      <c r="DU64" s="34">
        <v>0</v>
      </c>
      <c r="DV64" s="34">
        <v>0</v>
      </c>
      <c r="DW64" s="34">
        <v>0</v>
      </c>
      <c r="DX64" s="34">
        <v>0</v>
      </c>
      <c r="DY64" s="34">
        <v>0</v>
      </c>
      <c r="DZ64" s="34">
        <v>1</v>
      </c>
      <c r="EA64" s="34">
        <v>0</v>
      </c>
      <c r="EB64" s="34">
        <v>0</v>
      </c>
      <c r="EC64" s="34">
        <v>1</v>
      </c>
      <c r="ED64" s="34">
        <v>0</v>
      </c>
      <c r="EE64" s="34">
        <v>1</v>
      </c>
      <c r="EF64" s="34">
        <v>0</v>
      </c>
      <c r="EG64" s="34">
        <v>0</v>
      </c>
      <c r="EH64" s="34">
        <v>0</v>
      </c>
      <c r="EI64" s="34">
        <v>0</v>
      </c>
      <c r="EJ64" s="34">
        <v>1</v>
      </c>
      <c r="EK64" s="34">
        <v>0</v>
      </c>
      <c r="EL64" s="34">
        <v>1</v>
      </c>
      <c r="EM64" s="34"/>
      <c r="EN64" s="34">
        <v>0</v>
      </c>
      <c r="EO64" s="34">
        <v>0</v>
      </c>
      <c r="EP64" s="34">
        <v>1</v>
      </c>
      <c r="EQ64" s="34">
        <v>0</v>
      </c>
      <c r="ER64" s="34">
        <v>0</v>
      </c>
      <c r="ES64" s="34">
        <v>0</v>
      </c>
      <c r="ET64" s="34">
        <v>0</v>
      </c>
      <c r="EU64" s="34">
        <v>0</v>
      </c>
      <c r="EV64" s="34">
        <v>0</v>
      </c>
      <c r="EW64" s="34">
        <v>0</v>
      </c>
      <c r="EX64" s="34">
        <v>0</v>
      </c>
      <c r="EY64" s="34">
        <v>0</v>
      </c>
      <c r="EZ64" s="34">
        <v>0</v>
      </c>
      <c r="FA64" s="34">
        <v>1</v>
      </c>
      <c r="FB64" s="34">
        <v>1</v>
      </c>
      <c r="FC64" s="34">
        <v>0</v>
      </c>
      <c r="FD64" s="34">
        <v>0</v>
      </c>
      <c r="FE64" s="34">
        <v>0</v>
      </c>
      <c r="FF64" s="34">
        <v>0</v>
      </c>
      <c r="FG64" s="34">
        <v>0</v>
      </c>
      <c r="FH64" s="34">
        <v>0</v>
      </c>
      <c r="FI64" s="34">
        <v>0</v>
      </c>
      <c r="FJ64" s="34">
        <v>0</v>
      </c>
      <c r="FK64" s="34">
        <v>0</v>
      </c>
      <c r="FL64" s="34">
        <v>1</v>
      </c>
      <c r="FM64" s="34">
        <v>0</v>
      </c>
      <c r="FN64" s="34">
        <v>0</v>
      </c>
      <c r="FO64" s="34">
        <v>0</v>
      </c>
      <c r="FP64" s="34">
        <v>0</v>
      </c>
      <c r="FQ64" s="34">
        <v>0</v>
      </c>
      <c r="FR64" s="34">
        <v>0</v>
      </c>
      <c r="FS64" s="34">
        <v>0</v>
      </c>
      <c r="FT64" s="34">
        <v>0</v>
      </c>
      <c r="FU64" s="34">
        <v>0</v>
      </c>
      <c r="FV64" s="34">
        <v>0</v>
      </c>
      <c r="FW64" s="34">
        <v>0</v>
      </c>
      <c r="FX64" s="34">
        <v>1</v>
      </c>
      <c r="FY64" s="34">
        <v>1</v>
      </c>
      <c r="FZ64" s="34">
        <v>0</v>
      </c>
      <c r="GA64" s="34">
        <v>0</v>
      </c>
      <c r="GB64" s="34">
        <v>0</v>
      </c>
      <c r="GC64" s="34">
        <v>0</v>
      </c>
      <c r="GD64" s="34">
        <v>1</v>
      </c>
      <c r="GE64" s="34">
        <v>0</v>
      </c>
      <c r="GF64" s="34">
        <v>1</v>
      </c>
      <c r="GG64" s="34">
        <v>0</v>
      </c>
      <c r="GH64" s="34">
        <v>1</v>
      </c>
      <c r="GI64" s="34">
        <v>1</v>
      </c>
      <c r="GJ64" s="34">
        <v>0</v>
      </c>
      <c r="GK64" s="34">
        <v>0</v>
      </c>
      <c r="GL64" s="34">
        <v>0</v>
      </c>
      <c r="GM64" s="34">
        <v>0</v>
      </c>
      <c r="GN64" s="34">
        <v>0</v>
      </c>
      <c r="GO64" s="34">
        <v>0</v>
      </c>
      <c r="GP64" s="34">
        <v>0</v>
      </c>
      <c r="GQ64" s="34">
        <v>0</v>
      </c>
      <c r="GR64" s="34">
        <v>0</v>
      </c>
      <c r="GS64" s="34">
        <v>0</v>
      </c>
      <c r="GT64" s="34">
        <v>1</v>
      </c>
      <c r="GU64" s="34">
        <v>1</v>
      </c>
      <c r="GV64" s="34">
        <v>1</v>
      </c>
      <c r="GW64" s="34">
        <v>1</v>
      </c>
      <c r="GX64" s="34">
        <v>1</v>
      </c>
      <c r="GY64" s="34">
        <v>1</v>
      </c>
      <c r="GZ64" s="34">
        <v>1</v>
      </c>
      <c r="HA64" s="34">
        <v>1</v>
      </c>
      <c r="HB64" s="34">
        <v>0</v>
      </c>
      <c r="HC64" s="34">
        <v>0</v>
      </c>
      <c r="HD64" s="34">
        <v>0</v>
      </c>
      <c r="HE64" s="34">
        <v>0</v>
      </c>
      <c r="HF64" s="34">
        <v>0</v>
      </c>
      <c r="HG64" s="34">
        <v>0</v>
      </c>
      <c r="HH64" s="34">
        <v>0</v>
      </c>
      <c r="HI64" s="34">
        <v>0</v>
      </c>
      <c r="HJ64" s="34">
        <v>0</v>
      </c>
      <c r="HK64" s="34">
        <v>0</v>
      </c>
      <c r="HL64" s="34">
        <v>0</v>
      </c>
      <c r="HM64" s="34">
        <v>0</v>
      </c>
      <c r="HN64" s="34">
        <v>0</v>
      </c>
      <c r="HO64" s="34">
        <v>0</v>
      </c>
      <c r="HP64" s="34">
        <v>0</v>
      </c>
      <c r="HQ64" s="34">
        <v>0</v>
      </c>
      <c r="HR64" s="34">
        <v>0</v>
      </c>
      <c r="HS64" s="34">
        <v>0</v>
      </c>
      <c r="HT64" s="34">
        <v>0</v>
      </c>
      <c r="HU64" s="34">
        <v>0</v>
      </c>
      <c r="HV64" s="34">
        <v>0</v>
      </c>
      <c r="HW64" s="34">
        <v>0</v>
      </c>
      <c r="HX64" s="34">
        <v>1</v>
      </c>
      <c r="HY64" s="34">
        <v>0</v>
      </c>
      <c r="HZ64" s="34">
        <v>0</v>
      </c>
      <c r="IA64" s="34">
        <v>0</v>
      </c>
      <c r="IB64" s="34">
        <v>0</v>
      </c>
      <c r="IC64" s="34">
        <v>1</v>
      </c>
      <c r="ID64" s="34">
        <v>1</v>
      </c>
      <c r="IE64" s="34">
        <v>1</v>
      </c>
      <c r="IF64" s="34">
        <v>0</v>
      </c>
      <c r="IG64" s="34">
        <v>0</v>
      </c>
      <c r="IH64" s="34">
        <v>0</v>
      </c>
      <c r="II64" s="34">
        <v>0</v>
      </c>
      <c r="IJ64" s="34">
        <v>0</v>
      </c>
      <c r="IK64" s="34">
        <v>0</v>
      </c>
      <c r="IL64" s="34">
        <v>0</v>
      </c>
      <c r="IM64" s="34">
        <v>0</v>
      </c>
      <c r="IN64" s="34">
        <v>0</v>
      </c>
      <c r="IO64" s="34">
        <v>0</v>
      </c>
      <c r="IP64" s="34">
        <v>0</v>
      </c>
      <c r="IQ64" s="34">
        <v>0</v>
      </c>
      <c r="IR64" s="34">
        <v>0</v>
      </c>
      <c r="IS64" s="34">
        <v>0</v>
      </c>
      <c r="IT64" s="34">
        <v>0</v>
      </c>
      <c r="IU64" s="34">
        <v>0</v>
      </c>
      <c r="IV64" s="34">
        <v>0</v>
      </c>
      <c r="IW64" s="34">
        <v>0</v>
      </c>
      <c r="IX64" s="34">
        <v>0</v>
      </c>
      <c r="IY64" s="34">
        <v>0</v>
      </c>
      <c r="IZ64" s="34">
        <v>0</v>
      </c>
      <c r="JA64" s="34">
        <v>0</v>
      </c>
      <c r="JB64" s="34">
        <v>0</v>
      </c>
      <c r="JC64" s="34">
        <v>1</v>
      </c>
      <c r="JD64" s="34">
        <v>3</v>
      </c>
      <c r="JE64" s="34">
        <v>1</v>
      </c>
      <c r="JF64" s="34">
        <v>1</v>
      </c>
      <c r="JG64" s="34">
        <v>2</v>
      </c>
      <c r="JH64" s="46">
        <v>1</v>
      </c>
      <c r="JI64" s="46">
        <v>1</v>
      </c>
      <c r="JJ64" s="46">
        <v>1</v>
      </c>
      <c r="JK64" s="46">
        <v>2</v>
      </c>
      <c r="JL64" s="35">
        <v>1</v>
      </c>
      <c r="JM64" s="35">
        <v>1</v>
      </c>
      <c r="JN64" s="46">
        <v>1</v>
      </c>
      <c r="JO64" s="46">
        <v>1</v>
      </c>
      <c r="JP64" s="35">
        <v>1</v>
      </c>
      <c r="JQ64" s="35">
        <v>1</v>
      </c>
      <c r="JR64" s="46">
        <v>1</v>
      </c>
      <c r="JS64" s="35">
        <v>0</v>
      </c>
      <c r="JT64" s="35">
        <v>1</v>
      </c>
      <c r="JU64" s="35">
        <v>3</v>
      </c>
      <c r="JV64" s="35">
        <v>1</v>
      </c>
      <c r="JW64" s="35">
        <v>1</v>
      </c>
      <c r="JX64" s="35">
        <v>1</v>
      </c>
      <c r="JY64" s="35">
        <v>1</v>
      </c>
      <c r="JZ64" s="35">
        <v>3</v>
      </c>
      <c r="KA64" s="35">
        <v>3</v>
      </c>
      <c r="KB64" s="35">
        <v>1</v>
      </c>
      <c r="KC64" s="35">
        <v>0</v>
      </c>
      <c r="KD64" s="46">
        <v>1</v>
      </c>
      <c r="KE64" s="35">
        <v>0</v>
      </c>
      <c r="KF64" s="35">
        <v>1</v>
      </c>
      <c r="KG64" s="36">
        <v>1</v>
      </c>
      <c r="KH64" s="36">
        <v>2</v>
      </c>
      <c r="KI64" s="36">
        <v>1</v>
      </c>
      <c r="KJ64" s="36">
        <v>1</v>
      </c>
      <c r="KK64" s="36">
        <v>1</v>
      </c>
      <c r="KL64" s="36">
        <v>1</v>
      </c>
      <c r="KM64" s="36">
        <v>1</v>
      </c>
      <c r="KN64" s="36">
        <v>3</v>
      </c>
      <c r="KO64" s="36"/>
      <c r="KP64" s="36">
        <v>1</v>
      </c>
      <c r="KQ64" s="36">
        <v>1</v>
      </c>
      <c r="KR64" s="36">
        <v>1</v>
      </c>
      <c r="KS64" s="36">
        <v>1</v>
      </c>
      <c r="KT64" s="36">
        <v>1</v>
      </c>
      <c r="KU64" s="36">
        <v>0</v>
      </c>
      <c r="KV64" s="36">
        <v>3</v>
      </c>
      <c r="KW64" s="36">
        <v>1</v>
      </c>
      <c r="KX64" s="36">
        <v>3</v>
      </c>
      <c r="KY64" s="36">
        <v>1</v>
      </c>
      <c r="KZ64" s="36">
        <v>3</v>
      </c>
      <c r="LA64" s="36">
        <v>1</v>
      </c>
      <c r="LB64" s="36">
        <v>3</v>
      </c>
      <c r="LC64" s="36">
        <v>0</v>
      </c>
      <c r="LD64" s="36">
        <v>3</v>
      </c>
      <c r="LE64" s="36">
        <v>0</v>
      </c>
      <c r="LF64" s="36">
        <v>1</v>
      </c>
      <c r="LG64" s="36">
        <v>2</v>
      </c>
      <c r="LH64" s="36">
        <v>1</v>
      </c>
      <c r="LI64" s="36">
        <v>0</v>
      </c>
      <c r="LJ64" s="36">
        <v>3</v>
      </c>
      <c r="LK64" s="36">
        <v>1</v>
      </c>
      <c r="LL64" s="36">
        <v>1</v>
      </c>
      <c r="LM64" s="36">
        <v>1</v>
      </c>
      <c r="LN64" s="36">
        <v>1</v>
      </c>
      <c r="LO64" s="36">
        <v>1</v>
      </c>
      <c r="LP64" s="36">
        <v>1</v>
      </c>
      <c r="LQ64" s="36">
        <v>1</v>
      </c>
      <c r="LR64" s="36">
        <v>0</v>
      </c>
      <c r="LS64" s="36">
        <v>1</v>
      </c>
      <c r="LT64" s="36">
        <v>1</v>
      </c>
      <c r="LU64" s="36">
        <v>1</v>
      </c>
      <c r="LV64" s="36">
        <v>1</v>
      </c>
      <c r="LW64" s="36">
        <v>1</v>
      </c>
      <c r="LX64" s="36">
        <v>1</v>
      </c>
      <c r="LY64" s="36">
        <v>0</v>
      </c>
      <c r="LZ64" s="36">
        <v>1</v>
      </c>
      <c r="MA64" s="36">
        <v>1</v>
      </c>
      <c r="MB64" s="36">
        <v>1</v>
      </c>
      <c r="MC64" s="36">
        <v>1</v>
      </c>
      <c r="MD64" s="36">
        <v>1</v>
      </c>
      <c r="ME64" s="36">
        <v>1</v>
      </c>
      <c r="MF64" s="36">
        <v>1</v>
      </c>
      <c r="MG64" s="36">
        <v>1</v>
      </c>
      <c r="MH64" s="36">
        <v>2</v>
      </c>
      <c r="MI64" s="36">
        <v>1</v>
      </c>
      <c r="MJ64" s="36">
        <v>1</v>
      </c>
      <c r="MK64" s="36">
        <v>1</v>
      </c>
      <c r="ML64" s="36">
        <v>2</v>
      </c>
      <c r="MM64" s="36">
        <v>1</v>
      </c>
      <c r="MN64" s="36">
        <v>1</v>
      </c>
      <c r="MO64" s="36">
        <v>1</v>
      </c>
      <c r="MP64" s="36">
        <v>1</v>
      </c>
      <c r="MQ64" s="36">
        <v>1</v>
      </c>
      <c r="MR64" s="36">
        <v>1</v>
      </c>
      <c r="MS64" s="36">
        <v>1</v>
      </c>
      <c r="MT64" s="36">
        <v>1</v>
      </c>
      <c r="MU64" s="36">
        <v>1</v>
      </c>
      <c r="MV64" s="36">
        <v>0</v>
      </c>
      <c r="MW64" s="36">
        <v>1</v>
      </c>
      <c r="MX64" s="36"/>
      <c r="MY64" s="37">
        <v>1</v>
      </c>
      <c r="MZ64" s="37">
        <v>1</v>
      </c>
      <c r="NA64" s="37">
        <v>1</v>
      </c>
      <c r="NB64" s="37">
        <v>1</v>
      </c>
      <c r="NC64" s="37">
        <v>1</v>
      </c>
      <c r="ND64" s="37">
        <v>0</v>
      </c>
      <c r="NE64" s="46">
        <v>0</v>
      </c>
      <c r="NF64" s="46">
        <v>0</v>
      </c>
      <c r="NG64" s="37">
        <v>1</v>
      </c>
      <c r="NH64" s="37">
        <v>1</v>
      </c>
      <c r="NI64" s="37">
        <v>1</v>
      </c>
      <c r="NJ64" s="37">
        <v>0</v>
      </c>
    </row>
    <row r="65" spans="1:374" x14ac:dyDescent="0.25">
      <c r="A65" s="2">
        <v>112</v>
      </c>
      <c r="B65" s="2" t="s">
        <v>114</v>
      </c>
      <c r="C65" s="31">
        <v>44071.45</v>
      </c>
      <c r="D65" s="32" t="s">
        <v>379</v>
      </c>
      <c r="E65" s="32" t="s">
        <v>443</v>
      </c>
      <c r="F65" s="32" t="s">
        <v>444</v>
      </c>
      <c r="G65" s="32" t="s">
        <v>445</v>
      </c>
      <c r="H65" s="33" t="s">
        <v>156</v>
      </c>
      <c r="I65" s="33" t="s">
        <v>390</v>
      </c>
      <c r="J65" s="33" t="s">
        <v>446</v>
      </c>
      <c r="K65" s="33">
        <v>1</v>
      </c>
      <c r="L65" s="33">
        <v>150</v>
      </c>
      <c r="M65" s="33">
        <v>6</v>
      </c>
      <c r="N65" s="33"/>
      <c r="O65" s="33"/>
      <c r="P65" s="33"/>
      <c r="Q65" s="33"/>
      <c r="R65" s="33"/>
      <c r="S65" s="33">
        <v>4</v>
      </c>
      <c r="T65" s="33"/>
      <c r="U65" s="33"/>
      <c r="V65" s="33"/>
      <c r="W65" s="33"/>
      <c r="X65" s="33"/>
      <c r="Y65" s="33"/>
      <c r="Z65" s="33"/>
      <c r="AA65" s="33"/>
      <c r="AB65" s="33"/>
      <c r="AC65" s="33"/>
      <c r="AD65" s="33"/>
      <c r="AE65" s="33"/>
      <c r="AF65" s="33"/>
      <c r="AG65" s="33"/>
      <c r="AH65" s="33"/>
      <c r="AI65" s="33"/>
      <c r="AJ65" s="33"/>
      <c r="AK65" s="33"/>
      <c r="AL65" s="33"/>
      <c r="AM65" s="33"/>
      <c r="AN65" s="33"/>
      <c r="AO65" s="33"/>
      <c r="AP65" s="33"/>
      <c r="AQ65" s="33"/>
      <c r="AR65" s="33"/>
      <c r="AS65" s="33">
        <v>6</v>
      </c>
      <c r="AT65" s="33"/>
      <c r="AU65" s="33"/>
      <c r="AV65" s="33"/>
      <c r="AW65" s="33">
        <v>2</v>
      </c>
      <c r="AX65" s="33">
        <v>2</v>
      </c>
      <c r="AY65" s="33">
        <v>1</v>
      </c>
      <c r="AZ65" s="34">
        <v>1</v>
      </c>
      <c r="BA65" s="34">
        <v>1</v>
      </c>
      <c r="BB65" s="34">
        <v>0</v>
      </c>
      <c r="BC65" s="34">
        <v>0</v>
      </c>
      <c r="BD65" s="34">
        <v>0</v>
      </c>
      <c r="BE65" s="34">
        <v>0</v>
      </c>
      <c r="BF65" s="34">
        <v>1</v>
      </c>
      <c r="BG65" s="34">
        <v>0</v>
      </c>
      <c r="BH65" s="34">
        <v>0</v>
      </c>
      <c r="BI65" s="34">
        <v>0</v>
      </c>
      <c r="BJ65" s="34">
        <v>0</v>
      </c>
      <c r="BK65" s="34">
        <v>1</v>
      </c>
      <c r="BL65" s="34">
        <v>0</v>
      </c>
      <c r="BM65" s="34"/>
      <c r="BN65" s="34">
        <v>0</v>
      </c>
      <c r="BO65" s="34">
        <v>0</v>
      </c>
      <c r="BP65" s="34">
        <v>0</v>
      </c>
      <c r="BQ65" s="34">
        <v>0</v>
      </c>
      <c r="BR65" s="34">
        <v>0</v>
      </c>
      <c r="BS65" s="34">
        <v>0</v>
      </c>
      <c r="BT65" s="34">
        <v>0</v>
      </c>
      <c r="BU65" s="34">
        <v>0</v>
      </c>
      <c r="BV65" s="34">
        <v>0</v>
      </c>
      <c r="BW65" s="34">
        <v>1</v>
      </c>
      <c r="BX65" s="34">
        <v>1</v>
      </c>
      <c r="BY65" s="34">
        <v>0</v>
      </c>
      <c r="BZ65" s="34">
        <v>0</v>
      </c>
      <c r="CA65" s="34">
        <v>0</v>
      </c>
      <c r="CB65" s="34">
        <v>0</v>
      </c>
      <c r="CC65" s="34">
        <v>0</v>
      </c>
      <c r="CD65" s="34">
        <v>1</v>
      </c>
      <c r="CE65" s="34">
        <v>0</v>
      </c>
      <c r="CF65" s="34">
        <v>0</v>
      </c>
      <c r="CG65" s="34">
        <v>0</v>
      </c>
      <c r="CH65" s="34">
        <v>1</v>
      </c>
      <c r="CI65" s="34">
        <v>0</v>
      </c>
      <c r="CJ65" s="34">
        <v>0</v>
      </c>
      <c r="CK65" s="34">
        <v>0</v>
      </c>
      <c r="CL65" s="34">
        <v>0</v>
      </c>
      <c r="CM65" s="34">
        <v>0</v>
      </c>
      <c r="CN65" s="34">
        <v>0</v>
      </c>
      <c r="CO65" s="34">
        <v>0</v>
      </c>
      <c r="CP65" s="34">
        <v>0</v>
      </c>
      <c r="CQ65" s="34">
        <v>0</v>
      </c>
      <c r="CR65" s="34">
        <v>0</v>
      </c>
      <c r="CS65" s="34">
        <v>0</v>
      </c>
      <c r="CT65" s="34"/>
      <c r="CU65" s="34"/>
      <c r="CV65" s="34"/>
      <c r="CW65" s="34"/>
      <c r="CX65" s="34"/>
      <c r="CY65" s="34"/>
      <c r="CZ65" s="34"/>
      <c r="DA65" s="34"/>
      <c r="DB65" s="34"/>
      <c r="DC65" s="34"/>
      <c r="DD65" s="34"/>
      <c r="DE65" s="34"/>
      <c r="DF65" s="34"/>
      <c r="DG65" s="34"/>
      <c r="DH65" s="34"/>
      <c r="DI65" s="34"/>
      <c r="DJ65" s="34"/>
      <c r="DK65" s="34"/>
      <c r="DL65" s="34"/>
      <c r="DM65" s="34"/>
      <c r="DN65" s="34"/>
      <c r="DO65" s="34"/>
      <c r="DP65" s="34">
        <v>1</v>
      </c>
      <c r="DQ65" s="34">
        <v>1</v>
      </c>
      <c r="DR65" s="34">
        <v>1</v>
      </c>
      <c r="DS65" s="34">
        <v>1</v>
      </c>
      <c r="DT65" s="34">
        <v>1</v>
      </c>
      <c r="DU65" s="34">
        <v>0</v>
      </c>
      <c r="DV65" s="34">
        <v>0</v>
      </c>
      <c r="DW65" s="34">
        <v>0</v>
      </c>
      <c r="DX65" s="34">
        <v>0</v>
      </c>
      <c r="DY65" s="34">
        <v>0</v>
      </c>
      <c r="DZ65" s="34">
        <v>1</v>
      </c>
      <c r="EA65" s="34">
        <v>0</v>
      </c>
      <c r="EB65" s="34">
        <v>0</v>
      </c>
      <c r="EC65" s="34">
        <v>0</v>
      </c>
      <c r="ED65" s="34">
        <v>0</v>
      </c>
      <c r="EE65" s="34">
        <v>0</v>
      </c>
      <c r="EF65" s="34">
        <v>0</v>
      </c>
      <c r="EG65" s="34">
        <v>0</v>
      </c>
      <c r="EH65" s="34">
        <v>0</v>
      </c>
      <c r="EI65" s="34">
        <v>0</v>
      </c>
      <c r="EJ65" s="34">
        <v>0</v>
      </c>
      <c r="EK65" s="34">
        <v>0</v>
      </c>
      <c r="EL65" s="34">
        <v>0</v>
      </c>
      <c r="EM65" s="34"/>
      <c r="EN65" s="34">
        <v>0</v>
      </c>
      <c r="EO65" s="34">
        <v>0</v>
      </c>
      <c r="EP65" s="34">
        <v>0</v>
      </c>
      <c r="EQ65" s="34">
        <v>0</v>
      </c>
      <c r="ER65" s="34">
        <v>0</v>
      </c>
      <c r="ES65" s="34">
        <v>0</v>
      </c>
      <c r="ET65" s="34">
        <v>0</v>
      </c>
      <c r="EU65" s="34">
        <v>0</v>
      </c>
      <c r="EV65" s="34">
        <v>0</v>
      </c>
      <c r="EW65" s="34">
        <v>0</v>
      </c>
      <c r="EX65" s="34">
        <v>0</v>
      </c>
      <c r="EY65" s="34">
        <v>0</v>
      </c>
      <c r="EZ65" s="34">
        <v>0</v>
      </c>
      <c r="FA65" s="34">
        <v>1</v>
      </c>
      <c r="FB65" s="34">
        <v>1</v>
      </c>
      <c r="FC65" s="34">
        <v>0</v>
      </c>
      <c r="FD65" s="34">
        <v>0</v>
      </c>
      <c r="FE65" s="34">
        <v>0</v>
      </c>
      <c r="FF65" s="34">
        <v>0</v>
      </c>
      <c r="FG65" s="34">
        <v>1</v>
      </c>
      <c r="FH65" s="34">
        <v>0</v>
      </c>
      <c r="FI65" s="34">
        <v>1</v>
      </c>
      <c r="FJ65" s="34">
        <v>0</v>
      </c>
      <c r="FK65" s="34">
        <v>0</v>
      </c>
      <c r="FL65" s="34">
        <v>0</v>
      </c>
      <c r="FM65" s="34">
        <v>0</v>
      </c>
      <c r="FN65" s="34">
        <v>0</v>
      </c>
      <c r="FO65" s="34">
        <v>0</v>
      </c>
      <c r="FP65" s="34">
        <v>0</v>
      </c>
      <c r="FQ65" s="34">
        <v>0</v>
      </c>
      <c r="FR65" s="34">
        <v>0</v>
      </c>
      <c r="FS65" s="34">
        <v>0</v>
      </c>
      <c r="FT65" s="34">
        <v>0</v>
      </c>
      <c r="FU65" s="34">
        <v>0</v>
      </c>
      <c r="FV65" s="34">
        <v>0</v>
      </c>
      <c r="FW65" s="34">
        <v>1</v>
      </c>
      <c r="FX65" s="34">
        <v>1</v>
      </c>
      <c r="FY65" s="34">
        <v>1</v>
      </c>
      <c r="FZ65" s="34">
        <v>0</v>
      </c>
      <c r="GA65" s="34">
        <v>0</v>
      </c>
      <c r="GB65" s="34">
        <v>0</v>
      </c>
      <c r="GC65" s="34">
        <v>1</v>
      </c>
      <c r="GD65" s="34">
        <v>1</v>
      </c>
      <c r="GE65" s="34">
        <v>0</v>
      </c>
      <c r="GF65" s="34">
        <v>1</v>
      </c>
      <c r="GG65" s="34">
        <v>0</v>
      </c>
      <c r="GH65" s="34">
        <v>0</v>
      </c>
      <c r="GI65" s="34">
        <v>1</v>
      </c>
      <c r="GJ65" s="34">
        <v>0</v>
      </c>
      <c r="GK65" s="34">
        <v>0</v>
      </c>
      <c r="GL65" s="34">
        <v>0</v>
      </c>
      <c r="GM65" s="34">
        <v>0</v>
      </c>
      <c r="GN65" s="34">
        <v>0</v>
      </c>
      <c r="GO65" s="34">
        <v>0</v>
      </c>
      <c r="GP65" s="34">
        <v>0</v>
      </c>
      <c r="GQ65" s="34">
        <v>0</v>
      </c>
      <c r="GR65" s="34">
        <v>0</v>
      </c>
      <c r="GS65" s="34">
        <v>0</v>
      </c>
      <c r="GT65" s="34">
        <v>1</v>
      </c>
      <c r="GU65" s="34">
        <v>1</v>
      </c>
      <c r="GV65" s="34">
        <v>1</v>
      </c>
      <c r="GW65" s="34">
        <v>1</v>
      </c>
      <c r="GX65" s="34">
        <v>1</v>
      </c>
      <c r="GY65" s="34">
        <v>1</v>
      </c>
      <c r="GZ65" s="34">
        <v>1</v>
      </c>
      <c r="HA65" s="34">
        <v>1</v>
      </c>
      <c r="HB65" s="34">
        <v>0</v>
      </c>
      <c r="HC65" s="34">
        <v>0</v>
      </c>
      <c r="HD65" s="34">
        <v>0</v>
      </c>
      <c r="HE65" s="34">
        <v>0</v>
      </c>
      <c r="HF65" s="34">
        <v>0</v>
      </c>
      <c r="HG65" s="34">
        <v>0</v>
      </c>
      <c r="HH65" s="34">
        <v>0</v>
      </c>
      <c r="HI65" s="34">
        <v>0</v>
      </c>
      <c r="HJ65" s="34">
        <v>0</v>
      </c>
      <c r="HK65" s="34">
        <v>0</v>
      </c>
      <c r="HL65" s="34">
        <v>0</v>
      </c>
      <c r="HM65" s="34">
        <v>0</v>
      </c>
      <c r="HN65" s="34">
        <v>0</v>
      </c>
      <c r="HO65" s="34">
        <v>0</v>
      </c>
      <c r="HP65" s="34">
        <v>0</v>
      </c>
      <c r="HQ65" s="34">
        <v>0</v>
      </c>
      <c r="HR65" s="34">
        <v>0</v>
      </c>
      <c r="HS65" s="34">
        <v>0</v>
      </c>
      <c r="HT65" s="34">
        <v>0</v>
      </c>
      <c r="HU65" s="34">
        <v>0</v>
      </c>
      <c r="HV65" s="34">
        <v>0</v>
      </c>
      <c r="HW65" s="34">
        <v>0</v>
      </c>
      <c r="HX65" s="34">
        <v>1</v>
      </c>
      <c r="HY65" s="34">
        <v>0</v>
      </c>
      <c r="HZ65" s="34">
        <v>0</v>
      </c>
      <c r="IA65" s="34">
        <v>1</v>
      </c>
      <c r="IB65" s="34">
        <v>1</v>
      </c>
      <c r="IC65" s="34">
        <v>1</v>
      </c>
      <c r="ID65" s="34">
        <v>0</v>
      </c>
      <c r="IE65" s="34">
        <v>4</v>
      </c>
      <c r="IF65" s="34">
        <v>0</v>
      </c>
      <c r="IG65" s="34">
        <v>0</v>
      </c>
      <c r="IH65" s="34">
        <v>0</v>
      </c>
      <c r="II65" s="34">
        <v>0</v>
      </c>
      <c r="IJ65" s="34">
        <v>0</v>
      </c>
      <c r="IK65" s="34">
        <v>0</v>
      </c>
      <c r="IL65" s="34">
        <v>0</v>
      </c>
      <c r="IM65" s="34">
        <v>0</v>
      </c>
      <c r="IN65" s="34">
        <v>0</v>
      </c>
      <c r="IO65" s="34">
        <v>0</v>
      </c>
      <c r="IP65" s="34">
        <v>0</v>
      </c>
      <c r="IQ65" s="34">
        <v>0</v>
      </c>
      <c r="IR65" s="34">
        <v>0</v>
      </c>
      <c r="IS65" s="34">
        <v>0</v>
      </c>
      <c r="IT65" s="34">
        <v>0</v>
      </c>
      <c r="IU65" s="34">
        <v>0</v>
      </c>
      <c r="IV65" s="34">
        <v>0</v>
      </c>
      <c r="IW65" s="34">
        <v>0</v>
      </c>
      <c r="IX65" s="34">
        <v>0</v>
      </c>
      <c r="IY65" s="34">
        <v>0</v>
      </c>
      <c r="IZ65" s="34">
        <v>0</v>
      </c>
      <c r="JA65" s="34">
        <v>0</v>
      </c>
      <c r="JB65" s="34">
        <v>1</v>
      </c>
      <c r="JC65" s="34">
        <v>1</v>
      </c>
      <c r="JD65" s="34">
        <v>3</v>
      </c>
      <c r="JE65" s="34">
        <v>1</v>
      </c>
      <c r="JF65" s="34">
        <v>1</v>
      </c>
      <c r="JG65" s="34">
        <v>2</v>
      </c>
      <c r="JH65" s="46">
        <v>1</v>
      </c>
      <c r="JI65" s="46">
        <v>1</v>
      </c>
      <c r="JJ65" s="46">
        <v>1</v>
      </c>
      <c r="JK65" s="46">
        <v>1</v>
      </c>
      <c r="JL65" s="35">
        <v>1</v>
      </c>
      <c r="JM65" s="35">
        <v>1</v>
      </c>
      <c r="JN65" s="46">
        <v>1</v>
      </c>
      <c r="JO65" s="46">
        <v>1</v>
      </c>
      <c r="JP65" s="35">
        <v>1</v>
      </c>
      <c r="JQ65" s="35">
        <v>2</v>
      </c>
      <c r="JR65" s="46">
        <v>1</v>
      </c>
      <c r="JS65" s="35">
        <v>0</v>
      </c>
      <c r="JT65" s="35">
        <v>4</v>
      </c>
      <c r="JU65" s="35">
        <v>3</v>
      </c>
      <c r="JV65" s="35">
        <v>1</v>
      </c>
      <c r="JW65" s="35">
        <v>1</v>
      </c>
      <c r="JX65" s="35">
        <v>1</v>
      </c>
      <c r="JY65" s="35">
        <v>1</v>
      </c>
      <c r="JZ65" s="35">
        <v>3</v>
      </c>
      <c r="KA65" s="35">
        <v>3</v>
      </c>
      <c r="KB65" s="35">
        <v>1</v>
      </c>
      <c r="KC65" s="35">
        <v>1</v>
      </c>
      <c r="KD65" s="46">
        <v>1</v>
      </c>
      <c r="KE65" s="35">
        <v>0</v>
      </c>
      <c r="KF65" s="35">
        <v>1</v>
      </c>
      <c r="KG65" s="36">
        <v>1</v>
      </c>
      <c r="KH65" s="36">
        <v>1</v>
      </c>
      <c r="KI65" s="36">
        <v>1</v>
      </c>
      <c r="KJ65" s="36">
        <v>1</v>
      </c>
      <c r="KK65" s="36">
        <v>1</v>
      </c>
      <c r="KL65" s="36">
        <v>1</v>
      </c>
      <c r="KM65" s="36">
        <v>1</v>
      </c>
      <c r="KN65" s="36">
        <v>3</v>
      </c>
      <c r="KO65" s="36"/>
      <c r="KP65" s="36">
        <v>1</v>
      </c>
      <c r="KQ65" s="36">
        <v>1</v>
      </c>
      <c r="KR65" s="36">
        <v>1</v>
      </c>
      <c r="KS65" s="36">
        <v>3</v>
      </c>
      <c r="KT65" s="36">
        <v>3</v>
      </c>
      <c r="KU65" s="36">
        <v>0</v>
      </c>
      <c r="KV65" s="36">
        <v>1</v>
      </c>
      <c r="KW65" s="36">
        <v>0</v>
      </c>
      <c r="KX65" s="36">
        <v>1</v>
      </c>
      <c r="KY65" s="36">
        <v>0</v>
      </c>
      <c r="KZ65" s="36">
        <v>1</v>
      </c>
      <c r="LA65" s="36">
        <v>0</v>
      </c>
      <c r="LB65" s="36">
        <v>3</v>
      </c>
      <c r="LC65" s="36">
        <v>0</v>
      </c>
      <c r="LD65" s="36">
        <v>3</v>
      </c>
      <c r="LE65" s="36">
        <v>0</v>
      </c>
      <c r="LF65" s="36">
        <v>1</v>
      </c>
      <c r="LG65" s="36">
        <v>1</v>
      </c>
      <c r="LH65" s="36">
        <v>1</v>
      </c>
      <c r="LI65" s="36">
        <v>0</v>
      </c>
      <c r="LJ65" s="36">
        <v>1</v>
      </c>
      <c r="LK65" s="36">
        <v>0</v>
      </c>
      <c r="LL65" s="36">
        <v>1</v>
      </c>
      <c r="LM65" s="36">
        <v>1</v>
      </c>
      <c r="LN65" s="36">
        <v>1</v>
      </c>
      <c r="LO65" s="36">
        <v>1</v>
      </c>
      <c r="LP65" s="36">
        <v>1</v>
      </c>
      <c r="LQ65" s="36">
        <v>1</v>
      </c>
      <c r="LR65" s="36">
        <v>0</v>
      </c>
      <c r="LS65" s="36">
        <v>1</v>
      </c>
      <c r="LT65" s="36">
        <v>1</v>
      </c>
      <c r="LU65" s="36">
        <v>1</v>
      </c>
      <c r="LV65" s="36">
        <v>1</v>
      </c>
      <c r="LW65" s="36">
        <v>1</v>
      </c>
      <c r="LX65" s="36">
        <v>1</v>
      </c>
      <c r="LY65" s="36">
        <v>0</v>
      </c>
      <c r="LZ65" s="36">
        <v>1</v>
      </c>
      <c r="MA65" s="36">
        <v>1</v>
      </c>
      <c r="MB65" s="36">
        <v>1</v>
      </c>
      <c r="MC65" s="36">
        <v>1</v>
      </c>
      <c r="MD65" s="36">
        <v>1</v>
      </c>
      <c r="ME65" s="36">
        <v>1</v>
      </c>
      <c r="MF65" s="36">
        <v>1</v>
      </c>
      <c r="MG65" s="36">
        <v>1</v>
      </c>
      <c r="MH65" s="36">
        <v>1</v>
      </c>
      <c r="MI65" s="36">
        <v>1</v>
      </c>
      <c r="MJ65" s="36">
        <v>1</v>
      </c>
      <c r="MK65" s="36">
        <v>1</v>
      </c>
      <c r="ML65" s="36">
        <v>1</v>
      </c>
      <c r="MM65" s="36">
        <v>1</v>
      </c>
      <c r="MN65" s="36">
        <v>1</v>
      </c>
      <c r="MO65" s="36">
        <v>1</v>
      </c>
      <c r="MP65" s="36">
        <v>1</v>
      </c>
      <c r="MQ65" s="36">
        <v>1</v>
      </c>
      <c r="MR65" s="36">
        <v>1</v>
      </c>
      <c r="MS65" s="36">
        <v>1</v>
      </c>
      <c r="MT65" s="36">
        <v>1</v>
      </c>
      <c r="MU65" s="36">
        <v>1</v>
      </c>
      <c r="MV65" s="36">
        <v>0</v>
      </c>
      <c r="MW65" s="36">
        <v>1</v>
      </c>
      <c r="MX65" s="36"/>
      <c r="MY65" s="37">
        <v>1</v>
      </c>
      <c r="MZ65" s="37">
        <v>1</v>
      </c>
      <c r="NA65" s="37">
        <v>1</v>
      </c>
      <c r="NB65" s="37">
        <v>1</v>
      </c>
      <c r="NC65" s="37">
        <v>1</v>
      </c>
      <c r="ND65" s="37">
        <v>0</v>
      </c>
      <c r="NE65" s="46">
        <v>1</v>
      </c>
      <c r="NF65" s="46">
        <v>0</v>
      </c>
      <c r="NG65" s="37">
        <v>0</v>
      </c>
      <c r="NH65" s="37">
        <v>1</v>
      </c>
      <c r="NI65" s="37">
        <v>1</v>
      </c>
      <c r="NJ65" s="37">
        <v>1</v>
      </c>
    </row>
    <row r="66" spans="1:374" x14ac:dyDescent="0.25">
      <c r="A66" s="2">
        <v>113</v>
      </c>
      <c r="B66" s="2" t="s">
        <v>114</v>
      </c>
      <c r="C66" s="31">
        <v>44071.481944444444</v>
      </c>
      <c r="D66" s="32" t="s">
        <v>309</v>
      </c>
      <c r="E66" s="32" t="s">
        <v>447</v>
      </c>
      <c r="F66" s="32" t="s">
        <v>448</v>
      </c>
      <c r="G66" s="32" t="s">
        <v>449</v>
      </c>
      <c r="H66" s="33" t="s">
        <v>230</v>
      </c>
      <c r="I66" s="33" t="s">
        <v>231</v>
      </c>
      <c r="J66" s="33" t="s">
        <v>450</v>
      </c>
      <c r="K66" s="33">
        <v>1</v>
      </c>
      <c r="L66" s="33">
        <v>105</v>
      </c>
      <c r="M66" s="33">
        <v>5</v>
      </c>
      <c r="N66" s="33"/>
      <c r="O66" s="33"/>
      <c r="P66" s="33"/>
      <c r="Q66" s="33"/>
      <c r="R66" s="33">
        <v>2</v>
      </c>
      <c r="S66" s="33"/>
      <c r="T66" s="33"/>
      <c r="U66" s="33"/>
      <c r="V66" s="33"/>
      <c r="W66" s="33"/>
      <c r="X66" s="33"/>
      <c r="Y66" s="33"/>
      <c r="Z66" s="33"/>
      <c r="AA66" s="33"/>
      <c r="AB66" s="33"/>
      <c r="AC66" s="33"/>
      <c r="AD66" s="33"/>
      <c r="AE66" s="33"/>
      <c r="AF66" s="33"/>
      <c r="AG66" s="33"/>
      <c r="AH66" s="33"/>
      <c r="AI66" s="33"/>
      <c r="AJ66" s="33"/>
      <c r="AK66" s="33"/>
      <c r="AL66" s="33"/>
      <c r="AM66" s="33"/>
      <c r="AN66" s="33"/>
      <c r="AO66" s="33">
        <v>14</v>
      </c>
      <c r="AP66" s="33"/>
      <c r="AQ66" s="33"/>
      <c r="AR66" s="33"/>
      <c r="AS66" s="33"/>
      <c r="AT66" s="33"/>
      <c r="AU66" s="33"/>
      <c r="AV66" s="33"/>
      <c r="AW66" s="33">
        <v>2</v>
      </c>
      <c r="AX66" s="33">
        <v>1</v>
      </c>
      <c r="AY66" s="33">
        <v>1</v>
      </c>
      <c r="AZ66" s="34">
        <v>1</v>
      </c>
      <c r="BA66" s="34">
        <v>1</v>
      </c>
      <c r="BB66" s="34">
        <v>0</v>
      </c>
      <c r="BC66" s="34">
        <v>0</v>
      </c>
      <c r="BD66" s="34">
        <v>0</v>
      </c>
      <c r="BE66" s="34">
        <v>1</v>
      </c>
      <c r="BF66" s="34">
        <v>0</v>
      </c>
      <c r="BG66" s="34">
        <v>0</v>
      </c>
      <c r="BH66" s="34">
        <v>0</v>
      </c>
      <c r="BI66" s="34">
        <v>0</v>
      </c>
      <c r="BJ66" s="34">
        <v>1</v>
      </c>
      <c r="BK66" s="34">
        <v>1</v>
      </c>
      <c r="BL66" s="34">
        <v>1</v>
      </c>
      <c r="BM66" s="34"/>
      <c r="BN66" s="34">
        <v>0</v>
      </c>
      <c r="BO66" s="34">
        <v>0</v>
      </c>
      <c r="BP66" s="34">
        <v>0</v>
      </c>
      <c r="BQ66" s="34">
        <v>0</v>
      </c>
      <c r="BR66" s="34">
        <v>0</v>
      </c>
      <c r="BS66" s="34">
        <v>0</v>
      </c>
      <c r="BT66" s="34">
        <v>0</v>
      </c>
      <c r="BU66" s="34">
        <v>0</v>
      </c>
      <c r="BV66" s="34">
        <v>0</v>
      </c>
      <c r="BW66" s="34">
        <v>0</v>
      </c>
      <c r="BX66" s="34">
        <v>0</v>
      </c>
      <c r="BY66" s="34">
        <v>0</v>
      </c>
      <c r="BZ66" s="34">
        <v>0</v>
      </c>
      <c r="CA66" s="34">
        <v>0</v>
      </c>
      <c r="CB66" s="34">
        <v>0</v>
      </c>
      <c r="CC66" s="34">
        <v>0</v>
      </c>
      <c r="CD66" s="34">
        <v>0</v>
      </c>
      <c r="CE66" s="34">
        <v>0</v>
      </c>
      <c r="CF66" s="34">
        <v>0</v>
      </c>
      <c r="CG66" s="34">
        <v>0</v>
      </c>
      <c r="CH66" s="34">
        <v>0</v>
      </c>
      <c r="CI66" s="34">
        <v>0</v>
      </c>
      <c r="CJ66" s="34">
        <v>0</v>
      </c>
      <c r="CK66" s="34">
        <v>0</v>
      </c>
      <c r="CL66" s="34">
        <v>0</v>
      </c>
      <c r="CM66" s="34">
        <v>0</v>
      </c>
      <c r="CN66" s="34">
        <v>0</v>
      </c>
      <c r="CO66" s="34">
        <v>0</v>
      </c>
      <c r="CP66" s="34">
        <v>0</v>
      </c>
      <c r="CQ66" s="34">
        <v>0</v>
      </c>
      <c r="CR66" s="34">
        <v>0</v>
      </c>
      <c r="CS66" s="34">
        <v>1</v>
      </c>
      <c r="CT66" s="34">
        <v>4</v>
      </c>
      <c r="CU66" s="34">
        <v>0</v>
      </c>
      <c r="CV66" s="34">
        <v>0</v>
      </c>
      <c r="CW66" s="34">
        <v>0</v>
      </c>
      <c r="CX66" s="34">
        <v>1</v>
      </c>
      <c r="CY66" s="34">
        <v>0</v>
      </c>
      <c r="CZ66" s="34">
        <v>0</v>
      </c>
      <c r="DA66" s="34">
        <v>0</v>
      </c>
      <c r="DB66" s="34"/>
      <c r="DC66" s="34">
        <v>0</v>
      </c>
      <c r="DD66" s="34">
        <v>1</v>
      </c>
      <c r="DE66" s="34">
        <v>2</v>
      </c>
      <c r="DF66" s="34">
        <v>1</v>
      </c>
      <c r="DG66" s="34">
        <v>1</v>
      </c>
      <c r="DH66" s="34">
        <v>0</v>
      </c>
      <c r="DI66" s="34">
        <v>0</v>
      </c>
      <c r="DJ66" s="34">
        <v>0</v>
      </c>
      <c r="DK66" s="34">
        <v>0</v>
      </c>
      <c r="DL66" s="34">
        <v>0</v>
      </c>
      <c r="DM66" s="34">
        <v>0</v>
      </c>
      <c r="DN66" s="34">
        <v>0</v>
      </c>
      <c r="DO66" s="34">
        <v>0</v>
      </c>
      <c r="DP66" s="34">
        <v>1</v>
      </c>
      <c r="DQ66" s="34">
        <v>1</v>
      </c>
      <c r="DR66" s="34">
        <v>1</v>
      </c>
      <c r="DS66" s="34">
        <v>1</v>
      </c>
      <c r="DT66" s="34">
        <v>0</v>
      </c>
      <c r="DU66" s="34">
        <v>1</v>
      </c>
      <c r="DV66" s="34">
        <v>0</v>
      </c>
      <c r="DW66" s="34">
        <v>0</v>
      </c>
      <c r="DX66" s="34">
        <v>0</v>
      </c>
      <c r="DY66" s="34">
        <v>1</v>
      </c>
      <c r="DZ66" s="34">
        <v>1</v>
      </c>
      <c r="EA66" s="34">
        <v>0</v>
      </c>
      <c r="EB66" s="34">
        <v>0</v>
      </c>
      <c r="EC66" s="34">
        <v>0</v>
      </c>
      <c r="ED66" s="34">
        <v>0</v>
      </c>
      <c r="EE66" s="34">
        <v>0</v>
      </c>
      <c r="EF66" s="34">
        <v>0</v>
      </c>
      <c r="EG66" s="34">
        <v>0</v>
      </c>
      <c r="EH66" s="34">
        <v>0</v>
      </c>
      <c r="EI66" s="34">
        <v>0</v>
      </c>
      <c r="EJ66" s="34">
        <v>0</v>
      </c>
      <c r="EK66" s="34">
        <v>0</v>
      </c>
      <c r="EL66" s="34">
        <v>0</v>
      </c>
      <c r="EM66" s="34"/>
      <c r="EN66" s="34">
        <v>0</v>
      </c>
      <c r="EO66" s="34">
        <v>0</v>
      </c>
      <c r="EP66" s="34">
        <v>0</v>
      </c>
      <c r="EQ66" s="34">
        <v>0</v>
      </c>
      <c r="ER66" s="34">
        <v>0</v>
      </c>
      <c r="ES66" s="34">
        <v>0</v>
      </c>
      <c r="ET66" s="34">
        <v>0</v>
      </c>
      <c r="EU66" s="34">
        <v>0</v>
      </c>
      <c r="EV66" s="34">
        <v>0</v>
      </c>
      <c r="EW66" s="34">
        <v>0</v>
      </c>
      <c r="EX66" s="34">
        <v>0</v>
      </c>
      <c r="EY66" s="34">
        <v>0</v>
      </c>
      <c r="EZ66" s="34">
        <v>0</v>
      </c>
      <c r="FA66" s="34">
        <v>1</v>
      </c>
      <c r="FB66" s="34">
        <v>1</v>
      </c>
      <c r="FC66" s="34">
        <v>0</v>
      </c>
      <c r="FD66" s="34">
        <v>0</v>
      </c>
      <c r="FE66" s="34">
        <v>0</v>
      </c>
      <c r="FF66" s="34">
        <v>0</v>
      </c>
      <c r="FG66" s="34">
        <v>1</v>
      </c>
      <c r="FH66" s="34">
        <v>0</v>
      </c>
      <c r="FI66" s="34">
        <v>1</v>
      </c>
      <c r="FJ66" s="34">
        <v>0</v>
      </c>
      <c r="FK66" s="34">
        <v>0</v>
      </c>
      <c r="FL66" s="34">
        <v>0</v>
      </c>
      <c r="FM66" s="34">
        <v>0</v>
      </c>
      <c r="FN66" s="34">
        <v>0</v>
      </c>
      <c r="FO66" s="34">
        <v>0</v>
      </c>
      <c r="FP66" s="34">
        <v>0</v>
      </c>
      <c r="FQ66" s="34">
        <v>0</v>
      </c>
      <c r="FR66" s="34">
        <v>0</v>
      </c>
      <c r="FS66" s="34">
        <v>0</v>
      </c>
      <c r="FT66" s="34">
        <v>0</v>
      </c>
      <c r="FU66" s="34">
        <v>0</v>
      </c>
      <c r="FV66" s="34">
        <v>0</v>
      </c>
      <c r="FW66" s="34">
        <v>1</v>
      </c>
      <c r="FX66" s="34">
        <v>1</v>
      </c>
      <c r="FY66" s="34">
        <v>1</v>
      </c>
      <c r="FZ66" s="34">
        <v>0</v>
      </c>
      <c r="GA66" s="34">
        <v>0</v>
      </c>
      <c r="GB66" s="34">
        <v>0</v>
      </c>
      <c r="GC66" s="34">
        <v>1</v>
      </c>
      <c r="GD66" s="34">
        <v>1</v>
      </c>
      <c r="GE66" s="34">
        <v>0</v>
      </c>
      <c r="GF66" s="34">
        <v>1</v>
      </c>
      <c r="GG66" s="34">
        <v>0</v>
      </c>
      <c r="GH66" s="34">
        <v>1</v>
      </c>
      <c r="GI66" s="34">
        <v>1</v>
      </c>
      <c r="GJ66" s="34">
        <v>1</v>
      </c>
      <c r="GK66" s="34">
        <v>0</v>
      </c>
      <c r="GL66" s="34">
        <v>0</v>
      </c>
      <c r="GM66" s="34">
        <v>0</v>
      </c>
      <c r="GN66" s="34">
        <v>0</v>
      </c>
      <c r="GO66" s="34">
        <v>0</v>
      </c>
      <c r="GP66" s="34">
        <v>0</v>
      </c>
      <c r="GQ66" s="34">
        <v>0</v>
      </c>
      <c r="GR66" s="34">
        <v>0</v>
      </c>
      <c r="GS66" s="34">
        <v>0</v>
      </c>
      <c r="GT66" s="34">
        <v>1</v>
      </c>
      <c r="GU66" s="34">
        <v>1</v>
      </c>
      <c r="GV66" s="34">
        <v>1</v>
      </c>
      <c r="GW66" s="34">
        <v>1</v>
      </c>
      <c r="GX66" s="34">
        <v>1</v>
      </c>
      <c r="GY66" s="34">
        <v>1</v>
      </c>
      <c r="GZ66" s="34">
        <v>1</v>
      </c>
      <c r="HA66" s="34">
        <v>1</v>
      </c>
      <c r="HB66" s="34">
        <v>0</v>
      </c>
      <c r="HC66" s="34">
        <v>0</v>
      </c>
      <c r="HD66" s="34">
        <v>0</v>
      </c>
      <c r="HE66" s="34">
        <v>0</v>
      </c>
      <c r="HF66" s="34">
        <v>0</v>
      </c>
      <c r="HG66" s="34">
        <v>0</v>
      </c>
      <c r="HH66" s="34">
        <v>0</v>
      </c>
      <c r="HI66" s="34">
        <v>0</v>
      </c>
      <c r="HJ66" s="34">
        <v>0</v>
      </c>
      <c r="HK66" s="34">
        <v>0</v>
      </c>
      <c r="HL66" s="34">
        <v>0</v>
      </c>
      <c r="HM66" s="34">
        <v>0</v>
      </c>
      <c r="HN66" s="34">
        <v>0</v>
      </c>
      <c r="HO66" s="34">
        <v>0</v>
      </c>
      <c r="HP66" s="34">
        <v>0</v>
      </c>
      <c r="HQ66" s="34">
        <v>0</v>
      </c>
      <c r="HR66" s="34">
        <v>0</v>
      </c>
      <c r="HS66" s="34">
        <v>0</v>
      </c>
      <c r="HT66" s="34">
        <v>0</v>
      </c>
      <c r="HU66" s="34">
        <v>0</v>
      </c>
      <c r="HV66" s="34">
        <v>0</v>
      </c>
      <c r="HW66" s="34">
        <v>0</v>
      </c>
      <c r="HX66" s="34">
        <v>1</v>
      </c>
      <c r="HY66" s="34">
        <v>0</v>
      </c>
      <c r="HZ66" s="34">
        <v>0</v>
      </c>
      <c r="IA66" s="34">
        <v>0</v>
      </c>
      <c r="IB66" s="34">
        <v>1</v>
      </c>
      <c r="IC66" s="34">
        <v>1</v>
      </c>
      <c r="ID66" s="34">
        <v>1</v>
      </c>
      <c r="IE66" s="34">
        <v>1</v>
      </c>
      <c r="IF66" s="34">
        <v>0</v>
      </c>
      <c r="IG66" s="34">
        <v>0</v>
      </c>
      <c r="IH66" s="34">
        <v>0</v>
      </c>
      <c r="II66" s="34">
        <v>0</v>
      </c>
      <c r="IJ66" s="34">
        <v>0</v>
      </c>
      <c r="IK66" s="34">
        <v>0</v>
      </c>
      <c r="IL66" s="34">
        <v>0</v>
      </c>
      <c r="IM66" s="34">
        <v>0</v>
      </c>
      <c r="IN66" s="34">
        <v>0</v>
      </c>
      <c r="IO66" s="34">
        <v>0</v>
      </c>
      <c r="IP66" s="34">
        <v>0</v>
      </c>
      <c r="IQ66" s="34">
        <v>0</v>
      </c>
      <c r="IR66" s="34">
        <v>0</v>
      </c>
      <c r="IS66" s="34">
        <v>0</v>
      </c>
      <c r="IT66" s="34">
        <v>0</v>
      </c>
      <c r="IU66" s="34">
        <v>0</v>
      </c>
      <c r="IV66" s="34">
        <v>0</v>
      </c>
      <c r="IW66" s="34">
        <v>0</v>
      </c>
      <c r="IX66" s="34">
        <v>0</v>
      </c>
      <c r="IY66" s="34">
        <v>0</v>
      </c>
      <c r="IZ66" s="34">
        <v>0</v>
      </c>
      <c r="JA66" s="34">
        <v>0</v>
      </c>
      <c r="JB66" s="34">
        <v>1</v>
      </c>
      <c r="JC66" s="34">
        <v>1</v>
      </c>
      <c r="JD66" s="34">
        <v>2</v>
      </c>
      <c r="JE66" s="34">
        <v>3</v>
      </c>
      <c r="JF66" s="34">
        <v>1</v>
      </c>
      <c r="JG66" s="34">
        <v>1</v>
      </c>
      <c r="JH66" s="46">
        <v>1</v>
      </c>
      <c r="JI66" s="46">
        <v>2</v>
      </c>
      <c r="JJ66" s="46">
        <v>1</v>
      </c>
      <c r="JK66" s="46">
        <v>2</v>
      </c>
      <c r="JL66" s="35">
        <v>1</v>
      </c>
      <c r="JM66" s="35">
        <v>2</v>
      </c>
      <c r="JN66" s="46">
        <v>2</v>
      </c>
      <c r="JO66" s="46">
        <v>1</v>
      </c>
      <c r="JP66" s="35">
        <v>2</v>
      </c>
      <c r="JQ66" s="35">
        <v>1</v>
      </c>
      <c r="JR66" s="46">
        <v>1</v>
      </c>
      <c r="JS66" s="35">
        <v>0</v>
      </c>
      <c r="JT66" s="35">
        <v>1</v>
      </c>
      <c r="JU66" s="35">
        <v>3</v>
      </c>
      <c r="JV66" s="35">
        <v>1</v>
      </c>
      <c r="JW66" s="35">
        <v>3</v>
      </c>
      <c r="JX66" s="35">
        <v>1</v>
      </c>
      <c r="JY66" s="35">
        <v>3</v>
      </c>
      <c r="JZ66" s="35">
        <v>3</v>
      </c>
      <c r="KA66" s="35">
        <v>3</v>
      </c>
      <c r="KB66" s="35">
        <v>1</v>
      </c>
      <c r="KC66" s="35">
        <v>1</v>
      </c>
      <c r="KD66" s="46">
        <v>1</v>
      </c>
      <c r="KE66" s="35">
        <v>0</v>
      </c>
      <c r="KF66" s="35">
        <v>0</v>
      </c>
      <c r="KG66" s="36">
        <v>1</v>
      </c>
      <c r="KH66" s="36">
        <v>1</v>
      </c>
      <c r="KI66" s="36">
        <v>1</v>
      </c>
      <c r="KJ66" s="36">
        <v>1</v>
      </c>
      <c r="KK66" s="36">
        <v>1</v>
      </c>
      <c r="KL66" s="36">
        <v>1</v>
      </c>
      <c r="KM66" s="36">
        <v>1</v>
      </c>
      <c r="KN66" s="36">
        <v>1</v>
      </c>
      <c r="KO66" s="36"/>
      <c r="KP66" s="36">
        <v>1</v>
      </c>
      <c r="KQ66" s="36">
        <v>1</v>
      </c>
      <c r="KR66" s="36">
        <v>1</v>
      </c>
      <c r="KS66" s="36">
        <v>1</v>
      </c>
      <c r="KT66" s="36">
        <v>3</v>
      </c>
      <c r="KU66" s="36">
        <v>0</v>
      </c>
      <c r="KV66" s="36">
        <v>3</v>
      </c>
      <c r="KW66" s="36">
        <v>0</v>
      </c>
      <c r="KX66" s="36">
        <v>3</v>
      </c>
      <c r="KY66" s="36">
        <v>0</v>
      </c>
      <c r="KZ66" s="36">
        <v>3</v>
      </c>
      <c r="LA66" s="36">
        <v>0</v>
      </c>
      <c r="LB66" s="36">
        <v>3</v>
      </c>
      <c r="LC66" s="36">
        <v>0</v>
      </c>
      <c r="LD66" s="36">
        <v>3</v>
      </c>
      <c r="LE66" s="36">
        <v>0</v>
      </c>
      <c r="LF66" s="36">
        <v>1</v>
      </c>
      <c r="LG66" s="36">
        <v>1</v>
      </c>
      <c r="LH66" s="36">
        <v>3</v>
      </c>
      <c r="LI66" s="36">
        <v>0</v>
      </c>
      <c r="LJ66" s="36">
        <v>1</v>
      </c>
      <c r="LK66" s="36">
        <v>0</v>
      </c>
      <c r="LL66" s="36">
        <v>0</v>
      </c>
      <c r="LM66" s="36">
        <v>1</v>
      </c>
      <c r="LN66" s="36">
        <v>1</v>
      </c>
      <c r="LO66" s="36">
        <v>1</v>
      </c>
      <c r="LP66" s="36">
        <v>1</v>
      </c>
      <c r="LQ66" s="36">
        <v>1</v>
      </c>
      <c r="LR66" s="36">
        <v>0</v>
      </c>
      <c r="LS66" s="36">
        <v>1</v>
      </c>
      <c r="LT66" s="36">
        <v>1</v>
      </c>
      <c r="LU66" s="36">
        <v>1</v>
      </c>
      <c r="LV66" s="36">
        <v>1</v>
      </c>
      <c r="LW66" s="36">
        <v>1</v>
      </c>
      <c r="LX66" s="36">
        <v>1</v>
      </c>
      <c r="LY66" s="36">
        <v>0</v>
      </c>
      <c r="LZ66" s="36">
        <v>1</v>
      </c>
      <c r="MA66" s="36">
        <v>1</v>
      </c>
      <c r="MB66" s="36">
        <v>3</v>
      </c>
      <c r="MC66" s="36">
        <v>1</v>
      </c>
      <c r="MD66" s="36">
        <v>1</v>
      </c>
      <c r="ME66" s="36">
        <v>1</v>
      </c>
      <c r="MF66" s="36">
        <v>1</v>
      </c>
      <c r="MG66" s="36">
        <v>1</v>
      </c>
      <c r="MH66" s="36">
        <v>1</v>
      </c>
      <c r="MI66" s="36">
        <v>1</v>
      </c>
      <c r="MJ66" s="36">
        <v>1</v>
      </c>
      <c r="MK66" s="36">
        <v>1</v>
      </c>
      <c r="ML66" s="36">
        <v>1</v>
      </c>
      <c r="MM66" s="36">
        <v>1</v>
      </c>
      <c r="MN66" s="36">
        <v>1</v>
      </c>
      <c r="MO66" s="36">
        <v>1</v>
      </c>
      <c r="MP66" s="36">
        <v>1</v>
      </c>
      <c r="MQ66" s="36">
        <v>1</v>
      </c>
      <c r="MR66" s="36">
        <v>1</v>
      </c>
      <c r="MS66" s="36">
        <v>1</v>
      </c>
      <c r="MT66" s="36">
        <v>1</v>
      </c>
      <c r="MU66" s="36">
        <v>1</v>
      </c>
      <c r="MV66" s="36">
        <v>0</v>
      </c>
      <c r="MW66" s="36">
        <v>1</v>
      </c>
      <c r="MX66" s="36"/>
      <c r="MY66" s="37">
        <v>1</v>
      </c>
      <c r="MZ66" s="37">
        <v>1</v>
      </c>
      <c r="NA66" s="37">
        <v>1</v>
      </c>
      <c r="NB66" s="37">
        <v>1</v>
      </c>
      <c r="NC66" s="37">
        <v>1</v>
      </c>
      <c r="ND66" s="37">
        <v>0</v>
      </c>
      <c r="NE66" s="46">
        <v>0</v>
      </c>
      <c r="NF66" s="46">
        <v>0</v>
      </c>
      <c r="NG66" s="37">
        <v>1</v>
      </c>
      <c r="NH66" s="37">
        <v>1</v>
      </c>
      <c r="NI66" s="37">
        <v>1</v>
      </c>
      <c r="NJ66" s="37">
        <v>0</v>
      </c>
    </row>
    <row r="67" spans="1:374" x14ac:dyDescent="0.25">
      <c r="A67" s="2">
        <v>114</v>
      </c>
      <c r="B67" s="2" t="s">
        <v>114</v>
      </c>
      <c r="C67" s="31">
        <v>44071.600694444445</v>
      </c>
      <c r="D67" s="32" t="s">
        <v>379</v>
      </c>
      <c r="E67" s="32" t="s">
        <v>380</v>
      </c>
      <c r="F67" s="32" t="s">
        <v>381</v>
      </c>
      <c r="G67" s="32" t="s">
        <v>451</v>
      </c>
      <c r="H67" s="33" t="s">
        <v>156</v>
      </c>
      <c r="I67" s="33" t="s">
        <v>157</v>
      </c>
      <c r="J67" s="33" t="s">
        <v>452</v>
      </c>
      <c r="K67" s="33">
        <v>1</v>
      </c>
      <c r="L67" s="33">
        <v>142</v>
      </c>
      <c r="M67" s="33">
        <v>6</v>
      </c>
      <c r="N67" s="33"/>
      <c r="O67" s="33"/>
      <c r="P67" s="33"/>
      <c r="Q67" s="33"/>
      <c r="R67" s="33"/>
      <c r="S67" s="33">
        <v>3</v>
      </c>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v>7</v>
      </c>
      <c r="AS67" s="33"/>
      <c r="AT67" s="33"/>
      <c r="AU67" s="33"/>
      <c r="AV67" s="33"/>
      <c r="AW67" s="33">
        <v>2</v>
      </c>
      <c r="AX67" s="33">
        <v>2</v>
      </c>
      <c r="AY67" s="33">
        <v>0</v>
      </c>
      <c r="AZ67" s="34">
        <v>1</v>
      </c>
      <c r="BA67" s="34">
        <v>0</v>
      </c>
      <c r="BB67" s="34">
        <v>0</v>
      </c>
      <c r="BC67" s="34">
        <v>0</v>
      </c>
      <c r="BD67" s="34">
        <v>0</v>
      </c>
      <c r="BE67" s="34">
        <v>0</v>
      </c>
      <c r="BF67" s="34">
        <v>1</v>
      </c>
      <c r="BG67" s="34">
        <v>0</v>
      </c>
      <c r="BH67" s="34">
        <v>1</v>
      </c>
      <c r="BI67" s="34">
        <v>0</v>
      </c>
      <c r="BJ67" s="34">
        <v>0</v>
      </c>
      <c r="BK67" s="34">
        <v>1</v>
      </c>
      <c r="BL67" s="34">
        <v>0</v>
      </c>
      <c r="BM67" s="34"/>
      <c r="BN67" s="34">
        <v>0</v>
      </c>
      <c r="BO67" s="34">
        <v>0</v>
      </c>
      <c r="BP67" s="34">
        <v>0</v>
      </c>
      <c r="BQ67" s="34">
        <v>0</v>
      </c>
      <c r="BR67" s="34">
        <v>0</v>
      </c>
      <c r="BS67" s="34">
        <v>0</v>
      </c>
      <c r="BT67" s="34">
        <v>0</v>
      </c>
      <c r="BU67" s="34">
        <v>0</v>
      </c>
      <c r="BV67" s="34">
        <v>0</v>
      </c>
      <c r="BW67" s="34">
        <v>1</v>
      </c>
      <c r="BX67" s="34">
        <v>0</v>
      </c>
      <c r="BY67" s="34">
        <v>0</v>
      </c>
      <c r="BZ67" s="34">
        <v>0</v>
      </c>
      <c r="CA67" s="34">
        <v>0</v>
      </c>
      <c r="CB67" s="34">
        <v>0</v>
      </c>
      <c r="CC67" s="34">
        <v>1</v>
      </c>
      <c r="CD67" s="34">
        <v>0</v>
      </c>
      <c r="CE67" s="34">
        <v>1</v>
      </c>
      <c r="CF67" s="34">
        <v>0</v>
      </c>
      <c r="CG67" s="34">
        <v>0</v>
      </c>
      <c r="CH67" s="34">
        <v>0</v>
      </c>
      <c r="CI67" s="34">
        <v>0</v>
      </c>
      <c r="CJ67" s="34">
        <v>0</v>
      </c>
      <c r="CK67" s="34">
        <v>0</v>
      </c>
      <c r="CL67" s="34">
        <v>0</v>
      </c>
      <c r="CM67" s="34">
        <v>0</v>
      </c>
      <c r="CN67" s="34">
        <v>0</v>
      </c>
      <c r="CO67" s="34">
        <v>0</v>
      </c>
      <c r="CP67" s="34">
        <v>0</v>
      </c>
      <c r="CQ67" s="34">
        <v>0</v>
      </c>
      <c r="CR67" s="34">
        <v>0</v>
      </c>
      <c r="CS67" s="34">
        <v>1</v>
      </c>
      <c r="CT67" s="34">
        <v>0</v>
      </c>
      <c r="CU67" s="34">
        <v>0</v>
      </c>
      <c r="CV67" s="34">
        <v>0</v>
      </c>
      <c r="CW67" s="34">
        <v>0</v>
      </c>
      <c r="CX67" s="34">
        <v>1</v>
      </c>
      <c r="CY67" s="34">
        <v>1</v>
      </c>
      <c r="CZ67" s="34">
        <v>0</v>
      </c>
      <c r="DA67" s="34">
        <v>1</v>
      </c>
      <c r="DB67" s="34"/>
      <c r="DC67" s="34">
        <v>0</v>
      </c>
      <c r="DD67" s="34">
        <v>0</v>
      </c>
      <c r="DE67" s="34">
        <v>1</v>
      </c>
      <c r="DF67" s="34">
        <v>1</v>
      </c>
      <c r="DG67" s="34">
        <v>0</v>
      </c>
      <c r="DH67" s="34"/>
      <c r="DI67" s="34"/>
      <c r="DJ67" s="34"/>
      <c r="DK67" s="34"/>
      <c r="DL67" s="34"/>
      <c r="DM67" s="34"/>
      <c r="DN67" s="34"/>
      <c r="DO67" s="34"/>
      <c r="DP67" s="34">
        <v>1</v>
      </c>
      <c r="DQ67" s="34">
        <v>1</v>
      </c>
      <c r="DR67" s="34">
        <v>1</v>
      </c>
      <c r="DS67" s="34">
        <v>1</v>
      </c>
      <c r="DT67" s="34">
        <v>0</v>
      </c>
      <c r="DU67" s="34">
        <v>1</v>
      </c>
      <c r="DV67" s="34">
        <v>0</v>
      </c>
      <c r="DW67" s="34">
        <v>0</v>
      </c>
      <c r="DX67" s="34">
        <v>0</v>
      </c>
      <c r="DY67" s="34">
        <v>0</v>
      </c>
      <c r="DZ67" s="34">
        <v>1</v>
      </c>
      <c r="EA67" s="34">
        <v>0</v>
      </c>
      <c r="EB67" s="34">
        <v>0</v>
      </c>
      <c r="EC67" s="34">
        <v>0</v>
      </c>
      <c r="ED67" s="34">
        <v>0</v>
      </c>
      <c r="EE67" s="34">
        <v>0</v>
      </c>
      <c r="EF67" s="34">
        <v>0</v>
      </c>
      <c r="EG67" s="34">
        <v>0</v>
      </c>
      <c r="EH67" s="34">
        <v>0</v>
      </c>
      <c r="EI67" s="34">
        <v>0</v>
      </c>
      <c r="EJ67" s="34">
        <v>0</v>
      </c>
      <c r="EK67" s="34">
        <v>0</v>
      </c>
      <c r="EL67" s="34">
        <v>0</v>
      </c>
      <c r="EM67" s="34"/>
      <c r="EN67" s="34">
        <v>0</v>
      </c>
      <c r="EO67" s="34">
        <v>0</v>
      </c>
      <c r="EP67" s="34">
        <v>0</v>
      </c>
      <c r="EQ67" s="34">
        <v>0</v>
      </c>
      <c r="ER67" s="34">
        <v>0</v>
      </c>
      <c r="ES67" s="34">
        <v>0</v>
      </c>
      <c r="ET67" s="34">
        <v>0</v>
      </c>
      <c r="EU67" s="34">
        <v>0</v>
      </c>
      <c r="EV67" s="34">
        <v>0</v>
      </c>
      <c r="EW67" s="34">
        <v>0</v>
      </c>
      <c r="EX67" s="34">
        <v>0</v>
      </c>
      <c r="EY67" s="34">
        <v>0</v>
      </c>
      <c r="EZ67" s="34">
        <v>0</v>
      </c>
      <c r="FA67" s="34">
        <v>1</v>
      </c>
      <c r="FB67" s="34">
        <v>1</v>
      </c>
      <c r="FC67" s="34">
        <v>0</v>
      </c>
      <c r="FD67" s="34">
        <v>0</v>
      </c>
      <c r="FE67" s="34">
        <v>0</v>
      </c>
      <c r="FF67" s="34">
        <v>1</v>
      </c>
      <c r="FG67" s="34">
        <v>1</v>
      </c>
      <c r="FH67" s="34">
        <v>0</v>
      </c>
      <c r="FI67" s="34">
        <v>1</v>
      </c>
      <c r="FJ67" s="34">
        <v>0</v>
      </c>
      <c r="FK67" s="34">
        <v>0</v>
      </c>
      <c r="FL67" s="34">
        <v>1</v>
      </c>
      <c r="FM67" s="34">
        <v>1</v>
      </c>
      <c r="FN67" s="34">
        <v>0</v>
      </c>
      <c r="FO67" s="34">
        <v>0</v>
      </c>
      <c r="FP67" s="34">
        <v>0</v>
      </c>
      <c r="FQ67" s="34">
        <v>0</v>
      </c>
      <c r="FR67" s="34">
        <v>0</v>
      </c>
      <c r="FS67" s="34">
        <v>0</v>
      </c>
      <c r="FT67" s="34">
        <v>0</v>
      </c>
      <c r="FU67" s="34">
        <v>0</v>
      </c>
      <c r="FV67" s="34">
        <v>0</v>
      </c>
      <c r="FW67" s="34">
        <v>0</v>
      </c>
      <c r="FX67" s="34">
        <v>1</v>
      </c>
      <c r="FY67" s="34">
        <v>1</v>
      </c>
      <c r="FZ67" s="34">
        <v>0</v>
      </c>
      <c r="GA67" s="34">
        <v>0</v>
      </c>
      <c r="GB67" s="34">
        <v>0</v>
      </c>
      <c r="GC67" s="34">
        <v>1</v>
      </c>
      <c r="GD67" s="34">
        <v>1</v>
      </c>
      <c r="GE67" s="34">
        <v>0</v>
      </c>
      <c r="GF67" s="34">
        <v>1</v>
      </c>
      <c r="GG67" s="34">
        <v>0</v>
      </c>
      <c r="GH67" s="34">
        <v>0</v>
      </c>
      <c r="GI67" s="34">
        <v>1</v>
      </c>
      <c r="GJ67" s="34">
        <v>1</v>
      </c>
      <c r="GK67" s="34">
        <v>0</v>
      </c>
      <c r="GL67" s="34">
        <v>0</v>
      </c>
      <c r="GM67" s="34">
        <v>0</v>
      </c>
      <c r="GN67" s="34">
        <v>0</v>
      </c>
      <c r="GO67" s="34">
        <v>0</v>
      </c>
      <c r="GP67" s="34">
        <v>0</v>
      </c>
      <c r="GQ67" s="34">
        <v>0</v>
      </c>
      <c r="GR67" s="34">
        <v>0</v>
      </c>
      <c r="GS67" s="34">
        <v>0</v>
      </c>
      <c r="GT67" s="34">
        <v>1</v>
      </c>
      <c r="GU67" s="34">
        <v>1</v>
      </c>
      <c r="GV67" s="34">
        <v>1</v>
      </c>
      <c r="GW67" s="34">
        <v>1</v>
      </c>
      <c r="GX67" s="34">
        <v>1</v>
      </c>
      <c r="GY67" s="34">
        <v>1</v>
      </c>
      <c r="GZ67" s="34">
        <v>1</v>
      </c>
      <c r="HA67" s="34">
        <v>1</v>
      </c>
      <c r="HB67" s="34">
        <v>0</v>
      </c>
      <c r="HC67" s="34">
        <v>0</v>
      </c>
      <c r="HD67" s="34">
        <v>0</v>
      </c>
      <c r="HE67" s="34">
        <v>0</v>
      </c>
      <c r="HF67" s="34">
        <v>0</v>
      </c>
      <c r="HG67" s="34">
        <v>0</v>
      </c>
      <c r="HH67" s="34">
        <v>0</v>
      </c>
      <c r="HI67" s="34">
        <v>0</v>
      </c>
      <c r="HJ67" s="34">
        <v>0</v>
      </c>
      <c r="HK67" s="34">
        <v>0</v>
      </c>
      <c r="HL67" s="34">
        <v>0</v>
      </c>
      <c r="HM67" s="34">
        <v>0</v>
      </c>
      <c r="HN67" s="34">
        <v>0</v>
      </c>
      <c r="HO67" s="34">
        <v>0</v>
      </c>
      <c r="HP67" s="34">
        <v>0</v>
      </c>
      <c r="HQ67" s="34">
        <v>0</v>
      </c>
      <c r="HR67" s="34">
        <v>0</v>
      </c>
      <c r="HS67" s="34">
        <v>0</v>
      </c>
      <c r="HT67" s="34">
        <v>0</v>
      </c>
      <c r="HU67" s="34">
        <v>0</v>
      </c>
      <c r="HV67" s="34">
        <v>0</v>
      </c>
      <c r="HW67" s="34">
        <v>0</v>
      </c>
      <c r="HX67" s="34">
        <v>1</v>
      </c>
      <c r="HY67" s="34">
        <v>0</v>
      </c>
      <c r="HZ67" s="34">
        <v>0</v>
      </c>
      <c r="IA67" s="34">
        <v>0</v>
      </c>
      <c r="IB67" s="34">
        <v>1</v>
      </c>
      <c r="IC67" s="34">
        <v>1</v>
      </c>
      <c r="ID67" s="34">
        <v>1</v>
      </c>
      <c r="IE67" s="34">
        <v>1</v>
      </c>
      <c r="IF67" s="34">
        <v>1</v>
      </c>
      <c r="IG67" s="34">
        <v>0</v>
      </c>
      <c r="IH67" s="34">
        <v>0</v>
      </c>
      <c r="II67" s="34">
        <v>0</v>
      </c>
      <c r="IJ67" s="34">
        <v>0</v>
      </c>
      <c r="IK67" s="34">
        <v>0</v>
      </c>
      <c r="IL67" s="34">
        <v>1</v>
      </c>
      <c r="IM67" s="34">
        <v>0</v>
      </c>
      <c r="IN67" s="34">
        <v>1</v>
      </c>
      <c r="IO67" s="34">
        <v>0</v>
      </c>
      <c r="IP67" s="34">
        <v>0</v>
      </c>
      <c r="IQ67" s="34">
        <v>0</v>
      </c>
      <c r="IR67" s="34">
        <v>0</v>
      </c>
      <c r="IS67" s="34">
        <v>1</v>
      </c>
      <c r="IT67" s="34">
        <v>0</v>
      </c>
      <c r="IU67" s="34">
        <v>0</v>
      </c>
      <c r="IV67" s="34">
        <v>0</v>
      </c>
      <c r="IW67" s="34">
        <v>0</v>
      </c>
      <c r="IX67" s="34">
        <v>0</v>
      </c>
      <c r="IY67" s="34">
        <v>1</v>
      </c>
      <c r="IZ67" s="34">
        <v>0</v>
      </c>
      <c r="JA67" s="34">
        <v>0</v>
      </c>
      <c r="JB67" s="34">
        <v>0</v>
      </c>
      <c r="JC67" s="34">
        <v>1</v>
      </c>
      <c r="JD67" s="34">
        <v>2</v>
      </c>
      <c r="JE67" s="34">
        <v>1</v>
      </c>
      <c r="JF67" s="34">
        <v>1</v>
      </c>
      <c r="JG67" s="34">
        <v>2</v>
      </c>
      <c r="JH67" s="46">
        <v>1</v>
      </c>
      <c r="JI67" s="46">
        <v>2</v>
      </c>
      <c r="JJ67" s="46">
        <v>2</v>
      </c>
      <c r="JK67" s="46">
        <v>1</v>
      </c>
      <c r="JL67" s="35">
        <v>1</v>
      </c>
      <c r="JM67" s="35">
        <v>1</v>
      </c>
      <c r="JN67" s="46">
        <v>1</v>
      </c>
      <c r="JO67" s="46">
        <v>2</v>
      </c>
      <c r="JP67" s="35">
        <v>1</v>
      </c>
      <c r="JQ67" s="35">
        <v>2</v>
      </c>
      <c r="JR67" s="46">
        <v>1</v>
      </c>
      <c r="JS67" s="35">
        <v>0</v>
      </c>
      <c r="JT67" s="35">
        <v>1</v>
      </c>
      <c r="JU67" s="35">
        <v>3</v>
      </c>
      <c r="JV67" s="35">
        <v>1</v>
      </c>
      <c r="JW67" s="35">
        <v>1</v>
      </c>
      <c r="JX67" s="35">
        <v>1</v>
      </c>
      <c r="JY67" s="35">
        <v>1</v>
      </c>
      <c r="JZ67" s="35">
        <v>3</v>
      </c>
      <c r="KA67" s="35">
        <v>3</v>
      </c>
      <c r="KB67" s="35">
        <v>3</v>
      </c>
      <c r="KC67" s="35">
        <v>1</v>
      </c>
      <c r="KD67" s="46">
        <v>1</v>
      </c>
      <c r="KE67" s="35">
        <v>0</v>
      </c>
      <c r="KF67" s="35">
        <v>1</v>
      </c>
      <c r="KG67" s="36">
        <v>1</v>
      </c>
      <c r="KH67" s="36">
        <v>1</v>
      </c>
      <c r="KI67" s="36">
        <v>1</v>
      </c>
      <c r="KJ67" s="36">
        <v>1</v>
      </c>
      <c r="KK67" s="36">
        <v>1</v>
      </c>
      <c r="KL67" s="36">
        <v>2</v>
      </c>
      <c r="KM67" s="36">
        <v>2</v>
      </c>
      <c r="KN67" s="36">
        <v>3</v>
      </c>
      <c r="KO67" s="36"/>
      <c r="KP67" s="36">
        <v>2</v>
      </c>
      <c r="KQ67" s="36">
        <v>2</v>
      </c>
      <c r="KR67" s="36">
        <v>2</v>
      </c>
      <c r="KS67" s="36">
        <v>1</v>
      </c>
      <c r="KT67" s="36">
        <v>1</v>
      </c>
      <c r="KU67" s="36">
        <v>0</v>
      </c>
      <c r="KV67" s="36">
        <v>3</v>
      </c>
      <c r="KW67" s="36">
        <v>0</v>
      </c>
      <c r="KX67" s="36">
        <v>3</v>
      </c>
      <c r="KY67" s="36">
        <v>0</v>
      </c>
      <c r="KZ67" s="36">
        <v>3</v>
      </c>
      <c r="LA67" s="36">
        <v>0</v>
      </c>
      <c r="LB67" s="36">
        <v>3</v>
      </c>
      <c r="LC67" s="36">
        <v>0</v>
      </c>
      <c r="LD67" s="36">
        <v>1</v>
      </c>
      <c r="LE67" s="36">
        <v>0</v>
      </c>
      <c r="LF67" s="36">
        <v>1</v>
      </c>
      <c r="LG67" s="36">
        <v>1</v>
      </c>
      <c r="LH67" s="36">
        <v>1</v>
      </c>
      <c r="LI67" s="36">
        <v>0</v>
      </c>
      <c r="LJ67" s="36">
        <v>3</v>
      </c>
      <c r="LK67" s="36">
        <v>0</v>
      </c>
      <c r="LL67" s="36">
        <v>1</v>
      </c>
      <c r="LM67" s="36">
        <v>1</v>
      </c>
      <c r="LN67" s="36">
        <v>1</v>
      </c>
      <c r="LO67" s="36">
        <v>1</v>
      </c>
      <c r="LP67" s="36">
        <v>1</v>
      </c>
      <c r="LQ67" s="36">
        <v>0</v>
      </c>
      <c r="LR67" s="36">
        <v>0</v>
      </c>
      <c r="LS67" s="36">
        <v>1</v>
      </c>
      <c r="LT67" s="36">
        <v>1</v>
      </c>
      <c r="LU67" s="36">
        <v>1</v>
      </c>
      <c r="LV67" s="36">
        <v>1</v>
      </c>
      <c r="LW67" s="36">
        <v>1</v>
      </c>
      <c r="LX67" s="36">
        <v>1</v>
      </c>
      <c r="LY67" s="36">
        <v>0</v>
      </c>
      <c r="LZ67" s="36">
        <v>1</v>
      </c>
      <c r="MA67" s="36">
        <v>1</v>
      </c>
      <c r="MB67" s="36">
        <v>1</v>
      </c>
      <c r="MC67" s="36">
        <v>1</v>
      </c>
      <c r="MD67" s="36">
        <v>2</v>
      </c>
      <c r="ME67" s="36">
        <v>1</v>
      </c>
      <c r="MF67" s="36">
        <v>1</v>
      </c>
      <c r="MG67" s="36">
        <v>1</v>
      </c>
      <c r="MH67" s="36">
        <v>2</v>
      </c>
      <c r="MI67" s="36">
        <v>2</v>
      </c>
      <c r="MJ67" s="36">
        <v>1</v>
      </c>
      <c r="MK67" s="36">
        <v>1</v>
      </c>
      <c r="ML67" s="36">
        <v>1</v>
      </c>
      <c r="MM67" s="36">
        <v>1</v>
      </c>
      <c r="MN67" s="36">
        <v>2</v>
      </c>
      <c r="MO67" s="36">
        <v>1</v>
      </c>
      <c r="MP67" s="36">
        <v>1</v>
      </c>
      <c r="MQ67" s="36">
        <v>1</v>
      </c>
      <c r="MR67" s="36">
        <v>1</v>
      </c>
      <c r="MS67" s="36">
        <v>1</v>
      </c>
      <c r="MT67" s="36">
        <v>1</v>
      </c>
      <c r="MU67" s="36">
        <v>1</v>
      </c>
      <c r="MV67" s="36">
        <v>0</v>
      </c>
      <c r="MW67" s="36">
        <v>1</v>
      </c>
      <c r="MX67" s="36"/>
      <c r="MY67" s="37">
        <v>1</v>
      </c>
      <c r="MZ67" s="37">
        <v>1</v>
      </c>
      <c r="NA67" s="37">
        <v>1</v>
      </c>
      <c r="NB67" s="37">
        <v>1</v>
      </c>
      <c r="NC67" s="37">
        <v>1</v>
      </c>
      <c r="ND67" s="37">
        <v>0</v>
      </c>
      <c r="NE67" s="46">
        <v>0</v>
      </c>
      <c r="NF67" s="46">
        <v>0</v>
      </c>
      <c r="NG67" s="37">
        <v>1</v>
      </c>
      <c r="NH67" s="37">
        <v>0</v>
      </c>
      <c r="NI67" s="37">
        <v>1</v>
      </c>
      <c r="NJ67" s="37">
        <v>1</v>
      </c>
    </row>
    <row r="68" spans="1:374" x14ac:dyDescent="0.25">
      <c r="A68" s="2">
        <v>115</v>
      </c>
      <c r="B68" s="2" t="s">
        <v>114</v>
      </c>
      <c r="C68" s="31">
        <v>44076.789583333331</v>
      </c>
      <c r="D68" s="32" t="s">
        <v>122</v>
      </c>
      <c r="E68" s="32" t="s">
        <v>159</v>
      </c>
      <c r="F68" s="32" t="s">
        <v>160</v>
      </c>
      <c r="G68" s="32" t="s">
        <v>161</v>
      </c>
      <c r="H68" s="33" t="s">
        <v>126</v>
      </c>
      <c r="I68" s="33" t="s">
        <v>162</v>
      </c>
      <c r="J68" s="33" t="s">
        <v>163</v>
      </c>
      <c r="K68" s="33">
        <v>1</v>
      </c>
      <c r="L68" s="33">
        <v>38</v>
      </c>
      <c r="M68" s="33">
        <v>3</v>
      </c>
      <c r="N68" s="33"/>
      <c r="O68" s="33"/>
      <c r="P68" s="33">
        <v>2</v>
      </c>
      <c r="Q68" s="33"/>
      <c r="R68" s="33"/>
      <c r="S68" s="33"/>
      <c r="T68" s="33"/>
      <c r="U68" s="33"/>
      <c r="V68" s="33"/>
      <c r="W68" s="33"/>
      <c r="X68" s="33"/>
      <c r="Y68" s="33"/>
      <c r="Z68" s="33"/>
      <c r="AA68" s="33"/>
      <c r="AB68" s="33"/>
      <c r="AC68" s="33"/>
      <c r="AD68" s="33"/>
      <c r="AE68" s="33"/>
      <c r="AF68" s="33"/>
      <c r="AG68" s="33"/>
      <c r="AH68" s="33">
        <v>4</v>
      </c>
      <c r="AI68" s="33"/>
      <c r="AJ68" s="33"/>
      <c r="AK68" s="33"/>
      <c r="AL68" s="33"/>
      <c r="AM68" s="33"/>
      <c r="AN68" s="33"/>
      <c r="AO68" s="33"/>
      <c r="AP68" s="33"/>
      <c r="AQ68" s="33"/>
      <c r="AR68" s="33"/>
      <c r="AS68" s="33"/>
      <c r="AT68" s="33"/>
      <c r="AU68" s="33"/>
      <c r="AV68" s="33"/>
      <c r="AW68" s="33">
        <v>1</v>
      </c>
      <c r="AX68" s="33">
        <v>1</v>
      </c>
      <c r="AY68" s="33">
        <v>0</v>
      </c>
      <c r="AZ68" s="34">
        <v>1</v>
      </c>
      <c r="BA68" s="34">
        <v>1</v>
      </c>
      <c r="BB68" s="34">
        <v>0</v>
      </c>
      <c r="BC68" s="34">
        <v>0</v>
      </c>
      <c r="BD68" s="34">
        <v>0</v>
      </c>
      <c r="BE68" s="34">
        <v>0</v>
      </c>
      <c r="BF68" s="34">
        <v>0</v>
      </c>
      <c r="BG68" s="34">
        <v>0</v>
      </c>
      <c r="BH68" s="34">
        <v>0</v>
      </c>
      <c r="BI68" s="34">
        <v>0</v>
      </c>
      <c r="BJ68" s="34">
        <v>0</v>
      </c>
      <c r="BK68" s="34">
        <v>1</v>
      </c>
      <c r="BL68" s="34">
        <v>0</v>
      </c>
      <c r="BM68" s="34"/>
      <c r="BN68" s="34">
        <v>0</v>
      </c>
      <c r="BO68" s="34">
        <v>0</v>
      </c>
      <c r="BP68" s="34">
        <v>0</v>
      </c>
      <c r="BQ68" s="34">
        <v>0</v>
      </c>
      <c r="BR68" s="34">
        <v>0</v>
      </c>
      <c r="BS68" s="34">
        <v>0</v>
      </c>
      <c r="BT68" s="34">
        <v>0</v>
      </c>
      <c r="BU68" s="34">
        <v>0</v>
      </c>
      <c r="BV68" s="34">
        <v>0</v>
      </c>
      <c r="BW68" s="34">
        <v>1</v>
      </c>
      <c r="BX68" s="34">
        <v>0</v>
      </c>
      <c r="BY68" s="34">
        <v>0</v>
      </c>
      <c r="BZ68" s="34">
        <v>0</v>
      </c>
      <c r="CA68" s="34">
        <v>0</v>
      </c>
      <c r="CB68" s="34">
        <v>0</v>
      </c>
      <c r="CC68" s="34">
        <v>1</v>
      </c>
      <c r="CD68" s="34">
        <v>0</v>
      </c>
      <c r="CE68" s="34">
        <v>0</v>
      </c>
      <c r="CF68" s="34">
        <v>0</v>
      </c>
      <c r="CG68" s="34">
        <v>0</v>
      </c>
      <c r="CH68" s="34">
        <v>1</v>
      </c>
      <c r="CI68" s="34">
        <v>0</v>
      </c>
      <c r="CJ68" s="34">
        <v>0</v>
      </c>
      <c r="CK68" s="34">
        <v>0</v>
      </c>
      <c r="CL68" s="34">
        <v>0</v>
      </c>
      <c r="CM68" s="34">
        <v>0</v>
      </c>
      <c r="CN68" s="34">
        <v>0</v>
      </c>
      <c r="CO68" s="34">
        <v>0</v>
      </c>
      <c r="CP68" s="34">
        <v>0</v>
      </c>
      <c r="CQ68" s="34">
        <v>0</v>
      </c>
      <c r="CR68" s="34">
        <v>0</v>
      </c>
      <c r="CS68" s="34">
        <v>0</v>
      </c>
      <c r="CT68" s="34"/>
      <c r="CU68" s="34"/>
      <c r="CV68" s="34"/>
      <c r="CW68" s="34"/>
      <c r="CX68" s="34"/>
      <c r="CY68" s="34"/>
      <c r="CZ68" s="34"/>
      <c r="DA68" s="34"/>
      <c r="DB68" s="34"/>
      <c r="DC68" s="34"/>
      <c r="DD68" s="34"/>
      <c r="DE68" s="34"/>
      <c r="DF68" s="34"/>
      <c r="DG68" s="34"/>
      <c r="DH68" s="34"/>
      <c r="DI68" s="34"/>
      <c r="DJ68" s="34"/>
      <c r="DK68" s="34"/>
      <c r="DL68" s="34"/>
      <c r="DM68" s="34"/>
      <c r="DN68" s="34"/>
      <c r="DO68" s="34"/>
      <c r="DP68" s="34">
        <v>1</v>
      </c>
      <c r="DQ68" s="34">
        <v>1</v>
      </c>
      <c r="DR68" s="34">
        <v>1</v>
      </c>
      <c r="DS68" s="34"/>
      <c r="DT68" s="34">
        <v>0</v>
      </c>
      <c r="DU68" s="34">
        <v>0</v>
      </c>
      <c r="DV68" s="34">
        <v>0</v>
      </c>
      <c r="DW68" s="34">
        <v>0</v>
      </c>
      <c r="DX68" s="34">
        <v>0</v>
      </c>
      <c r="DY68" s="34">
        <v>0</v>
      </c>
      <c r="DZ68" s="34">
        <v>0</v>
      </c>
      <c r="EA68" s="34">
        <v>0</v>
      </c>
      <c r="EB68" s="34">
        <v>0</v>
      </c>
      <c r="EC68" s="34">
        <v>1</v>
      </c>
      <c r="ED68" s="34">
        <v>1</v>
      </c>
      <c r="EE68" s="34">
        <v>1</v>
      </c>
      <c r="EF68" s="34">
        <v>0</v>
      </c>
      <c r="EG68" s="34">
        <v>0</v>
      </c>
      <c r="EH68" s="34">
        <v>0</v>
      </c>
      <c r="EI68" s="34">
        <v>0</v>
      </c>
      <c r="EJ68" s="34">
        <v>1</v>
      </c>
      <c r="EK68" s="34">
        <v>0</v>
      </c>
      <c r="EL68" s="34">
        <v>1</v>
      </c>
      <c r="EM68" s="34"/>
      <c r="EN68" s="34">
        <v>0</v>
      </c>
      <c r="EO68" s="34">
        <v>0</v>
      </c>
      <c r="EP68" s="34">
        <v>1</v>
      </c>
      <c r="EQ68" s="34">
        <v>0</v>
      </c>
      <c r="ER68" s="34">
        <v>0</v>
      </c>
      <c r="ES68" s="34">
        <v>0</v>
      </c>
      <c r="ET68" s="34">
        <v>0</v>
      </c>
      <c r="EU68" s="34">
        <v>0</v>
      </c>
      <c r="EV68" s="34">
        <v>0</v>
      </c>
      <c r="EW68" s="34">
        <v>0</v>
      </c>
      <c r="EX68" s="34">
        <v>0</v>
      </c>
      <c r="EY68" s="34">
        <v>0</v>
      </c>
      <c r="EZ68" s="34">
        <v>0</v>
      </c>
      <c r="FA68" s="34">
        <v>1</v>
      </c>
      <c r="FB68" s="34">
        <v>1</v>
      </c>
      <c r="FC68" s="34">
        <v>0</v>
      </c>
      <c r="FD68" s="34">
        <v>0</v>
      </c>
      <c r="FE68" s="34">
        <v>0</v>
      </c>
      <c r="FF68" s="34">
        <v>0</v>
      </c>
      <c r="FG68" s="34">
        <v>1</v>
      </c>
      <c r="FH68" s="34">
        <v>0</v>
      </c>
      <c r="FI68" s="34">
        <v>1</v>
      </c>
      <c r="FJ68" s="34">
        <v>0</v>
      </c>
      <c r="FK68" s="34">
        <v>0</v>
      </c>
      <c r="FL68" s="34">
        <v>1</v>
      </c>
      <c r="FM68" s="34">
        <v>0</v>
      </c>
      <c r="FN68" s="34">
        <v>0</v>
      </c>
      <c r="FO68" s="34">
        <v>0</v>
      </c>
      <c r="FP68" s="34">
        <v>0</v>
      </c>
      <c r="FQ68" s="34">
        <v>0</v>
      </c>
      <c r="FR68" s="34">
        <v>0</v>
      </c>
      <c r="FS68" s="34">
        <v>0</v>
      </c>
      <c r="FT68" s="34">
        <v>0</v>
      </c>
      <c r="FU68" s="34">
        <v>0</v>
      </c>
      <c r="FV68" s="34">
        <v>0</v>
      </c>
      <c r="FW68" s="34">
        <v>1</v>
      </c>
      <c r="FX68" s="34">
        <v>1</v>
      </c>
      <c r="FY68" s="34">
        <v>1</v>
      </c>
      <c r="FZ68" s="34">
        <v>0</v>
      </c>
      <c r="GA68" s="34">
        <v>0</v>
      </c>
      <c r="GB68" s="34">
        <v>0</v>
      </c>
      <c r="GC68" s="34">
        <v>0</v>
      </c>
      <c r="GD68" s="34">
        <v>1</v>
      </c>
      <c r="GE68" s="34">
        <v>0</v>
      </c>
      <c r="GF68" s="34">
        <v>1</v>
      </c>
      <c r="GG68" s="34">
        <v>0</v>
      </c>
      <c r="GH68" s="34">
        <v>0</v>
      </c>
      <c r="GI68" s="34">
        <v>1</v>
      </c>
      <c r="GJ68" s="34">
        <v>0</v>
      </c>
      <c r="GK68" s="34">
        <v>0</v>
      </c>
      <c r="GL68" s="34">
        <v>0</v>
      </c>
      <c r="GM68" s="34">
        <v>0</v>
      </c>
      <c r="GN68" s="34">
        <v>0</v>
      </c>
      <c r="GO68" s="34">
        <v>0</v>
      </c>
      <c r="GP68" s="34">
        <v>0</v>
      </c>
      <c r="GQ68" s="34">
        <v>0</v>
      </c>
      <c r="GR68" s="34">
        <v>0</v>
      </c>
      <c r="GS68" s="34">
        <v>0</v>
      </c>
      <c r="GT68" s="34">
        <v>1</v>
      </c>
      <c r="GU68" s="34">
        <v>1</v>
      </c>
      <c r="GV68" s="34">
        <v>1</v>
      </c>
      <c r="GW68" s="34">
        <v>1</v>
      </c>
      <c r="GX68" s="34">
        <v>1</v>
      </c>
      <c r="GY68" s="34">
        <v>1</v>
      </c>
      <c r="GZ68" s="34">
        <v>1</v>
      </c>
      <c r="HA68" s="34">
        <v>1</v>
      </c>
      <c r="HB68" s="34">
        <v>1</v>
      </c>
      <c r="HC68" s="34">
        <v>1</v>
      </c>
      <c r="HD68" s="34">
        <v>0</v>
      </c>
      <c r="HE68" s="34">
        <v>0</v>
      </c>
      <c r="HF68" s="34">
        <v>0</v>
      </c>
      <c r="HG68" s="34">
        <v>0</v>
      </c>
      <c r="HH68" s="34">
        <v>0</v>
      </c>
      <c r="HI68" s="34">
        <v>0</v>
      </c>
      <c r="HJ68" s="34">
        <v>0</v>
      </c>
      <c r="HK68" s="34">
        <v>0</v>
      </c>
      <c r="HL68" s="34">
        <v>0</v>
      </c>
      <c r="HM68" s="34">
        <v>1</v>
      </c>
      <c r="HN68" s="34">
        <v>0</v>
      </c>
      <c r="HO68" s="34">
        <v>0</v>
      </c>
      <c r="HP68" s="34">
        <v>0</v>
      </c>
      <c r="HQ68" s="34">
        <v>0</v>
      </c>
      <c r="HR68" s="34">
        <v>0</v>
      </c>
      <c r="HS68" s="34">
        <v>0</v>
      </c>
      <c r="HT68" s="34">
        <v>0</v>
      </c>
      <c r="HU68" s="34">
        <v>0</v>
      </c>
      <c r="HV68" s="34">
        <v>0</v>
      </c>
      <c r="HW68" s="34">
        <v>0</v>
      </c>
      <c r="HX68" s="34">
        <v>1</v>
      </c>
      <c r="HY68" s="34">
        <v>0</v>
      </c>
      <c r="HZ68" s="34">
        <v>0</v>
      </c>
      <c r="IA68" s="34">
        <v>0</v>
      </c>
      <c r="IB68" s="34">
        <v>1</v>
      </c>
      <c r="IC68" s="34">
        <v>1</v>
      </c>
      <c r="ID68" s="34">
        <v>1</v>
      </c>
      <c r="IE68" s="34">
        <v>1</v>
      </c>
      <c r="IF68" s="34">
        <v>1</v>
      </c>
      <c r="IG68" s="34">
        <v>1</v>
      </c>
      <c r="IH68" s="34">
        <v>0</v>
      </c>
      <c r="II68" s="34">
        <v>0</v>
      </c>
      <c r="IJ68" s="34">
        <v>0</v>
      </c>
      <c r="IK68" s="34">
        <v>0</v>
      </c>
      <c r="IL68" s="34">
        <v>1</v>
      </c>
      <c r="IM68" s="34">
        <v>0</v>
      </c>
      <c r="IN68" s="34">
        <v>1</v>
      </c>
      <c r="IO68" s="34">
        <v>0</v>
      </c>
      <c r="IP68" s="34">
        <v>0</v>
      </c>
      <c r="IQ68" s="34">
        <v>1</v>
      </c>
      <c r="IR68" s="34">
        <v>0</v>
      </c>
      <c r="IS68" s="34">
        <v>0</v>
      </c>
      <c r="IT68" s="34">
        <v>0</v>
      </c>
      <c r="IU68" s="34">
        <v>0</v>
      </c>
      <c r="IV68" s="34">
        <v>0</v>
      </c>
      <c r="IW68" s="34">
        <v>0</v>
      </c>
      <c r="IX68" s="34">
        <v>0</v>
      </c>
      <c r="IY68" s="34">
        <v>0</v>
      </c>
      <c r="IZ68" s="34">
        <v>0</v>
      </c>
      <c r="JA68" s="34">
        <v>0</v>
      </c>
      <c r="JB68" s="34">
        <v>1</v>
      </c>
      <c r="JC68" s="34">
        <v>1</v>
      </c>
      <c r="JD68" s="34">
        <v>1</v>
      </c>
      <c r="JE68" s="34">
        <v>1</v>
      </c>
      <c r="JF68" s="34">
        <v>1</v>
      </c>
      <c r="JG68" s="34">
        <v>1</v>
      </c>
      <c r="JH68" s="46">
        <v>2</v>
      </c>
      <c r="JI68" s="46">
        <v>2</v>
      </c>
      <c r="JJ68" s="46">
        <v>1</v>
      </c>
      <c r="JK68" s="46">
        <v>2</v>
      </c>
      <c r="JL68" s="35">
        <v>2</v>
      </c>
      <c r="JM68" s="35">
        <v>2</v>
      </c>
      <c r="JN68" s="46">
        <v>1</v>
      </c>
      <c r="JO68" s="46">
        <v>2</v>
      </c>
      <c r="JP68" s="35">
        <v>1</v>
      </c>
      <c r="JQ68" s="35">
        <v>1</v>
      </c>
      <c r="JR68" s="46">
        <v>1</v>
      </c>
      <c r="JS68" s="35">
        <v>1</v>
      </c>
      <c r="JT68" s="35">
        <v>1</v>
      </c>
      <c r="JU68" s="35">
        <v>3</v>
      </c>
      <c r="JV68" s="35">
        <v>1</v>
      </c>
      <c r="JW68" s="35">
        <v>1</v>
      </c>
      <c r="JX68" s="35">
        <v>3</v>
      </c>
      <c r="JY68" s="35">
        <v>3</v>
      </c>
      <c r="JZ68" s="35">
        <v>3</v>
      </c>
      <c r="KA68" s="35">
        <v>3</v>
      </c>
      <c r="KB68" s="35">
        <v>1</v>
      </c>
      <c r="KC68" s="35">
        <v>1</v>
      </c>
      <c r="KD68" s="46">
        <v>1</v>
      </c>
      <c r="KE68" s="35">
        <v>0</v>
      </c>
      <c r="KF68" s="35">
        <v>1</v>
      </c>
      <c r="KG68" s="36">
        <v>1</v>
      </c>
      <c r="KH68" s="36">
        <v>1</v>
      </c>
      <c r="KI68" s="36">
        <v>1</v>
      </c>
      <c r="KJ68" s="36">
        <v>1</v>
      </c>
      <c r="KK68" s="36">
        <v>1</v>
      </c>
      <c r="KL68" s="36">
        <v>1</v>
      </c>
      <c r="KM68" s="36">
        <v>1</v>
      </c>
      <c r="KN68" s="36">
        <v>3</v>
      </c>
      <c r="KO68" s="36">
        <v>1</v>
      </c>
      <c r="KP68" s="36">
        <v>1</v>
      </c>
      <c r="KQ68" s="36">
        <v>1</v>
      </c>
      <c r="KR68" s="36">
        <v>1</v>
      </c>
      <c r="KS68" s="36">
        <v>1</v>
      </c>
      <c r="KT68" s="36">
        <v>1</v>
      </c>
      <c r="KU68" s="36">
        <v>0</v>
      </c>
      <c r="KV68" s="36">
        <v>3</v>
      </c>
      <c r="KW68" s="36">
        <v>1</v>
      </c>
      <c r="KX68" s="36">
        <v>3</v>
      </c>
      <c r="KY68" s="36">
        <v>1</v>
      </c>
      <c r="KZ68" s="36">
        <v>3</v>
      </c>
      <c r="LA68" s="36">
        <v>1</v>
      </c>
      <c r="LB68" s="36">
        <v>3</v>
      </c>
      <c r="LC68" s="36">
        <v>1</v>
      </c>
      <c r="LD68" s="36">
        <v>1</v>
      </c>
      <c r="LE68" s="36">
        <v>0</v>
      </c>
      <c r="LF68" s="36">
        <v>1</v>
      </c>
      <c r="LG68" s="36">
        <v>1</v>
      </c>
      <c r="LH68" s="36">
        <v>1</v>
      </c>
      <c r="LI68" s="36">
        <v>0</v>
      </c>
      <c r="LJ68" s="36">
        <v>1</v>
      </c>
      <c r="LK68" s="36">
        <v>0</v>
      </c>
      <c r="LL68" s="36">
        <v>1</v>
      </c>
      <c r="LM68" s="36">
        <v>1</v>
      </c>
      <c r="LN68" s="36">
        <v>1</v>
      </c>
      <c r="LO68" s="36">
        <v>1</v>
      </c>
      <c r="LP68" s="36">
        <v>1</v>
      </c>
      <c r="LQ68" s="36">
        <v>1</v>
      </c>
      <c r="LR68" s="36">
        <v>0</v>
      </c>
      <c r="LS68" s="36">
        <v>1</v>
      </c>
      <c r="LT68" s="36">
        <v>1</v>
      </c>
      <c r="LU68" s="36">
        <v>1</v>
      </c>
      <c r="LV68" s="36">
        <v>1</v>
      </c>
      <c r="LW68" s="36">
        <v>1</v>
      </c>
      <c r="LX68" s="36">
        <v>1</v>
      </c>
      <c r="LY68" s="36">
        <v>0</v>
      </c>
      <c r="LZ68" s="36">
        <v>1</v>
      </c>
      <c r="MA68" s="36">
        <v>1</v>
      </c>
      <c r="MB68" s="36">
        <v>1</v>
      </c>
      <c r="MC68" s="36">
        <v>1</v>
      </c>
      <c r="MD68" s="36">
        <v>1</v>
      </c>
      <c r="ME68" s="36">
        <v>1</v>
      </c>
      <c r="MF68" s="36">
        <v>1</v>
      </c>
      <c r="MG68" s="36">
        <v>1</v>
      </c>
      <c r="MH68" s="36">
        <v>1</v>
      </c>
      <c r="MI68" s="36">
        <v>1</v>
      </c>
      <c r="MJ68" s="36">
        <v>1</v>
      </c>
      <c r="MK68" s="36">
        <v>1</v>
      </c>
      <c r="ML68" s="36">
        <v>1</v>
      </c>
      <c r="MM68" s="36">
        <v>1</v>
      </c>
      <c r="MN68" s="36">
        <v>1</v>
      </c>
      <c r="MO68" s="36">
        <v>1</v>
      </c>
      <c r="MP68" s="36">
        <v>1</v>
      </c>
      <c r="MQ68" s="36">
        <v>1</v>
      </c>
      <c r="MR68" s="36">
        <v>1</v>
      </c>
      <c r="MS68" s="36">
        <v>1</v>
      </c>
      <c r="MT68" s="36">
        <v>1</v>
      </c>
      <c r="MU68" s="36">
        <v>1</v>
      </c>
      <c r="MV68" s="36">
        <v>0</v>
      </c>
      <c r="MW68" s="36">
        <v>1</v>
      </c>
      <c r="MX68" s="36"/>
      <c r="MY68" s="37">
        <v>1</v>
      </c>
      <c r="MZ68" s="37">
        <v>1</v>
      </c>
      <c r="NA68" s="37">
        <v>1</v>
      </c>
      <c r="NB68" s="37">
        <v>1</v>
      </c>
      <c r="NC68" s="37">
        <v>1</v>
      </c>
      <c r="ND68" s="37">
        <v>0</v>
      </c>
      <c r="NE68" s="46">
        <v>0</v>
      </c>
      <c r="NF68" s="46">
        <v>0</v>
      </c>
      <c r="NG68" s="37">
        <v>1</v>
      </c>
      <c r="NH68" s="37">
        <v>1</v>
      </c>
      <c r="NI68" s="37">
        <v>1</v>
      </c>
      <c r="NJ68" s="37">
        <v>1</v>
      </c>
    </row>
    <row r="69" spans="1:374" x14ac:dyDescent="0.25">
      <c r="A69" s="2">
        <v>116</v>
      </c>
      <c r="B69" s="2" t="s">
        <v>114</v>
      </c>
      <c r="C69" s="31">
        <v>44077.691666666666</v>
      </c>
      <c r="D69" s="32" t="s">
        <v>122</v>
      </c>
      <c r="E69" s="32" t="s">
        <v>159</v>
      </c>
      <c r="F69" s="32" t="s">
        <v>160</v>
      </c>
      <c r="G69" s="32" t="s">
        <v>164</v>
      </c>
      <c r="H69" s="33" t="s">
        <v>126</v>
      </c>
      <c r="I69" s="33" t="s">
        <v>162</v>
      </c>
      <c r="J69" s="33" t="s">
        <v>165</v>
      </c>
      <c r="K69" s="33">
        <v>1</v>
      </c>
      <c r="L69" s="33">
        <v>35</v>
      </c>
      <c r="M69" s="33">
        <v>3</v>
      </c>
      <c r="N69" s="33"/>
      <c r="O69" s="33"/>
      <c r="P69" s="33">
        <v>2</v>
      </c>
      <c r="Q69" s="33"/>
      <c r="R69" s="33"/>
      <c r="S69" s="33"/>
      <c r="T69" s="33"/>
      <c r="U69" s="33"/>
      <c r="V69" s="33"/>
      <c r="W69" s="33"/>
      <c r="X69" s="33"/>
      <c r="Y69" s="33"/>
      <c r="Z69" s="33"/>
      <c r="AA69" s="33"/>
      <c r="AB69" s="33"/>
      <c r="AC69" s="33"/>
      <c r="AD69" s="33"/>
      <c r="AE69" s="33"/>
      <c r="AF69" s="33"/>
      <c r="AG69" s="33"/>
      <c r="AH69" s="33">
        <v>6</v>
      </c>
      <c r="AI69" s="33"/>
      <c r="AJ69" s="33"/>
      <c r="AK69" s="33"/>
      <c r="AL69" s="33"/>
      <c r="AM69" s="33"/>
      <c r="AN69" s="33"/>
      <c r="AO69" s="33"/>
      <c r="AP69" s="33"/>
      <c r="AQ69" s="33"/>
      <c r="AR69" s="33"/>
      <c r="AS69" s="33"/>
      <c r="AT69" s="33"/>
      <c r="AU69" s="33"/>
      <c r="AV69" s="33"/>
      <c r="AW69" s="33">
        <v>1</v>
      </c>
      <c r="AX69" s="33">
        <v>1</v>
      </c>
      <c r="AY69" s="33">
        <v>0</v>
      </c>
      <c r="AZ69" s="34">
        <v>1</v>
      </c>
      <c r="BA69" s="34">
        <v>1</v>
      </c>
      <c r="BB69" s="34">
        <v>0</v>
      </c>
      <c r="BC69" s="34">
        <v>0</v>
      </c>
      <c r="BD69" s="34">
        <v>0</v>
      </c>
      <c r="BE69" s="34">
        <v>0</v>
      </c>
      <c r="BF69" s="34">
        <v>0</v>
      </c>
      <c r="BG69" s="34">
        <v>0</v>
      </c>
      <c r="BH69" s="34">
        <v>0</v>
      </c>
      <c r="BI69" s="34">
        <v>0</v>
      </c>
      <c r="BJ69" s="34">
        <v>0</v>
      </c>
      <c r="BK69" s="34">
        <v>1</v>
      </c>
      <c r="BL69" s="34">
        <v>0</v>
      </c>
      <c r="BM69" s="34"/>
      <c r="BN69" s="34">
        <v>0</v>
      </c>
      <c r="BO69" s="34">
        <v>0</v>
      </c>
      <c r="BP69" s="34">
        <v>0</v>
      </c>
      <c r="BQ69" s="34">
        <v>0</v>
      </c>
      <c r="BR69" s="34">
        <v>0</v>
      </c>
      <c r="BS69" s="34">
        <v>0</v>
      </c>
      <c r="BT69" s="34">
        <v>0</v>
      </c>
      <c r="BU69" s="34">
        <v>0</v>
      </c>
      <c r="BV69" s="34">
        <v>0</v>
      </c>
      <c r="BW69" s="34">
        <v>1</v>
      </c>
      <c r="BX69" s="34">
        <v>0</v>
      </c>
      <c r="BY69" s="34">
        <v>0</v>
      </c>
      <c r="BZ69" s="34">
        <v>0</v>
      </c>
      <c r="CA69" s="34">
        <v>0</v>
      </c>
      <c r="CB69" s="34">
        <v>1</v>
      </c>
      <c r="CC69" s="34">
        <v>1</v>
      </c>
      <c r="CD69" s="34">
        <v>0</v>
      </c>
      <c r="CE69" s="34">
        <v>0</v>
      </c>
      <c r="CF69" s="34">
        <v>0</v>
      </c>
      <c r="CG69" s="34">
        <v>0</v>
      </c>
      <c r="CH69" s="34">
        <v>1</v>
      </c>
      <c r="CI69" s="34">
        <v>0</v>
      </c>
      <c r="CJ69" s="34">
        <v>0</v>
      </c>
      <c r="CK69" s="34">
        <v>0</v>
      </c>
      <c r="CL69" s="34">
        <v>0</v>
      </c>
      <c r="CM69" s="34">
        <v>0</v>
      </c>
      <c r="CN69" s="34">
        <v>0</v>
      </c>
      <c r="CO69" s="34">
        <v>0</v>
      </c>
      <c r="CP69" s="34">
        <v>0</v>
      </c>
      <c r="CQ69" s="34">
        <v>0</v>
      </c>
      <c r="CR69" s="34">
        <v>0</v>
      </c>
      <c r="CS69" s="34">
        <v>0</v>
      </c>
      <c r="CT69" s="34"/>
      <c r="CU69" s="34"/>
      <c r="CV69" s="34"/>
      <c r="CW69" s="34"/>
      <c r="CX69" s="34"/>
      <c r="CY69" s="34"/>
      <c r="CZ69" s="34"/>
      <c r="DA69" s="34"/>
      <c r="DB69" s="34"/>
      <c r="DC69" s="34"/>
      <c r="DD69" s="34"/>
      <c r="DE69" s="34"/>
      <c r="DF69" s="34"/>
      <c r="DG69" s="34"/>
      <c r="DH69" s="34"/>
      <c r="DI69" s="34"/>
      <c r="DJ69" s="34"/>
      <c r="DK69" s="34"/>
      <c r="DL69" s="34"/>
      <c r="DM69" s="34"/>
      <c r="DN69" s="34"/>
      <c r="DO69" s="34"/>
      <c r="DP69" s="34">
        <v>1</v>
      </c>
      <c r="DQ69" s="34">
        <v>1</v>
      </c>
      <c r="DR69" s="34">
        <v>1</v>
      </c>
      <c r="DS69" s="34"/>
      <c r="DT69" s="34">
        <v>0</v>
      </c>
      <c r="DU69" s="34">
        <v>0</v>
      </c>
      <c r="DV69" s="34">
        <v>0</v>
      </c>
      <c r="DW69" s="34">
        <v>0</v>
      </c>
      <c r="DX69" s="34">
        <v>0</v>
      </c>
      <c r="DY69" s="34">
        <v>0</v>
      </c>
      <c r="DZ69" s="34">
        <v>0</v>
      </c>
      <c r="EA69" s="34">
        <v>0</v>
      </c>
      <c r="EB69" s="34">
        <v>0</v>
      </c>
      <c r="EC69" s="34">
        <v>1</v>
      </c>
      <c r="ED69" s="34">
        <v>1</v>
      </c>
      <c r="EE69" s="34">
        <v>1</v>
      </c>
      <c r="EF69" s="34">
        <v>0</v>
      </c>
      <c r="EG69" s="34">
        <v>0</v>
      </c>
      <c r="EH69" s="34">
        <v>0</v>
      </c>
      <c r="EI69" s="34">
        <v>1</v>
      </c>
      <c r="EJ69" s="34">
        <v>1</v>
      </c>
      <c r="EK69" s="34">
        <v>0</v>
      </c>
      <c r="EL69" s="34">
        <v>0</v>
      </c>
      <c r="EM69" s="34"/>
      <c r="EN69" s="34">
        <v>0</v>
      </c>
      <c r="EO69" s="34">
        <v>0</v>
      </c>
      <c r="EP69" s="34">
        <v>1</v>
      </c>
      <c r="EQ69" s="34">
        <v>0</v>
      </c>
      <c r="ER69" s="34">
        <v>0</v>
      </c>
      <c r="ES69" s="34">
        <v>0</v>
      </c>
      <c r="ET69" s="34">
        <v>0</v>
      </c>
      <c r="EU69" s="34">
        <v>0</v>
      </c>
      <c r="EV69" s="34">
        <v>0</v>
      </c>
      <c r="EW69" s="34">
        <v>0</v>
      </c>
      <c r="EX69" s="34">
        <v>0</v>
      </c>
      <c r="EY69" s="34">
        <v>0</v>
      </c>
      <c r="EZ69" s="34">
        <v>0</v>
      </c>
      <c r="FA69" s="34">
        <v>1</v>
      </c>
      <c r="FB69" s="34">
        <v>1</v>
      </c>
      <c r="FC69" s="34">
        <v>0</v>
      </c>
      <c r="FD69" s="34">
        <v>0</v>
      </c>
      <c r="FE69" s="34">
        <v>0</v>
      </c>
      <c r="FF69" s="34">
        <v>1</v>
      </c>
      <c r="FG69" s="34">
        <v>1</v>
      </c>
      <c r="FH69" s="34">
        <v>0</v>
      </c>
      <c r="FI69" s="34">
        <v>0</v>
      </c>
      <c r="FJ69" s="34">
        <v>0</v>
      </c>
      <c r="FK69" s="34">
        <v>0</v>
      </c>
      <c r="FL69" s="34">
        <v>1</v>
      </c>
      <c r="FM69" s="34">
        <v>1</v>
      </c>
      <c r="FN69" s="34">
        <v>0</v>
      </c>
      <c r="FO69" s="34">
        <v>0</v>
      </c>
      <c r="FP69" s="34">
        <v>0</v>
      </c>
      <c r="FQ69" s="34">
        <v>0</v>
      </c>
      <c r="FR69" s="34">
        <v>0</v>
      </c>
      <c r="FS69" s="34">
        <v>0</v>
      </c>
      <c r="FT69" s="34">
        <v>0</v>
      </c>
      <c r="FU69" s="34">
        <v>0</v>
      </c>
      <c r="FV69" s="34">
        <v>0</v>
      </c>
      <c r="FW69" s="34">
        <v>1</v>
      </c>
      <c r="FX69" s="34">
        <v>1</v>
      </c>
      <c r="FY69" s="34">
        <v>1</v>
      </c>
      <c r="FZ69" s="34">
        <v>0</v>
      </c>
      <c r="GA69" s="34">
        <v>0</v>
      </c>
      <c r="GB69" s="34">
        <v>0</v>
      </c>
      <c r="GC69" s="34">
        <v>1</v>
      </c>
      <c r="GD69" s="34">
        <v>1</v>
      </c>
      <c r="GE69" s="34">
        <v>0</v>
      </c>
      <c r="GF69" s="34">
        <v>0</v>
      </c>
      <c r="GG69" s="34">
        <v>0</v>
      </c>
      <c r="GH69" s="34">
        <v>0</v>
      </c>
      <c r="GI69" s="34">
        <v>1</v>
      </c>
      <c r="GJ69" s="34">
        <v>1</v>
      </c>
      <c r="GK69" s="34">
        <v>0</v>
      </c>
      <c r="GL69" s="34">
        <v>0</v>
      </c>
      <c r="GM69" s="34">
        <v>0</v>
      </c>
      <c r="GN69" s="34">
        <v>0</v>
      </c>
      <c r="GO69" s="34">
        <v>0</v>
      </c>
      <c r="GP69" s="34">
        <v>0</v>
      </c>
      <c r="GQ69" s="34">
        <v>0</v>
      </c>
      <c r="GR69" s="34">
        <v>0</v>
      </c>
      <c r="GS69" s="34">
        <v>0</v>
      </c>
      <c r="GT69" s="34">
        <v>1</v>
      </c>
      <c r="GU69" s="34">
        <v>1</v>
      </c>
      <c r="GV69" s="34">
        <v>1</v>
      </c>
      <c r="GW69" s="34">
        <v>1</v>
      </c>
      <c r="GX69" s="34">
        <v>1</v>
      </c>
      <c r="GY69" s="34">
        <v>1</v>
      </c>
      <c r="GZ69" s="34">
        <v>1</v>
      </c>
      <c r="HA69" s="34">
        <v>1</v>
      </c>
      <c r="HB69" s="34">
        <v>1</v>
      </c>
      <c r="HC69" s="34">
        <v>1</v>
      </c>
      <c r="HD69" s="34">
        <v>0</v>
      </c>
      <c r="HE69" s="34">
        <v>0</v>
      </c>
      <c r="HF69" s="34">
        <v>0</v>
      </c>
      <c r="HG69" s="34">
        <v>0</v>
      </c>
      <c r="HH69" s="34">
        <v>0</v>
      </c>
      <c r="HI69" s="34">
        <v>0</v>
      </c>
      <c r="HJ69" s="34">
        <v>0</v>
      </c>
      <c r="HK69" s="34">
        <v>0</v>
      </c>
      <c r="HL69" s="34">
        <v>0</v>
      </c>
      <c r="HM69" s="34">
        <v>1</v>
      </c>
      <c r="HN69" s="34">
        <v>0</v>
      </c>
      <c r="HO69" s="34">
        <v>0</v>
      </c>
      <c r="HP69" s="34">
        <v>0</v>
      </c>
      <c r="HQ69" s="34">
        <v>0</v>
      </c>
      <c r="HR69" s="34">
        <v>0</v>
      </c>
      <c r="HS69" s="34">
        <v>0</v>
      </c>
      <c r="HT69" s="34">
        <v>0</v>
      </c>
      <c r="HU69" s="34">
        <v>0</v>
      </c>
      <c r="HV69" s="34">
        <v>0</v>
      </c>
      <c r="HW69" s="34">
        <v>0</v>
      </c>
      <c r="HX69" s="34">
        <v>1</v>
      </c>
      <c r="HY69" s="34">
        <v>0</v>
      </c>
      <c r="HZ69" s="34">
        <v>0</v>
      </c>
      <c r="IA69" s="34">
        <v>0</v>
      </c>
      <c r="IB69" s="34">
        <v>1</v>
      </c>
      <c r="IC69" s="34">
        <v>1</v>
      </c>
      <c r="ID69" s="34">
        <v>1</v>
      </c>
      <c r="IE69" s="34">
        <v>1</v>
      </c>
      <c r="IF69" s="34">
        <v>1</v>
      </c>
      <c r="IG69" s="34">
        <v>1</v>
      </c>
      <c r="IH69" s="34">
        <v>0</v>
      </c>
      <c r="II69" s="34">
        <v>0</v>
      </c>
      <c r="IJ69" s="34">
        <v>0</v>
      </c>
      <c r="IK69" s="34">
        <v>1</v>
      </c>
      <c r="IL69" s="34">
        <v>1</v>
      </c>
      <c r="IM69" s="34">
        <v>0</v>
      </c>
      <c r="IN69" s="34">
        <v>0</v>
      </c>
      <c r="IO69" s="34">
        <v>0</v>
      </c>
      <c r="IP69" s="34">
        <v>0</v>
      </c>
      <c r="IQ69" s="34">
        <v>1</v>
      </c>
      <c r="IR69" s="34">
        <v>1</v>
      </c>
      <c r="IS69" s="34">
        <v>0</v>
      </c>
      <c r="IT69" s="34">
        <v>0</v>
      </c>
      <c r="IU69" s="34">
        <v>0</v>
      </c>
      <c r="IV69" s="34">
        <v>0</v>
      </c>
      <c r="IW69" s="34">
        <v>0</v>
      </c>
      <c r="IX69" s="34">
        <v>0</v>
      </c>
      <c r="IY69" s="34">
        <v>0</v>
      </c>
      <c r="IZ69" s="34">
        <v>0</v>
      </c>
      <c r="JA69" s="34">
        <v>0</v>
      </c>
      <c r="JB69" s="34">
        <v>0</v>
      </c>
      <c r="JC69" s="34">
        <v>1</v>
      </c>
      <c r="JD69" s="34">
        <v>1</v>
      </c>
      <c r="JE69" s="34">
        <v>1</v>
      </c>
      <c r="JF69" s="34">
        <v>1</v>
      </c>
      <c r="JG69" s="34">
        <v>1</v>
      </c>
      <c r="JH69" s="46">
        <v>1</v>
      </c>
      <c r="JI69" s="46">
        <v>2</v>
      </c>
      <c r="JJ69" s="46">
        <v>1</v>
      </c>
      <c r="JK69" s="46">
        <v>1</v>
      </c>
      <c r="JL69" s="35">
        <v>2</v>
      </c>
      <c r="JM69" s="35">
        <v>2</v>
      </c>
      <c r="JN69" s="46">
        <v>1</v>
      </c>
      <c r="JO69" s="46">
        <v>1</v>
      </c>
      <c r="JP69" s="35">
        <v>1</v>
      </c>
      <c r="JQ69" s="35">
        <v>1</v>
      </c>
      <c r="JR69" s="46">
        <v>1</v>
      </c>
      <c r="JS69" s="35">
        <v>0</v>
      </c>
      <c r="JT69" s="35">
        <v>1</v>
      </c>
      <c r="JU69" s="35">
        <v>3</v>
      </c>
      <c r="JV69" s="35">
        <v>1</v>
      </c>
      <c r="JW69" s="35">
        <v>1</v>
      </c>
      <c r="JX69" s="35">
        <v>1</v>
      </c>
      <c r="JY69" s="35">
        <v>1</v>
      </c>
      <c r="JZ69" s="35">
        <v>3</v>
      </c>
      <c r="KA69" s="35">
        <v>3</v>
      </c>
      <c r="KB69" s="35">
        <v>1</v>
      </c>
      <c r="KC69" s="35">
        <v>0</v>
      </c>
      <c r="KD69" s="46">
        <v>1</v>
      </c>
      <c r="KE69" s="35">
        <v>0</v>
      </c>
      <c r="KF69" s="35">
        <v>1</v>
      </c>
      <c r="KG69" s="36">
        <v>1</v>
      </c>
      <c r="KH69" s="36">
        <v>1</v>
      </c>
      <c r="KI69" s="36">
        <v>1</v>
      </c>
      <c r="KJ69" s="36">
        <v>1</v>
      </c>
      <c r="KK69" s="36">
        <v>1</v>
      </c>
      <c r="KL69" s="36">
        <v>1</v>
      </c>
      <c r="KM69" s="36">
        <v>1</v>
      </c>
      <c r="KN69" s="36">
        <v>3</v>
      </c>
      <c r="KO69" s="36">
        <v>1</v>
      </c>
      <c r="KP69" s="36">
        <v>1</v>
      </c>
      <c r="KQ69" s="36">
        <v>1</v>
      </c>
      <c r="KR69" s="36">
        <v>1</v>
      </c>
      <c r="KS69" s="36">
        <v>1</v>
      </c>
      <c r="KT69" s="36">
        <v>1</v>
      </c>
      <c r="KU69" s="36">
        <v>0</v>
      </c>
      <c r="KV69" s="36">
        <v>1</v>
      </c>
      <c r="KW69" s="36">
        <v>0</v>
      </c>
      <c r="KX69" s="36">
        <v>1</v>
      </c>
      <c r="KY69" s="36">
        <v>0</v>
      </c>
      <c r="KZ69" s="36">
        <v>1</v>
      </c>
      <c r="LA69" s="36">
        <v>0</v>
      </c>
      <c r="LB69" s="36">
        <v>3</v>
      </c>
      <c r="LC69" s="36">
        <v>1</v>
      </c>
      <c r="LD69" s="36">
        <v>1</v>
      </c>
      <c r="LE69" s="36">
        <v>0</v>
      </c>
      <c r="LF69" s="36">
        <v>1</v>
      </c>
      <c r="LG69" s="36">
        <v>1</v>
      </c>
      <c r="LH69" s="36">
        <v>1</v>
      </c>
      <c r="LI69" s="36">
        <v>0</v>
      </c>
      <c r="LJ69" s="36">
        <v>1</v>
      </c>
      <c r="LK69" s="36">
        <v>0</v>
      </c>
      <c r="LL69" s="36">
        <v>1</v>
      </c>
      <c r="LM69" s="36">
        <v>1</v>
      </c>
      <c r="LN69" s="36">
        <v>1</v>
      </c>
      <c r="LO69" s="36">
        <v>1</v>
      </c>
      <c r="LP69" s="36">
        <v>1</v>
      </c>
      <c r="LQ69" s="36">
        <v>1</v>
      </c>
      <c r="LR69" s="36">
        <v>0</v>
      </c>
      <c r="LS69" s="36">
        <v>1</v>
      </c>
      <c r="LT69" s="36">
        <v>1</v>
      </c>
      <c r="LU69" s="36">
        <v>1</v>
      </c>
      <c r="LV69" s="36">
        <v>1</v>
      </c>
      <c r="LW69" s="36">
        <v>1</v>
      </c>
      <c r="LX69" s="36">
        <v>1</v>
      </c>
      <c r="LY69" s="36">
        <v>0</v>
      </c>
      <c r="LZ69" s="36">
        <v>1</v>
      </c>
      <c r="MA69" s="36">
        <v>1</v>
      </c>
      <c r="MB69" s="36">
        <v>1</v>
      </c>
      <c r="MC69" s="36">
        <v>1</v>
      </c>
      <c r="MD69" s="36">
        <v>1</v>
      </c>
      <c r="ME69" s="36">
        <v>1</v>
      </c>
      <c r="MF69" s="36">
        <v>1</v>
      </c>
      <c r="MG69" s="36">
        <v>1</v>
      </c>
      <c r="MH69" s="36">
        <v>1</v>
      </c>
      <c r="MI69" s="36">
        <v>1</v>
      </c>
      <c r="MJ69" s="36">
        <v>1</v>
      </c>
      <c r="MK69" s="36">
        <v>1</v>
      </c>
      <c r="ML69" s="36">
        <v>1</v>
      </c>
      <c r="MM69" s="36">
        <v>1</v>
      </c>
      <c r="MN69" s="36">
        <v>1</v>
      </c>
      <c r="MO69" s="36">
        <v>1</v>
      </c>
      <c r="MP69" s="36">
        <v>1</v>
      </c>
      <c r="MQ69" s="36">
        <v>1</v>
      </c>
      <c r="MR69" s="36">
        <v>1</v>
      </c>
      <c r="MS69" s="36">
        <v>1</v>
      </c>
      <c r="MT69" s="36">
        <v>1</v>
      </c>
      <c r="MU69" s="36">
        <v>1</v>
      </c>
      <c r="MV69" s="36">
        <v>0</v>
      </c>
      <c r="MW69" s="36">
        <v>1</v>
      </c>
      <c r="MX69" s="36"/>
      <c r="MY69" s="37">
        <v>1</v>
      </c>
      <c r="MZ69" s="37">
        <v>1</v>
      </c>
      <c r="NA69" s="37">
        <v>1</v>
      </c>
      <c r="NB69" s="37">
        <v>1</v>
      </c>
      <c r="NC69" s="37">
        <v>1</v>
      </c>
      <c r="ND69" s="37">
        <v>1</v>
      </c>
      <c r="NE69" s="46">
        <v>1</v>
      </c>
      <c r="NF69" s="46">
        <v>1</v>
      </c>
      <c r="NG69" s="37">
        <v>0</v>
      </c>
      <c r="NH69" s="37">
        <v>1</v>
      </c>
      <c r="NI69" s="37">
        <v>1</v>
      </c>
      <c r="NJ69" s="37">
        <v>1</v>
      </c>
    </row>
    <row r="70" spans="1:374" x14ac:dyDescent="0.25">
      <c r="A70" s="2">
        <v>117</v>
      </c>
      <c r="B70" s="2" t="s">
        <v>114</v>
      </c>
      <c r="C70" s="31">
        <v>44074.607638888891</v>
      </c>
      <c r="D70" s="32" t="s">
        <v>115</v>
      </c>
      <c r="E70" s="32" t="s">
        <v>203</v>
      </c>
      <c r="F70" s="32" t="s">
        <v>204</v>
      </c>
      <c r="G70" s="32" t="s">
        <v>205</v>
      </c>
      <c r="H70" s="33" t="s">
        <v>119</v>
      </c>
      <c r="I70" s="33" t="s">
        <v>120</v>
      </c>
      <c r="J70" s="33" t="s">
        <v>206</v>
      </c>
      <c r="K70" s="33">
        <v>1</v>
      </c>
      <c r="L70" s="33">
        <v>167</v>
      </c>
      <c r="M70" s="33">
        <v>7</v>
      </c>
      <c r="N70" s="33"/>
      <c r="O70" s="33"/>
      <c r="P70" s="33"/>
      <c r="Q70" s="33"/>
      <c r="R70" s="33"/>
      <c r="S70" s="33"/>
      <c r="T70" s="33">
        <v>2</v>
      </c>
      <c r="U70" s="33"/>
      <c r="V70" s="33"/>
      <c r="W70" s="33"/>
      <c r="X70" s="33"/>
      <c r="Y70" s="33"/>
      <c r="Z70" s="33"/>
      <c r="AA70" s="33"/>
      <c r="AB70" s="33"/>
      <c r="AC70" s="33"/>
      <c r="AD70" s="33"/>
      <c r="AE70" s="33"/>
      <c r="AF70" s="33"/>
      <c r="AG70" s="33"/>
      <c r="AH70" s="33"/>
      <c r="AI70" s="33"/>
      <c r="AJ70" s="33"/>
      <c r="AK70" s="33"/>
      <c r="AL70" s="33"/>
      <c r="AM70" s="33"/>
      <c r="AN70" s="33"/>
      <c r="AO70" s="33"/>
      <c r="AP70" s="33"/>
      <c r="AQ70" s="33"/>
      <c r="AR70" s="33"/>
      <c r="AS70" s="33"/>
      <c r="AT70" s="33"/>
      <c r="AU70" s="33"/>
      <c r="AV70" s="33">
        <v>2</v>
      </c>
      <c r="AW70" s="33">
        <v>2</v>
      </c>
      <c r="AX70" s="33">
        <v>3</v>
      </c>
      <c r="AY70" s="33">
        <v>1</v>
      </c>
      <c r="AZ70" s="34">
        <v>1</v>
      </c>
      <c r="BA70" s="34">
        <v>0</v>
      </c>
      <c r="BB70" s="34">
        <v>0</v>
      </c>
      <c r="BC70" s="34">
        <v>0</v>
      </c>
      <c r="BD70" s="34">
        <v>0</v>
      </c>
      <c r="BE70" s="34">
        <v>0</v>
      </c>
      <c r="BF70" s="34">
        <v>0</v>
      </c>
      <c r="BG70" s="34">
        <v>0</v>
      </c>
      <c r="BH70" s="34">
        <v>0</v>
      </c>
      <c r="BI70" s="34">
        <v>0</v>
      </c>
      <c r="BJ70" s="34">
        <v>1</v>
      </c>
      <c r="BK70" s="34">
        <v>1</v>
      </c>
      <c r="BL70" s="34">
        <v>1</v>
      </c>
      <c r="BM70" s="34"/>
      <c r="BN70" s="34">
        <v>1</v>
      </c>
      <c r="BO70" s="34">
        <v>1</v>
      </c>
      <c r="BP70" s="34">
        <v>0</v>
      </c>
      <c r="BQ70" s="34">
        <v>1</v>
      </c>
      <c r="BR70" s="34">
        <v>0</v>
      </c>
      <c r="BS70" s="34">
        <v>1</v>
      </c>
      <c r="BT70" s="34">
        <v>1</v>
      </c>
      <c r="BU70" s="34">
        <v>0</v>
      </c>
      <c r="BV70" s="34">
        <v>0</v>
      </c>
      <c r="BW70" s="34">
        <v>1</v>
      </c>
      <c r="BX70" s="34">
        <v>0</v>
      </c>
      <c r="BY70" s="34">
        <v>0</v>
      </c>
      <c r="BZ70" s="34">
        <v>0</v>
      </c>
      <c r="CA70" s="34">
        <v>0</v>
      </c>
      <c r="CB70" s="34">
        <v>0</v>
      </c>
      <c r="CC70" s="34">
        <v>1</v>
      </c>
      <c r="CD70" s="34">
        <v>0</v>
      </c>
      <c r="CE70" s="34">
        <v>1</v>
      </c>
      <c r="CF70" s="34">
        <v>0</v>
      </c>
      <c r="CG70" s="34">
        <v>0</v>
      </c>
      <c r="CH70" s="34">
        <v>0</v>
      </c>
      <c r="CI70" s="34">
        <v>0</v>
      </c>
      <c r="CJ70" s="34">
        <v>0</v>
      </c>
      <c r="CK70" s="34">
        <v>0</v>
      </c>
      <c r="CL70" s="34">
        <v>0</v>
      </c>
      <c r="CM70" s="34">
        <v>0</v>
      </c>
      <c r="CN70" s="34">
        <v>0</v>
      </c>
      <c r="CO70" s="34">
        <v>0</v>
      </c>
      <c r="CP70" s="34">
        <v>0</v>
      </c>
      <c r="CQ70" s="34">
        <v>0</v>
      </c>
      <c r="CR70" s="34">
        <v>0</v>
      </c>
      <c r="CS70" s="34">
        <v>0</v>
      </c>
      <c r="CT70" s="34"/>
      <c r="CU70" s="34"/>
      <c r="CV70" s="34"/>
      <c r="CW70" s="34"/>
      <c r="CX70" s="34"/>
      <c r="CY70" s="34"/>
      <c r="CZ70" s="34"/>
      <c r="DA70" s="34"/>
      <c r="DB70" s="34"/>
      <c r="DC70" s="34"/>
      <c r="DD70" s="34"/>
      <c r="DE70" s="34"/>
      <c r="DF70" s="34"/>
      <c r="DG70" s="34"/>
      <c r="DH70" s="34"/>
      <c r="DI70" s="34"/>
      <c r="DJ70" s="34"/>
      <c r="DK70" s="34"/>
      <c r="DL70" s="34"/>
      <c r="DM70" s="34"/>
      <c r="DN70" s="34"/>
      <c r="DO70" s="34"/>
      <c r="DP70" s="34">
        <v>1</v>
      </c>
      <c r="DQ70" s="34">
        <v>1</v>
      </c>
      <c r="DR70" s="34">
        <v>1</v>
      </c>
      <c r="DS70" s="34">
        <v>1</v>
      </c>
      <c r="DT70" s="34">
        <v>0</v>
      </c>
      <c r="DU70" s="34">
        <v>0</v>
      </c>
      <c r="DV70" s="34">
        <v>1</v>
      </c>
      <c r="DW70" s="34">
        <v>0</v>
      </c>
      <c r="DX70" s="34">
        <v>0</v>
      </c>
      <c r="DY70" s="34">
        <v>0</v>
      </c>
      <c r="DZ70" s="34">
        <v>1</v>
      </c>
      <c r="EA70" s="34">
        <v>0</v>
      </c>
      <c r="EB70" s="34">
        <v>0</v>
      </c>
      <c r="EC70" s="34">
        <v>0</v>
      </c>
      <c r="ED70" s="34">
        <v>0</v>
      </c>
      <c r="EE70" s="34">
        <v>0</v>
      </c>
      <c r="EF70" s="34">
        <v>0</v>
      </c>
      <c r="EG70" s="34">
        <v>0</v>
      </c>
      <c r="EH70" s="34">
        <v>0</v>
      </c>
      <c r="EI70" s="34">
        <v>0</v>
      </c>
      <c r="EJ70" s="34">
        <v>0</v>
      </c>
      <c r="EK70" s="34">
        <v>0</v>
      </c>
      <c r="EL70" s="34">
        <v>0</v>
      </c>
      <c r="EM70" s="34"/>
      <c r="EN70" s="34">
        <v>0</v>
      </c>
      <c r="EO70" s="34">
        <v>0</v>
      </c>
      <c r="EP70" s="34">
        <v>0</v>
      </c>
      <c r="EQ70" s="34">
        <v>0</v>
      </c>
      <c r="ER70" s="34">
        <v>0</v>
      </c>
      <c r="ES70" s="34">
        <v>0</v>
      </c>
      <c r="ET70" s="34">
        <v>0</v>
      </c>
      <c r="EU70" s="34">
        <v>0</v>
      </c>
      <c r="EV70" s="34">
        <v>0</v>
      </c>
      <c r="EW70" s="34">
        <v>0</v>
      </c>
      <c r="EX70" s="34">
        <v>0</v>
      </c>
      <c r="EY70" s="34">
        <v>0</v>
      </c>
      <c r="EZ70" s="34">
        <v>0</v>
      </c>
      <c r="FA70" s="34">
        <v>1</v>
      </c>
      <c r="FB70" s="34">
        <v>0</v>
      </c>
      <c r="FC70" s="34">
        <v>0</v>
      </c>
      <c r="FD70" s="34">
        <v>0</v>
      </c>
      <c r="FE70" s="34">
        <v>0</v>
      </c>
      <c r="FF70" s="34">
        <v>0</v>
      </c>
      <c r="FG70" s="34">
        <v>1</v>
      </c>
      <c r="FH70" s="34">
        <v>0</v>
      </c>
      <c r="FI70" s="34">
        <v>1</v>
      </c>
      <c r="FJ70" s="34">
        <v>0</v>
      </c>
      <c r="FK70" s="34">
        <v>0</v>
      </c>
      <c r="FL70" s="34">
        <v>0</v>
      </c>
      <c r="FM70" s="34">
        <v>0</v>
      </c>
      <c r="FN70" s="34">
        <v>0</v>
      </c>
      <c r="FO70" s="34">
        <v>0</v>
      </c>
      <c r="FP70" s="34">
        <v>0</v>
      </c>
      <c r="FQ70" s="34">
        <v>0</v>
      </c>
      <c r="FR70" s="34">
        <v>0</v>
      </c>
      <c r="FS70" s="34">
        <v>0</v>
      </c>
      <c r="FT70" s="34">
        <v>0</v>
      </c>
      <c r="FU70" s="34">
        <v>0</v>
      </c>
      <c r="FV70" s="34">
        <v>0</v>
      </c>
      <c r="FW70" s="34">
        <v>0</v>
      </c>
      <c r="FX70" s="34">
        <v>1</v>
      </c>
      <c r="FY70" s="34">
        <v>1</v>
      </c>
      <c r="FZ70" s="34">
        <v>0</v>
      </c>
      <c r="GA70" s="34">
        <v>1</v>
      </c>
      <c r="GB70" s="34">
        <v>0</v>
      </c>
      <c r="GC70" s="34">
        <v>1</v>
      </c>
      <c r="GD70" s="34">
        <v>1</v>
      </c>
      <c r="GE70" s="34">
        <v>0</v>
      </c>
      <c r="GF70" s="34">
        <v>1</v>
      </c>
      <c r="GG70" s="34">
        <v>0</v>
      </c>
      <c r="GH70" s="34">
        <v>1</v>
      </c>
      <c r="GI70" s="34">
        <v>1</v>
      </c>
      <c r="GJ70" s="34">
        <v>1</v>
      </c>
      <c r="GK70" s="34">
        <v>1</v>
      </c>
      <c r="GL70" s="34">
        <v>1</v>
      </c>
      <c r="GM70" s="34">
        <v>0</v>
      </c>
      <c r="GN70" s="34">
        <v>1</v>
      </c>
      <c r="GO70" s="34">
        <v>0</v>
      </c>
      <c r="GP70" s="34">
        <v>1</v>
      </c>
      <c r="GQ70" s="34">
        <v>1</v>
      </c>
      <c r="GR70" s="34">
        <v>0</v>
      </c>
      <c r="GS70" s="34">
        <v>0</v>
      </c>
      <c r="GT70" s="34">
        <v>1</v>
      </c>
      <c r="GU70" s="34">
        <v>1</v>
      </c>
      <c r="GV70" s="34">
        <v>1</v>
      </c>
      <c r="GW70" s="34">
        <v>1</v>
      </c>
      <c r="GX70" s="34">
        <v>1</v>
      </c>
      <c r="GY70" s="34">
        <v>1</v>
      </c>
      <c r="GZ70" s="34">
        <v>1</v>
      </c>
      <c r="HA70" s="34">
        <v>1</v>
      </c>
      <c r="HB70" s="34">
        <v>0</v>
      </c>
      <c r="HC70" s="34">
        <v>0</v>
      </c>
      <c r="HD70" s="34">
        <v>0</v>
      </c>
      <c r="HE70" s="34">
        <v>0</v>
      </c>
      <c r="HF70" s="34">
        <v>0</v>
      </c>
      <c r="HG70" s="34">
        <v>0</v>
      </c>
      <c r="HH70" s="34">
        <v>0</v>
      </c>
      <c r="HI70" s="34">
        <v>0</v>
      </c>
      <c r="HJ70" s="34">
        <v>0</v>
      </c>
      <c r="HK70" s="34">
        <v>0</v>
      </c>
      <c r="HL70" s="34">
        <v>0</v>
      </c>
      <c r="HM70" s="34">
        <v>0</v>
      </c>
      <c r="HN70" s="34">
        <v>0</v>
      </c>
      <c r="HO70" s="34">
        <v>0</v>
      </c>
      <c r="HP70" s="34">
        <v>0</v>
      </c>
      <c r="HQ70" s="34">
        <v>0</v>
      </c>
      <c r="HR70" s="34">
        <v>0</v>
      </c>
      <c r="HS70" s="34">
        <v>0</v>
      </c>
      <c r="HT70" s="34">
        <v>0</v>
      </c>
      <c r="HU70" s="34">
        <v>0</v>
      </c>
      <c r="HV70" s="34">
        <v>0</v>
      </c>
      <c r="HW70" s="34">
        <v>0</v>
      </c>
      <c r="HX70" s="34">
        <v>1</v>
      </c>
      <c r="HY70" s="34">
        <v>0</v>
      </c>
      <c r="HZ70" s="34">
        <v>0</v>
      </c>
      <c r="IA70" s="34">
        <v>0</v>
      </c>
      <c r="IB70" s="34">
        <v>0</v>
      </c>
      <c r="IC70" s="34">
        <v>1</v>
      </c>
      <c r="ID70" s="34">
        <v>1</v>
      </c>
      <c r="IE70" s="34">
        <v>1</v>
      </c>
      <c r="IF70" s="34">
        <v>1</v>
      </c>
      <c r="IG70" s="34">
        <v>0</v>
      </c>
      <c r="IH70" s="34">
        <v>0</v>
      </c>
      <c r="II70" s="34">
        <v>0</v>
      </c>
      <c r="IJ70" s="34">
        <v>0</v>
      </c>
      <c r="IK70" s="34">
        <v>0</v>
      </c>
      <c r="IL70" s="34">
        <v>1</v>
      </c>
      <c r="IM70" s="34">
        <v>0</v>
      </c>
      <c r="IN70" s="34">
        <v>1</v>
      </c>
      <c r="IO70" s="34">
        <v>0</v>
      </c>
      <c r="IP70" s="34">
        <v>0</v>
      </c>
      <c r="IQ70" s="34">
        <v>1</v>
      </c>
      <c r="IR70" s="34">
        <v>0</v>
      </c>
      <c r="IS70" s="34">
        <v>0</v>
      </c>
      <c r="IT70" s="34">
        <v>0</v>
      </c>
      <c r="IU70" s="34">
        <v>0</v>
      </c>
      <c r="IV70" s="34">
        <v>0</v>
      </c>
      <c r="IW70" s="34">
        <v>0</v>
      </c>
      <c r="IX70" s="34">
        <v>0</v>
      </c>
      <c r="IY70" s="34">
        <v>0</v>
      </c>
      <c r="IZ70" s="34">
        <v>0</v>
      </c>
      <c r="JA70" s="34">
        <v>0</v>
      </c>
      <c r="JB70" s="34">
        <v>0</v>
      </c>
      <c r="JC70" s="34">
        <v>0</v>
      </c>
      <c r="JD70" s="34">
        <v>3</v>
      </c>
      <c r="JE70" s="34">
        <v>1</v>
      </c>
      <c r="JF70" s="34">
        <v>1</v>
      </c>
      <c r="JG70" s="34">
        <v>2</v>
      </c>
      <c r="JH70" s="46">
        <v>2</v>
      </c>
      <c r="JI70" s="46">
        <v>2</v>
      </c>
      <c r="JJ70" s="46">
        <v>2</v>
      </c>
      <c r="JK70" s="46">
        <v>2</v>
      </c>
      <c r="JL70" s="35">
        <v>1</v>
      </c>
      <c r="JM70" s="35">
        <v>1</v>
      </c>
      <c r="JN70" s="46">
        <v>2</v>
      </c>
      <c r="JO70" s="46">
        <v>2</v>
      </c>
      <c r="JP70" s="35">
        <v>1</v>
      </c>
      <c r="JQ70" s="35">
        <v>2</v>
      </c>
      <c r="JR70" s="46">
        <v>1</v>
      </c>
      <c r="JS70" s="35">
        <v>1</v>
      </c>
      <c r="JT70" s="35">
        <v>2</v>
      </c>
      <c r="JU70" s="35">
        <v>2</v>
      </c>
      <c r="JV70" s="35">
        <v>1</v>
      </c>
      <c r="JW70" s="35">
        <v>2</v>
      </c>
      <c r="JX70" s="35">
        <v>1</v>
      </c>
      <c r="JY70" s="35">
        <v>1</v>
      </c>
      <c r="JZ70" s="35">
        <v>3</v>
      </c>
      <c r="KA70" s="35">
        <v>3</v>
      </c>
      <c r="KB70" s="35">
        <v>2</v>
      </c>
      <c r="KC70" s="35">
        <v>0</v>
      </c>
      <c r="KD70" s="46">
        <v>0</v>
      </c>
      <c r="KE70" s="35">
        <v>0</v>
      </c>
      <c r="KF70" s="35">
        <v>1</v>
      </c>
      <c r="KG70" s="36">
        <v>1</v>
      </c>
      <c r="KH70" s="36">
        <v>2</v>
      </c>
      <c r="KI70" s="36">
        <v>1</v>
      </c>
      <c r="KJ70" s="36">
        <v>1</v>
      </c>
      <c r="KK70" s="36">
        <v>1</v>
      </c>
      <c r="KL70" s="36">
        <v>1</v>
      </c>
      <c r="KM70" s="36">
        <v>1</v>
      </c>
      <c r="KN70" s="36">
        <v>1</v>
      </c>
      <c r="KO70" s="36"/>
      <c r="KP70" s="36">
        <v>1</v>
      </c>
      <c r="KQ70" s="36">
        <v>1</v>
      </c>
      <c r="KR70" s="36">
        <v>1</v>
      </c>
      <c r="KS70" s="36">
        <v>1</v>
      </c>
      <c r="KT70" s="36">
        <v>1</v>
      </c>
      <c r="KU70" s="36">
        <v>0</v>
      </c>
      <c r="KV70" s="36">
        <v>3</v>
      </c>
      <c r="KW70" s="36">
        <v>0</v>
      </c>
      <c r="KX70" s="36">
        <v>3</v>
      </c>
      <c r="KY70" s="36">
        <v>0</v>
      </c>
      <c r="KZ70" s="36">
        <v>3</v>
      </c>
      <c r="LA70" s="36">
        <v>0</v>
      </c>
      <c r="LB70" s="36">
        <v>3</v>
      </c>
      <c r="LC70" s="36">
        <v>0</v>
      </c>
      <c r="LD70" s="36">
        <v>3</v>
      </c>
      <c r="LE70" s="36">
        <v>0</v>
      </c>
      <c r="LF70" s="36">
        <v>1</v>
      </c>
      <c r="LG70" s="36">
        <v>2</v>
      </c>
      <c r="LH70" s="36">
        <v>1</v>
      </c>
      <c r="LI70" s="36">
        <v>0</v>
      </c>
      <c r="LJ70" s="36">
        <v>1</v>
      </c>
      <c r="LK70" s="36">
        <v>0</v>
      </c>
      <c r="LL70" s="36">
        <v>1</v>
      </c>
      <c r="LM70" s="36">
        <v>1</v>
      </c>
      <c r="LN70" s="36">
        <v>1</v>
      </c>
      <c r="LO70" s="36">
        <v>1</v>
      </c>
      <c r="LP70" s="36">
        <v>1</v>
      </c>
      <c r="LQ70" s="36">
        <v>1</v>
      </c>
      <c r="LR70" s="36">
        <v>0</v>
      </c>
      <c r="LS70" s="36">
        <v>1</v>
      </c>
      <c r="LT70" s="36">
        <v>1</v>
      </c>
      <c r="LU70" s="36">
        <v>1</v>
      </c>
      <c r="LV70" s="36">
        <v>1</v>
      </c>
      <c r="LW70" s="36">
        <v>1</v>
      </c>
      <c r="LX70" s="36">
        <v>1</v>
      </c>
      <c r="LY70" s="36">
        <v>0</v>
      </c>
      <c r="LZ70" s="36">
        <v>2</v>
      </c>
      <c r="MA70" s="36">
        <v>1</v>
      </c>
      <c r="MB70" s="36">
        <v>3</v>
      </c>
      <c r="MC70" s="36">
        <v>1</v>
      </c>
      <c r="MD70" s="36">
        <v>3</v>
      </c>
      <c r="ME70" s="36">
        <v>1</v>
      </c>
      <c r="MF70" s="36">
        <v>1</v>
      </c>
      <c r="MG70" s="36">
        <v>1</v>
      </c>
      <c r="MH70" s="36">
        <v>1</v>
      </c>
      <c r="MI70" s="36">
        <v>1</v>
      </c>
      <c r="MJ70" s="36">
        <v>1</v>
      </c>
      <c r="MK70" s="36">
        <v>0</v>
      </c>
      <c r="ML70" s="36">
        <v>1</v>
      </c>
      <c r="MM70" s="36">
        <v>1</v>
      </c>
      <c r="MN70" s="36">
        <v>1</v>
      </c>
      <c r="MO70" s="36">
        <v>1</v>
      </c>
      <c r="MP70" s="36">
        <v>1</v>
      </c>
      <c r="MQ70" s="36">
        <v>1</v>
      </c>
      <c r="MR70" s="36">
        <v>1</v>
      </c>
      <c r="MS70" s="36">
        <v>1</v>
      </c>
      <c r="MT70" s="36">
        <v>1</v>
      </c>
      <c r="MU70" s="36">
        <v>1</v>
      </c>
      <c r="MV70" s="36">
        <v>0</v>
      </c>
      <c r="MW70" s="36">
        <v>1</v>
      </c>
      <c r="MX70" s="36"/>
      <c r="MY70" s="37">
        <v>1</v>
      </c>
      <c r="MZ70" s="37">
        <v>1</v>
      </c>
      <c r="NA70" s="37">
        <v>1</v>
      </c>
      <c r="NB70" s="37">
        <v>0</v>
      </c>
      <c r="NC70" s="37">
        <v>1</v>
      </c>
      <c r="ND70" s="37">
        <v>0</v>
      </c>
      <c r="NE70" s="46">
        <v>1</v>
      </c>
      <c r="NF70" s="46">
        <v>1</v>
      </c>
      <c r="NG70" s="37">
        <v>0</v>
      </c>
      <c r="NH70" s="37">
        <v>1</v>
      </c>
      <c r="NI70" s="37">
        <v>1</v>
      </c>
      <c r="NJ70" s="37">
        <v>1</v>
      </c>
    </row>
    <row r="71" spans="1:374" x14ac:dyDescent="0.25">
      <c r="A71" s="2">
        <v>118</v>
      </c>
      <c r="B71" s="2" t="s">
        <v>114</v>
      </c>
      <c r="C71" s="31">
        <v>44071.652777777781</v>
      </c>
      <c r="D71" s="32" t="s">
        <v>309</v>
      </c>
      <c r="E71" s="32" t="s">
        <v>453</v>
      </c>
      <c r="F71" s="32" t="s">
        <v>454</v>
      </c>
      <c r="G71" s="32" t="s">
        <v>455</v>
      </c>
      <c r="H71" s="33" t="s">
        <v>230</v>
      </c>
      <c r="I71" s="33" t="s">
        <v>231</v>
      </c>
      <c r="J71" s="33" t="s">
        <v>456</v>
      </c>
      <c r="K71" s="33">
        <v>1</v>
      </c>
      <c r="L71" s="33">
        <v>101</v>
      </c>
      <c r="M71" s="33">
        <v>5</v>
      </c>
      <c r="N71" s="33"/>
      <c r="O71" s="33"/>
      <c r="P71" s="33"/>
      <c r="Q71" s="33"/>
      <c r="R71" s="33">
        <v>2</v>
      </c>
      <c r="S71" s="33"/>
      <c r="T71" s="33"/>
      <c r="U71" s="33"/>
      <c r="V71" s="33"/>
      <c r="W71" s="33"/>
      <c r="X71" s="33"/>
      <c r="Y71" s="33"/>
      <c r="Z71" s="33"/>
      <c r="AA71" s="33"/>
      <c r="AB71" s="33"/>
      <c r="AC71" s="33"/>
      <c r="AD71" s="33"/>
      <c r="AE71" s="33"/>
      <c r="AF71" s="33"/>
      <c r="AG71" s="33"/>
      <c r="AH71" s="33"/>
      <c r="AI71" s="33"/>
      <c r="AJ71" s="33"/>
      <c r="AK71" s="33"/>
      <c r="AL71" s="33"/>
      <c r="AM71" s="33"/>
      <c r="AN71" s="33"/>
      <c r="AO71" s="33">
        <v>1</v>
      </c>
      <c r="AP71" s="33"/>
      <c r="AQ71" s="33"/>
      <c r="AR71" s="33"/>
      <c r="AS71" s="33"/>
      <c r="AT71" s="33"/>
      <c r="AU71" s="33"/>
      <c r="AV71" s="33"/>
      <c r="AW71" s="33">
        <v>2</v>
      </c>
      <c r="AX71" s="33">
        <v>2</v>
      </c>
      <c r="AY71" s="33">
        <v>1</v>
      </c>
      <c r="AZ71" s="34">
        <v>1</v>
      </c>
      <c r="BA71" s="34">
        <v>0</v>
      </c>
      <c r="BB71" s="34">
        <v>0</v>
      </c>
      <c r="BC71" s="34">
        <v>0</v>
      </c>
      <c r="BD71" s="34">
        <v>0</v>
      </c>
      <c r="BE71" s="34">
        <v>0</v>
      </c>
      <c r="BF71" s="34">
        <v>1</v>
      </c>
      <c r="BG71" s="34">
        <v>0</v>
      </c>
      <c r="BH71" s="34">
        <v>1</v>
      </c>
      <c r="BI71" s="34">
        <v>0</v>
      </c>
      <c r="BJ71" s="34">
        <v>0</v>
      </c>
      <c r="BK71" s="34">
        <v>1</v>
      </c>
      <c r="BL71" s="34">
        <v>1</v>
      </c>
      <c r="BM71" s="34"/>
      <c r="BN71" s="34">
        <v>0</v>
      </c>
      <c r="BO71" s="34">
        <v>0</v>
      </c>
      <c r="BP71" s="34">
        <v>0</v>
      </c>
      <c r="BQ71" s="34">
        <v>0</v>
      </c>
      <c r="BR71" s="34">
        <v>0</v>
      </c>
      <c r="BS71" s="34">
        <v>0</v>
      </c>
      <c r="BT71" s="34">
        <v>0</v>
      </c>
      <c r="BU71" s="34">
        <v>0</v>
      </c>
      <c r="BV71" s="34">
        <v>0</v>
      </c>
      <c r="BW71" s="34">
        <v>1</v>
      </c>
      <c r="BX71" s="34">
        <v>0</v>
      </c>
      <c r="BY71" s="34">
        <v>0</v>
      </c>
      <c r="BZ71" s="34">
        <v>0</v>
      </c>
      <c r="CA71" s="34">
        <v>0</v>
      </c>
      <c r="CB71" s="34">
        <v>0</v>
      </c>
      <c r="CC71" s="34">
        <v>1</v>
      </c>
      <c r="CD71" s="34">
        <v>0</v>
      </c>
      <c r="CE71" s="34">
        <v>1</v>
      </c>
      <c r="CF71" s="34">
        <v>0</v>
      </c>
      <c r="CG71" s="34">
        <v>0</v>
      </c>
      <c r="CH71" s="34">
        <v>1</v>
      </c>
      <c r="CI71" s="34">
        <v>0</v>
      </c>
      <c r="CJ71" s="34">
        <v>0</v>
      </c>
      <c r="CK71" s="34">
        <v>0</v>
      </c>
      <c r="CL71" s="34">
        <v>0</v>
      </c>
      <c r="CM71" s="34">
        <v>0</v>
      </c>
      <c r="CN71" s="34">
        <v>0</v>
      </c>
      <c r="CO71" s="34">
        <v>0</v>
      </c>
      <c r="CP71" s="34">
        <v>0</v>
      </c>
      <c r="CQ71" s="34">
        <v>0</v>
      </c>
      <c r="CR71" s="34">
        <v>0</v>
      </c>
      <c r="CS71" s="34">
        <v>1</v>
      </c>
      <c r="CT71" s="34">
        <v>0</v>
      </c>
      <c r="CU71" s="34">
        <v>0</v>
      </c>
      <c r="CV71" s="34">
        <v>0</v>
      </c>
      <c r="CW71" s="34">
        <v>0</v>
      </c>
      <c r="CX71" s="34">
        <v>0</v>
      </c>
      <c r="CY71" s="34">
        <v>4</v>
      </c>
      <c r="CZ71" s="34">
        <v>0</v>
      </c>
      <c r="DA71" s="34">
        <v>3</v>
      </c>
      <c r="DB71" s="34"/>
      <c r="DC71" s="34">
        <v>0</v>
      </c>
      <c r="DD71" s="34">
        <v>0</v>
      </c>
      <c r="DE71" s="34">
        <v>7</v>
      </c>
      <c r="DF71" s="34">
        <v>2</v>
      </c>
      <c r="DG71" s="34">
        <v>1</v>
      </c>
      <c r="DH71" s="34">
        <v>0</v>
      </c>
      <c r="DI71" s="34">
        <v>0</v>
      </c>
      <c r="DJ71" s="34">
        <v>0</v>
      </c>
      <c r="DK71" s="34">
        <v>0</v>
      </c>
      <c r="DL71" s="34">
        <v>0</v>
      </c>
      <c r="DM71" s="34">
        <v>0</v>
      </c>
      <c r="DN71" s="34">
        <v>0</v>
      </c>
      <c r="DO71" s="34">
        <v>0</v>
      </c>
      <c r="DP71" s="34">
        <v>1</v>
      </c>
      <c r="DQ71" s="34">
        <v>1</v>
      </c>
      <c r="DR71" s="34">
        <v>1</v>
      </c>
      <c r="DS71" s="34">
        <v>1</v>
      </c>
      <c r="DT71" s="34">
        <v>0</v>
      </c>
      <c r="DU71" s="34">
        <v>0</v>
      </c>
      <c r="DV71" s="34">
        <v>1</v>
      </c>
      <c r="DW71" s="34">
        <v>0</v>
      </c>
      <c r="DX71" s="34">
        <v>0</v>
      </c>
      <c r="DY71" s="34">
        <v>1</v>
      </c>
      <c r="DZ71" s="34">
        <v>1</v>
      </c>
      <c r="EA71" s="34">
        <v>0</v>
      </c>
      <c r="EB71" s="34">
        <v>0</v>
      </c>
      <c r="EC71" s="34">
        <v>0</v>
      </c>
      <c r="ED71" s="34">
        <v>0</v>
      </c>
      <c r="EE71" s="34">
        <v>0</v>
      </c>
      <c r="EF71" s="34">
        <v>0</v>
      </c>
      <c r="EG71" s="34">
        <v>0</v>
      </c>
      <c r="EH71" s="34">
        <v>0</v>
      </c>
      <c r="EI71" s="34">
        <v>0</v>
      </c>
      <c r="EJ71" s="34">
        <v>0</v>
      </c>
      <c r="EK71" s="34">
        <v>0</v>
      </c>
      <c r="EL71" s="34">
        <v>0</v>
      </c>
      <c r="EM71" s="34"/>
      <c r="EN71" s="34">
        <v>0</v>
      </c>
      <c r="EO71" s="34">
        <v>0</v>
      </c>
      <c r="EP71" s="34">
        <v>0</v>
      </c>
      <c r="EQ71" s="34">
        <v>0</v>
      </c>
      <c r="ER71" s="34">
        <v>0</v>
      </c>
      <c r="ES71" s="34">
        <v>0</v>
      </c>
      <c r="ET71" s="34">
        <v>0</v>
      </c>
      <c r="EU71" s="34">
        <v>0</v>
      </c>
      <c r="EV71" s="34">
        <v>0</v>
      </c>
      <c r="EW71" s="34">
        <v>0</v>
      </c>
      <c r="EX71" s="34">
        <v>0</v>
      </c>
      <c r="EY71" s="34">
        <v>0</v>
      </c>
      <c r="EZ71" s="34">
        <v>0</v>
      </c>
      <c r="FA71" s="34">
        <v>1</v>
      </c>
      <c r="FB71" s="34">
        <v>1</v>
      </c>
      <c r="FC71" s="34">
        <v>0</v>
      </c>
      <c r="FD71" s="34">
        <v>0</v>
      </c>
      <c r="FE71" s="34">
        <v>0</v>
      </c>
      <c r="FF71" s="34">
        <v>0</v>
      </c>
      <c r="FG71" s="34">
        <v>1</v>
      </c>
      <c r="FH71" s="34">
        <v>0</v>
      </c>
      <c r="FI71" s="34">
        <v>0</v>
      </c>
      <c r="FJ71" s="34">
        <v>0</v>
      </c>
      <c r="FK71" s="34">
        <v>0</v>
      </c>
      <c r="FL71" s="34">
        <v>0</v>
      </c>
      <c r="FM71" s="34">
        <v>0</v>
      </c>
      <c r="FN71" s="34">
        <v>0</v>
      </c>
      <c r="FO71" s="34">
        <v>0</v>
      </c>
      <c r="FP71" s="34">
        <v>0</v>
      </c>
      <c r="FQ71" s="34">
        <v>0</v>
      </c>
      <c r="FR71" s="34">
        <v>0</v>
      </c>
      <c r="FS71" s="34">
        <v>0</v>
      </c>
      <c r="FT71" s="34">
        <v>0</v>
      </c>
      <c r="FU71" s="34">
        <v>0</v>
      </c>
      <c r="FV71" s="34">
        <v>0</v>
      </c>
      <c r="FW71" s="34">
        <v>1</v>
      </c>
      <c r="FX71" s="34">
        <v>1</v>
      </c>
      <c r="FY71" s="34">
        <v>1</v>
      </c>
      <c r="FZ71" s="34">
        <v>0</v>
      </c>
      <c r="GA71" s="34">
        <v>0</v>
      </c>
      <c r="GB71" s="34">
        <v>0</v>
      </c>
      <c r="GC71" s="34">
        <v>0</v>
      </c>
      <c r="GD71" s="34">
        <v>1</v>
      </c>
      <c r="GE71" s="34">
        <v>0</v>
      </c>
      <c r="GF71" s="34">
        <v>1</v>
      </c>
      <c r="GG71" s="34">
        <v>0</v>
      </c>
      <c r="GH71" s="34">
        <v>0</v>
      </c>
      <c r="GI71" s="34">
        <v>0</v>
      </c>
      <c r="GJ71" s="34">
        <v>0</v>
      </c>
      <c r="GK71" s="34">
        <v>0</v>
      </c>
      <c r="GL71" s="34">
        <v>0</v>
      </c>
      <c r="GM71" s="34">
        <v>0</v>
      </c>
      <c r="GN71" s="34">
        <v>0</v>
      </c>
      <c r="GO71" s="34">
        <v>0</v>
      </c>
      <c r="GP71" s="34">
        <v>0</v>
      </c>
      <c r="GQ71" s="34">
        <v>0</v>
      </c>
      <c r="GR71" s="34">
        <v>0</v>
      </c>
      <c r="GS71" s="34">
        <v>0</v>
      </c>
      <c r="GT71" s="34">
        <v>1</v>
      </c>
      <c r="GU71" s="34">
        <v>1</v>
      </c>
      <c r="GV71" s="34">
        <v>1</v>
      </c>
      <c r="GW71" s="34">
        <v>1</v>
      </c>
      <c r="GX71" s="34">
        <v>1</v>
      </c>
      <c r="GY71" s="34">
        <v>1</v>
      </c>
      <c r="GZ71" s="34">
        <v>1</v>
      </c>
      <c r="HA71" s="34">
        <v>1</v>
      </c>
      <c r="HB71" s="34">
        <v>0</v>
      </c>
      <c r="HC71" s="34">
        <v>0</v>
      </c>
      <c r="HD71" s="34">
        <v>0</v>
      </c>
      <c r="HE71" s="34">
        <v>0</v>
      </c>
      <c r="HF71" s="34">
        <v>0</v>
      </c>
      <c r="HG71" s="34">
        <v>0</v>
      </c>
      <c r="HH71" s="34">
        <v>0</v>
      </c>
      <c r="HI71" s="34">
        <v>0</v>
      </c>
      <c r="HJ71" s="34">
        <v>0</v>
      </c>
      <c r="HK71" s="34">
        <v>0</v>
      </c>
      <c r="HL71" s="34">
        <v>0</v>
      </c>
      <c r="HM71" s="34">
        <v>0</v>
      </c>
      <c r="HN71" s="34">
        <v>0</v>
      </c>
      <c r="HO71" s="34">
        <v>0</v>
      </c>
      <c r="HP71" s="34">
        <v>0</v>
      </c>
      <c r="HQ71" s="34">
        <v>0</v>
      </c>
      <c r="HR71" s="34">
        <v>0</v>
      </c>
      <c r="HS71" s="34">
        <v>0</v>
      </c>
      <c r="HT71" s="34">
        <v>0</v>
      </c>
      <c r="HU71" s="34">
        <v>0</v>
      </c>
      <c r="HV71" s="34">
        <v>0</v>
      </c>
      <c r="HW71" s="34">
        <v>0</v>
      </c>
      <c r="HX71" s="34">
        <v>1</v>
      </c>
      <c r="HY71" s="34">
        <v>0</v>
      </c>
      <c r="HZ71" s="34">
        <v>0</v>
      </c>
      <c r="IA71" s="34">
        <v>0</v>
      </c>
      <c r="IB71" s="34">
        <v>1</v>
      </c>
      <c r="IC71" s="34">
        <v>1</v>
      </c>
      <c r="ID71" s="34">
        <v>0</v>
      </c>
      <c r="IE71" s="34">
        <v>3</v>
      </c>
      <c r="IF71" s="34">
        <v>0</v>
      </c>
      <c r="IG71" s="34">
        <v>0</v>
      </c>
      <c r="IH71" s="34">
        <v>0</v>
      </c>
      <c r="II71" s="34">
        <v>0</v>
      </c>
      <c r="IJ71" s="34">
        <v>0</v>
      </c>
      <c r="IK71" s="34">
        <v>0</v>
      </c>
      <c r="IL71" s="34">
        <v>0</v>
      </c>
      <c r="IM71" s="34">
        <v>0</v>
      </c>
      <c r="IN71" s="34">
        <v>0</v>
      </c>
      <c r="IO71" s="34">
        <v>0</v>
      </c>
      <c r="IP71" s="34">
        <v>0</v>
      </c>
      <c r="IQ71" s="34">
        <v>0</v>
      </c>
      <c r="IR71" s="34">
        <v>0</v>
      </c>
      <c r="IS71" s="34">
        <v>0</v>
      </c>
      <c r="IT71" s="34">
        <v>0</v>
      </c>
      <c r="IU71" s="34">
        <v>0</v>
      </c>
      <c r="IV71" s="34">
        <v>0</v>
      </c>
      <c r="IW71" s="34">
        <v>0</v>
      </c>
      <c r="IX71" s="34">
        <v>0</v>
      </c>
      <c r="IY71" s="34">
        <v>0</v>
      </c>
      <c r="IZ71" s="34">
        <v>0</v>
      </c>
      <c r="JA71" s="34">
        <v>0</v>
      </c>
      <c r="JB71" s="34">
        <v>1</v>
      </c>
      <c r="JC71" s="34">
        <v>1</v>
      </c>
      <c r="JD71" s="34">
        <v>2</v>
      </c>
      <c r="JE71" s="34">
        <v>2</v>
      </c>
      <c r="JF71" s="34">
        <v>3</v>
      </c>
      <c r="JG71" s="34">
        <v>3</v>
      </c>
      <c r="JH71" s="46">
        <v>1</v>
      </c>
      <c r="JI71" s="46">
        <v>2</v>
      </c>
      <c r="JJ71" s="46">
        <v>1</v>
      </c>
      <c r="JK71" s="46">
        <v>2</v>
      </c>
      <c r="JL71" s="35">
        <v>1</v>
      </c>
      <c r="JM71" s="35">
        <v>1</v>
      </c>
      <c r="JN71" s="46">
        <v>2</v>
      </c>
      <c r="JO71" s="46">
        <v>2</v>
      </c>
      <c r="JP71" s="35">
        <v>1</v>
      </c>
      <c r="JQ71" s="35">
        <v>2</v>
      </c>
      <c r="JR71" s="46">
        <v>1</v>
      </c>
      <c r="JS71" s="35">
        <v>0</v>
      </c>
      <c r="JT71" s="35">
        <v>1</v>
      </c>
      <c r="JU71" s="35">
        <v>3</v>
      </c>
      <c r="JV71" s="35">
        <v>1</v>
      </c>
      <c r="JW71" s="35">
        <v>1</v>
      </c>
      <c r="JX71" s="35">
        <v>3</v>
      </c>
      <c r="JY71" s="35">
        <v>3</v>
      </c>
      <c r="JZ71" s="35">
        <v>3</v>
      </c>
      <c r="KA71" s="35">
        <v>3</v>
      </c>
      <c r="KB71" s="35">
        <v>3</v>
      </c>
      <c r="KC71" s="35">
        <v>1</v>
      </c>
      <c r="KD71" s="46">
        <v>1</v>
      </c>
      <c r="KE71" s="35">
        <v>0</v>
      </c>
      <c r="KF71" s="35">
        <v>0</v>
      </c>
      <c r="KG71" s="36">
        <v>1</v>
      </c>
      <c r="KH71" s="36">
        <v>1</v>
      </c>
      <c r="KI71" s="36">
        <v>1</v>
      </c>
      <c r="KJ71" s="36">
        <v>1</v>
      </c>
      <c r="KK71" s="36">
        <v>1</v>
      </c>
      <c r="KL71" s="36">
        <v>1</v>
      </c>
      <c r="KM71" s="36">
        <v>1</v>
      </c>
      <c r="KN71" s="36">
        <v>3</v>
      </c>
      <c r="KO71" s="36"/>
      <c r="KP71" s="36">
        <v>3</v>
      </c>
      <c r="KQ71" s="36">
        <v>1</v>
      </c>
      <c r="KR71" s="36">
        <v>1</v>
      </c>
      <c r="KS71" s="36">
        <v>1</v>
      </c>
      <c r="KT71" s="36">
        <v>3</v>
      </c>
      <c r="KU71" s="36">
        <v>0</v>
      </c>
      <c r="KV71" s="36">
        <v>3</v>
      </c>
      <c r="KW71" s="36">
        <v>0</v>
      </c>
      <c r="KX71" s="36">
        <v>3</v>
      </c>
      <c r="KY71" s="36">
        <v>0</v>
      </c>
      <c r="KZ71" s="36">
        <v>3</v>
      </c>
      <c r="LA71" s="36">
        <v>0</v>
      </c>
      <c r="LB71" s="36">
        <v>1</v>
      </c>
      <c r="LC71" s="36">
        <v>0</v>
      </c>
      <c r="LD71" s="36">
        <v>3</v>
      </c>
      <c r="LE71" s="36">
        <v>0</v>
      </c>
      <c r="LF71" s="36">
        <v>1</v>
      </c>
      <c r="LG71" s="36">
        <v>1</v>
      </c>
      <c r="LH71" s="36">
        <v>1</v>
      </c>
      <c r="LI71" s="36">
        <v>0</v>
      </c>
      <c r="LJ71" s="36">
        <v>3</v>
      </c>
      <c r="LK71" s="36">
        <v>0</v>
      </c>
      <c r="LL71" s="36">
        <v>0</v>
      </c>
      <c r="LM71" s="36">
        <v>1</v>
      </c>
      <c r="LN71" s="36">
        <v>1</v>
      </c>
      <c r="LO71" s="36">
        <v>1</v>
      </c>
      <c r="LP71" s="36">
        <v>1</v>
      </c>
      <c r="LQ71" s="36">
        <v>1</v>
      </c>
      <c r="LR71" s="36">
        <v>0</v>
      </c>
      <c r="LS71" s="36">
        <v>1</v>
      </c>
      <c r="LT71" s="36">
        <v>1</v>
      </c>
      <c r="LU71" s="36">
        <v>1</v>
      </c>
      <c r="LV71" s="36">
        <v>1</v>
      </c>
      <c r="LW71" s="36">
        <v>1</v>
      </c>
      <c r="LX71" s="36">
        <v>1</v>
      </c>
      <c r="LY71" s="36">
        <v>0</v>
      </c>
      <c r="LZ71" s="36">
        <v>1</v>
      </c>
      <c r="MA71" s="36">
        <v>1</v>
      </c>
      <c r="MB71" s="36">
        <v>3</v>
      </c>
      <c r="MC71" s="36">
        <v>1</v>
      </c>
      <c r="MD71" s="36">
        <v>1</v>
      </c>
      <c r="ME71" s="36">
        <v>1</v>
      </c>
      <c r="MF71" s="36">
        <v>1</v>
      </c>
      <c r="MG71" s="36">
        <v>1</v>
      </c>
      <c r="MH71" s="36">
        <v>2</v>
      </c>
      <c r="MI71" s="36">
        <v>1</v>
      </c>
      <c r="MJ71" s="36">
        <v>1</v>
      </c>
      <c r="MK71" s="36">
        <v>1</v>
      </c>
      <c r="ML71" s="36">
        <v>2</v>
      </c>
      <c r="MM71" s="36">
        <v>1</v>
      </c>
      <c r="MN71" s="36">
        <v>1</v>
      </c>
      <c r="MO71" s="36">
        <v>1</v>
      </c>
      <c r="MP71" s="36">
        <v>1</v>
      </c>
      <c r="MQ71" s="36">
        <v>1</v>
      </c>
      <c r="MR71" s="36">
        <v>1</v>
      </c>
      <c r="MS71" s="36">
        <v>1</v>
      </c>
      <c r="MT71" s="36">
        <v>1</v>
      </c>
      <c r="MU71" s="36">
        <v>1</v>
      </c>
      <c r="MV71" s="36">
        <v>0</v>
      </c>
      <c r="MW71" s="36">
        <v>1</v>
      </c>
      <c r="MX71" s="36"/>
      <c r="MY71" s="37">
        <v>0</v>
      </c>
      <c r="MZ71" s="37">
        <v>1</v>
      </c>
      <c r="NA71" s="37">
        <v>1</v>
      </c>
      <c r="NB71" s="37">
        <v>1</v>
      </c>
      <c r="NC71" s="37">
        <v>1</v>
      </c>
      <c r="ND71" s="37">
        <v>0</v>
      </c>
      <c r="NE71" s="46">
        <v>0</v>
      </c>
      <c r="NF71" s="46">
        <v>0</v>
      </c>
      <c r="NG71" s="37">
        <v>1</v>
      </c>
      <c r="NH71" s="37">
        <v>1</v>
      </c>
      <c r="NI71" s="37">
        <v>1</v>
      </c>
      <c r="NJ71" s="37">
        <v>0</v>
      </c>
    </row>
    <row r="72" spans="1:374" x14ac:dyDescent="0.25">
      <c r="A72" s="2">
        <v>119</v>
      </c>
      <c r="B72" s="2" t="s">
        <v>114</v>
      </c>
      <c r="C72" s="31">
        <v>44071.704861111109</v>
      </c>
      <c r="D72" s="32" t="s">
        <v>379</v>
      </c>
      <c r="E72" s="32" t="s">
        <v>457</v>
      </c>
      <c r="F72" s="32" t="s">
        <v>458</v>
      </c>
      <c r="G72" s="32" t="s">
        <v>459</v>
      </c>
      <c r="H72" s="33" t="s">
        <v>156</v>
      </c>
      <c r="I72" s="33" t="s">
        <v>157</v>
      </c>
      <c r="J72" s="33" t="s">
        <v>460</v>
      </c>
      <c r="K72" s="33">
        <v>1</v>
      </c>
      <c r="L72" s="33">
        <v>143</v>
      </c>
      <c r="M72" s="33">
        <v>6</v>
      </c>
      <c r="N72" s="33"/>
      <c r="O72" s="33"/>
      <c r="P72" s="33"/>
      <c r="Q72" s="33"/>
      <c r="R72" s="33"/>
      <c r="S72" s="33">
        <v>3</v>
      </c>
      <c r="T72" s="33"/>
      <c r="U72" s="33"/>
      <c r="V72" s="33"/>
      <c r="W72" s="33"/>
      <c r="X72" s="33"/>
      <c r="Y72" s="33"/>
      <c r="Z72" s="33"/>
      <c r="AA72" s="33"/>
      <c r="AB72" s="33"/>
      <c r="AC72" s="33"/>
      <c r="AD72" s="33"/>
      <c r="AE72" s="33"/>
      <c r="AF72" s="33"/>
      <c r="AG72" s="33"/>
      <c r="AH72" s="33"/>
      <c r="AI72" s="33"/>
      <c r="AJ72" s="33"/>
      <c r="AK72" s="33"/>
      <c r="AL72" s="33"/>
      <c r="AM72" s="33"/>
      <c r="AN72" s="33"/>
      <c r="AO72" s="33"/>
      <c r="AP72" s="33"/>
      <c r="AQ72" s="33"/>
      <c r="AR72" s="33">
        <v>8</v>
      </c>
      <c r="AS72" s="33"/>
      <c r="AT72" s="33"/>
      <c r="AU72" s="33"/>
      <c r="AV72" s="33"/>
      <c r="AW72" s="33">
        <v>2</v>
      </c>
      <c r="AX72" s="33">
        <v>2</v>
      </c>
      <c r="AY72" s="33">
        <v>1</v>
      </c>
      <c r="AZ72" s="34">
        <v>1</v>
      </c>
      <c r="BA72" s="34">
        <v>1</v>
      </c>
      <c r="BB72" s="34">
        <v>0</v>
      </c>
      <c r="BC72" s="34">
        <v>0</v>
      </c>
      <c r="BD72" s="34">
        <v>0</v>
      </c>
      <c r="BE72" s="34">
        <v>0</v>
      </c>
      <c r="BF72" s="34">
        <v>0</v>
      </c>
      <c r="BG72" s="34">
        <v>0</v>
      </c>
      <c r="BH72" s="34">
        <v>0</v>
      </c>
      <c r="BI72" s="34">
        <v>0</v>
      </c>
      <c r="BJ72" s="34">
        <v>0</v>
      </c>
      <c r="BK72" s="34">
        <v>0</v>
      </c>
      <c r="BL72" s="34">
        <v>0</v>
      </c>
      <c r="BM72" s="34"/>
      <c r="BN72" s="34">
        <v>0</v>
      </c>
      <c r="BO72" s="34">
        <v>0</v>
      </c>
      <c r="BP72" s="34">
        <v>0</v>
      </c>
      <c r="BQ72" s="34">
        <v>0</v>
      </c>
      <c r="BR72" s="34">
        <v>0</v>
      </c>
      <c r="BS72" s="34">
        <v>0</v>
      </c>
      <c r="BT72" s="34">
        <v>0</v>
      </c>
      <c r="BU72" s="34">
        <v>0</v>
      </c>
      <c r="BV72" s="34">
        <v>0</v>
      </c>
      <c r="BW72" s="34">
        <v>1</v>
      </c>
      <c r="BX72" s="34">
        <v>0</v>
      </c>
      <c r="BY72" s="34">
        <v>0</v>
      </c>
      <c r="BZ72" s="34">
        <v>0</v>
      </c>
      <c r="CA72" s="34">
        <v>0</v>
      </c>
      <c r="CB72" s="34">
        <v>0</v>
      </c>
      <c r="CC72" s="34">
        <v>1</v>
      </c>
      <c r="CD72" s="34">
        <v>0</v>
      </c>
      <c r="CE72" s="34">
        <v>1</v>
      </c>
      <c r="CF72" s="34">
        <v>0</v>
      </c>
      <c r="CG72" s="34">
        <v>0</v>
      </c>
      <c r="CH72" s="34">
        <v>1</v>
      </c>
      <c r="CI72" s="34">
        <v>0</v>
      </c>
      <c r="CJ72" s="34">
        <v>0</v>
      </c>
      <c r="CK72" s="34">
        <v>0</v>
      </c>
      <c r="CL72" s="34">
        <v>0</v>
      </c>
      <c r="CM72" s="34">
        <v>0</v>
      </c>
      <c r="CN72" s="34">
        <v>0</v>
      </c>
      <c r="CO72" s="34">
        <v>0</v>
      </c>
      <c r="CP72" s="34">
        <v>0</v>
      </c>
      <c r="CQ72" s="34">
        <v>0</v>
      </c>
      <c r="CR72" s="34">
        <v>0</v>
      </c>
      <c r="CS72" s="34">
        <v>1</v>
      </c>
      <c r="CT72" s="34">
        <v>0</v>
      </c>
      <c r="CU72" s="34">
        <v>0</v>
      </c>
      <c r="CV72" s="34">
        <v>0</v>
      </c>
      <c r="CW72" s="34">
        <v>0</v>
      </c>
      <c r="CX72" s="34">
        <v>0</v>
      </c>
      <c r="CY72" s="34">
        <v>1</v>
      </c>
      <c r="CZ72" s="34">
        <v>0</v>
      </c>
      <c r="DA72" s="34">
        <v>1</v>
      </c>
      <c r="DB72" s="34"/>
      <c r="DC72" s="34">
        <v>0</v>
      </c>
      <c r="DD72" s="34">
        <v>0</v>
      </c>
      <c r="DE72" s="34">
        <v>1</v>
      </c>
      <c r="DF72" s="34">
        <v>0</v>
      </c>
      <c r="DG72" s="34">
        <v>0</v>
      </c>
      <c r="DH72" s="34"/>
      <c r="DI72" s="34"/>
      <c r="DJ72" s="34"/>
      <c r="DK72" s="34"/>
      <c r="DL72" s="34"/>
      <c r="DM72" s="34"/>
      <c r="DN72" s="34"/>
      <c r="DO72" s="34"/>
      <c r="DP72" s="34">
        <v>1</v>
      </c>
      <c r="DQ72" s="34">
        <v>1</v>
      </c>
      <c r="DR72" s="34">
        <v>1</v>
      </c>
      <c r="DS72" s="34">
        <v>1</v>
      </c>
      <c r="DT72" s="34">
        <v>0</v>
      </c>
      <c r="DU72" s="34">
        <v>0</v>
      </c>
      <c r="DV72" s="34">
        <v>1</v>
      </c>
      <c r="DW72" s="34">
        <v>0</v>
      </c>
      <c r="DX72" s="34">
        <v>0</v>
      </c>
      <c r="DY72" s="34">
        <v>0</v>
      </c>
      <c r="DZ72" s="34">
        <v>1</v>
      </c>
      <c r="EA72" s="34">
        <v>0</v>
      </c>
      <c r="EB72" s="34">
        <v>0</v>
      </c>
      <c r="EC72" s="34">
        <v>0</v>
      </c>
      <c r="ED72" s="34">
        <v>0</v>
      </c>
      <c r="EE72" s="34">
        <v>0</v>
      </c>
      <c r="EF72" s="34">
        <v>0</v>
      </c>
      <c r="EG72" s="34">
        <v>0</v>
      </c>
      <c r="EH72" s="34">
        <v>0</v>
      </c>
      <c r="EI72" s="34">
        <v>0</v>
      </c>
      <c r="EJ72" s="34">
        <v>0</v>
      </c>
      <c r="EK72" s="34">
        <v>0</v>
      </c>
      <c r="EL72" s="34">
        <v>0</v>
      </c>
      <c r="EM72" s="34"/>
      <c r="EN72" s="34">
        <v>0</v>
      </c>
      <c r="EO72" s="34">
        <v>0</v>
      </c>
      <c r="EP72" s="34">
        <v>0</v>
      </c>
      <c r="EQ72" s="34">
        <v>0</v>
      </c>
      <c r="ER72" s="34">
        <v>0</v>
      </c>
      <c r="ES72" s="34">
        <v>0</v>
      </c>
      <c r="ET72" s="34">
        <v>0</v>
      </c>
      <c r="EU72" s="34">
        <v>0</v>
      </c>
      <c r="EV72" s="34">
        <v>0</v>
      </c>
      <c r="EW72" s="34">
        <v>0</v>
      </c>
      <c r="EX72" s="34">
        <v>0</v>
      </c>
      <c r="EY72" s="34">
        <v>0</v>
      </c>
      <c r="EZ72" s="34">
        <v>0</v>
      </c>
      <c r="FA72" s="34">
        <v>1</v>
      </c>
      <c r="FB72" s="34">
        <v>0</v>
      </c>
      <c r="FC72" s="34">
        <v>0</v>
      </c>
      <c r="FD72" s="34">
        <v>0</v>
      </c>
      <c r="FE72" s="34">
        <v>0</v>
      </c>
      <c r="FF72" s="34">
        <v>0</v>
      </c>
      <c r="FG72" s="34">
        <v>1</v>
      </c>
      <c r="FH72" s="34">
        <v>0</v>
      </c>
      <c r="FI72" s="34">
        <v>0</v>
      </c>
      <c r="FJ72" s="34">
        <v>0</v>
      </c>
      <c r="FK72" s="34">
        <v>0</v>
      </c>
      <c r="FL72" s="34">
        <v>0</v>
      </c>
      <c r="FM72" s="34">
        <v>0</v>
      </c>
      <c r="FN72" s="34">
        <v>0</v>
      </c>
      <c r="FO72" s="34">
        <v>0</v>
      </c>
      <c r="FP72" s="34">
        <v>0</v>
      </c>
      <c r="FQ72" s="34">
        <v>0</v>
      </c>
      <c r="FR72" s="34">
        <v>0</v>
      </c>
      <c r="FS72" s="34">
        <v>0</v>
      </c>
      <c r="FT72" s="34">
        <v>0</v>
      </c>
      <c r="FU72" s="34">
        <v>0</v>
      </c>
      <c r="FV72" s="34">
        <v>0</v>
      </c>
      <c r="FW72" s="34">
        <v>0</v>
      </c>
      <c r="FX72" s="34">
        <v>1</v>
      </c>
      <c r="FY72" s="34">
        <v>1</v>
      </c>
      <c r="FZ72" s="34">
        <v>0</v>
      </c>
      <c r="GA72" s="34">
        <v>0</v>
      </c>
      <c r="GB72" s="34">
        <v>0</v>
      </c>
      <c r="GC72" s="34">
        <v>0</v>
      </c>
      <c r="GD72" s="34">
        <v>0</v>
      </c>
      <c r="GE72" s="34">
        <v>0</v>
      </c>
      <c r="GF72" s="34">
        <v>0</v>
      </c>
      <c r="GG72" s="34">
        <v>0</v>
      </c>
      <c r="GH72" s="34">
        <v>0</v>
      </c>
      <c r="GI72" s="34">
        <v>1</v>
      </c>
      <c r="GJ72" s="34">
        <v>0</v>
      </c>
      <c r="GK72" s="34">
        <v>0</v>
      </c>
      <c r="GL72" s="34">
        <v>0</v>
      </c>
      <c r="GM72" s="34">
        <v>0</v>
      </c>
      <c r="GN72" s="34">
        <v>0</v>
      </c>
      <c r="GO72" s="34">
        <v>0</v>
      </c>
      <c r="GP72" s="34">
        <v>0</v>
      </c>
      <c r="GQ72" s="34">
        <v>0</v>
      </c>
      <c r="GR72" s="34">
        <v>0</v>
      </c>
      <c r="GS72" s="34">
        <v>0</v>
      </c>
      <c r="GT72" s="34">
        <v>1</v>
      </c>
      <c r="GU72" s="34">
        <v>1</v>
      </c>
      <c r="GV72" s="34">
        <v>1</v>
      </c>
      <c r="GW72" s="34">
        <v>1</v>
      </c>
      <c r="GX72" s="34">
        <v>1</v>
      </c>
      <c r="GY72" s="34">
        <v>0</v>
      </c>
      <c r="GZ72" s="34">
        <v>1</v>
      </c>
      <c r="HA72" s="34">
        <v>1</v>
      </c>
      <c r="HB72" s="34">
        <v>0</v>
      </c>
      <c r="HC72" s="34">
        <v>0</v>
      </c>
      <c r="HD72" s="34">
        <v>0</v>
      </c>
      <c r="HE72" s="34">
        <v>0</v>
      </c>
      <c r="HF72" s="34">
        <v>0</v>
      </c>
      <c r="HG72" s="34">
        <v>0</v>
      </c>
      <c r="HH72" s="34">
        <v>0</v>
      </c>
      <c r="HI72" s="34">
        <v>0</v>
      </c>
      <c r="HJ72" s="34">
        <v>0</v>
      </c>
      <c r="HK72" s="34">
        <v>0</v>
      </c>
      <c r="HL72" s="34">
        <v>0</v>
      </c>
      <c r="HM72" s="34">
        <v>0</v>
      </c>
      <c r="HN72" s="34">
        <v>0</v>
      </c>
      <c r="HO72" s="34">
        <v>0</v>
      </c>
      <c r="HP72" s="34">
        <v>0</v>
      </c>
      <c r="HQ72" s="34">
        <v>0</v>
      </c>
      <c r="HR72" s="34">
        <v>0</v>
      </c>
      <c r="HS72" s="34">
        <v>0</v>
      </c>
      <c r="HT72" s="34">
        <v>0</v>
      </c>
      <c r="HU72" s="34">
        <v>0</v>
      </c>
      <c r="HV72" s="34">
        <v>0</v>
      </c>
      <c r="HW72" s="34">
        <v>0</v>
      </c>
      <c r="HX72" s="34">
        <v>1</v>
      </c>
      <c r="HY72" s="34">
        <v>1</v>
      </c>
      <c r="HZ72" s="34">
        <v>0</v>
      </c>
      <c r="IA72" s="34">
        <v>0</v>
      </c>
      <c r="IB72" s="34">
        <v>1</v>
      </c>
      <c r="IC72" s="34">
        <v>1</v>
      </c>
      <c r="ID72" s="34">
        <v>1</v>
      </c>
      <c r="IE72" s="34">
        <v>1</v>
      </c>
      <c r="IF72" s="34">
        <v>1</v>
      </c>
      <c r="IG72" s="34">
        <v>0</v>
      </c>
      <c r="IH72" s="34">
        <v>0</v>
      </c>
      <c r="II72" s="34">
        <v>0</v>
      </c>
      <c r="IJ72" s="34">
        <v>0</v>
      </c>
      <c r="IK72" s="34">
        <v>1</v>
      </c>
      <c r="IL72" s="34">
        <v>1</v>
      </c>
      <c r="IM72" s="34">
        <v>0</v>
      </c>
      <c r="IN72" s="34">
        <v>1</v>
      </c>
      <c r="IO72" s="34">
        <v>0</v>
      </c>
      <c r="IP72" s="34">
        <v>0</v>
      </c>
      <c r="IQ72" s="34">
        <v>0</v>
      </c>
      <c r="IR72" s="34">
        <v>0</v>
      </c>
      <c r="IS72" s="34">
        <v>0</v>
      </c>
      <c r="IT72" s="34">
        <v>0</v>
      </c>
      <c r="IU72" s="34">
        <v>0</v>
      </c>
      <c r="IV72" s="34">
        <v>0</v>
      </c>
      <c r="IW72" s="34">
        <v>0</v>
      </c>
      <c r="IX72" s="34">
        <v>0</v>
      </c>
      <c r="IY72" s="34">
        <v>0</v>
      </c>
      <c r="IZ72" s="34">
        <v>0</v>
      </c>
      <c r="JA72" s="34">
        <v>0</v>
      </c>
      <c r="JB72" s="34">
        <v>0</v>
      </c>
      <c r="JC72" s="34">
        <v>0</v>
      </c>
      <c r="JD72" s="34">
        <v>2</v>
      </c>
      <c r="JE72" s="34">
        <v>3</v>
      </c>
      <c r="JF72" s="34">
        <v>1</v>
      </c>
      <c r="JG72" s="34">
        <v>2</v>
      </c>
      <c r="JH72" s="46">
        <v>2</v>
      </c>
      <c r="JI72" s="46">
        <v>2</v>
      </c>
      <c r="JJ72" s="46">
        <v>1</v>
      </c>
      <c r="JK72" s="46">
        <v>2</v>
      </c>
      <c r="JL72" s="35">
        <v>1</v>
      </c>
      <c r="JM72" s="35">
        <v>2</v>
      </c>
      <c r="JN72" s="46">
        <v>1</v>
      </c>
      <c r="JO72" s="46">
        <v>1</v>
      </c>
      <c r="JP72" s="35">
        <v>1</v>
      </c>
      <c r="JQ72" s="35">
        <v>1</v>
      </c>
      <c r="JR72" s="46">
        <v>1</v>
      </c>
      <c r="JS72" s="35">
        <v>0</v>
      </c>
      <c r="JT72" s="35">
        <v>1</v>
      </c>
      <c r="JU72" s="35">
        <v>3</v>
      </c>
      <c r="JV72" s="35">
        <v>1</v>
      </c>
      <c r="JW72" s="35">
        <v>1</v>
      </c>
      <c r="JX72" s="35">
        <v>1</v>
      </c>
      <c r="JY72" s="35">
        <v>1</v>
      </c>
      <c r="JZ72" s="35">
        <v>3</v>
      </c>
      <c r="KA72" s="35">
        <v>2</v>
      </c>
      <c r="KB72" s="35">
        <v>3</v>
      </c>
      <c r="KC72" s="35">
        <v>1</v>
      </c>
      <c r="KD72" s="46">
        <v>1</v>
      </c>
      <c r="KE72" s="35">
        <v>0</v>
      </c>
      <c r="KF72" s="35">
        <v>1</v>
      </c>
      <c r="KG72" s="36">
        <v>1</v>
      </c>
      <c r="KH72" s="36">
        <v>1</v>
      </c>
      <c r="KI72" s="36">
        <v>1</v>
      </c>
      <c r="KJ72" s="36">
        <v>1</v>
      </c>
      <c r="KK72" s="36">
        <v>1</v>
      </c>
      <c r="KL72" s="36">
        <v>1</v>
      </c>
      <c r="KM72" s="36">
        <v>1</v>
      </c>
      <c r="KN72" s="36">
        <v>3</v>
      </c>
      <c r="KO72" s="36"/>
      <c r="KP72" s="36">
        <v>3</v>
      </c>
      <c r="KQ72" s="36">
        <v>1</v>
      </c>
      <c r="KR72" s="36">
        <v>1</v>
      </c>
      <c r="KS72" s="36">
        <v>3</v>
      </c>
      <c r="KT72" s="36">
        <v>1</v>
      </c>
      <c r="KU72" s="36">
        <v>0</v>
      </c>
      <c r="KV72" s="36">
        <v>3</v>
      </c>
      <c r="KW72" s="36">
        <v>0</v>
      </c>
      <c r="KX72" s="36">
        <v>3</v>
      </c>
      <c r="KY72" s="36">
        <v>0</v>
      </c>
      <c r="KZ72" s="36">
        <v>3</v>
      </c>
      <c r="LA72" s="36">
        <v>0</v>
      </c>
      <c r="LB72" s="36">
        <v>3</v>
      </c>
      <c r="LC72" s="36">
        <v>0</v>
      </c>
      <c r="LD72" s="36">
        <v>3</v>
      </c>
      <c r="LE72" s="36">
        <v>0</v>
      </c>
      <c r="LF72" s="36">
        <v>1</v>
      </c>
      <c r="LG72" s="36">
        <v>1</v>
      </c>
      <c r="LH72" s="36">
        <v>1</v>
      </c>
      <c r="LI72" s="36">
        <v>0</v>
      </c>
      <c r="LJ72" s="36">
        <v>1</v>
      </c>
      <c r="LK72" s="36">
        <v>0</v>
      </c>
      <c r="LL72" s="36">
        <v>1</v>
      </c>
      <c r="LM72" s="36">
        <v>1</v>
      </c>
      <c r="LN72" s="36">
        <v>1</v>
      </c>
      <c r="LO72" s="36">
        <v>1</v>
      </c>
      <c r="LP72" s="36">
        <v>0</v>
      </c>
      <c r="LQ72" s="36">
        <v>1</v>
      </c>
      <c r="LR72" s="36">
        <v>0</v>
      </c>
      <c r="LS72" s="36">
        <v>1</v>
      </c>
      <c r="LT72" s="36">
        <v>1</v>
      </c>
      <c r="LU72" s="36">
        <v>1</v>
      </c>
      <c r="LV72" s="36">
        <v>1</v>
      </c>
      <c r="LW72" s="36">
        <v>1</v>
      </c>
      <c r="LX72" s="36">
        <v>1</v>
      </c>
      <c r="LY72" s="36">
        <v>0</v>
      </c>
      <c r="LZ72" s="36">
        <v>1</v>
      </c>
      <c r="MA72" s="36">
        <v>1</v>
      </c>
      <c r="MB72" s="36">
        <v>2</v>
      </c>
      <c r="MC72" s="36">
        <v>2</v>
      </c>
      <c r="MD72" s="36">
        <v>1</v>
      </c>
      <c r="ME72" s="36">
        <v>1</v>
      </c>
      <c r="MF72" s="36">
        <v>1</v>
      </c>
      <c r="MG72" s="36">
        <v>1</v>
      </c>
      <c r="MH72" s="36">
        <v>2</v>
      </c>
      <c r="MI72" s="36">
        <v>1</v>
      </c>
      <c r="MJ72" s="36">
        <v>1</v>
      </c>
      <c r="MK72" s="36">
        <v>0</v>
      </c>
      <c r="ML72" s="36">
        <v>2</v>
      </c>
      <c r="MM72" s="36">
        <v>1</v>
      </c>
      <c r="MN72" s="36">
        <v>1</v>
      </c>
      <c r="MO72" s="36">
        <v>1</v>
      </c>
      <c r="MP72" s="36">
        <v>0</v>
      </c>
      <c r="MQ72" s="36">
        <v>1</v>
      </c>
      <c r="MR72" s="36">
        <v>1</v>
      </c>
      <c r="MS72" s="36">
        <v>1</v>
      </c>
      <c r="MT72" s="36">
        <v>1</v>
      </c>
      <c r="MU72" s="36">
        <v>1</v>
      </c>
      <c r="MV72" s="36">
        <v>0</v>
      </c>
      <c r="MW72" s="36">
        <v>1</v>
      </c>
      <c r="MX72" s="36"/>
      <c r="MY72" s="37">
        <v>1</v>
      </c>
      <c r="MZ72" s="37">
        <v>1</v>
      </c>
      <c r="NA72" s="37">
        <v>1</v>
      </c>
      <c r="NB72" s="37">
        <v>1</v>
      </c>
      <c r="NC72" s="37">
        <v>1</v>
      </c>
      <c r="ND72" s="37">
        <v>0</v>
      </c>
      <c r="NE72" s="46">
        <v>0</v>
      </c>
      <c r="NF72" s="46">
        <v>1</v>
      </c>
      <c r="NG72" s="37">
        <v>0</v>
      </c>
      <c r="NH72" s="37">
        <v>0</v>
      </c>
      <c r="NI72" s="37">
        <v>1</v>
      </c>
      <c r="NJ72" s="37">
        <v>1</v>
      </c>
    </row>
    <row r="73" spans="1:374" x14ac:dyDescent="0.25">
      <c r="A73" s="2">
        <v>120</v>
      </c>
      <c r="B73" s="2" t="s">
        <v>114</v>
      </c>
      <c r="C73" s="31">
        <v>44071.706944444442</v>
      </c>
      <c r="D73" s="32" t="s">
        <v>321</v>
      </c>
      <c r="E73" s="32" t="s">
        <v>461</v>
      </c>
      <c r="F73" s="32" t="s">
        <v>462</v>
      </c>
      <c r="G73" s="32" t="s">
        <v>463</v>
      </c>
      <c r="H73" s="33" t="s">
        <v>270</v>
      </c>
      <c r="I73" s="33" t="s">
        <v>271</v>
      </c>
      <c r="J73" s="33" t="s">
        <v>464</v>
      </c>
      <c r="K73" s="33">
        <v>1</v>
      </c>
      <c r="L73" s="33">
        <v>87</v>
      </c>
      <c r="M73" s="33">
        <v>4</v>
      </c>
      <c r="N73" s="33"/>
      <c r="O73" s="33"/>
      <c r="P73" s="33"/>
      <c r="Q73" s="33">
        <v>4</v>
      </c>
      <c r="R73" s="33"/>
      <c r="S73" s="33"/>
      <c r="T73" s="33"/>
      <c r="U73" s="33"/>
      <c r="V73" s="33"/>
      <c r="W73" s="33"/>
      <c r="X73" s="33"/>
      <c r="Y73" s="33"/>
      <c r="Z73" s="33"/>
      <c r="AA73" s="33"/>
      <c r="AB73" s="33"/>
      <c r="AC73" s="33"/>
      <c r="AD73" s="33"/>
      <c r="AE73" s="33"/>
      <c r="AF73" s="33"/>
      <c r="AG73" s="33"/>
      <c r="AH73" s="33"/>
      <c r="AI73" s="33"/>
      <c r="AJ73" s="33"/>
      <c r="AK73" s="33"/>
      <c r="AL73" s="33"/>
      <c r="AM73" s="33">
        <v>2</v>
      </c>
      <c r="AN73" s="33"/>
      <c r="AO73" s="33"/>
      <c r="AP73" s="33"/>
      <c r="AQ73" s="33"/>
      <c r="AR73" s="33"/>
      <c r="AS73" s="33"/>
      <c r="AT73" s="33"/>
      <c r="AU73" s="33"/>
      <c r="AV73" s="33"/>
      <c r="AW73" s="33">
        <v>2</v>
      </c>
      <c r="AX73" s="33">
        <v>3</v>
      </c>
      <c r="AY73" s="33">
        <v>0</v>
      </c>
      <c r="AZ73" s="34">
        <v>1</v>
      </c>
      <c r="BA73" s="34">
        <v>1</v>
      </c>
      <c r="BB73" s="34">
        <v>0</v>
      </c>
      <c r="BC73" s="34">
        <v>0</v>
      </c>
      <c r="BD73" s="34">
        <v>0</v>
      </c>
      <c r="BE73" s="34">
        <v>1</v>
      </c>
      <c r="BF73" s="34">
        <v>1</v>
      </c>
      <c r="BG73" s="34">
        <v>0</v>
      </c>
      <c r="BH73" s="34">
        <v>1</v>
      </c>
      <c r="BI73" s="34">
        <v>0</v>
      </c>
      <c r="BJ73" s="34">
        <v>1</v>
      </c>
      <c r="BK73" s="34">
        <v>1</v>
      </c>
      <c r="BL73" s="34">
        <v>1</v>
      </c>
      <c r="BM73" s="34"/>
      <c r="BN73" s="34">
        <v>0</v>
      </c>
      <c r="BO73" s="34">
        <v>0</v>
      </c>
      <c r="BP73" s="34">
        <v>0</v>
      </c>
      <c r="BQ73" s="34">
        <v>0</v>
      </c>
      <c r="BR73" s="34">
        <v>0</v>
      </c>
      <c r="BS73" s="34">
        <v>0</v>
      </c>
      <c r="BT73" s="34">
        <v>0</v>
      </c>
      <c r="BU73" s="34">
        <v>0</v>
      </c>
      <c r="BV73" s="34">
        <v>0</v>
      </c>
      <c r="BW73" s="34">
        <v>0</v>
      </c>
      <c r="BX73" s="34">
        <v>0</v>
      </c>
      <c r="BY73" s="34">
        <v>0</v>
      </c>
      <c r="BZ73" s="34">
        <v>0</v>
      </c>
      <c r="CA73" s="34">
        <v>0</v>
      </c>
      <c r="CB73" s="34">
        <v>0</v>
      </c>
      <c r="CC73" s="34">
        <v>0</v>
      </c>
      <c r="CD73" s="34">
        <v>0</v>
      </c>
      <c r="CE73" s="34">
        <v>0</v>
      </c>
      <c r="CF73" s="34">
        <v>0</v>
      </c>
      <c r="CG73" s="34">
        <v>0</v>
      </c>
      <c r="CH73" s="34">
        <v>0</v>
      </c>
      <c r="CI73" s="34">
        <v>0</v>
      </c>
      <c r="CJ73" s="34">
        <v>0</v>
      </c>
      <c r="CK73" s="34">
        <v>0</v>
      </c>
      <c r="CL73" s="34">
        <v>0</v>
      </c>
      <c r="CM73" s="34">
        <v>0</v>
      </c>
      <c r="CN73" s="34">
        <v>0</v>
      </c>
      <c r="CO73" s="34">
        <v>0</v>
      </c>
      <c r="CP73" s="34">
        <v>0</v>
      </c>
      <c r="CQ73" s="34">
        <v>0</v>
      </c>
      <c r="CR73" s="34">
        <v>0</v>
      </c>
      <c r="CS73" s="34">
        <v>0</v>
      </c>
      <c r="CT73" s="34"/>
      <c r="CU73" s="34"/>
      <c r="CV73" s="34"/>
      <c r="CW73" s="34"/>
      <c r="CX73" s="34"/>
      <c r="CY73" s="34"/>
      <c r="CZ73" s="34"/>
      <c r="DA73" s="34"/>
      <c r="DB73" s="34"/>
      <c r="DC73" s="34"/>
      <c r="DD73" s="34"/>
      <c r="DE73" s="34"/>
      <c r="DF73" s="34"/>
      <c r="DG73" s="34"/>
      <c r="DH73" s="34"/>
      <c r="DI73" s="34"/>
      <c r="DJ73" s="34"/>
      <c r="DK73" s="34"/>
      <c r="DL73" s="34"/>
      <c r="DM73" s="34"/>
      <c r="DN73" s="34"/>
      <c r="DO73" s="34"/>
      <c r="DP73" s="34">
        <v>1</v>
      </c>
      <c r="DQ73" s="34">
        <v>1</v>
      </c>
      <c r="DR73" s="34">
        <v>1</v>
      </c>
      <c r="DS73" s="34">
        <v>1</v>
      </c>
      <c r="DT73" s="34">
        <v>0</v>
      </c>
      <c r="DU73" s="34">
        <v>0</v>
      </c>
      <c r="DV73" s="34">
        <v>0</v>
      </c>
      <c r="DW73" s="34">
        <v>1</v>
      </c>
      <c r="DX73" s="34">
        <v>0</v>
      </c>
      <c r="DY73" s="34">
        <v>0</v>
      </c>
      <c r="DZ73" s="34">
        <v>1</v>
      </c>
      <c r="EA73" s="34">
        <v>0</v>
      </c>
      <c r="EB73" s="34">
        <v>0</v>
      </c>
      <c r="EC73" s="34">
        <v>0</v>
      </c>
      <c r="ED73" s="34">
        <v>0</v>
      </c>
      <c r="EE73" s="34">
        <v>0</v>
      </c>
      <c r="EF73" s="34">
        <v>0</v>
      </c>
      <c r="EG73" s="34">
        <v>0</v>
      </c>
      <c r="EH73" s="34">
        <v>0</v>
      </c>
      <c r="EI73" s="34">
        <v>0</v>
      </c>
      <c r="EJ73" s="34">
        <v>0</v>
      </c>
      <c r="EK73" s="34">
        <v>0</v>
      </c>
      <c r="EL73" s="34">
        <v>0</v>
      </c>
      <c r="EM73" s="34"/>
      <c r="EN73" s="34">
        <v>0</v>
      </c>
      <c r="EO73" s="34">
        <v>0</v>
      </c>
      <c r="EP73" s="34">
        <v>0</v>
      </c>
      <c r="EQ73" s="34">
        <v>0</v>
      </c>
      <c r="ER73" s="34">
        <v>0</v>
      </c>
      <c r="ES73" s="34">
        <v>0</v>
      </c>
      <c r="ET73" s="34">
        <v>0</v>
      </c>
      <c r="EU73" s="34">
        <v>0</v>
      </c>
      <c r="EV73" s="34">
        <v>0</v>
      </c>
      <c r="EW73" s="34">
        <v>0</v>
      </c>
      <c r="EX73" s="34">
        <v>0</v>
      </c>
      <c r="EY73" s="34">
        <v>0</v>
      </c>
      <c r="EZ73" s="34">
        <v>0</v>
      </c>
      <c r="FA73" s="34">
        <v>1</v>
      </c>
      <c r="FB73" s="34">
        <v>0</v>
      </c>
      <c r="FC73" s="34">
        <v>0</v>
      </c>
      <c r="FD73" s="34">
        <v>0</v>
      </c>
      <c r="FE73" s="34">
        <v>0</v>
      </c>
      <c r="FF73" s="34">
        <v>1</v>
      </c>
      <c r="FG73" s="34">
        <v>1</v>
      </c>
      <c r="FH73" s="34">
        <v>0</v>
      </c>
      <c r="FI73" s="34">
        <v>1</v>
      </c>
      <c r="FJ73" s="34">
        <v>0</v>
      </c>
      <c r="FK73" s="34">
        <v>0</v>
      </c>
      <c r="FL73" s="34">
        <v>0</v>
      </c>
      <c r="FM73" s="34">
        <v>0</v>
      </c>
      <c r="FN73" s="34">
        <v>0</v>
      </c>
      <c r="FO73" s="34">
        <v>0</v>
      </c>
      <c r="FP73" s="34">
        <v>0</v>
      </c>
      <c r="FQ73" s="34">
        <v>0</v>
      </c>
      <c r="FR73" s="34">
        <v>0</v>
      </c>
      <c r="FS73" s="34">
        <v>0</v>
      </c>
      <c r="FT73" s="34">
        <v>0</v>
      </c>
      <c r="FU73" s="34">
        <v>0</v>
      </c>
      <c r="FV73" s="34">
        <v>0</v>
      </c>
      <c r="FW73" s="34">
        <v>0</v>
      </c>
      <c r="FX73" s="34">
        <v>1</v>
      </c>
      <c r="FY73" s="34">
        <v>1</v>
      </c>
      <c r="FZ73" s="34">
        <v>1</v>
      </c>
      <c r="GA73" s="34">
        <v>1</v>
      </c>
      <c r="GB73" s="34">
        <v>0</v>
      </c>
      <c r="GC73" s="34">
        <v>1</v>
      </c>
      <c r="GD73" s="34">
        <v>1</v>
      </c>
      <c r="GE73" s="34">
        <v>1</v>
      </c>
      <c r="GF73" s="34">
        <v>1</v>
      </c>
      <c r="GG73" s="34">
        <v>0</v>
      </c>
      <c r="GH73" s="34">
        <v>1</v>
      </c>
      <c r="GI73" s="34">
        <v>1</v>
      </c>
      <c r="GJ73" s="34">
        <v>1</v>
      </c>
      <c r="GK73" s="34">
        <v>0</v>
      </c>
      <c r="GL73" s="34">
        <v>0</v>
      </c>
      <c r="GM73" s="34">
        <v>0</v>
      </c>
      <c r="GN73" s="34">
        <v>0</v>
      </c>
      <c r="GO73" s="34">
        <v>0</v>
      </c>
      <c r="GP73" s="34">
        <v>0</v>
      </c>
      <c r="GQ73" s="34">
        <v>0</v>
      </c>
      <c r="GR73" s="34">
        <v>0</v>
      </c>
      <c r="GS73" s="34">
        <v>0</v>
      </c>
      <c r="GT73" s="34">
        <v>1</v>
      </c>
      <c r="GU73" s="34">
        <v>1</v>
      </c>
      <c r="GV73" s="34">
        <v>1</v>
      </c>
      <c r="GW73" s="34">
        <v>1</v>
      </c>
      <c r="GX73" s="34">
        <v>1</v>
      </c>
      <c r="GY73" s="34">
        <v>1</v>
      </c>
      <c r="GZ73" s="34">
        <v>1</v>
      </c>
      <c r="HA73" s="34">
        <v>1</v>
      </c>
      <c r="HB73" s="34">
        <v>0</v>
      </c>
      <c r="HC73" s="34">
        <v>0</v>
      </c>
      <c r="HD73" s="34">
        <v>0</v>
      </c>
      <c r="HE73" s="34">
        <v>0</v>
      </c>
      <c r="HF73" s="34">
        <v>0</v>
      </c>
      <c r="HG73" s="34">
        <v>0</v>
      </c>
      <c r="HH73" s="34">
        <v>0</v>
      </c>
      <c r="HI73" s="34">
        <v>0</v>
      </c>
      <c r="HJ73" s="34">
        <v>0</v>
      </c>
      <c r="HK73" s="34">
        <v>0</v>
      </c>
      <c r="HL73" s="34">
        <v>0</v>
      </c>
      <c r="HM73" s="34">
        <v>0</v>
      </c>
      <c r="HN73" s="34">
        <v>0</v>
      </c>
      <c r="HO73" s="34">
        <v>0</v>
      </c>
      <c r="HP73" s="34">
        <v>0</v>
      </c>
      <c r="HQ73" s="34">
        <v>0</v>
      </c>
      <c r="HR73" s="34">
        <v>0</v>
      </c>
      <c r="HS73" s="34">
        <v>0</v>
      </c>
      <c r="HT73" s="34">
        <v>0</v>
      </c>
      <c r="HU73" s="34">
        <v>0</v>
      </c>
      <c r="HV73" s="34">
        <v>0</v>
      </c>
      <c r="HW73" s="34">
        <v>0</v>
      </c>
      <c r="HX73" s="34">
        <v>1</v>
      </c>
      <c r="HY73" s="34">
        <v>1</v>
      </c>
      <c r="HZ73" s="34">
        <v>0</v>
      </c>
      <c r="IA73" s="34">
        <v>0</v>
      </c>
      <c r="IB73" s="34">
        <v>1</v>
      </c>
      <c r="IC73" s="34">
        <v>1</v>
      </c>
      <c r="ID73" s="34">
        <v>1</v>
      </c>
      <c r="IE73" s="34">
        <v>1</v>
      </c>
      <c r="IF73" s="34">
        <v>0</v>
      </c>
      <c r="IG73" s="34">
        <v>0</v>
      </c>
      <c r="IH73" s="34">
        <v>0</v>
      </c>
      <c r="II73" s="34">
        <v>0</v>
      </c>
      <c r="IJ73" s="34">
        <v>0</v>
      </c>
      <c r="IK73" s="34">
        <v>0</v>
      </c>
      <c r="IL73" s="34">
        <v>0</v>
      </c>
      <c r="IM73" s="34">
        <v>0</v>
      </c>
      <c r="IN73" s="34">
        <v>0</v>
      </c>
      <c r="IO73" s="34">
        <v>0</v>
      </c>
      <c r="IP73" s="34">
        <v>0</v>
      </c>
      <c r="IQ73" s="34">
        <v>0</v>
      </c>
      <c r="IR73" s="34">
        <v>0</v>
      </c>
      <c r="IS73" s="34">
        <v>0</v>
      </c>
      <c r="IT73" s="34">
        <v>0</v>
      </c>
      <c r="IU73" s="34">
        <v>0</v>
      </c>
      <c r="IV73" s="34">
        <v>0</v>
      </c>
      <c r="IW73" s="34">
        <v>0</v>
      </c>
      <c r="IX73" s="34">
        <v>0</v>
      </c>
      <c r="IY73" s="34">
        <v>0</v>
      </c>
      <c r="IZ73" s="34">
        <v>0</v>
      </c>
      <c r="JA73" s="34">
        <v>0</v>
      </c>
      <c r="JB73" s="34">
        <v>0</v>
      </c>
      <c r="JC73" s="34">
        <v>1</v>
      </c>
      <c r="JD73" s="34">
        <v>1</v>
      </c>
      <c r="JE73" s="34">
        <v>1</v>
      </c>
      <c r="JF73" s="34">
        <v>1</v>
      </c>
      <c r="JG73" s="34">
        <v>2</v>
      </c>
      <c r="JH73" s="46">
        <v>2</v>
      </c>
      <c r="JI73" s="46">
        <v>2</v>
      </c>
      <c r="JJ73" s="46">
        <v>2</v>
      </c>
      <c r="JK73" s="46">
        <v>2</v>
      </c>
      <c r="JL73" s="35">
        <v>1</v>
      </c>
      <c r="JM73" s="35">
        <v>1</v>
      </c>
      <c r="JN73" s="46">
        <v>2</v>
      </c>
      <c r="JO73" s="46">
        <v>1</v>
      </c>
      <c r="JP73" s="35">
        <v>2</v>
      </c>
      <c r="JQ73" s="35">
        <v>1</v>
      </c>
      <c r="JR73" s="46">
        <v>1</v>
      </c>
      <c r="JS73" s="35">
        <v>0</v>
      </c>
      <c r="JT73" s="35">
        <v>1</v>
      </c>
      <c r="JU73" s="35">
        <v>3</v>
      </c>
      <c r="JV73" s="35">
        <v>1</v>
      </c>
      <c r="JW73" s="35">
        <v>1</v>
      </c>
      <c r="JX73" s="35">
        <v>1</v>
      </c>
      <c r="JY73" s="35">
        <v>1</v>
      </c>
      <c r="JZ73" s="35">
        <v>3</v>
      </c>
      <c r="KA73" s="35">
        <v>2</v>
      </c>
      <c r="KB73" s="35">
        <v>1</v>
      </c>
      <c r="KC73" s="35">
        <v>1</v>
      </c>
      <c r="KD73" s="46">
        <v>1</v>
      </c>
      <c r="KE73" s="35">
        <v>0</v>
      </c>
      <c r="KF73" s="35">
        <v>1</v>
      </c>
      <c r="KG73" s="36">
        <v>1</v>
      </c>
      <c r="KH73" s="36">
        <v>1</v>
      </c>
      <c r="KI73" s="36">
        <v>1</v>
      </c>
      <c r="KJ73" s="36">
        <v>1</v>
      </c>
      <c r="KK73" s="36">
        <v>1</v>
      </c>
      <c r="KL73" s="36">
        <v>1</v>
      </c>
      <c r="KM73" s="36">
        <v>1</v>
      </c>
      <c r="KN73" s="36">
        <v>3</v>
      </c>
      <c r="KO73" s="36"/>
      <c r="KP73" s="36">
        <v>2</v>
      </c>
      <c r="KQ73" s="36">
        <v>2</v>
      </c>
      <c r="KR73" s="36">
        <v>2</v>
      </c>
      <c r="KS73" s="36">
        <v>2</v>
      </c>
      <c r="KT73" s="36">
        <v>2</v>
      </c>
      <c r="KU73" s="36">
        <v>0</v>
      </c>
      <c r="KV73" s="36">
        <v>3</v>
      </c>
      <c r="KW73" s="36">
        <v>0</v>
      </c>
      <c r="KX73" s="36">
        <v>3</v>
      </c>
      <c r="KY73" s="36">
        <v>0</v>
      </c>
      <c r="KZ73" s="36">
        <v>3</v>
      </c>
      <c r="LA73" s="36">
        <v>0</v>
      </c>
      <c r="LB73" s="36">
        <v>3</v>
      </c>
      <c r="LC73" s="36">
        <v>0</v>
      </c>
      <c r="LD73" s="36">
        <v>1</v>
      </c>
      <c r="LE73" s="36">
        <v>0</v>
      </c>
      <c r="LF73" s="36">
        <v>1</v>
      </c>
      <c r="LG73" s="36">
        <v>1</v>
      </c>
      <c r="LH73" s="36">
        <v>1</v>
      </c>
      <c r="LI73" s="36">
        <v>0</v>
      </c>
      <c r="LJ73" s="36">
        <v>1</v>
      </c>
      <c r="LK73" s="36">
        <v>0</v>
      </c>
      <c r="LL73" s="36">
        <v>1</v>
      </c>
      <c r="LM73" s="36">
        <v>1</v>
      </c>
      <c r="LN73" s="36">
        <v>1</v>
      </c>
      <c r="LO73" s="36">
        <v>1</v>
      </c>
      <c r="LP73" s="36">
        <v>1</v>
      </c>
      <c r="LQ73" s="36">
        <v>1</v>
      </c>
      <c r="LR73" s="36">
        <v>0</v>
      </c>
      <c r="LS73" s="36">
        <v>1</v>
      </c>
      <c r="LT73" s="36">
        <v>1</v>
      </c>
      <c r="LU73" s="36">
        <v>1</v>
      </c>
      <c r="LV73" s="36">
        <v>1</v>
      </c>
      <c r="LW73" s="36">
        <v>1</v>
      </c>
      <c r="LX73" s="36">
        <v>1</v>
      </c>
      <c r="LY73" s="36">
        <v>0</v>
      </c>
      <c r="LZ73" s="36">
        <v>1</v>
      </c>
      <c r="MA73" s="36">
        <v>1</v>
      </c>
      <c r="MB73" s="36">
        <v>1</v>
      </c>
      <c r="MC73" s="36">
        <v>1</v>
      </c>
      <c r="MD73" s="36">
        <v>1</v>
      </c>
      <c r="ME73" s="36">
        <v>3</v>
      </c>
      <c r="MF73" s="36">
        <v>1</v>
      </c>
      <c r="MG73" s="36">
        <v>1</v>
      </c>
      <c r="MH73" s="36">
        <v>2</v>
      </c>
      <c r="MI73" s="36">
        <v>1</v>
      </c>
      <c r="MJ73" s="36">
        <v>1</v>
      </c>
      <c r="MK73" s="36">
        <v>1</v>
      </c>
      <c r="ML73" s="36">
        <v>1</v>
      </c>
      <c r="MM73" s="36">
        <v>1</v>
      </c>
      <c r="MN73" s="36">
        <v>1</v>
      </c>
      <c r="MO73" s="36">
        <v>1</v>
      </c>
      <c r="MP73" s="36">
        <v>1</v>
      </c>
      <c r="MQ73" s="36">
        <v>1</v>
      </c>
      <c r="MR73" s="36">
        <v>1</v>
      </c>
      <c r="MS73" s="36">
        <v>1</v>
      </c>
      <c r="MT73" s="36">
        <v>1</v>
      </c>
      <c r="MU73" s="36">
        <v>1</v>
      </c>
      <c r="MV73" s="36">
        <v>0</v>
      </c>
      <c r="MW73" s="36">
        <v>1</v>
      </c>
      <c r="MX73" s="36"/>
      <c r="MY73" s="37">
        <v>1</v>
      </c>
      <c r="MZ73" s="37">
        <v>1</v>
      </c>
      <c r="NA73" s="37">
        <v>1</v>
      </c>
      <c r="NB73" s="37">
        <v>1</v>
      </c>
      <c r="NC73" s="37">
        <v>1</v>
      </c>
      <c r="ND73" s="37">
        <v>0</v>
      </c>
      <c r="NE73" s="46">
        <v>1</v>
      </c>
      <c r="NF73" s="46">
        <v>0</v>
      </c>
      <c r="NG73" s="37">
        <v>0</v>
      </c>
      <c r="NH73" s="37">
        <v>1</v>
      </c>
      <c r="NI73" s="37">
        <v>1</v>
      </c>
      <c r="NJ73" s="37">
        <v>0</v>
      </c>
    </row>
    <row r="74" spans="1:374" x14ac:dyDescent="0.25">
      <c r="A74" s="2">
        <v>122</v>
      </c>
      <c r="B74" s="2" t="s">
        <v>114</v>
      </c>
      <c r="C74" s="31">
        <v>44071.776388888888</v>
      </c>
      <c r="D74" s="32" t="s">
        <v>152</v>
      </c>
      <c r="E74" s="32" t="s">
        <v>465</v>
      </c>
      <c r="F74" s="32" t="s">
        <v>466</v>
      </c>
      <c r="G74" s="32" t="s">
        <v>467</v>
      </c>
      <c r="H74" s="33" t="s">
        <v>170</v>
      </c>
      <c r="I74" s="33" t="s">
        <v>468</v>
      </c>
      <c r="J74" s="33" t="s">
        <v>469</v>
      </c>
      <c r="K74" s="33">
        <v>1</v>
      </c>
      <c r="L74" s="33">
        <v>2</v>
      </c>
      <c r="M74" s="33">
        <v>1</v>
      </c>
      <c r="N74" s="33">
        <v>3</v>
      </c>
      <c r="O74" s="33"/>
      <c r="P74" s="33"/>
      <c r="Q74" s="33"/>
      <c r="R74" s="33"/>
      <c r="S74" s="33"/>
      <c r="T74" s="33"/>
      <c r="U74" s="33">
        <v>2</v>
      </c>
      <c r="V74" s="33"/>
      <c r="W74" s="33"/>
      <c r="X74" s="33"/>
      <c r="Y74" s="33"/>
      <c r="Z74" s="33"/>
      <c r="AA74" s="33"/>
      <c r="AB74" s="33"/>
      <c r="AC74" s="33"/>
      <c r="AD74" s="33"/>
      <c r="AE74" s="33"/>
      <c r="AF74" s="33"/>
      <c r="AG74" s="33"/>
      <c r="AH74" s="33"/>
      <c r="AI74" s="33"/>
      <c r="AJ74" s="33"/>
      <c r="AK74" s="33"/>
      <c r="AL74" s="33"/>
      <c r="AM74" s="33"/>
      <c r="AN74" s="33"/>
      <c r="AO74" s="33"/>
      <c r="AP74" s="33"/>
      <c r="AQ74" s="33"/>
      <c r="AR74" s="33"/>
      <c r="AS74" s="33"/>
      <c r="AT74" s="33"/>
      <c r="AU74" s="33"/>
      <c r="AV74" s="33"/>
      <c r="AW74" s="33">
        <v>2</v>
      </c>
      <c r="AX74" s="33">
        <v>3</v>
      </c>
      <c r="AY74" s="33">
        <v>1</v>
      </c>
      <c r="AZ74" s="34">
        <v>1</v>
      </c>
      <c r="BA74" s="34">
        <v>1</v>
      </c>
      <c r="BB74" s="34">
        <v>0</v>
      </c>
      <c r="BC74" s="34">
        <v>0</v>
      </c>
      <c r="BD74" s="34">
        <v>0</v>
      </c>
      <c r="BE74" s="34">
        <v>0</v>
      </c>
      <c r="BF74" s="34">
        <v>0</v>
      </c>
      <c r="BG74" s="34">
        <v>0</v>
      </c>
      <c r="BH74" s="34">
        <v>0</v>
      </c>
      <c r="BI74" s="34">
        <v>0</v>
      </c>
      <c r="BJ74" s="34">
        <v>0</v>
      </c>
      <c r="BK74" s="34">
        <v>0</v>
      </c>
      <c r="BL74" s="34">
        <v>0</v>
      </c>
      <c r="BM74" s="34"/>
      <c r="BN74" s="34">
        <v>0</v>
      </c>
      <c r="BO74" s="34">
        <v>0</v>
      </c>
      <c r="BP74" s="34">
        <v>0</v>
      </c>
      <c r="BQ74" s="34">
        <v>0</v>
      </c>
      <c r="BR74" s="34">
        <v>0</v>
      </c>
      <c r="BS74" s="34">
        <v>0</v>
      </c>
      <c r="BT74" s="34">
        <v>0</v>
      </c>
      <c r="BU74" s="34">
        <v>0</v>
      </c>
      <c r="BV74" s="34">
        <v>0</v>
      </c>
      <c r="BW74" s="34">
        <v>0</v>
      </c>
      <c r="BX74" s="34">
        <v>0</v>
      </c>
      <c r="BY74" s="34">
        <v>0</v>
      </c>
      <c r="BZ74" s="34">
        <v>0</v>
      </c>
      <c r="CA74" s="34">
        <v>0</v>
      </c>
      <c r="CB74" s="34">
        <v>0</v>
      </c>
      <c r="CC74" s="34">
        <v>0</v>
      </c>
      <c r="CD74" s="34">
        <v>0</v>
      </c>
      <c r="CE74" s="34">
        <v>0</v>
      </c>
      <c r="CF74" s="34">
        <v>0</v>
      </c>
      <c r="CG74" s="34">
        <v>0</v>
      </c>
      <c r="CH74" s="34">
        <v>0</v>
      </c>
      <c r="CI74" s="34">
        <v>0</v>
      </c>
      <c r="CJ74" s="34">
        <v>0</v>
      </c>
      <c r="CK74" s="34">
        <v>0</v>
      </c>
      <c r="CL74" s="34">
        <v>0</v>
      </c>
      <c r="CM74" s="34">
        <v>0</v>
      </c>
      <c r="CN74" s="34">
        <v>0</v>
      </c>
      <c r="CO74" s="34">
        <v>0</v>
      </c>
      <c r="CP74" s="34">
        <v>0</v>
      </c>
      <c r="CQ74" s="34">
        <v>0</v>
      </c>
      <c r="CR74" s="34">
        <v>0</v>
      </c>
      <c r="CS74" s="34">
        <v>1</v>
      </c>
      <c r="CT74" s="34">
        <v>1</v>
      </c>
      <c r="CU74" s="34">
        <v>0</v>
      </c>
      <c r="CV74" s="34">
        <v>0</v>
      </c>
      <c r="CW74" s="34">
        <v>0</v>
      </c>
      <c r="CX74" s="34">
        <v>1</v>
      </c>
      <c r="CY74" s="34">
        <v>1</v>
      </c>
      <c r="CZ74" s="34">
        <v>0</v>
      </c>
      <c r="DA74" s="34">
        <v>1</v>
      </c>
      <c r="DB74" s="34"/>
      <c r="DC74" s="34">
        <v>0</v>
      </c>
      <c r="DD74" s="34">
        <v>0</v>
      </c>
      <c r="DE74" s="34">
        <v>1</v>
      </c>
      <c r="DF74" s="34">
        <v>1</v>
      </c>
      <c r="DG74" s="34">
        <v>0</v>
      </c>
      <c r="DH74" s="34"/>
      <c r="DI74" s="34"/>
      <c r="DJ74" s="34"/>
      <c r="DK74" s="34"/>
      <c r="DL74" s="34"/>
      <c r="DM74" s="34"/>
      <c r="DN74" s="34"/>
      <c r="DO74" s="34"/>
      <c r="DP74" s="34">
        <v>1</v>
      </c>
      <c r="DQ74" s="34">
        <v>1</v>
      </c>
      <c r="DR74" s="34">
        <v>1</v>
      </c>
      <c r="DS74" s="34">
        <v>1</v>
      </c>
      <c r="DT74" s="34">
        <v>1</v>
      </c>
      <c r="DU74" s="34">
        <v>0</v>
      </c>
      <c r="DV74" s="34">
        <v>0</v>
      </c>
      <c r="DW74" s="34">
        <v>0</v>
      </c>
      <c r="DX74" s="34">
        <v>0</v>
      </c>
      <c r="DY74" s="34">
        <v>0</v>
      </c>
      <c r="DZ74" s="34">
        <v>1</v>
      </c>
      <c r="EA74" s="34">
        <v>0</v>
      </c>
      <c r="EB74" s="34">
        <v>0</v>
      </c>
      <c r="EC74" s="34">
        <v>1</v>
      </c>
      <c r="ED74" s="34">
        <v>0</v>
      </c>
      <c r="EE74" s="34">
        <v>0</v>
      </c>
      <c r="EF74" s="34">
        <v>0</v>
      </c>
      <c r="EG74" s="34">
        <v>0</v>
      </c>
      <c r="EH74" s="34">
        <v>0</v>
      </c>
      <c r="EI74" s="34">
        <v>0</v>
      </c>
      <c r="EJ74" s="34">
        <v>1</v>
      </c>
      <c r="EK74" s="34">
        <v>0</v>
      </c>
      <c r="EL74" s="34">
        <v>1</v>
      </c>
      <c r="EM74" s="34"/>
      <c r="EN74" s="34">
        <v>0</v>
      </c>
      <c r="EO74" s="34">
        <v>0</v>
      </c>
      <c r="EP74" s="34">
        <v>1</v>
      </c>
      <c r="EQ74" s="34">
        <v>0</v>
      </c>
      <c r="ER74" s="34">
        <v>1</v>
      </c>
      <c r="ES74" s="34">
        <v>0</v>
      </c>
      <c r="ET74" s="34">
        <v>0</v>
      </c>
      <c r="EU74" s="34">
        <v>0</v>
      </c>
      <c r="EV74" s="34">
        <v>0</v>
      </c>
      <c r="EW74" s="34">
        <v>1</v>
      </c>
      <c r="EX74" s="34">
        <v>0</v>
      </c>
      <c r="EY74" s="34">
        <v>0</v>
      </c>
      <c r="EZ74" s="34">
        <v>0</v>
      </c>
      <c r="FA74" s="34">
        <v>0</v>
      </c>
      <c r="FB74" s="34">
        <v>0</v>
      </c>
      <c r="FC74" s="34">
        <v>0</v>
      </c>
      <c r="FD74" s="34">
        <v>0</v>
      </c>
      <c r="FE74" s="34">
        <v>0</v>
      </c>
      <c r="FF74" s="34">
        <v>0</v>
      </c>
      <c r="FG74" s="34">
        <v>0</v>
      </c>
      <c r="FH74" s="34">
        <v>0</v>
      </c>
      <c r="FI74" s="34">
        <v>0</v>
      </c>
      <c r="FJ74" s="34">
        <v>0</v>
      </c>
      <c r="FK74" s="34">
        <v>0</v>
      </c>
      <c r="FL74" s="34">
        <v>0</v>
      </c>
      <c r="FM74" s="34">
        <v>0</v>
      </c>
      <c r="FN74" s="34">
        <v>0</v>
      </c>
      <c r="FO74" s="34">
        <v>0</v>
      </c>
      <c r="FP74" s="34">
        <v>0</v>
      </c>
      <c r="FQ74" s="34">
        <v>0</v>
      </c>
      <c r="FR74" s="34">
        <v>0</v>
      </c>
      <c r="FS74" s="34">
        <v>0</v>
      </c>
      <c r="FT74" s="34">
        <v>0</v>
      </c>
      <c r="FU74" s="34">
        <v>0</v>
      </c>
      <c r="FV74" s="34">
        <v>0</v>
      </c>
      <c r="FW74" s="34">
        <v>1</v>
      </c>
      <c r="FX74" s="34">
        <v>1</v>
      </c>
      <c r="FY74" s="34">
        <v>1</v>
      </c>
      <c r="FZ74" s="34">
        <v>0</v>
      </c>
      <c r="GA74" s="34">
        <v>0</v>
      </c>
      <c r="GB74" s="34">
        <v>0</v>
      </c>
      <c r="GC74" s="34">
        <v>1</v>
      </c>
      <c r="GD74" s="34">
        <v>1</v>
      </c>
      <c r="GE74" s="34">
        <v>1</v>
      </c>
      <c r="GF74" s="34">
        <v>1</v>
      </c>
      <c r="GG74" s="34">
        <v>0</v>
      </c>
      <c r="GH74" s="34">
        <v>1</v>
      </c>
      <c r="GI74" s="34">
        <v>1</v>
      </c>
      <c r="GJ74" s="34">
        <v>1</v>
      </c>
      <c r="GK74" s="34">
        <v>1</v>
      </c>
      <c r="GL74" s="34">
        <v>0</v>
      </c>
      <c r="GM74" s="34">
        <v>0</v>
      </c>
      <c r="GN74" s="34">
        <v>0</v>
      </c>
      <c r="GO74" s="34">
        <v>0</v>
      </c>
      <c r="GP74" s="34">
        <v>1</v>
      </c>
      <c r="GQ74" s="34">
        <v>1</v>
      </c>
      <c r="GR74" s="34">
        <v>0</v>
      </c>
      <c r="GS74" s="34">
        <v>0</v>
      </c>
      <c r="GT74" s="34">
        <v>1</v>
      </c>
      <c r="GU74" s="34">
        <v>1</v>
      </c>
      <c r="GV74" s="34">
        <v>1</v>
      </c>
      <c r="GW74" s="34">
        <v>1</v>
      </c>
      <c r="GX74" s="34">
        <v>1</v>
      </c>
      <c r="GY74" s="34">
        <v>1</v>
      </c>
      <c r="GZ74" s="34">
        <v>1</v>
      </c>
      <c r="HA74" s="34">
        <v>1</v>
      </c>
      <c r="HB74" s="34">
        <v>0</v>
      </c>
      <c r="HC74" s="34">
        <v>0</v>
      </c>
      <c r="HD74" s="34">
        <v>0</v>
      </c>
      <c r="HE74" s="34">
        <v>0</v>
      </c>
      <c r="HF74" s="34">
        <v>0</v>
      </c>
      <c r="HG74" s="34">
        <v>0</v>
      </c>
      <c r="HH74" s="34">
        <v>0</v>
      </c>
      <c r="HI74" s="34">
        <v>0</v>
      </c>
      <c r="HJ74" s="34">
        <v>0</v>
      </c>
      <c r="HK74" s="34">
        <v>0</v>
      </c>
      <c r="HL74" s="34">
        <v>0</v>
      </c>
      <c r="HM74" s="34">
        <v>0</v>
      </c>
      <c r="HN74" s="34">
        <v>0</v>
      </c>
      <c r="HO74" s="34">
        <v>0</v>
      </c>
      <c r="HP74" s="34">
        <v>0</v>
      </c>
      <c r="HQ74" s="34">
        <v>0</v>
      </c>
      <c r="HR74" s="34">
        <v>0</v>
      </c>
      <c r="HS74" s="34">
        <v>0</v>
      </c>
      <c r="HT74" s="34">
        <v>0</v>
      </c>
      <c r="HU74" s="34">
        <v>0</v>
      </c>
      <c r="HV74" s="34">
        <v>0</v>
      </c>
      <c r="HW74" s="34">
        <v>0</v>
      </c>
      <c r="HX74" s="34">
        <v>1</v>
      </c>
      <c r="HY74" s="34">
        <v>1</v>
      </c>
      <c r="HZ74" s="34">
        <v>0</v>
      </c>
      <c r="IA74" s="34">
        <v>0</v>
      </c>
      <c r="IB74" s="34">
        <v>1</v>
      </c>
      <c r="IC74" s="34">
        <v>1</v>
      </c>
      <c r="ID74" s="34">
        <v>1</v>
      </c>
      <c r="IE74" s="34">
        <v>1</v>
      </c>
      <c r="IF74" s="34">
        <v>0</v>
      </c>
      <c r="IG74" s="34">
        <v>0</v>
      </c>
      <c r="IH74" s="34">
        <v>0</v>
      </c>
      <c r="II74" s="34">
        <v>0</v>
      </c>
      <c r="IJ74" s="34">
        <v>0</v>
      </c>
      <c r="IK74" s="34">
        <v>0</v>
      </c>
      <c r="IL74" s="34">
        <v>0</v>
      </c>
      <c r="IM74" s="34">
        <v>0</v>
      </c>
      <c r="IN74" s="34">
        <v>0</v>
      </c>
      <c r="IO74" s="34">
        <v>0</v>
      </c>
      <c r="IP74" s="34">
        <v>0</v>
      </c>
      <c r="IQ74" s="34">
        <v>0</v>
      </c>
      <c r="IR74" s="34">
        <v>0</v>
      </c>
      <c r="IS74" s="34">
        <v>0</v>
      </c>
      <c r="IT74" s="34">
        <v>0</v>
      </c>
      <c r="IU74" s="34">
        <v>0</v>
      </c>
      <c r="IV74" s="34">
        <v>0</v>
      </c>
      <c r="IW74" s="34">
        <v>0</v>
      </c>
      <c r="IX74" s="34">
        <v>0</v>
      </c>
      <c r="IY74" s="34">
        <v>0</v>
      </c>
      <c r="IZ74" s="34">
        <v>0</v>
      </c>
      <c r="JA74" s="34">
        <v>0</v>
      </c>
      <c r="JB74" s="34">
        <v>0</v>
      </c>
      <c r="JC74" s="34">
        <v>1</v>
      </c>
      <c r="JD74" s="34">
        <v>3</v>
      </c>
      <c r="JE74" s="34">
        <v>1</v>
      </c>
      <c r="JF74" s="34">
        <v>1</v>
      </c>
      <c r="JG74" s="34">
        <v>1</v>
      </c>
      <c r="JH74" s="46">
        <v>1</v>
      </c>
      <c r="JI74" s="46">
        <v>1</v>
      </c>
      <c r="JJ74" s="46">
        <v>1</v>
      </c>
      <c r="JK74" s="46">
        <v>1</v>
      </c>
      <c r="JL74" s="35">
        <v>1</v>
      </c>
      <c r="JM74" s="35">
        <v>1</v>
      </c>
      <c r="JN74" s="46">
        <v>1</v>
      </c>
      <c r="JO74" s="46">
        <v>2</v>
      </c>
      <c r="JP74" s="35">
        <v>1</v>
      </c>
      <c r="JQ74" s="35">
        <v>2</v>
      </c>
      <c r="JR74" s="46">
        <v>1</v>
      </c>
      <c r="JS74" s="35">
        <v>0</v>
      </c>
      <c r="JT74" s="35">
        <v>1</v>
      </c>
      <c r="JU74" s="35">
        <v>3</v>
      </c>
      <c r="JV74" s="35">
        <v>1</v>
      </c>
      <c r="JW74" s="35">
        <v>1</v>
      </c>
      <c r="JX74" s="35">
        <v>3</v>
      </c>
      <c r="JY74" s="35">
        <v>3</v>
      </c>
      <c r="JZ74" s="35">
        <v>3</v>
      </c>
      <c r="KA74" s="35">
        <v>3</v>
      </c>
      <c r="KB74" s="35">
        <v>3</v>
      </c>
      <c r="KC74" s="35">
        <v>1</v>
      </c>
      <c r="KD74" s="46">
        <v>1</v>
      </c>
      <c r="KE74" s="35">
        <v>0</v>
      </c>
      <c r="KF74" s="35">
        <v>0</v>
      </c>
      <c r="KG74" s="36">
        <v>1</v>
      </c>
      <c r="KH74" s="36">
        <v>2</v>
      </c>
      <c r="KI74" s="36">
        <v>3</v>
      </c>
      <c r="KJ74" s="36">
        <v>3</v>
      </c>
      <c r="KK74" s="36">
        <v>1</v>
      </c>
      <c r="KL74" s="36">
        <v>2</v>
      </c>
      <c r="KM74" s="36">
        <v>2</v>
      </c>
      <c r="KN74" s="36">
        <v>1</v>
      </c>
      <c r="KO74" s="36"/>
      <c r="KP74" s="36">
        <v>3</v>
      </c>
      <c r="KQ74" s="36">
        <v>3</v>
      </c>
      <c r="KR74" s="36">
        <v>3</v>
      </c>
      <c r="KS74" s="36">
        <v>3</v>
      </c>
      <c r="KT74" s="36">
        <v>3</v>
      </c>
      <c r="KU74" s="36">
        <v>0</v>
      </c>
      <c r="KV74" s="36">
        <v>3</v>
      </c>
      <c r="KW74" s="36">
        <v>0</v>
      </c>
      <c r="KX74" s="36">
        <v>3</v>
      </c>
      <c r="KY74" s="36">
        <v>0</v>
      </c>
      <c r="KZ74" s="36">
        <v>3</v>
      </c>
      <c r="LA74" s="36">
        <v>0</v>
      </c>
      <c r="LB74" s="36">
        <v>2</v>
      </c>
      <c r="LC74" s="36">
        <v>0</v>
      </c>
      <c r="LD74" s="36">
        <v>1</v>
      </c>
      <c r="LE74" s="36">
        <v>0</v>
      </c>
      <c r="LF74" s="36">
        <v>1</v>
      </c>
      <c r="LG74" s="36">
        <v>2</v>
      </c>
      <c r="LH74" s="36">
        <v>3</v>
      </c>
      <c r="LI74" s="36">
        <v>0</v>
      </c>
      <c r="LJ74" s="36">
        <v>3</v>
      </c>
      <c r="LK74" s="36">
        <v>0</v>
      </c>
      <c r="LL74" s="36">
        <v>0</v>
      </c>
      <c r="LM74" s="36">
        <v>1</v>
      </c>
      <c r="LN74" s="36">
        <v>1</v>
      </c>
      <c r="LO74" s="36">
        <v>1</v>
      </c>
      <c r="LP74" s="36">
        <v>1</v>
      </c>
      <c r="LQ74" s="36">
        <v>1</v>
      </c>
      <c r="LR74" s="36">
        <v>0</v>
      </c>
      <c r="LS74" s="36">
        <v>1</v>
      </c>
      <c r="LT74" s="36">
        <v>1</v>
      </c>
      <c r="LU74" s="36">
        <v>1</v>
      </c>
      <c r="LV74" s="36">
        <v>1</v>
      </c>
      <c r="LW74" s="36">
        <v>1</v>
      </c>
      <c r="LX74" s="36">
        <v>1</v>
      </c>
      <c r="LY74" s="36">
        <v>0</v>
      </c>
      <c r="LZ74" s="36">
        <v>1</v>
      </c>
      <c r="MA74" s="36">
        <v>1</v>
      </c>
      <c r="MB74" s="36">
        <v>1</v>
      </c>
      <c r="MC74" s="36">
        <v>1</v>
      </c>
      <c r="MD74" s="36">
        <v>1</v>
      </c>
      <c r="ME74" s="36">
        <v>1</v>
      </c>
      <c r="MF74" s="36">
        <v>1</v>
      </c>
      <c r="MG74" s="36">
        <v>1</v>
      </c>
      <c r="MH74" s="36">
        <v>2</v>
      </c>
      <c r="MI74" s="36">
        <v>2</v>
      </c>
      <c r="MJ74" s="36">
        <v>2</v>
      </c>
      <c r="MK74" s="36">
        <v>1</v>
      </c>
      <c r="ML74" s="36">
        <v>2</v>
      </c>
      <c r="MM74" s="36">
        <v>2</v>
      </c>
      <c r="MN74" s="36">
        <v>2</v>
      </c>
      <c r="MO74" s="36">
        <v>1</v>
      </c>
      <c r="MP74" s="36">
        <v>0</v>
      </c>
      <c r="MQ74" s="36">
        <v>1</v>
      </c>
      <c r="MR74" s="36">
        <v>1</v>
      </c>
      <c r="MS74" s="36">
        <v>0</v>
      </c>
      <c r="MT74" s="36">
        <v>1</v>
      </c>
      <c r="MU74" s="36">
        <v>1</v>
      </c>
      <c r="MV74" s="36">
        <v>0</v>
      </c>
      <c r="MW74" s="36">
        <v>1</v>
      </c>
      <c r="MX74" s="36"/>
      <c r="MY74" s="37">
        <v>1</v>
      </c>
      <c r="MZ74" s="37">
        <v>1</v>
      </c>
      <c r="NA74" s="37">
        <v>1</v>
      </c>
      <c r="NB74" s="37">
        <v>1</v>
      </c>
      <c r="NC74" s="37">
        <v>1</v>
      </c>
      <c r="ND74" s="37">
        <v>1</v>
      </c>
      <c r="NE74" s="46">
        <v>1</v>
      </c>
      <c r="NF74" s="46">
        <v>1</v>
      </c>
      <c r="NG74" s="37">
        <v>0</v>
      </c>
      <c r="NH74" s="37">
        <v>1</v>
      </c>
      <c r="NI74" s="37">
        <v>1</v>
      </c>
      <c r="NJ74" s="37">
        <v>1</v>
      </c>
    </row>
    <row r="75" spans="1:374" x14ac:dyDescent="0.25">
      <c r="A75" s="2">
        <v>123</v>
      </c>
      <c r="B75" s="2" t="s">
        <v>114</v>
      </c>
      <c r="C75" s="31">
        <v>44074.328472222223</v>
      </c>
      <c r="D75" s="32" t="s">
        <v>122</v>
      </c>
      <c r="E75" s="32" t="s">
        <v>123</v>
      </c>
      <c r="F75" s="32" t="s">
        <v>124</v>
      </c>
      <c r="G75" s="32" t="s">
        <v>125</v>
      </c>
      <c r="H75" s="33" t="s">
        <v>126</v>
      </c>
      <c r="I75" s="33" t="s">
        <v>127</v>
      </c>
      <c r="J75" s="33" t="s">
        <v>128</v>
      </c>
      <c r="K75" s="33">
        <v>2</v>
      </c>
      <c r="L75" s="33">
        <v>55</v>
      </c>
      <c r="M75" s="33">
        <v>3</v>
      </c>
      <c r="N75" s="33"/>
      <c r="O75" s="33"/>
      <c r="P75" s="33">
        <v>3</v>
      </c>
      <c r="Q75" s="33"/>
      <c r="R75" s="33"/>
      <c r="S75" s="33"/>
      <c r="T75" s="33"/>
      <c r="U75" s="33"/>
      <c r="V75" s="33"/>
      <c r="W75" s="33"/>
      <c r="X75" s="33"/>
      <c r="Y75" s="33"/>
      <c r="Z75" s="33"/>
      <c r="AA75" s="33"/>
      <c r="AB75" s="33"/>
      <c r="AC75" s="33"/>
      <c r="AD75" s="33"/>
      <c r="AE75" s="33"/>
      <c r="AF75" s="33"/>
      <c r="AG75" s="33"/>
      <c r="AH75" s="33"/>
      <c r="AI75" s="33">
        <v>8</v>
      </c>
      <c r="AJ75" s="33"/>
      <c r="AK75" s="33"/>
      <c r="AL75" s="33"/>
      <c r="AM75" s="33"/>
      <c r="AN75" s="33"/>
      <c r="AO75" s="33"/>
      <c r="AP75" s="33"/>
      <c r="AQ75" s="33"/>
      <c r="AR75" s="33"/>
      <c r="AS75" s="33"/>
      <c r="AT75" s="33"/>
      <c r="AU75" s="33"/>
      <c r="AV75" s="33"/>
      <c r="AW75" s="33">
        <v>1</v>
      </c>
      <c r="AX75" s="33">
        <v>1</v>
      </c>
      <c r="AY75" s="33">
        <v>1</v>
      </c>
      <c r="AZ75" s="34">
        <v>1</v>
      </c>
      <c r="BA75" s="34">
        <v>1</v>
      </c>
      <c r="BB75" s="34">
        <v>0</v>
      </c>
      <c r="BC75" s="34">
        <v>0</v>
      </c>
      <c r="BD75" s="34">
        <v>0</v>
      </c>
      <c r="BE75" s="34">
        <v>0</v>
      </c>
      <c r="BF75" s="34">
        <v>0</v>
      </c>
      <c r="BG75" s="34">
        <v>0</v>
      </c>
      <c r="BH75" s="34">
        <v>0</v>
      </c>
      <c r="BI75" s="34">
        <v>0</v>
      </c>
      <c r="BJ75" s="34">
        <v>0</v>
      </c>
      <c r="BK75" s="34">
        <v>1</v>
      </c>
      <c r="BL75" s="34">
        <v>0</v>
      </c>
      <c r="BM75" s="34"/>
      <c r="BN75" s="34">
        <v>0</v>
      </c>
      <c r="BO75" s="34">
        <v>0</v>
      </c>
      <c r="BP75" s="34">
        <v>0</v>
      </c>
      <c r="BQ75" s="34">
        <v>0</v>
      </c>
      <c r="BR75" s="34">
        <v>0</v>
      </c>
      <c r="BS75" s="34">
        <v>0</v>
      </c>
      <c r="BT75" s="34">
        <v>0</v>
      </c>
      <c r="BU75" s="34">
        <v>0</v>
      </c>
      <c r="BV75" s="34">
        <v>0</v>
      </c>
      <c r="BW75" s="34">
        <v>1</v>
      </c>
      <c r="BX75" s="34">
        <v>1</v>
      </c>
      <c r="BY75" s="34">
        <v>0</v>
      </c>
      <c r="BZ75" s="34">
        <v>0</v>
      </c>
      <c r="CA75" s="34">
        <v>0</v>
      </c>
      <c r="CB75" s="34">
        <v>0</v>
      </c>
      <c r="CC75" s="34">
        <v>1</v>
      </c>
      <c r="CD75" s="34">
        <v>0</v>
      </c>
      <c r="CE75" s="34">
        <v>1</v>
      </c>
      <c r="CF75" s="34">
        <v>0</v>
      </c>
      <c r="CG75" s="34">
        <v>0</v>
      </c>
      <c r="CH75" s="34">
        <v>1</v>
      </c>
      <c r="CI75" s="34">
        <v>0</v>
      </c>
      <c r="CJ75" s="34">
        <v>0</v>
      </c>
      <c r="CK75" s="34">
        <v>0</v>
      </c>
      <c r="CL75" s="34">
        <v>0</v>
      </c>
      <c r="CM75" s="34">
        <v>0</v>
      </c>
      <c r="CN75" s="34">
        <v>0</v>
      </c>
      <c r="CO75" s="34">
        <v>0</v>
      </c>
      <c r="CP75" s="34">
        <v>0</v>
      </c>
      <c r="CQ75" s="34">
        <v>0</v>
      </c>
      <c r="CR75" s="34">
        <v>0</v>
      </c>
      <c r="CS75" s="34">
        <v>1</v>
      </c>
      <c r="CT75" s="34">
        <v>1</v>
      </c>
      <c r="CU75" s="34">
        <v>0</v>
      </c>
      <c r="CV75" s="34">
        <v>0</v>
      </c>
      <c r="CW75" s="34">
        <v>0</v>
      </c>
      <c r="CX75" s="34">
        <v>0</v>
      </c>
      <c r="CY75" s="34">
        <v>1</v>
      </c>
      <c r="CZ75" s="34">
        <v>0</v>
      </c>
      <c r="DA75" s="34">
        <v>1</v>
      </c>
      <c r="DB75" s="34"/>
      <c r="DC75" s="34">
        <v>0</v>
      </c>
      <c r="DD75" s="34">
        <v>0</v>
      </c>
      <c r="DE75" s="34">
        <v>1</v>
      </c>
      <c r="DF75" s="34">
        <v>0</v>
      </c>
      <c r="DG75" s="34">
        <v>0</v>
      </c>
      <c r="DH75" s="34"/>
      <c r="DI75" s="34"/>
      <c r="DJ75" s="34"/>
      <c r="DK75" s="34"/>
      <c r="DL75" s="34"/>
      <c r="DM75" s="34"/>
      <c r="DN75" s="34"/>
      <c r="DO75" s="34"/>
      <c r="DP75" s="34">
        <v>1</v>
      </c>
      <c r="DQ75" s="34">
        <v>1</v>
      </c>
      <c r="DR75" s="34">
        <v>0</v>
      </c>
      <c r="DS75" s="34">
        <v>1</v>
      </c>
      <c r="DT75" s="34">
        <v>0</v>
      </c>
      <c r="DU75" s="34">
        <v>0</v>
      </c>
      <c r="DV75" s="34">
        <v>1</v>
      </c>
      <c r="DW75" s="34">
        <v>0</v>
      </c>
      <c r="DX75" s="34">
        <v>0</v>
      </c>
      <c r="DY75" s="34">
        <v>1</v>
      </c>
      <c r="DZ75" s="34">
        <v>0</v>
      </c>
      <c r="EA75" s="34">
        <v>0</v>
      </c>
      <c r="EB75" s="34">
        <v>1</v>
      </c>
      <c r="EC75" s="34">
        <v>1</v>
      </c>
      <c r="ED75" s="34">
        <v>1</v>
      </c>
      <c r="EE75" s="34">
        <v>1</v>
      </c>
      <c r="EF75" s="34">
        <v>0</v>
      </c>
      <c r="EG75" s="34">
        <v>0</v>
      </c>
      <c r="EH75" s="34">
        <v>0</v>
      </c>
      <c r="EI75" s="34">
        <v>0</v>
      </c>
      <c r="EJ75" s="34">
        <v>1</v>
      </c>
      <c r="EK75" s="34">
        <v>0</v>
      </c>
      <c r="EL75" s="34">
        <v>0</v>
      </c>
      <c r="EM75" s="34"/>
      <c r="EN75" s="34">
        <v>0</v>
      </c>
      <c r="EO75" s="34">
        <v>0</v>
      </c>
      <c r="EP75" s="34">
        <v>1</v>
      </c>
      <c r="EQ75" s="34">
        <v>0</v>
      </c>
      <c r="ER75" s="34">
        <v>0</v>
      </c>
      <c r="ES75" s="34">
        <v>0</v>
      </c>
      <c r="ET75" s="34">
        <v>0</v>
      </c>
      <c r="EU75" s="34">
        <v>0</v>
      </c>
      <c r="EV75" s="34">
        <v>0</v>
      </c>
      <c r="EW75" s="34">
        <v>0</v>
      </c>
      <c r="EX75" s="34">
        <v>0</v>
      </c>
      <c r="EY75" s="34">
        <v>0</v>
      </c>
      <c r="EZ75" s="34">
        <v>0</v>
      </c>
      <c r="FA75" s="34">
        <v>1</v>
      </c>
      <c r="FB75" s="34">
        <v>1</v>
      </c>
      <c r="FC75" s="34">
        <v>0</v>
      </c>
      <c r="FD75" s="34">
        <v>0</v>
      </c>
      <c r="FE75" s="34">
        <v>0</v>
      </c>
      <c r="FF75" s="34">
        <v>0</v>
      </c>
      <c r="FG75" s="34">
        <v>1</v>
      </c>
      <c r="FH75" s="34">
        <v>0</v>
      </c>
      <c r="FI75" s="34">
        <v>1</v>
      </c>
      <c r="FJ75" s="34">
        <v>0</v>
      </c>
      <c r="FK75" s="34">
        <v>0</v>
      </c>
      <c r="FL75" s="34">
        <v>1</v>
      </c>
      <c r="FM75" s="34">
        <v>0</v>
      </c>
      <c r="FN75" s="34">
        <v>0</v>
      </c>
      <c r="FO75" s="34">
        <v>0</v>
      </c>
      <c r="FP75" s="34">
        <v>0</v>
      </c>
      <c r="FQ75" s="34">
        <v>0</v>
      </c>
      <c r="FR75" s="34">
        <v>0</v>
      </c>
      <c r="FS75" s="34">
        <v>0</v>
      </c>
      <c r="FT75" s="34">
        <v>0</v>
      </c>
      <c r="FU75" s="34">
        <v>0</v>
      </c>
      <c r="FV75" s="34">
        <v>0</v>
      </c>
      <c r="FW75" s="34">
        <v>1</v>
      </c>
      <c r="FX75" s="34">
        <v>1</v>
      </c>
      <c r="FY75" s="34">
        <v>1</v>
      </c>
      <c r="FZ75" s="34">
        <v>0</v>
      </c>
      <c r="GA75" s="34">
        <v>0</v>
      </c>
      <c r="GB75" s="34">
        <v>0</v>
      </c>
      <c r="GC75" s="34">
        <v>0</v>
      </c>
      <c r="GD75" s="34">
        <v>1</v>
      </c>
      <c r="GE75" s="34">
        <v>0</v>
      </c>
      <c r="GF75" s="34">
        <v>1</v>
      </c>
      <c r="GG75" s="34">
        <v>0</v>
      </c>
      <c r="GH75" s="34">
        <v>0</v>
      </c>
      <c r="GI75" s="34">
        <v>1</v>
      </c>
      <c r="GJ75" s="34">
        <v>0</v>
      </c>
      <c r="GK75" s="34">
        <v>0</v>
      </c>
      <c r="GL75" s="34">
        <v>0</v>
      </c>
      <c r="GM75" s="34">
        <v>0</v>
      </c>
      <c r="GN75" s="34">
        <v>0</v>
      </c>
      <c r="GO75" s="34">
        <v>0</v>
      </c>
      <c r="GP75" s="34">
        <v>0</v>
      </c>
      <c r="GQ75" s="34">
        <v>0</v>
      </c>
      <c r="GR75" s="34">
        <v>0</v>
      </c>
      <c r="GS75" s="34">
        <v>0</v>
      </c>
      <c r="GT75" s="34">
        <v>1</v>
      </c>
      <c r="GU75" s="34">
        <v>1</v>
      </c>
      <c r="GV75" s="34">
        <v>1</v>
      </c>
      <c r="GW75" s="34">
        <v>1</v>
      </c>
      <c r="GX75" s="34">
        <v>1</v>
      </c>
      <c r="GY75" s="34">
        <v>1</v>
      </c>
      <c r="GZ75" s="34">
        <v>1</v>
      </c>
      <c r="HA75" s="34">
        <v>1</v>
      </c>
      <c r="HB75" s="34">
        <v>1</v>
      </c>
      <c r="HC75" s="34">
        <v>1</v>
      </c>
      <c r="HD75" s="34">
        <v>0</v>
      </c>
      <c r="HE75" s="34">
        <v>0</v>
      </c>
      <c r="HF75" s="34">
        <v>0</v>
      </c>
      <c r="HG75" s="34">
        <v>0</v>
      </c>
      <c r="HH75" s="34">
        <v>0</v>
      </c>
      <c r="HI75" s="34">
        <v>0</v>
      </c>
      <c r="HJ75" s="34">
        <v>0</v>
      </c>
      <c r="HK75" s="34">
        <v>0</v>
      </c>
      <c r="HL75" s="34">
        <v>0</v>
      </c>
      <c r="HM75" s="34">
        <v>1</v>
      </c>
      <c r="HN75" s="34">
        <v>0</v>
      </c>
      <c r="HO75" s="34">
        <v>0</v>
      </c>
      <c r="HP75" s="34">
        <v>0</v>
      </c>
      <c r="HQ75" s="34">
        <v>0</v>
      </c>
      <c r="HR75" s="34">
        <v>0</v>
      </c>
      <c r="HS75" s="34">
        <v>0</v>
      </c>
      <c r="HT75" s="34">
        <v>0</v>
      </c>
      <c r="HU75" s="34">
        <v>0</v>
      </c>
      <c r="HV75" s="34">
        <v>0</v>
      </c>
      <c r="HW75" s="34">
        <v>0</v>
      </c>
      <c r="HX75" s="34">
        <v>1</v>
      </c>
      <c r="HY75" s="34">
        <v>0</v>
      </c>
      <c r="HZ75" s="34">
        <v>0</v>
      </c>
      <c r="IA75" s="34">
        <v>0</v>
      </c>
      <c r="IB75" s="34">
        <v>1</v>
      </c>
      <c r="IC75" s="34">
        <v>1</v>
      </c>
      <c r="ID75" s="34">
        <v>1</v>
      </c>
      <c r="IE75" s="34">
        <v>3</v>
      </c>
      <c r="IF75" s="34">
        <v>1</v>
      </c>
      <c r="IG75" s="34">
        <v>1</v>
      </c>
      <c r="IH75" s="34">
        <v>0</v>
      </c>
      <c r="II75" s="34">
        <v>0</v>
      </c>
      <c r="IJ75" s="34">
        <v>0</v>
      </c>
      <c r="IK75" s="34">
        <v>0</v>
      </c>
      <c r="IL75" s="34">
        <v>1</v>
      </c>
      <c r="IM75" s="34">
        <v>0</v>
      </c>
      <c r="IN75" s="34">
        <v>1</v>
      </c>
      <c r="IO75" s="34">
        <v>0</v>
      </c>
      <c r="IP75" s="34">
        <v>0</v>
      </c>
      <c r="IQ75" s="34">
        <v>1</v>
      </c>
      <c r="IR75" s="34">
        <v>0</v>
      </c>
      <c r="IS75" s="34">
        <v>0</v>
      </c>
      <c r="IT75" s="34">
        <v>0</v>
      </c>
      <c r="IU75" s="34">
        <v>0</v>
      </c>
      <c r="IV75" s="34">
        <v>0</v>
      </c>
      <c r="IW75" s="34">
        <v>0</v>
      </c>
      <c r="IX75" s="34">
        <v>0</v>
      </c>
      <c r="IY75" s="34">
        <v>0</v>
      </c>
      <c r="IZ75" s="34">
        <v>0</v>
      </c>
      <c r="JA75" s="34">
        <v>0</v>
      </c>
      <c r="JB75" s="34">
        <v>1</v>
      </c>
      <c r="JC75" s="34">
        <v>1</v>
      </c>
      <c r="JD75" s="34">
        <v>2</v>
      </c>
      <c r="JE75" s="34">
        <v>1</v>
      </c>
      <c r="JF75" s="34">
        <v>1</v>
      </c>
      <c r="JG75" s="34">
        <v>1</v>
      </c>
      <c r="JH75" s="46">
        <v>2</v>
      </c>
      <c r="JI75" s="46">
        <v>2</v>
      </c>
      <c r="JJ75" s="46">
        <v>2</v>
      </c>
      <c r="JK75" s="46">
        <v>2</v>
      </c>
      <c r="JL75" s="35">
        <v>1</v>
      </c>
      <c r="JM75" s="35">
        <v>2</v>
      </c>
      <c r="JN75" s="46">
        <v>2</v>
      </c>
      <c r="JO75" s="46">
        <v>2</v>
      </c>
      <c r="JP75" s="35">
        <v>2</v>
      </c>
      <c r="JQ75" s="35">
        <v>2</v>
      </c>
      <c r="JR75" s="46">
        <v>0</v>
      </c>
      <c r="JS75" s="35">
        <v>1</v>
      </c>
      <c r="JT75" s="35"/>
      <c r="JU75" s="35">
        <v>3</v>
      </c>
      <c r="JV75" s="35">
        <v>1</v>
      </c>
      <c r="JW75" s="35">
        <v>3</v>
      </c>
      <c r="JX75" s="35">
        <v>3</v>
      </c>
      <c r="JY75" s="35">
        <v>3</v>
      </c>
      <c r="JZ75" s="35">
        <v>3</v>
      </c>
      <c r="KA75" s="35">
        <v>3</v>
      </c>
      <c r="KB75" s="35">
        <v>1</v>
      </c>
      <c r="KC75" s="35">
        <v>0</v>
      </c>
      <c r="KD75" s="46">
        <v>0</v>
      </c>
      <c r="KE75" s="35">
        <v>1</v>
      </c>
      <c r="KF75" s="35">
        <v>1</v>
      </c>
      <c r="KG75" s="36">
        <v>1</v>
      </c>
      <c r="KH75" s="36">
        <v>1</v>
      </c>
      <c r="KI75" s="36">
        <v>1</v>
      </c>
      <c r="KJ75" s="36">
        <v>1</v>
      </c>
      <c r="KK75" s="36">
        <v>1</v>
      </c>
      <c r="KL75" s="36">
        <v>1</v>
      </c>
      <c r="KM75" s="36">
        <v>1</v>
      </c>
      <c r="KN75" s="36">
        <v>3</v>
      </c>
      <c r="KO75" s="36">
        <v>1</v>
      </c>
      <c r="KP75" s="36">
        <v>1</v>
      </c>
      <c r="KQ75" s="36">
        <v>1</v>
      </c>
      <c r="KR75" s="36">
        <v>1</v>
      </c>
      <c r="KS75" s="36">
        <v>1</v>
      </c>
      <c r="KT75" s="36">
        <v>1</v>
      </c>
      <c r="KU75" s="36">
        <v>0</v>
      </c>
      <c r="KV75" s="36">
        <v>3</v>
      </c>
      <c r="KW75" s="36">
        <v>1</v>
      </c>
      <c r="KX75" s="36">
        <v>3</v>
      </c>
      <c r="KY75" s="36">
        <v>1</v>
      </c>
      <c r="KZ75" s="36">
        <v>3</v>
      </c>
      <c r="LA75" s="36">
        <v>1</v>
      </c>
      <c r="LB75" s="36">
        <v>3</v>
      </c>
      <c r="LC75" s="36">
        <v>0</v>
      </c>
      <c r="LD75" s="36">
        <v>3</v>
      </c>
      <c r="LE75" s="36">
        <v>1</v>
      </c>
      <c r="LF75" s="36">
        <v>1</v>
      </c>
      <c r="LG75" s="36">
        <v>1</v>
      </c>
      <c r="LH75" s="36">
        <v>1</v>
      </c>
      <c r="LI75" s="36">
        <v>0</v>
      </c>
      <c r="LJ75" s="36">
        <v>3</v>
      </c>
      <c r="LK75" s="36">
        <v>1</v>
      </c>
      <c r="LL75" s="36">
        <v>1</v>
      </c>
      <c r="LM75" s="36">
        <v>1</v>
      </c>
      <c r="LN75" s="36">
        <v>1</v>
      </c>
      <c r="LO75" s="36">
        <v>1</v>
      </c>
      <c r="LP75" s="36">
        <v>1</v>
      </c>
      <c r="LQ75" s="36">
        <v>1</v>
      </c>
      <c r="LR75" s="36">
        <v>0</v>
      </c>
      <c r="LS75" s="36">
        <v>1</v>
      </c>
      <c r="LT75" s="36">
        <v>1</v>
      </c>
      <c r="LU75" s="36">
        <v>1</v>
      </c>
      <c r="LV75" s="36">
        <v>1</v>
      </c>
      <c r="LW75" s="36">
        <v>1</v>
      </c>
      <c r="LX75" s="36">
        <v>1</v>
      </c>
      <c r="LY75" s="36">
        <v>0</v>
      </c>
      <c r="LZ75" s="36">
        <v>1</v>
      </c>
      <c r="MA75" s="36">
        <v>1</v>
      </c>
      <c r="MB75" s="36">
        <v>1</v>
      </c>
      <c r="MC75" s="36">
        <v>1</v>
      </c>
      <c r="MD75" s="36">
        <v>1</v>
      </c>
      <c r="ME75" s="36">
        <v>1</v>
      </c>
      <c r="MF75" s="36">
        <v>1</v>
      </c>
      <c r="MG75" s="36">
        <v>1</v>
      </c>
      <c r="MH75" s="36">
        <v>1</v>
      </c>
      <c r="MI75" s="36">
        <v>1</v>
      </c>
      <c r="MJ75" s="36">
        <v>1</v>
      </c>
      <c r="MK75" s="36">
        <v>1</v>
      </c>
      <c r="ML75" s="36">
        <v>1</v>
      </c>
      <c r="MM75" s="36">
        <v>1</v>
      </c>
      <c r="MN75" s="36">
        <v>1</v>
      </c>
      <c r="MO75" s="36">
        <v>1</v>
      </c>
      <c r="MP75" s="36">
        <v>1</v>
      </c>
      <c r="MQ75" s="36">
        <v>1</v>
      </c>
      <c r="MR75" s="36">
        <v>1</v>
      </c>
      <c r="MS75" s="36">
        <v>0</v>
      </c>
      <c r="MT75" s="36">
        <v>1</v>
      </c>
      <c r="MU75" s="36">
        <v>1</v>
      </c>
      <c r="MV75" s="36">
        <v>0</v>
      </c>
      <c r="MW75" s="36">
        <v>1</v>
      </c>
      <c r="MX75" s="36"/>
      <c r="MY75" s="37">
        <v>1</v>
      </c>
      <c r="MZ75" s="37">
        <v>1</v>
      </c>
      <c r="NA75" s="37">
        <v>1</v>
      </c>
      <c r="NB75" s="37">
        <v>1</v>
      </c>
      <c r="NC75" s="37">
        <v>1</v>
      </c>
      <c r="ND75" s="37">
        <v>0</v>
      </c>
      <c r="NE75" s="46">
        <v>0</v>
      </c>
      <c r="NF75" s="46">
        <v>0</v>
      </c>
      <c r="NG75" s="37">
        <v>1</v>
      </c>
      <c r="NH75" s="37">
        <v>1</v>
      </c>
      <c r="NI75" s="37">
        <v>1</v>
      </c>
      <c r="NJ75" s="37">
        <v>1</v>
      </c>
    </row>
    <row r="76" spans="1:374" x14ac:dyDescent="0.25">
      <c r="A76" s="2">
        <v>124</v>
      </c>
      <c r="B76" s="2" t="s">
        <v>114</v>
      </c>
      <c r="C76" s="31">
        <v>44074.563888888886</v>
      </c>
      <c r="D76" s="32" t="s">
        <v>115</v>
      </c>
      <c r="E76" s="32" t="s">
        <v>470</v>
      </c>
      <c r="F76" s="32" t="s">
        <v>471</v>
      </c>
      <c r="G76" s="32" t="s">
        <v>472</v>
      </c>
      <c r="H76" s="33" t="s">
        <v>126</v>
      </c>
      <c r="I76" s="33" t="s">
        <v>162</v>
      </c>
      <c r="J76" s="33" t="s">
        <v>473</v>
      </c>
      <c r="K76" s="33">
        <v>1</v>
      </c>
      <c r="L76" s="33">
        <v>32</v>
      </c>
      <c r="M76" s="33">
        <v>3</v>
      </c>
      <c r="N76" s="33"/>
      <c r="O76" s="33"/>
      <c r="P76" s="33">
        <v>2</v>
      </c>
      <c r="Q76" s="33"/>
      <c r="R76" s="33"/>
      <c r="S76" s="33"/>
      <c r="T76" s="33"/>
      <c r="U76" s="33"/>
      <c r="V76" s="33"/>
      <c r="W76" s="33"/>
      <c r="X76" s="33"/>
      <c r="Y76" s="33"/>
      <c r="Z76" s="33"/>
      <c r="AA76" s="33"/>
      <c r="AB76" s="33"/>
      <c r="AC76" s="33"/>
      <c r="AD76" s="33"/>
      <c r="AE76" s="33"/>
      <c r="AF76" s="33"/>
      <c r="AG76" s="33"/>
      <c r="AH76" s="33">
        <v>1</v>
      </c>
      <c r="AI76" s="33"/>
      <c r="AJ76" s="33"/>
      <c r="AK76" s="33"/>
      <c r="AL76" s="33"/>
      <c r="AM76" s="33"/>
      <c r="AN76" s="33"/>
      <c r="AO76" s="33"/>
      <c r="AP76" s="33"/>
      <c r="AQ76" s="33"/>
      <c r="AR76" s="33"/>
      <c r="AS76" s="33"/>
      <c r="AT76" s="33"/>
      <c r="AU76" s="33"/>
      <c r="AV76" s="33"/>
      <c r="AW76" s="33">
        <v>2</v>
      </c>
      <c r="AX76" s="33">
        <v>2</v>
      </c>
      <c r="AY76" s="33">
        <v>1</v>
      </c>
      <c r="AZ76" s="34">
        <v>1</v>
      </c>
      <c r="BA76" s="34">
        <v>1</v>
      </c>
      <c r="BB76" s="34">
        <v>0</v>
      </c>
      <c r="BC76" s="34">
        <v>0</v>
      </c>
      <c r="BD76" s="34">
        <v>0</v>
      </c>
      <c r="BE76" s="34">
        <v>0</v>
      </c>
      <c r="BF76" s="34">
        <v>0</v>
      </c>
      <c r="BG76" s="34">
        <v>0</v>
      </c>
      <c r="BH76" s="34">
        <v>0</v>
      </c>
      <c r="BI76" s="34">
        <v>0</v>
      </c>
      <c r="BJ76" s="34">
        <v>0</v>
      </c>
      <c r="BK76" s="34">
        <v>1</v>
      </c>
      <c r="BL76" s="34">
        <v>0</v>
      </c>
      <c r="BM76" s="34"/>
      <c r="BN76" s="34">
        <v>0</v>
      </c>
      <c r="BO76" s="34">
        <v>0</v>
      </c>
      <c r="BP76" s="34">
        <v>0</v>
      </c>
      <c r="BQ76" s="34">
        <v>0</v>
      </c>
      <c r="BR76" s="34">
        <v>0</v>
      </c>
      <c r="BS76" s="34">
        <v>0</v>
      </c>
      <c r="BT76" s="34">
        <v>0</v>
      </c>
      <c r="BU76" s="34">
        <v>0</v>
      </c>
      <c r="BV76" s="34">
        <v>0</v>
      </c>
      <c r="BW76" s="34">
        <v>1</v>
      </c>
      <c r="BX76" s="34">
        <v>0</v>
      </c>
      <c r="BY76" s="34">
        <v>0</v>
      </c>
      <c r="BZ76" s="34">
        <v>0</v>
      </c>
      <c r="CA76" s="34">
        <v>0</v>
      </c>
      <c r="CB76" s="34">
        <v>0</v>
      </c>
      <c r="CC76" s="34">
        <v>0</v>
      </c>
      <c r="CD76" s="34">
        <v>0</v>
      </c>
      <c r="CE76" s="34">
        <v>0</v>
      </c>
      <c r="CF76" s="34">
        <v>0</v>
      </c>
      <c r="CG76" s="34">
        <v>0</v>
      </c>
      <c r="CH76" s="34">
        <v>1</v>
      </c>
      <c r="CI76" s="34">
        <v>0</v>
      </c>
      <c r="CJ76" s="34">
        <v>0</v>
      </c>
      <c r="CK76" s="34">
        <v>0</v>
      </c>
      <c r="CL76" s="34">
        <v>0</v>
      </c>
      <c r="CM76" s="34">
        <v>0</v>
      </c>
      <c r="CN76" s="34">
        <v>0</v>
      </c>
      <c r="CO76" s="34">
        <v>0</v>
      </c>
      <c r="CP76" s="34">
        <v>0</v>
      </c>
      <c r="CQ76" s="34">
        <v>0</v>
      </c>
      <c r="CR76" s="34">
        <v>0</v>
      </c>
      <c r="CS76" s="34">
        <v>1</v>
      </c>
      <c r="CT76" s="34">
        <v>1</v>
      </c>
      <c r="CU76" s="34">
        <v>0</v>
      </c>
      <c r="CV76" s="34">
        <v>0</v>
      </c>
      <c r="CW76" s="34">
        <v>0</v>
      </c>
      <c r="CX76" s="34">
        <v>0</v>
      </c>
      <c r="CY76" s="34">
        <v>2</v>
      </c>
      <c r="CZ76" s="34">
        <v>0</v>
      </c>
      <c r="DA76" s="34">
        <v>1</v>
      </c>
      <c r="DB76" s="34"/>
      <c r="DC76" s="34">
        <v>0</v>
      </c>
      <c r="DD76" s="34">
        <v>0</v>
      </c>
      <c r="DE76" s="34">
        <v>2</v>
      </c>
      <c r="DF76" s="34">
        <v>0</v>
      </c>
      <c r="DG76" s="34">
        <v>0</v>
      </c>
      <c r="DH76" s="34"/>
      <c r="DI76" s="34"/>
      <c r="DJ76" s="34"/>
      <c r="DK76" s="34"/>
      <c r="DL76" s="34"/>
      <c r="DM76" s="34"/>
      <c r="DN76" s="34"/>
      <c r="DO76" s="34"/>
      <c r="DP76" s="34">
        <v>0</v>
      </c>
      <c r="DQ76" s="34">
        <v>1</v>
      </c>
      <c r="DR76" s="34">
        <v>1</v>
      </c>
      <c r="DS76" s="34">
        <v>1</v>
      </c>
      <c r="DT76" s="34">
        <v>0</v>
      </c>
      <c r="DU76" s="34">
        <v>0</v>
      </c>
      <c r="DV76" s="34">
        <v>0</v>
      </c>
      <c r="DW76" s="34">
        <v>1</v>
      </c>
      <c r="DX76" s="34">
        <v>0</v>
      </c>
      <c r="DY76" s="34">
        <v>1</v>
      </c>
      <c r="DZ76" s="34">
        <v>1</v>
      </c>
      <c r="EA76" s="34">
        <v>0</v>
      </c>
      <c r="EB76" s="34">
        <v>1</v>
      </c>
      <c r="EC76" s="34">
        <v>1</v>
      </c>
      <c r="ED76" s="34">
        <v>1</v>
      </c>
      <c r="EE76" s="34">
        <v>1</v>
      </c>
      <c r="EF76" s="34">
        <v>0</v>
      </c>
      <c r="EG76" s="34">
        <v>0</v>
      </c>
      <c r="EH76" s="34">
        <v>0</v>
      </c>
      <c r="EI76" s="34">
        <v>0</v>
      </c>
      <c r="EJ76" s="34">
        <v>1</v>
      </c>
      <c r="EK76" s="34">
        <v>0</v>
      </c>
      <c r="EL76" s="34">
        <v>0</v>
      </c>
      <c r="EM76" s="34"/>
      <c r="EN76" s="34">
        <v>0</v>
      </c>
      <c r="EO76" s="34">
        <v>0</v>
      </c>
      <c r="EP76" s="34">
        <v>1</v>
      </c>
      <c r="EQ76" s="34">
        <v>0</v>
      </c>
      <c r="ER76" s="34">
        <v>0</v>
      </c>
      <c r="ES76" s="34">
        <v>0</v>
      </c>
      <c r="ET76" s="34">
        <v>0</v>
      </c>
      <c r="EU76" s="34">
        <v>0</v>
      </c>
      <c r="EV76" s="34">
        <v>0</v>
      </c>
      <c r="EW76" s="34">
        <v>0</v>
      </c>
      <c r="EX76" s="34">
        <v>0</v>
      </c>
      <c r="EY76" s="34">
        <v>0</v>
      </c>
      <c r="EZ76" s="34">
        <v>0</v>
      </c>
      <c r="FA76" s="34">
        <v>1</v>
      </c>
      <c r="FB76" s="34">
        <v>1</v>
      </c>
      <c r="FC76" s="34">
        <v>0</v>
      </c>
      <c r="FD76" s="34">
        <v>0</v>
      </c>
      <c r="FE76" s="34">
        <v>0</v>
      </c>
      <c r="FF76" s="34">
        <v>0</v>
      </c>
      <c r="FG76" s="34">
        <v>0</v>
      </c>
      <c r="FH76" s="34">
        <v>0</v>
      </c>
      <c r="FI76" s="34">
        <v>0</v>
      </c>
      <c r="FJ76" s="34">
        <v>0</v>
      </c>
      <c r="FK76" s="34">
        <v>0</v>
      </c>
      <c r="FL76" s="34">
        <v>1</v>
      </c>
      <c r="FM76" s="34">
        <v>0</v>
      </c>
      <c r="FN76" s="34">
        <v>1</v>
      </c>
      <c r="FO76" s="34">
        <v>1</v>
      </c>
      <c r="FP76" s="34">
        <v>0</v>
      </c>
      <c r="FQ76" s="34">
        <v>1</v>
      </c>
      <c r="FR76" s="34">
        <v>0</v>
      </c>
      <c r="FS76" s="34">
        <v>1</v>
      </c>
      <c r="FT76" s="34">
        <v>1</v>
      </c>
      <c r="FU76" s="34">
        <v>0</v>
      </c>
      <c r="FV76" s="34">
        <v>0</v>
      </c>
      <c r="FW76" s="34">
        <v>1</v>
      </c>
      <c r="FX76" s="34">
        <v>1</v>
      </c>
      <c r="FY76" s="34">
        <v>1</v>
      </c>
      <c r="FZ76" s="34">
        <v>0</v>
      </c>
      <c r="GA76" s="34">
        <v>0</v>
      </c>
      <c r="GB76" s="34">
        <v>0</v>
      </c>
      <c r="GC76" s="34">
        <v>1</v>
      </c>
      <c r="GD76" s="34">
        <v>1</v>
      </c>
      <c r="GE76" s="34">
        <v>0</v>
      </c>
      <c r="GF76" s="34">
        <v>1</v>
      </c>
      <c r="GG76" s="34">
        <v>0</v>
      </c>
      <c r="GH76" s="34">
        <v>0</v>
      </c>
      <c r="GI76" s="34">
        <v>1</v>
      </c>
      <c r="GJ76" s="34">
        <v>0</v>
      </c>
      <c r="GK76" s="34">
        <v>1</v>
      </c>
      <c r="GL76" s="34">
        <v>1</v>
      </c>
      <c r="GM76" s="34">
        <v>0</v>
      </c>
      <c r="GN76" s="34">
        <v>1</v>
      </c>
      <c r="GO76" s="34">
        <v>0</v>
      </c>
      <c r="GP76" s="34">
        <v>1</v>
      </c>
      <c r="GQ76" s="34">
        <v>1</v>
      </c>
      <c r="GR76" s="34">
        <v>0</v>
      </c>
      <c r="GS76" s="34">
        <v>0</v>
      </c>
      <c r="GT76" s="34">
        <v>1</v>
      </c>
      <c r="GU76" s="34">
        <v>1</v>
      </c>
      <c r="GV76" s="34">
        <v>1</v>
      </c>
      <c r="GW76" s="34">
        <v>1</v>
      </c>
      <c r="GX76" s="34">
        <v>1</v>
      </c>
      <c r="GY76" s="34">
        <v>1</v>
      </c>
      <c r="GZ76" s="34">
        <v>1</v>
      </c>
      <c r="HA76" s="34">
        <v>1</v>
      </c>
      <c r="HB76" s="34">
        <v>0</v>
      </c>
      <c r="HC76" s="34">
        <v>0</v>
      </c>
      <c r="HD76" s="34">
        <v>0</v>
      </c>
      <c r="HE76" s="34">
        <v>0</v>
      </c>
      <c r="HF76" s="34">
        <v>0</v>
      </c>
      <c r="HG76" s="34">
        <v>0</v>
      </c>
      <c r="HH76" s="34">
        <v>0</v>
      </c>
      <c r="HI76" s="34">
        <v>0</v>
      </c>
      <c r="HJ76" s="34">
        <v>0</v>
      </c>
      <c r="HK76" s="34">
        <v>0</v>
      </c>
      <c r="HL76" s="34">
        <v>0</v>
      </c>
      <c r="HM76" s="34">
        <v>0</v>
      </c>
      <c r="HN76" s="34">
        <v>0</v>
      </c>
      <c r="HO76" s="34">
        <v>0</v>
      </c>
      <c r="HP76" s="34">
        <v>0</v>
      </c>
      <c r="HQ76" s="34">
        <v>0</v>
      </c>
      <c r="HR76" s="34">
        <v>0</v>
      </c>
      <c r="HS76" s="34">
        <v>0</v>
      </c>
      <c r="HT76" s="34">
        <v>0</v>
      </c>
      <c r="HU76" s="34">
        <v>0</v>
      </c>
      <c r="HV76" s="34">
        <v>0</v>
      </c>
      <c r="HW76" s="34">
        <v>0</v>
      </c>
      <c r="HX76" s="34">
        <v>1</v>
      </c>
      <c r="HY76" s="34">
        <v>0</v>
      </c>
      <c r="HZ76" s="34">
        <v>0</v>
      </c>
      <c r="IA76" s="34">
        <v>0</v>
      </c>
      <c r="IB76" s="34">
        <v>0</v>
      </c>
      <c r="IC76" s="34">
        <v>1</v>
      </c>
      <c r="ID76" s="34">
        <v>1</v>
      </c>
      <c r="IE76" s="34">
        <v>3</v>
      </c>
      <c r="IF76" s="34">
        <v>1</v>
      </c>
      <c r="IG76" s="34">
        <v>1</v>
      </c>
      <c r="IH76" s="34">
        <v>0</v>
      </c>
      <c r="II76" s="34">
        <v>0</v>
      </c>
      <c r="IJ76" s="34">
        <v>0</v>
      </c>
      <c r="IK76" s="34">
        <v>0</v>
      </c>
      <c r="IL76" s="34">
        <v>1</v>
      </c>
      <c r="IM76" s="34">
        <v>0</v>
      </c>
      <c r="IN76" s="34">
        <v>1</v>
      </c>
      <c r="IO76" s="34">
        <v>0</v>
      </c>
      <c r="IP76" s="34">
        <v>0</v>
      </c>
      <c r="IQ76" s="34">
        <v>1</v>
      </c>
      <c r="IR76" s="34">
        <v>0</v>
      </c>
      <c r="IS76" s="34">
        <v>1</v>
      </c>
      <c r="IT76" s="34">
        <v>1</v>
      </c>
      <c r="IU76" s="34">
        <v>0</v>
      </c>
      <c r="IV76" s="34">
        <v>1</v>
      </c>
      <c r="IW76" s="34">
        <v>0</v>
      </c>
      <c r="IX76" s="34">
        <v>1</v>
      </c>
      <c r="IY76" s="34">
        <v>0</v>
      </c>
      <c r="IZ76" s="34">
        <v>0</v>
      </c>
      <c r="JA76" s="34">
        <v>0</v>
      </c>
      <c r="JB76" s="34">
        <v>0</v>
      </c>
      <c r="JC76" s="34">
        <v>1</v>
      </c>
      <c r="JD76" s="34">
        <v>2</v>
      </c>
      <c r="JE76" s="34">
        <v>1</v>
      </c>
      <c r="JF76" s="34">
        <v>1</v>
      </c>
      <c r="JG76" s="34">
        <v>2</v>
      </c>
      <c r="JH76" s="46">
        <v>1</v>
      </c>
      <c r="JI76" s="46">
        <v>1</v>
      </c>
      <c r="JJ76" s="46">
        <v>1</v>
      </c>
      <c r="JK76" s="46">
        <v>1</v>
      </c>
      <c r="JL76" s="35">
        <v>1</v>
      </c>
      <c r="JM76" s="35">
        <v>2</v>
      </c>
      <c r="JN76" s="46">
        <v>1</v>
      </c>
      <c r="JO76" s="46">
        <v>1</v>
      </c>
      <c r="JP76" s="35">
        <v>1</v>
      </c>
      <c r="JQ76" s="35">
        <v>1</v>
      </c>
      <c r="JR76" s="46">
        <v>1</v>
      </c>
      <c r="JS76" s="35">
        <v>0</v>
      </c>
      <c r="JT76" s="35">
        <v>1</v>
      </c>
      <c r="JU76" s="35">
        <v>3</v>
      </c>
      <c r="JV76" s="35">
        <v>1</v>
      </c>
      <c r="JW76" s="35">
        <v>1</v>
      </c>
      <c r="JX76" s="35">
        <v>1</v>
      </c>
      <c r="JY76" s="35">
        <v>1</v>
      </c>
      <c r="JZ76" s="35">
        <v>3</v>
      </c>
      <c r="KA76" s="35">
        <v>3</v>
      </c>
      <c r="KB76" s="35">
        <v>1</v>
      </c>
      <c r="KC76" s="35">
        <v>1</v>
      </c>
      <c r="KD76" s="46">
        <v>1</v>
      </c>
      <c r="KE76" s="35">
        <v>0</v>
      </c>
      <c r="KF76" s="35">
        <v>1</v>
      </c>
      <c r="KG76" s="36">
        <v>1</v>
      </c>
      <c r="KH76" s="36">
        <v>1</v>
      </c>
      <c r="KI76" s="36">
        <v>2</v>
      </c>
      <c r="KJ76" s="36">
        <v>1</v>
      </c>
      <c r="KK76" s="36">
        <v>1</v>
      </c>
      <c r="KL76" s="36">
        <v>1</v>
      </c>
      <c r="KM76" s="36">
        <v>1</v>
      </c>
      <c r="KN76" s="36">
        <v>1</v>
      </c>
      <c r="KO76" s="36"/>
      <c r="KP76" s="36">
        <v>1</v>
      </c>
      <c r="KQ76" s="36">
        <v>1</v>
      </c>
      <c r="KR76" s="36">
        <v>1</v>
      </c>
      <c r="KS76" s="36">
        <v>1</v>
      </c>
      <c r="KT76" s="36">
        <v>1</v>
      </c>
      <c r="KU76" s="36">
        <v>0</v>
      </c>
      <c r="KV76" s="36">
        <v>3</v>
      </c>
      <c r="KW76" s="36">
        <v>0</v>
      </c>
      <c r="KX76" s="36">
        <v>3</v>
      </c>
      <c r="KY76" s="36">
        <v>0</v>
      </c>
      <c r="KZ76" s="36">
        <v>3</v>
      </c>
      <c r="LA76" s="36">
        <v>0</v>
      </c>
      <c r="LB76" s="36">
        <v>3</v>
      </c>
      <c r="LC76" s="36">
        <v>0</v>
      </c>
      <c r="LD76" s="36">
        <v>2</v>
      </c>
      <c r="LE76" s="36">
        <v>0</v>
      </c>
      <c r="LF76" s="36">
        <v>1</v>
      </c>
      <c r="LG76" s="36">
        <v>1</v>
      </c>
      <c r="LH76" s="36">
        <v>2</v>
      </c>
      <c r="LI76" s="36">
        <v>0</v>
      </c>
      <c r="LJ76" s="36">
        <v>3</v>
      </c>
      <c r="LK76" s="36">
        <v>0</v>
      </c>
      <c r="LL76" s="36">
        <v>1</v>
      </c>
      <c r="LM76" s="36">
        <v>1</v>
      </c>
      <c r="LN76" s="36">
        <v>0</v>
      </c>
      <c r="LO76" s="36">
        <v>1</v>
      </c>
      <c r="LP76" s="36">
        <v>1</v>
      </c>
      <c r="LQ76" s="36">
        <v>1</v>
      </c>
      <c r="LR76" s="36">
        <v>0</v>
      </c>
      <c r="LS76" s="36">
        <v>1</v>
      </c>
      <c r="LT76" s="36">
        <v>1</v>
      </c>
      <c r="LU76" s="36">
        <v>1</v>
      </c>
      <c r="LV76" s="36">
        <v>1</v>
      </c>
      <c r="LW76" s="36">
        <v>1</v>
      </c>
      <c r="LX76" s="36">
        <v>1</v>
      </c>
      <c r="LY76" s="36">
        <v>0</v>
      </c>
      <c r="LZ76" s="36">
        <v>2</v>
      </c>
      <c r="MA76" s="36">
        <v>1</v>
      </c>
      <c r="MB76" s="36">
        <v>1</v>
      </c>
      <c r="MC76" s="36">
        <v>1</v>
      </c>
      <c r="MD76" s="36">
        <v>1</v>
      </c>
      <c r="ME76" s="36">
        <v>1</v>
      </c>
      <c r="MF76" s="36">
        <v>1</v>
      </c>
      <c r="MG76" s="36">
        <v>1</v>
      </c>
      <c r="MH76" s="36">
        <v>1</v>
      </c>
      <c r="MI76" s="36">
        <v>1</v>
      </c>
      <c r="MJ76" s="36">
        <v>1</v>
      </c>
      <c r="MK76" s="36">
        <v>1</v>
      </c>
      <c r="ML76" s="36">
        <v>3</v>
      </c>
      <c r="MM76" s="36">
        <v>1</v>
      </c>
      <c r="MN76" s="36">
        <v>1</v>
      </c>
      <c r="MO76" s="36">
        <v>1</v>
      </c>
      <c r="MP76" s="36">
        <v>1</v>
      </c>
      <c r="MQ76" s="36">
        <v>1</v>
      </c>
      <c r="MR76" s="36">
        <v>1</v>
      </c>
      <c r="MS76" s="36">
        <v>1</v>
      </c>
      <c r="MT76" s="36">
        <v>1</v>
      </c>
      <c r="MU76" s="36">
        <v>1</v>
      </c>
      <c r="MV76" s="36">
        <v>0</v>
      </c>
      <c r="MW76" s="36">
        <v>1</v>
      </c>
      <c r="MX76" s="36"/>
      <c r="MY76" s="37">
        <v>1</v>
      </c>
      <c r="MZ76" s="37">
        <v>1</v>
      </c>
      <c r="NA76" s="37">
        <v>1</v>
      </c>
      <c r="NB76" s="37">
        <v>1</v>
      </c>
      <c r="NC76" s="37">
        <v>1</v>
      </c>
      <c r="ND76" s="37">
        <v>0</v>
      </c>
      <c r="NE76" s="46">
        <v>0</v>
      </c>
      <c r="NF76" s="46">
        <v>0</v>
      </c>
      <c r="NG76" s="37">
        <v>1</v>
      </c>
      <c r="NH76" s="37">
        <v>1</v>
      </c>
      <c r="NI76" s="37">
        <v>1</v>
      </c>
      <c r="NJ76" s="37">
        <v>0</v>
      </c>
    </row>
    <row r="77" spans="1:374" x14ac:dyDescent="0.25">
      <c r="A77" s="2">
        <v>125</v>
      </c>
      <c r="B77" s="2" t="s">
        <v>114</v>
      </c>
      <c r="C77" s="31">
        <v>44074.663888888892</v>
      </c>
      <c r="D77" s="32" t="s">
        <v>207</v>
      </c>
      <c r="E77" s="32" t="s">
        <v>474</v>
      </c>
      <c r="F77" s="32" t="s">
        <v>475</v>
      </c>
      <c r="G77" s="32" t="s">
        <v>476</v>
      </c>
      <c r="H77" s="33" t="s">
        <v>119</v>
      </c>
      <c r="I77" s="33" t="s">
        <v>120</v>
      </c>
      <c r="J77" s="33" t="s">
        <v>477</v>
      </c>
      <c r="K77" s="33">
        <v>1</v>
      </c>
      <c r="L77" s="33">
        <v>169</v>
      </c>
      <c r="M77" s="33">
        <v>7</v>
      </c>
      <c r="N77" s="33"/>
      <c r="O77" s="33"/>
      <c r="P77" s="33"/>
      <c r="Q77" s="33"/>
      <c r="R77" s="33"/>
      <c r="S77" s="33"/>
      <c r="T77" s="33">
        <v>2</v>
      </c>
      <c r="U77" s="33"/>
      <c r="V77" s="33"/>
      <c r="W77" s="33"/>
      <c r="X77" s="33"/>
      <c r="Y77" s="33"/>
      <c r="Z77" s="33"/>
      <c r="AA77" s="33"/>
      <c r="AB77" s="33"/>
      <c r="AC77" s="33"/>
      <c r="AD77" s="33"/>
      <c r="AE77" s="33"/>
      <c r="AF77" s="33"/>
      <c r="AG77" s="33"/>
      <c r="AH77" s="33"/>
      <c r="AI77" s="33"/>
      <c r="AJ77" s="33"/>
      <c r="AK77" s="33"/>
      <c r="AL77" s="33"/>
      <c r="AM77" s="33"/>
      <c r="AN77" s="33"/>
      <c r="AO77" s="33"/>
      <c r="AP77" s="33"/>
      <c r="AQ77" s="33"/>
      <c r="AR77" s="33"/>
      <c r="AS77" s="33"/>
      <c r="AT77" s="33"/>
      <c r="AU77" s="33"/>
      <c r="AV77" s="33">
        <v>4</v>
      </c>
      <c r="AW77" s="33">
        <v>2</v>
      </c>
      <c r="AX77" s="33">
        <v>1</v>
      </c>
      <c r="AY77" s="33">
        <v>0</v>
      </c>
      <c r="AZ77" s="34">
        <v>1</v>
      </c>
      <c r="BA77" s="34">
        <v>1</v>
      </c>
      <c r="BB77" s="34">
        <v>0</v>
      </c>
      <c r="BC77" s="34">
        <v>0</v>
      </c>
      <c r="BD77" s="34">
        <v>0</v>
      </c>
      <c r="BE77" s="34">
        <v>0</v>
      </c>
      <c r="BF77" s="34">
        <v>0</v>
      </c>
      <c r="BG77" s="34">
        <v>0</v>
      </c>
      <c r="BH77" s="34">
        <v>0</v>
      </c>
      <c r="BI77" s="34">
        <v>0</v>
      </c>
      <c r="BJ77" s="34">
        <v>0</v>
      </c>
      <c r="BK77" s="34">
        <v>1</v>
      </c>
      <c r="BL77" s="34">
        <v>0</v>
      </c>
      <c r="BM77" s="34"/>
      <c r="BN77" s="34">
        <v>0</v>
      </c>
      <c r="BO77" s="34">
        <v>0</v>
      </c>
      <c r="BP77" s="34">
        <v>0</v>
      </c>
      <c r="BQ77" s="34">
        <v>0</v>
      </c>
      <c r="BR77" s="34">
        <v>0</v>
      </c>
      <c r="BS77" s="34">
        <v>0</v>
      </c>
      <c r="BT77" s="34">
        <v>0</v>
      </c>
      <c r="BU77" s="34">
        <v>0</v>
      </c>
      <c r="BV77" s="34">
        <v>0</v>
      </c>
      <c r="BW77" s="34">
        <v>0</v>
      </c>
      <c r="BX77" s="34">
        <v>0</v>
      </c>
      <c r="BY77" s="34">
        <v>0</v>
      </c>
      <c r="BZ77" s="34">
        <v>0</v>
      </c>
      <c r="CA77" s="34">
        <v>0</v>
      </c>
      <c r="CB77" s="34">
        <v>0</v>
      </c>
      <c r="CC77" s="34">
        <v>0</v>
      </c>
      <c r="CD77" s="34">
        <v>0</v>
      </c>
      <c r="CE77" s="34">
        <v>0</v>
      </c>
      <c r="CF77" s="34">
        <v>0</v>
      </c>
      <c r="CG77" s="34">
        <v>0</v>
      </c>
      <c r="CH77" s="34">
        <v>0</v>
      </c>
      <c r="CI77" s="34">
        <v>0</v>
      </c>
      <c r="CJ77" s="34">
        <v>0</v>
      </c>
      <c r="CK77" s="34">
        <v>0</v>
      </c>
      <c r="CL77" s="34">
        <v>0</v>
      </c>
      <c r="CM77" s="34">
        <v>0</v>
      </c>
      <c r="CN77" s="34">
        <v>0</v>
      </c>
      <c r="CO77" s="34">
        <v>0</v>
      </c>
      <c r="CP77" s="34">
        <v>0</v>
      </c>
      <c r="CQ77" s="34">
        <v>0</v>
      </c>
      <c r="CR77" s="34">
        <v>0</v>
      </c>
      <c r="CS77" s="34">
        <v>0</v>
      </c>
      <c r="CT77" s="34"/>
      <c r="CU77" s="34"/>
      <c r="CV77" s="34"/>
      <c r="CW77" s="34"/>
      <c r="CX77" s="34"/>
      <c r="CY77" s="34"/>
      <c r="CZ77" s="34"/>
      <c r="DA77" s="34"/>
      <c r="DB77" s="34"/>
      <c r="DC77" s="34"/>
      <c r="DD77" s="34"/>
      <c r="DE77" s="34"/>
      <c r="DF77" s="34"/>
      <c r="DG77" s="34"/>
      <c r="DH77" s="34"/>
      <c r="DI77" s="34"/>
      <c r="DJ77" s="34"/>
      <c r="DK77" s="34"/>
      <c r="DL77" s="34"/>
      <c r="DM77" s="34"/>
      <c r="DN77" s="34"/>
      <c r="DO77" s="34"/>
      <c r="DP77" s="34">
        <v>1</v>
      </c>
      <c r="DQ77" s="34">
        <v>1</v>
      </c>
      <c r="DR77" s="34">
        <v>0</v>
      </c>
      <c r="DS77" s="34">
        <v>1</v>
      </c>
      <c r="DT77" s="34">
        <v>0</v>
      </c>
      <c r="DU77" s="34">
        <v>0</v>
      </c>
      <c r="DV77" s="34">
        <v>1</v>
      </c>
      <c r="DW77" s="34">
        <v>0</v>
      </c>
      <c r="DX77" s="34">
        <v>0</v>
      </c>
      <c r="DY77" s="34">
        <v>0</v>
      </c>
      <c r="DZ77" s="34">
        <v>1</v>
      </c>
      <c r="EA77" s="34">
        <v>0</v>
      </c>
      <c r="EB77" s="34">
        <v>0</v>
      </c>
      <c r="EC77" s="34">
        <v>0</v>
      </c>
      <c r="ED77" s="34">
        <v>0</v>
      </c>
      <c r="EE77" s="34">
        <v>0</v>
      </c>
      <c r="EF77" s="34">
        <v>0</v>
      </c>
      <c r="EG77" s="34">
        <v>0</v>
      </c>
      <c r="EH77" s="34">
        <v>0</v>
      </c>
      <c r="EI77" s="34">
        <v>0</v>
      </c>
      <c r="EJ77" s="34">
        <v>0</v>
      </c>
      <c r="EK77" s="34">
        <v>0</v>
      </c>
      <c r="EL77" s="34">
        <v>0</v>
      </c>
      <c r="EM77" s="34"/>
      <c r="EN77" s="34">
        <v>0</v>
      </c>
      <c r="EO77" s="34">
        <v>0</v>
      </c>
      <c r="EP77" s="34">
        <v>0</v>
      </c>
      <c r="EQ77" s="34">
        <v>0</v>
      </c>
      <c r="ER77" s="34">
        <v>0</v>
      </c>
      <c r="ES77" s="34">
        <v>0</v>
      </c>
      <c r="ET77" s="34">
        <v>0</v>
      </c>
      <c r="EU77" s="34">
        <v>0</v>
      </c>
      <c r="EV77" s="34">
        <v>0</v>
      </c>
      <c r="EW77" s="34">
        <v>0</v>
      </c>
      <c r="EX77" s="34">
        <v>0</v>
      </c>
      <c r="EY77" s="34">
        <v>0</v>
      </c>
      <c r="EZ77" s="34">
        <v>0</v>
      </c>
      <c r="FA77" s="34">
        <v>0</v>
      </c>
      <c r="FB77" s="34">
        <v>0</v>
      </c>
      <c r="FC77" s="34">
        <v>0</v>
      </c>
      <c r="FD77" s="34">
        <v>0</v>
      </c>
      <c r="FE77" s="34">
        <v>0</v>
      </c>
      <c r="FF77" s="34">
        <v>0</v>
      </c>
      <c r="FG77" s="34">
        <v>0</v>
      </c>
      <c r="FH77" s="34">
        <v>0</v>
      </c>
      <c r="FI77" s="34">
        <v>0</v>
      </c>
      <c r="FJ77" s="34">
        <v>0</v>
      </c>
      <c r="FK77" s="34">
        <v>0</v>
      </c>
      <c r="FL77" s="34">
        <v>0</v>
      </c>
      <c r="FM77" s="34">
        <v>0</v>
      </c>
      <c r="FN77" s="34">
        <v>0</v>
      </c>
      <c r="FO77" s="34">
        <v>0</v>
      </c>
      <c r="FP77" s="34">
        <v>0</v>
      </c>
      <c r="FQ77" s="34">
        <v>0</v>
      </c>
      <c r="FR77" s="34">
        <v>0</v>
      </c>
      <c r="FS77" s="34">
        <v>0</v>
      </c>
      <c r="FT77" s="34">
        <v>0</v>
      </c>
      <c r="FU77" s="34">
        <v>0</v>
      </c>
      <c r="FV77" s="34">
        <v>0</v>
      </c>
      <c r="FW77" s="34">
        <v>1</v>
      </c>
      <c r="FX77" s="34">
        <v>1</v>
      </c>
      <c r="FY77" s="34">
        <v>1</v>
      </c>
      <c r="FZ77" s="34">
        <v>0</v>
      </c>
      <c r="GA77" s="34">
        <v>0</v>
      </c>
      <c r="GB77" s="34">
        <v>0</v>
      </c>
      <c r="GC77" s="34">
        <v>0</v>
      </c>
      <c r="GD77" s="34">
        <v>1</v>
      </c>
      <c r="GE77" s="34">
        <v>0</v>
      </c>
      <c r="GF77" s="34">
        <v>1</v>
      </c>
      <c r="GG77" s="34">
        <v>0</v>
      </c>
      <c r="GH77" s="34">
        <v>0</v>
      </c>
      <c r="GI77" s="34">
        <v>0</v>
      </c>
      <c r="GJ77" s="34">
        <v>0</v>
      </c>
      <c r="GK77" s="34">
        <v>0</v>
      </c>
      <c r="GL77" s="34">
        <v>0</v>
      </c>
      <c r="GM77" s="34">
        <v>0</v>
      </c>
      <c r="GN77" s="34">
        <v>0</v>
      </c>
      <c r="GO77" s="34">
        <v>0</v>
      </c>
      <c r="GP77" s="34">
        <v>0</v>
      </c>
      <c r="GQ77" s="34">
        <v>0</v>
      </c>
      <c r="GR77" s="34">
        <v>0</v>
      </c>
      <c r="GS77" s="34">
        <v>0</v>
      </c>
      <c r="GT77" s="34">
        <v>1</v>
      </c>
      <c r="GU77" s="34">
        <v>1</v>
      </c>
      <c r="GV77" s="34">
        <v>1</v>
      </c>
      <c r="GW77" s="34">
        <v>1</v>
      </c>
      <c r="GX77" s="34">
        <v>1</v>
      </c>
      <c r="GY77" s="34">
        <v>1</v>
      </c>
      <c r="GZ77" s="34">
        <v>1</v>
      </c>
      <c r="HA77" s="34">
        <v>1</v>
      </c>
      <c r="HB77" s="34">
        <v>0</v>
      </c>
      <c r="HC77" s="34">
        <v>0</v>
      </c>
      <c r="HD77" s="34">
        <v>0</v>
      </c>
      <c r="HE77" s="34">
        <v>0</v>
      </c>
      <c r="HF77" s="34">
        <v>0</v>
      </c>
      <c r="HG77" s="34">
        <v>0</v>
      </c>
      <c r="HH77" s="34">
        <v>0</v>
      </c>
      <c r="HI77" s="34">
        <v>0</v>
      </c>
      <c r="HJ77" s="34">
        <v>0</v>
      </c>
      <c r="HK77" s="34">
        <v>0</v>
      </c>
      <c r="HL77" s="34">
        <v>0</v>
      </c>
      <c r="HM77" s="34">
        <v>0</v>
      </c>
      <c r="HN77" s="34">
        <v>0</v>
      </c>
      <c r="HO77" s="34">
        <v>0</v>
      </c>
      <c r="HP77" s="34">
        <v>0</v>
      </c>
      <c r="HQ77" s="34">
        <v>0</v>
      </c>
      <c r="HR77" s="34">
        <v>0</v>
      </c>
      <c r="HS77" s="34">
        <v>0</v>
      </c>
      <c r="HT77" s="34">
        <v>0</v>
      </c>
      <c r="HU77" s="34">
        <v>0</v>
      </c>
      <c r="HV77" s="34">
        <v>0</v>
      </c>
      <c r="HW77" s="34">
        <v>0</v>
      </c>
      <c r="HX77" s="34">
        <v>1</v>
      </c>
      <c r="HY77" s="34">
        <v>0</v>
      </c>
      <c r="HZ77" s="34">
        <v>0</v>
      </c>
      <c r="IA77" s="34">
        <v>0</v>
      </c>
      <c r="IB77" s="34">
        <v>1</v>
      </c>
      <c r="IC77" s="34">
        <v>0</v>
      </c>
      <c r="ID77" s="34">
        <v>1</v>
      </c>
      <c r="IE77" s="34">
        <v>1</v>
      </c>
      <c r="IF77" s="34">
        <v>1</v>
      </c>
      <c r="IG77" s="34">
        <v>0</v>
      </c>
      <c r="IH77" s="34">
        <v>0</v>
      </c>
      <c r="II77" s="34">
        <v>0</v>
      </c>
      <c r="IJ77" s="34">
        <v>0</v>
      </c>
      <c r="IK77" s="34">
        <v>0</v>
      </c>
      <c r="IL77" s="34">
        <v>1</v>
      </c>
      <c r="IM77" s="34">
        <v>0</v>
      </c>
      <c r="IN77" s="34">
        <v>1</v>
      </c>
      <c r="IO77" s="34">
        <v>0</v>
      </c>
      <c r="IP77" s="34">
        <v>0</v>
      </c>
      <c r="IQ77" s="34">
        <v>0</v>
      </c>
      <c r="IR77" s="34">
        <v>0</v>
      </c>
      <c r="IS77" s="34">
        <v>0</v>
      </c>
      <c r="IT77" s="34">
        <v>0</v>
      </c>
      <c r="IU77" s="34">
        <v>0</v>
      </c>
      <c r="IV77" s="34">
        <v>0</v>
      </c>
      <c r="IW77" s="34">
        <v>0</v>
      </c>
      <c r="IX77" s="34">
        <v>0</v>
      </c>
      <c r="IY77" s="34">
        <v>0</v>
      </c>
      <c r="IZ77" s="34">
        <v>0</v>
      </c>
      <c r="JA77" s="34">
        <v>0</v>
      </c>
      <c r="JB77" s="34">
        <v>1</v>
      </c>
      <c r="JC77" s="34">
        <v>1</v>
      </c>
      <c r="JD77" s="34">
        <v>3</v>
      </c>
      <c r="JE77" s="34">
        <v>1</v>
      </c>
      <c r="JF77" s="34">
        <v>1</v>
      </c>
      <c r="JG77" s="34">
        <v>1</v>
      </c>
      <c r="JH77" s="46">
        <v>1</v>
      </c>
      <c r="JI77" s="46">
        <v>2</v>
      </c>
      <c r="JJ77" s="46">
        <v>1</v>
      </c>
      <c r="JK77" s="46">
        <v>2</v>
      </c>
      <c r="JL77" s="35">
        <v>1</v>
      </c>
      <c r="JM77" s="35">
        <v>2</v>
      </c>
      <c r="JN77" s="46">
        <v>1</v>
      </c>
      <c r="JO77" s="46">
        <v>1</v>
      </c>
      <c r="JP77" s="35">
        <v>1</v>
      </c>
      <c r="JQ77" s="35">
        <v>2</v>
      </c>
      <c r="JR77" s="46">
        <v>1</v>
      </c>
      <c r="JS77" s="35">
        <v>0</v>
      </c>
      <c r="JT77" s="35">
        <v>1</v>
      </c>
      <c r="JU77" s="35">
        <v>3</v>
      </c>
      <c r="JV77" s="35">
        <v>1</v>
      </c>
      <c r="JW77" s="35">
        <v>1</v>
      </c>
      <c r="JX77" s="35">
        <v>1</v>
      </c>
      <c r="JY77" s="35">
        <v>1</v>
      </c>
      <c r="JZ77" s="35">
        <v>3</v>
      </c>
      <c r="KA77" s="35">
        <v>3</v>
      </c>
      <c r="KB77" s="35">
        <v>1</v>
      </c>
      <c r="KC77" s="35">
        <v>0</v>
      </c>
      <c r="KD77" s="46">
        <v>1</v>
      </c>
      <c r="KE77" s="35">
        <v>0</v>
      </c>
      <c r="KF77" s="35">
        <v>1</v>
      </c>
      <c r="KG77" s="36">
        <v>2</v>
      </c>
      <c r="KH77" s="36">
        <v>1</v>
      </c>
      <c r="KI77" s="36">
        <v>2</v>
      </c>
      <c r="KJ77" s="36">
        <v>1</v>
      </c>
      <c r="KK77" s="36">
        <v>1</v>
      </c>
      <c r="KL77" s="36">
        <v>1</v>
      </c>
      <c r="KM77" s="36">
        <v>1</v>
      </c>
      <c r="KN77" s="36">
        <v>1</v>
      </c>
      <c r="KO77" s="36"/>
      <c r="KP77" s="36">
        <v>1</v>
      </c>
      <c r="KQ77" s="36">
        <v>1</v>
      </c>
      <c r="KR77" s="36">
        <v>1</v>
      </c>
      <c r="KS77" s="36">
        <v>1</v>
      </c>
      <c r="KT77" s="36">
        <v>1</v>
      </c>
      <c r="KU77" s="36">
        <v>0</v>
      </c>
      <c r="KV77" s="36">
        <v>1</v>
      </c>
      <c r="KW77" s="36">
        <v>0</v>
      </c>
      <c r="KX77" s="36">
        <v>1</v>
      </c>
      <c r="KY77" s="36">
        <v>0</v>
      </c>
      <c r="KZ77" s="36">
        <v>1</v>
      </c>
      <c r="LA77" s="36">
        <v>0</v>
      </c>
      <c r="LB77" s="36">
        <v>1</v>
      </c>
      <c r="LC77" s="36">
        <v>0</v>
      </c>
      <c r="LD77" s="36">
        <v>2</v>
      </c>
      <c r="LE77" s="36">
        <v>0</v>
      </c>
      <c r="LF77" s="36">
        <v>1</v>
      </c>
      <c r="LG77" s="36">
        <v>2</v>
      </c>
      <c r="LH77" s="36">
        <v>2</v>
      </c>
      <c r="LI77" s="36">
        <v>0</v>
      </c>
      <c r="LJ77" s="36">
        <v>2</v>
      </c>
      <c r="LK77" s="36">
        <v>0</v>
      </c>
      <c r="LL77" s="36">
        <v>0</v>
      </c>
      <c r="LM77" s="36">
        <v>1</v>
      </c>
      <c r="LN77" s="36">
        <v>0</v>
      </c>
      <c r="LO77" s="36">
        <v>0</v>
      </c>
      <c r="LP77" s="36">
        <v>0</v>
      </c>
      <c r="LQ77" s="36">
        <v>0</v>
      </c>
      <c r="LR77" s="36">
        <v>0</v>
      </c>
      <c r="LS77" s="36">
        <v>1</v>
      </c>
      <c r="LT77" s="36">
        <v>1</v>
      </c>
      <c r="LU77" s="36">
        <v>1</v>
      </c>
      <c r="LV77" s="36">
        <v>1</v>
      </c>
      <c r="LW77" s="36">
        <v>1</v>
      </c>
      <c r="LX77" s="36">
        <v>1</v>
      </c>
      <c r="LY77" s="36">
        <v>0</v>
      </c>
      <c r="LZ77" s="36">
        <v>1</v>
      </c>
      <c r="MA77" s="36">
        <v>1</v>
      </c>
      <c r="MB77" s="36">
        <v>3</v>
      </c>
      <c r="MC77" s="36">
        <v>1</v>
      </c>
      <c r="MD77" s="36">
        <v>1</v>
      </c>
      <c r="ME77" s="36">
        <v>1</v>
      </c>
      <c r="MF77" s="36">
        <v>1</v>
      </c>
      <c r="MG77" s="36">
        <v>1</v>
      </c>
      <c r="MH77" s="36">
        <v>1</v>
      </c>
      <c r="MI77" s="36">
        <v>1</v>
      </c>
      <c r="MJ77" s="36">
        <v>1</v>
      </c>
      <c r="MK77" s="36">
        <v>1</v>
      </c>
      <c r="ML77" s="36">
        <v>1</v>
      </c>
      <c r="MM77" s="36">
        <v>1</v>
      </c>
      <c r="MN77" s="36">
        <v>1</v>
      </c>
      <c r="MO77" s="36">
        <v>1</v>
      </c>
      <c r="MP77" s="36">
        <v>0</v>
      </c>
      <c r="MQ77" s="36">
        <v>1</v>
      </c>
      <c r="MR77" s="36">
        <v>0</v>
      </c>
      <c r="MS77" s="36">
        <v>1</v>
      </c>
      <c r="MT77" s="36">
        <v>1</v>
      </c>
      <c r="MU77" s="36">
        <v>1</v>
      </c>
      <c r="MV77" s="36">
        <v>0</v>
      </c>
      <c r="MW77" s="36">
        <v>1</v>
      </c>
      <c r="MX77" s="36"/>
      <c r="MY77" s="37">
        <v>1</v>
      </c>
      <c r="MZ77" s="37">
        <v>1</v>
      </c>
      <c r="NA77" s="37">
        <v>1</v>
      </c>
      <c r="NB77" s="37">
        <v>1</v>
      </c>
      <c r="NC77" s="37">
        <v>1</v>
      </c>
      <c r="ND77" s="37">
        <v>0</v>
      </c>
      <c r="NE77" s="46">
        <v>0</v>
      </c>
      <c r="NF77" s="46">
        <v>1</v>
      </c>
      <c r="NG77" s="37">
        <v>0</v>
      </c>
      <c r="NH77" s="37">
        <v>1</v>
      </c>
      <c r="NI77" s="37">
        <v>1</v>
      </c>
      <c r="NJ77" s="37">
        <v>1</v>
      </c>
    </row>
    <row r="78" spans="1:374" x14ac:dyDescent="0.25">
      <c r="A78" s="2">
        <v>128</v>
      </c>
      <c r="B78" s="2" t="s">
        <v>114</v>
      </c>
      <c r="C78" s="31">
        <v>44074.695138888892</v>
      </c>
      <c r="D78" s="32" t="s">
        <v>478</v>
      </c>
      <c r="E78" s="32" t="s">
        <v>337</v>
      </c>
      <c r="F78" s="32" t="s">
        <v>338</v>
      </c>
      <c r="G78" s="32" t="s">
        <v>479</v>
      </c>
      <c r="H78" s="33" t="s">
        <v>270</v>
      </c>
      <c r="I78" s="33" t="s">
        <v>325</v>
      </c>
      <c r="J78" s="33" t="s">
        <v>480</v>
      </c>
      <c r="K78" s="33">
        <v>1</v>
      </c>
      <c r="L78" s="33">
        <v>60</v>
      </c>
      <c r="M78" s="33">
        <v>4</v>
      </c>
      <c r="N78" s="33"/>
      <c r="O78" s="33"/>
      <c r="P78" s="33"/>
      <c r="Q78" s="33">
        <v>2</v>
      </c>
      <c r="R78" s="33"/>
      <c r="S78" s="33"/>
      <c r="T78" s="33"/>
      <c r="U78" s="33"/>
      <c r="V78" s="33"/>
      <c r="W78" s="33"/>
      <c r="X78" s="33"/>
      <c r="Y78" s="33"/>
      <c r="Z78" s="33"/>
      <c r="AA78" s="33"/>
      <c r="AB78" s="33"/>
      <c r="AC78" s="33"/>
      <c r="AD78" s="33"/>
      <c r="AE78" s="33"/>
      <c r="AF78" s="33"/>
      <c r="AG78" s="33"/>
      <c r="AH78" s="33"/>
      <c r="AI78" s="33"/>
      <c r="AJ78" s="33"/>
      <c r="AK78" s="33">
        <v>1</v>
      </c>
      <c r="AL78" s="33"/>
      <c r="AM78" s="33"/>
      <c r="AN78" s="33"/>
      <c r="AO78" s="33"/>
      <c r="AP78" s="33"/>
      <c r="AQ78" s="33"/>
      <c r="AR78" s="33"/>
      <c r="AS78" s="33"/>
      <c r="AT78" s="33"/>
      <c r="AU78" s="33"/>
      <c r="AV78" s="33"/>
      <c r="AW78" s="33">
        <v>2</v>
      </c>
      <c r="AX78" s="33">
        <v>1</v>
      </c>
      <c r="AY78" s="33">
        <v>1</v>
      </c>
      <c r="AZ78" s="34">
        <v>1</v>
      </c>
      <c r="BA78" s="34">
        <v>1</v>
      </c>
      <c r="BB78" s="34">
        <v>0</v>
      </c>
      <c r="BC78" s="34">
        <v>0</v>
      </c>
      <c r="BD78" s="34">
        <v>0</v>
      </c>
      <c r="BE78" s="34">
        <v>0</v>
      </c>
      <c r="BF78" s="34">
        <v>0</v>
      </c>
      <c r="BG78" s="34">
        <v>0</v>
      </c>
      <c r="BH78" s="34">
        <v>0</v>
      </c>
      <c r="BI78" s="34">
        <v>0</v>
      </c>
      <c r="BJ78" s="34">
        <v>0</v>
      </c>
      <c r="BK78" s="34">
        <v>0</v>
      </c>
      <c r="BL78" s="34">
        <v>0</v>
      </c>
      <c r="BM78" s="34"/>
      <c r="BN78" s="34">
        <v>0</v>
      </c>
      <c r="BO78" s="34">
        <v>0</v>
      </c>
      <c r="BP78" s="34">
        <v>0</v>
      </c>
      <c r="BQ78" s="34">
        <v>0</v>
      </c>
      <c r="BR78" s="34">
        <v>0</v>
      </c>
      <c r="BS78" s="34">
        <v>0</v>
      </c>
      <c r="BT78" s="34">
        <v>0</v>
      </c>
      <c r="BU78" s="34">
        <v>0</v>
      </c>
      <c r="BV78" s="34">
        <v>0</v>
      </c>
      <c r="BW78" s="34">
        <v>1</v>
      </c>
      <c r="BX78" s="34">
        <v>1</v>
      </c>
      <c r="BY78" s="34">
        <v>0</v>
      </c>
      <c r="BZ78" s="34">
        <v>0</v>
      </c>
      <c r="CA78" s="34">
        <v>0</v>
      </c>
      <c r="CB78" s="34">
        <v>0</v>
      </c>
      <c r="CC78" s="34">
        <v>1</v>
      </c>
      <c r="CD78" s="34">
        <v>0</v>
      </c>
      <c r="CE78" s="34">
        <v>1</v>
      </c>
      <c r="CF78" s="34">
        <v>0</v>
      </c>
      <c r="CG78" s="34">
        <v>0</v>
      </c>
      <c r="CH78" s="34">
        <v>1</v>
      </c>
      <c r="CI78" s="34">
        <v>0</v>
      </c>
      <c r="CJ78" s="34">
        <v>0</v>
      </c>
      <c r="CK78" s="34">
        <v>0</v>
      </c>
      <c r="CL78" s="34">
        <v>0</v>
      </c>
      <c r="CM78" s="34">
        <v>0</v>
      </c>
      <c r="CN78" s="34">
        <v>0</v>
      </c>
      <c r="CO78" s="34">
        <v>0</v>
      </c>
      <c r="CP78" s="34">
        <v>0</v>
      </c>
      <c r="CQ78" s="34">
        <v>0</v>
      </c>
      <c r="CR78" s="34">
        <v>0</v>
      </c>
      <c r="CS78" s="34">
        <v>1</v>
      </c>
      <c r="CT78" s="34">
        <v>0</v>
      </c>
      <c r="CU78" s="34">
        <v>0</v>
      </c>
      <c r="CV78" s="34">
        <v>0</v>
      </c>
      <c r="CW78" s="34">
        <v>0</v>
      </c>
      <c r="CX78" s="34">
        <v>0</v>
      </c>
      <c r="CY78" s="34">
        <v>2</v>
      </c>
      <c r="CZ78" s="34">
        <v>0</v>
      </c>
      <c r="DA78" s="34">
        <v>3</v>
      </c>
      <c r="DB78" s="34"/>
      <c r="DC78" s="34">
        <v>0</v>
      </c>
      <c r="DD78" s="34">
        <v>0</v>
      </c>
      <c r="DE78" s="34">
        <v>0</v>
      </c>
      <c r="DF78" s="34">
        <v>0</v>
      </c>
      <c r="DG78" s="34">
        <v>0</v>
      </c>
      <c r="DH78" s="34"/>
      <c r="DI78" s="34"/>
      <c r="DJ78" s="34"/>
      <c r="DK78" s="34"/>
      <c r="DL78" s="34"/>
      <c r="DM78" s="34"/>
      <c r="DN78" s="34"/>
      <c r="DO78" s="34"/>
      <c r="DP78" s="34">
        <v>1</v>
      </c>
      <c r="DQ78" s="34">
        <v>1</v>
      </c>
      <c r="DR78" s="34">
        <v>1</v>
      </c>
      <c r="DS78" s="34">
        <v>1</v>
      </c>
      <c r="DT78" s="34">
        <v>0</v>
      </c>
      <c r="DU78" s="34">
        <v>0</v>
      </c>
      <c r="DV78" s="34">
        <v>1</v>
      </c>
      <c r="DW78" s="34">
        <v>0</v>
      </c>
      <c r="DX78" s="34">
        <v>0</v>
      </c>
      <c r="DY78" s="34">
        <v>1</v>
      </c>
      <c r="DZ78" s="34">
        <v>1</v>
      </c>
      <c r="EA78" s="34">
        <v>0</v>
      </c>
      <c r="EB78" s="34">
        <v>0</v>
      </c>
      <c r="EC78" s="34">
        <v>0</v>
      </c>
      <c r="ED78" s="34">
        <v>0</v>
      </c>
      <c r="EE78" s="34">
        <v>0</v>
      </c>
      <c r="EF78" s="34">
        <v>0</v>
      </c>
      <c r="EG78" s="34">
        <v>0</v>
      </c>
      <c r="EH78" s="34">
        <v>0</v>
      </c>
      <c r="EI78" s="34">
        <v>0</v>
      </c>
      <c r="EJ78" s="34">
        <v>0</v>
      </c>
      <c r="EK78" s="34">
        <v>0</v>
      </c>
      <c r="EL78" s="34">
        <v>0</v>
      </c>
      <c r="EM78" s="34"/>
      <c r="EN78" s="34">
        <v>0</v>
      </c>
      <c r="EO78" s="34">
        <v>0</v>
      </c>
      <c r="EP78" s="34">
        <v>0</v>
      </c>
      <c r="EQ78" s="34">
        <v>0</v>
      </c>
      <c r="ER78" s="34">
        <v>0</v>
      </c>
      <c r="ES78" s="34">
        <v>0</v>
      </c>
      <c r="ET78" s="34">
        <v>0</v>
      </c>
      <c r="EU78" s="34">
        <v>0</v>
      </c>
      <c r="EV78" s="34">
        <v>0</v>
      </c>
      <c r="EW78" s="34">
        <v>0</v>
      </c>
      <c r="EX78" s="34">
        <v>0</v>
      </c>
      <c r="EY78" s="34">
        <v>0</v>
      </c>
      <c r="EZ78" s="34">
        <v>0</v>
      </c>
      <c r="FA78" s="34">
        <v>0</v>
      </c>
      <c r="FB78" s="34">
        <v>0</v>
      </c>
      <c r="FC78" s="34">
        <v>0</v>
      </c>
      <c r="FD78" s="34">
        <v>0</v>
      </c>
      <c r="FE78" s="34">
        <v>0</v>
      </c>
      <c r="FF78" s="34">
        <v>0</v>
      </c>
      <c r="FG78" s="34">
        <v>0</v>
      </c>
      <c r="FH78" s="34">
        <v>0</v>
      </c>
      <c r="FI78" s="34">
        <v>0</v>
      </c>
      <c r="FJ78" s="34">
        <v>0</v>
      </c>
      <c r="FK78" s="34">
        <v>0</v>
      </c>
      <c r="FL78" s="34">
        <v>0</v>
      </c>
      <c r="FM78" s="34">
        <v>0</v>
      </c>
      <c r="FN78" s="34">
        <v>0</v>
      </c>
      <c r="FO78" s="34">
        <v>0</v>
      </c>
      <c r="FP78" s="34">
        <v>0</v>
      </c>
      <c r="FQ78" s="34">
        <v>0</v>
      </c>
      <c r="FR78" s="34">
        <v>0</v>
      </c>
      <c r="FS78" s="34">
        <v>0</v>
      </c>
      <c r="FT78" s="34">
        <v>0</v>
      </c>
      <c r="FU78" s="34">
        <v>0</v>
      </c>
      <c r="FV78" s="34">
        <v>0</v>
      </c>
      <c r="FW78" s="34">
        <v>0</v>
      </c>
      <c r="FX78" s="34">
        <v>1</v>
      </c>
      <c r="FY78" s="34">
        <v>1</v>
      </c>
      <c r="FZ78" s="34">
        <v>1</v>
      </c>
      <c r="GA78" s="34">
        <v>1</v>
      </c>
      <c r="GB78" s="34">
        <v>1</v>
      </c>
      <c r="GC78" s="34">
        <v>1</v>
      </c>
      <c r="GD78" s="34">
        <v>1</v>
      </c>
      <c r="GE78" s="34">
        <v>1</v>
      </c>
      <c r="GF78" s="34">
        <v>1</v>
      </c>
      <c r="GG78" s="34">
        <v>1</v>
      </c>
      <c r="GH78" s="34">
        <v>1</v>
      </c>
      <c r="GI78" s="34">
        <v>1</v>
      </c>
      <c r="GJ78" s="34">
        <v>0</v>
      </c>
      <c r="GK78" s="34">
        <v>1</v>
      </c>
      <c r="GL78" s="34">
        <v>0</v>
      </c>
      <c r="GM78" s="34">
        <v>1</v>
      </c>
      <c r="GN78" s="34">
        <v>0</v>
      </c>
      <c r="GO78" s="34">
        <v>0</v>
      </c>
      <c r="GP78" s="34">
        <v>0</v>
      </c>
      <c r="GQ78" s="34">
        <v>0</v>
      </c>
      <c r="GR78" s="34">
        <v>0</v>
      </c>
      <c r="GS78" s="34">
        <v>0</v>
      </c>
      <c r="GT78" s="34">
        <v>1</v>
      </c>
      <c r="GU78" s="34">
        <v>1</v>
      </c>
      <c r="GV78" s="34">
        <v>1</v>
      </c>
      <c r="GW78" s="34">
        <v>1</v>
      </c>
      <c r="GX78" s="34">
        <v>1</v>
      </c>
      <c r="GY78" s="34">
        <v>1</v>
      </c>
      <c r="GZ78" s="34">
        <v>1</v>
      </c>
      <c r="HA78" s="34">
        <v>1</v>
      </c>
      <c r="HB78" s="34">
        <v>0</v>
      </c>
      <c r="HC78" s="34">
        <v>0</v>
      </c>
      <c r="HD78" s="34">
        <v>0</v>
      </c>
      <c r="HE78" s="34">
        <v>0</v>
      </c>
      <c r="HF78" s="34">
        <v>0</v>
      </c>
      <c r="HG78" s="34">
        <v>0</v>
      </c>
      <c r="HH78" s="34">
        <v>0</v>
      </c>
      <c r="HI78" s="34">
        <v>0</v>
      </c>
      <c r="HJ78" s="34">
        <v>0</v>
      </c>
      <c r="HK78" s="34">
        <v>0</v>
      </c>
      <c r="HL78" s="34">
        <v>0</v>
      </c>
      <c r="HM78" s="34">
        <v>0</v>
      </c>
      <c r="HN78" s="34">
        <v>0</v>
      </c>
      <c r="HO78" s="34">
        <v>0</v>
      </c>
      <c r="HP78" s="34">
        <v>0</v>
      </c>
      <c r="HQ78" s="34">
        <v>0</v>
      </c>
      <c r="HR78" s="34">
        <v>0</v>
      </c>
      <c r="HS78" s="34">
        <v>0</v>
      </c>
      <c r="HT78" s="34">
        <v>0</v>
      </c>
      <c r="HU78" s="34">
        <v>0</v>
      </c>
      <c r="HV78" s="34">
        <v>0</v>
      </c>
      <c r="HW78" s="34">
        <v>0</v>
      </c>
      <c r="HX78" s="34">
        <v>1</v>
      </c>
      <c r="HY78" s="34">
        <v>0</v>
      </c>
      <c r="HZ78" s="34">
        <v>0</v>
      </c>
      <c r="IA78" s="34">
        <v>0</v>
      </c>
      <c r="IB78" s="34">
        <v>0</v>
      </c>
      <c r="IC78" s="34">
        <v>1</v>
      </c>
      <c r="ID78" s="34">
        <v>0</v>
      </c>
      <c r="IE78" s="34">
        <v>1</v>
      </c>
      <c r="IF78" s="34">
        <v>1</v>
      </c>
      <c r="IG78" s="34">
        <v>1</v>
      </c>
      <c r="IH78" s="34">
        <v>0</v>
      </c>
      <c r="II78" s="34">
        <v>0</v>
      </c>
      <c r="IJ78" s="34">
        <v>0</v>
      </c>
      <c r="IK78" s="34">
        <v>0</v>
      </c>
      <c r="IL78" s="34">
        <v>1</v>
      </c>
      <c r="IM78" s="34">
        <v>0</v>
      </c>
      <c r="IN78" s="34">
        <v>1</v>
      </c>
      <c r="IO78" s="34">
        <v>0</v>
      </c>
      <c r="IP78" s="34">
        <v>0</v>
      </c>
      <c r="IQ78" s="34">
        <v>1</v>
      </c>
      <c r="IR78" s="34">
        <v>0</v>
      </c>
      <c r="IS78" s="34">
        <v>0</v>
      </c>
      <c r="IT78" s="34">
        <v>0</v>
      </c>
      <c r="IU78" s="34">
        <v>0</v>
      </c>
      <c r="IV78" s="34">
        <v>0</v>
      </c>
      <c r="IW78" s="34">
        <v>0</v>
      </c>
      <c r="IX78" s="34">
        <v>0</v>
      </c>
      <c r="IY78" s="34">
        <v>0</v>
      </c>
      <c r="IZ78" s="34">
        <v>0</v>
      </c>
      <c r="JA78" s="34">
        <v>0</v>
      </c>
      <c r="JB78" s="34">
        <v>1</v>
      </c>
      <c r="JC78" s="34">
        <v>1</v>
      </c>
      <c r="JD78" s="34">
        <v>1</v>
      </c>
      <c r="JE78" s="34">
        <v>1</v>
      </c>
      <c r="JF78" s="34">
        <v>2</v>
      </c>
      <c r="JG78" s="34">
        <v>1</v>
      </c>
      <c r="JH78" s="46">
        <v>2</v>
      </c>
      <c r="JI78" s="46">
        <v>2</v>
      </c>
      <c r="JJ78" s="46">
        <v>1</v>
      </c>
      <c r="JK78" s="46">
        <v>2</v>
      </c>
      <c r="JL78" s="35">
        <v>1</v>
      </c>
      <c r="JM78" s="35">
        <v>1</v>
      </c>
      <c r="JN78" s="46">
        <v>1</v>
      </c>
      <c r="JO78" s="46">
        <v>1</v>
      </c>
      <c r="JP78" s="35">
        <v>1</v>
      </c>
      <c r="JQ78" s="35">
        <v>1</v>
      </c>
      <c r="JR78" s="46">
        <v>1</v>
      </c>
      <c r="JS78" s="35">
        <v>0</v>
      </c>
      <c r="JT78" s="35">
        <v>1</v>
      </c>
      <c r="JU78" s="35">
        <v>3</v>
      </c>
      <c r="JV78" s="35">
        <v>1</v>
      </c>
      <c r="JW78" s="35">
        <v>1</v>
      </c>
      <c r="JX78" s="35">
        <v>1</v>
      </c>
      <c r="JY78" s="35">
        <v>1</v>
      </c>
      <c r="JZ78" s="35">
        <v>3</v>
      </c>
      <c r="KA78" s="35">
        <v>3</v>
      </c>
      <c r="KB78" s="35">
        <v>1</v>
      </c>
      <c r="KC78" s="35">
        <v>0</v>
      </c>
      <c r="KD78" s="46">
        <v>1</v>
      </c>
      <c r="KE78" s="35">
        <v>0</v>
      </c>
      <c r="KF78" s="35">
        <v>1</v>
      </c>
      <c r="KG78" s="36">
        <v>1</v>
      </c>
      <c r="KH78" s="36">
        <v>1</v>
      </c>
      <c r="KI78" s="36">
        <v>1</v>
      </c>
      <c r="KJ78" s="36">
        <v>1</v>
      </c>
      <c r="KK78" s="36">
        <v>1</v>
      </c>
      <c r="KL78" s="36">
        <v>1</v>
      </c>
      <c r="KM78" s="36">
        <v>1</v>
      </c>
      <c r="KN78" s="36">
        <v>3</v>
      </c>
      <c r="KO78" s="36"/>
      <c r="KP78" s="36">
        <v>1</v>
      </c>
      <c r="KQ78" s="36">
        <v>1</v>
      </c>
      <c r="KR78" s="36">
        <v>1</v>
      </c>
      <c r="KS78" s="36">
        <v>1</v>
      </c>
      <c r="KT78" s="36">
        <v>1</v>
      </c>
      <c r="KU78" s="36">
        <v>0</v>
      </c>
      <c r="KV78" s="36">
        <v>3</v>
      </c>
      <c r="KW78" s="36">
        <v>0</v>
      </c>
      <c r="KX78" s="36">
        <v>3</v>
      </c>
      <c r="KY78" s="36">
        <v>0</v>
      </c>
      <c r="KZ78" s="36">
        <v>3</v>
      </c>
      <c r="LA78" s="36">
        <v>0</v>
      </c>
      <c r="LB78" s="36">
        <v>3</v>
      </c>
      <c r="LC78" s="36">
        <v>0</v>
      </c>
      <c r="LD78" s="36">
        <v>1</v>
      </c>
      <c r="LE78" s="36">
        <v>0</v>
      </c>
      <c r="LF78" s="36">
        <v>1</v>
      </c>
      <c r="LG78" s="36">
        <v>1</v>
      </c>
      <c r="LH78" s="36">
        <v>1</v>
      </c>
      <c r="LI78" s="36">
        <v>0</v>
      </c>
      <c r="LJ78" s="36">
        <v>1</v>
      </c>
      <c r="LK78" s="36">
        <v>0</v>
      </c>
      <c r="LL78" s="36">
        <v>1</v>
      </c>
      <c r="LM78" s="36">
        <v>1</v>
      </c>
      <c r="LN78" s="36">
        <v>1</v>
      </c>
      <c r="LO78" s="36">
        <v>1</v>
      </c>
      <c r="LP78" s="36">
        <v>1</v>
      </c>
      <c r="LQ78" s="36">
        <v>1</v>
      </c>
      <c r="LR78" s="36">
        <v>0</v>
      </c>
      <c r="LS78" s="36">
        <v>1</v>
      </c>
      <c r="LT78" s="36">
        <v>1</v>
      </c>
      <c r="LU78" s="36">
        <v>1</v>
      </c>
      <c r="LV78" s="36">
        <v>1</v>
      </c>
      <c r="LW78" s="36">
        <v>1</v>
      </c>
      <c r="LX78" s="36">
        <v>1</v>
      </c>
      <c r="LY78" s="36">
        <v>0</v>
      </c>
      <c r="LZ78" s="36">
        <v>1</v>
      </c>
      <c r="MA78" s="36">
        <v>1</v>
      </c>
      <c r="MB78" s="36">
        <v>1</v>
      </c>
      <c r="MC78" s="36">
        <v>1</v>
      </c>
      <c r="MD78" s="36">
        <v>1</v>
      </c>
      <c r="ME78" s="36">
        <v>1</v>
      </c>
      <c r="MF78" s="36">
        <v>1</v>
      </c>
      <c r="MG78" s="36">
        <v>1</v>
      </c>
      <c r="MH78" s="36">
        <v>1</v>
      </c>
      <c r="MI78" s="36">
        <v>1</v>
      </c>
      <c r="MJ78" s="36">
        <v>1</v>
      </c>
      <c r="MK78" s="36">
        <v>1</v>
      </c>
      <c r="ML78" s="36">
        <v>3</v>
      </c>
      <c r="MM78" s="36">
        <v>1</v>
      </c>
      <c r="MN78" s="36">
        <v>1</v>
      </c>
      <c r="MO78" s="36">
        <v>1</v>
      </c>
      <c r="MP78" s="36">
        <v>1</v>
      </c>
      <c r="MQ78" s="36">
        <v>1</v>
      </c>
      <c r="MR78" s="36">
        <v>1</v>
      </c>
      <c r="MS78" s="36">
        <v>1</v>
      </c>
      <c r="MT78" s="36">
        <v>1</v>
      </c>
      <c r="MU78" s="36">
        <v>1</v>
      </c>
      <c r="MV78" s="36">
        <v>0</v>
      </c>
      <c r="MW78" s="36">
        <v>1</v>
      </c>
      <c r="MX78" s="36"/>
      <c r="MY78" s="37">
        <v>1</v>
      </c>
      <c r="MZ78" s="37">
        <v>1</v>
      </c>
      <c r="NA78" s="37">
        <v>1</v>
      </c>
      <c r="NB78" s="37">
        <v>1</v>
      </c>
      <c r="NC78" s="37">
        <v>1</v>
      </c>
      <c r="ND78" s="37">
        <v>0</v>
      </c>
      <c r="NE78" s="46">
        <v>0</v>
      </c>
      <c r="NF78" s="46">
        <v>0</v>
      </c>
      <c r="NG78" s="37">
        <v>1</v>
      </c>
      <c r="NH78" s="37">
        <v>1</v>
      </c>
      <c r="NI78" s="37">
        <v>1</v>
      </c>
      <c r="NJ78" s="37">
        <v>0</v>
      </c>
    </row>
    <row r="79" spans="1:374" x14ac:dyDescent="0.25">
      <c r="A79" s="2">
        <v>130</v>
      </c>
      <c r="B79" s="2" t="s">
        <v>114</v>
      </c>
      <c r="C79" s="31">
        <v>44074.65</v>
      </c>
      <c r="D79" s="32" t="s">
        <v>321</v>
      </c>
      <c r="E79" s="32" t="s">
        <v>481</v>
      </c>
      <c r="F79" s="32" t="s">
        <v>482</v>
      </c>
      <c r="G79" s="32" t="s">
        <v>483</v>
      </c>
      <c r="H79" s="33" t="s">
        <v>270</v>
      </c>
      <c r="I79" s="33" t="s">
        <v>325</v>
      </c>
      <c r="J79" s="33" t="s">
        <v>484</v>
      </c>
      <c r="K79" s="33">
        <v>1</v>
      </c>
      <c r="L79" s="33">
        <v>68</v>
      </c>
      <c r="M79" s="33">
        <v>4</v>
      </c>
      <c r="N79" s="33"/>
      <c r="O79" s="33"/>
      <c r="P79" s="33"/>
      <c r="Q79" s="33">
        <v>2</v>
      </c>
      <c r="R79" s="33"/>
      <c r="S79" s="33"/>
      <c r="T79" s="33"/>
      <c r="U79" s="33"/>
      <c r="V79" s="33"/>
      <c r="W79" s="33"/>
      <c r="X79" s="33"/>
      <c r="Y79" s="33"/>
      <c r="Z79" s="33"/>
      <c r="AA79" s="33"/>
      <c r="AB79" s="33"/>
      <c r="AC79" s="33"/>
      <c r="AD79" s="33"/>
      <c r="AE79" s="33"/>
      <c r="AF79" s="33"/>
      <c r="AG79" s="33"/>
      <c r="AH79" s="33"/>
      <c r="AI79" s="33"/>
      <c r="AJ79" s="33"/>
      <c r="AK79" s="33">
        <v>17</v>
      </c>
      <c r="AL79" s="33"/>
      <c r="AM79" s="33"/>
      <c r="AN79" s="33"/>
      <c r="AO79" s="33"/>
      <c r="AP79" s="33"/>
      <c r="AQ79" s="33"/>
      <c r="AR79" s="33"/>
      <c r="AS79" s="33"/>
      <c r="AT79" s="33"/>
      <c r="AU79" s="33"/>
      <c r="AV79" s="33"/>
      <c r="AW79" s="33">
        <v>1</v>
      </c>
      <c r="AX79" s="33">
        <v>1</v>
      </c>
      <c r="AY79" s="33">
        <v>0</v>
      </c>
      <c r="AZ79" s="34">
        <v>1</v>
      </c>
      <c r="BA79" s="34">
        <v>1</v>
      </c>
      <c r="BB79" s="34">
        <v>0</v>
      </c>
      <c r="BC79" s="34">
        <v>0</v>
      </c>
      <c r="BD79" s="34">
        <v>0</v>
      </c>
      <c r="BE79" s="34">
        <v>0</v>
      </c>
      <c r="BF79" s="34">
        <v>0</v>
      </c>
      <c r="BG79" s="34">
        <v>0</v>
      </c>
      <c r="BH79" s="34">
        <v>0</v>
      </c>
      <c r="BI79" s="34">
        <v>0</v>
      </c>
      <c r="BJ79" s="34">
        <v>0</v>
      </c>
      <c r="BK79" s="34">
        <v>0</v>
      </c>
      <c r="BL79" s="34">
        <v>1</v>
      </c>
      <c r="BM79" s="34"/>
      <c r="BN79" s="34">
        <v>1</v>
      </c>
      <c r="BO79" s="34">
        <v>1</v>
      </c>
      <c r="BP79" s="34">
        <v>1</v>
      </c>
      <c r="BQ79" s="34">
        <v>1</v>
      </c>
      <c r="BR79" s="34">
        <v>0</v>
      </c>
      <c r="BS79" s="34">
        <v>1</v>
      </c>
      <c r="BT79" s="34">
        <v>1</v>
      </c>
      <c r="BU79" s="34">
        <v>0</v>
      </c>
      <c r="BV79" s="34">
        <v>1</v>
      </c>
      <c r="BW79" s="34">
        <v>0</v>
      </c>
      <c r="BX79" s="34">
        <v>0</v>
      </c>
      <c r="BY79" s="34">
        <v>0</v>
      </c>
      <c r="BZ79" s="34">
        <v>0</v>
      </c>
      <c r="CA79" s="34">
        <v>0</v>
      </c>
      <c r="CB79" s="34">
        <v>0</v>
      </c>
      <c r="CC79" s="34">
        <v>0</v>
      </c>
      <c r="CD79" s="34">
        <v>0</v>
      </c>
      <c r="CE79" s="34">
        <v>0</v>
      </c>
      <c r="CF79" s="34">
        <v>0</v>
      </c>
      <c r="CG79" s="34">
        <v>0</v>
      </c>
      <c r="CH79" s="34">
        <v>0</v>
      </c>
      <c r="CI79" s="34">
        <v>0</v>
      </c>
      <c r="CJ79" s="34">
        <v>0</v>
      </c>
      <c r="CK79" s="34">
        <v>0</v>
      </c>
      <c r="CL79" s="34">
        <v>0</v>
      </c>
      <c r="CM79" s="34">
        <v>0</v>
      </c>
      <c r="CN79" s="34">
        <v>0</v>
      </c>
      <c r="CO79" s="34">
        <v>0</v>
      </c>
      <c r="CP79" s="34">
        <v>0</v>
      </c>
      <c r="CQ79" s="34">
        <v>0</v>
      </c>
      <c r="CR79" s="34">
        <v>0</v>
      </c>
      <c r="CS79" s="34">
        <v>0</v>
      </c>
      <c r="CT79" s="34"/>
      <c r="CU79" s="34"/>
      <c r="CV79" s="34"/>
      <c r="CW79" s="34"/>
      <c r="CX79" s="34"/>
      <c r="CY79" s="34"/>
      <c r="CZ79" s="34"/>
      <c r="DA79" s="34"/>
      <c r="DB79" s="34"/>
      <c r="DC79" s="34"/>
      <c r="DD79" s="34"/>
      <c r="DE79" s="34"/>
      <c r="DF79" s="34"/>
      <c r="DG79" s="34"/>
      <c r="DH79" s="34"/>
      <c r="DI79" s="34"/>
      <c r="DJ79" s="34"/>
      <c r="DK79" s="34"/>
      <c r="DL79" s="34"/>
      <c r="DM79" s="34"/>
      <c r="DN79" s="34"/>
      <c r="DO79" s="34"/>
      <c r="DP79" s="34">
        <v>1</v>
      </c>
      <c r="DQ79" s="34">
        <v>1</v>
      </c>
      <c r="DR79" s="34">
        <v>1</v>
      </c>
      <c r="DS79" s="34">
        <v>1</v>
      </c>
      <c r="DT79" s="34">
        <v>0</v>
      </c>
      <c r="DU79" s="34">
        <v>1</v>
      </c>
      <c r="DV79" s="34">
        <v>0</v>
      </c>
      <c r="DW79" s="34">
        <v>0</v>
      </c>
      <c r="DX79" s="34">
        <v>0</v>
      </c>
      <c r="DY79" s="34">
        <v>0</v>
      </c>
      <c r="DZ79" s="34">
        <v>1</v>
      </c>
      <c r="EA79" s="34">
        <v>0</v>
      </c>
      <c r="EB79" s="34">
        <v>1</v>
      </c>
      <c r="EC79" s="34">
        <v>0</v>
      </c>
      <c r="ED79" s="34">
        <v>0</v>
      </c>
      <c r="EE79" s="34">
        <v>0</v>
      </c>
      <c r="EF79" s="34">
        <v>0</v>
      </c>
      <c r="EG79" s="34">
        <v>0</v>
      </c>
      <c r="EH79" s="34">
        <v>0</v>
      </c>
      <c r="EI79" s="34">
        <v>0</v>
      </c>
      <c r="EJ79" s="34">
        <v>0</v>
      </c>
      <c r="EK79" s="34">
        <v>0</v>
      </c>
      <c r="EL79" s="34">
        <v>0</v>
      </c>
      <c r="EM79" s="34"/>
      <c r="EN79" s="34">
        <v>0</v>
      </c>
      <c r="EO79" s="34">
        <v>0</v>
      </c>
      <c r="EP79" s="34">
        <v>0</v>
      </c>
      <c r="EQ79" s="34">
        <v>0</v>
      </c>
      <c r="ER79" s="34">
        <v>0</v>
      </c>
      <c r="ES79" s="34">
        <v>0</v>
      </c>
      <c r="ET79" s="34">
        <v>0</v>
      </c>
      <c r="EU79" s="34">
        <v>0</v>
      </c>
      <c r="EV79" s="34">
        <v>0</v>
      </c>
      <c r="EW79" s="34">
        <v>0</v>
      </c>
      <c r="EX79" s="34">
        <v>0</v>
      </c>
      <c r="EY79" s="34">
        <v>0</v>
      </c>
      <c r="EZ79" s="34">
        <v>0</v>
      </c>
      <c r="FA79" s="34">
        <v>1</v>
      </c>
      <c r="FB79" s="34">
        <v>0</v>
      </c>
      <c r="FC79" s="34">
        <v>0</v>
      </c>
      <c r="FD79" s="34">
        <v>0</v>
      </c>
      <c r="FE79" s="34">
        <v>0</v>
      </c>
      <c r="FF79" s="34">
        <v>1</v>
      </c>
      <c r="FG79" s="34">
        <v>1</v>
      </c>
      <c r="FH79" s="34">
        <v>0</v>
      </c>
      <c r="FI79" s="34">
        <v>1</v>
      </c>
      <c r="FJ79" s="34">
        <v>0</v>
      </c>
      <c r="FK79" s="34">
        <v>0</v>
      </c>
      <c r="FL79" s="34">
        <v>0</v>
      </c>
      <c r="FM79" s="34">
        <v>0</v>
      </c>
      <c r="FN79" s="34">
        <v>1</v>
      </c>
      <c r="FO79" s="34">
        <v>0</v>
      </c>
      <c r="FP79" s="34">
        <v>1</v>
      </c>
      <c r="FQ79" s="34">
        <v>0</v>
      </c>
      <c r="FR79" s="34">
        <v>0</v>
      </c>
      <c r="FS79" s="34">
        <v>1</v>
      </c>
      <c r="FT79" s="34">
        <v>1</v>
      </c>
      <c r="FU79" s="34">
        <v>0</v>
      </c>
      <c r="FV79" s="34">
        <v>0</v>
      </c>
      <c r="FW79" s="34">
        <v>1</v>
      </c>
      <c r="FX79" s="34">
        <v>1</v>
      </c>
      <c r="FY79" s="34">
        <v>1</v>
      </c>
      <c r="FZ79" s="34">
        <v>0</v>
      </c>
      <c r="GA79" s="34">
        <v>0</v>
      </c>
      <c r="GB79" s="34">
        <v>0</v>
      </c>
      <c r="GC79" s="34">
        <v>0</v>
      </c>
      <c r="GD79" s="34">
        <v>0</v>
      </c>
      <c r="GE79" s="34">
        <v>0</v>
      </c>
      <c r="GF79" s="34">
        <v>1</v>
      </c>
      <c r="GG79" s="34">
        <v>0</v>
      </c>
      <c r="GH79" s="34">
        <v>0</v>
      </c>
      <c r="GI79" s="34">
        <v>1</v>
      </c>
      <c r="GJ79" s="34">
        <v>0</v>
      </c>
      <c r="GK79" s="34">
        <v>1</v>
      </c>
      <c r="GL79" s="34">
        <v>1</v>
      </c>
      <c r="GM79" s="34">
        <v>1</v>
      </c>
      <c r="GN79" s="34">
        <v>1</v>
      </c>
      <c r="GO79" s="34">
        <v>0</v>
      </c>
      <c r="GP79" s="34">
        <v>1</v>
      </c>
      <c r="GQ79" s="34">
        <v>1</v>
      </c>
      <c r="GR79" s="34">
        <v>0</v>
      </c>
      <c r="GS79" s="34">
        <v>1</v>
      </c>
      <c r="GT79" s="34">
        <v>1</v>
      </c>
      <c r="GU79" s="34">
        <v>1</v>
      </c>
      <c r="GV79" s="34">
        <v>1</v>
      </c>
      <c r="GW79" s="34">
        <v>1</v>
      </c>
      <c r="GX79" s="34">
        <v>1</v>
      </c>
      <c r="GY79" s="34">
        <v>1</v>
      </c>
      <c r="GZ79" s="34">
        <v>1</v>
      </c>
      <c r="HA79" s="34">
        <v>1</v>
      </c>
      <c r="HB79" s="34">
        <v>1</v>
      </c>
      <c r="HC79" s="34">
        <v>1</v>
      </c>
      <c r="HD79" s="34">
        <v>0</v>
      </c>
      <c r="HE79" s="34">
        <v>0</v>
      </c>
      <c r="HF79" s="34">
        <v>0</v>
      </c>
      <c r="HG79" s="34">
        <v>0</v>
      </c>
      <c r="HH79" s="34">
        <v>0</v>
      </c>
      <c r="HI79" s="34">
        <v>0</v>
      </c>
      <c r="HJ79" s="34">
        <v>0</v>
      </c>
      <c r="HK79" s="34">
        <v>0</v>
      </c>
      <c r="HL79" s="34">
        <v>0</v>
      </c>
      <c r="HM79" s="34">
        <v>1</v>
      </c>
      <c r="HN79" s="34">
        <v>1</v>
      </c>
      <c r="HO79" s="34">
        <v>1</v>
      </c>
      <c r="HP79" s="34">
        <v>0</v>
      </c>
      <c r="HQ79" s="34">
        <v>1</v>
      </c>
      <c r="HR79" s="34">
        <v>1</v>
      </c>
      <c r="HS79" s="34">
        <v>0</v>
      </c>
      <c r="HT79" s="34">
        <v>1</v>
      </c>
      <c r="HU79" s="34">
        <v>1</v>
      </c>
      <c r="HV79" s="34">
        <v>0</v>
      </c>
      <c r="HW79" s="34">
        <v>1</v>
      </c>
      <c r="HX79" s="34">
        <v>1</v>
      </c>
      <c r="HY79" s="34">
        <v>1</v>
      </c>
      <c r="HZ79" s="34">
        <v>0</v>
      </c>
      <c r="IA79" s="34">
        <v>1</v>
      </c>
      <c r="IB79" s="34">
        <v>1</v>
      </c>
      <c r="IC79" s="34">
        <v>1</v>
      </c>
      <c r="ID79" s="34">
        <v>1</v>
      </c>
      <c r="IE79" s="34">
        <v>1</v>
      </c>
      <c r="IF79" s="34">
        <v>1</v>
      </c>
      <c r="IG79" s="34">
        <v>1</v>
      </c>
      <c r="IH79" s="34">
        <v>0</v>
      </c>
      <c r="II79" s="34">
        <v>0</v>
      </c>
      <c r="IJ79" s="34">
        <v>0</v>
      </c>
      <c r="IK79" s="34">
        <v>0</v>
      </c>
      <c r="IL79" s="34">
        <v>0</v>
      </c>
      <c r="IM79" s="34">
        <v>0</v>
      </c>
      <c r="IN79" s="34">
        <v>1</v>
      </c>
      <c r="IO79" s="34">
        <v>0</v>
      </c>
      <c r="IP79" s="34">
        <v>0</v>
      </c>
      <c r="IQ79" s="34">
        <v>0</v>
      </c>
      <c r="IR79" s="34">
        <v>0</v>
      </c>
      <c r="IS79" s="34">
        <v>1</v>
      </c>
      <c r="IT79" s="34">
        <v>1</v>
      </c>
      <c r="IU79" s="34">
        <v>1</v>
      </c>
      <c r="IV79" s="34">
        <v>1</v>
      </c>
      <c r="IW79" s="34">
        <v>0</v>
      </c>
      <c r="IX79" s="34">
        <v>1</v>
      </c>
      <c r="IY79" s="34">
        <v>1</v>
      </c>
      <c r="IZ79" s="34">
        <v>0</v>
      </c>
      <c r="JA79" s="34">
        <v>1</v>
      </c>
      <c r="JB79" s="34">
        <v>1</v>
      </c>
      <c r="JC79" s="34">
        <v>1</v>
      </c>
      <c r="JD79" s="34">
        <v>1</v>
      </c>
      <c r="JE79" s="34">
        <v>1</v>
      </c>
      <c r="JF79" s="34">
        <v>1</v>
      </c>
      <c r="JG79" s="34">
        <v>2</v>
      </c>
      <c r="JH79" s="46">
        <v>1</v>
      </c>
      <c r="JI79" s="46">
        <v>2</v>
      </c>
      <c r="JJ79" s="46">
        <v>1</v>
      </c>
      <c r="JK79" s="46">
        <v>2</v>
      </c>
      <c r="JL79" s="35">
        <v>1</v>
      </c>
      <c r="JM79" s="35">
        <v>2</v>
      </c>
      <c r="JN79" s="46">
        <v>1</v>
      </c>
      <c r="JO79" s="46">
        <v>1</v>
      </c>
      <c r="JP79" s="35">
        <v>1</v>
      </c>
      <c r="JQ79" s="35">
        <v>1</v>
      </c>
      <c r="JR79" s="46">
        <v>1</v>
      </c>
      <c r="JS79" s="35">
        <v>0</v>
      </c>
      <c r="JT79" s="35">
        <v>1</v>
      </c>
      <c r="JU79" s="35">
        <v>3</v>
      </c>
      <c r="JV79" s="35">
        <v>1</v>
      </c>
      <c r="JW79" s="35">
        <v>1</v>
      </c>
      <c r="JX79" s="35">
        <v>1</v>
      </c>
      <c r="JY79" s="35">
        <v>1</v>
      </c>
      <c r="JZ79" s="35">
        <v>3</v>
      </c>
      <c r="KA79" s="35">
        <v>3</v>
      </c>
      <c r="KB79" s="35">
        <v>1</v>
      </c>
      <c r="KC79" s="35">
        <v>1</v>
      </c>
      <c r="KD79" s="46">
        <v>0</v>
      </c>
      <c r="KE79" s="35">
        <v>0</v>
      </c>
      <c r="KF79" s="35">
        <v>1</v>
      </c>
      <c r="KG79" s="36">
        <v>1</v>
      </c>
      <c r="KH79" s="36">
        <v>1</v>
      </c>
      <c r="KI79" s="36">
        <v>1</v>
      </c>
      <c r="KJ79" s="36">
        <v>1</v>
      </c>
      <c r="KK79" s="36">
        <v>1</v>
      </c>
      <c r="KL79" s="36">
        <v>1</v>
      </c>
      <c r="KM79" s="36">
        <v>1</v>
      </c>
      <c r="KN79" s="36">
        <v>3</v>
      </c>
      <c r="KO79" s="36"/>
      <c r="KP79" s="36">
        <v>3</v>
      </c>
      <c r="KQ79" s="36">
        <v>1</v>
      </c>
      <c r="KR79" s="36">
        <v>1</v>
      </c>
      <c r="KS79" s="36">
        <v>1</v>
      </c>
      <c r="KT79" s="36">
        <v>3</v>
      </c>
      <c r="KU79" s="36">
        <v>0</v>
      </c>
      <c r="KV79" s="36">
        <v>3</v>
      </c>
      <c r="KW79" s="36">
        <v>0</v>
      </c>
      <c r="KX79" s="36">
        <v>3</v>
      </c>
      <c r="KY79" s="36">
        <v>0</v>
      </c>
      <c r="KZ79" s="36">
        <v>3</v>
      </c>
      <c r="LA79" s="36">
        <v>0</v>
      </c>
      <c r="LB79" s="36">
        <v>3</v>
      </c>
      <c r="LC79" s="36">
        <v>0</v>
      </c>
      <c r="LD79" s="36">
        <v>3</v>
      </c>
      <c r="LE79" s="36">
        <v>0</v>
      </c>
      <c r="LF79" s="36">
        <v>1</v>
      </c>
      <c r="LG79" s="36">
        <v>1</v>
      </c>
      <c r="LH79" s="36">
        <v>1</v>
      </c>
      <c r="LI79" s="36">
        <v>0</v>
      </c>
      <c r="LJ79" s="36">
        <v>3</v>
      </c>
      <c r="LK79" s="36">
        <v>0</v>
      </c>
      <c r="LL79" s="36">
        <v>1</v>
      </c>
      <c r="LM79" s="36">
        <v>1</v>
      </c>
      <c r="LN79" s="36">
        <v>1</v>
      </c>
      <c r="LO79" s="36">
        <v>1</v>
      </c>
      <c r="LP79" s="36">
        <v>1</v>
      </c>
      <c r="LQ79" s="36">
        <v>0</v>
      </c>
      <c r="LR79" s="36">
        <v>0</v>
      </c>
      <c r="LS79" s="36">
        <v>1</v>
      </c>
      <c r="LT79" s="36">
        <v>1</v>
      </c>
      <c r="LU79" s="36">
        <v>1</v>
      </c>
      <c r="LV79" s="36">
        <v>1</v>
      </c>
      <c r="LW79" s="36">
        <v>1</v>
      </c>
      <c r="LX79" s="36">
        <v>1</v>
      </c>
      <c r="LY79" s="36">
        <v>0</v>
      </c>
      <c r="LZ79" s="36">
        <v>1</v>
      </c>
      <c r="MA79" s="36">
        <v>1</v>
      </c>
      <c r="MB79" s="36">
        <v>3</v>
      </c>
      <c r="MC79" s="36">
        <v>1</v>
      </c>
      <c r="MD79" s="36">
        <v>1</v>
      </c>
      <c r="ME79" s="36">
        <v>1</v>
      </c>
      <c r="MF79" s="36">
        <v>1</v>
      </c>
      <c r="MG79" s="36">
        <v>1</v>
      </c>
      <c r="MH79" s="36">
        <v>1</v>
      </c>
      <c r="MI79" s="36">
        <v>1</v>
      </c>
      <c r="MJ79" s="36">
        <v>1</v>
      </c>
      <c r="MK79" s="36">
        <v>1</v>
      </c>
      <c r="ML79" s="36">
        <v>1</v>
      </c>
      <c r="MM79" s="36">
        <v>1</v>
      </c>
      <c r="MN79" s="36">
        <v>1</v>
      </c>
      <c r="MO79" s="36">
        <v>1</v>
      </c>
      <c r="MP79" s="36">
        <v>1</v>
      </c>
      <c r="MQ79" s="36">
        <v>1</v>
      </c>
      <c r="MR79" s="36">
        <v>1</v>
      </c>
      <c r="MS79" s="36">
        <v>1</v>
      </c>
      <c r="MT79" s="36">
        <v>1</v>
      </c>
      <c r="MU79" s="36">
        <v>1</v>
      </c>
      <c r="MV79" s="36">
        <v>0</v>
      </c>
      <c r="MW79" s="36">
        <v>1</v>
      </c>
      <c r="MX79" s="36"/>
      <c r="MY79" s="37">
        <v>1</v>
      </c>
      <c r="MZ79" s="37">
        <v>1</v>
      </c>
      <c r="NA79" s="37">
        <v>1</v>
      </c>
      <c r="NB79" s="37">
        <v>1</v>
      </c>
      <c r="NC79" s="37">
        <v>1</v>
      </c>
      <c r="ND79" s="37">
        <v>0</v>
      </c>
      <c r="NE79" s="46">
        <v>0</v>
      </c>
      <c r="NF79" s="46">
        <v>0</v>
      </c>
      <c r="NG79" s="37">
        <v>1</v>
      </c>
      <c r="NH79" s="37">
        <v>1</v>
      </c>
      <c r="NI79" s="37">
        <v>1</v>
      </c>
      <c r="NJ79" s="37">
        <v>1</v>
      </c>
    </row>
    <row r="80" spans="1:374" x14ac:dyDescent="0.25">
      <c r="A80" s="2">
        <v>131</v>
      </c>
      <c r="B80" s="2" t="s">
        <v>114</v>
      </c>
      <c r="C80" s="31">
        <v>44074.631944444445</v>
      </c>
      <c r="D80" s="32" t="s">
        <v>309</v>
      </c>
      <c r="E80" s="32" t="s">
        <v>394</v>
      </c>
      <c r="F80" s="32" t="s">
        <v>395</v>
      </c>
      <c r="G80" s="32" t="s">
        <v>485</v>
      </c>
      <c r="H80" s="33" t="s">
        <v>223</v>
      </c>
      <c r="I80" s="33" t="s">
        <v>397</v>
      </c>
      <c r="J80" s="33" t="s">
        <v>486</v>
      </c>
      <c r="K80" s="33">
        <v>2</v>
      </c>
      <c r="L80" s="33">
        <v>17</v>
      </c>
      <c r="M80" s="33">
        <v>2</v>
      </c>
      <c r="N80" s="33"/>
      <c r="O80" s="33">
        <v>3</v>
      </c>
      <c r="P80" s="33"/>
      <c r="Q80" s="33"/>
      <c r="R80" s="33"/>
      <c r="S80" s="33"/>
      <c r="T80" s="33"/>
      <c r="U80" s="33"/>
      <c r="V80" s="33"/>
      <c r="W80" s="33"/>
      <c r="X80" s="33"/>
      <c r="Y80" s="33"/>
      <c r="Z80" s="33"/>
      <c r="AA80" s="33">
        <v>2</v>
      </c>
      <c r="AB80" s="33"/>
      <c r="AC80" s="33"/>
      <c r="AD80" s="33"/>
      <c r="AE80" s="33"/>
      <c r="AF80" s="33"/>
      <c r="AG80" s="33"/>
      <c r="AH80" s="33"/>
      <c r="AI80" s="33"/>
      <c r="AJ80" s="33"/>
      <c r="AK80" s="33"/>
      <c r="AL80" s="33"/>
      <c r="AM80" s="33"/>
      <c r="AN80" s="33"/>
      <c r="AO80" s="33"/>
      <c r="AP80" s="33"/>
      <c r="AQ80" s="33"/>
      <c r="AR80" s="33"/>
      <c r="AS80" s="33"/>
      <c r="AT80" s="33"/>
      <c r="AU80" s="33"/>
      <c r="AV80" s="33"/>
      <c r="AW80" s="33">
        <v>2</v>
      </c>
      <c r="AX80" s="33">
        <v>1</v>
      </c>
      <c r="AY80" s="33">
        <v>0</v>
      </c>
      <c r="AZ80" s="34">
        <v>1</v>
      </c>
      <c r="BA80" s="34">
        <v>1</v>
      </c>
      <c r="BB80" s="34">
        <v>0</v>
      </c>
      <c r="BC80" s="34">
        <v>0</v>
      </c>
      <c r="BD80" s="34">
        <v>0</v>
      </c>
      <c r="BE80" s="34">
        <v>0</v>
      </c>
      <c r="BF80" s="34">
        <v>0</v>
      </c>
      <c r="BG80" s="34">
        <v>0</v>
      </c>
      <c r="BH80" s="34">
        <v>0</v>
      </c>
      <c r="BI80" s="34">
        <v>0</v>
      </c>
      <c r="BJ80" s="34">
        <v>1</v>
      </c>
      <c r="BK80" s="34">
        <v>0</v>
      </c>
      <c r="BL80" s="34">
        <v>0</v>
      </c>
      <c r="BM80" s="34"/>
      <c r="BN80" s="34">
        <v>0</v>
      </c>
      <c r="BO80" s="34">
        <v>0</v>
      </c>
      <c r="BP80" s="34">
        <v>0</v>
      </c>
      <c r="BQ80" s="34">
        <v>0</v>
      </c>
      <c r="BR80" s="34">
        <v>0</v>
      </c>
      <c r="BS80" s="34">
        <v>0</v>
      </c>
      <c r="BT80" s="34">
        <v>0</v>
      </c>
      <c r="BU80" s="34">
        <v>0</v>
      </c>
      <c r="BV80" s="34">
        <v>0</v>
      </c>
      <c r="BW80" s="34">
        <v>1</v>
      </c>
      <c r="BX80" s="34">
        <v>0</v>
      </c>
      <c r="BY80" s="34">
        <v>0</v>
      </c>
      <c r="BZ80" s="34">
        <v>0</v>
      </c>
      <c r="CA80" s="34">
        <v>0</v>
      </c>
      <c r="CB80" s="34">
        <v>0</v>
      </c>
      <c r="CC80" s="34">
        <v>1</v>
      </c>
      <c r="CD80" s="34">
        <v>0</v>
      </c>
      <c r="CE80" s="34">
        <v>0</v>
      </c>
      <c r="CF80" s="34">
        <v>0</v>
      </c>
      <c r="CG80" s="34">
        <v>0</v>
      </c>
      <c r="CH80" s="34">
        <v>1</v>
      </c>
      <c r="CI80" s="34">
        <v>0</v>
      </c>
      <c r="CJ80" s="34">
        <v>0</v>
      </c>
      <c r="CK80" s="34">
        <v>0</v>
      </c>
      <c r="CL80" s="34">
        <v>0</v>
      </c>
      <c r="CM80" s="34">
        <v>0</v>
      </c>
      <c r="CN80" s="34">
        <v>0</v>
      </c>
      <c r="CO80" s="34">
        <v>0</v>
      </c>
      <c r="CP80" s="34">
        <v>0</v>
      </c>
      <c r="CQ80" s="34">
        <v>0</v>
      </c>
      <c r="CR80" s="34">
        <v>0</v>
      </c>
      <c r="CS80" s="34">
        <v>0</v>
      </c>
      <c r="CT80" s="34"/>
      <c r="CU80" s="34"/>
      <c r="CV80" s="34"/>
      <c r="CW80" s="34"/>
      <c r="CX80" s="34"/>
      <c r="CY80" s="34"/>
      <c r="CZ80" s="34"/>
      <c r="DA80" s="34"/>
      <c r="DB80" s="34"/>
      <c r="DC80" s="34"/>
      <c r="DD80" s="34"/>
      <c r="DE80" s="34"/>
      <c r="DF80" s="34"/>
      <c r="DG80" s="34"/>
      <c r="DH80" s="34"/>
      <c r="DI80" s="34"/>
      <c r="DJ80" s="34"/>
      <c r="DK80" s="34"/>
      <c r="DL80" s="34"/>
      <c r="DM80" s="34"/>
      <c r="DN80" s="34"/>
      <c r="DO80" s="34"/>
      <c r="DP80" s="34">
        <v>1</v>
      </c>
      <c r="DQ80" s="34">
        <v>1</v>
      </c>
      <c r="DR80" s="34">
        <v>0</v>
      </c>
      <c r="DS80" s="34">
        <v>1</v>
      </c>
      <c r="DT80" s="34">
        <v>0</v>
      </c>
      <c r="DU80" s="34">
        <v>0</v>
      </c>
      <c r="DV80" s="34">
        <v>0</v>
      </c>
      <c r="DW80" s="34">
        <v>1</v>
      </c>
      <c r="DX80" s="34">
        <v>0</v>
      </c>
      <c r="DY80" s="34">
        <v>0</v>
      </c>
      <c r="DZ80" s="34">
        <v>1</v>
      </c>
      <c r="EA80" s="34">
        <v>0</v>
      </c>
      <c r="EB80" s="34">
        <v>0</v>
      </c>
      <c r="EC80" s="34">
        <v>0</v>
      </c>
      <c r="ED80" s="34">
        <v>0</v>
      </c>
      <c r="EE80" s="34">
        <v>0</v>
      </c>
      <c r="EF80" s="34">
        <v>0</v>
      </c>
      <c r="EG80" s="34">
        <v>0</v>
      </c>
      <c r="EH80" s="34">
        <v>0</v>
      </c>
      <c r="EI80" s="34">
        <v>0</v>
      </c>
      <c r="EJ80" s="34">
        <v>0</v>
      </c>
      <c r="EK80" s="34">
        <v>0</v>
      </c>
      <c r="EL80" s="34">
        <v>0</v>
      </c>
      <c r="EM80" s="34"/>
      <c r="EN80" s="34">
        <v>0</v>
      </c>
      <c r="EO80" s="34">
        <v>0</v>
      </c>
      <c r="EP80" s="34">
        <v>0</v>
      </c>
      <c r="EQ80" s="34">
        <v>0</v>
      </c>
      <c r="ER80" s="34">
        <v>0</v>
      </c>
      <c r="ES80" s="34">
        <v>0</v>
      </c>
      <c r="ET80" s="34">
        <v>0</v>
      </c>
      <c r="EU80" s="34">
        <v>0</v>
      </c>
      <c r="EV80" s="34">
        <v>0</v>
      </c>
      <c r="EW80" s="34">
        <v>0</v>
      </c>
      <c r="EX80" s="34">
        <v>0</v>
      </c>
      <c r="EY80" s="34">
        <v>0</v>
      </c>
      <c r="EZ80" s="34">
        <v>0</v>
      </c>
      <c r="FA80" s="34">
        <v>1</v>
      </c>
      <c r="FB80" s="34">
        <v>1</v>
      </c>
      <c r="FC80" s="34">
        <v>0</v>
      </c>
      <c r="FD80" s="34">
        <v>0</v>
      </c>
      <c r="FE80" s="34">
        <v>0</v>
      </c>
      <c r="FF80" s="34">
        <v>0</v>
      </c>
      <c r="FG80" s="34">
        <v>1</v>
      </c>
      <c r="FH80" s="34">
        <v>0</v>
      </c>
      <c r="FI80" s="34">
        <v>0</v>
      </c>
      <c r="FJ80" s="34">
        <v>0</v>
      </c>
      <c r="FK80" s="34">
        <v>0</v>
      </c>
      <c r="FL80" s="34">
        <v>0</v>
      </c>
      <c r="FM80" s="34">
        <v>0</v>
      </c>
      <c r="FN80" s="34">
        <v>0</v>
      </c>
      <c r="FO80" s="34">
        <v>0</v>
      </c>
      <c r="FP80" s="34">
        <v>0</v>
      </c>
      <c r="FQ80" s="34">
        <v>0</v>
      </c>
      <c r="FR80" s="34">
        <v>0</v>
      </c>
      <c r="FS80" s="34">
        <v>0</v>
      </c>
      <c r="FT80" s="34">
        <v>0</v>
      </c>
      <c r="FU80" s="34">
        <v>0</v>
      </c>
      <c r="FV80" s="34">
        <v>0</v>
      </c>
      <c r="FW80" s="34">
        <v>0</v>
      </c>
      <c r="FX80" s="34">
        <v>1</v>
      </c>
      <c r="FY80" s="34">
        <v>1</v>
      </c>
      <c r="FZ80" s="34">
        <v>0</v>
      </c>
      <c r="GA80" s="34">
        <v>0</v>
      </c>
      <c r="GB80" s="34">
        <v>0</v>
      </c>
      <c r="GC80" s="34">
        <v>0</v>
      </c>
      <c r="GD80" s="34">
        <v>1</v>
      </c>
      <c r="GE80" s="34">
        <v>0</v>
      </c>
      <c r="GF80" s="34">
        <v>1</v>
      </c>
      <c r="GG80" s="34">
        <v>0</v>
      </c>
      <c r="GH80" s="34">
        <v>0</v>
      </c>
      <c r="GI80" s="34">
        <v>1</v>
      </c>
      <c r="GJ80" s="34">
        <v>0</v>
      </c>
      <c r="GK80" s="34">
        <v>0</v>
      </c>
      <c r="GL80" s="34">
        <v>0</v>
      </c>
      <c r="GM80" s="34">
        <v>0</v>
      </c>
      <c r="GN80" s="34">
        <v>0</v>
      </c>
      <c r="GO80" s="34">
        <v>0</v>
      </c>
      <c r="GP80" s="34">
        <v>0</v>
      </c>
      <c r="GQ80" s="34">
        <v>0</v>
      </c>
      <c r="GR80" s="34">
        <v>0</v>
      </c>
      <c r="GS80" s="34">
        <v>0</v>
      </c>
      <c r="GT80" s="34">
        <v>1</v>
      </c>
      <c r="GU80" s="34">
        <v>1</v>
      </c>
      <c r="GV80" s="34">
        <v>1</v>
      </c>
      <c r="GW80" s="34">
        <v>1</v>
      </c>
      <c r="GX80" s="34">
        <v>1</v>
      </c>
      <c r="GY80" s="34">
        <v>1</v>
      </c>
      <c r="GZ80" s="34">
        <v>1</v>
      </c>
      <c r="HA80" s="34">
        <v>1</v>
      </c>
      <c r="HB80" s="34">
        <v>0</v>
      </c>
      <c r="HC80" s="34">
        <v>0</v>
      </c>
      <c r="HD80" s="34">
        <v>0</v>
      </c>
      <c r="HE80" s="34">
        <v>0</v>
      </c>
      <c r="HF80" s="34">
        <v>0</v>
      </c>
      <c r="HG80" s="34">
        <v>0</v>
      </c>
      <c r="HH80" s="34">
        <v>0</v>
      </c>
      <c r="HI80" s="34">
        <v>0</v>
      </c>
      <c r="HJ80" s="34">
        <v>0</v>
      </c>
      <c r="HK80" s="34">
        <v>0</v>
      </c>
      <c r="HL80" s="34">
        <v>0</v>
      </c>
      <c r="HM80" s="34">
        <v>0</v>
      </c>
      <c r="HN80" s="34">
        <v>0</v>
      </c>
      <c r="HO80" s="34">
        <v>0</v>
      </c>
      <c r="HP80" s="34">
        <v>0</v>
      </c>
      <c r="HQ80" s="34">
        <v>0</v>
      </c>
      <c r="HR80" s="34">
        <v>0</v>
      </c>
      <c r="HS80" s="34">
        <v>0</v>
      </c>
      <c r="HT80" s="34">
        <v>0</v>
      </c>
      <c r="HU80" s="34">
        <v>0</v>
      </c>
      <c r="HV80" s="34">
        <v>0</v>
      </c>
      <c r="HW80" s="34">
        <v>0</v>
      </c>
      <c r="HX80" s="34">
        <v>1</v>
      </c>
      <c r="HY80" s="34">
        <v>0</v>
      </c>
      <c r="HZ80" s="34">
        <v>0</v>
      </c>
      <c r="IA80" s="34">
        <v>0</v>
      </c>
      <c r="IB80" s="34">
        <v>0</v>
      </c>
      <c r="IC80" s="34">
        <v>1</v>
      </c>
      <c r="ID80" s="34">
        <v>1</v>
      </c>
      <c r="IE80" s="34">
        <v>1</v>
      </c>
      <c r="IF80" s="34">
        <v>1</v>
      </c>
      <c r="IG80" s="34">
        <v>0</v>
      </c>
      <c r="IH80" s="34">
        <v>0</v>
      </c>
      <c r="II80" s="34">
        <v>0</v>
      </c>
      <c r="IJ80" s="34">
        <v>0</v>
      </c>
      <c r="IK80" s="34">
        <v>0</v>
      </c>
      <c r="IL80" s="34">
        <v>1</v>
      </c>
      <c r="IM80" s="34">
        <v>0</v>
      </c>
      <c r="IN80" s="34">
        <v>1</v>
      </c>
      <c r="IO80" s="34">
        <v>0</v>
      </c>
      <c r="IP80" s="34">
        <v>0</v>
      </c>
      <c r="IQ80" s="34">
        <v>0</v>
      </c>
      <c r="IR80" s="34">
        <v>0</v>
      </c>
      <c r="IS80" s="34">
        <v>0</v>
      </c>
      <c r="IT80" s="34">
        <v>0</v>
      </c>
      <c r="IU80" s="34">
        <v>0</v>
      </c>
      <c r="IV80" s="34">
        <v>0</v>
      </c>
      <c r="IW80" s="34">
        <v>0</v>
      </c>
      <c r="IX80" s="34">
        <v>0</v>
      </c>
      <c r="IY80" s="34">
        <v>0</v>
      </c>
      <c r="IZ80" s="34">
        <v>0</v>
      </c>
      <c r="JA80" s="34">
        <v>0</v>
      </c>
      <c r="JB80" s="34">
        <v>0</v>
      </c>
      <c r="JC80" s="34">
        <v>0</v>
      </c>
      <c r="JD80" s="34">
        <v>3</v>
      </c>
      <c r="JE80" s="34">
        <v>3</v>
      </c>
      <c r="JF80" s="34">
        <v>3</v>
      </c>
      <c r="JG80" s="34">
        <v>3</v>
      </c>
      <c r="JH80" s="46">
        <v>2</v>
      </c>
      <c r="JI80" s="46">
        <v>2</v>
      </c>
      <c r="JJ80" s="46">
        <v>2</v>
      </c>
      <c r="JK80" s="46">
        <v>2</v>
      </c>
      <c r="JL80" s="35">
        <v>1</v>
      </c>
      <c r="JM80" s="35">
        <v>2</v>
      </c>
      <c r="JN80" s="46">
        <v>1</v>
      </c>
      <c r="JO80" s="46">
        <v>2</v>
      </c>
      <c r="JP80" s="35">
        <v>1</v>
      </c>
      <c r="JQ80" s="35">
        <v>2</v>
      </c>
      <c r="JR80" s="46">
        <v>1</v>
      </c>
      <c r="JS80" s="35">
        <v>0</v>
      </c>
      <c r="JT80" s="35">
        <v>1</v>
      </c>
      <c r="JU80" s="35">
        <v>3</v>
      </c>
      <c r="JV80" s="35">
        <v>1</v>
      </c>
      <c r="JW80" s="35">
        <v>1</v>
      </c>
      <c r="JX80" s="35">
        <v>3</v>
      </c>
      <c r="JY80" s="35">
        <v>3</v>
      </c>
      <c r="JZ80" s="35">
        <v>3</v>
      </c>
      <c r="KA80" s="35">
        <v>3</v>
      </c>
      <c r="KB80" s="35">
        <v>1</v>
      </c>
      <c r="KC80" s="35">
        <v>0</v>
      </c>
      <c r="KD80" s="46">
        <v>0</v>
      </c>
      <c r="KE80" s="35">
        <v>0</v>
      </c>
      <c r="KF80" s="35">
        <v>0</v>
      </c>
      <c r="KG80" s="36">
        <v>1</v>
      </c>
      <c r="KH80" s="36">
        <v>1</v>
      </c>
      <c r="KI80" s="36">
        <v>1</v>
      </c>
      <c r="KJ80" s="36">
        <v>2</v>
      </c>
      <c r="KK80" s="36">
        <v>1</v>
      </c>
      <c r="KL80" s="36">
        <v>1</v>
      </c>
      <c r="KM80" s="36">
        <v>1</v>
      </c>
      <c r="KN80" s="36">
        <v>3</v>
      </c>
      <c r="KO80" s="36"/>
      <c r="KP80" s="36">
        <v>1</v>
      </c>
      <c r="KQ80" s="36">
        <v>1</v>
      </c>
      <c r="KR80" s="36">
        <v>1</v>
      </c>
      <c r="KS80" s="36">
        <v>1</v>
      </c>
      <c r="KT80" s="36">
        <v>3</v>
      </c>
      <c r="KU80" s="36">
        <v>0</v>
      </c>
      <c r="KV80" s="36">
        <v>3</v>
      </c>
      <c r="KW80" s="36">
        <v>0</v>
      </c>
      <c r="KX80" s="36">
        <v>3</v>
      </c>
      <c r="KY80" s="36">
        <v>0</v>
      </c>
      <c r="KZ80" s="36">
        <v>3</v>
      </c>
      <c r="LA80" s="36">
        <v>0</v>
      </c>
      <c r="LB80" s="36">
        <v>3</v>
      </c>
      <c r="LC80" s="36">
        <v>0</v>
      </c>
      <c r="LD80" s="36">
        <v>3</v>
      </c>
      <c r="LE80" s="36">
        <v>0</v>
      </c>
      <c r="LF80" s="36">
        <v>1</v>
      </c>
      <c r="LG80" s="36">
        <v>1</v>
      </c>
      <c r="LH80" s="36">
        <v>1</v>
      </c>
      <c r="LI80" s="36">
        <v>0</v>
      </c>
      <c r="LJ80" s="36">
        <v>1</v>
      </c>
      <c r="LK80" s="36">
        <v>0</v>
      </c>
      <c r="LL80" s="36">
        <v>0</v>
      </c>
      <c r="LM80" s="36">
        <v>1</v>
      </c>
      <c r="LN80" s="36">
        <v>0</v>
      </c>
      <c r="LO80" s="36">
        <v>0</v>
      </c>
      <c r="LP80" s="36">
        <v>1</v>
      </c>
      <c r="LQ80" s="36">
        <v>1</v>
      </c>
      <c r="LR80" s="36">
        <v>0</v>
      </c>
      <c r="LS80" s="36">
        <v>1</v>
      </c>
      <c r="LT80" s="36">
        <v>1</v>
      </c>
      <c r="LU80" s="36">
        <v>1</v>
      </c>
      <c r="LV80" s="36">
        <v>1</v>
      </c>
      <c r="LW80" s="36">
        <v>1</v>
      </c>
      <c r="LX80" s="36">
        <v>1</v>
      </c>
      <c r="LY80" s="36">
        <v>0</v>
      </c>
      <c r="LZ80" s="36">
        <v>1</v>
      </c>
      <c r="MA80" s="36">
        <v>1</v>
      </c>
      <c r="MB80" s="36">
        <v>1</v>
      </c>
      <c r="MC80" s="36">
        <v>1</v>
      </c>
      <c r="MD80" s="36">
        <v>1</v>
      </c>
      <c r="ME80" s="36">
        <v>1</v>
      </c>
      <c r="MF80" s="36">
        <v>1</v>
      </c>
      <c r="MG80" s="36">
        <v>1</v>
      </c>
      <c r="MH80" s="36">
        <v>2</v>
      </c>
      <c r="MI80" s="36">
        <v>1</v>
      </c>
      <c r="MJ80" s="36">
        <v>1</v>
      </c>
      <c r="MK80" s="36">
        <v>0</v>
      </c>
      <c r="ML80" s="36">
        <v>1</v>
      </c>
      <c r="MM80" s="36">
        <v>1</v>
      </c>
      <c r="MN80" s="36">
        <v>1</v>
      </c>
      <c r="MO80" s="36">
        <v>1</v>
      </c>
      <c r="MP80" s="36">
        <v>0</v>
      </c>
      <c r="MQ80" s="36">
        <v>1</v>
      </c>
      <c r="MR80" s="36">
        <v>0</v>
      </c>
      <c r="MS80" s="36">
        <v>0</v>
      </c>
      <c r="MT80" s="36">
        <v>1</v>
      </c>
      <c r="MU80" s="36">
        <v>1</v>
      </c>
      <c r="MV80" s="36">
        <v>0</v>
      </c>
      <c r="MW80" s="36">
        <v>1</v>
      </c>
      <c r="MX80" s="36"/>
      <c r="MY80" s="37">
        <v>1</v>
      </c>
      <c r="MZ80" s="37">
        <v>1</v>
      </c>
      <c r="NA80" s="37">
        <v>1</v>
      </c>
      <c r="NB80" s="37">
        <v>1</v>
      </c>
      <c r="NC80" s="37">
        <v>0</v>
      </c>
      <c r="ND80" s="37">
        <v>0</v>
      </c>
      <c r="NE80" s="46">
        <v>1</v>
      </c>
      <c r="NF80" s="46">
        <v>0</v>
      </c>
      <c r="NG80" s="37">
        <v>0</v>
      </c>
      <c r="NH80" s="37">
        <v>0</v>
      </c>
      <c r="NI80" s="37">
        <v>1</v>
      </c>
      <c r="NJ80" s="37">
        <v>0</v>
      </c>
    </row>
    <row r="81" spans="1:374" x14ac:dyDescent="0.25">
      <c r="A81" s="2">
        <v>132</v>
      </c>
      <c r="B81" s="2" t="s">
        <v>114</v>
      </c>
      <c r="C81" s="31">
        <v>44075.643055555556</v>
      </c>
      <c r="D81" s="32" t="s">
        <v>266</v>
      </c>
      <c r="E81" s="32" t="s">
        <v>487</v>
      </c>
      <c r="F81" s="32" t="s">
        <v>488</v>
      </c>
      <c r="G81" s="32" t="s">
        <v>489</v>
      </c>
      <c r="H81" s="33" t="s">
        <v>270</v>
      </c>
      <c r="I81" s="33" t="s">
        <v>271</v>
      </c>
      <c r="J81" s="33" t="s">
        <v>490</v>
      </c>
      <c r="K81" s="33">
        <v>2</v>
      </c>
      <c r="L81" s="33">
        <v>90</v>
      </c>
      <c r="M81" s="33">
        <v>4</v>
      </c>
      <c r="N81" s="33"/>
      <c r="O81" s="33"/>
      <c r="P81" s="33"/>
      <c r="Q81" s="33">
        <v>4</v>
      </c>
      <c r="R81" s="33"/>
      <c r="S81" s="33"/>
      <c r="T81" s="33"/>
      <c r="U81" s="33"/>
      <c r="V81" s="33"/>
      <c r="W81" s="33"/>
      <c r="X81" s="33"/>
      <c r="Y81" s="33"/>
      <c r="Z81" s="33"/>
      <c r="AA81" s="33"/>
      <c r="AB81" s="33"/>
      <c r="AC81" s="33"/>
      <c r="AD81" s="33"/>
      <c r="AE81" s="33"/>
      <c r="AF81" s="33"/>
      <c r="AG81" s="33"/>
      <c r="AH81" s="33"/>
      <c r="AI81" s="33"/>
      <c r="AJ81" s="33"/>
      <c r="AK81" s="33"/>
      <c r="AL81" s="33"/>
      <c r="AM81" s="33">
        <v>5</v>
      </c>
      <c r="AN81" s="33"/>
      <c r="AO81" s="33"/>
      <c r="AP81" s="33"/>
      <c r="AQ81" s="33"/>
      <c r="AR81" s="33"/>
      <c r="AS81" s="33"/>
      <c r="AT81" s="33"/>
      <c r="AU81" s="33"/>
      <c r="AV81" s="33"/>
      <c r="AW81" s="33">
        <v>2</v>
      </c>
      <c r="AX81" s="33">
        <v>1</v>
      </c>
      <c r="AY81" s="33">
        <v>0</v>
      </c>
      <c r="AZ81" s="34">
        <v>1</v>
      </c>
      <c r="BA81" s="34">
        <v>1</v>
      </c>
      <c r="BB81" s="34">
        <v>0</v>
      </c>
      <c r="BC81" s="34">
        <v>0</v>
      </c>
      <c r="BD81" s="34">
        <v>0</v>
      </c>
      <c r="BE81" s="34">
        <v>0</v>
      </c>
      <c r="BF81" s="34">
        <v>0</v>
      </c>
      <c r="BG81" s="34">
        <v>0</v>
      </c>
      <c r="BH81" s="34">
        <v>0</v>
      </c>
      <c r="BI81" s="34">
        <v>0</v>
      </c>
      <c r="BJ81" s="34">
        <v>0</v>
      </c>
      <c r="BK81" s="34">
        <v>1</v>
      </c>
      <c r="BL81" s="34">
        <v>1</v>
      </c>
      <c r="BM81" s="34"/>
      <c r="BN81" s="34">
        <v>1</v>
      </c>
      <c r="BO81" s="34">
        <v>0</v>
      </c>
      <c r="BP81" s="34">
        <v>0</v>
      </c>
      <c r="BQ81" s="34">
        <v>0</v>
      </c>
      <c r="BR81" s="34">
        <v>0</v>
      </c>
      <c r="BS81" s="34">
        <v>1</v>
      </c>
      <c r="BT81" s="34">
        <v>1</v>
      </c>
      <c r="BU81" s="34">
        <v>1</v>
      </c>
      <c r="BV81" s="34">
        <v>0</v>
      </c>
      <c r="BW81" s="34">
        <v>1</v>
      </c>
      <c r="BX81" s="34">
        <v>1</v>
      </c>
      <c r="BY81" s="34">
        <v>0</v>
      </c>
      <c r="BZ81" s="34">
        <v>0</v>
      </c>
      <c r="CA81" s="34">
        <v>0</v>
      </c>
      <c r="CB81" s="34">
        <v>1</v>
      </c>
      <c r="CC81" s="34">
        <v>0</v>
      </c>
      <c r="CD81" s="34">
        <v>0</v>
      </c>
      <c r="CE81" s="34">
        <v>0</v>
      </c>
      <c r="CF81" s="34">
        <v>0</v>
      </c>
      <c r="CG81" s="34">
        <v>0</v>
      </c>
      <c r="CH81" s="34">
        <v>1</v>
      </c>
      <c r="CI81" s="34">
        <v>1</v>
      </c>
      <c r="CJ81" s="34">
        <v>1</v>
      </c>
      <c r="CK81" s="34">
        <v>0</v>
      </c>
      <c r="CL81" s="34">
        <v>0</v>
      </c>
      <c r="CM81" s="34">
        <v>0</v>
      </c>
      <c r="CN81" s="34">
        <v>0</v>
      </c>
      <c r="CO81" s="34">
        <v>1</v>
      </c>
      <c r="CP81" s="34">
        <v>1</v>
      </c>
      <c r="CQ81" s="34">
        <v>1</v>
      </c>
      <c r="CR81" s="34">
        <v>0</v>
      </c>
      <c r="CS81" s="34">
        <v>1</v>
      </c>
      <c r="CT81" s="34">
        <v>0</v>
      </c>
      <c r="CU81" s="34">
        <v>0</v>
      </c>
      <c r="CV81" s="34">
        <v>0</v>
      </c>
      <c r="CW81" s="34">
        <v>0</v>
      </c>
      <c r="CX81" s="34">
        <v>0</v>
      </c>
      <c r="CY81" s="34">
        <v>2</v>
      </c>
      <c r="CZ81" s="34">
        <v>0</v>
      </c>
      <c r="DA81" s="34">
        <v>2</v>
      </c>
      <c r="DB81" s="34"/>
      <c r="DC81" s="34">
        <v>0</v>
      </c>
      <c r="DD81" s="34">
        <v>0</v>
      </c>
      <c r="DE81" s="34">
        <v>0</v>
      </c>
      <c r="DF81" s="34">
        <v>0</v>
      </c>
      <c r="DG81" s="34">
        <v>0</v>
      </c>
      <c r="DH81" s="34"/>
      <c r="DI81" s="34"/>
      <c r="DJ81" s="34"/>
      <c r="DK81" s="34"/>
      <c r="DL81" s="34"/>
      <c r="DM81" s="34"/>
      <c r="DN81" s="34"/>
      <c r="DO81" s="34"/>
      <c r="DP81" s="34">
        <v>1</v>
      </c>
      <c r="DQ81" s="34">
        <v>1</v>
      </c>
      <c r="DR81" s="34">
        <v>1</v>
      </c>
      <c r="DS81" s="34">
        <v>1</v>
      </c>
      <c r="DT81" s="34">
        <v>0</v>
      </c>
      <c r="DU81" s="34">
        <v>1</v>
      </c>
      <c r="DV81" s="34">
        <v>0</v>
      </c>
      <c r="DW81" s="34">
        <v>0</v>
      </c>
      <c r="DX81" s="34">
        <v>0</v>
      </c>
      <c r="DY81" s="34">
        <v>0</v>
      </c>
      <c r="DZ81" s="34">
        <v>1</v>
      </c>
      <c r="EA81" s="34">
        <v>0</v>
      </c>
      <c r="EB81" s="34">
        <v>0</v>
      </c>
      <c r="EC81" s="34">
        <v>0</v>
      </c>
      <c r="ED81" s="34">
        <v>0</v>
      </c>
      <c r="EE81" s="34">
        <v>0</v>
      </c>
      <c r="EF81" s="34">
        <v>0</v>
      </c>
      <c r="EG81" s="34">
        <v>0</v>
      </c>
      <c r="EH81" s="34">
        <v>0</v>
      </c>
      <c r="EI81" s="34">
        <v>0</v>
      </c>
      <c r="EJ81" s="34">
        <v>0</v>
      </c>
      <c r="EK81" s="34">
        <v>0</v>
      </c>
      <c r="EL81" s="34">
        <v>0</v>
      </c>
      <c r="EM81" s="34"/>
      <c r="EN81" s="34">
        <v>0</v>
      </c>
      <c r="EO81" s="34">
        <v>0</v>
      </c>
      <c r="EP81" s="34">
        <v>0</v>
      </c>
      <c r="EQ81" s="34">
        <v>0</v>
      </c>
      <c r="ER81" s="34">
        <v>0</v>
      </c>
      <c r="ES81" s="34">
        <v>0</v>
      </c>
      <c r="ET81" s="34">
        <v>0</v>
      </c>
      <c r="EU81" s="34">
        <v>0</v>
      </c>
      <c r="EV81" s="34">
        <v>0</v>
      </c>
      <c r="EW81" s="34">
        <v>0</v>
      </c>
      <c r="EX81" s="34">
        <v>0</v>
      </c>
      <c r="EY81" s="34">
        <v>0</v>
      </c>
      <c r="EZ81" s="34">
        <v>0</v>
      </c>
      <c r="FA81" s="34">
        <v>1</v>
      </c>
      <c r="FB81" s="34">
        <v>1</v>
      </c>
      <c r="FC81" s="34">
        <v>0</v>
      </c>
      <c r="FD81" s="34">
        <v>0</v>
      </c>
      <c r="FE81" s="34">
        <v>0</v>
      </c>
      <c r="FF81" s="34">
        <v>1</v>
      </c>
      <c r="FG81" s="34">
        <v>1</v>
      </c>
      <c r="FH81" s="34">
        <v>0</v>
      </c>
      <c r="FI81" s="34">
        <v>1</v>
      </c>
      <c r="FJ81" s="34">
        <v>0</v>
      </c>
      <c r="FK81" s="34">
        <v>0</v>
      </c>
      <c r="FL81" s="34">
        <v>1</v>
      </c>
      <c r="FM81" s="34">
        <v>1</v>
      </c>
      <c r="FN81" s="34">
        <v>1</v>
      </c>
      <c r="FO81" s="34">
        <v>1</v>
      </c>
      <c r="FP81" s="34">
        <v>0</v>
      </c>
      <c r="FQ81" s="34">
        <v>1</v>
      </c>
      <c r="FR81" s="34">
        <v>0</v>
      </c>
      <c r="FS81" s="34">
        <v>1</v>
      </c>
      <c r="FT81" s="34">
        <v>1</v>
      </c>
      <c r="FU81" s="34">
        <v>1</v>
      </c>
      <c r="FV81" s="34">
        <v>0</v>
      </c>
      <c r="FW81" s="34">
        <v>0</v>
      </c>
      <c r="FX81" s="34">
        <v>1</v>
      </c>
      <c r="FY81" s="34">
        <v>1</v>
      </c>
      <c r="FZ81" s="34">
        <v>0</v>
      </c>
      <c r="GA81" s="34">
        <v>0</v>
      </c>
      <c r="GB81" s="34">
        <v>0</v>
      </c>
      <c r="GC81" s="34">
        <v>1</v>
      </c>
      <c r="GD81" s="34">
        <v>1</v>
      </c>
      <c r="GE81" s="34">
        <v>0</v>
      </c>
      <c r="GF81" s="34">
        <v>1</v>
      </c>
      <c r="GG81" s="34">
        <v>0</v>
      </c>
      <c r="GH81" s="34">
        <v>0</v>
      </c>
      <c r="GI81" s="34">
        <v>1</v>
      </c>
      <c r="GJ81" s="34">
        <v>1</v>
      </c>
      <c r="GK81" s="34">
        <v>1</v>
      </c>
      <c r="GL81" s="34">
        <v>1</v>
      </c>
      <c r="GM81" s="34">
        <v>0</v>
      </c>
      <c r="GN81" s="34">
        <v>1</v>
      </c>
      <c r="GO81" s="34">
        <v>0</v>
      </c>
      <c r="GP81" s="34">
        <v>1</v>
      </c>
      <c r="GQ81" s="34">
        <v>1</v>
      </c>
      <c r="GR81" s="34">
        <v>1</v>
      </c>
      <c r="GS81" s="34">
        <v>0</v>
      </c>
      <c r="GT81" s="34">
        <v>1</v>
      </c>
      <c r="GU81" s="34">
        <v>1</v>
      </c>
      <c r="GV81" s="34">
        <v>1</v>
      </c>
      <c r="GW81" s="34">
        <v>1</v>
      </c>
      <c r="GX81" s="34">
        <v>1</v>
      </c>
      <c r="GY81" s="34">
        <v>1</v>
      </c>
      <c r="GZ81" s="34">
        <v>1</v>
      </c>
      <c r="HA81" s="34">
        <v>1</v>
      </c>
      <c r="HB81" s="34">
        <v>0</v>
      </c>
      <c r="HC81" s="34">
        <v>0</v>
      </c>
      <c r="HD81" s="34">
        <v>0</v>
      </c>
      <c r="HE81" s="34">
        <v>0</v>
      </c>
      <c r="HF81" s="34">
        <v>0</v>
      </c>
      <c r="HG81" s="34">
        <v>0</v>
      </c>
      <c r="HH81" s="34">
        <v>0</v>
      </c>
      <c r="HI81" s="34">
        <v>0</v>
      </c>
      <c r="HJ81" s="34">
        <v>0</v>
      </c>
      <c r="HK81" s="34">
        <v>0</v>
      </c>
      <c r="HL81" s="34">
        <v>0</v>
      </c>
      <c r="HM81" s="34">
        <v>0</v>
      </c>
      <c r="HN81" s="34">
        <v>0</v>
      </c>
      <c r="HO81" s="34">
        <v>0</v>
      </c>
      <c r="HP81" s="34">
        <v>0</v>
      </c>
      <c r="HQ81" s="34">
        <v>0</v>
      </c>
      <c r="HR81" s="34">
        <v>0</v>
      </c>
      <c r="HS81" s="34">
        <v>0</v>
      </c>
      <c r="HT81" s="34">
        <v>0</v>
      </c>
      <c r="HU81" s="34">
        <v>0</v>
      </c>
      <c r="HV81" s="34">
        <v>0</v>
      </c>
      <c r="HW81" s="34">
        <v>0</v>
      </c>
      <c r="HX81" s="34">
        <v>1</v>
      </c>
      <c r="HY81" s="34">
        <v>0</v>
      </c>
      <c r="HZ81" s="34">
        <v>0</v>
      </c>
      <c r="IA81" s="34">
        <v>0</v>
      </c>
      <c r="IB81" s="34">
        <v>0</v>
      </c>
      <c r="IC81" s="34">
        <v>1</v>
      </c>
      <c r="ID81" s="34">
        <v>1</v>
      </c>
      <c r="IE81" s="34">
        <v>1</v>
      </c>
      <c r="IF81" s="34">
        <v>1</v>
      </c>
      <c r="IG81" s="34">
        <v>0</v>
      </c>
      <c r="IH81" s="34">
        <v>0</v>
      </c>
      <c r="II81" s="34">
        <v>0</v>
      </c>
      <c r="IJ81" s="34">
        <v>0</v>
      </c>
      <c r="IK81" s="34">
        <v>0</v>
      </c>
      <c r="IL81" s="34">
        <v>1</v>
      </c>
      <c r="IM81" s="34">
        <v>0</v>
      </c>
      <c r="IN81" s="34">
        <v>1</v>
      </c>
      <c r="IO81" s="34">
        <v>0</v>
      </c>
      <c r="IP81" s="34">
        <v>0</v>
      </c>
      <c r="IQ81" s="34">
        <v>0</v>
      </c>
      <c r="IR81" s="34">
        <v>0</v>
      </c>
      <c r="IS81" s="34">
        <v>1</v>
      </c>
      <c r="IT81" s="34">
        <v>1</v>
      </c>
      <c r="IU81" s="34">
        <v>0</v>
      </c>
      <c r="IV81" s="34">
        <v>1</v>
      </c>
      <c r="IW81" s="34">
        <v>0</v>
      </c>
      <c r="IX81" s="34">
        <v>1</v>
      </c>
      <c r="IY81" s="34">
        <v>1</v>
      </c>
      <c r="IZ81" s="34">
        <v>1</v>
      </c>
      <c r="JA81" s="34">
        <v>0</v>
      </c>
      <c r="JB81" s="34">
        <v>0</v>
      </c>
      <c r="JC81" s="34">
        <v>1</v>
      </c>
      <c r="JD81" s="34">
        <v>2</v>
      </c>
      <c r="JE81" s="34">
        <v>1</v>
      </c>
      <c r="JF81" s="34">
        <v>1</v>
      </c>
      <c r="JG81" s="34">
        <v>3</v>
      </c>
      <c r="JH81" s="46">
        <v>2</v>
      </c>
      <c r="JI81" s="46">
        <v>2</v>
      </c>
      <c r="JJ81" s="46">
        <v>1</v>
      </c>
      <c r="JK81" s="46">
        <v>2</v>
      </c>
      <c r="JL81" s="35">
        <v>1</v>
      </c>
      <c r="JM81" s="35">
        <v>1</v>
      </c>
      <c r="JN81" s="46">
        <v>1</v>
      </c>
      <c r="JO81" s="46">
        <v>1</v>
      </c>
      <c r="JP81" s="35">
        <v>1</v>
      </c>
      <c r="JQ81" s="35">
        <v>1</v>
      </c>
      <c r="JR81" s="46">
        <v>1</v>
      </c>
      <c r="JS81" s="35">
        <v>0</v>
      </c>
      <c r="JT81" s="35">
        <v>1</v>
      </c>
      <c r="JU81" s="35">
        <v>3</v>
      </c>
      <c r="JV81" s="35">
        <v>1</v>
      </c>
      <c r="JW81" s="35">
        <v>1</v>
      </c>
      <c r="JX81" s="35">
        <v>2</v>
      </c>
      <c r="JY81" s="35">
        <v>2</v>
      </c>
      <c r="JZ81" s="35">
        <v>3</v>
      </c>
      <c r="KA81" s="35">
        <v>3</v>
      </c>
      <c r="KB81" s="35">
        <v>1</v>
      </c>
      <c r="KC81" s="35">
        <v>0</v>
      </c>
      <c r="KD81" s="46">
        <v>1</v>
      </c>
      <c r="KE81" s="35">
        <v>0</v>
      </c>
      <c r="KF81" s="35">
        <v>1</v>
      </c>
      <c r="KG81" s="36">
        <v>1</v>
      </c>
      <c r="KH81" s="36">
        <v>1</v>
      </c>
      <c r="KI81" s="36">
        <v>1</v>
      </c>
      <c r="KJ81" s="36">
        <v>1</v>
      </c>
      <c r="KK81" s="36">
        <v>1</v>
      </c>
      <c r="KL81" s="36">
        <v>1</v>
      </c>
      <c r="KM81" s="36">
        <v>1</v>
      </c>
      <c r="KN81" s="36">
        <v>1</v>
      </c>
      <c r="KO81" s="36"/>
      <c r="KP81" s="36">
        <v>3</v>
      </c>
      <c r="KQ81" s="36">
        <v>1</v>
      </c>
      <c r="KR81" s="36">
        <v>1</v>
      </c>
      <c r="KS81" s="36">
        <v>1</v>
      </c>
      <c r="KT81" s="36">
        <v>3</v>
      </c>
      <c r="KU81" s="36">
        <v>0</v>
      </c>
      <c r="KV81" s="36">
        <v>3</v>
      </c>
      <c r="KW81" s="36">
        <v>0</v>
      </c>
      <c r="KX81" s="36">
        <v>3</v>
      </c>
      <c r="KY81" s="36">
        <v>0</v>
      </c>
      <c r="KZ81" s="36">
        <v>3</v>
      </c>
      <c r="LA81" s="36">
        <v>0</v>
      </c>
      <c r="LB81" s="36">
        <v>3</v>
      </c>
      <c r="LC81" s="36">
        <v>0</v>
      </c>
      <c r="LD81" s="36">
        <v>3</v>
      </c>
      <c r="LE81" s="36">
        <v>0</v>
      </c>
      <c r="LF81" s="36">
        <v>1</v>
      </c>
      <c r="LG81" s="36">
        <v>1</v>
      </c>
      <c r="LH81" s="36">
        <v>1</v>
      </c>
      <c r="LI81" s="36">
        <v>0</v>
      </c>
      <c r="LJ81" s="36">
        <v>3</v>
      </c>
      <c r="LK81" s="36">
        <v>0</v>
      </c>
      <c r="LL81" s="36">
        <v>0</v>
      </c>
      <c r="LM81" s="36">
        <v>1</v>
      </c>
      <c r="LN81" s="36">
        <v>1</v>
      </c>
      <c r="LO81" s="36">
        <v>1</v>
      </c>
      <c r="LP81" s="36">
        <v>1</v>
      </c>
      <c r="LQ81" s="36">
        <v>1</v>
      </c>
      <c r="LR81" s="36">
        <v>0</v>
      </c>
      <c r="LS81" s="36">
        <v>1</v>
      </c>
      <c r="LT81" s="36">
        <v>1</v>
      </c>
      <c r="LU81" s="36">
        <v>1</v>
      </c>
      <c r="LV81" s="36">
        <v>1</v>
      </c>
      <c r="LW81" s="36">
        <v>1</v>
      </c>
      <c r="LX81" s="36">
        <v>1</v>
      </c>
      <c r="LY81" s="36">
        <v>0</v>
      </c>
      <c r="LZ81" s="36">
        <v>1</v>
      </c>
      <c r="MA81" s="36">
        <v>3</v>
      </c>
      <c r="MB81" s="36">
        <v>2</v>
      </c>
      <c r="MC81" s="36">
        <v>1</v>
      </c>
      <c r="MD81" s="36">
        <v>1</v>
      </c>
      <c r="ME81" s="36">
        <v>1</v>
      </c>
      <c r="MF81" s="36">
        <v>1</v>
      </c>
      <c r="MG81" s="36">
        <v>1</v>
      </c>
      <c r="MH81" s="36">
        <v>1</v>
      </c>
      <c r="MI81" s="36">
        <v>1</v>
      </c>
      <c r="MJ81" s="36">
        <v>2</v>
      </c>
      <c r="MK81" s="36">
        <v>1</v>
      </c>
      <c r="ML81" s="36">
        <v>1</v>
      </c>
      <c r="MM81" s="36">
        <v>1</v>
      </c>
      <c r="MN81" s="36">
        <v>1</v>
      </c>
      <c r="MO81" s="36">
        <v>1</v>
      </c>
      <c r="MP81" s="36">
        <v>1</v>
      </c>
      <c r="MQ81" s="36">
        <v>1</v>
      </c>
      <c r="MR81" s="36">
        <v>1</v>
      </c>
      <c r="MS81" s="36">
        <v>1</v>
      </c>
      <c r="MT81" s="36">
        <v>1</v>
      </c>
      <c r="MU81" s="36">
        <v>1</v>
      </c>
      <c r="MV81" s="36">
        <v>0</v>
      </c>
      <c r="MW81" s="36">
        <v>1</v>
      </c>
      <c r="MX81" s="36"/>
      <c r="MY81" s="37">
        <v>0</v>
      </c>
      <c r="MZ81" s="37">
        <v>1</v>
      </c>
      <c r="NA81" s="37">
        <v>1</v>
      </c>
      <c r="NB81" s="37">
        <v>1</v>
      </c>
      <c r="NC81" s="37">
        <v>1</v>
      </c>
      <c r="ND81" s="37">
        <v>0</v>
      </c>
      <c r="NE81" s="46">
        <v>0</v>
      </c>
      <c r="NF81" s="46">
        <v>0</v>
      </c>
      <c r="NG81" s="37">
        <v>1</v>
      </c>
      <c r="NH81" s="37">
        <v>1</v>
      </c>
      <c r="NI81" s="37">
        <v>1</v>
      </c>
      <c r="NJ81" s="37">
        <v>1</v>
      </c>
    </row>
    <row r="82" spans="1:374" x14ac:dyDescent="0.25">
      <c r="A82" s="2">
        <v>133</v>
      </c>
      <c r="B82" s="2" t="s">
        <v>114</v>
      </c>
      <c r="C82" s="31">
        <v>44074.656944444447</v>
      </c>
      <c r="D82" s="32" t="s">
        <v>207</v>
      </c>
      <c r="E82" s="32" t="s">
        <v>474</v>
      </c>
      <c r="F82" s="32" t="s">
        <v>475</v>
      </c>
      <c r="G82" s="32" t="s">
        <v>491</v>
      </c>
      <c r="H82" s="33" t="s">
        <v>119</v>
      </c>
      <c r="I82" s="33" t="s">
        <v>120</v>
      </c>
      <c r="J82" s="33" t="s">
        <v>492</v>
      </c>
      <c r="K82" s="33">
        <v>1</v>
      </c>
      <c r="L82" s="33">
        <v>172</v>
      </c>
      <c r="M82" s="33">
        <v>7</v>
      </c>
      <c r="N82" s="33"/>
      <c r="O82" s="33"/>
      <c r="P82" s="33"/>
      <c r="Q82" s="33"/>
      <c r="R82" s="33"/>
      <c r="S82" s="33"/>
      <c r="T82" s="33">
        <v>2</v>
      </c>
      <c r="U82" s="33"/>
      <c r="V82" s="33"/>
      <c r="W82" s="33"/>
      <c r="X82" s="33"/>
      <c r="Y82" s="33"/>
      <c r="Z82" s="33"/>
      <c r="AA82" s="33"/>
      <c r="AB82" s="33"/>
      <c r="AC82" s="33"/>
      <c r="AD82" s="33"/>
      <c r="AE82" s="33"/>
      <c r="AF82" s="33"/>
      <c r="AG82" s="33"/>
      <c r="AH82" s="33"/>
      <c r="AI82" s="33"/>
      <c r="AJ82" s="33"/>
      <c r="AK82" s="33"/>
      <c r="AL82" s="33"/>
      <c r="AM82" s="33"/>
      <c r="AN82" s="33"/>
      <c r="AO82" s="33"/>
      <c r="AP82" s="33"/>
      <c r="AQ82" s="33"/>
      <c r="AR82" s="33"/>
      <c r="AS82" s="33"/>
      <c r="AT82" s="33"/>
      <c r="AU82" s="33"/>
      <c r="AV82" s="33">
        <v>7</v>
      </c>
      <c r="AW82" s="33">
        <v>2</v>
      </c>
      <c r="AX82" s="33">
        <v>1</v>
      </c>
      <c r="AY82" s="33">
        <v>0</v>
      </c>
      <c r="AZ82" s="34">
        <v>1</v>
      </c>
      <c r="BA82" s="34">
        <v>1</v>
      </c>
      <c r="BB82" s="34">
        <v>0</v>
      </c>
      <c r="BC82" s="34">
        <v>0</v>
      </c>
      <c r="BD82" s="34">
        <v>0</v>
      </c>
      <c r="BE82" s="34">
        <v>0</v>
      </c>
      <c r="BF82" s="34">
        <v>0</v>
      </c>
      <c r="BG82" s="34">
        <v>0</v>
      </c>
      <c r="BH82" s="34">
        <v>0</v>
      </c>
      <c r="BI82" s="34">
        <v>0</v>
      </c>
      <c r="BJ82" s="34">
        <v>0</v>
      </c>
      <c r="BK82" s="34">
        <v>1</v>
      </c>
      <c r="BL82" s="34">
        <v>0</v>
      </c>
      <c r="BM82" s="34"/>
      <c r="BN82" s="34">
        <v>0</v>
      </c>
      <c r="BO82" s="34">
        <v>0</v>
      </c>
      <c r="BP82" s="34">
        <v>0</v>
      </c>
      <c r="BQ82" s="34">
        <v>0</v>
      </c>
      <c r="BR82" s="34">
        <v>0</v>
      </c>
      <c r="BS82" s="34">
        <v>0</v>
      </c>
      <c r="BT82" s="34">
        <v>0</v>
      </c>
      <c r="BU82" s="34">
        <v>0</v>
      </c>
      <c r="BV82" s="34">
        <v>0</v>
      </c>
      <c r="BW82" s="34">
        <v>0</v>
      </c>
      <c r="BX82" s="34">
        <v>0</v>
      </c>
      <c r="BY82" s="34">
        <v>0</v>
      </c>
      <c r="BZ82" s="34">
        <v>0</v>
      </c>
      <c r="CA82" s="34">
        <v>0</v>
      </c>
      <c r="CB82" s="34">
        <v>0</v>
      </c>
      <c r="CC82" s="34">
        <v>0</v>
      </c>
      <c r="CD82" s="34">
        <v>0</v>
      </c>
      <c r="CE82" s="34">
        <v>0</v>
      </c>
      <c r="CF82" s="34">
        <v>0</v>
      </c>
      <c r="CG82" s="34">
        <v>0</v>
      </c>
      <c r="CH82" s="34">
        <v>0</v>
      </c>
      <c r="CI82" s="34">
        <v>0</v>
      </c>
      <c r="CJ82" s="34">
        <v>0</v>
      </c>
      <c r="CK82" s="34">
        <v>0</v>
      </c>
      <c r="CL82" s="34">
        <v>0</v>
      </c>
      <c r="CM82" s="34">
        <v>0</v>
      </c>
      <c r="CN82" s="34">
        <v>0</v>
      </c>
      <c r="CO82" s="34">
        <v>0</v>
      </c>
      <c r="CP82" s="34">
        <v>0</v>
      </c>
      <c r="CQ82" s="34">
        <v>0</v>
      </c>
      <c r="CR82" s="34">
        <v>0</v>
      </c>
      <c r="CS82" s="34">
        <v>0</v>
      </c>
      <c r="CT82" s="34"/>
      <c r="CU82" s="34"/>
      <c r="CV82" s="34"/>
      <c r="CW82" s="34"/>
      <c r="CX82" s="34"/>
      <c r="CY82" s="34"/>
      <c r="CZ82" s="34"/>
      <c r="DA82" s="34"/>
      <c r="DB82" s="34"/>
      <c r="DC82" s="34"/>
      <c r="DD82" s="34"/>
      <c r="DE82" s="34"/>
      <c r="DF82" s="34"/>
      <c r="DG82" s="34"/>
      <c r="DH82" s="34"/>
      <c r="DI82" s="34"/>
      <c r="DJ82" s="34"/>
      <c r="DK82" s="34"/>
      <c r="DL82" s="34"/>
      <c r="DM82" s="34"/>
      <c r="DN82" s="34"/>
      <c r="DO82" s="34"/>
      <c r="DP82" s="34">
        <v>1</v>
      </c>
      <c r="DQ82" s="34">
        <v>1</v>
      </c>
      <c r="DR82" s="34">
        <v>0</v>
      </c>
      <c r="DS82" s="34">
        <v>1</v>
      </c>
      <c r="DT82" s="34">
        <v>0</v>
      </c>
      <c r="DU82" s="34">
        <v>0</v>
      </c>
      <c r="DV82" s="34">
        <v>1</v>
      </c>
      <c r="DW82" s="34">
        <v>0</v>
      </c>
      <c r="DX82" s="34">
        <v>0</v>
      </c>
      <c r="DY82" s="34">
        <v>0</v>
      </c>
      <c r="DZ82" s="34">
        <v>1</v>
      </c>
      <c r="EA82" s="34">
        <v>0</v>
      </c>
      <c r="EB82" s="34">
        <v>0</v>
      </c>
      <c r="EC82" s="34">
        <v>0</v>
      </c>
      <c r="ED82" s="34">
        <v>0</v>
      </c>
      <c r="EE82" s="34">
        <v>0</v>
      </c>
      <c r="EF82" s="34">
        <v>0</v>
      </c>
      <c r="EG82" s="34">
        <v>0</v>
      </c>
      <c r="EH82" s="34">
        <v>0</v>
      </c>
      <c r="EI82" s="34">
        <v>0</v>
      </c>
      <c r="EJ82" s="34">
        <v>0</v>
      </c>
      <c r="EK82" s="34">
        <v>0</v>
      </c>
      <c r="EL82" s="34">
        <v>0</v>
      </c>
      <c r="EM82" s="34"/>
      <c r="EN82" s="34">
        <v>0</v>
      </c>
      <c r="EO82" s="34">
        <v>0</v>
      </c>
      <c r="EP82" s="34">
        <v>0</v>
      </c>
      <c r="EQ82" s="34">
        <v>0</v>
      </c>
      <c r="ER82" s="34">
        <v>0</v>
      </c>
      <c r="ES82" s="34">
        <v>0</v>
      </c>
      <c r="ET82" s="34">
        <v>0</v>
      </c>
      <c r="EU82" s="34">
        <v>0</v>
      </c>
      <c r="EV82" s="34">
        <v>0</v>
      </c>
      <c r="EW82" s="34">
        <v>0</v>
      </c>
      <c r="EX82" s="34">
        <v>0</v>
      </c>
      <c r="EY82" s="34">
        <v>0</v>
      </c>
      <c r="EZ82" s="34">
        <v>0</v>
      </c>
      <c r="FA82" s="34">
        <v>0</v>
      </c>
      <c r="FB82" s="34">
        <v>0</v>
      </c>
      <c r="FC82" s="34">
        <v>0</v>
      </c>
      <c r="FD82" s="34">
        <v>0</v>
      </c>
      <c r="FE82" s="34">
        <v>0</v>
      </c>
      <c r="FF82" s="34">
        <v>0</v>
      </c>
      <c r="FG82" s="34">
        <v>0</v>
      </c>
      <c r="FH82" s="34">
        <v>0</v>
      </c>
      <c r="FI82" s="34">
        <v>0</v>
      </c>
      <c r="FJ82" s="34">
        <v>0</v>
      </c>
      <c r="FK82" s="34">
        <v>0</v>
      </c>
      <c r="FL82" s="34">
        <v>0</v>
      </c>
      <c r="FM82" s="34">
        <v>0</v>
      </c>
      <c r="FN82" s="34">
        <v>0</v>
      </c>
      <c r="FO82" s="34">
        <v>0</v>
      </c>
      <c r="FP82" s="34">
        <v>0</v>
      </c>
      <c r="FQ82" s="34">
        <v>0</v>
      </c>
      <c r="FR82" s="34">
        <v>0</v>
      </c>
      <c r="FS82" s="34">
        <v>0</v>
      </c>
      <c r="FT82" s="34">
        <v>0</v>
      </c>
      <c r="FU82" s="34">
        <v>0</v>
      </c>
      <c r="FV82" s="34">
        <v>0</v>
      </c>
      <c r="FW82" s="34">
        <v>1</v>
      </c>
      <c r="FX82" s="34">
        <v>1</v>
      </c>
      <c r="FY82" s="34">
        <v>1</v>
      </c>
      <c r="FZ82" s="34">
        <v>0</v>
      </c>
      <c r="GA82" s="34">
        <v>0</v>
      </c>
      <c r="GB82" s="34">
        <v>0</v>
      </c>
      <c r="GC82" s="34">
        <v>0</v>
      </c>
      <c r="GD82" s="34">
        <v>1</v>
      </c>
      <c r="GE82" s="34">
        <v>0</v>
      </c>
      <c r="GF82" s="34">
        <v>1</v>
      </c>
      <c r="GG82" s="34">
        <v>0</v>
      </c>
      <c r="GH82" s="34">
        <v>0</v>
      </c>
      <c r="GI82" s="34">
        <v>0</v>
      </c>
      <c r="GJ82" s="34">
        <v>0</v>
      </c>
      <c r="GK82" s="34">
        <v>0</v>
      </c>
      <c r="GL82" s="34">
        <v>0</v>
      </c>
      <c r="GM82" s="34">
        <v>0</v>
      </c>
      <c r="GN82" s="34">
        <v>0</v>
      </c>
      <c r="GO82" s="34">
        <v>0</v>
      </c>
      <c r="GP82" s="34">
        <v>0</v>
      </c>
      <c r="GQ82" s="34">
        <v>0</v>
      </c>
      <c r="GR82" s="34">
        <v>0</v>
      </c>
      <c r="GS82" s="34">
        <v>0</v>
      </c>
      <c r="GT82" s="34">
        <v>1</v>
      </c>
      <c r="GU82" s="34">
        <v>1</v>
      </c>
      <c r="GV82" s="34">
        <v>1</v>
      </c>
      <c r="GW82" s="34">
        <v>1</v>
      </c>
      <c r="GX82" s="34">
        <v>1</v>
      </c>
      <c r="GY82" s="34">
        <v>1</v>
      </c>
      <c r="GZ82" s="34">
        <v>1</v>
      </c>
      <c r="HA82" s="34">
        <v>1</v>
      </c>
      <c r="HB82" s="34">
        <v>0</v>
      </c>
      <c r="HC82" s="34">
        <v>0</v>
      </c>
      <c r="HD82" s="34">
        <v>0</v>
      </c>
      <c r="HE82" s="34">
        <v>0</v>
      </c>
      <c r="HF82" s="34">
        <v>0</v>
      </c>
      <c r="HG82" s="34">
        <v>0</v>
      </c>
      <c r="HH82" s="34">
        <v>0</v>
      </c>
      <c r="HI82" s="34">
        <v>0</v>
      </c>
      <c r="HJ82" s="34">
        <v>0</v>
      </c>
      <c r="HK82" s="34">
        <v>0</v>
      </c>
      <c r="HL82" s="34">
        <v>0</v>
      </c>
      <c r="HM82" s="34">
        <v>0</v>
      </c>
      <c r="HN82" s="34">
        <v>0</v>
      </c>
      <c r="HO82" s="34">
        <v>0</v>
      </c>
      <c r="HP82" s="34">
        <v>0</v>
      </c>
      <c r="HQ82" s="34">
        <v>0</v>
      </c>
      <c r="HR82" s="34">
        <v>0</v>
      </c>
      <c r="HS82" s="34">
        <v>0</v>
      </c>
      <c r="HT82" s="34">
        <v>0</v>
      </c>
      <c r="HU82" s="34">
        <v>0</v>
      </c>
      <c r="HV82" s="34">
        <v>0</v>
      </c>
      <c r="HW82" s="34">
        <v>0</v>
      </c>
      <c r="HX82" s="34">
        <v>1</v>
      </c>
      <c r="HY82" s="34">
        <v>0</v>
      </c>
      <c r="HZ82" s="34">
        <v>0</v>
      </c>
      <c r="IA82" s="34">
        <v>0</v>
      </c>
      <c r="IB82" s="34">
        <v>0</v>
      </c>
      <c r="IC82" s="34">
        <v>1</v>
      </c>
      <c r="ID82" s="34">
        <v>1</v>
      </c>
      <c r="IE82" s="34">
        <v>1</v>
      </c>
      <c r="IF82" s="34">
        <v>1</v>
      </c>
      <c r="IG82" s="34">
        <v>0</v>
      </c>
      <c r="IH82" s="34">
        <v>0</v>
      </c>
      <c r="II82" s="34">
        <v>0</v>
      </c>
      <c r="IJ82" s="34">
        <v>0</v>
      </c>
      <c r="IK82" s="34">
        <v>0</v>
      </c>
      <c r="IL82" s="34">
        <v>1</v>
      </c>
      <c r="IM82" s="34">
        <v>0</v>
      </c>
      <c r="IN82" s="34">
        <v>1</v>
      </c>
      <c r="IO82" s="34">
        <v>0</v>
      </c>
      <c r="IP82" s="34">
        <v>0</v>
      </c>
      <c r="IQ82" s="34">
        <v>0</v>
      </c>
      <c r="IR82" s="34">
        <v>0</v>
      </c>
      <c r="IS82" s="34">
        <v>0</v>
      </c>
      <c r="IT82" s="34">
        <v>0</v>
      </c>
      <c r="IU82" s="34">
        <v>0</v>
      </c>
      <c r="IV82" s="34">
        <v>0</v>
      </c>
      <c r="IW82" s="34">
        <v>0</v>
      </c>
      <c r="IX82" s="34">
        <v>0</v>
      </c>
      <c r="IY82" s="34">
        <v>0</v>
      </c>
      <c r="IZ82" s="34">
        <v>0</v>
      </c>
      <c r="JA82" s="34">
        <v>0</v>
      </c>
      <c r="JB82" s="34">
        <v>1</v>
      </c>
      <c r="JC82" s="34">
        <v>1</v>
      </c>
      <c r="JD82" s="34">
        <v>3</v>
      </c>
      <c r="JE82" s="34">
        <v>1</v>
      </c>
      <c r="JF82" s="34">
        <v>3</v>
      </c>
      <c r="JG82" s="34">
        <v>3</v>
      </c>
      <c r="JH82" s="46">
        <v>1</v>
      </c>
      <c r="JI82" s="46">
        <v>2</v>
      </c>
      <c r="JJ82" s="46">
        <v>1</v>
      </c>
      <c r="JK82" s="46">
        <v>2</v>
      </c>
      <c r="JL82" s="35">
        <v>1</v>
      </c>
      <c r="JM82" s="35">
        <v>2</v>
      </c>
      <c r="JN82" s="46">
        <v>1</v>
      </c>
      <c r="JO82" s="46">
        <v>1</v>
      </c>
      <c r="JP82" s="35">
        <v>1</v>
      </c>
      <c r="JQ82" s="35">
        <v>2</v>
      </c>
      <c r="JR82" s="46">
        <v>1</v>
      </c>
      <c r="JS82" s="35">
        <v>0</v>
      </c>
      <c r="JT82" s="35">
        <v>1</v>
      </c>
      <c r="JU82" s="35">
        <v>3</v>
      </c>
      <c r="JV82" s="35">
        <v>1</v>
      </c>
      <c r="JW82" s="35">
        <v>1</v>
      </c>
      <c r="JX82" s="35">
        <v>1</v>
      </c>
      <c r="JY82" s="35">
        <v>1</v>
      </c>
      <c r="JZ82" s="35">
        <v>3</v>
      </c>
      <c r="KA82" s="35">
        <v>3</v>
      </c>
      <c r="KB82" s="35">
        <v>1</v>
      </c>
      <c r="KC82" s="35">
        <v>0</v>
      </c>
      <c r="KD82" s="46">
        <v>1</v>
      </c>
      <c r="KE82" s="35">
        <v>0</v>
      </c>
      <c r="KF82" s="35">
        <v>1</v>
      </c>
      <c r="KG82" s="36">
        <v>2</v>
      </c>
      <c r="KH82" s="36">
        <v>1</v>
      </c>
      <c r="KI82" s="36">
        <v>2</v>
      </c>
      <c r="KJ82" s="36">
        <v>1</v>
      </c>
      <c r="KK82" s="36">
        <v>1</v>
      </c>
      <c r="KL82" s="36">
        <v>1</v>
      </c>
      <c r="KM82" s="36">
        <v>1</v>
      </c>
      <c r="KN82" s="36">
        <v>1</v>
      </c>
      <c r="KO82" s="36"/>
      <c r="KP82" s="36">
        <v>1</v>
      </c>
      <c r="KQ82" s="36">
        <v>1</v>
      </c>
      <c r="KR82" s="36">
        <v>1</v>
      </c>
      <c r="KS82" s="36">
        <v>1</v>
      </c>
      <c r="KT82" s="36">
        <v>1</v>
      </c>
      <c r="KU82" s="36">
        <v>0</v>
      </c>
      <c r="KV82" s="36">
        <v>1</v>
      </c>
      <c r="KW82" s="36">
        <v>0</v>
      </c>
      <c r="KX82" s="36">
        <v>1</v>
      </c>
      <c r="KY82" s="36">
        <v>0</v>
      </c>
      <c r="KZ82" s="36">
        <v>1</v>
      </c>
      <c r="LA82" s="36">
        <v>0</v>
      </c>
      <c r="LB82" s="36">
        <v>2</v>
      </c>
      <c r="LC82" s="36">
        <v>0</v>
      </c>
      <c r="LD82" s="36">
        <v>2</v>
      </c>
      <c r="LE82" s="36">
        <v>0</v>
      </c>
      <c r="LF82" s="36">
        <v>1</v>
      </c>
      <c r="LG82" s="36">
        <v>2</v>
      </c>
      <c r="LH82" s="36">
        <v>2</v>
      </c>
      <c r="LI82" s="36">
        <v>0</v>
      </c>
      <c r="LJ82" s="36">
        <v>2</v>
      </c>
      <c r="LK82" s="36">
        <v>0</v>
      </c>
      <c r="LL82" s="36">
        <v>0</v>
      </c>
      <c r="LM82" s="36">
        <v>1</v>
      </c>
      <c r="LN82" s="36">
        <v>0</v>
      </c>
      <c r="LO82" s="36">
        <v>0</v>
      </c>
      <c r="LP82" s="36">
        <v>0</v>
      </c>
      <c r="LQ82" s="36">
        <v>0</v>
      </c>
      <c r="LR82" s="36">
        <v>0</v>
      </c>
      <c r="LS82" s="36">
        <v>1</v>
      </c>
      <c r="LT82" s="36">
        <v>1</v>
      </c>
      <c r="LU82" s="36">
        <v>1</v>
      </c>
      <c r="LV82" s="36">
        <v>1</v>
      </c>
      <c r="LW82" s="36">
        <v>1</v>
      </c>
      <c r="LX82" s="36">
        <v>1</v>
      </c>
      <c r="LY82" s="36">
        <v>0</v>
      </c>
      <c r="LZ82" s="36">
        <v>1</v>
      </c>
      <c r="MA82" s="36">
        <v>1</v>
      </c>
      <c r="MB82" s="36">
        <v>3</v>
      </c>
      <c r="MC82" s="36">
        <v>1</v>
      </c>
      <c r="MD82" s="36">
        <v>1</v>
      </c>
      <c r="ME82" s="36">
        <v>1</v>
      </c>
      <c r="MF82" s="36">
        <v>1</v>
      </c>
      <c r="MG82" s="36">
        <v>1</v>
      </c>
      <c r="MH82" s="36">
        <v>1</v>
      </c>
      <c r="MI82" s="36">
        <v>1</v>
      </c>
      <c r="MJ82" s="36">
        <v>1</v>
      </c>
      <c r="MK82" s="36">
        <v>1</v>
      </c>
      <c r="ML82" s="36">
        <v>1</v>
      </c>
      <c r="MM82" s="36">
        <v>1</v>
      </c>
      <c r="MN82" s="36">
        <v>1</v>
      </c>
      <c r="MO82" s="36">
        <v>1</v>
      </c>
      <c r="MP82" s="36">
        <v>0</v>
      </c>
      <c r="MQ82" s="36">
        <v>1</v>
      </c>
      <c r="MR82" s="36">
        <v>0</v>
      </c>
      <c r="MS82" s="36">
        <v>1</v>
      </c>
      <c r="MT82" s="36">
        <v>1</v>
      </c>
      <c r="MU82" s="36">
        <v>1</v>
      </c>
      <c r="MV82" s="36">
        <v>0</v>
      </c>
      <c r="MW82" s="36">
        <v>1</v>
      </c>
      <c r="MX82" s="36"/>
      <c r="MY82" s="37">
        <v>1</v>
      </c>
      <c r="MZ82" s="37">
        <v>1</v>
      </c>
      <c r="NA82" s="37">
        <v>1</v>
      </c>
      <c r="NB82" s="37">
        <v>1</v>
      </c>
      <c r="NC82" s="37">
        <v>1</v>
      </c>
      <c r="ND82" s="37">
        <v>0</v>
      </c>
      <c r="NE82" s="46">
        <v>0</v>
      </c>
      <c r="NF82" s="46">
        <v>1</v>
      </c>
      <c r="NG82" s="37">
        <v>0</v>
      </c>
      <c r="NH82" s="37">
        <v>1</v>
      </c>
      <c r="NI82" s="37">
        <v>1</v>
      </c>
      <c r="NJ82" s="37">
        <v>1</v>
      </c>
    </row>
    <row r="83" spans="1:374" x14ac:dyDescent="0.25">
      <c r="A83" s="2">
        <v>134</v>
      </c>
      <c r="B83" s="2" t="s">
        <v>114</v>
      </c>
      <c r="C83" s="31">
        <v>44074.718055555553</v>
      </c>
      <c r="D83" s="32" t="s">
        <v>309</v>
      </c>
      <c r="E83" s="32" t="s">
        <v>493</v>
      </c>
      <c r="F83" s="32" t="s">
        <v>494</v>
      </c>
      <c r="G83" s="32" t="s">
        <v>495</v>
      </c>
      <c r="H83" s="33" t="s">
        <v>230</v>
      </c>
      <c r="I83" s="33" t="s">
        <v>231</v>
      </c>
      <c r="J83" s="33" t="s">
        <v>496</v>
      </c>
      <c r="K83" s="33">
        <v>1</v>
      </c>
      <c r="L83" s="33">
        <v>107</v>
      </c>
      <c r="M83" s="33">
        <v>5</v>
      </c>
      <c r="N83" s="33"/>
      <c r="O83" s="33"/>
      <c r="P83" s="33"/>
      <c r="Q83" s="33"/>
      <c r="R83" s="33">
        <v>2</v>
      </c>
      <c r="S83" s="33"/>
      <c r="T83" s="33"/>
      <c r="U83" s="33"/>
      <c r="V83" s="33"/>
      <c r="W83" s="33"/>
      <c r="X83" s="33"/>
      <c r="Y83" s="33"/>
      <c r="Z83" s="33"/>
      <c r="AA83" s="33"/>
      <c r="AB83" s="33"/>
      <c r="AC83" s="33"/>
      <c r="AD83" s="33"/>
      <c r="AE83" s="33"/>
      <c r="AF83" s="33"/>
      <c r="AG83" s="33"/>
      <c r="AH83" s="33"/>
      <c r="AI83" s="33"/>
      <c r="AJ83" s="33"/>
      <c r="AK83" s="33"/>
      <c r="AL83" s="33"/>
      <c r="AM83" s="33"/>
      <c r="AN83" s="33"/>
      <c r="AO83" s="33">
        <v>16</v>
      </c>
      <c r="AP83" s="33"/>
      <c r="AQ83" s="33"/>
      <c r="AR83" s="33"/>
      <c r="AS83" s="33"/>
      <c r="AT83" s="33"/>
      <c r="AU83" s="33"/>
      <c r="AV83" s="33"/>
      <c r="AW83" s="33">
        <v>2</v>
      </c>
      <c r="AX83" s="33">
        <v>2</v>
      </c>
      <c r="AY83" s="33">
        <v>1</v>
      </c>
      <c r="AZ83" s="34">
        <v>1</v>
      </c>
      <c r="BA83" s="34">
        <v>1</v>
      </c>
      <c r="BB83" s="34">
        <v>0</v>
      </c>
      <c r="BC83" s="34">
        <v>0</v>
      </c>
      <c r="BD83" s="34">
        <v>0</v>
      </c>
      <c r="BE83" s="34">
        <v>1</v>
      </c>
      <c r="BF83" s="34">
        <v>0</v>
      </c>
      <c r="BG83" s="34">
        <v>0</v>
      </c>
      <c r="BH83" s="34">
        <v>0</v>
      </c>
      <c r="BI83" s="34">
        <v>0</v>
      </c>
      <c r="BJ83" s="34">
        <v>0</v>
      </c>
      <c r="BK83" s="34">
        <v>0</v>
      </c>
      <c r="BL83" s="34">
        <v>1</v>
      </c>
      <c r="BM83" s="34"/>
      <c r="BN83" s="34">
        <v>1</v>
      </c>
      <c r="BO83" s="34">
        <v>1</v>
      </c>
      <c r="BP83" s="34">
        <v>0</v>
      </c>
      <c r="BQ83" s="34">
        <v>1</v>
      </c>
      <c r="BR83" s="34">
        <v>0</v>
      </c>
      <c r="BS83" s="34">
        <v>1</v>
      </c>
      <c r="BT83" s="34">
        <v>1</v>
      </c>
      <c r="BU83" s="34">
        <v>0</v>
      </c>
      <c r="BV83" s="34">
        <v>0</v>
      </c>
      <c r="BW83" s="34">
        <v>1</v>
      </c>
      <c r="BX83" s="34">
        <v>0</v>
      </c>
      <c r="BY83" s="34">
        <v>0</v>
      </c>
      <c r="BZ83" s="34">
        <v>0</v>
      </c>
      <c r="CA83" s="34">
        <v>0</v>
      </c>
      <c r="CB83" s="34">
        <v>0</v>
      </c>
      <c r="CC83" s="34">
        <v>1</v>
      </c>
      <c r="CD83" s="34">
        <v>0</v>
      </c>
      <c r="CE83" s="34">
        <v>0</v>
      </c>
      <c r="CF83" s="34">
        <v>0</v>
      </c>
      <c r="CG83" s="34">
        <v>0</v>
      </c>
      <c r="CH83" s="34">
        <v>1</v>
      </c>
      <c r="CI83" s="34">
        <v>0</v>
      </c>
      <c r="CJ83" s="34">
        <v>0</v>
      </c>
      <c r="CK83" s="34">
        <v>0</v>
      </c>
      <c r="CL83" s="34">
        <v>0</v>
      </c>
      <c r="CM83" s="34">
        <v>0</v>
      </c>
      <c r="CN83" s="34">
        <v>0</v>
      </c>
      <c r="CO83" s="34">
        <v>0</v>
      </c>
      <c r="CP83" s="34">
        <v>0</v>
      </c>
      <c r="CQ83" s="34">
        <v>0</v>
      </c>
      <c r="CR83" s="34">
        <v>0</v>
      </c>
      <c r="CS83" s="34">
        <v>1</v>
      </c>
      <c r="CT83" s="34">
        <v>0</v>
      </c>
      <c r="CU83" s="34">
        <v>0</v>
      </c>
      <c r="CV83" s="34">
        <v>0</v>
      </c>
      <c r="CW83" s="34">
        <v>0</v>
      </c>
      <c r="CX83" s="34">
        <v>0</v>
      </c>
      <c r="CY83" s="34">
        <v>2</v>
      </c>
      <c r="CZ83" s="34">
        <v>0</v>
      </c>
      <c r="DA83" s="34">
        <v>1</v>
      </c>
      <c r="DB83" s="34"/>
      <c r="DC83" s="34">
        <v>0</v>
      </c>
      <c r="DD83" s="34">
        <v>0</v>
      </c>
      <c r="DE83" s="34">
        <v>1</v>
      </c>
      <c r="DF83" s="34">
        <v>0</v>
      </c>
      <c r="DG83" s="34">
        <v>1</v>
      </c>
      <c r="DH83" s="34">
        <v>0</v>
      </c>
      <c r="DI83" s="34">
        <v>0</v>
      </c>
      <c r="DJ83" s="34">
        <v>0</v>
      </c>
      <c r="DK83" s="34">
        <v>0</v>
      </c>
      <c r="DL83" s="34">
        <v>0</v>
      </c>
      <c r="DM83" s="34">
        <v>0</v>
      </c>
      <c r="DN83" s="34">
        <v>0</v>
      </c>
      <c r="DO83" s="34">
        <v>0</v>
      </c>
      <c r="DP83" s="34">
        <v>1</v>
      </c>
      <c r="DQ83" s="34">
        <v>1</v>
      </c>
      <c r="DR83" s="34">
        <v>1</v>
      </c>
      <c r="DS83" s="34">
        <v>1</v>
      </c>
      <c r="DT83" s="34">
        <v>1</v>
      </c>
      <c r="DU83" s="34">
        <v>0</v>
      </c>
      <c r="DV83" s="34">
        <v>0</v>
      </c>
      <c r="DW83" s="34">
        <v>0</v>
      </c>
      <c r="DX83" s="34">
        <v>0</v>
      </c>
      <c r="DY83" s="34">
        <v>0</v>
      </c>
      <c r="DZ83" s="34">
        <v>1</v>
      </c>
      <c r="EA83" s="34">
        <v>0</v>
      </c>
      <c r="EB83" s="34">
        <v>0</v>
      </c>
      <c r="EC83" s="34">
        <v>1</v>
      </c>
      <c r="ED83" s="34">
        <v>1</v>
      </c>
      <c r="EE83" s="34">
        <v>1</v>
      </c>
      <c r="EF83" s="34">
        <v>0</v>
      </c>
      <c r="EG83" s="34">
        <v>0</v>
      </c>
      <c r="EH83" s="34">
        <v>0</v>
      </c>
      <c r="EI83" s="34">
        <v>0</v>
      </c>
      <c r="EJ83" s="34">
        <v>0</v>
      </c>
      <c r="EK83" s="34">
        <v>0</v>
      </c>
      <c r="EL83" s="34">
        <v>0</v>
      </c>
      <c r="EM83" s="34"/>
      <c r="EN83" s="34">
        <v>0</v>
      </c>
      <c r="EO83" s="34">
        <v>0</v>
      </c>
      <c r="EP83" s="34">
        <v>0</v>
      </c>
      <c r="EQ83" s="34">
        <v>0</v>
      </c>
      <c r="ER83" s="34">
        <v>1</v>
      </c>
      <c r="ES83" s="34">
        <v>1</v>
      </c>
      <c r="ET83" s="34">
        <v>0</v>
      </c>
      <c r="EU83" s="34">
        <v>1</v>
      </c>
      <c r="EV83" s="34">
        <v>0</v>
      </c>
      <c r="EW83" s="34">
        <v>1</v>
      </c>
      <c r="EX83" s="34">
        <v>1</v>
      </c>
      <c r="EY83" s="34">
        <v>0</v>
      </c>
      <c r="EZ83" s="34">
        <v>0</v>
      </c>
      <c r="FA83" s="34">
        <v>1</v>
      </c>
      <c r="FB83" s="34">
        <v>1</v>
      </c>
      <c r="FC83" s="34">
        <v>0</v>
      </c>
      <c r="FD83" s="34">
        <v>0</v>
      </c>
      <c r="FE83" s="34">
        <v>0</v>
      </c>
      <c r="FF83" s="34">
        <v>0</v>
      </c>
      <c r="FG83" s="34">
        <v>1</v>
      </c>
      <c r="FH83" s="34">
        <v>0</v>
      </c>
      <c r="FI83" s="34">
        <v>1</v>
      </c>
      <c r="FJ83" s="34">
        <v>0</v>
      </c>
      <c r="FK83" s="34">
        <v>0</v>
      </c>
      <c r="FL83" s="34">
        <v>0</v>
      </c>
      <c r="FM83" s="34">
        <v>0</v>
      </c>
      <c r="FN83" s="34">
        <v>1</v>
      </c>
      <c r="FO83" s="34">
        <v>1</v>
      </c>
      <c r="FP83" s="34">
        <v>0</v>
      </c>
      <c r="FQ83" s="34">
        <v>1</v>
      </c>
      <c r="FR83" s="34">
        <v>0</v>
      </c>
      <c r="FS83" s="34">
        <v>1</v>
      </c>
      <c r="FT83" s="34">
        <v>1</v>
      </c>
      <c r="FU83" s="34">
        <v>0</v>
      </c>
      <c r="FV83" s="34">
        <v>0</v>
      </c>
      <c r="FW83" s="34">
        <v>1</v>
      </c>
      <c r="FX83" s="34">
        <v>1</v>
      </c>
      <c r="FY83" s="34">
        <v>1</v>
      </c>
      <c r="FZ83" s="34">
        <v>0</v>
      </c>
      <c r="GA83" s="34">
        <v>0</v>
      </c>
      <c r="GB83" s="34">
        <v>0</v>
      </c>
      <c r="GC83" s="34">
        <v>1</v>
      </c>
      <c r="GD83" s="34">
        <v>1</v>
      </c>
      <c r="GE83" s="34">
        <v>0</v>
      </c>
      <c r="GF83" s="34">
        <v>1</v>
      </c>
      <c r="GG83" s="34">
        <v>0</v>
      </c>
      <c r="GH83" s="34">
        <v>0</v>
      </c>
      <c r="GI83" s="34">
        <v>1</v>
      </c>
      <c r="GJ83" s="34">
        <v>1</v>
      </c>
      <c r="GK83" s="34">
        <v>1</v>
      </c>
      <c r="GL83" s="34">
        <v>1</v>
      </c>
      <c r="GM83" s="34">
        <v>0</v>
      </c>
      <c r="GN83" s="34">
        <v>1</v>
      </c>
      <c r="GO83" s="34">
        <v>0</v>
      </c>
      <c r="GP83" s="34">
        <v>1</v>
      </c>
      <c r="GQ83" s="34">
        <v>0</v>
      </c>
      <c r="GR83" s="34">
        <v>0</v>
      </c>
      <c r="GS83" s="34">
        <v>0</v>
      </c>
      <c r="GT83" s="34">
        <v>1</v>
      </c>
      <c r="GU83" s="34">
        <v>1</v>
      </c>
      <c r="GV83" s="34">
        <v>1</v>
      </c>
      <c r="GW83" s="34">
        <v>1</v>
      </c>
      <c r="GX83" s="34">
        <v>1</v>
      </c>
      <c r="GY83" s="34">
        <v>1</v>
      </c>
      <c r="GZ83" s="34">
        <v>1</v>
      </c>
      <c r="HA83" s="34">
        <v>1</v>
      </c>
      <c r="HB83" s="34">
        <v>1</v>
      </c>
      <c r="HC83" s="34">
        <v>0</v>
      </c>
      <c r="HD83" s="34">
        <v>0</v>
      </c>
      <c r="HE83" s="34">
        <v>0</v>
      </c>
      <c r="HF83" s="34">
        <v>0</v>
      </c>
      <c r="HG83" s="34">
        <v>1</v>
      </c>
      <c r="HH83" s="34">
        <v>0</v>
      </c>
      <c r="HI83" s="34">
        <v>0</v>
      </c>
      <c r="HJ83" s="34">
        <v>0</v>
      </c>
      <c r="HK83" s="34">
        <v>0</v>
      </c>
      <c r="HL83" s="34">
        <v>0</v>
      </c>
      <c r="HM83" s="34">
        <v>0</v>
      </c>
      <c r="HN83" s="34">
        <v>1</v>
      </c>
      <c r="HO83" s="34">
        <v>0</v>
      </c>
      <c r="HP83" s="34">
        <v>0</v>
      </c>
      <c r="HQ83" s="34">
        <v>0</v>
      </c>
      <c r="HR83" s="34">
        <v>0</v>
      </c>
      <c r="HS83" s="34">
        <v>0</v>
      </c>
      <c r="HT83" s="34">
        <v>0</v>
      </c>
      <c r="HU83" s="34">
        <v>0</v>
      </c>
      <c r="HV83" s="34">
        <v>0</v>
      </c>
      <c r="HW83" s="34">
        <v>0</v>
      </c>
      <c r="HX83" s="34">
        <v>1</v>
      </c>
      <c r="HY83" s="34">
        <v>1</v>
      </c>
      <c r="HZ83" s="34">
        <v>0</v>
      </c>
      <c r="IA83" s="34">
        <v>0</v>
      </c>
      <c r="IB83" s="34">
        <v>1</v>
      </c>
      <c r="IC83" s="34">
        <v>1</v>
      </c>
      <c r="ID83" s="34">
        <v>1</v>
      </c>
      <c r="IE83" s="34">
        <v>1</v>
      </c>
      <c r="IF83" s="34">
        <v>1</v>
      </c>
      <c r="IG83" s="34">
        <v>0</v>
      </c>
      <c r="IH83" s="34">
        <v>0</v>
      </c>
      <c r="II83" s="34">
        <v>0</v>
      </c>
      <c r="IJ83" s="34">
        <v>0</v>
      </c>
      <c r="IK83" s="34">
        <v>0</v>
      </c>
      <c r="IL83" s="34">
        <v>0</v>
      </c>
      <c r="IM83" s="34">
        <v>0</v>
      </c>
      <c r="IN83" s="34">
        <v>0</v>
      </c>
      <c r="IO83" s="34">
        <v>0</v>
      </c>
      <c r="IP83" s="34">
        <v>0</v>
      </c>
      <c r="IQ83" s="34">
        <v>0</v>
      </c>
      <c r="IR83" s="34">
        <v>0</v>
      </c>
      <c r="IS83" s="34">
        <v>1</v>
      </c>
      <c r="IT83" s="34">
        <v>0</v>
      </c>
      <c r="IU83" s="34">
        <v>0</v>
      </c>
      <c r="IV83" s="34">
        <v>0</v>
      </c>
      <c r="IW83" s="34">
        <v>0</v>
      </c>
      <c r="IX83" s="34">
        <v>0</v>
      </c>
      <c r="IY83" s="34">
        <v>1</v>
      </c>
      <c r="IZ83" s="34">
        <v>0</v>
      </c>
      <c r="JA83" s="34">
        <v>0</v>
      </c>
      <c r="JB83" s="34">
        <v>0</v>
      </c>
      <c r="JC83" s="34">
        <v>1</v>
      </c>
      <c r="JD83" s="34">
        <v>1</v>
      </c>
      <c r="JE83" s="34">
        <v>2</v>
      </c>
      <c r="JF83" s="34">
        <v>1</v>
      </c>
      <c r="JG83" s="34">
        <v>1</v>
      </c>
      <c r="JH83" s="46">
        <v>1</v>
      </c>
      <c r="JI83" s="46">
        <v>2</v>
      </c>
      <c r="JJ83" s="46">
        <v>1</v>
      </c>
      <c r="JK83" s="46">
        <v>2</v>
      </c>
      <c r="JL83" s="35">
        <v>1</v>
      </c>
      <c r="JM83" s="35">
        <v>1</v>
      </c>
      <c r="JN83" s="46">
        <v>2</v>
      </c>
      <c r="JO83" s="46">
        <v>1</v>
      </c>
      <c r="JP83" s="35">
        <v>1</v>
      </c>
      <c r="JQ83" s="35">
        <v>2</v>
      </c>
      <c r="JR83" s="46">
        <v>1</v>
      </c>
      <c r="JS83" s="35">
        <v>0</v>
      </c>
      <c r="JT83" s="35">
        <v>1</v>
      </c>
      <c r="JU83" s="35">
        <v>3</v>
      </c>
      <c r="JV83" s="35">
        <v>1</v>
      </c>
      <c r="JW83" s="35">
        <v>1</v>
      </c>
      <c r="JX83" s="35">
        <v>1</v>
      </c>
      <c r="JY83" s="35">
        <v>1</v>
      </c>
      <c r="JZ83" s="35">
        <v>3</v>
      </c>
      <c r="KA83" s="35">
        <v>2</v>
      </c>
      <c r="KB83" s="35">
        <v>1</v>
      </c>
      <c r="KC83" s="35">
        <v>1</v>
      </c>
      <c r="KD83" s="46">
        <v>1</v>
      </c>
      <c r="KE83" s="35">
        <v>1</v>
      </c>
      <c r="KF83" s="35">
        <v>1</v>
      </c>
      <c r="KG83" s="36">
        <v>1</v>
      </c>
      <c r="KH83" s="36">
        <v>1</v>
      </c>
      <c r="KI83" s="36">
        <v>2</v>
      </c>
      <c r="KJ83" s="36">
        <v>1</v>
      </c>
      <c r="KK83" s="36">
        <v>1</v>
      </c>
      <c r="KL83" s="36">
        <v>1</v>
      </c>
      <c r="KM83" s="36">
        <v>2</v>
      </c>
      <c r="KN83" s="36">
        <v>1</v>
      </c>
      <c r="KO83" s="36"/>
      <c r="KP83" s="36">
        <v>3</v>
      </c>
      <c r="KQ83" s="36">
        <v>1</v>
      </c>
      <c r="KR83" s="36">
        <v>1</v>
      </c>
      <c r="KS83" s="36">
        <v>1</v>
      </c>
      <c r="KT83" s="36">
        <v>3</v>
      </c>
      <c r="KU83" s="36">
        <v>0</v>
      </c>
      <c r="KV83" s="36">
        <v>2</v>
      </c>
      <c r="KW83" s="36">
        <v>0</v>
      </c>
      <c r="KX83" s="36">
        <v>2</v>
      </c>
      <c r="KY83" s="36">
        <v>0</v>
      </c>
      <c r="KZ83" s="36">
        <v>2</v>
      </c>
      <c r="LA83" s="36">
        <v>0</v>
      </c>
      <c r="LB83" s="36">
        <v>3</v>
      </c>
      <c r="LC83" s="36">
        <v>0</v>
      </c>
      <c r="LD83" s="36">
        <v>1</v>
      </c>
      <c r="LE83" s="36">
        <v>0</v>
      </c>
      <c r="LF83" s="36">
        <v>1</v>
      </c>
      <c r="LG83" s="36">
        <v>1</v>
      </c>
      <c r="LH83" s="36">
        <v>2</v>
      </c>
      <c r="LI83" s="36">
        <v>0</v>
      </c>
      <c r="LJ83" s="36">
        <v>2</v>
      </c>
      <c r="LK83" s="36">
        <v>0</v>
      </c>
      <c r="LL83" s="36">
        <v>1</v>
      </c>
      <c r="LM83" s="36">
        <v>1</v>
      </c>
      <c r="LN83" s="36">
        <v>1</v>
      </c>
      <c r="LO83" s="36">
        <v>0</v>
      </c>
      <c r="LP83" s="36">
        <v>0</v>
      </c>
      <c r="LQ83" s="36">
        <v>1</v>
      </c>
      <c r="LR83" s="36">
        <v>0</v>
      </c>
      <c r="LS83" s="36">
        <v>1</v>
      </c>
      <c r="LT83" s="36">
        <v>1</v>
      </c>
      <c r="LU83" s="36">
        <v>1</v>
      </c>
      <c r="LV83" s="36">
        <v>1</v>
      </c>
      <c r="LW83" s="36">
        <v>1</v>
      </c>
      <c r="LX83" s="36">
        <v>1</v>
      </c>
      <c r="LY83" s="36">
        <v>0</v>
      </c>
      <c r="LZ83" s="36">
        <v>1</v>
      </c>
      <c r="MA83" s="36">
        <v>1</v>
      </c>
      <c r="MB83" s="36">
        <v>1</v>
      </c>
      <c r="MC83" s="36">
        <v>1</v>
      </c>
      <c r="MD83" s="36">
        <v>1</v>
      </c>
      <c r="ME83" s="36">
        <v>1</v>
      </c>
      <c r="MF83" s="36">
        <v>1</v>
      </c>
      <c r="MG83" s="36">
        <v>1</v>
      </c>
      <c r="MH83" s="36">
        <v>1</v>
      </c>
      <c r="MI83" s="36">
        <v>1</v>
      </c>
      <c r="MJ83" s="36">
        <v>1</v>
      </c>
      <c r="MK83" s="36">
        <v>1</v>
      </c>
      <c r="ML83" s="36">
        <v>1</v>
      </c>
      <c r="MM83" s="36">
        <v>1</v>
      </c>
      <c r="MN83" s="36">
        <v>1</v>
      </c>
      <c r="MO83" s="36">
        <v>1</v>
      </c>
      <c r="MP83" s="36">
        <v>0</v>
      </c>
      <c r="MQ83" s="36">
        <v>1</v>
      </c>
      <c r="MR83" s="36">
        <v>1</v>
      </c>
      <c r="MS83" s="36">
        <v>0</v>
      </c>
      <c r="MT83" s="36">
        <v>1</v>
      </c>
      <c r="MU83" s="36">
        <v>1</v>
      </c>
      <c r="MV83" s="36">
        <v>0</v>
      </c>
      <c r="MW83" s="36">
        <v>1</v>
      </c>
      <c r="MX83" s="36"/>
      <c r="MY83" s="37">
        <v>1</v>
      </c>
      <c r="MZ83" s="37">
        <v>1</v>
      </c>
      <c r="NA83" s="37">
        <v>1</v>
      </c>
      <c r="NB83" s="37">
        <v>1</v>
      </c>
      <c r="NC83" s="37">
        <v>1</v>
      </c>
      <c r="ND83" s="37">
        <v>0</v>
      </c>
      <c r="NE83" s="46">
        <v>0</v>
      </c>
      <c r="NF83" s="46">
        <v>0</v>
      </c>
      <c r="NG83" s="37">
        <v>1</v>
      </c>
      <c r="NH83" s="37">
        <v>1</v>
      </c>
      <c r="NI83" s="37">
        <v>1</v>
      </c>
      <c r="NJ83" s="37">
        <v>0</v>
      </c>
    </row>
    <row r="84" spans="1:374" x14ac:dyDescent="0.25">
      <c r="A84" s="2">
        <v>136</v>
      </c>
      <c r="B84" s="2" t="s">
        <v>114</v>
      </c>
      <c r="C84" s="31">
        <v>44074.698611111111</v>
      </c>
      <c r="D84" s="32" t="s">
        <v>321</v>
      </c>
      <c r="E84" s="32" t="s">
        <v>322</v>
      </c>
      <c r="F84" s="32" t="s">
        <v>323</v>
      </c>
      <c r="G84" s="32" t="s">
        <v>497</v>
      </c>
      <c r="H84" s="33" t="s">
        <v>270</v>
      </c>
      <c r="I84" s="33" t="s">
        <v>325</v>
      </c>
      <c r="J84" s="33" t="s">
        <v>498</v>
      </c>
      <c r="K84" s="33">
        <v>1</v>
      </c>
      <c r="L84" s="33">
        <v>76</v>
      </c>
      <c r="M84" s="33">
        <v>4</v>
      </c>
      <c r="N84" s="33"/>
      <c r="O84" s="33"/>
      <c r="P84" s="33"/>
      <c r="Q84" s="33">
        <v>2</v>
      </c>
      <c r="R84" s="33"/>
      <c r="S84" s="33"/>
      <c r="T84" s="33"/>
      <c r="U84" s="33"/>
      <c r="V84" s="33"/>
      <c r="W84" s="33"/>
      <c r="X84" s="33"/>
      <c r="Y84" s="33"/>
      <c r="Z84" s="33"/>
      <c r="AA84" s="33"/>
      <c r="AB84" s="33"/>
      <c r="AC84" s="33"/>
      <c r="AD84" s="33"/>
      <c r="AE84" s="33"/>
      <c r="AF84" s="33"/>
      <c r="AG84" s="33"/>
      <c r="AH84" s="33"/>
      <c r="AI84" s="33"/>
      <c r="AJ84" s="33"/>
      <c r="AK84" s="33">
        <v>6</v>
      </c>
      <c r="AL84" s="33"/>
      <c r="AM84" s="33"/>
      <c r="AN84" s="33"/>
      <c r="AO84" s="33"/>
      <c r="AP84" s="33"/>
      <c r="AQ84" s="33"/>
      <c r="AR84" s="33"/>
      <c r="AS84" s="33"/>
      <c r="AT84" s="33"/>
      <c r="AU84" s="33"/>
      <c r="AV84" s="33"/>
      <c r="AW84" s="33">
        <v>2</v>
      </c>
      <c r="AX84" s="33">
        <v>1</v>
      </c>
      <c r="AY84" s="33">
        <v>0</v>
      </c>
      <c r="AZ84" s="34">
        <v>1</v>
      </c>
      <c r="BA84" s="34">
        <v>0</v>
      </c>
      <c r="BB84" s="34">
        <v>0</v>
      </c>
      <c r="BC84" s="34">
        <v>0</v>
      </c>
      <c r="BD84" s="34">
        <v>0</v>
      </c>
      <c r="BE84" s="34">
        <v>0</v>
      </c>
      <c r="BF84" s="34">
        <v>0</v>
      </c>
      <c r="BG84" s="34">
        <v>0</v>
      </c>
      <c r="BH84" s="34">
        <v>0</v>
      </c>
      <c r="BI84" s="34">
        <v>0</v>
      </c>
      <c r="BJ84" s="34">
        <v>0</v>
      </c>
      <c r="BK84" s="34">
        <v>1</v>
      </c>
      <c r="BL84" s="34">
        <v>0</v>
      </c>
      <c r="BM84" s="34"/>
      <c r="BN84" s="34">
        <v>0</v>
      </c>
      <c r="BO84" s="34">
        <v>0</v>
      </c>
      <c r="BP84" s="34">
        <v>0</v>
      </c>
      <c r="BQ84" s="34">
        <v>0</v>
      </c>
      <c r="BR84" s="34">
        <v>0</v>
      </c>
      <c r="BS84" s="34">
        <v>0</v>
      </c>
      <c r="BT84" s="34">
        <v>0</v>
      </c>
      <c r="BU84" s="34">
        <v>0</v>
      </c>
      <c r="BV84" s="34">
        <v>0</v>
      </c>
      <c r="BW84" s="34">
        <v>0</v>
      </c>
      <c r="BX84" s="34">
        <v>0</v>
      </c>
      <c r="BY84" s="34">
        <v>0</v>
      </c>
      <c r="BZ84" s="34">
        <v>0</v>
      </c>
      <c r="CA84" s="34">
        <v>0</v>
      </c>
      <c r="CB84" s="34">
        <v>0</v>
      </c>
      <c r="CC84" s="34">
        <v>0</v>
      </c>
      <c r="CD84" s="34">
        <v>0</v>
      </c>
      <c r="CE84" s="34">
        <v>0</v>
      </c>
      <c r="CF84" s="34">
        <v>0</v>
      </c>
      <c r="CG84" s="34">
        <v>0</v>
      </c>
      <c r="CH84" s="34">
        <v>0</v>
      </c>
      <c r="CI84" s="34">
        <v>0</v>
      </c>
      <c r="CJ84" s="34">
        <v>0</v>
      </c>
      <c r="CK84" s="34">
        <v>0</v>
      </c>
      <c r="CL84" s="34">
        <v>0</v>
      </c>
      <c r="CM84" s="34">
        <v>0</v>
      </c>
      <c r="CN84" s="34">
        <v>0</v>
      </c>
      <c r="CO84" s="34">
        <v>0</v>
      </c>
      <c r="CP84" s="34">
        <v>0</v>
      </c>
      <c r="CQ84" s="34">
        <v>0</v>
      </c>
      <c r="CR84" s="34">
        <v>0</v>
      </c>
      <c r="CS84" s="34">
        <v>0</v>
      </c>
      <c r="CT84" s="34"/>
      <c r="CU84" s="34"/>
      <c r="CV84" s="34"/>
      <c r="CW84" s="34"/>
      <c r="CX84" s="34"/>
      <c r="CY84" s="34"/>
      <c r="CZ84" s="34"/>
      <c r="DA84" s="34"/>
      <c r="DB84" s="34"/>
      <c r="DC84" s="34"/>
      <c r="DD84" s="34"/>
      <c r="DE84" s="34"/>
      <c r="DF84" s="34"/>
      <c r="DG84" s="34"/>
      <c r="DH84" s="34"/>
      <c r="DI84" s="34"/>
      <c r="DJ84" s="34"/>
      <c r="DK84" s="34"/>
      <c r="DL84" s="34"/>
      <c r="DM84" s="34"/>
      <c r="DN84" s="34"/>
      <c r="DO84" s="34"/>
      <c r="DP84" s="34">
        <v>1</v>
      </c>
      <c r="DQ84" s="34">
        <v>1</v>
      </c>
      <c r="DR84" s="34">
        <v>1</v>
      </c>
      <c r="DS84" s="34">
        <v>1</v>
      </c>
      <c r="DT84" s="34">
        <v>1</v>
      </c>
      <c r="DU84" s="34">
        <v>0</v>
      </c>
      <c r="DV84" s="34">
        <v>0</v>
      </c>
      <c r="DW84" s="34">
        <v>0</v>
      </c>
      <c r="DX84" s="34">
        <v>0</v>
      </c>
      <c r="DY84" s="34">
        <v>0</v>
      </c>
      <c r="DZ84" s="34">
        <v>0</v>
      </c>
      <c r="EA84" s="34">
        <v>0</v>
      </c>
      <c r="EB84" s="34">
        <v>0</v>
      </c>
      <c r="EC84" s="34">
        <v>1</v>
      </c>
      <c r="ED84" s="34">
        <v>1</v>
      </c>
      <c r="EE84" s="34">
        <v>1</v>
      </c>
      <c r="EF84" s="34">
        <v>0</v>
      </c>
      <c r="EG84" s="34">
        <v>0</v>
      </c>
      <c r="EH84" s="34">
        <v>0</v>
      </c>
      <c r="EI84" s="34">
        <v>0</v>
      </c>
      <c r="EJ84" s="34">
        <v>1</v>
      </c>
      <c r="EK84" s="34">
        <v>0</v>
      </c>
      <c r="EL84" s="34">
        <v>1</v>
      </c>
      <c r="EM84" s="34"/>
      <c r="EN84" s="34">
        <v>0</v>
      </c>
      <c r="EO84" s="34">
        <v>0</v>
      </c>
      <c r="EP84" s="34">
        <v>1</v>
      </c>
      <c r="EQ84" s="34">
        <v>0</v>
      </c>
      <c r="ER84" s="34">
        <v>0</v>
      </c>
      <c r="ES84" s="34">
        <v>0</v>
      </c>
      <c r="ET84" s="34">
        <v>0</v>
      </c>
      <c r="EU84" s="34">
        <v>0</v>
      </c>
      <c r="EV84" s="34">
        <v>0</v>
      </c>
      <c r="EW84" s="34">
        <v>0</v>
      </c>
      <c r="EX84" s="34">
        <v>0</v>
      </c>
      <c r="EY84" s="34">
        <v>0</v>
      </c>
      <c r="EZ84" s="34">
        <v>0</v>
      </c>
      <c r="FA84" s="34">
        <v>1</v>
      </c>
      <c r="FB84" s="34">
        <v>1</v>
      </c>
      <c r="FC84" s="34">
        <v>0</v>
      </c>
      <c r="FD84" s="34">
        <v>0</v>
      </c>
      <c r="FE84" s="34">
        <v>0</v>
      </c>
      <c r="FF84" s="34">
        <v>0</v>
      </c>
      <c r="FG84" s="34">
        <v>1</v>
      </c>
      <c r="FH84" s="34">
        <v>0</v>
      </c>
      <c r="FI84" s="34">
        <v>1</v>
      </c>
      <c r="FJ84" s="34">
        <v>0</v>
      </c>
      <c r="FK84" s="34">
        <v>0</v>
      </c>
      <c r="FL84" s="34">
        <v>1</v>
      </c>
      <c r="FM84" s="34">
        <v>0</v>
      </c>
      <c r="FN84" s="34">
        <v>0</v>
      </c>
      <c r="FO84" s="34">
        <v>0</v>
      </c>
      <c r="FP84" s="34">
        <v>0</v>
      </c>
      <c r="FQ84" s="34">
        <v>0</v>
      </c>
      <c r="FR84" s="34">
        <v>0</v>
      </c>
      <c r="FS84" s="34">
        <v>0</v>
      </c>
      <c r="FT84" s="34">
        <v>0</v>
      </c>
      <c r="FU84" s="34">
        <v>0</v>
      </c>
      <c r="FV84" s="34">
        <v>0</v>
      </c>
      <c r="FW84" s="34">
        <v>1</v>
      </c>
      <c r="FX84" s="34">
        <v>1</v>
      </c>
      <c r="FY84" s="34">
        <v>1</v>
      </c>
      <c r="FZ84" s="34">
        <v>0</v>
      </c>
      <c r="GA84" s="34">
        <v>0</v>
      </c>
      <c r="GB84" s="34">
        <v>0</v>
      </c>
      <c r="GC84" s="34">
        <v>0</v>
      </c>
      <c r="GD84" s="34">
        <v>1</v>
      </c>
      <c r="GE84" s="34">
        <v>0</v>
      </c>
      <c r="GF84" s="34">
        <v>1</v>
      </c>
      <c r="GG84" s="34">
        <v>0</v>
      </c>
      <c r="GH84" s="34">
        <v>0</v>
      </c>
      <c r="GI84" s="34">
        <v>1</v>
      </c>
      <c r="GJ84" s="34">
        <v>0</v>
      </c>
      <c r="GK84" s="34">
        <v>0</v>
      </c>
      <c r="GL84" s="34">
        <v>0</v>
      </c>
      <c r="GM84" s="34">
        <v>0</v>
      </c>
      <c r="GN84" s="34">
        <v>0</v>
      </c>
      <c r="GO84" s="34">
        <v>0</v>
      </c>
      <c r="GP84" s="34">
        <v>0</v>
      </c>
      <c r="GQ84" s="34">
        <v>0</v>
      </c>
      <c r="GR84" s="34">
        <v>0</v>
      </c>
      <c r="GS84" s="34">
        <v>0</v>
      </c>
      <c r="GT84" s="34">
        <v>1</v>
      </c>
      <c r="GU84" s="34">
        <v>1</v>
      </c>
      <c r="GV84" s="34">
        <v>1</v>
      </c>
      <c r="GW84" s="34">
        <v>1</v>
      </c>
      <c r="GX84" s="34">
        <v>1</v>
      </c>
      <c r="GY84" s="34">
        <v>1</v>
      </c>
      <c r="GZ84" s="34">
        <v>1</v>
      </c>
      <c r="HA84" s="34">
        <v>1</v>
      </c>
      <c r="HB84" s="34">
        <v>1</v>
      </c>
      <c r="HC84" s="34">
        <v>1</v>
      </c>
      <c r="HD84" s="34">
        <v>0</v>
      </c>
      <c r="HE84" s="34">
        <v>0</v>
      </c>
      <c r="HF84" s="34">
        <v>0</v>
      </c>
      <c r="HG84" s="34">
        <v>0</v>
      </c>
      <c r="HH84" s="34">
        <v>1</v>
      </c>
      <c r="HI84" s="34">
        <v>0</v>
      </c>
      <c r="HJ84" s="34">
        <v>1</v>
      </c>
      <c r="HK84" s="34">
        <v>0</v>
      </c>
      <c r="HL84" s="34">
        <v>0</v>
      </c>
      <c r="HM84" s="34">
        <v>1</v>
      </c>
      <c r="HN84" s="34">
        <v>0</v>
      </c>
      <c r="HO84" s="34">
        <v>0</v>
      </c>
      <c r="HP84" s="34">
        <v>0</v>
      </c>
      <c r="HQ84" s="34">
        <v>0</v>
      </c>
      <c r="HR84" s="34">
        <v>0</v>
      </c>
      <c r="HS84" s="34">
        <v>0</v>
      </c>
      <c r="HT84" s="34">
        <v>0</v>
      </c>
      <c r="HU84" s="34">
        <v>0</v>
      </c>
      <c r="HV84" s="34">
        <v>0</v>
      </c>
      <c r="HW84" s="34">
        <v>0</v>
      </c>
      <c r="HX84" s="34">
        <v>1</v>
      </c>
      <c r="HY84" s="34">
        <v>0</v>
      </c>
      <c r="HZ84" s="34">
        <v>0</v>
      </c>
      <c r="IA84" s="34">
        <v>0</v>
      </c>
      <c r="IB84" s="34">
        <v>1</v>
      </c>
      <c r="IC84" s="34">
        <v>1</v>
      </c>
      <c r="ID84" s="34">
        <v>1</v>
      </c>
      <c r="IE84" s="34">
        <v>1</v>
      </c>
      <c r="IF84" s="34">
        <v>1</v>
      </c>
      <c r="IG84" s="34">
        <v>1</v>
      </c>
      <c r="IH84" s="34">
        <v>0</v>
      </c>
      <c r="II84" s="34">
        <v>0</v>
      </c>
      <c r="IJ84" s="34">
        <v>0</v>
      </c>
      <c r="IK84" s="34">
        <v>0</v>
      </c>
      <c r="IL84" s="34">
        <v>1</v>
      </c>
      <c r="IM84" s="34">
        <v>0</v>
      </c>
      <c r="IN84" s="34">
        <v>1</v>
      </c>
      <c r="IO84" s="34">
        <v>0</v>
      </c>
      <c r="IP84" s="34">
        <v>0</v>
      </c>
      <c r="IQ84" s="34">
        <v>1</v>
      </c>
      <c r="IR84" s="34">
        <v>0</v>
      </c>
      <c r="IS84" s="34">
        <v>0</v>
      </c>
      <c r="IT84" s="34">
        <v>0</v>
      </c>
      <c r="IU84" s="34">
        <v>0</v>
      </c>
      <c r="IV84" s="34">
        <v>0</v>
      </c>
      <c r="IW84" s="34">
        <v>0</v>
      </c>
      <c r="IX84" s="34">
        <v>0</v>
      </c>
      <c r="IY84" s="34">
        <v>0</v>
      </c>
      <c r="IZ84" s="34">
        <v>0</v>
      </c>
      <c r="JA84" s="34">
        <v>0</v>
      </c>
      <c r="JB84" s="34">
        <v>1</v>
      </c>
      <c r="JC84" s="34">
        <v>0</v>
      </c>
      <c r="JD84" s="34">
        <v>2</v>
      </c>
      <c r="JE84" s="34">
        <v>3</v>
      </c>
      <c r="JF84" s="34">
        <v>3</v>
      </c>
      <c r="JG84" s="34">
        <v>3</v>
      </c>
      <c r="JH84" s="46">
        <v>1</v>
      </c>
      <c r="JI84" s="46">
        <v>2</v>
      </c>
      <c r="JJ84" s="46">
        <v>2</v>
      </c>
      <c r="JK84" s="46">
        <v>2</v>
      </c>
      <c r="JL84" s="35">
        <v>1</v>
      </c>
      <c r="JM84" s="35">
        <v>2</v>
      </c>
      <c r="JN84" s="46">
        <v>1</v>
      </c>
      <c r="JO84" s="46">
        <v>2</v>
      </c>
      <c r="JP84" s="35">
        <v>1</v>
      </c>
      <c r="JQ84" s="35">
        <v>2</v>
      </c>
      <c r="JR84" s="46">
        <v>0</v>
      </c>
      <c r="JS84" s="35">
        <v>0</v>
      </c>
      <c r="JT84" s="35"/>
      <c r="JU84" s="35">
        <v>3</v>
      </c>
      <c r="JV84" s="35">
        <v>1</v>
      </c>
      <c r="JW84" s="35">
        <v>1</v>
      </c>
      <c r="JX84" s="35">
        <v>3</v>
      </c>
      <c r="JY84" s="35">
        <v>3</v>
      </c>
      <c r="JZ84" s="35">
        <v>3</v>
      </c>
      <c r="KA84" s="35">
        <v>3</v>
      </c>
      <c r="KB84" s="35">
        <v>3</v>
      </c>
      <c r="KC84" s="35">
        <v>1</v>
      </c>
      <c r="KD84" s="46">
        <v>1</v>
      </c>
      <c r="KE84" s="35">
        <v>0</v>
      </c>
      <c r="KF84" s="35">
        <v>1</v>
      </c>
      <c r="KG84" s="36">
        <v>1</v>
      </c>
      <c r="KH84" s="36">
        <v>1</v>
      </c>
      <c r="KI84" s="36">
        <v>2</v>
      </c>
      <c r="KJ84" s="36">
        <v>1</v>
      </c>
      <c r="KK84" s="36">
        <v>1</v>
      </c>
      <c r="KL84" s="36">
        <v>1</v>
      </c>
      <c r="KM84" s="36">
        <v>1</v>
      </c>
      <c r="KN84" s="36">
        <v>3</v>
      </c>
      <c r="KO84" s="36"/>
      <c r="KP84" s="36">
        <v>1</v>
      </c>
      <c r="KQ84" s="36">
        <v>3</v>
      </c>
      <c r="KR84" s="36">
        <v>1</v>
      </c>
      <c r="KS84" s="36">
        <v>1</v>
      </c>
      <c r="KT84" s="36">
        <v>1</v>
      </c>
      <c r="KU84" s="36">
        <v>0</v>
      </c>
      <c r="KV84" s="36">
        <v>3</v>
      </c>
      <c r="KW84" s="36">
        <v>0</v>
      </c>
      <c r="KX84" s="36">
        <v>3</v>
      </c>
      <c r="KY84" s="36">
        <v>0</v>
      </c>
      <c r="KZ84" s="36">
        <v>3</v>
      </c>
      <c r="LA84" s="36">
        <v>0</v>
      </c>
      <c r="LB84" s="36">
        <v>3</v>
      </c>
      <c r="LC84" s="36">
        <v>0</v>
      </c>
      <c r="LD84" s="36">
        <v>1</v>
      </c>
      <c r="LE84" s="36">
        <v>0</v>
      </c>
      <c r="LF84" s="36">
        <v>1</v>
      </c>
      <c r="LG84" s="36">
        <v>2</v>
      </c>
      <c r="LH84" s="36">
        <v>2</v>
      </c>
      <c r="LI84" s="36">
        <v>0</v>
      </c>
      <c r="LJ84" s="36">
        <v>3</v>
      </c>
      <c r="LK84" s="36">
        <v>0</v>
      </c>
      <c r="LL84" s="36">
        <v>0</v>
      </c>
      <c r="LM84" s="36">
        <v>1</v>
      </c>
      <c r="LN84" s="36">
        <v>0</v>
      </c>
      <c r="LO84" s="36">
        <v>0</v>
      </c>
      <c r="LP84" s="36">
        <v>1</v>
      </c>
      <c r="LQ84" s="36">
        <v>0</v>
      </c>
      <c r="LR84" s="36">
        <v>0</v>
      </c>
      <c r="LS84" s="36">
        <v>1</v>
      </c>
      <c r="LT84" s="36">
        <v>1</v>
      </c>
      <c r="LU84" s="36">
        <v>1</v>
      </c>
      <c r="LV84" s="36">
        <v>1</v>
      </c>
      <c r="LW84" s="36">
        <v>1</v>
      </c>
      <c r="LX84" s="36">
        <v>1</v>
      </c>
      <c r="LY84" s="36">
        <v>0</v>
      </c>
      <c r="LZ84" s="36">
        <v>1</v>
      </c>
      <c r="MA84" s="36">
        <v>1</v>
      </c>
      <c r="MB84" s="36">
        <v>2</v>
      </c>
      <c r="MC84" s="36">
        <v>1</v>
      </c>
      <c r="MD84" s="36">
        <v>1</v>
      </c>
      <c r="ME84" s="36">
        <v>3</v>
      </c>
      <c r="MF84" s="36">
        <v>1</v>
      </c>
      <c r="MG84" s="36">
        <v>1</v>
      </c>
      <c r="MH84" s="36">
        <v>1</v>
      </c>
      <c r="MI84" s="36">
        <v>1</v>
      </c>
      <c r="MJ84" s="36">
        <v>1</v>
      </c>
      <c r="MK84" s="36">
        <v>1</v>
      </c>
      <c r="ML84" s="36">
        <v>1</v>
      </c>
      <c r="MM84" s="36">
        <v>1</v>
      </c>
      <c r="MN84" s="36">
        <v>1</v>
      </c>
      <c r="MO84" s="36">
        <v>1</v>
      </c>
      <c r="MP84" s="36">
        <v>1</v>
      </c>
      <c r="MQ84" s="36">
        <v>1</v>
      </c>
      <c r="MR84" s="36">
        <v>1</v>
      </c>
      <c r="MS84" s="36">
        <v>1</v>
      </c>
      <c r="MT84" s="36">
        <v>1</v>
      </c>
      <c r="MU84" s="36">
        <v>1</v>
      </c>
      <c r="MV84" s="36">
        <v>0</v>
      </c>
      <c r="MW84" s="36">
        <v>1</v>
      </c>
      <c r="MX84" s="36"/>
      <c r="MY84" s="37">
        <v>1</v>
      </c>
      <c r="MZ84" s="37">
        <v>1</v>
      </c>
      <c r="NA84" s="37">
        <v>1</v>
      </c>
      <c r="NB84" s="37">
        <v>1</v>
      </c>
      <c r="NC84" s="37">
        <v>0</v>
      </c>
      <c r="ND84" s="37">
        <v>0</v>
      </c>
      <c r="NE84" s="46">
        <v>1</v>
      </c>
      <c r="NF84" s="46">
        <v>0</v>
      </c>
      <c r="NG84" s="37">
        <v>0</v>
      </c>
      <c r="NH84" s="37">
        <v>1</v>
      </c>
      <c r="NI84" s="37">
        <v>1</v>
      </c>
      <c r="NJ84" s="37">
        <v>0</v>
      </c>
    </row>
    <row r="85" spans="1:374" x14ac:dyDescent="0.25">
      <c r="A85" s="2">
        <v>137</v>
      </c>
      <c r="B85" s="2" t="s">
        <v>114</v>
      </c>
      <c r="C85" s="31">
        <v>44074.717361111114</v>
      </c>
      <c r="D85" s="32" t="s">
        <v>166</v>
      </c>
      <c r="E85" s="32" t="s">
        <v>499</v>
      </c>
      <c r="F85" s="32" t="s">
        <v>500</v>
      </c>
      <c r="G85" s="32" t="s">
        <v>501</v>
      </c>
      <c r="H85" s="33" t="s">
        <v>170</v>
      </c>
      <c r="I85" s="33" t="s">
        <v>468</v>
      </c>
      <c r="J85" s="33" t="s">
        <v>502</v>
      </c>
      <c r="K85" s="33">
        <v>2</v>
      </c>
      <c r="L85" s="33">
        <v>1</v>
      </c>
      <c r="M85" s="33">
        <v>1</v>
      </c>
      <c r="N85" s="33">
        <v>3</v>
      </c>
      <c r="O85" s="33"/>
      <c r="P85" s="33"/>
      <c r="Q85" s="33"/>
      <c r="R85" s="33"/>
      <c r="S85" s="33"/>
      <c r="T85" s="33"/>
      <c r="U85" s="33">
        <v>1</v>
      </c>
      <c r="V85" s="33"/>
      <c r="W85" s="33"/>
      <c r="X85" s="33"/>
      <c r="Y85" s="33"/>
      <c r="Z85" s="33"/>
      <c r="AA85" s="33"/>
      <c r="AB85" s="33"/>
      <c r="AC85" s="33"/>
      <c r="AD85" s="33"/>
      <c r="AE85" s="33"/>
      <c r="AF85" s="33"/>
      <c r="AG85" s="33"/>
      <c r="AH85" s="33"/>
      <c r="AI85" s="33"/>
      <c r="AJ85" s="33"/>
      <c r="AK85" s="33"/>
      <c r="AL85" s="33"/>
      <c r="AM85" s="33"/>
      <c r="AN85" s="33"/>
      <c r="AO85" s="33"/>
      <c r="AP85" s="33"/>
      <c r="AQ85" s="33"/>
      <c r="AR85" s="33"/>
      <c r="AS85" s="33"/>
      <c r="AT85" s="33"/>
      <c r="AU85" s="33"/>
      <c r="AV85" s="33"/>
      <c r="AW85" s="33">
        <v>2</v>
      </c>
      <c r="AX85" s="33">
        <v>2</v>
      </c>
      <c r="AY85" s="33">
        <v>1</v>
      </c>
      <c r="AZ85" s="34">
        <v>1</v>
      </c>
      <c r="BA85" s="34">
        <v>0</v>
      </c>
      <c r="BB85" s="34">
        <v>0</v>
      </c>
      <c r="BC85" s="34">
        <v>0</v>
      </c>
      <c r="BD85" s="34">
        <v>0</v>
      </c>
      <c r="BE85" s="34">
        <v>1</v>
      </c>
      <c r="BF85" s="34">
        <v>1</v>
      </c>
      <c r="BG85" s="34">
        <v>0</v>
      </c>
      <c r="BH85" s="34">
        <v>0</v>
      </c>
      <c r="BI85" s="34">
        <v>0</v>
      </c>
      <c r="BJ85" s="34">
        <v>0</v>
      </c>
      <c r="BK85" s="34">
        <v>1</v>
      </c>
      <c r="BL85" s="34">
        <v>0</v>
      </c>
      <c r="BM85" s="34"/>
      <c r="BN85" s="34">
        <v>1</v>
      </c>
      <c r="BO85" s="34">
        <v>1</v>
      </c>
      <c r="BP85" s="34">
        <v>0</v>
      </c>
      <c r="BQ85" s="34">
        <v>0</v>
      </c>
      <c r="BR85" s="34">
        <v>0</v>
      </c>
      <c r="BS85" s="34">
        <v>1</v>
      </c>
      <c r="BT85" s="34">
        <v>0</v>
      </c>
      <c r="BU85" s="34">
        <v>0</v>
      </c>
      <c r="BV85" s="34">
        <v>0</v>
      </c>
      <c r="BW85" s="34">
        <v>1</v>
      </c>
      <c r="BX85" s="34">
        <v>0</v>
      </c>
      <c r="BY85" s="34">
        <v>0</v>
      </c>
      <c r="BZ85" s="34">
        <v>0</v>
      </c>
      <c r="CA85" s="34">
        <v>0</v>
      </c>
      <c r="CB85" s="34">
        <v>0</v>
      </c>
      <c r="CC85" s="34">
        <v>1</v>
      </c>
      <c r="CD85" s="34">
        <v>0</v>
      </c>
      <c r="CE85" s="34">
        <v>1</v>
      </c>
      <c r="CF85" s="34">
        <v>0</v>
      </c>
      <c r="CG85" s="34">
        <v>0</v>
      </c>
      <c r="CH85" s="34">
        <v>0</v>
      </c>
      <c r="CI85" s="34">
        <v>0</v>
      </c>
      <c r="CJ85" s="34">
        <v>0</v>
      </c>
      <c r="CK85" s="34">
        <v>0</v>
      </c>
      <c r="CL85" s="34">
        <v>0</v>
      </c>
      <c r="CM85" s="34">
        <v>0</v>
      </c>
      <c r="CN85" s="34">
        <v>0</v>
      </c>
      <c r="CO85" s="34">
        <v>0</v>
      </c>
      <c r="CP85" s="34">
        <v>0</v>
      </c>
      <c r="CQ85" s="34">
        <v>0</v>
      </c>
      <c r="CR85" s="34">
        <v>0</v>
      </c>
      <c r="CS85" s="34">
        <v>1</v>
      </c>
      <c r="CT85" s="34">
        <v>0</v>
      </c>
      <c r="CU85" s="34">
        <v>0</v>
      </c>
      <c r="CV85" s="34">
        <v>0</v>
      </c>
      <c r="CW85" s="34">
        <v>0</v>
      </c>
      <c r="CX85" s="34">
        <v>0</v>
      </c>
      <c r="CY85" s="34">
        <v>1</v>
      </c>
      <c r="CZ85" s="34">
        <v>0</v>
      </c>
      <c r="DA85" s="34">
        <v>1</v>
      </c>
      <c r="DB85" s="34"/>
      <c r="DC85" s="34">
        <v>0</v>
      </c>
      <c r="DD85" s="34">
        <v>0</v>
      </c>
      <c r="DE85" s="34">
        <v>1</v>
      </c>
      <c r="DF85" s="34">
        <v>0</v>
      </c>
      <c r="DG85" s="34">
        <v>0</v>
      </c>
      <c r="DH85" s="34"/>
      <c r="DI85" s="34"/>
      <c r="DJ85" s="34"/>
      <c r="DK85" s="34"/>
      <c r="DL85" s="34"/>
      <c r="DM85" s="34"/>
      <c r="DN85" s="34"/>
      <c r="DO85" s="34"/>
      <c r="DP85" s="34">
        <v>1</v>
      </c>
      <c r="DQ85" s="34">
        <v>1</v>
      </c>
      <c r="DR85" s="34">
        <v>1</v>
      </c>
      <c r="DS85" s="34">
        <v>1</v>
      </c>
      <c r="DT85" s="34">
        <v>0</v>
      </c>
      <c r="DU85" s="34">
        <v>0</v>
      </c>
      <c r="DV85" s="34">
        <v>0</v>
      </c>
      <c r="DW85" s="34">
        <v>1</v>
      </c>
      <c r="DX85" s="34">
        <v>0</v>
      </c>
      <c r="DY85" s="34">
        <v>0</v>
      </c>
      <c r="DZ85" s="34">
        <v>1</v>
      </c>
      <c r="EA85" s="34">
        <v>1</v>
      </c>
      <c r="EB85" s="34">
        <v>0</v>
      </c>
      <c r="EC85" s="34">
        <v>0</v>
      </c>
      <c r="ED85" s="34">
        <v>0</v>
      </c>
      <c r="EE85" s="34">
        <v>0</v>
      </c>
      <c r="EF85" s="34">
        <v>0</v>
      </c>
      <c r="EG85" s="34">
        <v>0</v>
      </c>
      <c r="EH85" s="34">
        <v>0</v>
      </c>
      <c r="EI85" s="34">
        <v>0</v>
      </c>
      <c r="EJ85" s="34">
        <v>0</v>
      </c>
      <c r="EK85" s="34">
        <v>0</v>
      </c>
      <c r="EL85" s="34">
        <v>0</v>
      </c>
      <c r="EM85" s="34"/>
      <c r="EN85" s="34">
        <v>0</v>
      </c>
      <c r="EO85" s="34">
        <v>0</v>
      </c>
      <c r="EP85" s="34">
        <v>0</v>
      </c>
      <c r="EQ85" s="34">
        <v>0</v>
      </c>
      <c r="ER85" s="34">
        <v>0</v>
      </c>
      <c r="ES85" s="34">
        <v>0</v>
      </c>
      <c r="ET85" s="34">
        <v>0</v>
      </c>
      <c r="EU85" s="34">
        <v>0</v>
      </c>
      <c r="EV85" s="34">
        <v>0</v>
      </c>
      <c r="EW85" s="34">
        <v>0</v>
      </c>
      <c r="EX85" s="34">
        <v>0</v>
      </c>
      <c r="EY85" s="34">
        <v>0</v>
      </c>
      <c r="EZ85" s="34">
        <v>0</v>
      </c>
      <c r="FA85" s="34">
        <v>1</v>
      </c>
      <c r="FB85" s="34">
        <v>1</v>
      </c>
      <c r="FC85" s="34">
        <v>0</v>
      </c>
      <c r="FD85" s="34">
        <v>0</v>
      </c>
      <c r="FE85" s="34">
        <v>0</v>
      </c>
      <c r="FF85" s="34">
        <v>0</v>
      </c>
      <c r="FG85" s="34">
        <v>1</v>
      </c>
      <c r="FH85" s="34">
        <v>0</v>
      </c>
      <c r="FI85" s="34">
        <v>0</v>
      </c>
      <c r="FJ85" s="34">
        <v>0</v>
      </c>
      <c r="FK85" s="34">
        <v>0</v>
      </c>
      <c r="FL85" s="34">
        <v>1</v>
      </c>
      <c r="FM85" s="34">
        <v>0</v>
      </c>
      <c r="FN85" s="34">
        <v>1</v>
      </c>
      <c r="FO85" s="34">
        <v>1</v>
      </c>
      <c r="FP85" s="34">
        <v>0</v>
      </c>
      <c r="FQ85" s="34">
        <v>0</v>
      </c>
      <c r="FR85" s="34">
        <v>0</v>
      </c>
      <c r="FS85" s="34">
        <v>1</v>
      </c>
      <c r="FT85" s="34">
        <v>0</v>
      </c>
      <c r="FU85" s="34">
        <v>0</v>
      </c>
      <c r="FV85" s="34">
        <v>0</v>
      </c>
      <c r="FW85" s="34">
        <v>1</v>
      </c>
      <c r="FX85" s="34">
        <v>1</v>
      </c>
      <c r="FY85" s="34">
        <v>1</v>
      </c>
      <c r="FZ85" s="34">
        <v>1</v>
      </c>
      <c r="GA85" s="34">
        <v>1</v>
      </c>
      <c r="GB85" s="34">
        <v>1</v>
      </c>
      <c r="GC85" s="34">
        <v>1</v>
      </c>
      <c r="GD85" s="34">
        <v>1</v>
      </c>
      <c r="GE85" s="34">
        <v>1</v>
      </c>
      <c r="GF85" s="34">
        <v>1</v>
      </c>
      <c r="GG85" s="34">
        <v>1</v>
      </c>
      <c r="GH85" s="34">
        <v>1</v>
      </c>
      <c r="GI85" s="34">
        <v>1</v>
      </c>
      <c r="GJ85" s="34">
        <v>1</v>
      </c>
      <c r="GK85" s="34">
        <v>1</v>
      </c>
      <c r="GL85" s="34">
        <v>1</v>
      </c>
      <c r="GM85" s="34">
        <v>0</v>
      </c>
      <c r="GN85" s="34">
        <v>0</v>
      </c>
      <c r="GO85" s="34">
        <v>0</v>
      </c>
      <c r="GP85" s="34">
        <v>1</v>
      </c>
      <c r="GQ85" s="34">
        <v>0</v>
      </c>
      <c r="GR85" s="34">
        <v>0</v>
      </c>
      <c r="GS85" s="34">
        <v>0</v>
      </c>
      <c r="GT85" s="34">
        <v>1</v>
      </c>
      <c r="GU85" s="34">
        <v>1</v>
      </c>
      <c r="GV85" s="34">
        <v>1</v>
      </c>
      <c r="GW85" s="34">
        <v>1</v>
      </c>
      <c r="GX85" s="34">
        <v>1</v>
      </c>
      <c r="GY85" s="34">
        <v>1</v>
      </c>
      <c r="GZ85" s="34">
        <v>1</v>
      </c>
      <c r="HA85" s="34">
        <v>0</v>
      </c>
      <c r="HB85" s="34">
        <v>0</v>
      </c>
      <c r="HC85" s="34">
        <v>0</v>
      </c>
      <c r="HD85" s="34">
        <v>0</v>
      </c>
      <c r="HE85" s="34">
        <v>0</v>
      </c>
      <c r="HF85" s="34">
        <v>0</v>
      </c>
      <c r="HG85" s="34">
        <v>0</v>
      </c>
      <c r="HH85" s="34">
        <v>0</v>
      </c>
      <c r="HI85" s="34">
        <v>0</v>
      </c>
      <c r="HJ85" s="34">
        <v>0</v>
      </c>
      <c r="HK85" s="34">
        <v>0</v>
      </c>
      <c r="HL85" s="34">
        <v>0</v>
      </c>
      <c r="HM85" s="34">
        <v>0</v>
      </c>
      <c r="HN85" s="34">
        <v>0</v>
      </c>
      <c r="HO85" s="34">
        <v>0</v>
      </c>
      <c r="HP85" s="34">
        <v>0</v>
      </c>
      <c r="HQ85" s="34">
        <v>0</v>
      </c>
      <c r="HR85" s="34">
        <v>0</v>
      </c>
      <c r="HS85" s="34">
        <v>0</v>
      </c>
      <c r="HT85" s="34">
        <v>0</v>
      </c>
      <c r="HU85" s="34">
        <v>0</v>
      </c>
      <c r="HV85" s="34">
        <v>0</v>
      </c>
      <c r="HW85" s="34">
        <v>0</v>
      </c>
      <c r="HX85" s="34">
        <v>1</v>
      </c>
      <c r="HY85" s="34">
        <v>0</v>
      </c>
      <c r="HZ85" s="34">
        <v>1</v>
      </c>
      <c r="IA85" s="34">
        <v>1</v>
      </c>
      <c r="IB85" s="34">
        <v>0</v>
      </c>
      <c r="IC85" s="34">
        <v>1</v>
      </c>
      <c r="ID85" s="34">
        <v>1</v>
      </c>
      <c r="IE85" s="34">
        <v>1</v>
      </c>
      <c r="IF85" s="34">
        <v>0</v>
      </c>
      <c r="IG85" s="34">
        <v>0</v>
      </c>
      <c r="IH85" s="34">
        <v>0</v>
      </c>
      <c r="II85" s="34">
        <v>0</v>
      </c>
      <c r="IJ85" s="34">
        <v>0</v>
      </c>
      <c r="IK85" s="34">
        <v>0</v>
      </c>
      <c r="IL85" s="34">
        <v>0</v>
      </c>
      <c r="IM85" s="34">
        <v>0</v>
      </c>
      <c r="IN85" s="34">
        <v>0</v>
      </c>
      <c r="IO85" s="34">
        <v>0</v>
      </c>
      <c r="IP85" s="34">
        <v>0</v>
      </c>
      <c r="IQ85" s="34">
        <v>0</v>
      </c>
      <c r="IR85" s="34">
        <v>0</v>
      </c>
      <c r="IS85" s="34">
        <v>0</v>
      </c>
      <c r="IT85" s="34">
        <v>0</v>
      </c>
      <c r="IU85" s="34">
        <v>0</v>
      </c>
      <c r="IV85" s="34">
        <v>0</v>
      </c>
      <c r="IW85" s="34">
        <v>0</v>
      </c>
      <c r="IX85" s="34">
        <v>0</v>
      </c>
      <c r="IY85" s="34">
        <v>0</v>
      </c>
      <c r="IZ85" s="34">
        <v>0</v>
      </c>
      <c r="JA85" s="34">
        <v>0</v>
      </c>
      <c r="JB85" s="34">
        <v>1</v>
      </c>
      <c r="JC85" s="34">
        <v>1</v>
      </c>
      <c r="JD85" s="34">
        <v>3</v>
      </c>
      <c r="JE85" s="34">
        <v>1</v>
      </c>
      <c r="JF85" s="34">
        <v>1</v>
      </c>
      <c r="JG85" s="34">
        <v>1</v>
      </c>
      <c r="JH85" s="46">
        <v>1</v>
      </c>
      <c r="JI85" s="46">
        <v>1</v>
      </c>
      <c r="JJ85" s="46">
        <v>1</v>
      </c>
      <c r="JK85" s="46">
        <v>1</v>
      </c>
      <c r="JL85" s="35">
        <v>1</v>
      </c>
      <c r="JM85" s="35">
        <v>1</v>
      </c>
      <c r="JN85" s="46">
        <v>1</v>
      </c>
      <c r="JO85" s="46">
        <v>1</v>
      </c>
      <c r="JP85" s="35">
        <v>1</v>
      </c>
      <c r="JQ85" s="35">
        <v>1</v>
      </c>
      <c r="JR85" s="46">
        <v>1</v>
      </c>
      <c r="JS85" s="35">
        <v>0</v>
      </c>
      <c r="JT85" s="35">
        <v>1</v>
      </c>
      <c r="JU85" s="35">
        <v>3</v>
      </c>
      <c r="JV85" s="35">
        <v>1</v>
      </c>
      <c r="JW85" s="35">
        <v>1</v>
      </c>
      <c r="JX85" s="35">
        <v>2</v>
      </c>
      <c r="JY85" s="35">
        <v>1</v>
      </c>
      <c r="JZ85" s="35">
        <v>3</v>
      </c>
      <c r="KA85" s="35">
        <v>3</v>
      </c>
      <c r="KB85" s="35">
        <v>1</v>
      </c>
      <c r="KC85" s="35">
        <v>0</v>
      </c>
      <c r="KD85" s="46">
        <v>1</v>
      </c>
      <c r="KE85" s="35">
        <v>0</v>
      </c>
      <c r="KF85" s="35">
        <v>1</v>
      </c>
      <c r="KG85" s="36">
        <v>1</v>
      </c>
      <c r="KH85" s="36">
        <v>1</v>
      </c>
      <c r="KI85" s="36">
        <v>2</v>
      </c>
      <c r="KJ85" s="36">
        <v>1</v>
      </c>
      <c r="KK85" s="36">
        <v>1</v>
      </c>
      <c r="KL85" s="36">
        <v>1</v>
      </c>
      <c r="KM85" s="36">
        <v>1</v>
      </c>
      <c r="KN85" s="36">
        <v>3</v>
      </c>
      <c r="KO85" s="36"/>
      <c r="KP85" s="36">
        <v>1</v>
      </c>
      <c r="KQ85" s="36">
        <v>3</v>
      </c>
      <c r="KR85" s="36">
        <v>3</v>
      </c>
      <c r="KS85" s="36">
        <v>1</v>
      </c>
      <c r="KT85" s="36">
        <v>3</v>
      </c>
      <c r="KU85" s="36">
        <v>0</v>
      </c>
      <c r="KV85" s="36">
        <v>3</v>
      </c>
      <c r="KW85" s="36">
        <v>0</v>
      </c>
      <c r="KX85" s="36">
        <v>3</v>
      </c>
      <c r="KY85" s="36">
        <v>0</v>
      </c>
      <c r="KZ85" s="36">
        <v>3</v>
      </c>
      <c r="LA85" s="36">
        <v>0</v>
      </c>
      <c r="LB85" s="36">
        <v>3</v>
      </c>
      <c r="LC85" s="36">
        <v>0</v>
      </c>
      <c r="LD85" s="36">
        <v>3</v>
      </c>
      <c r="LE85" s="36">
        <v>0</v>
      </c>
      <c r="LF85" s="36">
        <v>1</v>
      </c>
      <c r="LG85" s="36">
        <v>2</v>
      </c>
      <c r="LH85" s="36">
        <v>1</v>
      </c>
      <c r="LI85" s="36">
        <v>0</v>
      </c>
      <c r="LJ85" s="36">
        <v>3</v>
      </c>
      <c r="LK85" s="36">
        <v>0</v>
      </c>
      <c r="LL85" s="36">
        <v>1</v>
      </c>
      <c r="LM85" s="36">
        <v>1</v>
      </c>
      <c r="LN85" s="36">
        <v>1</v>
      </c>
      <c r="LO85" s="36">
        <v>1</v>
      </c>
      <c r="LP85" s="36">
        <v>1</v>
      </c>
      <c r="LQ85" s="36">
        <v>1</v>
      </c>
      <c r="LR85" s="36">
        <v>0</v>
      </c>
      <c r="LS85" s="36">
        <v>1</v>
      </c>
      <c r="LT85" s="36">
        <v>1</v>
      </c>
      <c r="LU85" s="36">
        <v>1</v>
      </c>
      <c r="LV85" s="36">
        <v>1</v>
      </c>
      <c r="LW85" s="36">
        <v>1</v>
      </c>
      <c r="LX85" s="36">
        <v>1</v>
      </c>
      <c r="LY85" s="36">
        <v>0</v>
      </c>
      <c r="LZ85" s="36">
        <v>1</v>
      </c>
      <c r="MA85" s="36">
        <v>1</v>
      </c>
      <c r="MB85" s="36">
        <v>1</v>
      </c>
      <c r="MC85" s="36">
        <v>1</v>
      </c>
      <c r="MD85" s="36">
        <v>1</v>
      </c>
      <c r="ME85" s="36">
        <v>2</v>
      </c>
      <c r="MF85" s="36">
        <v>1</v>
      </c>
      <c r="MG85" s="36">
        <v>1</v>
      </c>
      <c r="MH85" s="36">
        <v>1</v>
      </c>
      <c r="MI85" s="36">
        <v>1</v>
      </c>
      <c r="MJ85" s="36">
        <v>1</v>
      </c>
      <c r="MK85" s="36">
        <v>1</v>
      </c>
      <c r="ML85" s="36">
        <v>2</v>
      </c>
      <c r="MM85" s="36">
        <v>1</v>
      </c>
      <c r="MN85" s="36">
        <v>1</v>
      </c>
      <c r="MO85" s="36">
        <v>1</v>
      </c>
      <c r="MP85" s="36">
        <v>1</v>
      </c>
      <c r="MQ85" s="36">
        <v>1</v>
      </c>
      <c r="MR85" s="36">
        <v>1</v>
      </c>
      <c r="MS85" s="36">
        <v>1</v>
      </c>
      <c r="MT85" s="36">
        <v>1</v>
      </c>
      <c r="MU85" s="36">
        <v>1</v>
      </c>
      <c r="MV85" s="36">
        <v>0</v>
      </c>
      <c r="MW85" s="36">
        <v>1</v>
      </c>
      <c r="MX85" s="36"/>
      <c r="MY85" s="37">
        <v>1</v>
      </c>
      <c r="MZ85" s="37">
        <v>1</v>
      </c>
      <c r="NA85" s="37">
        <v>1</v>
      </c>
      <c r="NB85" s="37">
        <v>1</v>
      </c>
      <c r="NC85" s="37">
        <v>1</v>
      </c>
      <c r="ND85" s="37">
        <v>0</v>
      </c>
      <c r="NE85" s="46">
        <v>0</v>
      </c>
      <c r="NF85" s="46">
        <v>1</v>
      </c>
      <c r="NG85" s="37">
        <v>0</v>
      </c>
      <c r="NH85" s="37">
        <v>1</v>
      </c>
      <c r="NI85" s="37">
        <v>1</v>
      </c>
      <c r="NJ85" s="37">
        <v>1</v>
      </c>
    </row>
    <row r="86" spans="1:374" x14ac:dyDescent="0.25">
      <c r="A86" s="2">
        <v>138</v>
      </c>
      <c r="B86" s="2" t="s">
        <v>114</v>
      </c>
      <c r="C86" s="31">
        <v>44074.739583333336</v>
      </c>
      <c r="D86" s="32" t="s">
        <v>478</v>
      </c>
      <c r="E86" s="32" t="s">
        <v>503</v>
      </c>
      <c r="F86" s="32" t="s">
        <v>504</v>
      </c>
      <c r="G86" s="32" t="s">
        <v>505</v>
      </c>
      <c r="H86" s="33" t="s">
        <v>270</v>
      </c>
      <c r="I86" s="33" t="s">
        <v>325</v>
      </c>
      <c r="J86" s="33" t="s">
        <v>506</v>
      </c>
      <c r="K86" s="33">
        <v>1</v>
      </c>
      <c r="L86" s="33">
        <v>72</v>
      </c>
      <c r="M86" s="33">
        <v>4</v>
      </c>
      <c r="N86" s="33"/>
      <c r="O86" s="33"/>
      <c r="P86" s="33"/>
      <c r="Q86" s="33">
        <v>2</v>
      </c>
      <c r="R86" s="33"/>
      <c r="S86" s="33"/>
      <c r="T86" s="33"/>
      <c r="U86" s="33"/>
      <c r="V86" s="33"/>
      <c r="W86" s="33"/>
      <c r="X86" s="33"/>
      <c r="Y86" s="33"/>
      <c r="Z86" s="33"/>
      <c r="AA86" s="33"/>
      <c r="AB86" s="33"/>
      <c r="AC86" s="33"/>
      <c r="AD86" s="33"/>
      <c r="AE86" s="33"/>
      <c r="AF86" s="33"/>
      <c r="AG86" s="33"/>
      <c r="AH86" s="33"/>
      <c r="AI86" s="33"/>
      <c r="AJ86" s="33"/>
      <c r="AK86" s="33">
        <v>20</v>
      </c>
      <c r="AL86" s="33"/>
      <c r="AM86" s="33"/>
      <c r="AN86" s="33"/>
      <c r="AO86" s="33"/>
      <c r="AP86" s="33"/>
      <c r="AQ86" s="33"/>
      <c r="AR86" s="33"/>
      <c r="AS86" s="33"/>
      <c r="AT86" s="33"/>
      <c r="AU86" s="33"/>
      <c r="AV86" s="33"/>
      <c r="AW86" s="33">
        <v>2</v>
      </c>
      <c r="AX86" s="33">
        <v>2</v>
      </c>
      <c r="AY86" s="33">
        <v>0</v>
      </c>
      <c r="AZ86" s="34">
        <v>1</v>
      </c>
      <c r="BA86" s="34">
        <v>0</v>
      </c>
      <c r="BB86" s="34">
        <v>0</v>
      </c>
      <c r="BC86" s="34">
        <v>0</v>
      </c>
      <c r="BD86" s="34">
        <v>0</v>
      </c>
      <c r="BE86" s="34">
        <v>0</v>
      </c>
      <c r="BF86" s="34">
        <v>0</v>
      </c>
      <c r="BG86" s="34">
        <v>0</v>
      </c>
      <c r="BH86" s="34">
        <v>0</v>
      </c>
      <c r="BI86" s="34">
        <v>0</v>
      </c>
      <c r="BJ86" s="34">
        <v>0</v>
      </c>
      <c r="BK86" s="34">
        <v>1</v>
      </c>
      <c r="BL86" s="34">
        <v>0</v>
      </c>
      <c r="BM86" s="34"/>
      <c r="BN86" s="34">
        <v>0</v>
      </c>
      <c r="BO86" s="34">
        <v>0</v>
      </c>
      <c r="BP86" s="34">
        <v>0</v>
      </c>
      <c r="BQ86" s="34">
        <v>0</v>
      </c>
      <c r="BR86" s="34">
        <v>0</v>
      </c>
      <c r="BS86" s="34">
        <v>0</v>
      </c>
      <c r="BT86" s="34">
        <v>0</v>
      </c>
      <c r="BU86" s="34">
        <v>0</v>
      </c>
      <c r="BV86" s="34">
        <v>0</v>
      </c>
      <c r="BW86" s="34">
        <v>0</v>
      </c>
      <c r="BX86" s="34">
        <v>0</v>
      </c>
      <c r="BY86" s="34">
        <v>0</v>
      </c>
      <c r="BZ86" s="34">
        <v>0</v>
      </c>
      <c r="CA86" s="34">
        <v>0</v>
      </c>
      <c r="CB86" s="34">
        <v>0</v>
      </c>
      <c r="CC86" s="34">
        <v>0</v>
      </c>
      <c r="CD86" s="34">
        <v>0</v>
      </c>
      <c r="CE86" s="34">
        <v>0</v>
      </c>
      <c r="CF86" s="34">
        <v>0</v>
      </c>
      <c r="CG86" s="34">
        <v>0</v>
      </c>
      <c r="CH86" s="34">
        <v>0</v>
      </c>
      <c r="CI86" s="34">
        <v>0</v>
      </c>
      <c r="CJ86" s="34">
        <v>0</v>
      </c>
      <c r="CK86" s="34">
        <v>0</v>
      </c>
      <c r="CL86" s="34">
        <v>0</v>
      </c>
      <c r="CM86" s="34">
        <v>0</v>
      </c>
      <c r="CN86" s="34">
        <v>0</v>
      </c>
      <c r="CO86" s="34">
        <v>0</v>
      </c>
      <c r="CP86" s="34">
        <v>0</v>
      </c>
      <c r="CQ86" s="34">
        <v>0</v>
      </c>
      <c r="CR86" s="34">
        <v>0</v>
      </c>
      <c r="CS86" s="34">
        <v>1</v>
      </c>
      <c r="CT86" s="34">
        <v>0</v>
      </c>
      <c r="CU86" s="34">
        <v>0</v>
      </c>
      <c r="CV86" s="34">
        <v>0</v>
      </c>
      <c r="CW86" s="34">
        <v>0</v>
      </c>
      <c r="CX86" s="34">
        <v>0</v>
      </c>
      <c r="CY86" s="34">
        <v>2</v>
      </c>
      <c r="CZ86" s="34">
        <v>0</v>
      </c>
      <c r="DA86" s="34">
        <v>2</v>
      </c>
      <c r="DB86" s="34"/>
      <c r="DC86" s="34">
        <v>0</v>
      </c>
      <c r="DD86" s="34">
        <v>0</v>
      </c>
      <c r="DE86" s="34">
        <v>1</v>
      </c>
      <c r="DF86" s="34">
        <v>0</v>
      </c>
      <c r="DG86" s="34">
        <v>0</v>
      </c>
      <c r="DH86" s="34"/>
      <c r="DI86" s="34"/>
      <c r="DJ86" s="34"/>
      <c r="DK86" s="34"/>
      <c r="DL86" s="34"/>
      <c r="DM86" s="34"/>
      <c r="DN86" s="34"/>
      <c r="DO86" s="34"/>
      <c r="DP86" s="34">
        <v>1</v>
      </c>
      <c r="DQ86" s="34">
        <v>1</v>
      </c>
      <c r="DR86" s="34">
        <v>1</v>
      </c>
      <c r="DS86" s="34">
        <v>1</v>
      </c>
      <c r="DT86" s="34">
        <v>0</v>
      </c>
      <c r="DU86" s="34">
        <v>0</v>
      </c>
      <c r="DV86" s="34">
        <v>0</v>
      </c>
      <c r="DW86" s="34">
        <v>1</v>
      </c>
      <c r="DX86" s="34">
        <v>0</v>
      </c>
      <c r="DY86" s="34">
        <v>1</v>
      </c>
      <c r="DZ86" s="34">
        <v>1</v>
      </c>
      <c r="EA86" s="34">
        <v>0</v>
      </c>
      <c r="EB86" s="34">
        <v>0</v>
      </c>
      <c r="EC86" s="34">
        <v>1</v>
      </c>
      <c r="ED86" s="34">
        <v>1</v>
      </c>
      <c r="EE86" s="34">
        <v>1</v>
      </c>
      <c r="EF86" s="34">
        <v>0</v>
      </c>
      <c r="EG86" s="34">
        <v>0</v>
      </c>
      <c r="EH86" s="34">
        <v>0</v>
      </c>
      <c r="EI86" s="34">
        <v>0</v>
      </c>
      <c r="EJ86" s="34">
        <v>1</v>
      </c>
      <c r="EK86" s="34">
        <v>0</v>
      </c>
      <c r="EL86" s="34">
        <v>0</v>
      </c>
      <c r="EM86" s="34"/>
      <c r="EN86" s="34">
        <v>0</v>
      </c>
      <c r="EO86" s="34">
        <v>0</v>
      </c>
      <c r="EP86" s="34">
        <v>1</v>
      </c>
      <c r="EQ86" s="34">
        <v>0</v>
      </c>
      <c r="ER86" s="34">
        <v>0</v>
      </c>
      <c r="ES86" s="34">
        <v>0</v>
      </c>
      <c r="ET86" s="34">
        <v>0</v>
      </c>
      <c r="EU86" s="34">
        <v>0</v>
      </c>
      <c r="EV86" s="34">
        <v>0</v>
      </c>
      <c r="EW86" s="34">
        <v>0</v>
      </c>
      <c r="EX86" s="34">
        <v>0</v>
      </c>
      <c r="EY86" s="34">
        <v>0</v>
      </c>
      <c r="EZ86" s="34">
        <v>0</v>
      </c>
      <c r="FA86" s="34">
        <v>1</v>
      </c>
      <c r="FB86" s="34">
        <v>1</v>
      </c>
      <c r="FC86" s="34">
        <v>1</v>
      </c>
      <c r="FD86" s="34">
        <v>1</v>
      </c>
      <c r="FE86" s="34">
        <v>1</v>
      </c>
      <c r="FF86" s="34">
        <v>1</v>
      </c>
      <c r="FG86" s="34">
        <v>1</v>
      </c>
      <c r="FH86" s="34">
        <v>1</v>
      </c>
      <c r="FI86" s="34">
        <v>1</v>
      </c>
      <c r="FJ86" s="34">
        <v>0</v>
      </c>
      <c r="FK86" s="34">
        <v>1</v>
      </c>
      <c r="FL86" s="34">
        <v>1</v>
      </c>
      <c r="FM86" s="34">
        <v>1</v>
      </c>
      <c r="FN86" s="34">
        <v>0</v>
      </c>
      <c r="FO86" s="34">
        <v>0</v>
      </c>
      <c r="FP86" s="34">
        <v>0</v>
      </c>
      <c r="FQ86" s="34">
        <v>0</v>
      </c>
      <c r="FR86" s="34">
        <v>0</v>
      </c>
      <c r="FS86" s="34">
        <v>0</v>
      </c>
      <c r="FT86" s="34">
        <v>0</v>
      </c>
      <c r="FU86" s="34">
        <v>0</v>
      </c>
      <c r="FV86" s="34">
        <v>0</v>
      </c>
      <c r="FW86" s="34">
        <v>0</v>
      </c>
      <c r="FX86" s="34">
        <v>1</v>
      </c>
      <c r="FY86" s="34">
        <v>1</v>
      </c>
      <c r="FZ86" s="34">
        <v>1</v>
      </c>
      <c r="GA86" s="34">
        <v>1</v>
      </c>
      <c r="GB86" s="34">
        <v>1</v>
      </c>
      <c r="GC86" s="34">
        <v>1</v>
      </c>
      <c r="GD86" s="34">
        <v>1</v>
      </c>
      <c r="GE86" s="34">
        <v>1</v>
      </c>
      <c r="GF86" s="34">
        <v>1</v>
      </c>
      <c r="GG86" s="34">
        <v>0</v>
      </c>
      <c r="GH86" s="34">
        <v>1</v>
      </c>
      <c r="GI86" s="34">
        <v>1</v>
      </c>
      <c r="GJ86" s="34">
        <v>1</v>
      </c>
      <c r="GK86" s="34">
        <v>0</v>
      </c>
      <c r="GL86" s="34">
        <v>0</v>
      </c>
      <c r="GM86" s="34">
        <v>0</v>
      </c>
      <c r="GN86" s="34">
        <v>0</v>
      </c>
      <c r="GO86" s="34">
        <v>0</v>
      </c>
      <c r="GP86" s="34">
        <v>0</v>
      </c>
      <c r="GQ86" s="34">
        <v>0</v>
      </c>
      <c r="GR86" s="34">
        <v>0</v>
      </c>
      <c r="GS86" s="34">
        <v>0</v>
      </c>
      <c r="GT86" s="34">
        <v>1</v>
      </c>
      <c r="GU86" s="34">
        <v>1</v>
      </c>
      <c r="GV86" s="34">
        <v>1</v>
      </c>
      <c r="GW86" s="34">
        <v>1</v>
      </c>
      <c r="GX86" s="34">
        <v>1</v>
      </c>
      <c r="GY86" s="34">
        <v>1</v>
      </c>
      <c r="GZ86" s="34">
        <v>1</v>
      </c>
      <c r="HA86" s="34">
        <v>1</v>
      </c>
      <c r="HB86" s="34">
        <v>0</v>
      </c>
      <c r="HC86" s="34">
        <v>0</v>
      </c>
      <c r="HD86" s="34">
        <v>0</v>
      </c>
      <c r="HE86" s="34">
        <v>0</v>
      </c>
      <c r="HF86" s="34">
        <v>0</v>
      </c>
      <c r="HG86" s="34">
        <v>0</v>
      </c>
      <c r="HH86" s="34">
        <v>0</v>
      </c>
      <c r="HI86" s="34">
        <v>0</v>
      </c>
      <c r="HJ86" s="34">
        <v>0</v>
      </c>
      <c r="HK86" s="34">
        <v>0</v>
      </c>
      <c r="HL86" s="34">
        <v>0</v>
      </c>
      <c r="HM86" s="34">
        <v>0</v>
      </c>
      <c r="HN86" s="34">
        <v>0</v>
      </c>
      <c r="HO86" s="34">
        <v>0</v>
      </c>
      <c r="HP86" s="34">
        <v>0</v>
      </c>
      <c r="HQ86" s="34">
        <v>0</v>
      </c>
      <c r="HR86" s="34">
        <v>0</v>
      </c>
      <c r="HS86" s="34">
        <v>0</v>
      </c>
      <c r="HT86" s="34">
        <v>0</v>
      </c>
      <c r="HU86" s="34">
        <v>0</v>
      </c>
      <c r="HV86" s="34">
        <v>0</v>
      </c>
      <c r="HW86" s="34">
        <v>0</v>
      </c>
      <c r="HX86" s="34">
        <v>1</v>
      </c>
      <c r="HY86" s="34">
        <v>1</v>
      </c>
      <c r="HZ86" s="34">
        <v>0</v>
      </c>
      <c r="IA86" s="34">
        <v>0</v>
      </c>
      <c r="IB86" s="34">
        <v>1</v>
      </c>
      <c r="IC86" s="34">
        <v>1</v>
      </c>
      <c r="ID86" s="34">
        <v>1</v>
      </c>
      <c r="IE86" s="34">
        <v>1</v>
      </c>
      <c r="IF86" s="34">
        <v>1</v>
      </c>
      <c r="IG86" s="34">
        <v>1</v>
      </c>
      <c r="IH86" s="34">
        <v>1</v>
      </c>
      <c r="II86" s="34">
        <v>1</v>
      </c>
      <c r="IJ86" s="34">
        <v>0</v>
      </c>
      <c r="IK86" s="34">
        <v>0</v>
      </c>
      <c r="IL86" s="34">
        <v>0</v>
      </c>
      <c r="IM86" s="34">
        <v>0</v>
      </c>
      <c r="IN86" s="34">
        <v>0</v>
      </c>
      <c r="IO86" s="34">
        <v>0</v>
      </c>
      <c r="IP86" s="34">
        <v>0</v>
      </c>
      <c r="IQ86" s="34">
        <v>1</v>
      </c>
      <c r="IR86" s="34">
        <v>1</v>
      </c>
      <c r="IS86" s="34">
        <v>0</v>
      </c>
      <c r="IT86" s="34">
        <v>0</v>
      </c>
      <c r="IU86" s="34">
        <v>0</v>
      </c>
      <c r="IV86" s="34">
        <v>0</v>
      </c>
      <c r="IW86" s="34">
        <v>0</v>
      </c>
      <c r="IX86" s="34">
        <v>0</v>
      </c>
      <c r="IY86" s="34">
        <v>0</v>
      </c>
      <c r="IZ86" s="34">
        <v>0</v>
      </c>
      <c r="JA86" s="34">
        <v>0</v>
      </c>
      <c r="JB86" s="34">
        <v>0</v>
      </c>
      <c r="JC86" s="34">
        <v>0</v>
      </c>
      <c r="JD86" s="34">
        <v>2</v>
      </c>
      <c r="JE86" s="34">
        <v>1</v>
      </c>
      <c r="JF86" s="34">
        <v>1</v>
      </c>
      <c r="JG86" s="34">
        <v>2</v>
      </c>
      <c r="JH86" s="46">
        <v>2</v>
      </c>
      <c r="JI86" s="46">
        <v>1</v>
      </c>
      <c r="JJ86" s="46">
        <v>2</v>
      </c>
      <c r="JK86" s="46">
        <v>2</v>
      </c>
      <c r="JL86" s="35">
        <v>1</v>
      </c>
      <c r="JM86" s="35">
        <v>1</v>
      </c>
      <c r="JN86" s="46">
        <v>1</v>
      </c>
      <c r="JO86" s="46">
        <v>1</v>
      </c>
      <c r="JP86" s="35">
        <v>1</v>
      </c>
      <c r="JQ86" s="35">
        <v>2</v>
      </c>
      <c r="JR86" s="46">
        <v>1</v>
      </c>
      <c r="JS86" s="35">
        <v>0</v>
      </c>
      <c r="JT86" s="35">
        <v>1</v>
      </c>
      <c r="JU86" s="35">
        <v>3</v>
      </c>
      <c r="JV86" s="35">
        <v>1</v>
      </c>
      <c r="JW86" s="35">
        <v>1</v>
      </c>
      <c r="JX86" s="35">
        <v>1</v>
      </c>
      <c r="JY86" s="35">
        <v>1</v>
      </c>
      <c r="JZ86" s="35">
        <v>3</v>
      </c>
      <c r="KA86" s="35">
        <v>2</v>
      </c>
      <c r="KB86" s="35">
        <v>3</v>
      </c>
      <c r="KC86" s="35">
        <v>1</v>
      </c>
      <c r="KD86" s="46">
        <v>1</v>
      </c>
      <c r="KE86" s="35">
        <v>0</v>
      </c>
      <c r="KF86" s="35">
        <v>1</v>
      </c>
      <c r="KG86" s="36">
        <v>1</v>
      </c>
      <c r="KH86" s="36">
        <v>1</v>
      </c>
      <c r="KI86" s="36">
        <v>1</v>
      </c>
      <c r="KJ86" s="36">
        <v>1</v>
      </c>
      <c r="KK86" s="36">
        <v>1</v>
      </c>
      <c r="KL86" s="36">
        <v>1</v>
      </c>
      <c r="KM86" s="36">
        <v>1</v>
      </c>
      <c r="KN86" s="36">
        <v>3</v>
      </c>
      <c r="KO86" s="36"/>
      <c r="KP86" s="36">
        <v>1</v>
      </c>
      <c r="KQ86" s="36">
        <v>1</v>
      </c>
      <c r="KR86" s="36">
        <v>1</v>
      </c>
      <c r="KS86" s="36">
        <v>1</v>
      </c>
      <c r="KT86" s="36">
        <v>1</v>
      </c>
      <c r="KU86" s="36">
        <v>0</v>
      </c>
      <c r="KV86" s="36">
        <v>3</v>
      </c>
      <c r="KW86" s="36">
        <v>0</v>
      </c>
      <c r="KX86" s="36">
        <v>3</v>
      </c>
      <c r="KY86" s="36">
        <v>0</v>
      </c>
      <c r="KZ86" s="36">
        <v>3</v>
      </c>
      <c r="LA86" s="36">
        <v>0</v>
      </c>
      <c r="LB86" s="36">
        <v>3</v>
      </c>
      <c r="LC86" s="36">
        <v>0</v>
      </c>
      <c r="LD86" s="36">
        <v>3</v>
      </c>
      <c r="LE86" s="36">
        <v>0</v>
      </c>
      <c r="LF86" s="36">
        <v>1</v>
      </c>
      <c r="LG86" s="36">
        <v>1</v>
      </c>
      <c r="LH86" s="36">
        <v>1</v>
      </c>
      <c r="LI86" s="36">
        <v>0</v>
      </c>
      <c r="LJ86" s="36">
        <v>1</v>
      </c>
      <c r="LK86" s="36">
        <v>0</v>
      </c>
      <c r="LL86" s="36">
        <v>1</v>
      </c>
      <c r="LM86" s="36">
        <v>1</v>
      </c>
      <c r="LN86" s="36">
        <v>1</v>
      </c>
      <c r="LO86" s="36">
        <v>1</v>
      </c>
      <c r="LP86" s="36">
        <v>0</v>
      </c>
      <c r="LQ86" s="36">
        <v>1</v>
      </c>
      <c r="LR86" s="36">
        <v>0</v>
      </c>
      <c r="LS86" s="36">
        <v>1</v>
      </c>
      <c r="LT86" s="36">
        <v>1</v>
      </c>
      <c r="LU86" s="36">
        <v>1</v>
      </c>
      <c r="LV86" s="36">
        <v>1</v>
      </c>
      <c r="LW86" s="36">
        <v>1</v>
      </c>
      <c r="LX86" s="36">
        <v>1</v>
      </c>
      <c r="LY86" s="36">
        <v>0</v>
      </c>
      <c r="LZ86" s="36">
        <v>1</v>
      </c>
      <c r="MA86" s="36">
        <v>1</v>
      </c>
      <c r="MB86" s="36">
        <v>1</v>
      </c>
      <c r="MC86" s="36">
        <v>1</v>
      </c>
      <c r="MD86" s="36">
        <v>1</v>
      </c>
      <c r="ME86" s="36">
        <v>1</v>
      </c>
      <c r="MF86" s="36">
        <v>1</v>
      </c>
      <c r="MG86" s="36">
        <v>1</v>
      </c>
      <c r="MH86" s="36">
        <v>1</v>
      </c>
      <c r="MI86" s="36">
        <v>2</v>
      </c>
      <c r="MJ86" s="36">
        <v>1</v>
      </c>
      <c r="MK86" s="36">
        <v>1</v>
      </c>
      <c r="ML86" s="36">
        <v>2</v>
      </c>
      <c r="MM86" s="36">
        <v>1</v>
      </c>
      <c r="MN86" s="36">
        <v>1</v>
      </c>
      <c r="MO86" s="36">
        <v>1</v>
      </c>
      <c r="MP86" s="36">
        <v>1</v>
      </c>
      <c r="MQ86" s="36">
        <v>1</v>
      </c>
      <c r="MR86" s="36">
        <v>1</v>
      </c>
      <c r="MS86" s="36">
        <v>1</v>
      </c>
      <c r="MT86" s="36">
        <v>1</v>
      </c>
      <c r="MU86" s="36">
        <v>1</v>
      </c>
      <c r="MV86" s="36">
        <v>0</v>
      </c>
      <c r="MW86" s="36">
        <v>1</v>
      </c>
      <c r="MX86" s="36"/>
      <c r="MY86" s="37">
        <v>1</v>
      </c>
      <c r="MZ86" s="37">
        <v>1</v>
      </c>
      <c r="NA86" s="37">
        <v>1</v>
      </c>
      <c r="NB86" s="37">
        <v>1</v>
      </c>
      <c r="NC86" s="37">
        <v>1</v>
      </c>
      <c r="ND86" s="37">
        <v>0</v>
      </c>
      <c r="NE86" s="46">
        <v>0</v>
      </c>
      <c r="NF86" s="46">
        <v>0</v>
      </c>
      <c r="NG86" s="37">
        <v>1</v>
      </c>
      <c r="NH86" s="37">
        <v>1</v>
      </c>
      <c r="NI86" s="37">
        <v>1</v>
      </c>
      <c r="NJ86" s="37">
        <v>1</v>
      </c>
    </row>
    <row r="87" spans="1:374" x14ac:dyDescent="0.25">
      <c r="A87" s="2">
        <v>139</v>
      </c>
      <c r="B87" s="2" t="s">
        <v>114</v>
      </c>
      <c r="C87" s="31">
        <v>44074.807638888888</v>
      </c>
      <c r="D87" s="32" t="s">
        <v>321</v>
      </c>
      <c r="E87" s="32" t="s">
        <v>332</v>
      </c>
      <c r="F87" s="32" t="s">
        <v>333</v>
      </c>
      <c r="G87" s="32" t="s">
        <v>507</v>
      </c>
      <c r="H87" s="33" t="s">
        <v>270</v>
      </c>
      <c r="I87" s="33" t="s">
        <v>335</v>
      </c>
      <c r="J87" s="33" t="s">
        <v>508</v>
      </c>
      <c r="K87" s="33">
        <v>1</v>
      </c>
      <c r="L87" s="33">
        <v>83</v>
      </c>
      <c r="M87" s="33">
        <v>4</v>
      </c>
      <c r="N87" s="33"/>
      <c r="O87" s="33"/>
      <c r="P87" s="33"/>
      <c r="Q87" s="33">
        <v>3</v>
      </c>
      <c r="R87" s="33"/>
      <c r="S87" s="33"/>
      <c r="T87" s="33"/>
      <c r="U87" s="33"/>
      <c r="V87" s="33"/>
      <c r="W87" s="33"/>
      <c r="X87" s="33"/>
      <c r="Y87" s="33"/>
      <c r="Z87" s="33"/>
      <c r="AA87" s="33"/>
      <c r="AB87" s="33"/>
      <c r="AC87" s="33"/>
      <c r="AD87" s="33"/>
      <c r="AE87" s="33"/>
      <c r="AF87" s="33"/>
      <c r="AG87" s="33"/>
      <c r="AH87" s="33"/>
      <c r="AI87" s="33"/>
      <c r="AJ87" s="33"/>
      <c r="AK87" s="33"/>
      <c r="AL87" s="33">
        <v>4</v>
      </c>
      <c r="AM87" s="33"/>
      <c r="AN87" s="33"/>
      <c r="AO87" s="33"/>
      <c r="AP87" s="33"/>
      <c r="AQ87" s="33"/>
      <c r="AR87" s="33"/>
      <c r="AS87" s="33"/>
      <c r="AT87" s="33"/>
      <c r="AU87" s="33"/>
      <c r="AV87" s="33"/>
      <c r="AW87" s="33">
        <v>1</v>
      </c>
      <c r="AX87" s="33">
        <v>1</v>
      </c>
      <c r="AY87" s="33">
        <v>0</v>
      </c>
      <c r="AZ87" s="34">
        <v>1</v>
      </c>
      <c r="BA87" s="34">
        <v>1</v>
      </c>
      <c r="BB87" s="34">
        <v>0</v>
      </c>
      <c r="BC87" s="34">
        <v>0</v>
      </c>
      <c r="BD87" s="34">
        <v>0</v>
      </c>
      <c r="BE87" s="34">
        <v>0</v>
      </c>
      <c r="BF87" s="34">
        <v>0</v>
      </c>
      <c r="BG87" s="34">
        <v>0</v>
      </c>
      <c r="BH87" s="34">
        <v>0</v>
      </c>
      <c r="BI87" s="34">
        <v>0</v>
      </c>
      <c r="BJ87" s="34">
        <v>0</v>
      </c>
      <c r="BK87" s="34">
        <v>0</v>
      </c>
      <c r="BL87" s="34">
        <v>0</v>
      </c>
      <c r="BM87" s="34"/>
      <c r="BN87" s="34">
        <v>0</v>
      </c>
      <c r="BO87" s="34">
        <v>0</v>
      </c>
      <c r="BP87" s="34">
        <v>0</v>
      </c>
      <c r="BQ87" s="34">
        <v>0</v>
      </c>
      <c r="BR87" s="34">
        <v>0</v>
      </c>
      <c r="BS87" s="34">
        <v>0</v>
      </c>
      <c r="BT87" s="34">
        <v>0</v>
      </c>
      <c r="BU87" s="34">
        <v>0</v>
      </c>
      <c r="BV87" s="34">
        <v>0</v>
      </c>
      <c r="BW87" s="34">
        <v>0</v>
      </c>
      <c r="BX87" s="34">
        <v>0</v>
      </c>
      <c r="BY87" s="34">
        <v>0</v>
      </c>
      <c r="BZ87" s="34">
        <v>0</v>
      </c>
      <c r="CA87" s="34">
        <v>0</v>
      </c>
      <c r="CB87" s="34">
        <v>0</v>
      </c>
      <c r="CC87" s="34">
        <v>0</v>
      </c>
      <c r="CD87" s="34">
        <v>0</v>
      </c>
      <c r="CE87" s="34">
        <v>0</v>
      </c>
      <c r="CF87" s="34">
        <v>0</v>
      </c>
      <c r="CG87" s="34">
        <v>0</v>
      </c>
      <c r="CH87" s="34">
        <v>0</v>
      </c>
      <c r="CI87" s="34">
        <v>0</v>
      </c>
      <c r="CJ87" s="34">
        <v>0</v>
      </c>
      <c r="CK87" s="34">
        <v>0</v>
      </c>
      <c r="CL87" s="34">
        <v>0</v>
      </c>
      <c r="CM87" s="34">
        <v>0</v>
      </c>
      <c r="CN87" s="34">
        <v>0</v>
      </c>
      <c r="CO87" s="34">
        <v>0</v>
      </c>
      <c r="CP87" s="34">
        <v>0</v>
      </c>
      <c r="CQ87" s="34">
        <v>0</v>
      </c>
      <c r="CR87" s="34">
        <v>0</v>
      </c>
      <c r="CS87" s="34">
        <v>0</v>
      </c>
      <c r="CT87" s="34"/>
      <c r="CU87" s="34"/>
      <c r="CV87" s="34"/>
      <c r="CW87" s="34"/>
      <c r="CX87" s="34"/>
      <c r="CY87" s="34"/>
      <c r="CZ87" s="34"/>
      <c r="DA87" s="34"/>
      <c r="DB87" s="34"/>
      <c r="DC87" s="34"/>
      <c r="DD87" s="34"/>
      <c r="DE87" s="34"/>
      <c r="DF87" s="34"/>
      <c r="DG87" s="34"/>
      <c r="DH87" s="34"/>
      <c r="DI87" s="34"/>
      <c r="DJ87" s="34"/>
      <c r="DK87" s="34"/>
      <c r="DL87" s="34"/>
      <c r="DM87" s="34"/>
      <c r="DN87" s="34"/>
      <c r="DO87" s="34"/>
      <c r="DP87" s="34">
        <v>1</v>
      </c>
      <c r="DQ87" s="34">
        <v>1</v>
      </c>
      <c r="DR87" s="34">
        <v>1</v>
      </c>
      <c r="DS87" s="34">
        <v>1</v>
      </c>
      <c r="DT87" s="34">
        <v>0</v>
      </c>
      <c r="DU87" s="34">
        <v>1</v>
      </c>
      <c r="DV87" s="34">
        <v>0</v>
      </c>
      <c r="DW87" s="34">
        <v>0</v>
      </c>
      <c r="DX87" s="34">
        <v>0</v>
      </c>
      <c r="DY87" s="34">
        <v>1</v>
      </c>
      <c r="DZ87" s="34">
        <v>1</v>
      </c>
      <c r="EA87" s="34">
        <v>0</v>
      </c>
      <c r="EB87" s="34">
        <v>0</v>
      </c>
      <c r="EC87" s="34">
        <v>0</v>
      </c>
      <c r="ED87" s="34">
        <v>0</v>
      </c>
      <c r="EE87" s="34">
        <v>0</v>
      </c>
      <c r="EF87" s="34">
        <v>0</v>
      </c>
      <c r="EG87" s="34">
        <v>0</v>
      </c>
      <c r="EH87" s="34">
        <v>0</v>
      </c>
      <c r="EI87" s="34">
        <v>0</v>
      </c>
      <c r="EJ87" s="34">
        <v>0</v>
      </c>
      <c r="EK87" s="34">
        <v>0</v>
      </c>
      <c r="EL87" s="34">
        <v>0</v>
      </c>
      <c r="EM87" s="34"/>
      <c r="EN87" s="34">
        <v>0</v>
      </c>
      <c r="EO87" s="34">
        <v>0</v>
      </c>
      <c r="EP87" s="34">
        <v>0</v>
      </c>
      <c r="EQ87" s="34">
        <v>0</v>
      </c>
      <c r="ER87" s="34">
        <v>0</v>
      </c>
      <c r="ES87" s="34">
        <v>0</v>
      </c>
      <c r="ET87" s="34">
        <v>0</v>
      </c>
      <c r="EU87" s="34">
        <v>0</v>
      </c>
      <c r="EV87" s="34">
        <v>0</v>
      </c>
      <c r="EW87" s="34">
        <v>0</v>
      </c>
      <c r="EX87" s="34">
        <v>0</v>
      </c>
      <c r="EY87" s="34">
        <v>0</v>
      </c>
      <c r="EZ87" s="34">
        <v>0</v>
      </c>
      <c r="FA87" s="34">
        <v>1</v>
      </c>
      <c r="FB87" s="34">
        <v>0</v>
      </c>
      <c r="FC87" s="34">
        <v>0</v>
      </c>
      <c r="FD87" s="34">
        <v>0</v>
      </c>
      <c r="FE87" s="34">
        <v>0</v>
      </c>
      <c r="FF87" s="34">
        <v>0</v>
      </c>
      <c r="FG87" s="34">
        <v>1</v>
      </c>
      <c r="FH87" s="34">
        <v>0</v>
      </c>
      <c r="FI87" s="34">
        <v>1</v>
      </c>
      <c r="FJ87" s="34">
        <v>0</v>
      </c>
      <c r="FK87" s="34">
        <v>0</v>
      </c>
      <c r="FL87" s="34">
        <v>0</v>
      </c>
      <c r="FM87" s="34">
        <v>0</v>
      </c>
      <c r="FN87" s="34">
        <v>0</v>
      </c>
      <c r="FO87" s="34">
        <v>0</v>
      </c>
      <c r="FP87" s="34">
        <v>0</v>
      </c>
      <c r="FQ87" s="34">
        <v>0</v>
      </c>
      <c r="FR87" s="34">
        <v>0</v>
      </c>
      <c r="FS87" s="34">
        <v>0</v>
      </c>
      <c r="FT87" s="34">
        <v>0</v>
      </c>
      <c r="FU87" s="34">
        <v>0</v>
      </c>
      <c r="FV87" s="34">
        <v>0</v>
      </c>
      <c r="FW87" s="34">
        <v>1</v>
      </c>
      <c r="FX87" s="34">
        <v>1</v>
      </c>
      <c r="FY87" s="34">
        <v>1</v>
      </c>
      <c r="FZ87" s="34">
        <v>0</v>
      </c>
      <c r="GA87" s="34">
        <v>0</v>
      </c>
      <c r="GB87" s="34">
        <v>0</v>
      </c>
      <c r="GC87" s="34">
        <v>0</v>
      </c>
      <c r="GD87" s="34">
        <v>0</v>
      </c>
      <c r="GE87" s="34">
        <v>0</v>
      </c>
      <c r="GF87" s="34">
        <v>0</v>
      </c>
      <c r="GG87" s="34">
        <v>0</v>
      </c>
      <c r="GH87" s="34">
        <v>0</v>
      </c>
      <c r="GI87" s="34">
        <v>1</v>
      </c>
      <c r="GJ87" s="34">
        <v>0</v>
      </c>
      <c r="GK87" s="34">
        <v>1</v>
      </c>
      <c r="GL87" s="34">
        <v>0</v>
      </c>
      <c r="GM87" s="34">
        <v>0</v>
      </c>
      <c r="GN87" s="34">
        <v>0</v>
      </c>
      <c r="GO87" s="34">
        <v>0</v>
      </c>
      <c r="GP87" s="34">
        <v>0</v>
      </c>
      <c r="GQ87" s="34">
        <v>0</v>
      </c>
      <c r="GR87" s="34">
        <v>0</v>
      </c>
      <c r="GS87" s="34">
        <v>1</v>
      </c>
      <c r="GT87" s="34">
        <v>1</v>
      </c>
      <c r="GU87" s="34">
        <v>1</v>
      </c>
      <c r="GV87" s="34">
        <v>1</v>
      </c>
      <c r="GW87" s="34">
        <v>1</v>
      </c>
      <c r="GX87" s="34">
        <v>1</v>
      </c>
      <c r="GY87" s="34">
        <v>1</v>
      </c>
      <c r="GZ87" s="34">
        <v>1</v>
      </c>
      <c r="HA87" s="34">
        <v>1</v>
      </c>
      <c r="HB87" s="34">
        <v>0</v>
      </c>
      <c r="HC87" s="34">
        <v>0</v>
      </c>
      <c r="HD87" s="34">
        <v>0</v>
      </c>
      <c r="HE87" s="34">
        <v>0</v>
      </c>
      <c r="HF87" s="34">
        <v>0</v>
      </c>
      <c r="HG87" s="34">
        <v>0</v>
      </c>
      <c r="HH87" s="34">
        <v>0</v>
      </c>
      <c r="HI87" s="34">
        <v>0</v>
      </c>
      <c r="HJ87" s="34">
        <v>0</v>
      </c>
      <c r="HK87" s="34">
        <v>0</v>
      </c>
      <c r="HL87" s="34">
        <v>0</v>
      </c>
      <c r="HM87" s="34">
        <v>0</v>
      </c>
      <c r="HN87" s="34">
        <v>0</v>
      </c>
      <c r="HO87" s="34">
        <v>0</v>
      </c>
      <c r="HP87" s="34">
        <v>0</v>
      </c>
      <c r="HQ87" s="34">
        <v>0</v>
      </c>
      <c r="HR87" s="34">
        <v>0</v>
      </c>
      <c r="HS87" s="34">
        <v>0</v>
      </c>
      <c r="HT87" s="34">
        <v>0</v>
      </c>
      <c r="HU87" s="34">
        <v>0</v>
      </c>
      <c r="HV87" s="34">
        <v>0</v>
      </c>
      <c r="HW87" s="34">
        <v>0</v>
      </c>
      <c r="HX87" s="34">
        <v>0</v>
      </c>
      <c r="HY87" s="34">
        <v>0</v>
      </c>
      <c r="HZ87" s="34">
        <v>0</v>
      </c>
      <c r="IA87" s="34">
        <v>0</v>
      </c>
      <c r="IB87" s="34">
        <v>0</v>
      </c>
      <c r="IC87" s="34">
        <v>0</v>
      </c>
      <c r="ID87" s="34">
        <v>1</v>
      </c>
      <c r="IE87" s="34">
        <v>1</v>
      </c>
      <c r="IF87" s="34">
        <v>1</v>
      </c>
      <c r="IG87" s="34">
        <v>1</v>
      </c>
      <c r="IH87" s="34">
        <v>0</v>
      </c>
      <c r="II87" s="34">
        <v>0</v>
      </c>
      <c r="IJ87" s="34">
        <v>0</v>
      </c>
      <c r="IK87" s="34">
        <v>0</v>
      </c>
      <c r="IL87" s="34">
        <v>1</v>
      </c>
      <c r="IM87" s="34">
        <v>0</v>
      </c>
      <c r="IN87" s="34">
        <v>0</v>
      </c>
      <c r="IO87" s="34">
        <v>0</v>
      </c>
      <c r="IP87" s="34">
        <v>0</v>
      </c>
      <c r="IQ87" s="34">
        <v>0</v>
      </c>
      <c r="IR87" s="34">
        <v>0</v>
      </c>
      <c r="IS87" s="34">
        <v>1</v>
      </c>
      <c r="IT87" s="34">
        <v>0</v>
      </c>
      <c r="IU87" s="34">
        <v>0</v>
      </c>
      <c r="IV87" s="34">
        <v>0</v>
      </c>
      <c r="IW87" s="34">
        <v>0</v>
      </c>
      <c r="IX87" s="34">
        <v>0</v>
      </c>
      <c r="IY87" s="34">
        <v>0</v>
      </c>
      <c r="IZ87" s="34">
        <v>0</v>
      </c>
      <c r="JA87" s="34">
        <v>1</v>
      </c>
      <c r="JB87" s="34">
        <v>1</v>
      </c>
      <c r="JC87" s="34">
        <v>1</v>
      </c>
      <c r="JD87" s="34">
        <v>1</v>
      </c>
      <c r="JE87" s="34">
        <v>1</v>
      </c>
      <c r="JF87" s="34">
        <v>3</v>
      </c>
      <c r="JG87" s="34">
        <v>3</v>
      </c>
      <c r="JH87" s="46">
        <v>1</v>
      </c>
      <c r="JI87" s="46">
        <v>2</v>
      </c>
      <c r="JJ87" s="46">
        <v>1</v>
      </c>
      <c r="JK87" s="46">
        <v>2</v>
      </c>
      <c r="JL87" s="35">
        <v>1</v>
      </c>
      <c r="JM87" s="35">
        <v>2</v>
      </c>
      <c r="JN87" s="46">
        <v>1</v>
      </c>
      <c r="JO87" s="46">
        <v>2</v>
      </c>
      <c r="JP87" s="35">
        <v>1</v>
      </c>
      <c r="JQ87" s="35">
        <v>1</v>
      </c>
      <c r="JR87" s="46">
        <v>1</v>
      </c>
      <c r="JS87" s="35">
        <v>0</v>
      </c>
      <c r="JT87" s="35">
        <v>1</v>
      </c>
      <c r="JU87" s="35">
        <v>3</v>
      </c>
      <c r="JV87" s="35">
        <v>1</v>
      </c>
      <c r="JW87" s="35">
        <v>1</v>
      </c>
      <c r="JX87" s="35">
        <v>1</v>
      </c>
      <c r="JY87" s="35">
        <v>1</v>
      </c>
      <c r="JZ87" s="35">
        <v>3</v>
      </c>
      <c r="KA87" s="35">
        <v>3</v>
      </c>
      <c r="KB87" s="35">
        <v>1</v>
      </c>
      <c r="KC87" s="35">
        <v>1</v>
      </c>
      <c r="KD87" s="46">
        <v>1</v>
      </c>
      <c r="KE87" s="35">
        <v>0</v>
      </c>
      <c r="KF87" s="35">
        <v>1</v>
      </c>
      <c r="KG87" s="36">
        <v>1</v>
      </c>
      <c r="KH87" s="36">
        <v>1</v>
      </c>
      <c r="KI87" s="36">
        <v>2</v>
      </c>
      <c r="KJ87" s="36">
        <v>1</v>
      </c>
      <c r="KK87" s="36">
        <v>1</v>
      </c>
      <c r="KL87" s="36">
        <v>1</v>
      </c>
      <c r="KM87" s="36">
        <v>1</v>
      </c>
      <c r="KN87" s="36">
        <v>3</v>
      </c>
      <c r="KO87" s="36"/>
      <c r="KP87" s="36">
        <v>2</v>
      </c>
      <c r="KQ87" s="36">
        <v>2</v>
      </c>
      <c r="KR87" s="36">
        <v>1</v>
      </c>
      <c r="KS87" s="36">
        <v>1</v>
      </c>
      <c r="KT87" s="36">
        <v>3</v>
      </c>
      <c r="KU87" s="36">
        <v>0</v>
      </c>
      <c r="KV87" s="36">
        <v>3</v>
      </c>
      <c r="KW87" s="36">
        <v>0</v>
      </c>
      <c r="KX87" s="36">
        <v>3</v>
      </c>
      <c r="KY87" s="36">
        <v>0</v>
      </c>
      <c r="KZ87" s="36">
        <v>3</v>
      </c>
      <c r="LA87" s="36">
        <v>0</v>
      </c>
      <c r="LB87" s="36">
        <v>3</v>
      </c>
      <c r="LC87" s="36">
        <v>0</v>
      </c>
      <c r="LD87" s="36">
        <v>3</v>
      </c>
      <c r="LE87" s="36">
        <v>0</v>
      </c>
      <c r="LF87" s="36">
        <v>1</v>
      </c>
      <c r="LG87" s="36">
        <v>1</v>
      </c>
      <c r="LH87" s="36">
        <v>1</v>
      </c>
      <c r="LI87" s="36">
        <v>0</v>
      </c>
      <c r="LJ87" s="36">
        <v>3</v>
      </c>
      <c r="LK87" s="36">
        <v>0</v>
      </c>
      <c r="LL87" s="36">
        <v>1</v>
      </c>
      <c r="LM87" s="36">
        <v>1</v>
      </c>
      <c r="LN87" s="36">
        <v>1</v>
      </c>
      <c r="LO87" s="36">
        <v>1</v>
      </c>
      <c r="LP87" s="36">
        <v>1</v>
      </c>
      <c r="LQ87" s="36">
        <v>1</v>
      </c>
      <c r="LR87" s="36">
        <v>0</v>
      </c>
      <c r="LS87" s="36">
        <v>1</v>
      </c>
      <c r="LT87" s="36">
        <v>1</v>
      </c>
      <c r="LU87" s="36">
        <v>1</v>
      </c>
      <c r="LV87" s="36">
        <v>1</v>
      </c>
      <c r="LW87" s="36">
        <v>1</v>
      </c>
      <c r="LX87" s="36">
        <v>1</v>
      </c>
      <c r="LY87" s="36">
        <v>0</v>
      </c>
      <c r="LZ87" s="36">
        <v>1</v>
      </c>
      <c r="MA87" s="36">
        <v>1</v>
      </c>
      <c r="MB87" s="36">
        <v>2</v>
      </c>
      <c r="MC87" s="36">
        <v>1</v>
      </c>
      <c r="MD87" s="36">
        <v>1</v>
      </c>
      <c r="ME87" s="36">
        <v>1</v>
      </c>
      <c r="MF87" s="36">
        <v>1</v>
      </c>
      <c r="MG87" s="36">
        <v>1</v>
      </c>
      <c r="MH87" s="36">
        <v>1</v>
      </c>
      <c r="MI87" s="36">
        <v>1</v>
      </c>
      <c r="MJ87" s="36">
        <v>1</v>
      </c>
      <c r="MK87" s="36">
        <v>1</v>
      </c>
      <c r="ML87" s="36">
        <v>1</v>
      </c>
      <c r="MM87" s="36">
        <v>1</v>
      </c>
      <c r="MN87" s="36">
        <v>1</v>
      </c>
      <c r="MO87" s="36">
        <v>1</v>
      </c>
      <c r="MP87" s="36">
        <v>1</v>
      </c>
      <c r="MQ87" s="36">
        <v>1</v>
      </c>
      <c r="MR87" s="36">
        <v>1</v>
      </c>
      <c r="MS87" s="36">
        <v>1</v>
      </c>
      <c r="MT87" s="36">
        <v>1</v>
      </c>
      <c r="MU87" s="36">
        <v>1</v>
      </c>
      <c r="MV87" s="36">
        <v>0</v>
      </c>
      <c r="MW87" s="36">
        <v>1</v>
      </c>
      <c r="MX87" s="36"/>
      <c r="MY87" s="37">
        <v>0</v>
      </c>
      <c r="MZ87" s="37">
        <v>1</v>
      </c>
      <c r="NA87" s="37">
        <v>1</v>
      </c>
      <c r="NB87" s="37">
        <v>1</v>
      </c>
      <c r="NC87" s="37">
        <v>1</v>
      </c>
      <c r="ND87" s="37">
        <v>0</v>
      </c>
      <c r="NE87" s="46">
        <v>0</v>
      </c>
      <c r="NF87" s="46">
        <v>0</v>
      </c>
      <c r="NG87" s="37">
        <v>1</v>
      </c>
      <c r="NH87" s="37">
        <v>1</v>
      </c>
      <c r="NI87" s="37">
        <v>1</v>
      </c>
      <c r="NJ87" s="37">
        <v>0</v>
      </c>
    </row>
    <row r="88" spans="1:374" x14ac:dyDescent="0.25">
      <c r="A88" s="2">
        <v>140</v>
      </c>
      <c r="B88" s="2" t="s">
        <v>114</v>
      </c>
      <c r="C88" s="31">
        <v>44109.697916666664</v>
      </c>
      <c r="D88" s="32" t="s">
        <v>122</v>
      </c>
      <c r="E88" s="32" t="s">
        <v>138</v>
      </c>
      <c r="F88" s="32" t="s">
        <v>139</v>
      </c>
      <c r="G88" s="32" t="s">
        <v>140</v>
      </c>
      <c r="H88" s="33" t="s">
        <v>119</v>
      </c>
      <c r="I88" s="33" t="s">
        <v>136</v>
      </c>
      <c r="J88" s="33" t="s">
        <v>141</v>
      </c>
      <c r="K88" s="33">
        <v>1</v>
      </c>
      <c r="L88" s="33">
        <v>153</v>
      </c>
      <c r="M88" s="33">
        <v>7</v>
      </c>
      <c r="N88" s="33"/>
      <c r="O88" s="33"/>
      <c r="P88" s="33"/>
      <c r="Q88" s="33"/>
      <c r="R88" s="33"/>
      <c r="S88" s="33"/>
      <c r="T88" s="33">
        <v>1</v>
      </c>
      <c r="U88" s="33"/>
      <c r="V88" s="33"/>
      <c r="W88" s="33"/>
      <c r="X88" s="33"/>
      <c r="Y88" s="33"/>
      <c r="Z88" s="33"/>
      <c r="AA88" s="33"/>
      <c r="AB88" s="33"/>
      <c r="AC88" s="33"/>
      <c r="AD88" s="33"/>
      <c r="AE88" s="33"/>
      <c r="AF88" s="33"/>
      <c r="AG88" s="33"/>
      <c r="AH88" s="33"/>
      <c r="AI88" s="33"/>
      <c r="AJ88" s="33"/>
      <c r="AK88" s="33"/>
      <c r="AL88" s="33"/>
      <c r="AM88" s="33"/>
      <c r="AN88" s="33"/>
      <c r="AO88" s="33"/>
      <c r="AP88" s="33"/>
      <c r="AQ88" s="33"/>
      <c r="AR88" s="33"/>
      <c r="AS88" s="33"/>
      <c r="AT88" s="33"/>
      <c r="AU88" s="33">
        <v>1</v>
      </c>
      <c r="AV88" s="33"/>
      <c r="AW88" s="33">
        <v>2</v>
      </c>
      <c r="AX88" s="33">
        <v>2</v>
      </c>
      <c r="AY88" s="33">
        <v>0</v>
      </c>
      <c r="AZ88" s="34">
        <v>1</v>
      </c>
      <c r="BA88" s="34">
        <v>0</v>
      </c>
      <c r="BB88" s="34">
        <v>0</v>
      </c>
      <c r="BC88" s="34">
        <v>0</v>
      </c>
      <c r="BD88" s="34">
        <v>0</v>
      </c>
      <c r="BE88" s="34">
        <v>1</v>
      </c>
      <c r="BF88" s="34">
        <v>1</v>
      </c>
      <c r="BG88" s="34">
        <v>0</v>
      </c>
      <c r="BH88" s="34">
        <v>0</v>
      </c>
      <c r="BI88" s="34">
        <v>0</v>
      </c>
      <c r="BJ88" s="34">
        <v>0</v>
      </c>
      <c r="BK88" s="34">
        <v>1</v>
      </c>
      <c r="BL88" s="34">
        <v>1</v>
      </c>
      <c r="BM88" s="34"/>
      <c r="BN88" s="34">
        <v>1</v>
      </c>
      <c r="BO88" s="34">
        <v>0</v>
      </c>
      <c r="BP88" s="34">
        <v>0</v>
      </c>
      <c r="BQ88" s="34">
        <v>1</v>
      </c>
      <c r="BR88" s="34">
        <v>0</v>
      </c>
      <c r="BS88" s="34">
        <v>1</v>
      </c>
      <c r="BT88" s="34">
        <v>1</v>
      </c>
      <c r="BU88" s="34">
        <v>0</v>
      </c>
      <c r="BV88" s="34">
        <v>0</v>
      </c>
      <c r="BW88" s="34">
        <v>1</v>
      </c>
      <c r="BX88" s="34">
        <v>0</v>
      </c>
      <c r="BY88" s="34">
        <v>0</v>
      </c>
      <c r="BZ88" s="34">
        <v>0</v>
      </c>
      <c r="CA88" s="34">
        <v>0</v>
      </c>
      <c r="CB88" s="34">
        <v>0</v>
      </c>
      <c r="CC88" s="34">
        <v>1</v>
      </c>
      <c r="CD88" s="34">
        <v>0</v>
      </c>
      <c r="CE88" s="34">
        <v>0</v>
      </c>
      <c r="CF88" s="34">
        <v>0</v>
      </c>
      <c r="CG88" s="34">
        <v>0</v>
      </c>
      <c r="CH88" s="34">
        <v>0</v>
      </c>
      <c r="CI88" s="34">
        <v>0</v>
      </c>
      <c r="CJ88" s="34">
        <v>0</v>
      </c>
      <c r="CK88" s="34">
        <v>0</v>
      </c>
      <c r="CL88" s="34">
        <v>0</v>
      </c>
      <c r="CM88" s="34">
        <v>0</v>
      </c>
      <c r="CN88" s="34">
        <v>0</v>
      </c>
      <c r="CO88" s="34">
        <v>0</v>
      </c>
      <c r="CP88" s="34">
        <v>0</v>
      </c>
      <c r="CQ88" s="34">
        <v>0</v>
      </c>
      <c r="CR88" s="34">
        <v>0</v>
      </c>
      <c r="CS88" s="34">
        <v>1</v>
      </c>
      <c r="CT88" s="34">
        <v>0</v>
      </c>
      <c r="CU88" s="34">
        <v>0</v>
      </c>
      <c r="CV88" s="34">
        <v>1</v>
      </c>
      <c r="CW88" s="34">
        <v>0</v>
      </c>
      <c r="CX88" s="34">
        <v>1</v>
      </c>
      <c r="CY88" s="34">
        <v>1</v>
      </c>
      <c r="CZ88" s="34">
        <v>0</v>
      </c>
      <c r="DA88" s="34">
        <v>0</v>
      </c>
      <c r="DB88" s="34"/>
      <c r="DC88" s="34">
        <v>0</v>
      </c>
      <c r="DD88" s="34">
        <v>0</v>
      </c>
      <c r="DE88" s="34">
        <v>1</v>
      </c>
      <c r="DF88" s="34">
        <v>1</v>
      </c>
      <c r="DG88" s="34">
        <v>0</v>
      </c>
      <c r="DH88" s="34"/>
      <c r="DI88" s="34"/>
      <c r="DJ88" s="34">
        <v>1</v>
      </c>
      <c r="DK88" s="34"/>
      <c r="DL88" s="34">
        <v>1</v>
      </c>
      <c r="DM88" s="34">
        <v>1</v>
      </c>
      <c r="DN88" s="34"/>
      <c r="DO88" s="34"/>
      <c r="DP88" s="34">
        <v>1</v>
      </c>
      <c r="DQ88" s="34">
        <v>1</v>
      </c>
      <c r="DR88" s="34">
        <v>1</v>
      </c>
      <c r="DS88" s="34">
        <v>1</v>
      </c>
      <c r="DT88" s="34">
        <v>1</v>
      </c>
      <c r="DU88" s="34">
        <v>0</v>
      </c>
      <c r="DV88" s="34">
        <v>0</v>
      </c>
      <c r="DW88" s="34">
        <v>0</v>
      </c>
      <c r="DX88" s="34">
        <v>0</v>
      </c>
      <c r="DY88" s="34">
        <v>0</v>
      </c>
      <c r="DZ88" s="34">
        <v>1</v>
      </c>
      <c r="EA88" s="34">
        <v>0</v>
      </c>
      <c r="EB88" s="34">
        <v>0</v>
      </c>
      <c r="EC88" s="34">
        <v>1</v>
      </c>
      <c r="ED88" s="34">
        <v>1</v>
      </c>
      <c r="EE88" s="34">
        <v>1</v>
      </c>
      <c r="EF88" s="34">
        <v>0</v>
      </c>
      <c r="EG88" s="34">
        <v>0</v>
      </c>
      <c r="EH88" s="34">
        <v>0</v>
      </c>
      <c r="EI88" s="34">
        <v>0</v>
      </c>
      <c r="EJ88" s="34">
        <v>0</v>
      </c>
      <c r="EK88" s="34">
        <v>0</v>
      </c>
      <c r="EL88" s="34">
        <v>0</v>
      </c>
      <c r="EM88" s="34"/>
      <c r="EN88" s="34">
        <v>0</v>
      </c>
      <c r="EO88" s="34">
        <v>0</v>
      </c>
      <c r="EP88" s="34">
        <v>0</v>
      </c>
      <c r="EQ88" s="34">
        <v>0</v>
      </c>
      <c r="ER88" s="34">
        <v>0</v>
      </c>
      <c r="ES88" s="34">
        <v>0</v>
      </c>
      <c r="ET88" s="34">
        <v>0</v>
      </c>
      <c r="EU88" s="34">
        <v>0</v>
      </c>
      <c r="EV88" s="34">
        <v>0</v>
      </c>
      <c r="EW88" s="34">
        <v>0</v>
      </c>
      <c r="EX88" s="34">
        <v>0</v>
      </c>
      <c r="EY88" s="34">
        <v>0</v>
      </c>
      <c r="EZ88" s="34">
        <v>0</v>
      </c>
      <c r="FA88" s="34">
        <v>1</v>
      </c>
      <c r="FB88" s="34">
        <v>1</v>
      </c>
      <c r="FC88" s="34">
        <v>0</v>
      </c>
      <c r="FD88" s="34">
        <v>0</v>
      </c>
      <c r="FE88" s="34">
        <v>0</v>
      </c>
      <c r="FF88" s="34">
        <v>0</v>
      </c>
      <c r="FG88" s="34">
        <v>1</v>
      </c>
      <c r="FH88" s="34">
        <v>0</v>
      </c>
      <c r="FI88" s="34">
        <v>1</v>
      </c>
      <c r="FJ88" s="34">
        <v>0</v>
      </c>
      <c r="FK88" s="34">
        <v>0</v>
      </c>
      <c r="FL88" s="34">
        <v>1</v>
      </c>
      <c r="FM88" s="34">
        <v>0</v>
      </c>
      <c r="FN88" s="34">
        <v>0</v>
      </c>
      <c r="FO88" s="34">
        <v>0</v>
      </c>
      <c r="FP88" s="34">
        <v>0</v>
      </c>
      <c r="FQ88" s="34">
        <v>0</v>
      </c>
      <c r="FR88" s="34">
        <v>0</v>
      </c>
      <c r="FS88" s="34">
        <v>0</v>
      </c>
      <c r="FT88" s="34">
        <v>0</v>
      </c>
      <c r="FU88" s="34">
        <v>0</v>
      </c>
      <c r="FV88" s="34">
        <v>0</v>
      </c>
      <c r="FW88" s="34">
        <v>1</v>
      </c>
      <c r="FX88" s="34">
        <v>1</v>
      </c>
      <c r="FY88" s="34">
        <v>1</v>
      </c>
      <c r="FZ88" s="34">
        <v>0</v>
      </c>
      <c r="GA88" s="34">
        <v>0</v>
      </c>
      <c r="GB88" s="34">
        <v>0</v>
      </c>
      <c r="GC88" s="34">
        <v>1</v>
      </c>
      <c r="GD88" s="34">
        <v>1</v>
      </c>
      <c r="GE88" s="34">
        <v>0</v>
      </c>
      <c r="GF88" s="34">
        <v>1</v>
      </c>
      <c r="GG88" s="34">
        <v>0</v>
      </c>
      <c r="GH88" s="34">
        <v>0</v>
      </c>
      <c r="GI88" s="34">
        <v>1</v>
      </c>
      <c r="GJ88" s="34">
        <v>1</v>
      </c>
      <c r="GK88" s="34">
        <v>1</v>
      </c>
      <c r="GL88" s="34">
        <v>0</v>
      </c>
      <c r="GM88" s="34">
        <v>0</v>
      </c>
      <c r="GN88" s="34">
        <v>1</v>
      </c>
      <c r="GO88" s="34">
        <v>0</v>
      </c>
      <c r="GP88" s="34">
        <v>1</v>
      </c>
      <c r="GQ88" s="34">
        <v>1</v>
      </c>
      <c r="GR88" s="34">
        <v>0</v>
      </c>
      <c r="GS88" s="34">
        <v>0</v>
      </c>
      <c r="GT88" s="34">
        <v>1</v>
      </c>
      <c r="GU88" s="34">
        <v>1</v>
      </c>
      <c r="GV88" s="34">
        <v>1</v>
      </c>
      <c r="GW88" s="34">
        <v>1</v>
      </c>
      <c r="GX88" s="34">
        <v>0</v>
      </c>
      <c r="GY88" s="34">
        <v>0</v>
      </c>
      <c r="GZ88" s="34">
        <v>1</v>
      </c>
      <c r="HA88" s="34">
        <v>1</v>
      </c>
      <c r="HB88" s="34">
        <v>1</v>
      </c>
      <c r="HC88" s="34">
        <v>0</v>
      </c>
      <c r="HD88" s="34">
        <v>0</v>
      </c>
      <c r="HE88" s="34">
        <v>0</v>
      </c>
      <c r="HF88" s="34">
        <v>0</v>
      </c>
      <c r="HG88" s="34">
        <v>1</v>
      </c>
      <c r="HH88" s="34">
        <v>1</v>
      </c>
      <c r="HI88" s="34">
        <v>0</v>
      </c>
      <c r="HJ88" s="34">
        <v>0</v>
      </c>
      <c r="HK88" s="34">
        <v>0</v>
      </c>
      <c r="HL88" s="34">
        <v>0</v>
      </c>
      <c r="HM88" s="34">
        <v>1</v>
      </c>
      <c r="HN88" s="34">
        <v>0</v>
      </c>
      <c r="HO88" s="34">
        <v>1</v>
      </c>
      <c r="HP88" s="34">
        <v>0</v>
      </c>
      <c r="HQ88" s="34">
        <v>0</v>
      </c>
      <c r="HR88" s="34">
        <v>1</v>
      </c>
      <c r="HS88" s="34">
        <v>0</v>
      </c>
      <c r="HT88" s="34">
        <v>1</v>
      </c>
      <c r="HU88" s="34">
        <v>1</v>
      </c>
      <c r="HV88" s="34">
        <v>0</v>
      </c>
      <c r="HW88" s="34">
        <v>0</v>
      </c>
      <c r="HX88" s="34">
        <v>1</v>
      </c>
      <c r="HY88" s="34">
        <v>0</v>
      </c>
      <c r="HZ88" s="34">
        <v>0</v>
      </c>
      <c r="IA88" s="34">
        <v>0</v>
      </c>
      <c r="IB88" s="34">
        <v>1</v>
      </c>
      <c r="IC88" s="34">
        <v>1</v>
      </c>
      <c r="ID88" s="34">
        <v>1</v>
      </c>
      <c r="IE88" s="34">
        <v>1</v>
      </c>
      <c r="IF88" s="34">
        <v>1</v>
      </c>
      <c r="IG88" s="34">
        <v>0</v>
      </c>
      <c r="IH88" s="34">
        <v>0</v>
      </c>
      <c r="II88" s="34">
        <v>0</v>
      </c>
      <c r="IJ88" s="34">
        <v>0</v>
      </c>
      <c r="IK88" s="34">
        <v>1</v>
      </c>
      <c r="IL88" s="34">
        <v>1</v>
      </c>
      <c r="IM88" s="34">
        <v>0</v>
      </c>
      <c r="IN88" s="34">
        <v>0</v>
      </c>
      <c r="IO88" s="34">
        <v>0</v>
      </c>
      <c r="IP88" s="34">
        <v>0</v>
      </c>
      <c r="IQ88" s="34">
        <v>1</v>
      </c>
      <c r="IR88" s="34">
        <v>0</v>
      </c>
      <c r="IS88" s="34">
        <v>1</v>
      </c>
      <c r="IT88" s="34">
        <v>0</v>
      </c>
      <c r="IU88" s="34">
        <v>0</v>
      </c>
      <c r="IV88" s="34">
        <v>1</v>
      </c>
      <c r="IW88" s="34">
        <v>0</v>
      </c>
      <c r="IX88" s="34">
        <v>1</v>
      </c>
      <c r="IY88" s="34">
        <v>1</v>
      </c>
      <c r="IZ88" s="34">
        <v>0</v>
      </c>
      <c r="JA88" s="34">
        <v>0</v>
      </c>
      <c r="JB88" s="34">
        <v>1</v>
      </c>
      <c r="JC88" s="34">
        <v>1</v>
      </c>
      <c r="JD88" s="34">
        <v>2</v>
      </c>
      <c r="JE88" s="34">
        <v>1</v>
      </c>
      <c r="JF88" s="34">
        <v>1</v>
      </c>
      <c r="JG88" s="34">
        <v>1</v>
      </c>
      <c r="JH88" s="46">
        <v>1</v>
      </c>
      <c r="JI88" s="46">
        <v>2</v>
      </c>
      <c r="JJ88" s="46">
        <v>2</v>
      </c>
      <c r="JK88" s="46">
        <v>2</v>
      </c>
      <c r="JL88" s="35">
        <v>2</v>
      </c>
      <c r="JM88" s="35">
        <v>2</v>
      </c>
      <c r="JN88" s="46">
        <v>1</v>
      </c>
      <c r="JO88" s="46">
        <v>1</v>
      </c>
      <c r="JP88" s="35">
        <v>1</v>
      </c>
      <c r="JQ88" s="35">
        <v>2</v>
      </c>
      <c r="JR88" s="46">
        <v>1</v>
      </c>
      <c r="JS88" s="35">
        <v>0</v>
      </c>
      <c r="JT88" s="35">
        <v>1</v>
      </c>
      <c r="JU88" s="35">
        <v>3</v>
      </c>
      <c r="JV88" s="35">
        <v>1</v>
      </c>
      <c r="JW88" s="35">
        <v>1</v>
      </c>
      <c r="JX88" s="35">
        <v>1</v>
      </c>
      <c r="JY88" s="35">
        <v>1</v>
      </c>
      <c r="JZ88" s="35">
        <v>3</v>
      </c>
      <c r="KA88" s="35">
        <v>3</v>
      </c>
      <c r="KB88" s="35">
        <v>3</v>
      </c>
      <c r="KC88" s="35">
        <v>1</v>
      </c>
      <c r="KD88" s="46">
        <v>1</v>
      </c>
      <c r="KE88" s="35">
        <v>1</v>
      </c>
      <c r="KF88" s="35">
        <v>1</v>
      </c>
      <c r="KG88" s="36">
        <v>1</v>
      </c>
      <c r="KH88" s="36">
        <v>1</v>
      </c>
      <c r="KI88" s="36">
        <v>1</v>
      </c>
      <c r="KJ88" s="36">
        <v>1</v>
      </c>
      <c r="KK88" s="36">
        <v>1</v>
      </c>
      <c r="KL88" s="36">
        <v>1</v>
      </c>
      <c r="KM88" s="36">
        <v>1</v>
      </c>
      <c r="KN88" s="36">
        <v>1</v>
      </c>
      <c r="KO88" s="36"/>
      <c r="KP88" s="36">
        <v>1</v>
      </c>
      <c r="KQ88" s="36">
        <v>1</v>
      </c>
      <c r="KR88" s="36">
        <v>1</v>
      </c>
      <c r="KS88" s="36">
        <v>1</v>
      </c>
      <c r="KT88" s="36">
        <v>1</v>
      </c>
      <c r="KU88" s="36">
        <v>0</v>
      </c>
      <c r="KV88" s="36">
        <v>3</v>
      </c>
      <c r="KW88" s="36">
        <v>1</v>
      </c>
      <c r="KX88" s="36">
        <v>3</v>
      </c>
      <c r="KY88" s="36">
        <v>1</v>
      </c>
      <c r="KZ88" s="36">
        <v>3</v>
      </c>
      <c r="LA88" s="36">
        <v>1</v>
      </c>
      <c r="LB88" s="36">
        <v>3</v>
      </c>
      <c r="LC88" s="36">
        <v>0</v>
      </c>
      <c r="LD88" s="36">
        <v>1</v>
      </c>
      <c r="LE88" s="36">
        <v>0</v>
      </c>
      <c r="LF88" s="36">
        <v>1</v>
      </c>
      <c r="LG88" s="36">
        <v>1</v>
      </c>
      <c r="LH88" s="36">
        <v>1</v>
      </c>
      <c r="LI88" s="36">
        <v>0</v>
      </c>
      <c r="LJ88" s="36">
        <v>3</v>
      </c>
      <c r="LK88" s="36">
        <v>1</v>
      </c>
      <c r="LL88" s="36">
        <v>0</v>
      </c>
      <c r="LM88" s="36">
        <v>1</v>
      </c>
      <c r="LN88" s="36">
        <v>0</v>
      </c>
      <c r="LO88" s="36">
        <v>0</v>
      </c>
      <c r="LP88" s="36">
        <v>1</v>
      </c>
      <c r="LQ88" s="36">
        <v>1</v>
      </c>
      <c r="LR88" s="36">
        <v>0</v>
      </c>
      <c r="LS88" s="36">
        <v>1</v>
      </c>
      <c r="LT88" s="36">
        <v>1</v>
      </c>
      <c r="LU88" s="36">
        <v>1</v>
      </c>
      <c r="LV88" s="36">
        <v>1</v>
      </c>
      <c r="LW88" s="36">
        <v>1</v>
      </c>
      <c r="LX88" s="36">
        <v>1</v>
      </c>
      <c r="LY88" s="36">
        <v>0</v>
      </c>
      <c r="LZ88" s="36">
        <v>1</v>
      </c>
      <c r="MA88" s="36">
        <v>1</v>
      </c>
      <c r="MB88" s="36">
        <v>1</v>
      </c>
      <c r="MC88" s="36">
        <v>1</v>
      </c>
      <c r="MD88" s="36">
        <v>1</v>
      </c>
      <c r="ME88" s="36">
        <v>1</v>
      </c>
      <c r="MF88" s="36">
        <v>1</v>
      </c>
      <c r="MG88" s="36">
        <v>1</v>
      </c>
      <c r="MH88" s="36">
        <v>1</v>
      </c>
      <c r="MI88" s="36">
        <v>1</v>
      </c>
      <c r="MJ88" s="36">
        <v>1</v>
      </c>
      <c r="MK88" s="36">
        <v>1</v>
      </c>
      <c r="ML88" s="36">
        <v>1</v>
      </c>
      <c r="MM88" s="36">
        <v>1</v>
      </c>
      <c r="MN88" s="36">
        <v>1</v>
      </c>
      <c r="MO88" s="36">
        <v>1</v>
      </c>
      <c r="MP88" s="36">
        <v>1</v>
      </c>
      <c r="MQ88" s="36">
        <v>1</v>
      </c>
      <c r="MR88" s="36">
        <v>1</v>
      </c>
      <c r="MS88" s="36">
        <v>1</v>
      </c>
      <c r="MT88" s="36">
        <v>1</v>
      </c>
      <c r="MU88" s="36">
        <v>1</v>
      </c>
      <c r="MV88" s="36">
        <v>0</v>
      </c>
      <c r="MW88" s="36">
        <v>1</v>
      </c>
      <c r="MX88" s="36"/>
      <c r="MY88" s="37">
        <v>1</v>
      </c>
      <c r="MZ88" s="37">
        <v>1</v>
      </c>
      <c r="NA88" s="37">
        <v>1</v>
      </c>
      <c r="NB88" s="37">
        <v>1</v>
      </c>
      <c r="NC88" s="37">
        <v>1</v>
      </c>
      <c r="ND88" s="37">
        <v>0</v>
      </c>
      <c r="NE88" s="46">
        <v>0</v>
      </c>
      <c r="NF88" s="46">
        <v>0</v>
      </c>
      <c r="NG88" s="37">
        <v>1</v>
      </c>
      <c r="NH88" s="37">
        <v>1</v>
      </c>
      <c r="NI88" s="37">
        <v>1</v>
      </c>
      <c r="NJ88" s="37">
        <v>1</v>
      </c>
    </row>
    <row r="89" spans="1:374" x14ac:dyDescent="0.25">
      <c r="A89" s="2">
        <v>141</v>
      </c>
      <c r="B89" s="2" t="s">
        <v>114</v>
      </c>
      <c r="C89" s="31">
        <v>44111.684027777781</v>
      </c>
      <c r="D89" s="32" t="s">
        <v>122</v>
      </c>
      <c r="E89" s="32" t="s">
        <v>138</v>
      </c>
      <c r="F89" s="32" t="s">
        <v>139</v>
      </c>
      <c r="G89" s="32" t="s">
        <v>142</v>
      </c>
      <c r="H89" s="33" t="s">
        <v>119</v>
      </c>
      <c r="I89" s="33" t="s">
        <v>136</v>
      </c>
      <c r="J89" s="33" t="s">
        <v>143</v>
      </c>
      <c r="K89" s="33">
        <v>1</v>
      </c>
      <c r="L89" s="33">
        <v>165</v>
      </c>
      <c r="M89" s="33">
        <v>7</v>
      </c>
      <c r="N89" s="33"/>
      <c r="O89" s="33"/>
      <c r="P89" s="33"/>
      <c r="Q89" s="33"/>
      <c r="R89" s="33"/>
      <c r="S89" s="33"/>
      <c r="T89" s="33">
        <v>1</v>
      </c>
      <c r="U89" s="33"/>
      <c r="V89" s="33"/>
      <c r="W89" s="33"/>
      <c r="X89" s="33"/>
      <c r="Y89" s="33"/>
      <c r="Z89" s="33"/>
      <c r="AA89" s="33"/>
      <c r="AB89" s="33"/>
      <c r="AC89" s="33"/>
      <c r="AD89" s="33"/>
      <c r="AE89" s="33"/>
      <c r="AF89" s="33"/>
      <c r="AG89" s="33"/>
      <c r="AH89" s="33"/>
      <c r="AI89" s="33"/>
      <c r="AJ89" s="33"/>
      <c r="AK89" s="33"/>
      <c r="AL89" s="33"/>
      <c r="AM89" s="33"/>
      <c r="AN89" s="33"/>
      <c r="AO89" s="33"/>
      <c r="AP89" s="33"/>
      <c r="AQ89" s="33"/>
      <c r="AR89" s="33"/>
      <c r="AS89" s="33"/>
      <c r="AT89" s="33"/>
      <c r="AU89" s="33">
        <v>9</v>
      </c>
      <c r="AV89" s="33"/>
      <c r="AW89" s="33">
        <v>1</v>
      </c>
      <c r="AX89" s="33">
        <v>1</v>
      </c>
      <c r="AY89" s="33">
        <v>0</v>
      </c>
      <c r="AZ89" s="34">
        <v>1</v>
      </c>
      <c r="BA89" s="34">
        <v>1</v>
      </c>
      <c r="BB89" s="34">
        <v>0</v>
      </c>
      <c r="BC89" s="34">
        <v>0</v>
      </c>
      <c r="BD89" s="34">
        <v>0</v>
      </c>
      <c r="BE89" s="34">
        <v>0</v>
      </c>
      <c r="BF89" s="34">
        <v>0</v>
      </c>
      <c r="BG89" s="34">
        <v>0</v>
      </c>
      <c r="BH89" s="34">
        <v>0</v>
      </c>
      <c r="BI89" s="34">
        <v>0</v>
      </c>
      <c r="BJ89" s="34">
        <v>0</v>
      </c>
      <c r="BK89" s="34">
        <v>1</v>
      </c>
      <c r="BL89" s="34">
        <v>1</v>
      </c>
      <c r="BM89" s="34"/>
      <c r="BN89" s="34">
        <v>0</v>
      </c>
      <c r="BO89" s="34">
        <v>0</v>
      </c>
      <c r="BP89" s="34">
        <v>0</v>
      </c>
      <c r="BQ89" s="34">
        <v>0</v>
      </c>
      <c r="BR89" s="34">
        <v>0</v>
      </c>
      <c r="BS89" s="34">
        <v>0</v>
      </c>
      <c r="BT89" s="34">
        <v>0</v>
      </c>
      <c r="BU89" s="34">
        <v>0</v>
      </c>
      <c r="BV89" s="34">
        <v>0</v>
      </c>
      <c r="BW89" s="34">
        <v>1</v>
      </c>
      <c r="BX89" s="34">
        <v>0</v>
      </c>
      <c r="BY89" s="34">
        <v>0</v>
      </c>
      <c r="BZ89" s="34">
        <v>0</v>
      </c>
      <c r="CA89" s="34">
        <v>0</v>
      </c>
      <c r="CB89" s="34">
        <v>0</v>
      </c>
      <c r="CC89" s="34">
        <v>1</v>
      </c>
      <c r="CD89" s="34">
        <v>0</v>
      </c>
      <c r="CE89" s="34">
        <v>0</v>
      </c>
      <c r="CF89" s="34">
        <v>0</v>
      </c>
      <c r="CG89" s="34">
        <v>0</v>
      </c>
      <c r="CH89" s="34">
        <v>1</v>
      </c>
      <c r="CI89" s="34">
        <v>0</v>
      </c>
      <c r="CJ89" s="34">
        <v>0</v>
      </c>
      <c r="CK89" s="34">
        <v>0</v>
      </c>
      <c r="CL89" s="34">
        <v>0</v>
      </c>
      <c r="CM89" s="34">
        <v>0</v>
      </c>
      <c r="CN89" s="34">
        <v>0</v>
      </c>
      <c r="CO89" s="34">
        <v>0</v>
      </c>
      <c r="CP89" s="34">
        <v>0</v>
      </c>
      <c r="CQ89" s="34">
        <v>0</v>
      </c>
      <c r="CR89" s="34">
        <v>0</v>
      </c>
      <c r="CS89" s="34">
        <v>1</v>
      </c>
      <c r="CT89" s="34">
        <v>0</v>
      </c>
      <c r="CU89" s="34">
        <v>0</v>
      </c>
      <c r="CV89" s="34">
        <v>0</v>
      </c>
      <c r="CW89" s="34">
        <v>0</v>
      </c>
      <c r="CX89" s="34">
        <v>0</v>
      </c>
      <c r="CY89" s="34">
        <v>1</v>
      </c>
      <c r="CZ89" s="34">
        <v>0</v>
      </c>
      <c r="DA89" s="34">
        <v>0</v>
      </c>
      <c r="DB89" s="34"/>
      <c r="DC89" s="34">
        <v>1</v>
      </c>
      <c r="DD89" s="34">
        <v>0</v>
      </c>
      <c r="DE89" s="34">
        <v>1</v>
      </c>
      <c r="DF89" s="34">
        <v>0</v>
      </c>
      <c r="DG89" s="34">
        <v>0</v>
      </c>
      <c r="DH89" s="34"/>
      <c r="DI89" s="34"/>
      <c r="DJ89" s="34"/>
      <c r="DK89" s="34"/>
      <c r="DL89" s="34"/>
      <c r="DM89" s="34"/>
      <c r="DN89" s="34"/>
      <c r="DO89" s="34"/>
      <c r="DP89" s="34">
        <v>1</v>
      </c>
      <c r="DQ89" s="34">
        <v>1</v>
      </c>
      <c r="DR89" s="34">
        <v>1</v>
      </c>
      <c r="DS89" s="34">
        <v>1</v>
      </c>
      <c r="DT89" s="34">
        <v>1</v>
      </c>
      <c r="DU89" s="34">
        <v>0</v>
      </c>
      <c r="DV89" s="34">
        <v>0</v>
      </c>
      <c r="DW89" s="34">
        <v>0</v>
      </c>
      <c r="DX89" s="34">
        <v>0</v>
      </c>
      <c r="DY89" s="34">
        <v>1</v>
      </c>
      <c r="DZ89" s="34">
        <v>1</v>
      </c>
      <c r="EA89" s="34">
        <v>0</v>
      </c>
      <c r="EB89" s="34">
        <v>0</v>
      </c>
      <c r="EC89" s="34">
        <v>1</v>
      </c>
      <c r="ED89" s="34">
        <v>1</v>
      </c>
      <c r="EE89" s="34">
        <v>1</v>
      </c>
      <c r="EF89" s="34">
        <v>0</v>
      </c>
      <c r="EG89" s="34">
        <v>0</v>
      </c>
      <c r="EH89" s="34">
        <v>0</v>
      </c>
      <c r="EI89" s="34">
        <v>0</v>
      </c>
      <c r="EJ89" s="34">
        <v>0</v>
      </c>
      <c r="EK89" s="34">
        <v>0</v>
      </c>
      <c r="EL89" s="34">
        <v>0</v>
      </c>
      <c r="EM89" s="34"/>
      <c r="EN89" s="34">
        <v>0</v>
      </c>
      <c r="EO89" s="34">
        <v>0</v>
      </c>
      <c r="EP89" s="34">
        <v>0</v>
      </c>
      <c r="EQ89" s="34">
        <v>0</v>
      </c>
      <c r="ER89" s="34">
        <v>0</v>
      </c>
      <c r="ES89" s="34">
        <v>0</v>
      </c>
      <c r="ET89" s="34">
        <v>0</v>
      </c>
      <c r="EU89" s="34">
        <v>0</v>
      </c>
      <c r="EV89" s="34">
        <v>0</v>
      </c>
      <c r="EW89" s="34">
        <v>0</v>
      </c>
      <c r="EX89" s="34">
        <v>0</v>
      </c>
      <c r="EY89" s="34">
        <v>0</v>
      </c>
      <c r="EZ89" s="34">
        <v>0</v>
      </c>
      <c r="FA89" s="34">
        <v>1</v>
      </c>
      <c r="FB89" s="34">
        <v>1</v>
      </c>
      <c r="FC89" s="34">
        <v>0</v>
      </c>
      <c r="FD89" s="34">
        <v>0</v>
      </c>
      <c r="FE89" s="34">
        <v>0</v>
      </c>
      <c r="FF89" s="34">
        <v>1</v>
      </c>
      <c r="FG89" s="34">
        <v>1</v>
      </c>
      <c r="FH89" s="34">
        <v>0</v>
      </c>
      <c r="FI89" s="34">
        <v>1</v>
      </c>
      <c r="FJ89" s="34">
        <v>0</v>
      </c>
      <c r="FK89" s="34">
        <v>0</v>
      </c>
      <c r="FL89" s="34">
        <v>1</v>
      </c>
      <c r="FM89" s="34">
        <v>1</v>
      </c>
      <c r="FN89" s="34">
        <v>0</v>
      </c>
      <c r="FO89" s="34">
        <v>0</v>
      </c>
      <c r="FP89" s="34">
        <v>0</v>
      </c>
      <c r="FQ89" s="34">
        <v>0</v>
      </c>
      <c r="FR89" s="34">
        <v>0</v>
      </c>
      <c r="FS89" s="34">
        <v>0</v>
      </c>
      <c r="FT89" s="34">
        <v>0</v>
      </c>
      <c r="FU89" s="34">
        <v>0</v>
      </c>
      <c r="FV89" s="34">
        <v>0</v>
      </c>
      <c r="FW89" s="34">
        <v>1</v>
      </c>
      <c r="FX89" s="34">
        <v>1</v>
      </c>
      <c r="FY89" s="34">
        <v>1</v>
      </c>
      <c r="FZ89" s="34">
        <v>0</v>
      </c>
      <c r="GA89" s="34">
        <v>0</v>
      </c>
      <c r="GB89" s="34">
        <v>0</v>
      </c>
      <c r="GC89" s="34">
        <v>1</v>
      </c>
      <c r="GD89" s="34">
        <v>1</v>
      </c>
      <c r="GE89" s="34">
        <v>0</v>
      </c>
      <c r="GF89" s="34">
        <v>1</v>
      </c>
      <c r="GG89" s="34">
        <v>0</v>
      </c>
      <c r="GH89" s="34">
        <v>0</v>
      </c>
      <c r="GI89" s="34">
        <v>1</v>
      </c>
      <c r="GJ89" s="34">
        <v>1</v>
      </c>
      <c r="GK89" s="34">
        <v>0</v>
      </c>
      <c r="GL89" s="34">
        <v>0</v>
      </c>
      <c r="GM89" s="34">
        <v>0</v>
      </c>
      <c r="GN89" s="34">
        <v>0</v>
      </c>
      <c r="GO89" s="34">
        <v>0</v>
      </c>
      <c r="GP89" s="34">
        <v>0</v>
      </c>
      <c r="GQ89" s="34">
        <v>0</v>
      </c>
      <c r="GR89" s="34">
        <v>0</v>
      </c>
      <c r="GS89" s="34">
        <v>0</v>
      </c>
      <c r="GT89" s="34">
        <v>1</v>
      </c>
      <c r="GU89" s="34">
        <v>1</v>
      </c>
      <c r="GV89" s="34">
        <v>1</v>
      </c>
      <c r="GW89" s="34">
        <v>1</v>
      </c>
      <c r="GX89" s="34">
        <v>1</v>
      </c>
      <c r="GY89" s="34">
        <v>1</v>
      </c>
      <c r="GZ89" s="34">
        <v>1</v>
      </c>
      <c r="HA89" s="34">
        <v>1</v>
      </c>
      <c r="HB89" s="34">
        <v>1</v>
      </c>
      <c r="HC89" s="34">
        <v>1</v>
      </c>
      <c r="HD89" s="34">
        <v>0</v>
      </c>
      <c r="HE89" s="34">
        <v>0</v>
      </c>
      <c r="HF89" s="34">
        <v>0</v>
      </c>
      <c r="HG89" s="34">
        <v>0</v>
      </c>
      <c r="HH89" s="34">
        <v>1</v>
      </c>
      <c r="HI89" s="34">
        <v>0</v>
      </c>
      <c r="HJ89" s="34">
        <v>0</v>
      </c>
      <c r="HK89" s="34">
        <v>0</v>
      </c>
      <c r="HL89" s="34">
        <v>0</v>
      </c>
      <c r="HM89" s="34">
        <v>1</v>
      </c>
      <c r="HN89" s="34">
        <v>0</v>
      </c>
      <c r="HO89" s="34">
        <v>0</v>
      </c>
      <c r="HP89" s="34">
        <v>0</v>
      </c>
      <c r="HQ89" s="34">
        <v>0</v>
      </c>
      <c r="HR89" s="34">
        <v>0</v>
      </c>
      <c r="HS89" s="34">
        <v>0</v>
      </c>
      <c r="HT89" s="34">
        <v>0</v>
      </c>
      <c r="HU89" s="34">
        <v>0</v>
      </c>
      <c r="HV89" s="34">
        <v>0</v>
      </c>
      <c r="HW89" s="34">
        <v>0</v>
      </c>
      <c r="HX89" s="34">
        <v>1</v>
      </c>
      <c r="HY89" s="34">
        <v>0</v>
      </c>
      <c r="HZ89" s="34">
        <v>0</v>
      </c>
      <c r="IA89" s="34">
        <v>0</v>
      </c>
      <c r="IB89" s="34">
        <v>1</v>
      </c>
      <c r="IC89" s="34">
        <v>1</v>
      </c>
      <c r="ID89" s="34">
        <v>1</v>
      </c>
      <c r="IE89" s="34">
        <v>1</v>
      </c>
      <c r="IF89" s="34">
        <v>1</v>
      </c>
      <c r="IG89" s="34">
        <v>1</v>
      </c>
      <c r="IH89" s="34">
        <v>0</v>
      </c>
      <c r="II89" s="34">
        <v>0</v>
      </c>
      <c r="IJ89" s="34">
        <v>0</v>
      </c>
      <c r="IK89" s="34">
        <v>1</v>
      </c>
      <c r="IL89" s="34">
        <v>1</v>
      </c>
      <c r="IM89" s="34">
        <v>0</v>
      </c>
      <c r="IN89" s="34">
        <v>1</v>
      </c>
      <c r="IO89" s="34">
        <v>0</v>
      </c>
      <c r="IP89" s="34">
        <v>0</v>
      </c>
      <c r="IQ89" s="34">
        <v>1</v>
      </c>
      <c r="IR89" s="34">
        <v>1</v>
      </c>
      <c r="IS89" s="34">
        <v>0</v>
      </c>
      <c r="IT89" s="34">
        <v>0</v>
      </c>
      <c r="IU89" s="34">
        <v>0</v>
      </c>
      <c r="IV89" s="34">
        <v>0</v>
      </c>
      <c r="IW89" s="34">
        <v>0</v>
      </c>
      <c r="IX89" s="34">
        <v>0</v>
      </c>
      <c r="IY89" s="34">
        <v>0</v>
      </c>
      <c r="IZ89" s="34">
        <v>0</v>
      </c>
      <c r="JA89" s="34">
        <v>0</v>
      </c>
      <c r="JB89" s="34">
        <v>1</v>
      </c>
      <c r="JC89" s="34">
        <v>1</v>
      </c>
      <c r="JD89" s="34">
        <v>2</v>
      </c>
      <c r="JE89" s="34">
        <v>1</v>
      </c>
      <c r="JF89" s="34">
        <v>1</v>
      </c>
      <c r="JG89" s="34">
        <v>1</v>
      </c>
      <c r="JH89" s="46">
        <v>1</v>
      </c>
      <c r="JI89" s="46">
        <v>2</v>
      </c>
      <c r="JJ89" s="46">
        <v>2</v>
      </c>
      <c r="JK89" s="46">
        <v>2</v>
      </c>
      <c r="JL89" s="35">
        <v>2</v>
      </c>
      <c r="JM89" s="35">
        <v>2</v>
      </c>
      <c r="JN89" s="46">
        <v>1</v>
      </c>
      <c r="JO89" s="46">
        <v>1</v>
      </c>
      <c r="JP89" s="35">
        <v>1</v>
      </c>
      <c r="JQ89" s="35">
        <v>2</v>
      </c>
      <c r="JR89" s="46">
        <v>1</v>
      </c>
      <c r="JS89" s="35">
        <v>0</v>
      </c>
      <c r="JT89" s="35">
        <v>2</v>
      </c>
      <c r="JU89" s="35">
        <v>3</v>
      </c>
      <c r="JV89" s="35">
        <v>1</v>
      </c>
      <c r="JW89" s="35">
        <v>1</v>
      </c>
      <c r="JX89" s="35">
        <v>1</v>
      </c>
      <c r="JY89" s="35">
        <v>1</v>
      </c>
      <c r="JZ89" s="35">
        <v>3</v>
      </c>
      <c r="KA89" s="35">
        <v>3</v>
      </c>
      <c r="KB89" s="35">
        <v>1</v>
      </c>
      <c r="KC89" s="35">
        <v>0</v>
      </c>
      <c r="KD89" s="46">
        <v>1</v>
      </c>
      <c r="KE89" s="35">
        <v>0</v>
      </c>
      <c r="KF89" s="35">
        <v>0</v>
      </c>
      <c r="KG89" s="36">
        <v>1</v>
      </c>
      <c r="KH89" s="36">
        <v>1</v>
      </c>
      <c r="KI89" s="36">
        <v>1</v>
      </c>
      <c r="KJ89" s="36">
        <v>1</v>
      </c>
      <c r="KK89" s="36">
        <v>1</v>
      </c>
      <c r="KL89" s="36">
        <v>1</v>
      </c>
      <c r="KM89" s="36">
        <v>1</v>
      </c>
      <c r="KN89" s="36">
        <v>1</v>
      </c>
      <c r="KO89" s="36"/>
      <c r="KP89" s="36">
        <v>1</v>
      </c>
      <c r="KQ89" s="36">
        <v>1</v>
      </c>
      <c r="KR89" s="36">
        <v>1</v>
      </c>
      <c r="KS89" s="36">
        <v>1</v>
      </c>
      <c r="KT89" s="36">
        <v>1</v>
      </c>
      <c r="KU89" s="36">
        <v>0</v>
      </c>
      <c r="KV89" s="36">
        <v>3</v>
      </c>
      <c r="KW89" s="36">
        <v>1</v>
      </c>
      <c r="KX89" s="36">
        <v>3</v>
      </c>
      <c r="KY89" s="36">
        <v>1</v>
      </c>
      <c r="KZ89" s="36">
        <v>3</v>
      </c>
      <c r="LA89" s="36">
        <v>1</v>
      </c>
      <c r="LB89" s="36">
        <v>3</v>
      </c>
      <c r="LC89" s="36">
        <v>0</v>
      </c>
      <c r="LD89" s="36">
        <v>1</v>
      </c>
      <c r="LE89" s="36">
        <v>0</v>
      </c>
      <c r="LF89" s="36">
        <v>1</v>
      </c>
      <c r="LG89" s="36">
        <v>1</v>
      </c>
      <c r="LH89" s="36">
        <v>1</v>
      </c>
      <c r="LI89" s="36">
        <v>0</v>
      </c>
      <c r="LJ89" s="36">
        <v>3</v>
      </c>
      <c r="LK89" s="36">
        <v>1</v>
      </c>
      <c r="LL89" s="36">
        <v>0</v>
      </c>
      <c r="LM89" s="36">
        <v>1</v>
      </c>
      <c r="LN89" s="36">
        <v>0</v>
      </c>
      <c r="LO89" s="36">
        <v>0</v>
      </c>
      <c r="LP89" s="36">
        <v>1</v>
      </c>
      <c r="LQ89" s="36">
        <v>1</v>
      </c>
      <c r="LR89" s="36">
        <v>0</v>
      </c>
      <c r="LS89" s="36">
        <v>1</v>
      </c>
      <c r="LT89" s="36">
        <v>1</v>
      </c>
      <c r="LU89" s="36">
        <v>1</v>
      </c>
      <c r="LV89" s="36">
        <v>1</v>
      </c>
      <c r="LW89" s="36">
        <v>1</v>
      </c>
      <c r="LX89" s="36">
        <v>1</v>
      </c>
      <c r="LY89" s="36">
        <v>0</v>
      </c>
      <c r="LZ89" s="36">
        <v>1</v>
      </c>
      <c r="MA89" s="36">
        <v>1</v>
      </c>
      <c r="MB89" s="36">
        <v>1</v>
      </c>
      <c r="MC89" s="36">
        <v>1</v>
      </c>
      <c r="MD89" s="36">
        <v>1</v>
      </c>
      <c r="ME89" s="36">
        <v>1</v>
      </c>
      <c r="MF89" s="36">
        <v>1</v>
      </c>
      <c r="MG89" s="36">
        <v>1</v>
      </c>
      <c r="MH89" s="36">
        <v>1</v>
      </c>
      <c r="MI89" s="36">
        <v>1</v>
      </c>
      <c r="MJ89" s="36">
        <v>1</v>
      </c>
      <c r="MK89" s="36">
        <v>1</v>
      </c>
      <c r="ML89" s="36">
        <v>1</v>
      </c>
      <c r="MM89" s="36">
        <v>1</v>
      </c>
      <c r="MN89" s="36">
        <v>1</v>
      </c>
      <c r="MO89" s="36">
        <v>1</v>
      </c>
      <c r="MP89" s="36">
        <v>1</v>
      </c>
      <c r="MQ89" s="36">
        <v>1</v>
      </c>
      <c r="MR89" s="36">
        <v>1</v>
      </c>
      <c r="MS89" s="36">
        <v>1</v>
      </c>
      <c r="MT89" s="36">
        <v>1</v>
      </c>
      <c r="MU89" s="36">
        <v>1</v>
      </c>
      <c r="MV89" s="36">
        <v>0</v>
      </c>
      <c r="MW89" s="36">
        <v>1</v>
      </c>
      <c r="MX89" s="36"/>
      <c r="MY89" s="37">
        <v>1</v>
      </c>
      <c r="MZ89" s="37">
        <v>1</v>
      </c>
      <c r="NA89" s="37">
        <v>1</v>
      </c>
      <c r="NB89" s="37">
        <v>1</v>
      </c>
      <c r="NC89" s="37">
        <v>1</v>
      </c>
      <c r="ND89" s="37">
        <v>0</v>
      </c>
      <c r="NE89" s="46">
        <v>0</v>
      </c>
      <c r="NF89" s="46">
        <v>0</v>
      </c>
      <c r="NG89" s="37">
        <v>1</v>
      </c>
      <c r="NH89" s="37">
        <v>1</v>
      </c>
      <c r="NI89" s="37">
        <v>1</v>
      </c>
      <c r="NJ89" s="37">
        <v>1</v>
      </c>
    </row>
    <row r="90" spans="1:374" x14ac:dyDescent="0.25">
      <c r="A90" s="2">
        <v>142</v>
      </c>
      <c r="B90" s="2" t="s">
        <v>114</v>
      </c>
      <c r="C90" s="31">
        <v>44112.684027777781</v>
      </c>
      <c r="D90" s="32" t="s">
        <v>122</v>
      </c>
      <c r="E90" s="32" t="s">
        <v>138</v>
      </c>
      <c r="F90" s="32" t="s">
        <v>139</v>
      </c>
      <c r="G90" s="32" t="s">
        <v>144</v>
      </c>
      <c r="H90" s="33" t="s">
        <v>119</v>
      </c>
      <c r="I90" s="33" t="s">
        <v>136</v>
      </c>
      <c r="J90" s="33" t="s">
        <v>145</v>
      </c>
      <c r="K90" s="33">
        <v>1</v>
      </c>
      <c r="L90" s="33">
        <v>155</v>
      </c>
      <c r="M90" s="33">
        <v>7</v>
      </c>
      <c r="N90" s="33"/>
      <c r="O90" s="33"/>
      <c r="P90" s="33"/>
      <c r="Q90" s="33"/>
      <c r="R90" s="33"/>
      <c r="S90" s="33"/>
      <c r="T90" s="33">
        <v>1</v>
      </c>
      <c r="U90" s="33"/>
      <c r="V90" s="33"/>
      <c r="W90" s="33"/>
      <c r="X90" s="33"/>
      <c r="Y90" s="33"/>
      <c r="Z90" s="33"/>
      <c r="AA90" s="33"/>
      <c r="AB90" s="33"/>
      <c r="AC90" s="33"/>
      <c r="AD90" s="33"/>
      <c r="AE90" s="33"/>
      <c r="AF90" s="33"/>
      <c r="AG90" s="33"/>
      <c r="AH90" s="33"/>
      <c r="AI90" s="33"/>
      <c r="AJ90" s="33"/>
      <c r="AK90" s="33"/>
      <c r="AL90" s="33"/>
      <c r="AM90" s="33"/>
      <c r="AN90" s="33"/>
      <c r="AO90" s="33"/>
      <c r="AP90" s="33"/>
      <c r="AQ90" s="33"/>
      <c r="AR90" s="33"/>
      <c r="AS90" s="33"/>
      <c r="AT90" s="33"/>
      <c r="AU90" s="33">
        <v>11</v>
      </c>
      <c r="AV90" s="33"/>
      <c r="AW90" s="33">
        <v>1</v>
      </c>
      <c r="AX90" s="33">
        <v>1</v>
      </c>
      <c r="AY90" s="33">
        <v>0</v>
      </c>
      <c r="AZ90" s="34">
        <v>1</v>
      </c>
      <c r="BA90" s="34">
        <v>0</v>
      </c>
      <c r="BB90" s="34">
        <v>0</v>
      </c>
      <c r="BC90" s="34">
        <v>0</v>
      </c>
      <c r="BD90" s="34">
        <v>0</v>
      </c>
      <c r="BE90" s="34">
        <v>0</v>
      </c>
      <c r="BF90" s="34">
        <v>0</v>
      </c>
      <c r="BG90" s="34">
        <v>0</v>
      </c>
      <c r="BH90" s="34">
        <v>0</v>
      </c>
      <c r="BI90" s="34">
        <v>0</v>
      </c>
      <c r="BJ90" s="34">
        <v>0</v>
      </c>
      <c r="BK90" s="34">
        <v>1</v>
      </c>
      <c r="BL90" s="34">
        <v>1</v>
      </c>
      <c r="BM90" s="34"/>
      <c r="BN90" s="34">
        <v>0</v>
      </c>
      <c r="BO90" s="34">
        <v>0</v>
      </c>
      <c r="BP90" s="34">
        <v>0</v>
      </c>
      <c r="BQ90" s="34">
        <v>0</v>
      </c>
      <c r="BR90" s="34">
        <v>0</v>
      </c>
      <c r="BS90" s="34">
        <v>0</v>
      </c>
      <c r="BT90" s="34">
        <v>0</v>
      </c>
      <c r="BU90" s="34">
        <v>0</v>
      </c>
      <c r="BV90" s="34">
        <v>0</v>
      </c>
      <c r="BW90" s="34">
        <v>1</v>
      </c>
      <c r="BX90" s="34">
        <v>0</v>
      </c>
      <c r="BY90" s="34">
        <v>0</v>
      </c>
      <c r="BZ90" s="34">
        <v>0</v>
      </c>
      <c r="CA90" s="34">
        <v>0</v>
      </c>
      <c r="CB90" s="34">
        <v>0</v>
      </c>
      <c r="CC90" s="34">
        <v>1</v>
      </c>
      <c r="CD90" s="34">
        <v>0</v>
      </c>
      <c r="CE90" s="34">
        <v>0</v>
      </c>
      <c r="CF90" s="34">
        <v>0</v>
      </c>
      <c r="CG90" s="34">
        <v>0</v>
      </c>
      <c r="CH90" s="34">
        <v>0</v>
      </c>
      <c r="CI90" s="34">
        <v>0</v>
      </c>
      <c r="CJ90" s="34">
        <v>0</v>
      </c>
      <c r="CK90" s="34">
        <v>0</v>
      </c>
      <c r="CL90" s="34">
        <v>0</v>
      </c>
      <c r="CM90" s="34">
        <v>0</v>
      </c>
      <c r="CN90" s="34">
        <v>0</v>
      </c>
      <c r="CO90" s="34">
        <v>0</v>
      </c>
      <c r="CP90" s="34">
        <v>0</v>
      </c>
      <c r="CQ90" s="34">
        <v>0</v>
      </c>
      <c r="CR90" s="34">
        <v>0</v>
      </c>
      <c r="CS90" s="34">
        <v>1</v>
      </c>
      <c r="CT90" s="34">
        <v>0</v>
      </c>
      <c r="CU90" s="34">
        <v>0</v>
      </c>
      <c r="CV90" s="34">
        <v>0</v>
      </c>
      <c r="CW90" s="34">
        <v>0</v>
      </c>
      <c r="CX90" s="34">
        <v>0</v>
      </c>
      <c r="CY90" s="34">
        <v>1</v>
      </c>
      <c r="CZ90" s="34">
        <v>0</v>
      </c>
      <c r="DA90" s="34">
        <v>1</v>
      </c>
      <c r="DB90" s="34"/>
      <c r="DC90" s="34">
        <v>0</v>
      </c>
      <c r="DD90" s="34">
        <v>0</v>
      </c>
      <c r="DE90" s="34">
        <v>1</v>
      </c>
      <c r="DF90" s="34">
        <v>0</v>
      </c>
      <c r="DG90" s="34">
        <v>0</v>
      </c>
      <c r="DH90" s="34"/>
      <c r="DI90" s="34"/>
      <c r="DJ90" s="34"/>
      <c r="DK90" s="34"/>
      <c r="DL90" s="34"/>
      <c r="DM90" s="34"/>
      <c r="DN90" s="34"/>
      <c r="DO90" s="34"/>
      <c r="DP90" s="34">
        <v>1</v>
      </c>
      <c r="DQ90" s="34">
        <v>1</v>
      </c>
      <c r="DR90" s="34">
        <v>1</v>
      </c>
      <c r="DS90" s="34">
        <v>1</v>
      </c>
      <c r="DT90" s="34">
        <v>1</v>
      </c>
      <c r="DU90" s="34">
        <v>0</v>
      </c>
      <c r="DV90" s="34">
        <v>0</v>
      </c>
      <c r="DW90" s="34">
        <v>0</v>
      </c>
      <c r="DX90" s="34">
        <v>0</v>
      </c>
      <c r="DY90" s="34">
        <v>0</v>
      </c>
      <c r="DZ90" s="34">
        <v>1</v>
      </c>
      <c r="EA90" s="34">
        <v>0</v>
      </c>
      <c r="EB90" s="34">
        <v>0</v>
      </c>
      <c r="EC90" s="34">
        <v>1</v>
      </c>
      <c r="ED90" s="34">
        <v>0</v>
      </c>
      <c r="EE90" s="34">
        <v>0</v>
      </c>
      <c r="EF90" s="34">
        <v>0</v>
      </c>
      <c r="EG90" s="34">
        <v>0</v>
      </c>
      <c r="EH90" s="34">
        <v>0</v>
      </c>
      <c r="EI90" s="34">
        <v>0</v>
      </c>
      <c r="EJ90" s="34">
        <v>0</v>
      </c>
      <c r="EK90" s="34">
        <v>0</v>
      </c>
      <c r="EL90" s="34">
        <v>0</v>
      </c>
      <c r="EM90" s="34"/>
      <c r="EN90" s="34">
        <v>0</v>
      </c>
      <c r="EO90" s="34">
        <v>0</v>
      </c>
      <c r="EP90" s="34">
        <v>0</v>
      </c>
      <c r="EQ90" s="34">
        <v>0</v>
      </c>
      <c r="ER90" s="34">
        <v>0</v>
      </c>
      <c r="ES90" s="34">
        <v>0</v>
      </c>
      <c r="ET90" s="34">
        <v>0</v>
      </c>
      <c r="EU90" s="34">
        <v>0</v>
      </c>
      <c r="EV90" s="34">
        <v>0</v>
      </c>
      <c r="EW90" s="34">
        <v>0</v>
      </c>
      <c r="EX90" s="34">
        <v>0</v>
      </c>
      <c r="EY90" s="34">
        <v>0</v>
      </c>
      <c r="EZ90" s="34">
        <v>0</v>
      </c>
      <c r="FA90" s="34">
        <v>1</v>
      </c>
      <c r="FB90" s="34">
        <v>0</v>
      </c>
      <c r="FC90" s="34">
        <v>0</v>
      </c>
      <c r="FD90" s="34">
        <v>0</v>
      </c>
      <c r="FE90" s="34">
        <v>0</v>
      </c>
      <c r="FF90" s="34">
        <v>1</v>
      </c>
      <c r="FG90" s="34">
        <v>1</v>
      </c>
      <c r="FH90" s="34">
        <v>0</v>
      </c>
      <c r="FI90" s="34">
        <v>1</v>
      </c>
      <c r="FJ90" s="34">
        <v>0</v>
      </c>
      <c r="FK90" s="34">
        <v>0</v>
      </c>
      <c r="FL90" s="34">
        <v>1</v>
      </c>
      <c r="FM90" s="34">
        <v>1</v>
      </c>
      <c r="FN90" s="34">
        <v>0</v>
      </c>
      <c r="FO90" s="34">
        <v>0</v>
      </c>
      <c r="FP90" s="34">
        <v>0</v>
      </c>
      <c r="FQ90" s="34">
        <v>0</v>
      </c>
      <c r="FR90" s="34">
        <v>0</v>
      </c>
      <c r="FS90" s="34">
        <v>0</v>
      </c>
      <c r="FT90" s="34">
        <v>0</v>
      </c>
      <c r="FU90" s="34">
        <v>0</v>
      </c>
      <c r="FV90" s="34">
        <v>0</v>
      </c>
      <c r="FW90" s="34">
        <v>1</v>
      </c>
      <c r="FX90" s="34">
        <v>1</v>
      </c>
      <c r="FY90" s="34">
        <v>0</v>
      </c>
      <c r="FZ90" s="34">
        <v>0</v>
      </c>
      <c r="GA90" s="34">
        <v>0</v>
      </c>
      <c r="GB90" s="34">
        <v>0</v>
      </c>
      <c r="GC90" s="34">
        <v>1</v>
      </c>
      <c r="GD90" s="34">
        <v>1</v>
      </c>
      <c r="GE90" s="34">
        <v>0</v>
      </c>
      <c r="GF90" s="34">
        <v>1</v>
      </c>
      <c r="GG90" s="34">
        <v>0</v>
      </c>
      <c r="GH90" s="34">
        <v>0</v>
      </c>
      <c r="GI90" s="34">
        <v>1</v>
      </c>
      <c r="GJ90" s="34">
        <v>1</v>
      </c>
      <c r="GK90" s="34">
        <v>0</v>
      </c>
      <c r="GL90" s="34">
        <v>0</v>
      </c>
      <c r="GM90" s="34">
        <v>0</v>
      </c>
      <c r="GN90" s="34">
        <v>0</v>
      </c>
      <c r="GO90" s="34">
        <v>0</v>
      </c>
      <c r="GP90" s="34">
        <v>0</v>
      </c>
      <c r="GQ90" s="34">
        <v>0</v>
      </c>
      <c r="GR90" s="34">
        <v>0</v>
      </c>
      <c r="GS90" s="34">
        <v>0</v>
      </c>
      <c r="GT90" s="34">
        <v>1</v>
      </c>
      <c r="GU90" s="34">
        <v>1</v>
      </c>
      <c r="GV90" s="34">
        <v>1</v>
      </c>
      <c r="GW90" s="34">
        <v>1</v>
      </c>
      <c r="GX90" s="34">
        <v>1</v>
      </c>
      <c r="GY90" s="34">
        <v>1</v>
      </c>
      <c r="GZ90" s="34">
        <v>1</v>
      </c>
      <c r="HA90" s="34">
        <v>1</v>
      </c>
      <c r="HB90" s="34">
        <v>1</v>
      </c>
      <c r="HC90" s="34">
        <v>0</v>
      </c>
      <c r="HD90" s="34">
        <v>0</v>
      </c>
      <c r="HE90" s="34">
        <v>0</v>
      </c>
      <c r="HF90" s="34">
        <v>0</v>
      </c>
      <c r="HG90" s="34">
        <v>0</v>
      </c>
      <c r="HH90" s="34">
        <v>1</v>
      </c>
      <c r="HI90" s="34">
        <v>0</v>
      </c>
      <c r="HJ90" s="34">
        <v>0</v>
      </c>
      <c r="HK90" s="34">
        <v>0</v>
      </c>
      <c r="HL90" s="34">
        <v>0</v>
      </c>
      <c r="HM90" s="34">
        <v>1</v>
      </c>
      <c r="HN90" s="34">
        <v>1</v>
      </c>
      <c r="HO90" s="34">
        <v>0</v>
      </c>
      <c r="HP90" s="34">
        <v>0</v>
      </c>
      <c r="HQ90" s="34">
        <v>0</v>
      </c>
      <c r="HR90" s="34">
        <v>0</v>
      </c>
      <c r="HS90" s="34">
        <v>0</v>
      </c>
      <c r="HT90" s="34">
        <v>0</v>
      </c>
      <c r="HU90" s="34">
        <v>0</v>
      </c>
      <c r="HV90" s="34">
        <v>0</v>
      </c>
      <c r="HW90" s="34">
        <v>0</v>
      </c>
      <c r="HX90" s="34">
        <v>1</v>
      </c>
      <c r="HY90" s="34">
        <v>0</v>
      </c>
      <c r="HZ90" s="34">
        <v>0</v>
      </c>
      <c r="IA90" s="34">
        <v>0</v>
      </c>
      <c r="IB90" s="34">
        <v>1</v>
      </c>
      <c r="IC90" s="34">
        <v>1</v>
      </c>
      <c r="ID90" s="34">
        <v>1</v>
      </c>
      <c r="IE90" s="34">
        <v>1</v>
      </c>
      <c r="IF90" s="34">
        <v>1</v>
      </c>
      <c r="IG90" s="34">
        <v>0</v>
      </c>
      <c r="IH90" s="34">
        <v>0</v>
      </c>
      <c r="II90" s="34">
        <v>0</v>
      </c>
      <c r="IJ90" s="34">
        <v>0</v>
      </c>
      <c r="IK90" s="34">
        <v>1</v>
      </c>
      <c r="IL90" s="34">
        <v>1</v>
      </c>
      <c r="IM90" s="34">
        <v>0</v>
      </c>
      <c r="IN90" s="34">
        <v>0</v>
      </c>
      <c r="IO90" s="34">
        <v>0</v>
      </c>
      <c r="IP90" s="34">
        <v>0</v>
      </c>
      <c r="IQ90" s="34">
        <v>1</v>
      </c>
      <c r="IR90" s="34">
        <v>1</v>
      </c>
      <c r="IS90" s="34">
        <v>0</v>
      </c>
      <c r="IT90" s="34">
        <v>0</v>
      </c>
      <c r="IU90" s="34">
        <v>0</v>
      </c>
      <c r="IV90" s="34">
        <v>0</v>
      </c>
      <c r="IW90" s="34">
        <v>0</v>
      </c>
      <c r="IX90" s="34">
        <v>0</v>
      </c>
      <c r="IY90" s="34">
        <v>0</v>
      </c>
      <c r="IZ90" s="34">
        <v>0</v>
      </c>
      <c r="JA90" s="34">
        <v>0</v>
      </c>
      <c r="JB90" s="34">
        <v>1</v>
      </c>
      <c r="JC90" s="34">
        <v>1</v>
      </c>
      <c r="JD90" s="34">
        <v>2</v>
      </c>
      <c r="JE90" s="34">
        <v>1</v>
      </c>
      <c r="JF90" s="34">
        <v>1</v>
      </c>
      <c r="JG90" s="34">
        <v>1</v>
      </c>
      <c r="JH90" s="46">
        <v>1</v>
      </c>
      <c r="JI90" s="46">
        <v>2</v>
      </c>
      <c r="JJ90" s="46">
        <v>2</v>
      </c>
      <c r="JK90" s="46">
        <v>2</v>
      </c>
      <c r="JL90" s="35">
        <v>2</v>
      </c>
      <c r="JM90" s="35">
        <v>2</v>
      </c>
      <c r="JN90" s="46">
        <v>1</v>
      </c>
      <c r="JO90" s="46">
        <v>1</v>
      </c>
      <c r="JP90" s="35">
        <v>1</v>
      </c>
      <c r="JQ90" s="35">
        <v>2</v>
      </c>
      <c r="JR90" s="46">
        <v>1</v>
      </c>
      <c r="JS90" s="35">
        <v>0</v>
      </c>
      <c r="JT90" s="35">
        <v>1</v>
      </c>
      <c r="JU90" s="35">
        <v>3</v>
      </c>
      <c r="JV90" s="35">
        <v>1</v>
      </c>
      <c r="JW90" s="35">
        <v>1</v>
      </c>
      <c r="JX90" s="35">
        <v>1</v>
      </c>
      <c r="JY90" s="35">
        <v>1</v>
      </c>
      <c r="JZ90" s="35">
        <v>3</v>
      </c>
      <c r="KA90" s="35">
        <v>3</v>
      </c>
      <c r="KB90" s="35">
        <v>1</v>
      </c>
      <c r="KC90" s="35">
        <v>0</v>
      </c>
      <c r="KD90" s="46">
        <v>1</v>
      </c>
      <c r="KE90" s="35">
        <v>0</v>
      </c>
      <c r="KF90" s="35">
        <v>0</v>
      </c>
      <c r="KG90" s="36">
        <v>1</v>
      </c>
      <c r="KH90" s="36">
        <v>2</v>
      </c>
      <c r="KI90" s="36">
        <v>1</v>
      </c>
      <c r="KJ90" s="36">
        <v>1</v>
      </c>
      <c r="KK90" s="36">
        <v>1</v>
      </c>
      <c r="KL90" s="36">
        <v>1</v>
      </c>
      <c r="KM90" s="36">
        <v>1</v>
      </c>
      <c r="KN90" s="36">
        <v>1</v>
      </c>
      <c r="KO90" s="36"/>
      <c r="KP90" s="36">
        <v>1</v>
      </c>
      <c r="KQ90" s="36">
        <v>1</v>
      </c>
      <c r="KR90" s="36">
        <v>1</v>
      </c>
      <c r="KS90" s="36">
        <v>1</v>
      </c>
      <c r="KT90" s="36">
        <v>1</v>
      </c>
      <c r="KU90" s="36">
        <v>0</v>
      </c>
      <c r="KV90" s="36">
        <v>3</v>
      </c>
      <c r="KW90" s="36">
        <v>1</v>
      </c>
      <c r="KX90" s="36">
        <v>3</v>
      </c>
      <c r="KY90" s="36">
        <v>1</v>
      </c>
      <c r="KZ90" s="36">
        <v>3</v>
      </c>
      <c r="LA90" s="36">
        <v>1</v>
      </c>
      <c r="LB90" s="36">
        <v>3</v>
      </c>
      <c r="LC90" s="36">
        <v>0</v>
      </c>
      <c r="LD90" s="36">
        <v>1</v>
      </c>
      <c r="LE90" s="36">
        <v>0</v>
      </c>
      <c r="LF90" s="36">
        <v>1</v>
      </c>
      <c r="LG90" s="36">
        <v>1</v>
      </c>
      <c r="LH90" s="36">
        <v>1</v>
      </c>
      <c r="LI90" s="36">
        <v>0</v>
      </c>
      <c r="LJ90" s="36">
        <v>3</v>
      </c>
      <c r="LK90" s="36">
        <v>1</v>
      </c>
      <c r="LL90" s="36">
        <v>0</v>
      </c>
      <c r="LM90" s="36">
        <v>1</v>
      </c>
      <c r="LN90" s="36">
        <v>0</v>
      </c>
      <c r="LO90" s="36">
        <v>0</v>
      </c>
      <c r="LP90" s="36">
        <v>1</v>
      </c>
      <c r="LQ90" s="36">
        <v>1</v>
      </c>
      <c r="LR90" s="36">
        <v>0</v>
      </c>
      <c r="LS90" s="36">
        <v>1</v>
      </c>
      <c r="LT90" s="36">
        <v>1</v>
      </c>
      <c r="LU90" s="36">
        <v>1</v>
      </c>
      <c r="LV90" s="36">
        <v>1</v>
      </c>
      <c r="LW90" s="36">
        <v>1</v>
      </c>
      <c r="LX90" s="36">
        <v>1</v>
      </c>
      <c r="LY90" s="36">
        <v>0</v>
      </c>
      <c r="LZ90" s="36">
        <v>1</v>
      </c>
      <c r="MA90" s="36">
        <v>1</v>
      </c>
      <c r="MB90" s="36">
        <v>1</v>
      </c>
      <c r="MC90" s="36">
        <v>1</v>
      </c>
      <c r="MD90" s="36">
        <v>1</v>
      </c>
      <c r="ME90" s="36">
        <v>1</v>
      </c>
      <c r="MF90" s="36">
        <v>1</v>
      </c>
      <c r="MG90" s="36">
        <v>1</v>
      </c>
      <c r="MH90" s="36">
        <v>1</v>
      </c>
      <c r="MI90" s="36">
        <v>1</v>
      </c>
      <c r="MJ90" s="36">
        <v>1</v>
      </c>
      <c r="MK90" s="36">
        <v>1</v>
      </c>
      <c r="ML90" s="36">
        <v>1</v>
      </c>
      <c r="MM90" s="36">
        <v>1</v>
      </c>
      <c r="MN90" s="36">
        <v>1</v>
      </c>
      <c r="MO90" s="36">
        <v>1</v>
      </c>
      <c r="MP90" s="36">
        <v>1</v>
      </c>
      <c r="MQ90" s="36">
        <v>1</v>
      </c>
      <c r="MR90" s="36">
        <v>1</v>
      </c>
      <c r="MS90" s="36">
        <v>1</v>
      </c>
      <c r="MT90" s="36">
        <v>1</v>
      </c>
      <c r="MU90" s="36">
        <v>1</v>
      </c>
      <c r="MV90" s="36">
        <v>0</v>
      </c>
      <c r="MW90" s="36">
        <v>1</v>
      </c>
      <c r="MX90" s="36"/>
      <c r="MY90" s="37">
        <v>1</v>
      </c>
      <c r="MZ90" s="37">
        <v>1</v>
      </c>
      <c r="NA90" s="37">
        <v>1</v>
      </c>
      <c r="NB90" s="37">
        <v>1</v>
      </c>
      <c r="NC90" s="37">
        <v>1</v>
      </c>
      <c r="ND90" s="37">
        <v>0</v>
      </c>
      <c r="NE90" s="46">
        <v>0</v>
      </c>
      <c r="NF90" s="46">
        <v>0</v>
      </c>
      <c r="NG90" s="37">
        <v>1</v>
      </c>
      <c r="NH90" s="37">
        <v>1</v>
      </c>
      <c r="NI90" s="37">
        <v>1</v>
      </c>
      <c r="NJ90" s="37">
        <v>1</v>
      </c>
    </row>
    <row r="91" spans="1:374" x14ac:dyDescent="0.25">
      <c r="A91" s="2">
        <v>143</v>
      </c>
      <c r="B91" s="2" t="s">
        <v>114</v>
      </c>
      <c r="C91" s="31">
        <v>44078.651388888888</v>
      </c>
      <c r="D91" s="32" t="s">
        <v>309</v>
      </c>
      <c r="E91" s="32" t="s">
        <v>509</v>
      </c>
      <c r="F91" s="32" t="s">
        <v>510</v>
      </c>
      <c r="G91" s="32" t="s">
        <v>511</v>
      </c>
      <c r="H91" s="33" t="s">
        <v>230</v>
      </c>
      <c r="I91" s="33" t="e">
        <v>#REF!</v>
      </c>
      <c r="J91" s="33" t="s">
        <v>512</v>
      </c>
      <c r="K91" s="33">
        <v>1</v>
      </c>
      <c r="L91" s="33">
        <v>110</v>
      </c>
      <c r="M91" s="33">
        <v>5</v>
      </c>
      <c r="N91" s="33"/>
      <c r="O91" s="33"/>
      <c r="P91" s="33"/>
      <c r="Q91" s="33"/>
      <c r="R91" s="33">
        <v>2</v>
      </c>
      <c r="S91" s="33"/>
      <c r="T91" s="33"/>
      <c r="U91" s="33"/>
      <c r="V91" s="33"/>
      <c r="W91" s="33"/>
      <c r="X91" s="33"/>
      <c r="Y91" s="33"/>
      <c r="Z91" s="33"/>
      <c r="AA91" s="33"/>
      <c r="AB91" s="33"/>
      <c r="AC91" s="33"/>
      <c r="AD91" s="33"/>
      <c r="AE91" s="33"/>
      <c r="AF91" s="33"/>
      <c r="AG91" s="33"/>
      <c r="AH91" s="33"/>
      <c r="AI91" s="33"/>
      <c r="AJ91" s="33"/>
      <c r="AK91" s="33"/>
      <c r="AL91" s="33"/>
      <c r="AM91" s="33"/>
      <c r="AN91" s="33"/>
      <c r="AO91" s="33">
        <v>2</v>
      </c>
      <c r="AP91" s="33"/>
      <c r="AQ91" s="33"/>
      <c r="AR91" s="33"/>
      <c r="AS91" s="33"/>
      <c r="AT91" s="33"/>
      <c r="AU91" s="33"/>
      <c r="AV91" s="33"/>
      <c r="AW91" s="33">
        <v>2</v>
      </c>
      <c r="AX91" s="33">
        <v>2</v>
      </c>
      <c r="AY91" s="33">
        <v>1</v>
      </c>
      <c r="AZ91" s="34">
        <v>1</v>
      </c>
      <c r="BA91" s="34">
        <v>1</v>
      </c>
      <c r="BB91" s="34">
        <v>0</v>
      </c>
      <c r="BC91" s="34">
        <v>0</v>
      </c>
      <c r="BD91" s="34">
        <v>0</v>
      </c>
      <c r="BE91" s="34">
        <v>1</v>
      </c>
      <c r="BF91" s="34">
        <v>1</v>
      </c>
      <c r="BG91" s="34">
        <v>0</v>
      </c>
      <c r="BH91" s="34">
        <v>0</v>
      </c>
      <c r="BI91" s="34">
        <v>0</v>
      </c>
      <c r="BJ91" s="34">
        <v>1</v>
      </c>
      <c r="BK91" s="34">
        <v>1</v>
      </c>
      <c r="BL91" s="34">
        <v>1</v>
      </c>
      <c r="BM91" s="34"/>
      <c r="BN91" s="34">
        <v>1</v>
      </c>
      <c r="BO91" s="34">
        <v>1</v>
      </c>
      <c r="BP91" s="34">
        <v>0</v>
      </c>
      <c r="BQ91" s="34">
        <v>1</v>
      </c>
      <c r="BR91" s="34">
        <v>0</v>
      </c>
      <c r="BS91" s="34">
        <v>1</v>
      </c>
      <c r="BT91" s="34">
        <v>0</v>
      </c>
      <c r="BU91" s="34">
        <v>1</v>
      </c>
      <c r="BV91" s="34">
        <v>0</v>
      </c>
      <c r="BW91" s="34">
        <v>1</v>
      </c>
      <c r="BX91" s="34">
        <v>0</v>
      </c>
      <c r="BY91" s="34">
        <v>0</v>
      </c>
      <c r="BZ91" s="34">
        <v>0</v>
      </c>
      <c r="CA91" s="34">
        <v>0</v>
      </c>
      <c r="CB91" s="34">
        <v>0</v>
      </c>
      <c r="CC91" s="34">
        <v>1</v>
      </c>
      <c r="CD91" s="34">
        <v>0</v>
      </c>
      <c r="CE91" s="34">
        <v>1</v>
      </c>
      <c r="CF91" s="34">
        <v>0</v>
      </c>
      <c r="CG91" s="34">
        <v>0</v>
      </c>
      <c r="CH91" s="34">
        <v>0</v>
      </c>
      <c r="CI91" s="34">
        <v>0</v>
      </c>
      <c r="CJ91" s="34">
        <v>0</v>
      </c>
      <c r="CK91" s="34">
        <v>0</v>
      </c>
      <c r="CL91" s="34">
        <v>0</v>
      </c>
      <c r="CM91" s="34">
        <v>0</v>
      </c>
      <c r="CN91" s="34">
        <v>0</v>
      </c>
      <c r="CO91" s="34">
        <v>0</v>
      </c>
      <c r="CP91" s="34">
        <v>0</v>
      </c>
      <c r="CQ91" s="34">
        <v>0</v>
      </c>
      <c r="CR91" s="34">
        <v>0</v>
      </c>
      <c r="CS91" s="34">
        <v>1</v>
      </c>
      <c r="CT91" s="34">
        <v>1</v>
      </c>
      <c r="CU91" s="34">
        <v>0</v>
      </c>
      <c r="CV91" s="34">
        <v>0</v>
      </c>
      <c r="CW91" s="34">
        <v>0</v>
      </c>
      <c r="CX91" s="34">
        <v>1</v>
      </c>
      <c r="CY91" s="34">
        <v>1</v>
      </c>
      <c r="CZ91" s="34">
        <v>0</v>
      </c>
      <c r="DA91" s="34">
        <v>1</v>
      </c>
      <c r="DB91" s="34"/>
      <c r="DC91" s="34">
        <v>0</v>
      </c>
      <c r="DD91" s="34">
        <v>1</v>
      </c>
      <c r="DE91" s="34">
        <v>1</v>
      </c>
      <c r="DF91" s="34">
        <v>1</v>
      </c>
      <c r="DG91" s="34">
        <v>1</v>
      </c>
      <c r="DH91" s="34">
        <v>1</v>
      </c>
      <c r="DI91" s="34">
        <v>0</v>
      </c>
      <c r="DJ91" s="34">
        <v>1</v>
      </c>
      <c r="DK91" s="34">
        <v>0</v>
      </c>
      <c r="DL91" s="34">
        <v>1</v>
      </c>
      <c r="DM91" s="34">
        <v>0</v>
      </c>
      <c r="DN91" s="34">
        <v>1</v>
      </c>
      <c r="DO91" s="34">
        <v>0</v>
      </c>
      <c r="DP91" s="34">
        <v>1</v>
      </c>
      <c r="DQ91" s="34">
        <v>1</v>
      </c>
      <c r="DR91" s="34">
        <v>1</v>
      </c>
      <c r="DS91" s="34">
        <v>1</v>
      </c>
      <c r="DT91" s="34">
        <v>0</v>
      </c>
      <c r="DU91" s="34">
        <v>1</v>
      </c>
      <c r="DV91" s="34">
        <v>0</v>
      </c>
      <c r="DW91" s="34">
        <v>0</v>
      </c>
      <c r="DX91" s="34">
        <v>0</v>
      </c>
      <c r="DY91" s="34">
        <v>1</v>
      </c>
      <c r="DZ91" s="34">
        <v>1</v>
      </c>
      <c r="EA91" s="34">
        <v>0</v>
      </c>
      <c r="EB91" s="34">
        <v>0</v>
      </c>
      <c r="EC91" s="34">
        <v>1</v>
      </c>
      <c r="ED91" s="34">
        <v>1</v>
      </c>
      <c r="EE91" s="34">
        <v>1</v>
      </c>
      <c r="EF91" s="34">
        <v>0</v>
      </c>
      <c r="EG91" s="34">
        <v>0</v>
      </c>
      <c r="EH91" s="34">
        <v>0</v>
      </c>
      <c r="EI91" s="34">
        <v>0</v>
      </c>
      <c r="EJ91" s="34">
        <v>1</v>
      </c>
      <c r="EK91" s="34">
        <v>0</v>
      </c>
      <c r="EL91" s="34">
        <v>1</v>
      </c>
      <c r="EM91" s="34"/>
      <c r="EN91" s="34">
        <v>0</v>
      </c>
      <c r="EO91" s="34">
        <v>0</v>
      </c>
      <c r="EP91" s="34">
        <v>0</v>
      </c>
      <c r="EQ91" s="34">
        <v>0</v>
      </c>
      <c r="ER91" s="34">
        <v>0</v>
      </c>
      <c r="ES91" s="34">
        <v>0</v>
      </c>
      <c r="ET91" s="34">
        <v>0</v>
      </c>
      <c r="EU91" s="34">
        <v>0</v>
      </c>
      <c r="EV91" s="34">
        <v>0</v>
      </c>
      <c r="EW91" s="34">
        <v>0</v>
      </c>
      <c r="EX91" s="34">
        <v>0</v>
      </c>
      <c r="EY91" s="34">
        <v>0</v>
      </c>
      <c r="EZ91" s="34">
        <v>0</v>
      </c>
      <c r="FA91" s="34">
        <v>1</v>
      </c>
      <c r="FB91" s="34">
        <v>1</v>
      </c>
      <c r="FC91" s="34">
        <v>0</v>
      </c>
      <c r="FD91" s="34">
        <v>0</v>
      </c>
      <c r="FE91" s="34">
        <v>0</v>
      </c>
      <c r="FF91" s="34">
        <v>0</v>
      </c>
      <c r="FG91" s="34">
        <v>1</v>
      </c>
      <c r="FH91" s="34">
        <v>0</v>
      </c>
      <c r="FI91" s="34">
        <v>1</v>
      </c>
      <c r="FJ91" s="34">
        <v>0</v>
      </c>
      <c r="FK91" s="34">
        <v>0</v>
      </c>
      <c r="FL91" s="34">
        <v>0</v>
      </c>
      <c r="FM91" s="34">
        <v>0</v>
      </c>
      <c r="FN91" s="34">
        <v>0</v>
      </c>
      <c r="FO91" s="34">
        <v>0</v>
      </c>
      <c r="FP91" s="34">
        <v>0</v>
      </c>
      <c r="FQ91" s="34">
        <v>0</v>
      </c>
      <c r="FR91" s="34">
        <v>0</v>
      </c>
      <c r="FS91" s="34">
        <v>0</v>
      </c>
      <c r="FT91" s="34">
        <v>0</v>
      </c>
      <c r="FU91" s="34">
        <v>0</v>
      </c>
      <c r="FV91" s="34">
        <v>0</v>
      </c>
      <c r="FW91" s="34">
        <v>0</v>
      </c>
      <c r="FX91" s="34">
        <v>1</v>
      </c>
      <c r="FY91" s="34">
        <v>1</v>
      </c>
      <c r="FZ91" s="34">
        <v>0</v>
      </c>
      <c r="GA91" s="34">
        <v>0</v>
      </c>
      <c r="GB91" s="34">
        <v>0</v>
      </c>
      <c r="GC91" s="34">
        <v>1</v>
      </c>
      <c r="GD91" s="34">
        <v>1</v>
      </c>
      <c r="GE91" s="34">
        <v>1</v>
      </c>
      <c r="GF91" s="34">
        <v>1</v>
      </c>
      <c r="GG91" s="34">
        <v>0</v>
      </c>
      <c r="GH91" s="34">
        <v>1</v>
      </c>
      <c r="GI91" s="34">
        <v>1</v>
      </c>
      <c r="GJ91" s="34">
        <v>1</v>
      </c>
      <c r="GK91" s="34">
        <v>1</v>
      </c>
      <c r="GL91" s="34">
        <v>1</v>
      </c>
      <c r="GM91" s="34">
        <v>1</v>
      </c>
      <c r="GN91" s="34">
        <v>1</v>
      </c>
      <c r="GO91" s="34">
        <v>0</v>
      </c>
      <c r="GP91" s="34">
        <v>1</v>
      </c>
      <c r="GQ91" s="34">
        <v>0</v>
      </c>
      <c r="GR91" s="34">
        <v>1</v>
      </c>
      <c r="GS91" s="34">
        <v>0</v>
      </c>
      <c r="GT91" s="34">
        <v>1</v>
      </c>
      <c r="GU91" s="34">
        <v>1</v>
      </c>
      <c r="GV91" s="34">
        <v>1</v>
      </c>
      <c r="GW91" s="34">
        <v>1</v>
      </c>
      <c r="GX91" s="34">
        <v>1</v>
      </c>
      <c r="GY91" s="34">
        <v>1</v>
      </c>
      <c r="GZ91" s="34">
        <v>1</v>
      </c>
      <c r="HA91" s="34">
        <v>1</v>
      </c>
      <c r="HB91" s="34">
        <v>0</v>
      </c>
      <c r="HC91" s="34">
        <v>0</v>
      </c>
      <c r="HD91" s="34">
        <v>0</v>
      </c>
      <c r="HE91" s="34">
        <v>0</v>
      </c>
      <c r="HF91" s="34">
        <v>0</v>
      </c>
      <c r="HG91" s="34">
        <v>0</v>
      </c>
      <c r="HH91" s="34">
        <v>0</v>
      </c>
      <c r="HI91" s="34">
        <v>0</v>
      </c>
      <c r="HJ91" s="34">
        <v>0</v>
      </c>
      <c r="HK91" s="34">
        <v>0</v>
      </c>
      <c r="HL91" s="34">
        <v>0</v>
      </c>
      <c r="HM91" s="34">
        <v>0</v>
      </c>
      <c r="HN91" s="34">
        <v>0</v>
      </c>
      <c r="HO91" s="34">
        <v>0</v>
      </c>
      <c r="HP91" s="34">
        <v>0</v>
      </c>
      <c r="HQ91" s="34">
        <v>0</v>
      </c>
      <c r="HR91" s="34">
        <v>0</v>
      </c>
      <c r="HS91" s="34">
        <v>0</v>
      </c>
      <c r="HT91" s="34">
        <v>0</v>
      </c>
      <c r="HU91" s="34">
        <v>0</v>
      </c>
      <c r="HV91" s="34">
        <v>0</v>
      </c>
      <c r="HW91" s="34">
        <v>0</v>
      </c>
      <c r="HX91" s="34">
        <v>1</v>
      </c>
      <c r="HY91" s="34">
        <v>1</v>
      </c>
      <c r="HZ91" s="34">
        <v>0</v>
      </c>
      <c r="IA91" s="34">
        <v>0</v>
      </c>
      <c r="IB91" s="34">
        <v>1</v>
      </c>
      <c r="IC91" s="34">
        <v>1</v>
      </c>
      <c r="ID91" s="34">
        <v>1</v>
      </c>
      <c r="IE91" s="34">
        <v>1</v>
      </c>
      <c r="IF91" s="34">
        <v>1</v>
      </c>
      <c r="IG91" s="34">
        <v>0</v>
      </c>
      <c r="IH91" s="34">
        <v>0</v>
      </c>
      <c r="II91" s="34">
        <v>0</v>
      </c>
      <c r="IJ91" s="34">
        <v>0</v>
      </c>
      <c r="IK91" s="34">
        <v>0</v>
      </c>
      <c r="IL91" s="34">
        <v>1</v>
      </c>
      <c r="IM91" s="34">
        <v>0</v>
      </c>
      <c r="IN91" s="34">
        <v>1</v>
      </c>
      <c r="IO91" s="34">
        <v>0</v>
      </c>
      <c r="IP91" s="34">
        <v>0</v>
      </c>
      <c r="IQ91" s="34">
        <v>1</v>
      </c>
      <c r="IR91" s="34">
        <v>0</v>
      </c>
      <c r="IS91" s="34">
        <v>1</v>
      </c>
      <c r="IT91" s="34">
        <v>1</v>
      </c>
      <c r="IU91" s="34">
        <v>0</v>
      </c>
      <c r="IV91" s="34">
        <v>0</v>
      </c>
      <c r="IW91" s="34">
        <v>0</v>
      </c>
      <c r="IX91" s="34">
        <v>0</v>
      </c>
      <c r="IY91" s="34">
        <v>0</v>
      </c>
      <c r="IZ91" s="34">
        <v>0</v>
      </c>
      <c r="JA91" s="34">
        <v>0</v>
      </c>
      <c r="JB91" s="34">
        <v>0</v>
      </c>
      <c r="JC91" s="34">
        <v>0</v>
      </c>
      <c r="JD91" s="34">
        <v>1</v>
      </c>
      <c r="JE91" s="34">
        <v>1</v>
      </c>
      <c r="JF91" s="34">
        <v>1</v>
      </c>
      <c r="JG91" s="34">
        <v>1</v>
      </c>
      <c r="JH91" s="46">
        <v>1</v>
      </c>
      <c r="JI91" s="46">
        <v>1</v>
      </c>
      <c r="JJ91" s="46">
        <v>1</v>
      </c>
      <c r="JK91" s="46">
        <v>2</v>
      </c>
      <c r="JL91" s="35">
        <v>1</v>
      </c>
      <c r="JM91" s="35">
        <v>1</v>
      </c>
      <c r="JN91" s="46">
        <v>1</v>
      </c>
      <c r="JO91" s="46">
        <v>1</v>
      </c>
      <c r="JP91" s="35">
        <v>1</v>
      </c>
      <c r="JQ91" s="35">
        <v>1</v>
      </c>
      <c r="JR91" s="46">
        <v>1</v>
      </c>
      <c r="JS91" s="35">
        <v>0</v>
      </c>
      <c r="JT91" s="35">
        <v>1</v>
      </c>
      <c r="JU91" s="35">
        <v>1</v>
      </c>
      <c r="JV91" s="35">
        <v>1</v>
      </c>
      <c r="JW91" s="35">
        <v>1</v>
      </c>
      <c r="JX91" s="35">
        <v>2</v>
      </c>
      <c r="JY91" s="35">
        <v>1</v>
      </c>
      <c r="JZ91" s="35">
        <v>3</v>
      </c>
      <c r="KA91" s="35">
        <v>3</v>
      </c>
      <c r="KB91" s="35">
        <v>1</v>
      </c>
      <c r="KC91" s="35">
        <v>1</v>
      </c>
      <c r="KD91" s="46">
        <v>1</v>
      </c>
      <c r="KE91" s="35">
        <v>0</v>
      </c>
      <c r="KF91" s="35">
        <v>1</v>
      </c>
      <c r="KG91" s="36">
        <v>1</v>
      </c>
      <c r="KH91" s="36">
        <v>1</v>
      </c>
      <c r="KI91" s="36">
        <v>2</v>
      </c>
      <c r="KJ91" s="36">
        <v>1</v>
      </c>
      <c r="KK91" s="36">
        <v>1</v>
      </c>
      <c r="KL91" s="36">
        <v>1</v>
      </c>
      <c r="KM91" s="36">
        <v>1</v>
      </c>
      <c r="KN91" s="36">
        <v>1</v>
      </c>
      <c r="KO91" s="36"/>
      <c r="KP91" s="36">
        <v>3</v>
      </c>
      <c r="KQ91" s="36">
        <v>1</v>
      </c>
      <c r="KR91" s="36">
        <v>1</v>
      </c>
      <c r="KS91" s="36">
        <v>1</v>
      </c>
      <c r="KT91" s="36">
        <v>3</v>
      </c>
      <c r="KU91" s="36">
        <v>0</v>
      </c>
      <c r="KV91" s="36">
        <v>1</v>
      </c>
      <c r="KW91" s="36">
        <v>0</v>
      </c>
      <c r="KX91" s="36">
        <v>1</v>
      </c>
      <c r="KY91" s="36">
        <v>0</v>
      </c>
      <c r="KZ91" s="36">
        <v>1</v>
      </c>
      <c r="LA91" s="36">
        <v>0</v>
      </c>
      <c r="LB91" s="36">
        <v>3</v>
      </c>
      <c r="LC91" s="36">
        <v>0</v>
      </c>
      <c r="LD91" s="36">
        <v>3</v>
      </c>
      <c r="LE91" s="36">
        <v>0</v>
      </c>
      <c r="LF91" s="36">
        <v>1</v>
      </c>
      <c r="LG91" s="36">
        <v>2</v>
      </c>
      <c r="LH91" s="36">
        <v>2</v>
      </c>
      <c r="LI91" s="36">
        <v>0</v>
      </c>
      <c r="LJ91" s="36">
        <v>3</v>
      </c>
      <c r="LK91" s="36">
        <v>0</v>
      </c>
      <c r="LL91" s="36">
        <v>0</v>
      </c>
      <c r="LM91" s="36">
        <v>1</v>
      </c>
      <c r="LN91" s="36">
        <v>1</v>
      </c>
      <c r="LO91" s="36">
        <v>0</v>
      </c>
      <c r="LP91" s="36">
        <v>1</v>
      </c>
      <c r="LQ91" s="36">
        <v>0</v>
      </c>
      <c r="LR91" s="36">
        <v>0</v>
      </c>
      <c r="LS91" s="36">
        <v>1</v>
      </c>
      <c r="LT91" s="36">
        <v>1</v>
      </c>
      <c r="LU91" s="36">
        <v>1</v>
      </c>
      <c r="LV91" s="36">
        <v>1</v>
      </c>
      <c r="LW91" s="36">
        <v>1</v>
      </c>
      <c r="LX91" s="36">
        <v>1</v>
      </c>
      <c r="LY91" s="36">
        <v>0</v>
      </c>
      <c r="LZ91" s="36">
        <v>1</v>
      </c>
      <c r="MA91" s="36">
        <v>1</v>
      </c>
      <c r="MB91" s="36">
        <v>1</v>
      </c>
      <c r="MC91" s="36">
        <v>1</v>
      </c>
      <c r="MD91" s="36">
        <v>1</v>
      </c>
      <c r="ME91" s="36">
        <v>1</v>
      </c>
      <c r="MF91" s="36">
        <v>1</v>
      </c>
      <c r="MG91" s="36">
        <v>1</v>
      </c>
      <c r="MH91" s="36">
        <v>1</v>
      </c>
      <c r="MI91" s="36">
        <v>1</v>
      </c>
      <c r="MJ91" s="36">
        <v>1</v>
      </c>
      <c r="MK91" s="36">
        <v>1</v>
      </c>
      <c r="ML91" s="36">
        <v>1</v>
      </c>
      <c r="MM91" s="36">
        <v>1</v>
      </c>
      <c r="MN91" s="36">
        <v>1</v>
      </c>
      <c r="MO91" s="36">
        <v>1</v>
      </c>
      <c r="MP91" s="36">
        <v>1</v>
      </c>
      <c r="MQ91" s="36">
        <v>1</v>
      </c>
      <c r="MR91" s="36">
        <v>1</v>
      </c>
      <c r="MS91" s="36">
        <v>1</v>
      </c>
      <c r="MT91" s="36">
        <v>1</v>
      </c>
      <c r="MU91" s="36">
        <v>1</v>
      </c>
      <c r="MV91" s="36">
        <v>0</v>
      </c>
      <c r="MW91" s="36">
        <v>1</v>
      </c>
      <c r="MX91" s="36"/>
      <c r="MY91" s="37">
        <v>1</v>
      </c>
      <c r="MZ91" s="37">
        <v>1</v>
      </c>
      <c r="NA91" s="37">
        <v>1</v>
      </c>
      <c r="NB91" s="37">
        <v>1</v>
      </c>
      <c r="NC91" s="37">
        <v>1</v>
      </c>
      <c r="ND91" s="37">
        <v>0</v>
      </c>
      <c r="NE91" s="46">
        <v>1</v>
      </c>
      <c r="NF91" s="46">
        <v>1</v>
      </c>
      <c r="NG91" s="37">
        <v>0</v>
      </c>
      <c r="NH91" s="37">
        <v>1</v>
      </c>
      <c r="NI91" s="37">
        <v>1</v>
      </c>
      <c r="NJ91" s="37">
        <v>0</v>
      </c>
    </row>
    <row r="92" spans="1:374" x14ac:dyDescent="0.25">
      <c r="A92" s="2">
        <v>144</v>
      </c>
      <c r="B92" s="2" t="s">
        <v>114</v>
      </c>
      <c r="C92" s="31">
        <v>44075.732638888891</v>
      </c>
      <c r="D92" s="32" t="s">
        <v>309</v>
      </c>
      <c r="E92" s="32" t="s">
        <v>513</v>
      </c>
      <c r="F92" s="32" t="s">
        <v>514</v>
      </c>
      <c r="G92" s="32" t="s">
        <v>515</v>
      </c>
      <c r="H92" s="33" t="s">
        <v>230</v>
      </c>
      <c r="I92" s="33" t="e">
        <v>#REF!</v>
      </c>
      <c r="J92" s="33" t="s">
        <v>516</v>
      </c>
      <c r="K92" s="33">
        <v>1</v>
      </c>
      <c r="L92" s="33">
        <v>118</v>
      </c>
      <c r="M92" s="33">
        <v>5</v>
      </c>
      <c r="N92" s="33"/>
      <c r="O92" s="33"/>
      <c r="P92" s="33"/>
      <c r="Q92" s="33"/>
      <c r="R92" s="33">
        <v>2</v>
      </c>
      <c r="S92" s="33"/>
      <c r="T92" s="33"/>
      <c r="U92" s="33"/>
      <c r="V92" s="33"/>
      <c r="W92" s="33"/>
      <c r="X92" s="33"/>
      <c r="Y92" s="33"/>
      <c r="Z92" s="33"/>
      <c r="AA92" s="33"/>
      <c r="AB92" s="33"/>
      <c r="AC92" s="33"/>
      <c r="AD92" s="33"/>
      <c r="AE92" s="33"/>
      <c r="AF92" s="33"/>
      <c r="AG92" s="33"/>
      <c r="AH92" s="33"/>
      <c r="AI92" s="33"/>
      <c r="AJ92" s="33"/>
      <c r="AK92" s="33"/>
      <c r="AL92" s="33"/>
      <c r="AM92" s="33"/>
      <c r="AN92" s="33"/>
      <c r="AO92" s="33">
        <v>10</v>
      </c>
      <c r="AP92" s="33"/>
      <c r="AQ92" s="33"/>
      <c r="AR92" s="33"/>
      <c r="AS92" s="33"/>
      <c r="AT92" s="33"/>
      <c r="AU92" s="33"/>
      <c r="AV92" s="33"/>
      <c r="AW92" s="33">
        <v>2</v>
      </c>
      <c r="AX92" s="33">
        <v>2</v>
      </c>
      <c r="AY92" s="33">
        <v>1</v>
      </c>
      <c r="AZ92" s="34">
        <v>1</v>
      </c>
      <c r="BA92" s="34">
        <v>1</v>
      </c>
      <c r="BB92" s="34">
        <v>0</v>
      </c>
      <c r="BC92" s="34">
        <v>0</v>
      </c>
      <c r="BD92" s="34">
        <v>0</v>
      </c>
      <c r="BE92" s="34">
        <v>1</v>
      </c>
      <c r="BF92" s="34">
        <v>1</v>
      </c>
      <c r="BG92" s="34">
        <v>1</v>
      </c>
      <c r="BH92" s="34">
        <v>0</v>
      </c>
      <c r="BI92" s="34">
        <v>0</v>
      </c>
      <c r="BJ92" s="34">
        <v>1</v>
      </c>
      <c r="BK92" s="34">
        <v>1</v>
      </c>
      <c r="BL92" s="34">
        <v>1</v>
      </c>
      <c r="BM92" s="34"/>
      <c r="BN92" s="34">
        <v>1</v>
      </c>
      <c r="BO92" s="34">
        <v>1</v>
      </c>
      <c r="BP92" s="34">
        <v>1</v>
      </c>
      <c r="BQ92" s="34">
        <v>1</v>
      </c>
      <c r="BR92" s="34">
        <v>0</v>
      </c>
      <c r="BS92" s="34">
        <v>1</v>
      </c>
      <c r="BT92" s="34">
        <v>0</v>
      </c>
      <c r="BU92" s="34">
        <v>1</v>
      </c>
      <c r="BV92" s="34">
        <v>0</v>
      </c>
      <c r="BW92" s="34">
        <v>0</v>
      </c>
      <c r="BX92" s="34">
        <v>0</v>
      </c>
      <c r="BY92" s="34">
        <v>0</v>
      </c>
      <c r="BZ92" s="34">
        <v>0</v>
      </c>
      <c r="CA92" s="34">
        <v>0</v>
      </c>
      <c r="CB92" s="34">
        <v>0</v>
      </c>
      <c r="CC92" s="34">
        <v>0</v>
      </c>
      <c r="CD92" s="34">
        <v>0</v>
      </c>
      <c r="CE92" s="34">
        <v>0</v>
      </c>
      <c r="CF92" s="34">
        <v>0</v>
      </c>
      <c r="CG92" s="34">
        <v>0</v>
      </c>
      <c r="CH92" s="34">
        <v>0</v>
      </c>
      <c r="CI92" s="34">
        <v>0</v>
      </c>
      <c r="CJ92" s="34">
        <v>0</v>
      </c>
      <c r="CK92" s="34">
        <v>0</v>
      </c>
      <c r="CL92" s="34">
        <v>0</v>
      </c>
      <c r="CM92" s="34">
        <v>0</v>
      </c>
      <c r="CN92" s="34">
        <v>0</v>
      </c>
      <c r="CO92" s="34">
        <v>0</v>
      </c>
      <c r="CP92" s="34">
        <v>0</v>
      </c>
      <c r="CQ92" s="34">
        <v>0</v>
      </c>
      <c r="CR92" s="34">
        <v>0</v>
      </c>
      <c r="CS92" s="34">
        <v>1</v>
      </c>
      <c r="CT92" s="34">
        <v>1</v>
      </c>
      <c r="CU92" s="34">
        <v>0</v>
      </c>
      <c r="CV92" s="34">
        <v>0</v>
      </c>
      <c r="CW92" s="34">
        <v>0</v>
      </c>
      <c r="CX92" s="34">
        <v>0</v>
      </c>
      <c r="CY92" s="34">
        <v>1</v>
      </c>
      <c r="CZ92" s="34">
        <v>0</v>
      </c>
      <c r="DA92" s="34">
        <v>1</v>
      </c>
      <c r="DB92" s="34"/>
      <c r="DC92" s="34">
        <v>0</v>
      </c>
      <c r="DD92" s="34">
        <v>0</v>
      </c>
      <c r="DE92" s="34">
        <v>1</v>
      </c>
      <c r="DF92" s="34">
        <v>0</v>
      </c>
      <c r="DG92" s="34">
        <v>0</v>
      </c>
      <c r="DH92" s="34"/>
      <c r="DI92" s="34"/>
      <c r="DJ92" s="34"/>
      <c r="DK92" s="34"/>
      <c r="DL92" s="34"/>
      <c r="DM92" s="34"/>
      <c r="DN92" s="34"/>
      <c r="DO92" s="34"/>
      <c r="DP92" s="34">
        <v>1</v>
      </c>
      <c r="DQ92" s="34">
        <v>1</v>
      </c>
      <c r="DR92" s="34">
        <v>1</v>
      </c>
      <c r="DS92" s="34">
        <v>1</v>
      </c>
      <c r="DT92" s="34">
        <v>0</v>
      </c>
      <c r="DU92" s="34">
        <v>1</v>
      </c>
      <c r="DV92" s="34">
        <v>0</v>
      </c>
      <c r="DW92" s="34">
        <v>0</v>
      </c>
      <c r="DX92" s="34">
        <v>0</v>
      </c>
      <c r="DY92" s="34">
        <v>1</v>
      </c>
      <c r="DZ92" s="34">
        <v>0</v>
      </c>
      <c r="EA92" s="34">
        <v>0</v>
      </c>
      <c r="EB92" s="34">
        <v>1</v>
      </c>
      <c r="EC92" s="34">
        <v>1</v>
      </c>
      <c r="ED92" s="34">
        <v>1</v>
      </c>
      <c r="EE92" s="34">
        <v>1</v>
      </c>
      <c r="EF92" s="34">
        <v>0</v>
      </c>
      <c r="EG92" s="34">
        <v>0</v>
      </c>
      <c r="EH92" s="34">
        <v>0</v>
      </c>
      <c r="EI92" s="34">
        <v>0</v>
      </c>
      <c r="EJ92" s="34">
        <v>0</v>
      </c>
      <c r="EK92" s="34">
        <v>0</v>
      </c>
      <c r="EL92" s="34">
        <v>0</v>
      </c>
      <c r="EM92" s="34"/>
      <c r="EN92" s="34">
        <v>0</v>
      </c>
      <c r="EO92" s="34">
        <v>0</v>
      </c>
      <c r="EP92" s="34">
        <v>0</v>
      </c>
      <c r="EQ92" s="34">
        <v>0</v>
      </c>
      <c r="ER92" s="34">
        <v>0</v>
      </c>
      <c r="ES92" s="34">
        <v>0</v>
      </c>
      <c r="ET92" s="34">
        <v>0</v>
      </c>
      <c r="EU92" s="34">
        <v>0</v>
      </c>
      <c r="EV92" s="34">
        <v>0</v>
      </c>
      <c r="EW92" s="34">
        <v>0</v>
      </c>
      <c r="EX92" s="34">
        <v>0</v>
      </c>
      <c r="EY92" s="34">
        <v>0</v>
      </c>
      <c r="EZ92" s="34">
        <v>0</v>
      </c>
      <c r="FA92" s="34">
        <v>1</v>
      </c>
      <c r="FB92" s="34">
        <v>1</v>
      </c>
      <c r="FC92" s="34">
        <v>0</v>
      </c>
      <c r="FD92" s="34">
        <v>0</v>
      </c>
      <c r="FE92" s="34">
        <v>0</v>
      </c>
      <c r="FF92" s="34">
        <v>0</v>
      </c>
      <c r="FG92" s="34">
        <v>0</v>
      </c>
      <c r="FH92" s="34">
        <v>0</v>
      </c>
      <c r="FI92" s="34">
        <v>0</v>
      </c>
      <c r="FJ92" s="34">
        <v>0</v>
      </c>
      <c r="FK92" s="34">
        <v>0</v>
      </c>
      <c r="FL92" s="34">
        <v>0</v>
      </c>
      <c r="FM92" s="34">
        <v>0</v>
      </c>
      <c r="FN92" s="34">
        <v>0</v>
      </c>
      <c r="FO92" s="34">
        <v>0</v>
      </c>
      <c r="FP92" s="34">
        <v>0</v>
      </c>
      <c r="FQ92" s="34">
        <v>0</v>
      </c>
      <c r="FR92" s="34">
        <v>0</v>
      </c>
      <c r="FS92" s="34">
        <v>0</v>
      </c>
      <c r="FT92" s="34">
        <v>0</v>
      </c>
      <c r="FU92" s="34">
        <v>0</v>
      </c>
      <c r="FV92" s="34">
        <v>0</v>
      </c>
      <c r="FW92" s="34">
        <v>0</v>
      </c>
      <c r="FX92" s="34">
        <v>1</v>
      </c>
      <c r="FY92" s="34">
        <v>1</v>
      </c>
      <c r="FZ92" s="34">
        <v>0</v>
      </c>
      <c r="GA92" s="34">
        <v>0</v>
      </c>
      <c r="GB92" s="34">
        <v>0</v>
      </c>
      <c r="GC92" s="34">
        <v>1</v>
      </c>
      <c r="GD92" s="34">
        <v>1</v>
      </c>
      <c r="GE92" s="34">
        <v>1</v>
      </c>
      <c r="GF92" s="34">
        <v>1</v>
      </c>
      <c r="GG92" s="34">
        <v>1</v>
      </c>
      <c r="GH92" s="34">
        <v>1</v>
      </c>
      <c r="GI92" s="34">
        <v>1</v>
      </c>
      <c r="GJ92" s="34">
        <v>1</v>
      </c>
      <c r="GK92" s="34">
        <v>1</v>
      </c>
      <c r="GL92" s="34">
        <v>1</v>
      </c>
      <c r="GM92" s="34">
        <v>1</v>
      </c>
      <c r="GN92" s="34">
        <v>1</v>
      </c>
      <c r="GO92" s="34">
        <v>0</v>
      </c>
      <c r="GP92" s="34">
        <v>1</v>
      </c>
      <c r="GQ92" s="34">
        <v>0</v>
      </c>
      <c r="GR92" s="34">
        <v>1</v>
      </c>
      <c r="GS92" s="34">
        <v>0</v>
      </c>
      <c r="GT92" s="34">
        <v>1</v>
      </c>
      <c r="GU92" s="34">
        <v>1</v>
      </c>
      <c r="GV92" s="34">
        <v>1</v>
      </c>
      <c r="GW92" s="34">
        <v>1</v>
      </c>
      <c r="GX92" s="34">
        <v>0</v>
      </c>
      <c r="GY92" s="34">
        <v>1</v>
      </c>
      <c r="GZ92" s="34">
        <v>1</v>
      </c>
      <c r="HA92" s="34">
        <v>1</v>
      </c>
      <c r="HB92" s="34">
        <v>1</v>
      </c>
      <c r="HC92" s="34">
        <v>0</v>
      </c>
      <c r="HD92" s="34">
        <v>0</v>
      </c>
      <c r="HE92" s="34">
        <v>0</v>
      </c>
      <c r="HF92" s="34">
        <v>0</v>
      </c>
      <c r="HG92" s="34">
        <v>0</v>
      </c>
      <c r="HH92" s="34">
        <v>0</v>
      </c>
      <c r="HI92" s="34">
        <v>0</v>
      </c>
      <c r="HJ92" s="34">
        <v>0</v>
      </c>
      <c r="HK92" s="34">
        <v>0</v>
      </c>
      <c r="HL92" s="34">
        <v>0</v>
      </c>
      <c r="HM92" s="34">
        <v>0</v>
      </c>
      <c r="HN92" s="34">
        <v>0</v>
      </c>
      <c r="HO92" s="34">
        <v>1</v>
      </c>
      <c r="HP92" s="34">
        <v>1</v>
      </c>
      <c r="HQ92" s="34">
        <v>0</v>
      </c>
      <c r="HR92" s="34">
        <v>1</v>
      </c>
      <c r="HS92" s="34">
        <v>0</v>
      </c>
      <c r="HT92" s="34">
        <v>1</v>
      </c>
      <c r="HU92" s="34">
        <v>0</v>
      </c>
      <c r="HV92" s="34">
        <v>1</v>
      </c>
      <c r="HW92" s="34">
        <v>0</v>
      </c>
      <c r="HX92" s="34">
        <v>1</v>
      </c>
      <c r="HY92" s="34">
        <v>1</v>
      </c>
      <c r="HZ92" s="34">
        <v>0</v>
      </c>
      <c r="IA92" s="34">
        <v>1</v>
      </c>
      <c r="IB92" s="34">
        <v>1</v>
      </c>
      <c r="IC92" s="34">
        <v>1</v>
      </c>
      <c r="ID92" s="34">
        <v>1</v>
      </c>
      <c r="IE92" s="34">
        <v>1</v>
      </c>
      <c r="IF92" s="34">
        <v>0</v>
      </c>
      <c r="IG92" s="34">
        <v>0</v>
      </c>
      <c r="IH92" s="34">
        <v>0</v>
      </c>
      <c r="II92" s="34">
        <v>0</v>
      </c>
      <c r="IJ92" s="34">
        <v>0</v>
      </c>
      <c r="IK92" s="34">
        <v>0</v>
      </c>
      <c r="IL92" s="34">
        <v>0</v>
      </c>
      <c r="IM92" s="34">
        <v>0</v>
      </c>
      <c r="IN92" s="34">
        <v>0</v>
      </c>
      <c r="IO92" s="34">
        <v>0</v>
      </c>
      <c r="IP92" s="34">
        <v>0</v>
      </c>
      <c r="IQ92" s="34">
        <v>0</v>
      </c>
      <c r="IR92" s="34">
        <v>0</v>
      </c>
      <c r="IS92" s="34">
        <v>0</v>
      </c>
      <c r="IT92" s="34">
        <v>0</v>
      </c>
      <c r="IU92" s="34">
        <v>0</v>
      </c>
      <c r="IV92" s="34">
        <v>0</v>
      </c>
      <c r="IW92" s="34">
        <v>0</v>
      </c>
      <c r="IX92" s="34">
        <v>0</v>
      </c>
      <c r="IY92" s="34">
        <v>0</v>
      </c>
      <c r="IZ92" s="34">
        <v>0</v>
      </c>
      <c r="JA92" s="34">
        <v>0</v>
      </c>
      <c r="JB92" s="34">
        <v>0</v>
      </c>
      <c r="JC92" s="34">
        <v>1</v>
      </c>
      <c r="JD92" s="34">
        <v>1</v>
      </c>
      <c r="JE92" s="34">
        <v>1</v>
      </c>
      <c r="JF92" s="34">
        <v>1</v>
      </c>
      <c r="JG92" s="34">
        <v>1</v>
      </c>
      <c r="JH92" s="46">
        <v>1</v>
      </c>
      <c r="JI92" s="46">
        <v>1</v>
      </c>
      <c r="JJ92" s="46">
        <v>2</v>
      </c>
      <c r="JK92" s="46">
        <v>2</v>
      </c>
      <c r="JL92" s="35">
        <v>1</v>
      </c>
      <c r="JM92" s="35">
        <v>1</v>
      </c>
      <c r="JN92" s="46">
        <v>1</v>
      </c>
      <c r="JO92" s="46">
        <v>1</v>
      </c>
      <c r="JP92" s="35">
        <v>1</v>
      </c>
      <c r="JQ92" s="35">
        <v>1</v>
      </c>
      <c r="JR92" s="46">
        <v>1</v>
      </c>
      <c r="JS92" s="35">
        <v>0</v>
      </c>
      <c r="JT92" s="35">
        <v>3</v>
      </c>
      <c r="JU92" s="35">
        <v>2</v>
      </c>
      <c r="JV92" s="35">
        <v>1</v>
      </c>
      <c r="JW92" s="35">
        <v>2</v>
      </c>
      <c r="JX92" s="35">
        <v>1</v>
      </c>
      <c r="JY92" s="35">
        <v>1</v>
      </c>
      <c r="JZ92" s="35">
        <v>1</v>
      </c>
      <c r="KA92" s="35">
        <v>2</v>
      </c>
      <c r="KB92" s="35">
        <v>2</v>
      </c>
      <c r="KC92" s="35">
        <v>0</v>
      </c>
      <c r="KD92" s="46">
        <v>1</v>
      </c>
      <c r="KE92" s="35">
        <v>1</v>
      </c>
      <c r="KF92" s="35">
        <v>1</v>
      </c>
      <c r="KG92" s="36">
        <v>1</v>
      </c>
      <c r="KH92" s="36">
        <v>1</v>
      </c>
      <c r="KI92" s="36">
        <v>1</v>
      </c>
      <c r="KJ92" s="36">
        <v>1</v>
      </c>
      <c r="KK92" s="36">
        <v>1</v>
      </c>
      <c r="KL92" s="36">
        <v>2</v>
      </c>
      <c r="KM92" s="36">
        <v>1</v>
      </c>
      <c r="KN92" s="36">
        <v>1</v>
      </c>
      <c r="KO92" s="36"/>
      <c r="KP92" s="36">
        <v>1</v>
      </c>
      <c r="KQ92" s="36">
        <v>1</v>
      </c>
      <c r="KR92" s="36">
        <v>1</v>
      </c>
      <c r="KS92" s="36">
        <v>1</v>
      </c>
      <c r="KT92" s="36">
        <v>1</v>
      </c>
      <c r="KU92" s="36">
        <v>0</v>
      </c>
      <c r="KV92" s="36">
        <v>3</v>
      </c>
      <c r="KW92" s="36">
        <v>0</v>
      </c>
      <c r="KX92" s="36">
        <v>1</v>
      </c>
      <c r="KY92" s="36">
        <v>0</v>
      </c>
      <c r="KZ92" s="36">
        <v>3</v>
      </c>
      <c r="LA92" s="36">
        <v>0</v>
      </c>
      <c r="LB92" s="36">
        <v>3</v>
      </c>
      <c r="LC92" s="36">
        <v>0</v>
      </c>
      <c r="LD92" s="36">
        <v>3</v>
      </c>
      <c r="LE92" s="36">
        <v>0</v>
      </c>
      <c r="LF92" s="36">
        <v>1</v>
      </c>
      <c r="LG92" s="36">
        <v>2</v>
      </c>
      <c r="LH92" s="36">
        <v>2</v>
      </c>
      <c r="LI92" s="36">
        <v>0</v>
      </c>
      <c r="LJ92" s="36">
        <v>3</v>
      </c>
      <c r="LK92" s="36">
        <v>0</v>
      </c>
      <c r="LL92" s="36">
        <v>1</v>
      </c>
      <c r="LM92" s="36">
        <v>1</v>
      </c>
      <c r="LN92" s="36">
        <v>1</v>
      </c>
      <c r="LO92" s="36">
        <v>1</v>
      </c>
      <c r="LP92" s="36">
        <v>1</v>
      </c>
      <c r="LQ92" s="36">
        <v>1</v>
      </c>
      <c r="LR92" s="36">
        <v>0</v>
      </c>
      <c r="LS92" s="36">
        <v>1</v>
      </c>
      <c r="LT92" s="36">
        <v>1</v>
      </c>
      <c r="LU92" s="36">
        <v>1</v>
      </c>
      <c r="LV92" s="36">
        <v>1</v>
      </c>
      <c r="LW92" s="36">
        <v>1</v>
      </c>
      <c r="LX92" s="36">
        <v>1</v>
      </c>
      <c r="LY92" s="36">
        <v>0</v>
      </c>
      <c r="LZ92" s="36">
        <v>1</v>
      </c>
      <c r="MA92" s="36">
        <v>2</v>
      </c>
      <c r="MB92" s="36">
        <v>1</v>
      </c>
      <c r="MC92" s="36">
        <v>1</v>
      </c>
      <c r="MD92" s="36">
        <v>1</v>
      </c>
      <c r="ME92" s="36">
        <v>1</v>
      </c>
      <c r="MF92" s="36">
        <v>1</v>
      </c>
      <c r="MG92" s="36">
        <v>1</v>
      </c>
      <c r="MH92" s="36">
        <v>1</v>
      </c>
      <c r="MI92" s="36">
        <v>1</v>
      </c>
      <c r="MJ92" s="36">
        <v>1</v>
      </c>
      <c r="MK92" s="36">
        <v>1</v>
      </c>
      <c r="ML92" s="36">
        <v>1</v>
      </c>
      <c r="MM92" s="36">
        <v>1</v>
      </c>
      <c r="MN92" s="36">
        <v>1</v>
      </c>
      <c r="MO92" s="36">
        <v>1</v>
      </c>
      <c r="MP92" s="36">
        <v>0</v>
      </c>
      <c r="MQ92" s="36">
        <v>1</v>
      </c>
      <c r="MR92" s="36">
        <v>1</v>
      </c>
      <c r="MS92" s="36">
        <v>1</v>
      </c>
      <c r="MT92" s="36">
        <v>1</v>
      </c>
      <c r="MU92" s="36">
        <v>1</v>
      </c>
      <c r="MV92" s="36">
        <v>0</v>
      </c>
      <c r="MW92" s="36">
        <v>1</v>
      </c>
      <c r="MX92" s="36"/>
      <c r="MY92" s="37">
        <v>1</v>
      </c>
      <c r="MZ92" s="37">
        <v>1</v>
      </c>
      <c r="NA92" s="37">
        <v>1</v>
      </c>
      <c r="NB92" s="37">
        <v>1</v>
      </c>
      <c r="NC92" s="37">
        <v>0</v>
      </c>
      <c r="ND92" s="37">
        <v>1</v>
      </c>
      <c r="NE92" s="46">
        <v>0</v>
      </c>
      <c r="NF92" s="46">
        <v>1</v>
      </c>
      <c r="NG92" s="37">
        <v>0</v>
      </c>
      <c r="NH92" s="37">
        <v>1</v>
      </c>
      <c r="NI92" s="37">
        <v>0</v>
      </c>
      <c r="NJ92" s="37">
        <v>0</v>
      </c>
    </row>
    <row r="93" spans="1:374" x14ac:dyDescent="0.25">
      <c r="A93" s="2">
        <v>145</v>
      </c>
      <c r="B93" s="2" t="s">
        <v>114</v>
      </c>
      <c r="C93" s="31">
        <v>44075.413888888892</v>
      </c>
      <c r="D93" s="32" t="s">
        <v>152</v>
      </c>
      <c r="E93" s="32" t="s">
        <v>183</v>
      </c>
      <c r="F93" s="32" t="s">
        <v>184</v>
      </c>
      <c r="G93" s="32" t="s">
        <v>185</v>
      </c>
      <c r="H93" s="33" t="s">
        <v>156</v>
      </c>
      <c r="I93" s="33" t="s">
        <v>157</v>
      </c>
      <c r="J93" s="33" t="s">
        <v>186</v>
      </c>
      <c r="K93" s="33">
        <v>1</v>
      </c>
      <c r="L93" s="33">
        <v>134</v>
      </c>
      <c r="M93" s="33">
        <v>6</v>
      </c>
      <c r="N93" s="33"/>
      <c r="O93" s="33"/>
      <c r="P93" s="33"/>
      <c r="Q93" s="33"/>
      <c r="R93" s="33"/>
      <c r="S93" s="33">
        <v>3</v>
      </c>
      <c r="T93" s="33"/>
      <c r="U93" s="33"/>
      <c r="V93" s="33"/>
      <c r="W93" s="33"/>
      <c r="X93" s="33"/>
      <c r="Y93" s="33"/>
      <c r="Z93" s="33"/>
      <c r="AA93" s="33"/>
      <c r="AB93" s="33"/>
      <c r="AC93" s="33"/>
      <c r="AD93" s="33"/>
      <c r="AE93" s="33"/>
      <c r="AF93" s="33"/>
      <c r="AG93" s="33"/>
      <c r="AH93" s="33"/>
      <c r="AI93" s="33"/>
      <c r="AJ93" s="33"/>
      <c r="AK93" s="33"/>
      <c r="AL93" s="33"/>
      <c r="AM93" s="33"/>
      <c r="AN93" s="33"/>
      <c r="AO93" s="33"/>
      <c r="AP93" s="33"/>
      <c r="AQ93" s="33"/>
      <c r="AR93" s="33">
        <v>11</v>
      </c>
      <c r="AS93" s="33"/>
      <c r="AT93" s="33"/>
      <c r="AU93" s="33"/>
      <c r="AV93" s="33"/>
      <c r="AW93" s="33">
        <v>2</v>
      </c>
      <c r="AX93" s="33">
        <v>2</v>
      </c>
      <c r="AY93" s="33">
        <v>1</v>
      </c>
      <c r="AZ93" s="34">
        <v>1</v>
      </c>
      <c r="BA93" s="34">
        <v>1</v>
      </c>
      <c r="BB93" s="34">
        <v>0</v>
      </c>
      <c r="BC93" s="34">
        <v>0</v>
      </c>
      <c r="BD93" s="34">
        <v>0</v>
      </c>
      <c r="BE93" s="34">
        <v>0</v>
      </c>
      <c r="BF93" s="34">
        <v>0</v>
      </c>
      <c r="BG93" s="34">
        <v>0</v>
      </c>
      <c r="BH93" s="34">
        <v>0</v>
      </c>
      <c r="BI93" s="34">
        <v>0</v>
      </c>
      <c r="BJ93" s="34">
        <v>0</v>
      </c>
      <c r="BK93" s="34">
        <v>0</v>
      </c>
      <c r="BL93" s="34">
        <v>0</v>
      </c>
      <c r="BM93" s="34"/>
      <c r="BN93" s="34">
        <v>0</v>
      </c>
      <c r="BO93" s="34">
        <v>0</v>
      </c>
      <c r="BP93" s="34">
        <v>0</v>
      </c>
      <c r="BQ93" s="34">
        <v>0</v>
      </c>
      <c r="BR93" s="34">
        <v>0</v>
      </c>
      <c r="BS93" s="34">
        <v>0</v>
      </c>
      <c r="BT93" s="34">
        <v>0</v>
      </c>
      <c r="BU93" s="34">
        <v>0</v>
      </c>
      <c r="BV93" s="34">
        <v>0</v>
      </c>
      <c r="BW93" s="34">
        <v>1</v>
      </c>
      <c r="BX93" s="34">
        <v>0</v>
      </c>
      <c r="BY93" s="34">
        <v>0</v>
      </c>
      <c r="BZ93" s="34">
        <v>0</v>
      </c>
      <c r="CA93" s="34">
        <v>0</v>
      </c>
      <c r="CB93" s="34">
        <v>0</v>
      </c>
      <c r="CC93" s="34">
        <v>1</v>
      </c>
      <c r="CD93" s="34">
        <v>0</v>
      </c>
      <c r="CE93" s="34">
        <v>1</v>
      </c>
      <c r="CF93" s="34">
        <v>0</v>
      </c>
      <c r="CG93" s="34">
        <v>0</v>
      </c>
      <c r="CH93" s="34">
        <v>0</v>
      </c>
      <c r="CI93" s="34">
        <v>0</v>
      </c>
      <c r="CJ93" s="34">
        <v>0</v>
      </c>
      <c r="CK93" s="34">
        <v>0</v>
      </c>
      <c r="CL93" s="34">
        <v>0</v>
      </c>
      <c r="CM93" s="34">
        <v>0</v>
      </c>
      <c r="CN93" s="34">
        <v>0</v>
      </c>
      <c r="CO93" s="34">
        <v>0</v>
      </c>
      <c r="CP93" s="34">
        <v>0</v>
      </c>
      <c r="CQ93" s="34">
        <v>0</v>
      </c>
      <c r="CR93" s="34">
        <v>0</v>
      </c>
      <c r="CS93" s="34">
        <v>1</v>
      </c>
      <c r="CT93" s="34">
        <v>1</v>
      </c>
      <c r="CU93" s="34">
        <v>0</v>
      </c>
      <c r="CV93" s="34">
        <v>0</v>
      </c>
      <c r="CW93" s="34">
        <v>0</v>
      </c>
      <c r="CX93" s="34">
        <v>0</v>
      </c>
      <c r="CY93" s="34">
        <v>1</v>
      </c>
      <c r="CZ93" s="34">
        <v>0</v>
      </c>
      <c r="DA93" s="34">
        <v>1</v>
      </c>
      <c r="DB93" s="34"/>
      <c r="DC93" s="34">
        <v>0</v>
      </c>
      <c r="DD93" s="34">
        <v>0</v>
      </c>
      <c r="DE93" s="34">
        <v>1</v>
      </c>
      <c r="DF93" s="34">
        <v>0</v>
      </c>
      <c r="DG93" s="34">
        <v>0</v>
      </c>
      <c r="DH93" s="34"/>
      <c r="DI93" s="34"/>
      <c r="DJ93" s="34"/>
      <c r="DK93" s="34"/>
      <c r="DL93" s="34"/>
      <c r="DM93" s="34"/>
      <c r="DN93" s="34"/>
      <c r="DO93" s="34"/>
      <c r="DP93" s="34">
        <v>1</v>
      </c>
      <c r="DQ93" s="34">
        <v>1</v>
      </c>
      <c r="DR93" s="34">
        <v>1</v>
      </c>
      <c r="DS93" s="34">
        <v>1</v>
      </c>
      <c r="DT93" s="34">
        <v>0</v>
      </c>
      <c r="DU93" s="34">
        <v>1</v>
      </c>
      <c r="DV93" s="34">
        <v>0</v>
      </c>
      <c r="DW93" s="34">
        <v>0</v>
      </c>
      <c r="DX93" s="34">
        <v>0</v>
      </c>
      <c r="DY93" s="34">
        <v>1</v>
      </c>
      <c r="DZ93" s="34">
        <v>1</v>
      </c>
      <c r="EA93" s="34">
        <v>0</v>
      </c>
      <c r="EB93" s="34">
        <v>1</v>
      </c>
      <c r="EC93" s="34">
        <v>1</v>
      </c>
      <c r="ED93" s="34">
        <v>1</v>
      </c>
      <c r="EE93" s="34">
        <v>1</v>
      </c>
      <c r="EF93" s="34">
        <v>0</v>
      </c>
      <c r="EG93" s="34">
        <v>0</v>
      </c>
      <c r="EH93" s="34">
        <v>0</v>
      </c>
      <c r="EI93" s="34">
        <v>0</v>
      </c>
      <c r="EJ93" s="34">
        <v>1</v>
      </c>
      <c r="EK93" s="34">
        <v>0</v>
      </c>
      <c r="EL93" s="34">
        <v>1</v>
      </c>
      <c r="EM93" s="34"/>
      <c r="EN93" s="34">
        <v>0</v>
      </c>
      <c r="EO93" s="34">
        <v>0</v>
      </c>
      <c r="EP93" s="34">
        <v>0</v>
      </c>
      <c r="EQ93" s="34">
        <v>0</v>
      </c>
      <c r="ER93" s="34">
        <v>0</v>
      </c>
      <c r="ES93" s="34">
        <v>0</v>
      </c>
      <c r="ET93" s="34">
        <v>0</v>
      </c>
      <c r="EU93" s="34">
        <v>0</v>
      </c>
      <c r="EV93" s="34">
        <v>0</v>
      </c>
      <c r="EW93" s="34">
        <v>0</v>
      </c>
      <c r="EX93" s="34">
        <v>0</v>
      </c>
      <c r="EY93" s="34">
        <v>0</v>
      </c>
      <c r="EZ93" s="34">
        <v>0</v>
      </c>
      <c r="FA93" s="34">
        <v>1</v>
      </c>
      <c r="FB93" s="34">
        <v>1</v>
      </c>
      <c r="FC93" s="34">
        <v>0</v>
      </c>
      <c r="FD93" s="34">
        <v>0</v>
      </c>
      <c r="FE93" s="34">
        <v>0</v>
      </c>
      <c r="FF93" s="34">
        <v>0</v>
      </c>
      <c r="FG93" s="34">
        <v>1</v>
      </c>
      <c r="FH93" s="34">
        <v>0</v>
      </c>
      <c r="FI93" s="34">
        <v>1</v>
      </c>
      <c r="FJ93" s="34">
        <v>0</v>
      </c>
      <c r="FK93" s="34">
        <v>0</v>
      </c>
      <c r="FL93" s="34">
        <v>1</v>
      </c>
      <c r="FM93" s="34">
        <v>0</v>
      </c>
      <c r="FN93" s="34">
        <v>1</v>
      </c>
      <c r="FO93" s="34">
        <v>1</v>
      </c>
      <c r="FP93" s="34">
        <v>1</v>
      </c>
      <c r="FQ93" s="34">
        <v>1</v>
      </c>
      <c r="FR93" s="34">
        <v>0</v>
      </c>
      <c r="FS93" s="34">
        <v>1</v>
      </c>
      <c r="FT93" s="34">
        <v>1</v>
      </c>
      <c r="FU93" s="34">
        <v>0</v>
      </c>
      <c r="FV93" s="34">
        <v>0</v>
      </c>
      <c r="FW93" s="34">
        <v>1</v>
      </c>
      <c r="FX93" s="34">
        <v>1</v>
      </c>
      <c r="FY93" s="34">
        <v>1</v>
      </c>
      <c r="FZ93" s="34">
        <v>0</v>
      </c>
      <c r="GA93" s="34">
        <v>0</v>
      </c>
      <c r="GB93" s="34">
        <v>0</v>
      </c>
      <c r="GC93" s="34">
        <v>0</v>
      </c>
      <c r="GD93" s="34">
        <v>1</v>
      </c>
      <c r="GE93" s="34">
        <v>0</v>
      </c>
      <c r="GF93" s="34">
        <v>1</v>
      </c>
      <c r="GG93" s="34">
        <v>0</v>
      </c>
      <c r="GH93" s="34">
        <v>0</v>
      </c>
      <c r="GI93" s="34">
        <v>0</v>
      </c>
      <c r="GJ93" s="34">
        <v>0</v>
      </c>
      <c r="GK93" s="34">
        <v>1</v>
      </c>
      <c r="GL93" s="34">
        <v>1</v>
      </c>
      <c r="GM93" s="34">
        <v>0</v>
      </c>
      <c r="GN93" s="34">
        <v>1</v>
      </c>
      <c r="GO93" s="34">
        <v>0</v>
      </c>
      <c r="GP93" s="34">
        <v>1</v>
      </c>
      <c r="GQ93" s="34">
        <v>1</v>
      </c>
      <c r="GR93" s="34">
        <v>0</v>
      </c>
      <c r="GS93" s="34">
        <v>0</v>
      </c>
      <c r="GT93" s="34">
        <v>1</v>
      </c>
      <c r="GU93" s="34">
        <v>1</v>
      </c>
      <c r="GV93" s="34">
        <v>1</v>
      </c>
      <c r="GW93" s="34">
        <v>1</v>
      </c>
      <c r="GX93" s="34">
        <v>1</v>
      </c>
      <c r="GY93" s="34">
        <v>1</v>
      </c>
      <c r="GZ93" s="34">
        <v>1</v>
      </c>
      <c r="HA93" s="34">
        <v>1</v>
      </c>
      <c r="HB93" s="34">
        <v>1</v>
      </c>
      <c r="HC93" s="34">
        <v>1</v>
      </c>
      <c r="HD93" s="34">
        <v>0</v>
      </c>
      <c r="HE93" s="34">
        <v>0</v>
      </c>
      <c r="HF93" s="34">
        <v>0</v>
      </c>
      <c r="HG93" s="34">
        <v>0</v>
      </c>
      <c r="HH93" s="34">
        <v>0</v>
      </c>
      <c r="HI93" s="34">
        <v>0</v>
      </c>
      <c r="HJ93" s="34">
        <v>0</v>
      </c>
      <c r="HK93" s="34">
        <v>0</v>
      </c>
      <c r="HL93" s="34">
        <v>0</v>
      </c>
      <c r="HM93" s="34">
        <v>1</v>
      </c>
      <c r="HN93" s="34">
        <v>0</v>
      </c>
      <c r="HO93" s="34">
        <v>0</v>
      </c>
      <c r="HP93" s="34">
        <v>0</v>
      </c>
      <c r="HQ93" s="34">
        <v>0</v>
      </c>
      <c r="HR93" s="34">
        <v>0</v>
      </c>
      <c r="HS93" s="34">
        <v>0</v>
      </c>
      <c r="HT93" s="34">
        <v>0</v>
      </c>
      <c r="HU93" s="34">
        <v>0</v>
      </c>
      <c r="HV93" s="34">
        <v>0</v>
      </c>
      <c r="HW93" s="34">
        <v>0</v>
      </c>
      <c r="HX93" s="34">
        <v>1</v>
      </c>
      <c r="HY93" s="34">
        <v>0</v>
      </c>
      <c r="HZ93" s="34">
        <v>0</v>
      </c>
      <c r="IA93" s="34">
        <v>0</v>
      </c>
      <c r="IB93" s="34">
        <v>1</v>
      </c>
      <c r="IC93" s="34">
        <v>1</v>
      </c>
      <c r="ID93" s="34">
        <v>0</v>
      </c>
      <c r="IE93" s="34">
        <v>1</v>
      </c>
      <c r="IF93" s="34">
        <v>1</v>
      </c>
      <c r="IG93" s="34">
        <v>0</v>
      </c>
      <c r="IH93" s="34">
        <v>0</v>
      </c>
      <c r="II93" s="34">
        <v>0</v>
      </c>
      <c r="IJ93" s="34">
        <v>0</v>
      </c>
      <c r="IK93" s="34">
        <v>0</v>
      </c>
      <c r="IL93" s="34">
        <v>1</v>
      </c>
      <c r="IM93" s="34">
        <v>0</v>
      </c>
      <c r="IN93" s="34">
        <v>1</v>
      </c>
      <c r="IO93" s="34">
        <v>0</v>
      </c>
      <c r="IP93" s="34">
        <v>0</v>
      </c>
      <c r="IQ93" s="34">
        <v>0</v>
      </c>
      <c r="IR93" s="34">
        <v>0</v>
      </c>
      <c r="IS93" s="34">
        <v>1</v>
      </c>
      <c r="IT93" s="34">
        <v>1</v>
      </c>
      <c r="IU93" s="34">
        <v>0</v>
      </c>
      <c r="IV93" s="34">
        <v>1</v>
      </c>
      <c r="IW93" s="34">
        <v>0</v>
      </c>
      <c r="IX93" s="34">
        <v>1</v>
      </c>
      <c r="IY93" s="34">
        <v>1</v>
      </c>
      <c r="IZ93" s="34">
        <v>0</v>
      </c>
      <c r="JA93" s="34">
        <v>0</v>
      </c>
      <c r="JB93" s="34">
        <v>0</v>
      </c>
      <c r="JC93" s="34">
        <v>1</v>
      </c>
      <c r="JD93" s="34">
        <v>1</v>
      </c>
      <c r="JE93" s="34">
        <v>1</v>
      </c>
      <c r="JF93" s="34">
        <v>1</v>
      </c>
      <c r="JG93" s="34">
        <v>1</v>
      </c>
      <c r="JH93" s="46">
        <v>1</v>
      </c>
      <c r="JI93" s="46">
        <v>2</v>
      </c>
      <c r="JJ93" s="46">
        <v>1</v>
      </c>
      <c r="JK93" s="46">
        <v>1</v>
      </c>
      <c r="JL93" s="35">
        <v>1</v>
      </c>
      <c r="JM93" s="35">
        <v>1</v>
      </c>
      <c r="JN93" s="46">
        <v>1</v>
      </c>
      <c r="JO93" s="46">
        <v>1</v>
      </c>
      <c r="JP93" s="35">
        <v>1</v>
      </c>
      <c r="JQ93" s="35">
        <v>1</v>
      </c>
      <c r="JR93" s="46">
        <v>1</v>
      </c>
      <c r="JS93" s="35">
        <v>0</v>
      </c>
      <c r="JT93" s="35">
        <v>2</v>
      </c>
      <c r="JU93" s="35">
        <v>3</v>
      </c>
      <c r="JV93" s="35">
        <v>1</v>
      </c>
      <c r="JW93" s="35">
        <v>1</v>
      </c>
      <c r="JX93" s="35">
        <v>1</v>
      </c>
      <c r="JY93" s="35">
        <v>1</v>
      </c>
      <c r="JZ93" s="35">
        <v>3</v>
      </c>
      <c r="KA93" s="35">
        <v>2</v>
      </c>
      <c r="KB93" s="35">
        <v>1</v>
      </c>
      <c r="KC93" s="35">
        <v>1</v>
      </c>
      <c r="KD93" s="46">
        <v>1</v>
      </c>
      <c r="KE93" s="35">
        <v>0</v>
      </c>
      <c r="KF93" s="35">
        <v>1</v>
      </c>
      <c r="KG93" s="36">
        <v>1</v>
      </c>
      <c r="KH93" s="36">
        <v>1</v>
      </c>
      <c r="KI93" s="36">
        <v>1</v>
      </c>
      <c r="KJ93" s="36">
        <v>1</v>
      </c>
      <c r="KK93" s="36">
        <v>1</v>
      </c>
      <c r="KL93" s="36">
        <v>1</v>
      </c>
      <c r="KM93" s="36">
        <v>1</v>
      </c>
      <c r="KN93" s="36">
        <v>2</v>
      </c>
      <c r="KO93" s="36"/>
      <c r="KP93" s="36">
        <v>2</v>
      </c>
      <c r="KQ93" s="36">
        <v>2</v>
      </c>
      <c r="KR93" s="36">
        <v>1</v>
      </c>
      <c r="KS93" s="36">
        <v>1</v>
      </c>
      <c r="KT93" s="36">
        <v>1</v>
      </c>
      <c r="KU93" s="36">
        <v>0</v>
      </c>
      <c r="KV93" s="36">
        <v>3</v>
      </c>
      <c r="KW93" s="36">
        <v>1</v>
      </c>
      <c r="KX93" s="36">
        <v>3</v>
      </c>
      <c r="KY93" s="36">
        <v>1</v>
      </c>
      <c r="KZ93" s="36">
        <v>3</v>
      </c>
      <c r="LA93" s="36">
        <v>1</v>
      </c>
      <c r="LB93" s="36">
        <v>3</v>
      </c>
      <c r="LC93" s="36">
        <v>0</v>
      </c>
      <c r="LD93" s="36">
        <v>3</v>
      </c>
      <c r="LE93" s="36">
        <v>0</v>
      </c>
      <c r="LF93" s="36">
        <v>1</v>
      </c>
      <c r="LG93" s="36">
        <v>2</v>
      </c>
      <c r="LH93" s="36">
        <v>1</v>
      </c>
      <c r="LI93" s="36">
        <v>0</v>
      </c>
      <c r="LJ93" s="36">
        <v>3</v>
      </c>
      <c r="LK93" s="36">
        <v>0</v>
      </c>
      <c r="LL93" s="36">
        <v>0</v>
      </c>
      <c r="LM93" s="36">
        <v>1</v>
      </c>
      <c r="LN93" s="36">
        <v>1</v>
      </c>
      <c r="LO93" s="36">
        <v>0</v>
      </c>
      <c r="LP93" s="36">
        <v>0</v>
      </c>
      <c r="LQ93" s="36">
        <v>1</v>
      </c>
      <c r="LR93" s="36">
        <v>0</v>
      </c>
      <c r="LS93" s="36">
        <v>1</v>
      </c>
      <c r="LT93" s="36">
        <v>1</v>
      </c>
      <c r="LU93" s="36">
        <v>1</v>
      </c>
      <c r="LV93" s="36">
        <v>1</v>
      </c>
      <c r="LW93" s="36">
        <v>1</v>
      </c>
      <c r="LX93" s="36">
        <v>1</v>
      </c>
      <c r="LY93" s="36">
        <v>0</v>
      </c>
      <c r="LZ93" s="36">
        <v>1</v>
      </c>
      <c r="MA93" s="36">
        <v>1</v>
      </c>
      <c r="MB93" s="36">
        <v>1</v>
      </c>
      <c r="MC93" s="36">
        <v>1</v>
      </c>
      <c r="MD93" s="36">
        <v>1</v>
      </c>
      <c r="ME93" s="36">
        <v>1</v>
      </c>
      <c r="MF93" s="36">
        <v>1</v>
      </c>
      <c r="MG93" s="36">
        <v>1</v>
      </c>
      <c r="MH93" s="36">
        <v>1</v>
      </c>
      <c r="MI93" s="36">
        <v>1</v>
      </c>
      <c r="MJ93" s="36">
        <v>2</v>
      </c>
      <c r="MK93" s="36">
        <v>1</v>
      </c>
      <c r="ML93" s="36">
        <v>1</v>
      </c>
      <c r="MM93" s="36">
        <v>1</v>
      </c>
      <c r="MN93" s="36">
        <v>1</v>
      </c>
      <c r="MO93" s="36">
        <v>1</v>
      </c>
      <c r="MP93" s="36">
        <v>1</v>
      </c>
      <c r="MQ93" s="36">
        <v>1</v>
      </c>
      <c r="MR93" s="36">
        <v>1</v>
      </c>
      <c r="MS93" s="36">
        <v>1</v>
      </c>
      <c r="MT93" s="36">
        <v>1</v>
      </c>
      <c r="MU93" s="36">
        <v>1</v>
      </c>
      <c r="MV93" s="36">
        <v>0</v>
      </c>
      <c r="MW93" s="36">
        <v>1</v>
      </c>
      <c r="MX93" s="36"/>
      <c r="MY93" s="37">
        <v>1</v>
      </c>
      <c r="MZ93" s="37">
        <v>1</v>
      </c>
      <c r="NA93" s="37">
        <v>1</v>
      </c>
      <c r="NB93" s="37">
        <v>1</v>
      </c>
      <c r="NC93" s="37">
        <v>1</v>
      </c>
      <c r="ND93" s="37">
        <v>1</v>
      </c>
      <c r="NE93" s="46">
        <v>0</v>
      </c>
      <c r="NF93" s="46">
        <v>0</v>
      </c>
      <c r="NG93" s="37">
        <v>0</v>
      </c>
      <c r="NH93" s="37">
        <v>1</v>
      </c>
      <c r="NI93" s="37">
        <v>1</v>
      </c>
      <c r="NJ93" s="37">
        <v>1</v>
      </c>
    </row>
    <row r="94" spans="1:374" x14ac:dyDescent="0.25">
      <c r="A94" s="2">
        <v>146</v>
      </c>
      <c r="B94" s="2" t="s">
        <v>114</v>
      </c>
      <c r="C94" s="31">
        <v>44075.425000000003</v>
      </c>
      <c r="D94" s="32" t="s">
        <v>266</v>
      </c>
      <c r="E94" s="32" t="s">
        <v>517</v>
      </c>
      <c r="F94" s="32" t="s">
        <v>518</v>
      </c>
      <c r="G94" s="32" t="s">
        <v>519</v>
      </c>
      <c r="H94" s="33" t="s">
        <v>270</v>
      </c>
      <c r="I94" s="33" t="s">
        <v>325</v>
      </c>
      <c r="J94" s="33" t="s">
        <v>520</v>
      </c>
      <c r="K94" s="33">
        <v>1</v>
      </c>
      <c r="L94" s="33">
        <v>64</v>
      </c>
      <c r="M94" s="33">
        <v>4</v>
      </c>
      <c r="N94" s="33"/>
      <c r="O94" s="33"/>
      <c r="P94" s="33"/>
      <c r="Q94" s="33">
        <v>2</v>
      </c>
      <c r="R94" s="33"/>
      <c r="S94" s="33"/>
      <c r="T94" s="33"/>
      <c r="U94" s="33"/>
      <c r="V94" s="33"/>
      <c r="W94" s="33"/>
      <c r="X94" s="33"/>
      <c r="Y94" s="33"/>
      <c r="Z94" s="33"/>
      <c r="AA94" s="33"/>
      <c r="AB94" s="33"/>
      <c r="AC94" s="33"/>
      <c r="AD94" s="33"/>
      <c r="AE94" s="33"/>
      <c r="AF94" s="33"/>
      <c r="AG94" s="33"/>
      <c r="AH94" s="33"/>
      <c r="AI94" s="33"/>
      <c r="AJ94" s="33"/>
      <c r="AK94" s="33">
        <v>13</v>
      </c>
      <c r="AL94" s="33"/>
      <c r="AM94" s="33"/>
      <c r="AN94" s="33"/>
      <c r="AO94" s="33"/>
      <c r="AP94" s="33"/>
      <c r="AQ94" s="33"/>
      <c r="AR94" s="33"/>
      <c r="AS94" s="33"/>
      <c r="AT94" s="33"/>
      <c r="AU94" s="33"/>
      <c r="AV94" s="33"/>
      <c r="AW94" s="33">
        <v>1</v>
      </c>
      <c r="AX94" s="33">
        <v>1</v>
      </c>
      <c r="AY94" s="33">
        <v>1</v>
      </c>
      <c r="AZ94" s="34">
        <v>1</v>
      </c>
      <c r="BA94" s="34">
        <v>1</v>
      </c>
      <c r="BB94" s="34">
        <v>0</v>
      </c>
      <c r="BC94" s="34">
        <v>0</v>
      </c>
      <c r="BD94" s="34">
        <v>0</v>
      </c>
      <c r="BE94" s="34">
        <v>0</v>
      </c>
      <c r="BF94" s="34">
        <v>0</v>
      </c>
      <c r="BG94" s="34">
        <v>0</v>
      </c>
      <c r="BH94" s="34">
        <v>0</v>
      </c>
      <c r="BI94" s="34">
        <v>0</v>
      </c>
      <c r="BJ94" s="34">
        <v>0</v>
      </c>
      <c r="BK94" s="34">
        <v>1</v>
      </c>
      <c r="BL94" s="34">
        <v>0</v>
      </c>
      <c r="BM94" s="34"/>
      <c r="BN94" s="34">
        <v>0</v>
      </c>
      <c r="BO94" s="34">
        <v>0</v>
      </c>
      <c r="BP94" s="34">
        <v>0</v>
      </c>
      <c r="BQ94" s="34">
        <v>0</v>
      </c>
      <c r="BR94" s="34">
        <v>0</v>
      </c>
      <c r="BS94" s="34">
        <v>0</v>
      </c>
      <c r="BT94" s="34">
        <v>0</v>
      </c>
      <c r="BU94" s="34">
        <v>0</v>
      </c>
      <c r="BV94" s="34">
        <v>0</v>
      </c>
      <c r="BW94" s="34">
        <v>0</v>
      </c>
      <c r="BX94" s="34">
        <v>0</v>
      </c>
      <c r="BY94" s="34">
        <v>0</v>
      </c>
      <c r="BZ94" s="34">
        <v>0</v>
      </c>
      <c r="CA94" s="34">
        <v>0</v>
      </c>
      <c r="CB94" s="34">
        <v>0</v>
      </c>
      <c r="CC94" s="34">
        <v>0</v>
      </c>
      <c r="CD94" s="34">
        <v>0</v>
      </c>
      <c r="CE94" s="34">
        <v>0</v>
      </c>
      <c r="CF94" s="34">
        <v>0</v>
      </c>
      <c r="CG94" s="34">
        <v>0</v>
      </c>
      <c r="CH94" s="34">
        <v>0</v>
      </c>
      <c r="CI94" s="34">
        <v>0</v>
      </c>
      <c r="CJ94" s="34">
        <v>0</v>
      </c>
      <c r="CK94" s="34">
        <v>0</v>
      </c>
      <c r="CL94" s="34">
        <v>0</v>
      </c>
      <c r="CM94" s="34">
        <v>0</v>
      </c>
      <c r="CN94" s="34">
        <v>0</v>
      </c>
      <c r="CO94" s="34">
        <v>0</v>
      </c>
      <c r="CP94" s="34">
        <v>0</v>
      </c>
      <c r="CQ94" s="34">
        <v>0</v>
      </c>
      <c r="CR94" s="34">
        <v>0</v>
      </c>
      <c r="CS94" s="34">
        <v>0</v>
      </c>
      <c r="CT94" s="34"/>
      <c r="CU94" s="34"/>
      <c r="CV94" s="34"/>
      <c r="CW94" s="34"/>
      <c r="CX94" s="34"/>
      <c r="CY94" s="34"/>
      <c r="CZ94" s="34"/>
      <c r="DA94" s="34"/>
      <c r="DB94" s="34"/>
      <c r="DC94" s="34"/>
      <c r="DD94" s="34"/>
      <c r="DE94" s="34"/>
      <c r="DF94" s="34"/>
      <c r="DG94" s="34"/>
      <c r="DH94" s="34"/>
      <c r="DI94" s="34"/>
      <c r="DJ94" s="34"/>
      <c r="DK94" s="34"/>
      <c r="DL94" s="34"/>
      <c r="DM94" s="34"/>
      <c r="DN94" s="34"/>
      <c r="DO94" s="34"/>
      <c r="DP94" s="34">
        <v>1</v>
      </c>
      <c r="DQ94" s="34">
        <v>1</v>
      </c>
      <c r="DR94" s="34">
        <v>0</v>
      </c>
      <c r="DS94" s="34">
        <v>1</v>
      </c>
      <c r="DT94" s="34">
        <v>0</v>
      </c>
      <c r="DU94" s="34">
        <v>1</v>
      </c>
      <c r="DV94" s="34">
        <v>0</v>
      </c>
      <c r="DW94" s="34">
        <v>0</v>
      </c>
      <c r="DX94" s="34">
        <v>0</v>
      </c>
      <c r="DY94" s="34">
        <v>1</v>
      </c>
      <c r="DZ94" s="34">
        <v>1</v>
      </c>
      <c r="EA94" s="34">
        <v>0</v>
      </c>
      <c r="EB94" s="34">
        <v>0</v>
      </c>
      <c r="EC94" s="34">
        <v>1</v>
      </c>
      <c r="ED94" s="34">
        <v>1</v>
      </c>
      <c r="EE94" s="34">
        <v>1</v>
      </c>
      <c r="EF94" s="34">
        <v>0</v>
      </c>
      <c r="EG94" s="34">
        <v>0</v>
      </c>
      <c r="EH94" s="34">
        <v>0</v>
      </c>
      <c r="EI94" s="34">
        <v>0</v>
      </c>
      <c r="EJ94" s="34">
        <v>1</v>
      </c>
      <c r="EK94" s="34">
        <v>0</v>
      </c>
      <c r="EL94" s="34">
        <v>1</v>
      </c>
      <c r="EM94" s="34"/>
      <c r="EN94" s="34">
        <v>0</v>
      </c>
      <c r="EO94" s="34">
        <v>0</v>
      </c>
      <c r="EP94" s="34">
        <v>0</v>
      </c>
      <c r="EQ94" s="34">
        <v>0</v>
      </c>
      <c r="ER94" s="34">
        <v>0</v>
      </c>
      <c r="ES94" s="34">
        <v>0</v>
      </c>
      <c r="ET94" s="34">
        <v>0</v>
      </c>
      <c r="EU94" s="34">
        <v>0</v>
      </c>
      <c r="EV94" s="34">
        <v>0</v>
      </c>
      <c r="EW94" s="34">
        <v>0</v>
      </c>
      <c r="EX94" s="34">
        <v>0</v>
      </c>
      <c r="EY94" s="34">
        <v>0</v>
      </c>
      <c r="EZ94" s="34">
        <v>0</v>
      </c>
      <c r="FA94" s="34">
        <v>1</v>
      </c>
      <c r="FB94" s="34">
        <v>1</v>
      </c>
      <c r="FC94" s="34">
        <v>0</v>
      </c>
      <c r="FD94" s="34">
        <v>0</v>
      </c>
      <c r="FE94" s="34">
        <v>0</v>
      </c>
      <c r="FF94" s="34">
        <v>0</v>
      </c>
      <c r="FG94" s="34">
        <v>1</v>
      </c>
      <c r="FH94" s="34">
        <v>0</v>
      </c>
      <c r="FI94" s="34">
        <v>1</v>
      </c>
      <c r="FJ94" s="34">
        <v>0</v>
      </c>
      <c r="FK94" s="34">
        <v>0</v>
      </c>
      <c r="FL94" s="34">
        <v>1</v>
      </c>
      <c r="FM94" s="34">
        <v>0</v>
      </c>
      <c r="FN94" s="34">
        <v>0</v>
      </c>
      <c r="FO94" s="34">
        <v>0</v>
      </c>
      <c r="FP94" s="34">
        <v>0</v>
      </c>
      <c r="FQ94" s="34">
        <v>0</v>
      </c>
      <c r="FR94" s="34">
        <v>0</v>
      </c>
      <c r="FS94" s="34">
        <v>0</v>
      </c>
      <c r="FT94" s="34">
        <v>0</v>
      </c>
      <c r="FU94" s="34">
        <v>0</v>
      </c>
      <c r="FV94" s="34">
        <v>0</v>
      </c>
      <c r="FW94" s="34">
        <v>1</v>
      </c>
      <c r="FX94" s="34">
        <v>1</v>
      </c>
      <c r="FY94" s="34">
        <v>1</v>
      </c>
      <c r="FZ94" s="34">
        <v>0</v>
      </c>
      <c r="GA94" s="34">
        <v>0</v>
      </c>
      <c r="GB94" s="34">
        <v>0</v>
      </c>
      <c r="GC94" s="34">
        <v>0</v>
      </c>
      <c r="GD94" s="34">
        <v>0</v>
      </c>
      <c r="GE94" s="34">
        <v>0</v>
      </c>
      <c r="GF94" s="34">
        <v>0</v>
      </c>
      <c r="GG94" s="34">
        <v>0</v>
      </c>
      <c r="GH94" s="34">
        <v>0</v>
      </c>
      <c r="GI94" s="34">
        <v>0</v>
      </c>
      <c r="GJ94" s="34">
        <v>0</v>
      </c>
      <c r="GK94" s="34">
        <v>0</v>
      </c>
      <c r="GL94" s="34">
        <v>0</v>
      </c>
      <c r="GM94" s="34">
        <v>0</v>
      </c>
      <c r="GN94" s="34">
        <v>0</v>
      </c>
      <c r="GO94" s="34">
        <v>0</v>
      </c>
      <c r="GP94" s="34">
        <v>0</v>
      </c>
      <c r="GQ94" s="34">
        <v>0</v>
      </c>
      <c r="GR94" s="34">
        <v>0</v>
      </c>
      <c r="GS94" s="34">
        <v>0</v>
      </c>
      <c r="GT94" s="34">
        <v>1</v>
      </c>
      <c r="GU94" s="34">
        <v>1</v>
      </c>
      <c r="GV94" s="34">
        <v>1</v>
      </c>
      <c r="GW94" s="34">
        <v>1</v>
      </c>
      <c r="GX94" s="34">
        <v>1</v>
      </c>
      <c r="GY94" s="34">
        <v>1</v>
      </c>
      <c r="GZ94" s="34">
        <v>1</v>
      </c>
      <c r="HA94" s="34">
        <v>1</v>
      </c>
      <c r="HB94" s="34">
        <v>1</v>
      </c>
      <c r="HC94" s="34">
        <v>1</v>
      </c>
      <c r="HD94" s="34">
        <v>0</v>
      </c>
      <c r="HE94" s="34">
        <v>0</v>
      </c>
      <c r="HF94" s="34">
        <v>0</v>
      </c>
      <c r="HG94" s="34">
        <v>0</v>
      </c>
      <c r="HH94" s="34">
        <v>0</v>
      </c>
      <c r="HI94" s="34">
        <v>0</v>
      </c>
      <c r="HJ94" s="34">
        <v>0</v>
      </c>
      <c r="HK94" s="34">
        <v>0</v>
      </c>
      <c r="HL94" s="34">
        <v>0</v>
      </c>
      <c r="HM94" s="34">
        <v>0</v>
      </c>
      <c r="HN94" s="34">
        <v>0</v>
      </c>
      <c r="HO94" s="34">
        <v>0</v>
      </c>
      <c r="HP94" s="34">
        <v>0</v>
      </c>
      <c r="HQ94" s="34">
        <v>0</v>
      </c>
      <c r="HR94" s="34">
        <v>0</v>
      </c>
      <c r="HS94" s="34">
        <v>0</v>
      </c>
      <c r="HT94" s="34">
        <v>0</v>
      </c>
      <c r="HU94" s="34">
        <v>0</v>
      </c>
      <c r="HV94" s="34">
        <v>0</v>
      </c>
      <c r="HW94" s="34">
        <v>0</v>
      </c>
      <c r="HX94" s="34">
        <v>1</v>
      </c>
      <c r="HY94" s="34">
        <v>0</v>
      </c>
      <c r="HZ94" s="34">
        <v>0</v>
      </c>
      <c r="IA94" s="34">
        <v>1</v>
      </c>
      <c r="IB94" s="34">
        <v>0</v>
      </c>
      <c r="IC94" s="34">
        <v>1</v>
      </c>
      <c r="ID94" s="34">
        <v>1</v>
      </c>
      <c r="IE94" s="34">
        <v>3</v>
      </c>
      <c r="IF94" s="34">
        <v>1</v>
      </c>
      <c r="IG94" s="34">
        <v>0</v>
      </c>
      <c r="IH94" s="34">
        <v>0</v>
      </c>
      <c r="II94" s="34">
        <v>0</v>
      </c>
      <c r="IJ94" s="34">
        <v>0</v>
      </c>
      <c r="IK94" s="34">
        <v>0</v>
      </c>
      <c r="IL94" s="34">
        <v>1</v>
      </c>
      <c r="IM94" s="34">
        <v>0</v>
      </c>
      <c r="IN94" s="34">
        <v>1</v>
      </c>
      <c r="IO94" s="34">
        <v>0</v>
      </c>
      <c r="IP94" s="34">
        <v>0</v>
      </c>
      <c r="IQ94" s="34">
        <v>0</v>
      </c>
      <c r="IR94" s="34">
        <v>0</v>
      </c>
      <c r="IS94" s="34">
        <v>0</v>
      </c>
      <c r="IT94" s="34">
        <v>0</v>
      </c>
      <c r="IU94" s="34">
        <v>0</v>
      </c>
      <c r="IV94" s="34">
        <v>0</v>
      </c>
      <c r="IW94" s="34">
        <v>0</v>
      </c>
      <c r="IX94" s="34">
        <v>0</v>
      </c>
      <c r="IY94" s="34">
        <v>0</v>
      </c>
      <c r="IZ94" s="34">
        <v>0</v>
      </c>
      <c r="JA94" s="34">
        <v>0</v>
      </c>
      <c r="JB94" s="34">
        <v>1</v>
      </c>
      <c r="JC94" s="34">
        <v>1</v>
      </c>
      <c r="JD94" s="34">
        <v>1</v>
      </c>
      <c r="JE94" s="34">
        <v>1</v>
      </c>
      <c r="JF94" s="34">
        <v>1</v>
      </c>
      <c r="JG94" s="34">
        <v>2</v>
      </c>
      <c r="JH94" s="46">
        <v>1</v>
      </c>
      <c r="JI94" s="46">
        <v>2</v>
      </c>
      <c r="JJ94" s="46">
        <v>1</v>
      </c>
      <c r="JK94" s="46">
        <v>1</v>
      </c>
      <c r="JL94" s="35">
        <v>1</v>
      </c>
      <c r="JM94" s="35">
        <v>1</v>
      </c>
      <c r="JN94" s="46">
        <v>1</v>
      </c>
      <c r="JO94" s="46">
        <v>2</v>
      </c>
      <c r="JP94" s="35">
        <v>1</v>
      </c>
      <c r="JQ94" s="35">
        <v>1</v>
      </c>
      <c r="JR94" s="46">
        <v>1</v>
      </c>
      <c r="JS94" s="35">
        <v>0</v>
      </c>
      <c r="JT94" s="35">
        <v>1</v>
      </c>
      <c r="JU94" s="35">
        <v>3</v>
      </c>
      <c r="JV94" s="35">
        <v>1</v>
      </c>
      <c r="JW94" s="35">
        <v>1</v>
      </c>
      <c r="JX94" s="35">
        <v>2</v>
      </c>
      <c r="JY94" s="35">
        <v>1</v>
      </c>
      <c r="JZ94" s="35">
        <v>2</v>
      </c>
      <c r="KA94" s="35">
        <v>3</v>
      </c>
      <c r="KB94" s="35">
        <v>1</v>
      </c>
      <c r="KC94" s="35">
        <v>0</v>
      </c>
      <c r="KD94" s="46">
        <v>0</v>
      </c>
      <c r="KE94" s="35">
        <v>0</v>
      </c>
      <c r="KF94" s="35">
        <v>1</v>
      </c>
      <c r="KG94" s="36">
        <v>1</v>
      </c>
      <c r="KH94" s="36">
        <v>2</v>
      </c>
      <c r="KI94" s="36">
        <v>1</v>
      </c>
      <c r="KJ94" s="36">
        <v>1</v>
      </c>
      <c r="KK94" s="36">
        <v>1</v>
      </c>
      <c r="KL94" s="36">
        <v>1</v>
      </c>
      <c r="KM94" s="36">
        <v>1</v>
      </c>
      <c r="KN94" s="36">
        <v>3</v>
      </c>
      <c r="KO94" s="36"/>
      <c r="KP94" s="36">
        <v>1</v>
      </c>
      <c r="KQ94" s="36">
        <v>1</v>
      </c>
      <c r="KR94" s="36">
        <v>1</v>
      </c>
      <c r="KS94" s="36">
        <v>1</v>
      </c>
      <c r="KT94" s="36">
        <v>1</v>
      </c>
      <c r="KU94" s="36">
        <v>0</v>
      </c>
      <c r="KV94" s="36">
        <v>3</v>
      </c>
      <c r="KW94" s="36">
        <v>0</v>
      </c>
      <c r="KX94" s="36">
        <v>3</v>
      </c>
      <c r="KY94" s="36">
        <v>0</v>
      </c>
      <c r="KZ94" s="36">
        <v>1</v>
      </c>
      <c r="LA94" s="36">
        <v>0</v>
      </c>
      <c r="LB94" s="36">
        <v>3</v>
      </c>
      <c r="LC94" s="36">
        <v>0</v>
      </c>
      <c r="LD94" s="36">
        <v>1</v>
      </c>
      <c r="LE94" s="36">
        <v>0</v>
      </c>
      <c r="LF94" s="36">
        <v>1</v>
      </c>
      <c r="LG94" s="36">
        <v>1</v>
      </c>
      <c r="LH94" s="36">
        <v>1</v>
      </c>
      <c r="LI94" s="36">
        <v>0</v>
      </c>
      <c r="LJ94" s="36">
        <v>3</v>
      </c>
      <c r="LK94" s="36">
        <v>0</v>
      </c>
      <c r="LL94" s="36">
        <v>1</v>
      </c>
      <c r="LM94" s="36">
        <v>1</v>
      </c>
      <c r="LN94" s="36">
        <v>1</v>
      </c>
      <c r="LO94" s="36">
        <v>1</v>
      </c>
      <c r="LP94" s="36">
        <v>1</v>
      </c>
      <c r="LQ94" s="36">
        <v>1</v>
      </c>
      <c r="LR94" s="36">
        <v>0</v>
      </c>
      <c r="LS94" s="36">
        <v>1</v>
      </c>
      <c r="LT94" s="36">
        <v>1</v>
      </c>
      <c r="LU94" s="36">
        <v>1</v>
      </c>
      <c r="LV94" s="36">
        <v>1</v>
      </c>
      <c r="LW94" s="36">
        <v>1</v>
      </c>
      <c r="LX94" s="36">
        <v>1</v>
      </c>
      <c r="LY94" s="36">
        <v>0</v>
      </c>
      <c r="LZ94" s="36">
        <v>1</v>
      </c>
      <c r="MA94" s="36">
        <v>1</v>
      </c>
      <c r="MB94" s="36">
        <v>2</v>
      </c>
      <c r="MC94" s="36">
        <v>1</v>
      </c>
      <c r="MD94" s="36">
        <v>1</v>
      </c>
      <c r="ME94" s="36">
        <v>1</v>
      </c>
      <c r="MF94" s="36">
        <v>1</v>
      </c>
      <c r="MG94" s="36">
        <v>1</v>
      </c>
      <c r="MH94" s="36">
        <v>1</v>
      </c>
      <c r="MI94" s="36">
        <v>2</v>
      </c>
      <c r="MJ94" s="36">
        <v>1</v>
      </c>
      <c r="MK94" s="36">
        <v>0</v>
      </c>
      <c r="ML94" s="36">
        <v>2</v>
      </c>
      <c r="MM94" s="36">
        <v>1</v>
      </c>
      <c r="MN94" s="36">
        <v>1</v>
      </c>
      <c r="MO94" s="36">
        <v>1</v>
      </c>
      <c r="MP94" s="36">
        <v>1</v>
      </c>
      <c r="MQ94" s="36">
        <v>1</v>
      </c>
      <c r="MR94" s="36">
        <v>1</v>
      </c>
      <c r="MS94" s="36">
        <v>1</v>
      </c>
      <c r="MT94" s="36">
        <v>1</v>
      </c>
      <c r="MU94" s="36">
        <v>1</v>
      </c>
      <c r="MV94" s="36">
        <v>0</v>
      </c>
      <c r="MW94" s="36">
        <v>1</v>
      </c>
      <c r="MX94" s="36"/>
      <c r="MY94" s="37">
        <v>0</v>
      </c>
      <c r="MZ94" s="37">
        <v>1</v>
      </c>
      <c r="NA94" s="37">
        <v>1</v>
      </c>
      <c r="NB94" s="37">
        <v>1</v>
      </c>
      <c r="NC94" s="37">
        <v>1</v>
      </c>
      <c r="ND94" s="37">
        <v>0</v>
      </c>
      <c r="NE94" s="46">
        <v>1</v>
      </c>
      <c r="NF94" s="46">
        <v>1</v>
      </c>
      <c r="NG94" s="37">
        <v>0</v>
      </c>
      <c r="NH94" s="37">
        <v>1</v>
      </c>
      <c r="NI94" s="37">
        <v>1</v>
      </c>
      <c r="NJ94" s="37">
        <v>0</v>
      </c>
    </row>
    <row r="95" spans="1:374" x14ac:dyDescent="0.25">
      <c r="A95" s="2">
        <v>148</v>
      </c>
      <c r="B95" s="2" t="s">
        <v>114</v>
      </c>
      <c r="C95" s="31">
        <v>44075.456250000003</v>
      </c>
      <c r="D95" s="32" t="s">
        <v>521</v>
      </c>
      <c r="E95" s="32" t="s">
        <v>522</v>
      </c>
      <c r="F95" s="32" t="s">
        <v>523</v>
      </c>
      <c r="G95" s="32" t="s">
        <v>524</v>
      </c>
      <c r="H95" s="33" t="s">
        <v>230</v>
      </c>
      <c r="I95" s="33" t="s">
        <v>330</v>
      </c>
      <c r="J95" s="33" t="s">
        <v>525</v>
      </c>
      <c r="K95" s="33">
        <v>1</v>
      </c>
      <c r="L95" s="33">
        <v>95</v>
      </c>
      <c r="M95" s="33">
        <v>5</v>
      </c>
      <c r="N95" s="33"/>
      <c r="O95" s="33"/>
      <c r="P95" s="33"/>
      <c r="Q95" s="33"/>
      <c r="R95" s="33">
        <v>1</v>
      </c>
      <c r="S95" s="33"/>
      <c r="T95" s="33"/>
      <c r="U95" s="33"/>
      <c r="V95" s="33"/>
      <c r="W95" s="33"/>
      <c r="X95" s="33"/>
      <c r="Y95" s="33"/>
      <c r="Z95" s="33"/>
      <c r="AA95" s="33"/>
      <c r="AB95" s="33"/>
      <c r="AC95" s="33"/>
      <c r="AD95" s="33"/>
      <c r="AE95" s="33"/>
      <c r="AF95" s="33"/>
      <c r="AG95" s="33"/>
      <c r="AH95" s="33"/>
      <c r="AI95" s="33"/>
      <c r="AJ95" s="33"/>
      <c r="AK95" s="33"/>
      <c r="AL95" s="33"/>
      <c r="AM95" s="33"/>
      <c r="AN95" s="33">
        <v>4</v>
      </c>
      <c r="AO95" s="33"/>
      <c r="AP95" s="33"/>
      <c r="AQ95" s="33"/>
      <c r="AR95" s="33"/>
      <c r="AS95" s="33"/>
      <c r="AT95" s="33"/>
      <c r="AU95" s="33"/>
      <c r="AV95" s="33"/>
      <c r="AW95" s="33">
        <v>2</v>
      </c>
      <c r="AX95" s="33">
        <v>1</v>
      </c>
      <c r="AY95" s="33">
        <v>0</v>
      </c>
      <c r="AZ95" s="34">
        <v>1</v>
      </c>
      <c r="BA95" s="34">
        <v>1</v>
      </c>
      <c r="BB95" s="34">
        <v>0</v>
      </c>
      <c r="BC95" s="34">
        <v>0</v>
      </c>
      <c r="BD95" s="34">
        <v>0</v>
      </c>
      <c r="BE95" s="34">
        <v>0</v>
      </c>
      <c r="BF95" s="34">
        <v>0</v>
      </c>
      <c r="BG95" s="34">
        <v>0</v>
      </c>
      <c r="BH95" s="34">
        <v>0</v>
      </c>
      <c r="BI95" s="34">
        <v>0</v>
      </c>
      <c r="BJ95" s="34">
        <v>0</v>
      </c>
      <c r="BK95" s="34">
        <v>1</v>
      </c>
      <c r="BL95" s="34">
        <v>0</v>
      </c>
      <c r="BM95" s="34"/>
      <c r="BN95" s="34">
        <v>0</v>
      </c>
      <c r="BO95" s="34">
        <v>0</v>
      </c>
      <c r="BP95" s="34">
        <v>0</v>
      </c>
      <c r="BQ95" s="34">
        <v>0</v>
      </c>
      <c r="BR95" s="34">
        <v>0</v>
      </c>
      <c r="BS95" s="34">
        <v>0</v>
      </c>
      <c r="BT95" s="34">
        <v>0</v>
      </c>
      <c r="BU95" s="34">
        <v>0</v>
      </c>
      <c r="BV95" s="34">
        <v>0</v>
      </c>
      <c r="BW95" s="34">
        <v>0</v>
      </c>
      <c r="BX95" s="34">
        <v>0</v>
      </c>
      <c r="BY95" s="34">
        <v>0</v>
      </c>
      <c r="BZ95" s="34">
        <v>0</v>
      </c>
      <c r="CA95" s="34">
        <v>0</v>
      </c>
      <c r="CB95" s="34">
        <v>0</v>
      </c>
      <c r="CC95" s="34">
        <v>0</v>
      </c>
      <c r="CD95" s="34">
        <v>0</v>
      </c>
      <c r="CE95" s="34">
        <v>0</v>
      </c>
      <c r="CF95" s="34">
        <v>0</v>
      </c>
      <c r="CG95" s="34">
        <v>0</v>
      </c>
      <c r="CH95" s="34">
        <v>0</v>
      </c>
      <c r="CI95" s="34">
        <v>0</v>
      </c>
      <c r="CJ95" s="34">
        <v>0</v>
      </c>
      <c r="CK95" s="34">
        <v>0</v>
      </c>
      <c r="CL95" s="34">
        <v>0</v>
      </c>
      <c r="CM95" s="34">
        <v>0</v>
      </c>
      <c r="CN95" s="34">
        <v>0</v>
      </c>
      <c r="CO95" s="34">
        <v>0</v>
      </c>
      <c r="CP95" s="34">
        <v>0</v>
      </c>
      <c r="CQ95" s="34">
        <v>0</v>
      </c>
      <c r="CR95" s="34">
        <v>0</v>
      </c>
      <c r="CS95" s="34">
        <v>1</v>
      </c>
      <c r="CT95" s="34">
        <v>0</v>
      </c>
      <c r="CU95" s="34">
        <v>0</v>
      </c>
      <c r="CV95" s="34">
        <v>0</v>
      </c>
      <c r="CW95" s="34">
        <v>0</v>
      </c>
      <c r="CX95" s="34">
        <v>0</v>
      </c>
      <c r="CY95" s="34">
        <v>1</v>
      </c>
      <c r="CZ95" s="34">
        <v>0</v>
      </c>
      <c r="DA95" s="34">
        <v>1</v>
      </c>
      <c r="DB95" s="34" t="s">
        <v>526</v>
      </c>
      <c r="DC95" s="34">
        <v>0</v>
      </c>
      <c r="DD95" s="34">
        <v>0</v>
      </c>
      <c r="DE95" s="34">
        <v>0</v>
      </c>
      <c r="DF95" s="34">
        <v>0</v>
      </c>
      <c r="DG95" s="34">
        <v>0</v>
      </c>
      <c r="DH95" s="34"/>
      <c r="DI95" s="34"/>
      <c r="DJ95" s="34"/>
      <c r="DK95" s="34"/>
      <c r="DL95" s="34"/>
      <c r="DM95" s="34"/>
      <c r="DN95" s="34"/>
      <c r="DO95" s="34"/>
      <c r="DP95" s="34">
        <v>1</v>
      </c>
      <c r="DQ95" s="34">
        <v>1</v>
      </c>
      <c r="DR95" s="34">
        <v>1</v>
      </c>
      <c r="DS95" s="34">
        <v>1</v>
      </c>
      <c r="DT95" s="34">
        <v>0</v>
      </c>
      <c r="DU95" s="34">
        <v>0</v>
      </c>
      <c r="DV95" s="34">
        <v>1</v>
      </c>
      <c r="DW95" s="34">
        <v>0</v>
      </c>
      <c r="DX95" s="34">
        <v>0</v>
      </c>
      <c r="DY95" s="34">
        <v>1</v>
      </c>
      <c r="DZ95" s="34">
        <v>1</v>
      </c>
      <c r="EA95" s="34">
        <v>0</v>
      </c>
      <c r="EB95" s="34">
        <v>0</v>
      </c>
      <c r="EC95" s="34">
        <v>1</v>
      </c>
      <c r="ED95" s="34">
        <v>1</v>
      </c>
      <c r="EE95" s="34">
        <v>1</v>
      </c>
      <c r="EF95" s="34">
        <v>0</v>
      </c>
      <c r="EG95" s="34">
        <v>0</v>
      </c>
      <c r="EH95" s="34">
        <v>0</v>
      </c>
      <c r="EI95" s="34">
        <v>0</v>
      </c>
      <c r="EJ95" s="34">
        <v>1</v>
      </c>
      <c r="EK95" s="34">
        <v>0</v>
      </c>
      <c r="EL95" s="34">
        <v>1</v>
      </c>
      <c r="EM95" s="34" t="s">
        <v>526</v>
      </c>
      <c r="EN95" s="34">
        <v>0</v>
      </c>
      <c r="EO95" s="34">
        <v>0</v>
      </c>
      <c r="EP95" s="34">
        <v>1</v>
      </c>
      <c r="EQ95" s="34">
        <v>0</v>
      </c>
      <c r="ER95" s="34">
        <v>0</v>
      </c>
      <c r="ES95" s="34">
        <v>0</v>
      </c>
      <c r="ET95" s="34">
        <v>0</v>
      </c>
      <c r="EU95" s="34">
        <v>0</v>
      </c>
      <c r="EV95" s="34">
        <v>0</v>
      </c>
      <c r="EW95" s="34">
        <v>0</v>
      </c>
      <c r="EX95" s="34">
        <v>0</v>
      </c>
      <c r="EY95" s="34">
        <v>0</v>
      </c>
      <c r="EZ95" s="34">
        <v>0</v>
      </c>
      <c r="FA95" s="34">
        <v>1</v>
      </c>
      <c r="FB95" s="34">
        <v>1</v>
      </c>
      <c r="FC95" s="34">
        <v>0</v>
      </c>
      <c r="FD95" s="34">
        <v>0</v>
      </c>
      <c r="FE95" s="34">
        <v>0</v>
      </c>
      <c r="FF95" s="34">
        <v>0</v>
      </c>
      <c r="FG95" s="34">
        <v>1</v>
      </c>
      <c r="FH95" s="34">
        <v>0</v>
      </c>
      <c r="FI95" s="34">
        <v>0</v>
      </c>
      <c r="FJ95" s="34">
        <v>0</v>
      </c>
      <c r="FK95" s="34">
        <v>0</v>
      </c>
      <c r="FL95" s="34">
        <v>1</v>
      </c>
      <c r="FM95" s="34">
        <v>0</v>
      </c>
      <c r="FN95" s="34">
        <v>0</v>
      </c>
      <c r="FO95" s="34">
        <v>0</v>
      </c>
      <c r="FP95" s="34">
        <v>0</v>
      </c>
      <c r="FQ95" s="34">
        <v>0</v>
      </c>
      <c r="FR95" s="34">
        <v>0</v>
      </c>
      <c r="FS95" s="34">
        <v>0</v>
      </c>
      <c r="FT95" s="34">
        <v>0</v>
      </c>
      <c r="FU95" s="34">
        <v>0</v>
      </c>
      <c r="FV95" s="34">
        <v>0</v>
      </c>
      <c r="FW95" s="34">
        <v>1</v>
      </c>
      <c r="FX95" s="34">
        <v>1</v>
      </c>
      <c r="FY95" s="34">
        <v>1</v>
      </c>
      <c r="FZ95" s="34">
        <v>0</v>
      </c>
      <c r="GA95" s="34">
        <v>0</v>
      </c>
      <c r="GB95" s="34">
        <v>0</v>
      </c>
      <c r="GC95" s="34">
        <v>0</v>
      </c>
      <c r="GD95" s="34">
        <v>1</v>
      </c>
      <c r="GE95" s="34">
        <v>0</v>
      </c>
      <c r="GF95" s="34">
        <v>1</v>
      </c>
      <c r="GG95" s="34">
        <v>0</v>
      </c>
      <c r="GH95" s="34">
        <v>0</v>
      </c>
      <c r="GI95" s="34">
        <v>1</v>
      </c>
      <c r="GJ95" s="34">
        <v>0</v>
      </c>
      <c r="GK95" s="34">
        <v>0</v>
      </c>
      <c r="GL95" s="34">
        <v>0</v>
      </c>
      <c r="GM95" s="34">
        <v>0</v>
      </c>
      <c r="GN95" s="34">
        <v>0</v>
      </c>
      <c r="GO95" s="34">
        <v>0</v>
      </c>
      <c r="GP95" s="34">
        <v>0</v>
      </c>
      <c r="GQ95" s="34">
        <v>0</v>
      </c>
      <c r="GR95" s="34">
        <v>0</v>
      </c>
      <c r="GS95" s="34">
        <v>0</v>
      </c>
      <c r="GT95" s="34">
        <v>1</v>
      </c>
      <c r="GU95" s="34">
        <v>1</v>
      </c>
      <c r="GV95" s="34">
        <v>1</v>
      </c>
      <c r="GW95" s="34">
        <v>1</v>
      </c>
      <c r="GX95" s="34">
        <v>1</v>
      </c>
      <c r="GY95" s="34">
        <v>1</v>
      </c>
      <c r="GZ95" s="34">
        <v>1</v>
      </c>
      <c r="HA95" s="34">
        <v>1</v>
      </c>
      <c r="HB95" s="34">
        <v>1</v>
      </c>
      <c r="HC95" s="34">
        <v>0</v>
      </c>
      <c r="HD95" s="34">
        <v>0</v>
      </c>
      <c r="HE95" s="34">
        <v>0</v>
      </c>
      <c r="HF95" s="34">
        <v>0</v>
      </c>
      <c r="HG95" s="34">
        <v>0</v>
      </c>
      <c r="HH95" s="34">
        <v>1</v>
      </c>
      <c r="HI95" s="34">
        <v>0</v>
      </c>
      <c r="HJ95" s="34">
        <v>0</v>
      </c>
      <c r="HK95" s="34">
        <v>0</v>
      </c>
      <c r="HL95" s="34">
        <v>0</v>
      </c>
      <c r="HM95" s="34">
        <v>1</v>
      </c>
      <c r="HN95" s="34">
        <v>0</v>
      </c>
      <c r="HO95" s="34">
        <v>0</v>
      </c>
      <c r="HP95" s="34">
        <v>0</v>
      </c>
      <c r="HQ95" s="34">
        <v>0</v>
      </c>
      <c r="HR95" s="34">
        <v>0</v>
      </c>
      <c r="HS95" s="34">
        <v>0</v>
      </c>
      <c r="HT95" s="34">
        <v>0</v>
      </c>
      <c r="HU95" s="34">
        <v>0</v>
      </c>
      <c r="HV95" s="34">
        <v>0</v>
      </c>
      <c r="HW95" s="34">
        <v>0</v>
      </c>
      <c r="HX95" s="34">
        <v>1</v>
      </c>
      <c r="HY95" s="34">
        <v>1</v>
      </c>
      <c r="HZ95" s="34">
        <v>0</v>
      </c>
      <c r="IA95" s="34">
        <v>1</v>
      </c>
      <c r="IB95" s="34">
        <v>1</v>
      </c>
      <c r="IC95" s="34">
        <v>1</v>
      </c>
      <c r="ID95" s="34">
        <v>1</v>
      </c>
      <c r="IE95" s="34">
        <v>3</v>
      </c>
      <c r="IF95" s="34">
        <v>1</v>
      </c>
      <c r="IG95" s="34">
        <v>0</v>
      </c>
      <c r="IH95" s="34">
        <v>0</v>
      </c>
      <c r="II95" s="34">
        <v>0</v>
      </c>
      <c r="IJ95" s="34">
        <v>0</v>
      </c>
      <c r="IK95" s="34">
        <v>0</v>
      </c>
      <c r="IL95" s="34">
        <v>1</v>
      </c>
      <c r="IM95" s="34">
        <v>0</v>
      </c>
      <c r="IN95" s="34">
        <v>1</v>
      </c>
      <c r="IO95" s="34">
        <v>0</v>
      </c>
      <c r="IP95" s="34">
        <v>0</v>
      </c>
      <c r="IQ95" s="34">
        <v>0</v>
      </c>
      <c r="IR95" s="34">
        <v>0</v>
      </c>
      <c r="IS95" s="34">
        <v>0</v>
      </c>
      <c r="IT95" s="34">
        <v>0</v>
      </c>
      <c r="IU95" s="34">
        <v>0</v>
      </c>
      <c r="IV95" s="34">
        <v>0</v>
      </c>
      <c r="IW95" s="34">
        <v>0</v>
      </c>
      <c r="IX95" s="34">
        <v>0</v>
      </c>
      <c r="IY95" s="34">
        <v>0</v>
      </c>
      <c r="IZ95" s="34">
        <v>0</v>
      </c>
      <c r="JA95" s="34">
        <v>0</v>
      </c>
      <c r="JB95" s="34">
        <v>0</v>
      </c>
      <c r="JC95" s="34">
        <v>1</v>
      </c>
      <c r="JD95" s="34">
        <v>2</v>
      </c>
      <c r="JE95" s="34">
        <v>1</v>
      </c>
      <c r="JF95" s="34">
        <v>1</v>
      </c>
      <c r="JG95" s="34">
        <v>1</v>
      </c>
      <c r="JH95" s="46">
        <v>1</v>
      </c>
      <c r="JI95" s="46">
        <v>1</v>
      </c>
      <c r="JJ95" s="46">
        <v>1</v>
      </c>
      <c r="JK95" s="46">
        <v>2</v>
      </c>
      <c r="JL95" s="35">
        <v>1</v>
      </c>
      <c r="JM95" s="35">
        <v>1</v>
      </c>
      <c r="JN95" s="46">
        <v>1</v>
      </c>
      <c r="JO95" s="46">
        <v>1</v>
      </c>
      <c r="JP95" s="35">
        <v>1</v>
      </c>
      <c r="JQ95" s="35">
        <v>2</v>
      </c>
      <c r="JR95" s="46">
        <v>1</v>
      </c>
      <c r="JS95" s="35">
        <v>0</v>
      </c>
      <c r="JT95" s="35">
        <v>1</v>
      </c>
      <c r="JU95" s="35">
        <v>3</v>
      </c>
      <c r="JV95" s="35">
        <v>1</v>
      </c>
      <c r="JW95" s="35">
        <v>1</v>
      </c>
      <c r="JX95" s="35">
        <v>1</v>
      </c>
      <c r="JY95" s="35">
        <v>1</v>
      </c>
      <c r="JZ95" s="35">
        <v>3</v>
      </c>
      <c r="KA95" s="35">
        <v>3</v>
      </c>
      <c r="KB95" s="35">
        <v>2</v>
      </c>
      <c r="KC95" s="35">
        <v>1</v>
      </c>
      <c r="KD95" s="46">
        <v>1</v>
      </c>
      <c r="KE95" s="35">
        <v>1</v>
      </c>
      <c r="KF95" s="35">
        <v>1</v>
      </c>
      <c r="KG95" s="36">
        <v>1</v>
      </c>
      <c r="KH95" s="36">
        <v>1</v>
      </c>
      <c r="KI95" s="36">
        <v>2</v>
      </c>
      <c r="KJ95" s="36">
        <v>1</v>
      </c>
      <c r="KK95" s="36">
        <v>1</v>
      </c>
      <c r="KL95" s="36">
        <v>1</v>
      </c>
      <c r="KM95" s="36">
        <v>2</v>
      </c>
      <c r="KN95" s="36">
        <v>3</v>
      </c>
      <c r="KO95" s="36"/>
      <c r="KP95" s="36">
        <v>3</v>
      </c>
      <c r="KQ95" s="36">
        <v>2</v>
      </c>
      <c r="KR95" s="36">
        <v>2</v>
      </c>
      <c r="KS95" s="36">
        <v>3</v>
      </c>
      <c r="KT95" s="36">
        <v>3</v>
      </c>
      <c r="KU95" s="36">
        <v>0</v>
      </c>
      <c r="KV95" s="36">
        <v>2</v>
      </c>
      <c r="KW95" s="36">
        <v>0</v>
      </c>
      <c r="KX95" s="36">
        <v>3</v>
      </c>
      <c r="KY95" s="36">
        <v>0</v>
      </c>
      <c r="KZ95" s="36">
        <v>3</v>
      </c>
      <c r="LA95" s="36">
        <v>0</v>
      </c>
      <c r="LB95" s="36">
        <v>2</v>
      </c>
      <c r="LC95" s="36">
        <v>0</v>
      </c>
      <c r="LD95" s="36">
        <v>3</v>
      </c>
      <c r="LE95" s="36">
        <v>0</v>
      </c>
      <c r="LF95" s="36">
        <v>1</v>
      </c>
      <c r="LG95" s="36">
        <v>2</v>
      </c>
      <c r="LH95" s="36">
        <v>2</v>
      </c>
      <c r="LI95" s="36">
        <v>0</v>
      </c>
      <c r="LJ95" s="36">
        <v>2</v>
      </c>
      <c r="LK95" s="36">
        <v>0</v>
      </c>
      <c r="LL95" s="36">
        <v>1</v>
      </c>
      <c r="LM95" s="36">
        <v>1</v>
      </c>
      <c r="LN95" s="36">
        <v>1</v>
      </c>
      <c r="LO95" s="36">
        <v>1</v>
      </c>
      <c r="LP95" s="36">
        <v>1</v>
      </c>
      <c r="LQ95" s="36">
        <v>1</v>
      </c>
      <c r="LR95" s="36">
        <v>0</v>
      </c>
      <c r="LS95" s="36">
        <v>1</v>
      </c>
      <c r="LT95" s="36">
        <v>1</v>
      </c>
      <c r="LU95" s="36">
        <v>1</v>
      </c>
      <c r="LV95" s="36">
        <v>1</v>
      </c>
      <c r="LW95" s="36">
        <v>1</v>
      </c>
      <c r="LX95" s="36">
        <v>1</v>
      </c>
      <c r="LY95" s="36">
        <v>0</v>
      </c>
      <c r="LZ95" s="36">
        <v>1</v>
      </c>
      <c r="MA95" s="36">
        <v>1</v>
      </c>
      <c r="MB95" s="36">
        <v>1</v>
      </c>
      <c r="MC95" s="36">
        <v>1</v>
      </c>
      <c r="MD95" s="36">
        <v>1</v>
      </c>
      <c r="ME95" s="36">
        <v>1</v>
      </c>
      <c r="MF95" s="36">
        <v>1</v>
      </c>
      <c r="MG95" s="36">
        <v>1</v>
      </c>
      <c r="MH95" s="36">
        <v>1</v>
      </c>
      <c r="MI95" s="36">
        <v>1</v>
      </c>
      <c r="MJ95" s="36">
        <v>1</v>
      </c>
      <c r="MK95" s="36">
        <v>1</v>
      </c>
      <c r="ML95" s="36">
        <v>1</v>
      </c>
      <c r="MM95" s="36">
        <v>1</v>
      </c>
      <c r="MN95" s="36">
        <v>1</v>
      </c>
      <c r="MO95" s="36">
        <v>1</v>
      </c>
      <c r="MP95" s="36">
        <v>0</v>
      </c>
      <c r="MQ95" s="36">
        <v>1</v>
      </c>
      <c r="MR95" s="36">
        <v>1</v>
      </c>
      <c r="MS95" s="36">
        <v>0</v>
      </c>
      <c r="MT95" s="36">
        <v>1</v>
      </c>
      <c r="MU95" s="36">
        <v>1</v>
      </c>
      <c r="MV95" s="36">
        <v>0</v>
      </c>
      <c r="MW95" s="36">
        <v>1</v>
      </c>
      <c r="MX95" s="36"/>
      <c r="MY95" s="37">
        <v>1</v>
      </c>
      <c r="MZ95" s="37">
        <v>1</v>
      </c>
      <c r="NA95" s="37">
        <v>1</v>
      </c>
      <c r="NB95" s="37">
        <v>1</v>
      </c>
      <c r="NC95" s="37">
        <v>1</v>
      </c>
      <c r="ND95" s="37">
        <v>1</v>
      </c>
      <c r="NE95" s="46">
        <v>1</v>
      </c>
      <c r="NF95" s="46">
        <v>0</v>
      </c>
      <c r="NG95" s="37">
        <v>0</v>
      </c>
      <c r="NH95" s="37">
        <v>0</v>
      </c>
      <c r="NI95" s="37">
        <v>1</v>
      </c>
      <c r="NJ95" s="37">
        <v>1</v>
      </c>
    </row>
    <row r="96" spans="1:374" x14ac:dyDescent="0.25">
      <c r="A96" s="2">
        <v>151</v>
      </c>
      <c r="B96" s="2" t="s">
        <v>114</v>
      </c>
      <c r="C96" s="31">
        <v>44075.772916666669</v>
      </c>
      <c r="D96" s="32" t="s">
        <v>321</v>
      </c>
      <c r="E96" s="32" t="s">
        <v>527</v>
      </c>
      <c r="F96" s="32" t="s">
        <v>528</v>
      </c>
      <c r="G96" s="32" t="s">
        <v>529</v>
      </c>
      <c r="H96" s="33" t="s">
        <v>270</v>
      </c>
      <c r="I96" s="33" t="s">
        <v>325</v>
      </c>
      <c r="J96" s="33" t="s">
        <v>530</v>
      </c>
      <c r="K96" s="33">
        <v>1</v>
      </c>
      <c r="L96" s="33">
        <v>74</v>
      </c>
      <c r="M96" s="33">
        <v>4</v>
      </c>
      <c r="N96" s="33"/>
      <c r="O96" s="33"/>
      <c r="P96" s="33"/>
      <c r="Q96" s="33">
        <v>2</v>
      </c>
      <c r="R96" s="33"/>
      <c r="S96" s="33"/>
      <c r="T96" s="33"/>
      <c r="U96" s="33"/>
      <c r="V96" s="33"/>
      <c r="W96" s="33"/>
      <c r="X96" s="33"/>
      <c r="Y96" s="33"/>
      <c r="Z96" s="33"/>
      <c r="AA96" s="33"/>
      <c r="AB96" s="33"/>
      <c r="AC96" s="33"/>
      <c r="AD96" s="33"/>
      <c r="AE96" s="33"/>
      <c r="AF96" s="33"/>
      <c r="AG96" s="33"/>
      <c r="AH96" s="33"/>
      <c r="AI96" s="33"/>
      <c r="AJ96" s="33"/>
      <c r="AK96" s="33">
        <v>4</v>
      </c>
      <c r="AL96" s="33"/>
      <c r="AM96" s="33"/>
      <c r="AN96" s="33"/>
      <c r="AO96" s="33"/>
      <c r="AP96" s="33"/>
      <c r="AQ96" s="33"/>
      <c r="AR96" s="33"/>
      <c r="AS96" s="33"/>
      <c r="AT96" s="33"/>
      <c r="AU96" s="33"/>
      <c r="AV96" s="33"/>
      <c r="AW96" s="33">
        <v>2</v>
      </c>
      <c r="AX96" s="33">
        <v>2</v>
      </c>
      <c r="AY96" s="33">
        <v>0</v>
      </c>
      <c r="AZ96" s="34">
        <v>1</v>
      </c>
      <c r="BA96" s="34">
        <v>1</v>
      </c>
      <c r="BB96" s="34">
        <v>0</v>
      </c>
      <c r="BC96" s="34">
        <v>0</v>
      </c>
      <c r="BD96" s="34">
        <v>0</v>
      </c>
      <c r="BE96" s="34">
        <v>1</v>
      </c>
      <c r="BF96" s="34">
        <v>1</v>
      </c>
      <c r="BG96" s="34">
        <v>1</v>
      </c>
      <c r="BH96" s="34">
        <v>0</v>
      </c>
      <c r="BI96" s="34">
        <v>0</v>
      </c>
      <c r="BJ96" s="34">
        <v>0</v>
      </c>
      <c r="BK96" s="34">
        <v>1</v>
      </c>
      <c r="BL96" s="34">
        <v>1</v>
      </c>
      <c r="BM96" s="34"/>
      <c r="BN96" s="34">
        <v>1</v>
      </c>
      <c r="BO96" s="34">
        <v>1</v>
      </c>
      <c r="BP96" s="34">
        <v>0</v>
      </c>
      <c r="BQ96" s="34">
        <v>0</v>
      </c>
      <c r="BR96" s="34">
        <v>0</v>
      </c>
      <c r="BS96" s="34">
        <v>1</v>
      </c>
      <c r="BT96" s="34">
        <v>0</v>
      </c>
      <c r="BU96" s="34">
        <v>0</v>
      </c>
      <c r="BV96" s="34">
        <v>0</v>
      </c>
      <c r="BW96" s="34">
        <v>1</v>
      </c>
      <c r="BX96" s="34">
        <v>0</v>
      </c>
      <c r="BY96" s="34">
        <v>0</v>
      </c>
      <c r="BZ96" s="34">
        <v>0</v>
      </c>
      <c r="CA96" s="34">
        <v>0</v>
      </c>
      <c r="CB96" s="34">
        <v>0</v>
      </c>
      <c r="CC96" s="34">
        <v>1</v>
      </c>
      <c r="CD96" s="34">
        <v>0</v>
      </c>
      <c r="CE96" s="34">
        <v>0</v>
      </c>
      <c r="CF96" s="34">
        <v>0</v>
      </c>
      <c r="CG96" s="34">
        <v>0</v>
      </c>
      <c r="CH96" s="34">
        <v>1</v>
      </c>
      <c r="CI96" s="34">
        <v>0</v>
      </c>
      <c r="CJ96" s="34">
        <v>0</v>
      </c>
      <c r="CK96" s="34">
        <v>0</v>
      </c>
      <c r="CL96" s="34">
        <v>0</v>
      </c>
      <c r="CM96" s="34">
        <v>0</v>
      </c>
      <c r="CN96" s="34">
        <v>0</v>
      </c>
      <c r="CO96" s="34">
        <v>0</v>
      </c>
      <c r="CP96" s="34">
        <v>0</v>
      </c>
      <c r="CQ96" s="34">
        <v>0</v>
      </c>
      <c r="CR96" s="34">
        <v>0</v>
      </c>
      <c r="CS96" s="34">
        <v>1</v>
      </c>
      <c r="CT96" s="34">
        <v>0</v>
      </c>
      <c r="CU96" s="34">
        <v>0</v>
      </c>
      <c r="CV96" s="34">
        <v>0</v>
      </c>
      <c r="CW96" s="34">
        <v>0</v>
      </c>
      <c r="CX96" s="34">
        <v>0</v>
      </c>
      <c r="CY96" s="34">
        <v>2</v>
      </c>
      <c r="CZ96" s="34">
        <v>0</v>
      </c>
      <c r="DA96" s="34">
        <v>1</v>
      </c>
      <c r="DB96" s="34"/>
      <c r="DC96" s="34">
        <v>0</v>
      </c>
      <c r="DD96" s="34">
        <v>0</v>
      </c>
      <c r="DE96" s="34">
        <v>0</v>
      </c>
      <c r="DF96" s="34">
        <v>0</v>
      </c>
      <c r="DG96" s="34">
        <v>0</v>
      </c>
      <c r="DH96" s="34"/>
      <c r="DI96" s="34"/>
      <c r="DJ96" s="34"/>
      <c r="DK96" s="34"/>
      <c r="DL96" s="34"/>
      <c r="DM96" s="34"/>
      <c r="DN96" s="34"/>
      <c r="DO96" s="34"/>
      <c r="DP96" s="34">
        <v>1</v>
      </c>
      <c r="DQ96" s="34">
        <v>1</v>
      </c>
      <c r="DR96" s="34">
        <v>0</v>
      </c>
      <c r="DS96" s="34">
        <v>1</v>
      </c>
      <c r="DT96" s="34">
        <v>0</v>
      </c>
      <c r="DU96" s="34">
        <v>0</v>
      </c>
      <c r="DV96" s="34">
        <v>1</v>
      </c>
      <c r="DW96" s="34">
        <v>0</v>
      </c>
      <c r="DX96" s="34">
        <v>0</v>
      </c>
      <c r="DY96" s="34">
        <v>0</v>
      </c>
      <c r="DZ96" s="34">
        <v>1</v>
      </c>
      <c r="EA96" s="34">
        <v>0</v>
      </c>
      <c r="EB96" s="34">
        <v>0</v>
      </c>
      <c r="EC96" s="34">
        <v>1</v>
      </c>
      <c r="ED96" s="34">
        <v>1</v>
      </c>
      <c r="EE96" s="34">
        <v>1</v>
      </c>
      <c r="EF96" s="34">
        <v>0</v>
      </c>
      <c r="EG96" s="34">
        <v>0</v>
      </c>
      <c r="EH96" s="34">
        <v>0</v>
      </c>
      <c r="EI96" s="34">
        <v>0</v>
      </c>
      <c r="EJ96" s="34">
        <v>1</v>
      </c>
      <c r="EK96" s="34">
        <v>0</v>
      </c>
      <c r="EL96" s="34">
        <v>1</v>
      </c>
      <c r="EM96" s="34"/>
      <c r="EN96" s="34">
        <v>0</v>
      </c>
      <c r="EO96" s="34">
        <v>0</v>
      </c>
      <c r="EP96" s="34">
        <v>1</v>
      </c>
      <c r="EQ96" s="34">
        <v>0</v>
      </c>
      <c r="ER96" s="34">
        <v>1</v>
      </c>
      <c r="ES96" s="34">
        <v>1</v>
      </c>
      <c r="ET96" s="34">
        <v>0</v>
      </c>
      <c r="EU96" s="34">
        <v>0</v>
      </c>
      <c r="EV96" s="34">
        <v>0</v>
      </c>
      <c r="EW96" s="34">
        <v>1</v>
      </c>
      <c r="EX96" s="34">
        <v>0</v>
      </c>
      <c r="EY96" s="34">
        <v>0</v>
      </c>
      <c r="EZ96" s="34">
        <v>0</v>
      </c>
      <c r="FA96" s="34">
        <v>1</v>
      </c>
      <c r="FB96" s="34">
        <v>1</v>
      </c>
      <c r="FC96" s="34">
        <v>0</v>
      </c>
      <c r="FD96" s="34">
        <v>0</v>
      </c>
      <c r="FE96" s="34">
        <v>0</v>
      </c>
      <c r="FF96" s="34">
        <v>0</v>
      </c>
      <c r="FG96" s="34">
        <v>1</v>
      </c>
      <c r="FH96" s="34">
        <v>0</v>
      </c>
      <c r="FI96" s="34">
        <v>1</v>
      </c>
      <c r="FJ96" s="34">
        <v>0</v>
      </c>
      <c r="FK96" s="34">
        <v>0</v>
      </c>
      <c r="FL96" s="34">
        <v>1</v>
      </c>
      <c r="FM96" s="34">
        <v>0</v>
      </c>
      <c r="FN96" s="34">
        <v>1</v>
      </c>
      <c r="FO96" s="34">
        <v>1</v>
      </c>
      <c r="FP96" s="34">
        <v>0</v>
      </c>
      <c r="FQ96" s="34">
        <v>0</v>
      </c>
      <c r="FR96" s="34">
        <v>0</v>
      </c>
      <c r="FS96" s="34">
        <v>1</v>
      </c>
      <c r="FT96" s="34">
        <v>0</v>
      </c>
      <c r="FU96" s="34">
        <v>0</v>
      </c>
      <c r="FV96" s="34">
        <v>0</v>
      </c>
      <c r="FW96" s="34">
        <v>0</v>
      </c>
      <c r="FX96" s="34">
        <v>1</v>
      </c>
      <c r="FY96" s="34">
        <v>1</v>
      </c>
      <c r="FZ96" s="34">
        <v>0</v>
      </c>
      <c r="GA96" s="34">
        <v>0</v>
      </c>
      <c r="GB96" s="34">
        <v>0</v>
      </c>
      <c r="GC96" s="34">
        <v>1</v>
      </c>
      <c r="GD96" s="34">
        <v>1</v>
      </c>
      <c r="GE96" s="34">
        <v>1</v>
      </c>
      <c r="GF96" s="34">
        <v>1</v>
      </c>
      <c r="GG96" s="34">
        <v>0</v>
      </c>
      <c r="GH96" s="34">
        <v>0</v>
      </c>
      <c r="GI96" s="34">
        <v>1</v>
      </c>
      <c r="GJ96" s="34">
        <v>1</v>
      </c>
      <c r="GK96" s="34">
        <v>1</v>
      </c>
      <c r="GL96" s="34">
        <v>1</v>
      </c>
      <c r="GM96" s="34">
        <v>0</v>
      </c>
      <c r="GN96" s="34">
        <v>0</v>
      </c>
      <c r="GO96" s="34">
        <v>0</v>
      </c>
      <c r="GP96" s="34">
        <v>1</v>
      </c>
      <c r="GQ96" s="34">
        <v>0</v>
      </c>
      <c r="GR96" s="34">
        <v>0</v>
      </c>
      <c r="GS96" s="34">
        <v>0</v>
      </c>
      <c r="GT96" s="34">
        <v>1</v>
      </c>
      <c r="GU96" s="34">
        <v>1</v>
      </c>
      <c r="GV96" s="34">
        <v>1</v>
      </c>
      <c r="GW96" s="34">
        <v>1</v>
      </c>
      <c r="GX96" s="34">
        <v>1</v>
      </c>
      <c r="GY96" s="34">
        <v>1</v>
      </c>
      <c r="GZ96" s="34">
        <v>1</v>
      </c>
      <c r="HA96" s="34">
        <v>1</v>
      </c>
      <c r="HB96" s="34">
        <v>0</v>
      </c>
      <c r="HC96" s="34">
        <v>0</v>
      </c>
      <c r="HD96" s="34">
        <v>0</v>
      </c>
      <c r="HE96" s="34">
        <v>0</v>
      </c>
      <c r="HF96" s="34">
        <v>0</v>
      </c>
      <c r="HG96" s="34">
        <v>0</v>
      </c>
      <c r="HH96" s="34">
        <v>0</v>
      </c>
      <c r="HI96" s="34">
        <v>0</v>
      </c>
      <c r="HJ96" s="34">
        <v>0</v>
      </c>
      <c r="HK96" s="34">
        <v>0</v>
      </c>
      <c r="HL96" s="34">
        <v>0</v>
      </c>
      <c r="HM96" s="34">
        <v>0</v>
      </c>
      <c r="HN96" s="34">
        <v>0</v>
      </c>
      <c r="HO96" s="34">
        <v>0</v>
      </c>
      <c r="HP96" s="34">
        <v>0</v>
      </c>
      <c r="HQ96" s="34">
        <v>0</v>
      </c>
      <c r="HR96" s="34">
        <v>0</v>
      </c>
      <c r="HS96" s="34">
        <v>0</v>
      </c>
      <c r="HT96" s="34">
        <v>0</v>
      </c>
      <c r="HU96" s="34">
        <v>0</v>
      </c>
      <c r="HV96" s="34">
        <v>0</v>
      </c>
      <c r="HW96" s="34">
        <v>0</v>
      </c>
      <c r="HX96" s="34">
        <v>1</v>
      </c>
      <c r="HY96" s="34">
        <v>0</v>
      </c>
      <c r="HZ96" s="34">
        <v>0</v>
      </c>
      <c r="IA96" s="34">
        <v>0</v>
      </c>
      <c r="IB96" s="34">
        <v>0</v>
      </c>
      <c r="IC96" s="34">
        <v>1</v>
      </c>
      <c r="ID96" s="34">
        <v>1</v>
      </c>
      <c r="IE96" s="34">
        <v>1</v>
      </c>
      <c r="IF96" s="34">
        <v>1</v>
      </c>
      <c r="IG96" s="34">
        <v>0</v>
      </c>
      <c r="IH96" s="34">
        <v>0</v>
      </c>
      <c r="II96" s="34">
        <v>0</v>
      </c>
      <c r="IJ96" s="34">
        <v>0</v>
      </c>
      <c r="IK96" s="34">
        <v>0</v>
      </c>
      <c r="IL96" s="34">
        <v>1</v>
      </c>
      <c r="IM96" s="34">
        <v>0</v>
      </c>
      <c r="IN96" s="34">
        <v>0</v>
      </c>
      <c r="IO96" s="34">
        <v>0</v>
      </c>
      <c r="IP96" s="34">
        <v>0</v>
      </c>
      <c r="IQ96" s="34">
        <v>1</v>
      </c>
      <c r="IR96" s="34">
        <v>0</v>
      </c>
      <c r="IS96" s="34">
        <v>0</v>
      </c>
      <c r="IT96" s="34">
        <v>0</v>
      </c>
      <c r="IU96" s="34">
        <v>0</v>
      </c>
      <c r="IV96" s="34">
        <v>0</v>
      </c>
      <c r="IW96" s="34">
        <v>0</v>
      </c>
      <c r="IX96" s="34">
        <v>0</v>
      </c>
      <c r="IY96" s="34">
        <v>0</v>
      </c>
      <c r="IZ96" s="34">
        <v>0</v>
      </c>
      <c r="JA96" s="34">
        <v>0</v>
      </c>
      <c r="JB96" s="34">
        <v>0</v>
      </c>
      <c r="JC96" s="34">
        <v>1</v>
      </c>
      <c r="JD96" s="34">
        <v>2</v>
      </c>
      <c r="JE96" s="34">
        <v>1</v>
      </c>
      <c r="JF96" s="34">
        <v>1</v>
      </c>
      <c r="JG96" s="34">
        <v>2</v>
      </c>
      <c r="JH96" s="46">
        <v>2</v>
      </c>
      <c r="JI96" s="46">
        <v>2</v>
      </c>
      <c r="JJ96" s="46">
        <v>2</v>
      </c>
      <c r="JK96" s="46">
        <v>2</v>
      </c>
      <c r="JL96" s="35">
        <v>1</v>
      </c>
      <c r="JM96" s="35">
        <v>1</v>
      </c>
      <c r="JN96" s="46">
        <v>1</v>
      </c>
      <c r="JO96" s="46">
        <v>2</v>
      </c>
      <c r="JP96" s="35">
        <v>1</v>
      </c>
      <c r="JQ96" s="35">
        <v>1</v>
      </c>
      <c r="JR96" s="46">
        <v>1</v>
      </c>
      <c r="JS96" s="35">
        <v>0</v>
      </c>
      <c r="JT96" s="35">
        <v>1</v>
      </c>
      <c r="JU96" s="35">
        <v>3</v>
      </c>
      <c r="JV96" s="35">
        <v>1</v>
      </c>
      <c r="JW96" s="35">
        <v>1</v>
      </c>
      <c r="JX96" s="35">
        <v>3</v>
      </c>
      <c r="JY96" s="35">
        <v>3</v>
      </c>
      <c r="JZ96" s="35">
        <v>3</v>
      </c>
      <c r="KA96" s="35">
        <v>3</v>
      </c>
      <c r="KB96" s="35">
        <v>1</v>
      </c>
      <c r="KC96" s="35">
        <v>1</v>
      </c>
      <c r="KD96" s="46">
        <v>1</v>
      </c>
      <c r="KE96" s="35">
        <v>1</v>
      </c>
      <c r="KF96" s="35">
        <v>1</v>
      </c>
      <c r="KG96" s="36">
        <v>1</v>
      </c>
      <c r="KH96" s="36">
        <v>1</v>
      </c>
      <c r="KI96" s="36">
        <v>1</v>
      </c>
      <c r="KJ96" s="36">
        <v>2</v>
      </c>
      <c r="KK96" s="36">
        <v>1</v>
      </c>
      <c r="KL96" s="36">
        <v>1</v>
      </c>
      <c r="KM96" s="36">
        <v>1</v>
      </c>
      <c r="KN96" s="36">
        <v>3</v>
      </c>
      <c r="KO96" s="36"/>
      <c r="KP96" s="36">
        <v>3</v>
      </c>
      <c r="KQ96" s="36">
        <v>3</v>
      </c>
      <c r="KR96" s="36">
        <v>3</v>
      </c>
      <c r="KS96" s="36">
        <v>3</v>
      </c>
      <c r="KT96" s="36">
        <v>3</v>
      </c>
      <c r="KU96" s="36">
        <v>0</v>
      </c>
      <c r="KV96" s="36">
        <v>3</v>
      </c>
      <c r="KW96" s="36">
        <v>0</v>
      </c>
      <c r="KX96" s="36">
        <v>3</v>
      </c>
      <c r="KY96" s="36">
        <v>0</v>
      </c>
      <c r="KZ96" s="36">
        <v>3</v>
      </c>
      <c r="LA96" s="36">
        <v>0</v>
      </c>
      <c r="LB96" s="36">
        <v>3</v>
      </c>
      <c r="LC96" s="36">
        <v>0</v>
      </c>
      <c r="LD96" s="36">
        <v>3</v>
      </c>
      <c r="LE96" s="36">
        <v>0</v>
      </c>
      <c r="LF96" s="36">
        <v>1</v>
      </c>
      <c r="LG96" s="36">
        <v>1</v>
      </c>
      <c r="LH96" s="36">
        <v>1</v>
      </c>
      <c r="LI96" s="36">
        <v>0</v>
      </c>
      <c r="LJ96" s="36">
        <v>1</v>
      </c>
      <c r="LK96" s="36">
        <v>0</v>
      </c>
      <c r="LL96" s="36">
        <v>0</v>
      </c>
      <c r="LM96" s="36">
        <v>1</v>
      </c>
      <c r="LN96" s="36">
        <v>0</v>
      </c>
      <c r="LO96" s="36">
        <v>0</v>
      </c>
      <c r="LP96" s="36">
        <v>1</v>
      </c>
      <c r="LQ96" s="36">
        <v>1</v>
      </c>
      <c r="LR96" s="36">
        <v>0</v>
      </c>
      <c r="LS96" s="36">
        <v>1</v>
      </c>
      <c r="LT96" s="36">
        <v>1</v>
      </c>
      <c r="LU96" s="36">
        <v>1</v>
      </c>
      <c r="LV96" s="36">
        <v>1</v>
      </c>
      <c r="LW96" s="36">
        <v>1</v>
      </c>
      <c r="LX96" s="36">
        <v>1</v>
      </c>
      <c r="LY96" s="36">
        <v>0</v>
      </c>
      <c r="LZ96" s="36">
        <v>1</v>
      </c>
      <c r="MA96" s="36">
        <v>1</v>
      </c>
      <c r="MB96" s="36">
        <v>3</v>
      </c>
      <c r="MC96" s="36">
        <v>1</v>
      </c>
      <c r="MD96" s="36">
        <v>1</v>
      </c>
      <c r="ME96" s="36">
        <v>1</v>
      </c>
      <c r="MF96" s="36">
        <v>1</v>
      </c>
      <c r="MG96" s="36">
        <v>1</v>
      </c>
      <c r="MH96" s="36">
        <v>1</v>
      </c>
      <c r="MI96" s="36">
        <v>1</v>
      </c>
      <c r="MJ96" s="36">
        <v>2</v>
      </c>
      <c r="MK96" s="36">
        <v>1</v>
      </c>
      <c r="ML96" s="36">
        <v>1</v>
      </c>
      <c r="MM96" s="36">
        <v>1</v>
      </c>
      <c r="MN96" s="36">
        <v>1</v>
      </c>
      <c r="MO96" s="36">
        <v>1</v>
      </c>
      <c r="MP96" s="36">
        <v>0</v>
      </c>
      <c r="MQ96" s="36">
        <v>1</v>
      </c>
      <c r="MR96" s="36">
        <v>1</v>
      </c>
      <c r="MS96" s="36">
        <v>1</v>
      </c>
      <c r="MT96" s="36">
        <v>1</v>
      </c>
      <c r="MU96" s="36">
        <v>1</v>
      </c>
      <c r="MV96" s="36">
        <v>0</v>
      </c>
      <c r="MW96" s="36">
        <v>1</v>
      </c>
      <c r="MX96" s="36"/>
      <c r="MY96" s="37">
        <v>1</v>
      </c>
      <c r="MZ96" s="37">
        <v>1</v>
      </c>
      <c r="NA96" s="37">
        <v>0</v>
      </c>
      <c r="NB96" s="37">
        <v>0</v>
      </c>
      <c r="NC96" s="37">
        <v>1</v>
      </c>
      <c r="ND96" s="37">
        <v>0</v>
      </c>
      <c r="NE96" s="46">
        <v>0</v>
      </c>
      <c r="NF96" s="46">
        <v>1</v>
      </c>
      <c r="NG96" s="37">
        <v>0</v>
      </c>
      <c r="NH96" s="37">
        <v>1</v>
      </c>
      <c r="NI96" s="37">
        <v>1</v>
      </c>
      <c r="NJ96" s="37">
        <v>0</v>
      </c>
    </row>
    <row r="97" spans="1:374" x14ac:dyDescent="0.25">
      <c r="A97" s="2">
        <v>152</v>
      </c>
      <c r="B97" s="2" t="s">
        <v>114</v>
      </c>
      <c r="C97" s="31">
        <v>44075.689583333333</v>
      </c>
      <c r="D97" s="32" t="s">
        <v>122</v>
      </c>
      <c r="E97" s="32" t="s">
        <v>159</v>
      </c>
      <c r="F97" s="32" t="s">
        <v>160</v>
      </c>
      <c r="G97" s="32" t="s">
        <v>187</v>
      </c>
      <c r="H97" s="33" t="s">
        <v>126</v>
      </c>
      <c r="I97" s="33" t="s">
        <v>162</v>
      </c>
      <c r="J97" s="33" t="s">
        <v>188</v>
      </c>
      <c r="K97" s="33">
        <v>1</v>
      </c>
      <c r="L97" s="33">
        <v>36</v>
      </c>
      <c r="M97" s="33">
        <v>3</v>
      </c>
      <c r="N97" s="33"/>
      <c r="O97" s="33"/>
      <c r="P97" s="33">
        <v>2</v>
      </c>
      <c r="Q97" s="33"/>
      <c r="R97" s="33"/>
      <c r="S97" s="33"/>
      <c r="T97" s="33"/>
      <c r="U97" s="33"/>
      <c r="V97" s="33"/>
      <c r="W97" s="33"/>
      <c r="X97" s="33"/>
      <c r="Y97" s="33"/>
      <c r="Z97" s="33"/>
      <c r="AA97" s="33"/>
      <c r="AB97" s="33"/>
      <c r="AC97" s="33"/>
      <c r="AD97" s="33"/>
      <c r="AE97" s="33"/>
      <c r="AF97" s="33"/>
      <c r="AG97" s="33"/>
      <c r="AH97" s="33">
        <v>7</v>
      </c>
      <c r="AI97" s="33"/>
      <c r="AJ97" s="33"/>
      <c r="AK97" s="33"/>
      <c r="AL97" s="33"/>
      <c r="AM97" s="33"/>
      <c r="AN97" s="33"/>
      <c r="AO97" s="33"/>
      <c r="AP97" s="33"/>
      <c r="AQ97" s="33"/>
      <c r="AR97" s="33"/>
      <c r="AS97" s="33"/>
      <c r="AT97" s="33"/>
      <c r="AU97" s="33"/>
      <c r="AV97" s="33"/>
      <c r="AW97" s="33">
        <v>1</v>
      </c>
      <c r="AX97" s="33">
        <v>1</v>
      </c>
      <c r="AY97" s="33">
        <v>0</v>
      </c>
      <c r="AZ97" s="34">
        <v>1</v>
      </c>
      <c r="BA97" s="34">
        <v>1</v>
      </c>
      <c r="BB97" s="34">
        <v>0</v>
      </c>
      <c r="BC97" s="34">
        <v>0</v>
      </c>
      <c r="BD97" s="34">
        <v>0</v>
      </c>
      <c r="BE97" s="34">
        <v>0</v>
      </c>
      <c r="BF97" s="34">
        <v>0</v>
      </c>
      <c r="BG97" s="34">
        <v>0</v>
      </c>
      <c r="BH97" s="34">
        <v>0</v>
      </c>
      <c r="BI97" s="34">
        <v>0</v>
      </c>
      <c r="BJ97" s="34">
        <v>0</v>
      </c>
      <c r="BK97" s="34">
        <v>1</v>
      </c>
      <c r="BL97" s="34">
        <v>0</v>
      </c>
      <c r="BM97" s="34"/>
      <c r="BN97" s="34">
        <v>0</v>
      </c>
      <c r="BO97" s="34">
        <v>0</v>
      </c>
      <c r="BP97" s="34">
        <v>0</v>
      </c>
      <c r="BQ97" s="34">
        <v>0</v>
      </c>
      <c r="BR97" s="34">
        <v>0</v>
      </c>
      <c r="BS97" s="34">
        <v>0</v>
      </c>
      <c r="BT97" s="34">
        <v>0</v>
      </c>
      <c r="BU97" s="34">
        <v>0</v>
      </c>
      <c r="BV97" s="34">
        <v>0</v>
      </c>
      <c r="BW97" s="34">
        <v>1</v>
      </c>
      <c r="BX97" s="34">
        <v>0</v>
      </c>
      <c r="BY97" s="34">
        <v>0</v>
      </c>
      <c r="BZ97" s="34">
        <v>0</v>
      </c>
      <c r="CA97" s="34">
        <v>0</v>
      </c>
      <c r="CB97" s="34">
        <v>0</v>
      </c>
      <c r="CC97" s="34">
        <v>1</v>
      </c>
      <c r="CD97" s="34">
        <v>0</v>
      </c>
      <c r="CE97" s="34">
        <v>0</v>
      </c>
      <c r="CF97" s="34">
        <v>0</v>
      </c>
      <c r="CG97" s="34">
        <v>0</v>
      </c>
      <c r="CH97" s="34">
        <v>1</v>
      </c>
      <c r="CI97" s="34">
        <v>0</v>
      </c>
      <c r="CJ97" s="34">
        <v>0</v>
      </c>
      <c r="CK97" s="34">
        <v>0</v>
      </c>
      <c r="CL97" s="34">
        <v>0</v>
      </c>
      <c r="CM97" s="34">
        <v>0</v>
      </c>
      <c r="CN97" s="34">
        <v>0</v>
      </c>
      <c r="CO97" s="34">
        <v>0</v>
      </c>
      <c r="CP97" s="34">
        <v>0</v>
      </c>
      <c r="CQ97" s="34">
        <v>0</v>
      </c>
      <c r="CR97" s="34">
        <v>0</v>
      </c>
      <c r="CS97" s="34">
        <v>0</v>
      </c>
      <c r="CT97" s="34"/>
      <c r="CU97" s="34"/>
      <c r="CV97" s="34"/>
      <c r="CW97" s="34"/>
      <c r="CX97" s="34"/>
      <c r="CY97" s="34"/>
      <c r="CZ97" s="34"/>
      <c r="DA97" s="34"/>
      <c r="DB97" s="34"/>
      <c r="DC97" s="34"/>
      <c r="DD97" s="34"/>
      <c r="DE97" s="34"/>
      <c r="DF97" s="34"/>
      <c r="DG97" s="34"/>
      <c r="DH97" s="34"/>
      <c r="DI97" s="34"/>
      <c r="DJ97" s="34"/>
      <c r="DK97" s="34"/>
      <c r="DL97" s="34"/>
      <c r="DM97" s="34"/>
      <c r="DN97" s="34"/>
      <c r="DO97" s="34"/>
      <c r="DP97" s="34">
        <v>1</v>
      </c>
      <c r="DQ97" s="34">
        <v>1</v>
      </c>
      <c r="DR97" s="34">
        <v>1</v>
      </c>
      <c r="DS97" s="34"/>
      <c r="DT97" s="34">
        <v>0</v>
      </c>
      <c r="DU97" s="34">
        <v>0</v>
      </c>
      <c r="DV97" s="34">
        <v>0</v>
      </c>
      <c r="DW97" s="34">
        <v>0</v>
      </c>
      <c r="DX97" s="34">
        <v>0</v>
      </c>
      <c r="DY97" s="34">
        <v>0</v>
      </c>
      <c r="DZ97" s="34">
        <v>0</v>
      </c>
      <c r="EA97" s="34">
        <v>0</v>
      </c>
      <c r="EB97" s="34">
        <v>0</v>
      </c>
      <c r="EC97" s="34">
        <v>1</v>
      </c>
      <c r="ED97" s="34">
        <v>1</v>
      </c>
      <c r="EE97" s="34">
        <v>1</v>
      </c>
      <c r="EF97" s="34">
        <v>0</v>
      </c>
      <c r="EG97" s="34">
        <v>0</v>
      </c>
      <c r="EH97" s="34">
        <v>0</v>
      </c>
      <c r="EI97" s="34">
        <v>0</v>
      </c>
      <c r="EJ97" s="34">
        <v>1</v>
      </c>
      <c r="EK97" s="34">
        <v>0</v>
      </c>
      <c r="EL97" s="34">
        <v>1</v>
      </c>
      <c r="EM97" s="34"/>
      <c r="EN97" s="34">
        <v>0</v>
      </c>
      <c r="EO97" s="34">
        <v>0</v>
      </c>
      <c r="EP97" s="34">
        <v>1</v>
      </c>
      <c r="EQ97" s="34">
        <v>0</v>
      </c>
      <c r="ER97" s="34">
        <v>1</v>
      </c>
      <c r="ES97" s="34">
        <v>1</v>
      </c>
      <c r="ET97" s="34">
        <v>0</v>
      </c>
      <c r="EU97" s="34">
        <v>1</v>
      </c>
      <c r="EV97" s="34">
        <v>0</v>
      </c>
      <c r="EW97" s="34">
        <v>0</v>
      </c>
      <c r="EX97" s="34">
        <v>0</v>
      </c>
      <c r="EY97" s="34">
        <v>0</v>
      </c>
      <c r="EZ97" s="34">
        <v>0</v>
      </c>
      <c r="FA97" s="34">
        <v>1</v>
      </c>
      <c r="FB97" s="34">
        <v>1</v>
      </c>
      <c r="FC97" s="34">
        <v>0</v>
      </c>
      <c r="FD97" s="34">
        <v>0</v>
      </c>
      <c r="FE97" s="34">
        <v>0</v>
      </c>
      <c r="FF97" s="34">
        <v>0</v>
      </c>
      <c r="FG97" s="34">
        <v>1</v>
      </c>
      <c r="FH97" s="34">
        <v>0</v>
      </c>
      <c r="FI97" s="34">
        <v>1</v>
      </c>
      <c r="FJ97" s="34">
        <v>0</v>
      </c>
      <c r="FK97" s="34">
        <v>0</v>
      </c>
      <c r="FL97" s="34">
        <v>1</v>
      </c>
      <c r="FM97" s="34">
        <v>0</v>
      </c>
      <c r="FN97" s="34">
        <v>1</v>
      </c>
      <c r="FO97" s="34">
        <v>1</v>
      </c>
      <c r="FP97" s="34">
        <v>0</v>
      </c>
      <c r="FQ97" s="34">
        <v>1</v>
      </c>
      <c r="FR97" s="34">
        <v>0</v>
      </c>
      <c r="FS97" s="34">
        <v>0</v>
      </c>
      <c r="FT97" s="34">
        <v>0</v>
      </c>
      <c r="FU97" s="34">
        <v>0</v>
      </c>
      <c r="FV97" s="34">
        <v>0</v>
      </c>
      <c r="FW97" s="34">
        <v>1</v>
      </c>
      <c r="FX97" s="34">
        <v>1</v>
      </c>
      <c r="FY97" s="34">
        <v>1</v>
      </c>
      <c r="FZ97" s="34">
        <v>0</v>
      </c>
      <c r="GA97" s="34">
        <v>0</v>
      </c>
      <c r="GB97" s="34">
        <v>0</v>
      </c>
      <c r="GC97" s="34">
        <v>1</v>
      </c>
      <c r="GD97" s="34">
        <v>1</v>
      </c>
      <c r="GE97" s="34">
        <v>0</v>
      </c>
      <c r="GF97" s="34">
        <v>1</v>
      </c>
      <c r="GG97" s="34">
        <v>0</v>
      </c>
      <c r="GH97" s="34">
        <v>0</v>
      </c>
      <c r="GI97" s="34">
        <v>1</v>
      </c>
      <c r="GJ97" s="34">
        <v>1</v>
      </c>
      <c r="GK97" s="34">
        <v>1</v>
      </c>
      <c r="GL97" s="34">
        <v>1</v>
      </c>
      <c r="GM97" s="34">
        <v>0</v>
      </c>
      <c r="GN97" s="34">
        <v>1</v>
      </c>
      <c r="GO97" s="34">
        <v>0</v>
      </c>
      <c r="GP97" s="34">
        <v>0</v>
      </c>
      <c r="GQ97" s="34">
        <v>0</v>
      </c>
      <c r="GR97" s="34">
        <v>0</v>
      </c>
      <c r="GS97" s="34">
        <v>0</v>
      </c>
      <c r="GT97" s="34">
        <v>1</v>
      </c>
      <c r="GU97" s="34">
        <v>1</v>
      </c>
      <c r="GV97" s="34">
        <v>1</v>
      </c>
      <c r="GW97" s="34">
        <v>1</v>
      </c>
      <c r="GX97" s="34">
        <v>1</v>
      </c>
      <c r="GY97" s="34">
        <v>1</v>
      </c>
      <c r="GZ97" s="34">
        <v>1</v>
      </c>
      <c r="HA97" s="34">
        <v>1</v>
      </c>
      <c r="HB97" s="34">
        <v>1</v>
      </c>
      <c r="HC97" s="34">
        <v>1</v>
      </c>
      <c r="HD97" s="34">
        <v>0</v>
      </c>
      <c r="HE97" s="34">
        <v>0</v>
      </c>
      <c r="HF97" s="34">
        <v>0</v>
      </c>
      <c r="HG97" s="34">
        <v>0</v>
      </c>
      <c r="HH97" s="34">
        <v>0</v>
      </c>
      <c r="HI97" s="34">
        <v>0</v>
      </c>
      <c r="HJ97" s="34">
        <v>1</v>
      </c>
      <c r="HK97" s="34">
        <v>0</v>
      </c>
      <c r="HL97" s="34">
        <v>0</v>
      </c>
      <c r="HM97" s="34">
        <v>1</v>
      </c>
      <c r="HN97" s="34">
        <v>0</v>
      </c>
      <c r="HO97" s="34">
        <v>0</v>
      </c>
      <c r="HP97" s="34">
        <v>0</v>
      </c>
      <c r="HQ97" s="34">
        <v>0</v>
      </c>
      <c r="HR97" s="34">
        <v>0</v>
      </c>
      <c r="HS97" s="34">
        <v>0</v>
      </c>
      <c r="HT97" s="34">
        <v>0</v>
      </c>
      <c r="HU97" s="34">
        <v>0</v>
      </c>
      <c r="HV97" s="34">
        <v>0</v>
      </c>
      <c r="HW97" s="34">
        <v>0</v>
      </c>
      <c r="HX97" s="34">
        <v>1</v>
      </c>
      <c r="HY97" s="34">
        <v>1</v>
      </c>
      <c r="HZ97" s="34">
        <v>0</v>
      </c>
      <c r="IA97" s="34">
        <v>0</v>
      </c>
      <c r="IB97" s="34">
        <v>1</v>
      </c>
      <c r="IC97" s="34">
        <v>1</v>
      </c>
      <c r="ID97" s="34">
        <v>1</v>
      </c>
      <c r="IE97" s="34">
        <v>1</v>
      </c>
      <c r="IF97" s="34">
        <v>1</v>
      </c>
      <c r="IG97" s="34">
        <v>1</v>
      </c>
      <c r="IH97" s="34">
        <v>0</v>
      </c>
      <c r="II97" s="34">
        <v>0</v>
      </c>
      <c r="IJ97" s="34">
        <v>0</v>
      </c>
      <c r="IK97" s="34">
        <v>0</v>
      </c>
      <c r="IL97" s="34">
        <v>1</v>
      </c>
      <c r="IM97" s="34">
        <v>0</v>
      </c>
      <c r="IN97" s="34">
        <v>1</v>
      </c>
      <c r="IO97" s="34">
        <v>0</v>
      </c>
      <c r="IP97" s="34">
        <v>0</v>
      </c>
      <c r="IQ97" s="34">
        <v>1</v>
      </c>
      <c r="IR97" s="34">
        <v>0</v>
      </c>
      <c r="IS97" s="34">
        <v>1</v>
      </c>
      <c r="IT97" s="34">
        <v>1</v>
      </c>
      <c r="IU97" s="34">
        <v>0</v>
      </c>
      <c r="IV97" s="34">
        <v>1</v>
      </c>
      <c r="IW97" s="34">
        <v>0</v>
      </c>
      <c r="IX97" s="34">
        <v>0</v>
      </c>
      <c r="IY97" s="34">
        <v>0</v>
      </c>
      <c r="IZ97" s="34">
        <v>0</v>
      </c>
      <c r="JA97" s="34">
        <v>0</v>
      </c>
      <c r="JB97" s="34">
        <v>0</v>
      </c>
      <c r="JC97" s="34">
        <v>1</v>
      </c>
      <c r="JD97" s="34">
        <v>1</v>
      </c>
      <c r="JE97" s="34">
        <v>1</v>
      </c>
      <c r="JF97" s="34">
        <v>1</v>
      </c>
      <c r="JG97" s="34">
        <v>1</v>
      </c>
      <c r="JH97" s="46">
        <v>1</v>
      </c>
      <c r="JI97" s="46">
        <v>2</v>
      </c>
      <c r="JJ97" s="46">
        <v>1</v>
      </c>
      <c r="JK97" s="46">
        <v>2</v>
      </c>
      <c r="JL97" s="35">
        <v>2</v>
      </c>
      <c r="JM97" s="35">
        <v>1</v>
      </c>
      <c r="JN97" s="46">
        <v>1</v>
      </c>
      <c r="JO97" s="46">
        <v>1</v>
      </c>
      <c r="JP97" s="35">
        <v>1</v>
      </c>
      <c r="JQ97" s="35">
        <v>1</v>
      </c>
      <c r="JR97" s="46">
        <v>0</v>
      </c>
      <c r="JS97" s="35">
        <v>0</v>
      </c>
      <c r="JT97" s="35"/>
      <c r="JU97" s="35">
        <v>3</v>
      </c>
      <c r="JV97" s="35">
        <v>1</v>
      </c>
      <c r="JW97" s="35">
        <v>1</v>
      </c>
      <c r="JX97" s="35">
        <v>2</v>
      </c>
      <c r="JY97" s="35">
        <v>1</v>
      </c>
      <c r="JZ97" s="35">
        <v>3</v>
      </c>
      <c r="KA97" s="35">
        <v>3</v>
      </c>
      <c r="KB97" s="35">
        <v>1</v>
      </c>
      <c r="KC97" s="35">
        <v>1</v>
      </c>
      <c r="KD97" s="46">
        <v>1</v>
      </c>
      <c r="KE97" s="35">
        <v>0</v>
      </c>
      <c r="KF97" s="35">
        <v>1</v>
      </c>
      <c r="KG97" s="36">
        <v>1</v>
      </c>
      <c r="KH97" s="36">
        <v>1</v>
      </c>
      <c r="KI97" s="36">
        <v>1</v>
      </c>
      <c r="KJ97" s="36">
        <v>1</v>
      </c>
      <c r="KK97" s="36">
        <v>1</v>
      </c>
      <c r="KL97" s="36">
        <v>1</v>
      </c>
      <c r="KM97" s="36">
        <v>1</v>
      </c>
      <c r="KN97" s="36">
        <v>3</v>
      </c>
      <c r="KO97" s="36">
        <v>1</v>
      </c>
      <c r="KP97" s="36">
        <v>1</v>
      </c>
      <c r="KQ97" s="36">
        <v>1</v>
      </c>
      <c r="KR97" s="36">
        <v>1</v>
      </c>
      <c r="KS97" s="36">
        <v>1</v>
      </c>
      <c r="KT97" s="36">
        <v>1</v>
      </c>
      <c r="KU97" s="36">
        <v>0</v>
      </c>
      <c r="KV97" s="36">
        <v>3</v>
      </c>
      <c r="KW97" s="36">
        <v>1</v>
      </c>
      <c r="KX97" s="36">
        <v>3</v>
      </c>
      <c r="KY97" s="36">
        <v>1</v>
      </c>
      <c r="KZ97" s="36">
        <v>3</v>
      </c>
      <c r="LA97" s="36">
        <v>1</v>
      </c>
      <c r="LB97" s="36">
        <v>3</v>
      </c>
      <c r="LC97" s="36">
        <v>0</v>
      </c>
      <c r="LD97" s="36">
        <v>1</v>
      </c>
      <c r="LE97" s="36">
        <v>0</v>
      </c>
      <c r="LF97" s="36">
        <v>1</v>
      </c>
      <c r="LG97" s="36">
        <v>1</v>
      </c>
      <c r="LH97" s="36">
        <v>1</v>
      </c>
      <c r="LI97" s="36">
        <v>0</v>
      </c>
      <c r="LJ97" s="36">
        <v>1</v>
      </c>
      <c r="LK97" s="36">
        <v>0</v>
      </c>
      <c r="LL97" s="36">
        <v>1</v>
      </c>
      <c r="LM97" s="36">
        <v>1</v>
      </c>
      <c r="LN97" s="36">
        <v>1</v>
      </c>
      <c r="LO97" s="36">
        <v>1</v>
      </c>
      <c r="LP97" s="36">
        <v>1</v>
      </c>
      <c r="LQ97" s="36">
        <v>1</v>
      </c>
      <c r="LR97" s="36">
        <v>0</v>
      </c>
      <c r="LS97" s="36">
        <v>1</v>
      </c>
      <c r="LT97" s="36">
        <v>1</v>
      </c>
      <c r="LU97" s="36">
        <v>1</v>
      </c>
      <c r="LV97" s="36">
        <v>1</v>
      </c>
      <c r="LW97" s="36">
        <v>1</v>
      </c>
      <c r="LX97" s="36">
        <v>1</v>
      </c>
      <c r="LY97" s="36">
        <v>0</v>
      </c>
      <c r="LZ97" s="36">
        <v>1</v>
      </c>
      <c r="MA97" s="36">
        <v>1</v>
      </c>
      <c r="MB97" s="36">
        <v>1</v>
      </c>
      <c r="MC97" s="36">
        <v>1</v>
      </c>
      <c r="MD97" s="36">
        <v>1</v>
      </c>
      <c r="ME97" s="36">
        <v>1</v>
      </c>
      <c r="MF97" s="36">
        <v>1</v>
      </c>
      <c r="MG97" s="36">
        <v>1</v>
      </c>
      <c r="MH97" s="36">
        <v>1</v>
      </c>
      <c r="MI97" s="36">
        <v>1</v>
      </c>
      <c r="MJ97" s="36">
        <v>1</v>
      </c>
      <c r="MK97" s="36">
        <v>1</v>
      </c>
      <c r="ML97" s="36">
        <v>1</v>
      </c>
      <c r="MM97" s="36">
        <v>1</v>
      </c>
      <c r="MN97" s="36">
        <v>1</v>
      </c>
      <c r="MO97" s="36">
        <v>1</v>
      </c>
      <c r="MP97" s="36">
        <v>1</v>
      </c>
      <c r="MQ97" s="36">
        <v>1</v>
      </c>
      <c r="MR97" s="36">
        <v>1</v>
      </c>
      <c r="MS97" s="36">
        <v>1</v>
      </c>
      <c r="MT97" s="36">
        <v>1</v>
      </c>
      <c r="MU97" s="36">
        <v>1</v>
      </c>
      <c r="MV97" s="36">
        <v>0</v>
      </c>
      <c r="MW97" s="36">
        <v>1</v>
      </c>
      <c r="MX97" s="36"/>
      <c r="MY97" s="37">
        <v>1</v>
      </c>
      <c r="MZ97" s="37">
        <v>1</v>
      </c>
      <c r="NA97" s="37">
        <v>1</v>
      </c>
      <c r="NB97" s="37">
        <v>1</v>
      </c>
      <c r="NC97" s="37">
        <v>1</v>
      </c>
      <c r="ND97" s="37">
        <v>0</v>
      </c>
      <c r="NE97" s="46">
        <v>0</v>
      </c>
      <c r="NF97" s="46">
        <v>0</v>
      </c>
      <c r="NG97" s="37">
        <v>1</v>
      </c>
      <c r="NH97" s="37">
        <v>1</v>
      </c>
      <c r="NI97" s="37">
        <v>1</v>
      </c>
      <c r="NJ97" s="37">
        <v>1</v>
      </c>
    </row>
    <row r="98" spans="1:374" x14ac:dyDescent="0.25">
      <c r="A98" s="2">
        <v>154</v>
      </c>
      <c r="B98" s="2" t="s">
        <v>114</v>
      </c>
      <c r="C98" s="31">
        <v>44076.646527777775</v>
      </c>
      <c r="D98" s="32" t="s">
        <v>309</v>
      </c>
      <c r="E98" s="32" t="s">
        <v>531</v>
      </c>
      <c r="F98" s="32" t="s">
        <v>532</v>
      </c>
      <c r="G98" s="32" t="s">
        <v>533</v>
      </c>
      <c r="H98" s="33" t="s">
        <v>223</v>
      </c>
      <c r="I98" s="33" t="s">
        <v>281</v>
      </c>
      <c r="J98" s="33" t="s">
        <v>534</v>
      </c>
      <c r="K98" s="33">
        <v>2</v>
      </c>
      <c r="L98" s="33">
        <v>11</v>
      </c>
      <c r="M98" s="33">
        <v>2</v>
      </c>
      <c r="N98" s="33"/>
      <c r="O98" s="33">
        <v>2</v>
      </c>
      <c r="P98" s="33"/>
      <c r="Q98" s="33"/>
      <c r="R98" s="33"/>
      <c r="S98" s="33"/>
      <c r="T98" s="33"/>
      <c r="U98" s="33"/>
      <c r="V98" s="33"/>
      <c r="W98" s="33"/>
      <c r="X98" s="33"/>
      <c r="Y98" s="33"/>
      <c r="Z98" s="33">
        <v>1</v>
      </c>
      <c r="AA98" s="33"/>
      <c r="AB98" s="33"/>
      <c r="AC98" s="33"/>
      <c r="AD98" s="33"/>
      <c r="AE98" s="33"/>
      <c r="AF98" s="33"/>
      <c r="AG98" s="33"/>
      <c r="AH98" s="33"/>
      <c r="AI98" s="33"/>
      <c r="AJ98" s="33"/>
      <c r="AK98" s="33"/>
      <c r="AL98" s="33"/>
      <c r="AM98" s="33"/>
      <c r="AN98" s="33"/>
      <c r="AO98" s="33"/>
      <c r="AP98" s="33"/>
      <c r="AQ98" s="33"/>
      <c r="AR98" s="33"/>
      <c r="AS98" s="33"/>
      <c r="AT98" s="33"/>
      <c r="AU98" s="33"/>
      <c r="AV98" s="33"/>
      <c r="AW98" s="33">
        <v>2</v>
      </c>
      <c r="AX98" s="33">
        <v>2</v>
      </c>
      <c r="AY98" s="33">
        <v>1</v>
      </c>
      <c r="AZ98" s="34">
        <v>1</v>
      </c>
      <c r="BA98" s="34">
        <v>0</v>
      </c>
      <c r="BB98" s="34">
        <v>0</v>
      </c>
      <c r="BC98" s="34">
        <v>0</v>
      </c>
      <c r="BD98" s="34">
        <v>0</v>
      </c>
      <c r="BE98" s="34">
        <v>0</v>
      </c>
      <c r="BF98" s="34">
        <v>1</v>
      </c>
      <c r="BG98" s="34">
        <v>0</v>
      </c>
      <c r="BH98" s="34">
        <v>0</v>
      </c>
      <c r="BI98" s="34">
        <v>0</v>
      </c>
      <c r="BJ98" s="34">
        <v>0</v>
      </c>
      <c r="BK98" s="34">
        <v>1</v>
      </c>
      <c r="BL98" s="34">
        <v>0</v>
      </c>
      <c r="BM98" s="34"/>
      <c r="BN98" s="34">
        <v>0</v>
      </c>
      <c r="BO98" s="34">
        <v>0</v>
      </c>
      <c r="BP98" s="34">
        <v>0</v>
      </c>
      <c r="BQ98" s="34">
        <v>0</v>
      </c>
      <c r="BR98" s="34">
        <v>0</v>
      </c>
      <c r="BS98" s="34">
        <v>0</v>
      </c>
      <c r="BT98" s="34">
        <v>0</v>
      </c>
      <c r="BU98" s="34">
        <v>0</v>
      </c>
      <c r="BV98" s="34">
        <v>0</v>
      </c>
      <c r="BW98" s="34">
        <v>1</v>
      </c>
      <c r="BX98" s="34">
        <v>0</v>
      </c>
      <c r="BY98" s="34">
        <v>0</v>
      </c>
      <c r="BZ98" s="34">
        <v>0</v>
      </c>
      <c r="CA98" s="34">
        <v>0</v>
      </c>
      <c r="CB98" s="34">
        <v>0</v>
      </c>
      <c r="CC98" s="34">
        <v>1</v>
      </c>
      <c r="CD98" s="34">
        <v>0</v>
      </c>
      <c r="CE98" s="34">
        <v>0</v>
      </c>
      <c r="CF98" s="34">
        <v>0</v>
      </c>
      <c r="CG98" s="34">
        <v>0</v>
      </c>
      <c r="CH98" s="34">
        <v>0</v>
      </c>
      <c r="CI98" s="34">
        <v>0</v>
      </c>
      <c r="CJ98" s="34">
        <v>0</v>
      </c>
      <c r="CK98" s="34">
        <v>0</v>
      </c>
      <c r="CL98" s="34">
        <v>0</v>
      </c>
      <c r="CM98" s="34">
        <v>0</v>
      </c>
      <c r="CN98" s="34">
        <v>0</v>
      </c>
      <c r="CO98" s="34">
        <v>0</v>
      </c>
      <c r="CP98" s="34">
        <v>0</v>
      </c>
      <c r="CQ98" s="34">
        <v>0</v>
      </c>
      <c r="CR98" s="34">
        <v>0</v>
      </c>
      <c r="CS98" s="34">
        <v>1</v>
      </c>
      <c r="CT98" s="34">
        <v>0</v>
      </c>
      <c r="CU98" s="34">
        <v>0</v>
      </c>
      <c r="CV98" s="34">
        <v>0</v>
      </c>
      <c r="CW98" s="34">
        <v>0</v>
      </c>
      <c r="CX98" s="34">
        <v>0</v>
      </c>
      <c r="CY98" s="34">
        <v>1</v>
      </c>
      <c r="CZ98" s="34">
        <v>0</v>
      </c>
      <c r="DA98" s="34">
        <v>1</v>
      </c>
      <c r="DB98" s="34"/>
      <c r="DC98" s="34">
        <v>0</v>
      </c>
      <c r="DD98" s="34">
        <v>0</v>
      </c>
      <c r="DE98" s="34">
        <v>0</v>
      </c>
      <c r="DF98" s="34">
        <v>0</v>
      </c>
      <c r="DG98" s="34">
        <v>0</v>
      </c>
      <c r="DH98" s="34"/>
      <c r="DI98" s="34"/>
      <c r="DJ98" s="34"/>
      <c r="DK98" s="34"/>
      <c r="DL98" s="34"/>
      <c r="DM98" s="34"/>
      <c r="DN98" s="34"/>
      <c r="DO98" s="34"/>
      <c r="DP98" s="34">
        <v>1</v>
      </c>
      <c r="DQ98" s="34">
        <v>1</v>
      </c>
      <c r="DR98" s="34">
        <v>1</v>
      </c>
      <c r="DS98" s="34">
        <v>0</v>
      </c>
      <c r="DT98" s="34">
        <v>0</v>
      </c>
      <c r="DU98" s="34">
        <v>0</v>
      </c>
      <c r="DV98" s="34">
        <v>0</v>
      </c>
      <c r="DW98" s="34">
        <v>0</v>
      </c>
      <c r="DX98" s="34">
        <v>0</v>
      </c>
      <c r="DY98" s="34">
        <v>0</v>
      </c>
      <c r="DZ98" s="34">
        <v>0</v>
      </c>
      <c r="EA98" s="34">
        <v>0</v>
      </c>
      <c r="EB98" s="34">
        <v>0</v>
      </c>
      <c r="EC98" s="34">
        <v>0</v>
      </c>
      <c r="ED98" s="34">
        <v>0</v>
      </c>
      <c r="EE98" s="34">
        <v>0</v>
      </c>
      <c r="EF98" s="34">
        <v>0</v>
      </c>
      <c r="EG98" s="34">
        <v>0</v>
      </c>
      <c r="EH98" s="34">
        <v>0</v>
      </c>
      <c r="EI98" s="34">
        <v>0</v>
      </c>
      <c r="EJ98" s="34">
        <v>0</v>
      </c>
      <c r="EK98" s="34">
        <v>0</v>
      </c>
      <c r="EL98" s="34">
        <v>0</v>
      </c>
      <c r="EM98" s="34"/>
      <c r="EN98" s="34">
        <v>0</v>
      </c>
      <c r="EO98" s="34">
        <v>0</v>
      </c>
      <c r="EP98" s="34">
        <v>0</v>
      </c>
      <c r="EQ98" s="34">
        <v>0</v>
      </c>
      <c r="ER98" s="34">
        <v>0</v>
      </c>
      <c r="ES98" s="34">
        <v>0</v>
      </c>
      <c r="ET98" s="34">
        <v>0</v>
      </c>
      <c r="EU98" s="34">
        <v>0</v>
      </c>
      <c r="EV98" s="34">
        <v>0</v>
      </c>
      <c r="EW98" s="34">
        <v>0</v>
      </c>
      <c r="EX98" s="34">
        <v>0</v>
      </c>
      <c r="EY98" s="34">
        <v>0</v>
      </c>
      <c r="EZ98" s="34">
        <v>0</v>
      </c>
      <c r="FA98" s="34">
        <v>1</v>
      </c>
      <c r="FB98" s="34">
        <v>1</v>
      </c>
      <c r="FC98" s="34">
        <v>0</v>
      </c>
      <c r="FD98" s="34">
        <v>0</v>
      </c>
      <c r="FE98" s="34">
        <v>0</v>
      </c>
      <c r="FF98" s="34">
        <v>0</v>
      </c>
      <c r="FG98" s="34">
        <v>1</v>
      </c>
      <c r="FH98" s="34">
        <v>0</v>
      </c>
      <c r="FI98" s="34">
        <v>1</v>
      </c>
      <c r="FJ98" s="34">
        <v>0</v>
      </c>
      <c r="FK98" s="34">
        <v>0</v>
      </c>
      <c r="FL98" s="34">
        <v>1</v>
      </c>
      <c r="FM98" s="34">
        <v>0</v>
      </c>
      <c r="FN98" s="34">
        <v>0</v>
      </c>
      <c r="FO98" s="34">
        <v>0</v>
      </c>
      <c r="FP98" s="34">
        <v>0</v>
      </c>
      <c r="FQ98" s="34">
        <v>0</v>
      </c>
      <c r="FR98" s="34">
        <v>0</v>
      </c>
      <c r="FS98" s="34">
        <v>0</v>
      </c>
      <c r="FT98" s="34">
        <v>0</v>
      </c>
      <c r="FU98" s="34">
        <v>0</v>
      </c>
      <c r="FV98" s="34">
        <v>0</v>
      </c>
      <c r="FW98" s="34">
        <v>0</v>
      </c>
      <c r="FX98" s="34">
        <v>1</v>
      </c>
      <c r="FY98" s="34">
        <v>1</v>
      </c>
      <c r="FZ98" s="34">
        <v>0</v>
      </c>
      <c r="GA98" s="34">
        <v>0</v>
      </c>
      <c r="GB98" s="34">
        <v>0</v>
      </c>
      <c r="GC98" s="34">
        <v>1</v>
      </c>
      <c r="GD98" s="34">
        <v>1</v>
      </c>
      <c r="GE98" s="34">
        <v>1</v>
      </c>
      <c r="GF98" s="34">
        <v>1</v>
      </c>
      <c r="GG98" s="34">
        <v>0</v>
      </c>
      <c r="GH98" s="34">
        <v>0</v>
      </c>
      <c r="GI98" s="34">
        <v>1</v>
      </c>
      <c r="GJ98" s="34">
        <v>1</v>
      </c>
      <c r="GK98" s="34">
        <v>1</v>
      </c>
      <c r="GL98" s="34">
        <v>0</v>
      </c>
      <c r="GM98" s="34">
        <v>1</v>
      </c>
      <c r="GN98" s="34">
        <v>0</v>
      </c>
      <c r="GO98" s="34">
        <v>0</v>
      </c>
      <c r="GP98" s="34">
        <v>1</v>
      </c>
      <c r="GQ98" s="34">
        <v>0</v>
      </c>
      <c r="GR98" s="34">
        <v>0</v>
      </c>
      <c r="GS98" s="34">
        <v>0</v>
      </c>
      <c r="GT98" s="34">
        <v>1</v>
      </c>
      <c r="GU98" s="34">
        <v>1</v>
      </c>
      <c r="GV98" s="34">
        <v>1</v>
      </c>
      <c r="GW98" s="34">
        <v>1</v>
      </c>
      <c r="GX98" s="34">
        <v>1</v>
      </c>
      <c r="GY98" s="34">
        <v>1</v>
      </c>
      <c r="GZ98" s="34">
        <v>1</v>
      </c>
      <c r="HA98" s="34">
        <v>1</v>
      </c>
      <c r="HB98" s="34">
        <v>0</v>
      </c>
      <c r="HC98" s="34">
        <v>0</v>
      </c>
      <c r="HD98" s="34">
        <v>0</v>
      </c>
      <c r="HE98" s="34">
        <v>0</v>
      </c>
      <c r="HF98" s="34">
        <v>0</v>
      </c>
      <c r="HG98" s="34">
        <v>0</v>
      </c>
      <c r="HH98" s="34">
        <v>0</v>
      </c>
      <c r="HI98" s="34">
        <v>0</v>
      </c>
      <c r="HJ98" s="34">
        <v>0</v>
      </c>
      <c r="HK98" s="34">
        <v>0</v>
      </c>
      <c r="HL98" s="34">
        <v>0</v>
      </c>
      <c r="HM98" s="34">
        <v>0</v>
      </c>
      <c r="HN98" s="34">
        <v>0</v>
      </c>
      <c r="HO98" s="34">
        <v>0</v>
      </c>
      <c r="HP98" s="34">
        <v>0</v>
      </c>
      <c r="HQ98" s="34">
        <v>0</v>
      </c>
      <c r="HR98" s="34">
        <v>0</v>
      </c>
      <c r="HS98" s="34">
        <v>0</v>
      </c>
      <c r="HT98" s="34">
        <v>0</v>
      </c>
      <c r="HU98" s="34">
        <v>0</v>
      </c>
      <c r="HV98" s="34">
        <v>0</v>
      </c>
      <c r="HW98" s="34">
        <v>0</v>
      </c>
      <c r="HX98" s="34">
        <v>1</v>
      </c>
      <c r="HY98" s="34">
        <v>0</v>
      </c>
      <c r="HZ98" s="34">
        <v>0</v>
      </c>
      <c r="IA98" s="34">
        <v>0</v>
      </c>
      <c r="IB98" s="34">
        <v>1</v>
      </c>
      <c r="IC98" s="34">
        <v>1</v>
      </c>
      <c r="ID98" s="34">
        <v>1</v>
      </c>
      <c r="IE98" s="34">
        <v>1</v>
      </c>
      <c r="IF98" s="34">
        <v>1</v>
      </c>
      <c r="IG98" s="34">
        <v>1</v>
      </c>
      <c r="IH98" s="34">
        <v>0</v>
      </c>
      <c r="II98" s="34">
        <v>0</v>
      </c>
      <c r="IJ98" s="34">
        <v>0</v>
      </c>
      <c r="IK98" s="34">
        <v>0</v>
      </c>
      <c r="IL98" s="34">
        <v>1</v>
      </c>
      <c r="IM98" s="34">
        <v>0</v>
      </c>
      <c r="IN98" s="34">
        <v>1</v>
      </c>
      <c r="IO98" s="34">
        <v>0</v>
      </c>
      <c r="IP98" s="34">
        <v>0</v>
      </c>
      <c r="IQ98" s="34">
        <v>1</v>
      </c>
      <c r="IR98" s="34">
        <v>0</v>
      </c>
      <c r="IS98" s="34">
        <v>1</v>
      </c>
      <c r="IT98" s="34">
        <v>0</v>
      </c>
      <c r="IU98" s="34">
        <v>1</v>
      </c>
      <c r="IV98" s="34">
        <v>0</v>
      </c>
      <c r="IW98" s="34">
        <v>0</v>
      </c>
      <c r="IX98" s="34">
        <v>1</v>
      </c>
      <c r="IY98" s="34">
        <v>0</v>
      </c>
      <c r="IZ98" s="34">
        <v>0</v>
      </c>
      <c r="JA98" s="34">
        <v>0</v>
      </c>
      <c r="JB98" s="34">
        <v>0</v>
      </c>
      <c r="JC98" s="34">
        <v>0</v>
      </c>
      <c r="JD98" s="34">
        <v>1</v>
      </c>
      <c r="JE98" s="34">
        <v>1</v>
      </c>
      <c r="JF98" s="34">
        <v>1</v>
      </c>
      <c r="JG98" s="34">
        <v>2</v>
      </c>
      <c r="JH98" s="46">
        <v>2</v>
      </c>
      <c r="JI98" s="46">
        <v>2</v>
      </c>
      <c r="JJ98" s="46">
        <v>1</v>
      </c>
      <c r="JK98" s="46">
        <v>2</v>
      </c>
      <c r="JL98" s="35">
        <v>2</v>
      </c>
      <c r="JM98" s="35">
        <v>1</v>
      </c>
      <c r="JN98" s="46">
        <v>1</v>
      </c>
      <c r="JO98" s="46">
        <v>1</v>
      </c>
      <c r="JP98" s="35">
        <v>1</v>
      </c>
      <c r="JQ98" s="35">
        <v>2</v>
      </c>
      <c r="JR98" s="46">
        <v>1</v>
      </c>
      <c r="JS98" s="35">
        <v>0</v>
      </c>
      <c r="JT98" s="35">
        <v>1</v>
      </c>
      <c r="JU98" s="35">
        <v>3</v>
      </c>
      <c r="JV98" s="35">
        <v>1</v>
      </c>
      <c r="JW98" s="35">
        <v>1</v>
      </c>
      <c r="JX98" s="35">
        <v>1</v>
      </c>
      <c r="JY98" s="35">
        <v>1</v>
      </c>
      <c r="JZ98" s="35">
        <v>3</v>
      </c>
      <c r="KA98" s="35">
        <v>3</v>
      </c>
      <c r="KB98" s="35">
        <v>1</v>
      </c>
      <c r="KC98" s="35">
        <v>0</v>
      </c>
      <c r="KD98" s="46">
        <v>1</v>
      </c>
      <c r="KE98" s="35">
        <v>1</v>
      </c>
      <c r="KF98" s="35">
        <v>1</v>
      </c>
      <c r="KG98" s="36">
        <v>1</v>
      </c>
      <c r="KH98" s="36">
        <v>1</v>
      </c>
      <c r="KI98" s="36">
        <v>1</v>
      </c>
      <c r="KJ98" s="36">
        <v>1</v>
      </c>
      <c r="KK98" s="36">
        <v>1</v>
      </c>
      <c r="KL98" s="36">
        <v>1</v>
      </c>
      <c r="KM98" s="36">
        <v>1</v>
      </c>
      <c r="KN98" s="36">
        <v>1</v>
      </c>
      <c r="KO98" s="36"/>
      <c r="KP98" s="36">
        <v>1</v>
      </c>
      <c r="KQ98" s="36">
        <v>1</v>
      </c>
      <c r="KR98" s="36">
        <v>1</v>
      </c>
      <c r="KS98" s="36">
        <v>1</v>
      </c>
      <c r="KT98" s="36">
        <v>1</v>
      </c>
      <c r="KU98" s="36">
        <v>0</v>
      </c>
      <c r="KV98" s="36">
        <v>3</v>
      </c>
      <c r="KW98" s="36">
        <v>0</v>
      </c>
      <c r="KX98" s="36">
        <v>3</v>
      </c>
      <c r="KY98" s="36">
        <v>0</v>
      </c>
      <c r="KZ98" s="36">
        <v>3</v>
      </c>
      <c r="LA98" s="36">
        <v>0</v>
      </c>
      <c r="LB98" s="36">
        <v>3</v>
      </c>
      <c r="LC98" s="36">
        <v>0</v>
      </c>
      <c r="LD98" s="36">
        <v>3</v>
      </c>
      <c r="LE98" s="36">
        <v>0</v>
      </c>
      <c r="LF98" s="36">
        <v>1</v>
      </c>
      <c r="LG98" s="36">
        <v>1</v>
      </c>
      <c r="LH98" s="36">
        <v>1</v>
      </c>
      <c r="LI98" s="36">
        <v>0</v>
      </c>
      <c r="LJ98" s="36">
        <v>1</v>
      </c>
      <c r="LK98" s="36">
        <v>0</v>
      </c>
      <c r="LL98" s="36">
        <v>1</v>
      </c>
      <c r="LM98" s="36">
        <v>1</v>
      </c>
      <c r="LN98" s="36">
        <v>1</v>
      </c>
      <c r="LO98" s="36">
        <v>1</v>
      </c>
      <c r="LP98" s="36">
        <v>1</v>
      </c>
      <c r="LQ98" s="36">
        <v>1</v>
      </c>
      <c r="LR98" s="36">
        <v>0</v>
      </c>
      <c r="LS98" s="36">
        <v>1</v>
      </c>
      <c r="LT98" s="36">
        <v>1</v>
      </c>
      <c r="LU98" s="36">
        <v>1</v>
      </c>
      <c r="LV98" s="36">
        <v>1</v>
      </c>
      <c r="LW98" s="36">
        <v>1</v>
      </c>
      <c r="LX98" s="36">
        <v>1</v>
      </c>
      <c r="LY98" s="36">
        <v>0</v>
      </c>
      <c r="LZ98" s="36">
        <v>1</v>
      </c>
      <c r="MA98" s="36">
        <v>1</v>
      </c>
      <c r="MB98" s="36">
        <v>1</v>
      </c>
      <c r="MC98" s="36">
        <v>1</v>
      </c>
      <c r="MD98" s="36">
        <v>1</v>
      </c>
      <c r="ME98" s="36">
        <v>1</v>
      </c>
      <c r="MF98" s="36">
        <v>1</v>
      </c>
      <c r="MG98" s="36">
        <v>1</v>
      </c>
      <c r="MH98" s="36">
        <v>2</v>
      </c>
      <c r="MI98" s="36">
        <v>1</v>
      </c>
      <c r="MJ98" s="36">
        <v>1</v>
      </c>
      <c r="MK98" s="36">
        <v>1</v>
      </c>
      <c r="ML98" s="36">
        <v>1</v>
      </c>
      <c r="MM98" s="36">
        <v>1</v>
      </c>
      <c r="MN98" s="36">
        <v>1</v>
      </c>
      <c r="MO98" s="36">
        <v>1</v>
      </c>
      <c r="MP98" s="36">
        <v>0</v>
      </c>
      <c r="MQ98" s="36">
        <v>1</v>
      </c>
      <c r="MR98" s="36">
        <v>1</v>
      </c>
      <c r="MS98" s="36">
        <v>1</v>
      </c>
      <c r="MT98" s="36">
        <v>1</v>
      </c>
      <c r="MU98" s="36">
        <v>1</v>
      </c>
      <c r="MV98" s="36">
        <v>0</v>
      </c>
      <c r="MW98" s="36">
        <v>1</v>
      </c>
      <c r="MX98" s="36"/>
      <c r="MY98" s="37">
        <v>1</v>
      </c>
      <c r="MZ98" s="37">
        <v>1</v>
      </c>
      <c r="NA98" s="37">
        <v>1</v>
      </c>
      <c r="NB98" s="37">
        <v>1</v>
      </c>
      <c r="NC98" s="37">
        <v>1</v>
      </c>
      <c r="ND98" s="37">
        <v>0</v>
      </c>
      <c r="NE98" s="46">
        <v>0</v>
      </c>
      <c r="NF98" s="46">
        <v>0</v>
      </c>
      <c r="NG98" s="37">
        <v>1</v>
      </c>
      <c r="NH98" s="37">
        <v>1</v>
      </c>
      <c r="NI98" s="37">
        <v>1</v>
      </c>
      <c r="NJ98" s="37">
        <v>1</v>
      </c>
    </row>
    <row r="99" spans="1:374" x14ac:dyDescent="0.25">
      <c r="A99" s="2">
        <v>155</v>
      </c>
      <c r="B99" s="2" t="s">
        <v>114</v>
      </c>
      <c r="C99" s="31">
        <v>44077.662499999999</v>
      </c>
      <c r="D99" s="32" t="s">
        <v>309</v>
      </c>
      <c r="E99" s="32" t="s">
        <v>535</v>
      </c>
      <c r="F99" s="32" t="s">
        <v>536</v>
      </c>
      <c r="G99" s="32" t="s">
        <v>537</v>
      </c>
      <c r="H99" s="33" t="s">
        <v>223</v>
      </c>
      <c r="I99" s="33" t="s">
        <v>281</v>
      </c>
      <c r="J99" s="33" t="s">
        <v>538</v>
      </c>
      <c r="K99" s="33">
        <v>1</v>
      </c>
      <c r="L99" s="33">
        <v>14</v>
      </c>
      <c r="M99" s="33">
        <v>2</v>
      </c>
      <c r="N99" s="33"/>
      <c r="O99" s="33">
        <v>2</v>
      </c>
      <c r="P99" s="33"/>
      <c r="Q99" s="33"/>
      <c r="R99" s="33"/>
      <c r="S99" s="33"/>
      <c r="T99" s="33"/>
      <c r="U99" s="33"/>
      <c r="V99" s="33"/>
      <c r="W99" s="33"/>
      <c r="X99" s="33"/>
      <c r="Y99" s="33"/>
      <c r="Z99" s="33">
        <v>4</v>
      </c>
      <c r="AA99" s="33"/>
      <c r="AB99" s="33"/>
      <c r="AC99" s="33"/>
      <c r="AD99" s="33"/>
      <c r="AE99" s="33"/>
      <c r="AF99" s="33"/>
      <c r="AG99" s="33"/>
      <c r="AH99" s="33"/>
      <c r="AI99" s="33"/>
      <c r="AJ99" s="33"/>
      <c r="AK99" s="33"/>
      <c r="AL99" s="33"/>
      <c r="AM99" s="33"/>
      <c r="AN99" s="33"/>
      <c r="AO99" s="33"/>
      <c r="AP99" s="33"/>
      <c r="AQ99" s="33"/>
      <c r="AR99" s="33"/>
      <c r="AS99" s="33"/>
      <c r="AT99" s="33"/>
      <c r="AU99" s="33"/>
      <c r="AV99" s="33"/>
      <c r="AW99" s="33">
        <v>2</v>
      </c>
      <c r="AX99" s="33">
        <v>1</v>
      </c>
      <c r="AY99" s="33">
        <v>1</v>
      </c>
      <c r="AZ99" s="34">
        <v>1</v>
      </c>
      <c r="BA99" s="34">
        <v>1</v>
      </c>
      <c r="BB99" s="34">
        <v>0</v>
      </c>
      <c r="BC99" s="34">
        <v>0</v>
      </c>
      <c r="BD99" s="34">
        <v>0</v>
      </c>
      <c r="BE99" s="34">
        <v>1</v>
      </c>
      <c r="BF99" s="34">
        <v>1</v>
      </c>
      <c r="BG99" s="34">
        <v>0</v>
      </c>
      <c r="BH99" s="34">
        <v>1</v>
      </c>
      <c r="BI99" s="34">
        <v>0</v>
      </c>
      <c r="BJ99" s="34">
        <v>0</v>
      </c>
      <c r="BK99" s="34">
        <v>1</v>
      </c>
      <c r="BL99" s="34">
        <v>1</v>
      </c>
      <c r="BM99" s="34"/>
      <c r="BN99" s="34">
        <v>0</v>
      </c>
      <c r="BO99" s="34">
        <v>0</v>
      </c>
      <c r="BP99" s="34">
        <v>0</v>
      </c>
      <c r="BQ99" s="34">
        <v>0</v>
      </c>
      <c r="BR99" s="34">
        <v>0</v>
      </c>
      <c r="BS99" s="34">
        <v>0</v>
      </c>
      <c r="BT99" s="34">
        <v>0</v>
      </c>
      <c r="BU99" s="34">
        <v>0</v>
      </c>
      <c r="BV99" s="34">
        <v>0</v>
      </c>
      <c r="BW99" s="34">
        <v>1</v>
      </c>
      <c r="BX99" s="34">
        <v>0</v>
      </c>
      <c r="BY99" s="34">
        <v>0</v>
      </c>
      <c r="BZ99" s="34">
        <v>0</v>
      </c>
      <c r="CA99" s="34">
        <v>0</v>
      </c>
      <c r="CB99" s="34">
        <v>0</v>
      </c>
      <c r="CC99" s="34">
        <v>1</v>
      </c>
      <c r="CD99" s="34">
        <v>0</v>
      </c>
      <c r="CE99" s="34">
        <v>1</v>
      </c>
      <c r="CF99" s="34">
        <v>0</v>
      </c>
      <c r="CG99" s="34">
        <v>0</v>
      </c>
      <c r="CH99" s="34">
        <v>1</v>
      </c>
      <c r="CI99" s="34">
        <v>0</v>
      </c>
      <c r="CJ99" s="34">
        <v>0</v>
      </c>
      <c r="CK99" s="34">
        <v>0</v>
      </c>
      <c r="CL99" s="34">
        <v>0</v>
      </c>
      <c r="CM99" s="34">
        <v>0</v>
      </c>
      <c r="CN99" s="34">
        <v>0</v>
      </c>
      <c r="CO99" s="34">
        <v>0</v>
      </c>
      <c r="CP99" s="34">
        <v>0</v>
      </c>
      <c r="CQ99" s="34">
        <v>0</v>
      </c>
      <c r="CR99" s="34">
        <v>0</v>
      </c>
      <c r="CS99" s="34">
        <v>1</v>
      </c>
      <c r="CT99" s="34">
        <v>1</v>
      </c>
      <c r="CU99" s="34">
        <v>0</v>
      </c>
      <c r="CV99" s="34">
        <v>0</v>
      </c>
      <c r="CW99" s="34">
        <v>0</v>
      </c>
      <c r="CX99" s="34">
        <v>0</v>
      </c>
      <c r="CY99" s="34">
        <v>1</v>
      </c>
      <c r="CZ99" s="34">
        <v>0</v>
      </c>
      <c r="DA99" s="34">
        <v>1</v>
      </c>
      <c r="DB99" s="34"/>
      <c r="DC99" s="34">
        <v>0</v>
      </c>
      <c r="DD99" s="34">
        <v>0</v>
      </c>
      <c r="DE99" s="34">
        <v>1</v>
      </c>
      <c r="DF99" s="34">
        <v>0</v>
      </c>
      <c r="DG99" s="34">
        <v>0</v>
      </c>
      <c r="DH99" s="34"/>
      <c r="DI99" s="34"/>
      <c r="DJ99" s="34"/>
      <c r="DK99" s="34"/>
      <c r="DL99" s="34"/>
      <c r="DM99" s="34"/>
      <c r="DN99" s="34"/>
      <c r="DO99" s="34"/>
      <c r="DP99" s="34">
        <v>1</v>
      </c>
      <c r="DQ99" s="34">
        <v>1</v>
      </c>
      <c r="DR99" s="34">
        <v>1</v>
      </c>
      <c r="DS99" s="34">
        <v>1</v>
      </c>
      <c r="DT99" s="34">
        <v>0</v>
      </c>
      <c r="DU99" s="34">
        <v>1</v>
      </c>
      <c r="DV99" s="34">
        <v>0</v>
      </c>
      <c r="DW99" s="34">
        <v>0</v>
      </c>
      <c r="DX99" s="34">
        <v>0</v>
      </c>
      <c r="DY99" s="34">
        <v>1</v>
      </c>
      <c r="DZ99" s="34">
        <v>1</v>
      </c>
      <c r="EA99" s="34">
        <v>0</v>
      </c>
      <c r="EB99" s="34">
        <v>0</v>
      </c>
      <c r="EC99" s="34">
        <v>1</v>
      </c>
      <c r="ED99" s="34">
        <v>1</v>
      </c>
      <c r="EE99" s="34">
        <v>1</v>
      </c>
      <c r="EF99" s="34">
        <v>0</v>
      </c>
      <c r="EG99" s="34">
        <v>0</v>
      </c>
      <c r="EH99" s="34">
        <v>0</v>
      </c>
      <c r="EI99" s="34">
        <v>0</v>
      </c>
      <c r="EJ99" s="34">
        <v>1</v>
      </c>
      <c r="EK99" s="34">
        <v>0</v>
      </c>
      <c r="EL99" s="34">
        <v>0</v>
      </c>
      <c r="EM99" s="34"/>
      <c r="EN99" s="34">
        <v>0</v>
      </c>
      <c r="EO99" s="34">
        <v>0</v>
      </c>
      <c r="EP99" s="34">
        <v>1</v>
      </c>
      <c r="EQ99" s="34">
        <v>0</v>
      </c>
      <c r="ER99" s="34">
        <v>0</v>
      </c>
      <c r="ES99" s="34">
        <v>0</v>
      </c>
      <c r="ET99" s="34">
        <v>0</v>
      </c>
      <c r="EU99" s="34">
        <v>0</v>
      </c>
      <c r="EV99" s="34">
        <v>0</v>
      </c>
      <c r="EW99" s="34">
        <v>0</v>
      </c>
      <c r="EX99" s="34">
        <v>0</v>
      </c>
      <c r="EY99" s="34">
        <v>0</v>
      </c>
      <c r="EZ99" s="34">
        <v>0</v>
      </c>
      <c r="FA99" s="34">
        <v>1</v>
      </c>
      <c r="FB99" s="34">
        <v>1</v>
      </c>
      <c r="FC99" s="34">
        <v>0</v>
      </c>
      <c r="FD99" s="34">
        <v>0</v>
      </c>
      <c r="FE99" s="34">
        <v>0</v>
      </c>
      <c r="FF99" s="34">
        <v>1</v>
      </c>
      <c r="FG99" s="34">
        <v>1</v>
      </c>
      <c r="FH99" s="34">
        <v>0</v>
      </c>
      <c r="FI99" s="34">
        <v>1</v>
      </c>
      <c r="FJ99" s="34">
        <v>0</v>
      </c>
      <c r="FK99" s="34">
        <v>0</v>
      </c>
      <c r="FL99" s="34">
        <v>1</v>
      </c>
      <c r="FM99" s="34">
        <v>1</v>
      </c>
      <c r="FN99" s="34">
        <v>0</v>
      </c>
      <c r="FO99" s="34">
        <v>0</v>
      </c>
      <c r="FP99" s="34">
        <v>0</v>
      </c>
      <c r="FQ99" s="34">
        <v>0</v>
      </c>
      <c r="FR99" s="34">
        <v>0</v>
      </c>
      <c r="FS99" s="34">
        <v>0</v>
      </c>
      <c r="FT99" s="34">
        <v>0</v>
      </c>
      <c r="FU99" s="34">
        <v>0</v>
      </c>
      <c r="FV99" s="34">
        <v>0</v>
      </c>
      <c r="FW99" s="34">
        <v>1</v>
      </c>
      <c r="FX99" s="34">
        <v>1</v>
      </c>
      <c r="FY99" s="34">
        <v>1</v>
      </c>
      <c r="FZ99" s="34">
        <v>0</v>
      </c>
      <c r="GA99" s="34">
        <v>0</v>
      </c>
      <c r="GB99" s="34">
        <v>0</v>
      </c>
      <c r="GC99" s="34">
        <v>1</v>
      </c>
      <c r="GD99" s="34">
        <v>1</v>
      </c>
      <c r="GE99" s="34">
        <v>0</v>
      </c>
      <c r="GF99" s="34">
        <v>1</v>
      </c>
      <c r="GG99" s="34">
        <v>0</v>
      </c>
      <c r="GH99" s="34">
        <v>0</v>
      </c>
      <c r="GI99" s="34">
        <v>1</v>
      </c>
      <c r="GJ99" s="34">
        <v>1</v>
      </c>
      <c r="GK99" s="34">
        <v>0</v>
      </c>
      <c r="GL99" s="34">
        <v>0</v>
      </c>
      <c r="GM99" s="34">
        <v>0</v>
      </c>
      <c r="GN99" s="34">
        <v>0</v>
      </c>
      <c r="GO99" s="34">
        <v>0</v>
      </c>
      <c r="GP99" s="34">
        <v>0</v>
      </c>
      <c r="GQ99" s="34">
        <v>0</v>
      </c>
      <c r="GR99" s="34">
        <v>0</v>
      </c>
      <c r="GS99" s="34">
        <v>0</v>
      </c>
      <c r="GT99" s="34">
        <v>1</v>
      </c>
      <c r="GU99" s="34">
        <v>1</v>
      </c>
      <c r="GV99" s="34">
        <v>1</v>
      </c>
      <c r="GW99" s="34">
        <v>1</v>
      </c>
      <c r="GX99" s="34">
        <v>1</v>
      </c>
      <c r="GY99" s="34">
        <v>1</v>
      </c>
      <c r="GZ99" s="34">
        <v>1</v>
      </c>
      <c r="HA99" s="34">
        <v>1</v>
      </c>
      <c r="HB99" s="34">
        <v>1</v>
      </c>
      <c r="HC99" s="34">
        <v>0</v>
      </c>
      <c r="HD99" s="34">
        <v>0</v>
      </c>
      <c r="HE99" s="34">
        <v>0</v>
      </c>
      <c r="HF99" s="34">
        <v>0</v>
      </c>
      <c r="HG99" s="34">
        <v>1</v>
      </c>
      <c r="HH99" s="34">
        <v>1</v>
      </c>
      <c r="HI99" s="34">
        <v>0</v>
      </c>
      <c r="HJ99" s="34">
        <v>1</v>
      </c>
      <c r="HK99" s="34">
        <v>0</v>
      </c>
      <c r="HL99" s="34">
        <v>0</v>
      </c>
      <c r="HM99" s="34">
        <v>1</v>
      </c>
      <c r="HN99" s="34">
        <v>1</v>
      </c>
      <c r="HO99" s="34">
        <v>0</v>
      </c>
      <c r="HP99" s="34">
        <v>0</v>
      </c>
      <c r="HQ99" s="34">
        <v>0</v>
      </c>
      <c r="HR99" s="34">
        <v>0</v>
      </c>
      <c r="HS99" s="34">
        <v>0</v>
      </c>
      <c r="HT99" s="34">
        <v>0</v>
      </c>
      <c r="HU99" s="34">
        <v>0</v>
      </c>
      <c r="HV99" s="34">
        <v>0</v>
      </c>
      <c r="HW99" s="34">
        <v>0</v>
      </c>
      <c r="HX99" s="34">
        <v>1</v>
      </c>
      <c r="HY99" s="34">
        <v>1</v>
      </c>
      <c r="HZ99" s="34">
        <v>0</v>
      </c>
      <c r="IA99" s="34">
        <v>0</v>
      </c>
      <c r="IB99" s="34">
        <v>1</v>
      </c>
      <c r="IC99" s="34">
        <v>1</v>
      </c>
      <c r="ID99" s="34">
        <v>1</v>
      </c>
      <c r="IE99" s="34">
        <v>1</v>
      </c>
      <c r="IF99" s="34">
        <v>1</v>
      </c>
      <c r="IG99" s="34">
        <v>0</v>
      </c>
      <c r="IH99" s="34">
        <v>0</v>
      </c>
      <c r="II99" s="34">
        <v>0</v>
      </c>
      <c r="IJ99" s="34">
        <v>0</v>
      </c>
      <c r="IK99" s="34">
        <v>0</v>
      </c>
      <c r="IL99" s="34">
        <v>1</v>
      </c>
      <c r="IM99" s="34">
        <v>0</v>
      </c>
      <c r="IN99" s="34">
        <v>1</v>
      </c>
      <c r="IO99" s="34">
        <v>0</v>
      </c>
      <c r="IP99" s="34">
        <v>0</v>
      </c>
      <c r="IQ99" s="34">
        <v>0</v>
      </c>
      <c r="IR99" s="34">
        <v>0</v>
      </c>
      <c r="IS99" s="34">
        <v>0</v>
      </c>
      <c r="IT99" s="34">
        <v>0</v>
      </c>
      <c r="IU99" s="34">
        <v>0</v>
      </c>
      <c r="IV99" s="34">
        <v>0</v>
      </c>
      <c r="IW99" s="34">
        <v>0</v>
      </c>
      <c r="IX99" s="34">
        <v>0</v>
      </c>
      <c r="IY99" s="34">
        <v>0</v>
      </c>
      <c r="IZ99" s="34">
        <v>0</v>
      </c>
      <c r="JA99" s="34">
        <v>0</v>
      </c>
      <c r="JB99" s="34">
        <v>1</v>
      </c>
      <c r="JC99" s="34">
        <v>1</v>
      </c>
      <c r="JD99" s="34">
        <v>2</v>
      </c>
      <c r="JE99" s="34">
        <v>1</v>
      </c>
      <c r="JF99" s="34">
        <v>1</v>
      </c>
      <c r="JG99" s="34">
        <v>2</v>
      </c>
      <c r="JH99" s="46">
        <v>2</v>
      </c>
      <c r="JI99" s="46">
        <v>2</v>
      </c>
      <c r="JJ99" s="46">
        <v>1</v>
      </c>
      <c r="JK99" s="46">
        <v>1</v>
      </c>
      <c r="JL99" s="35">
        <v>1</v>
      </c>
      <c r="JM99" s="35">
        <v>1</v>
      </c>
      <c r="JN99" s="46">
        <v>1</v>
      </c>
      <c r="JO99" s="46">
        <v>1</v>
      </c>
      <c r="JP99" s="35">
        <v>1</v>
      </c>
      <c r="JQ99" s="35">
        <v>2</v>
      </c>
      <c r="JR99" s="46">
        <v>1</v>
      </c>
      <c r="JS99" s="35">
        <v>0</v>
      </c>
      <c r="JT99" s="35">
        <v>1</v>
      </c>
      <c r="JU99" s="35">
        <v>3</v>
      </c>
      <c r="JV99" s="35">
        <v>1</v>
      </c>
      <c r="JW99" s="35">
        <v>1</v>
      </c>
      <c r="JX99" s="35">
        <v>3</v>
      </c>
      <c r="JY99" s="35">
        <v>3</v>
      </c>
      <c r="JZ99" s="35">
        <v>3</v>
      </c>
      <c r="KA99" s="35">
        <v>3</v>
      </c>
      <c r="KB99" s="35">
        <v>3</v>
      </c>
      <c r="KC99" s="35">
        <v>0</v>
      </c>
      <c r="KD99" s="46">
        <v>1</v>
      </c>
      <c r="KE99" s="35">
        <v>1</v>
      </c>
      <c r="KF99" s="35">
        <v>1</v>
      </c>
      <c r="KG99" s="36">
        <v>1</v>
      </c>
      <c r="KH99" s="36">
        <v>1</v>
      </c>
      <c r="KI99" s="36">
        <v>3</v>
      </c>
      <c r="KJ99" s="36">
        <v>1</v>
      </c>
      <c r="KK99" s="36">
        <v>1</v>
      </c>
      <c r="KL99" s="36">
        <v>1</v>
      </c>
      <c r="KM99" s="36">
        <v>1</v>
      </c>
      <c r="KN99" s="36">
        <v>3</v>
      </c>
      <c r="KO99" s="36"/>
      <c r="KP99" s="36">
        <v>3</v>
      </c>
      <c r="KQ99" s="36">
        <v>1</v>
      </c>
      <c r="KR99" s="36">
        <v>1</v>
      </c>
      <c r="KS99" s="36">
        <v>1</v>
      </c>
      <c r="KT99" s="36">
        <v>3</v>
      </c>
      <c r="KU99" s="36">
        <v>0</v>
      </c>
      <c r="KV99" s="36">
        <v>3</v>
      </c>
      <c r="KW99" s="36">
        <v>0</v>
      </c>
      <c r="KX99" s="36">
        <v>3</v>
      </c>
      <c r="KY99" s="36">
        <v>0</v>
      </c>
      <c r="KZ99" s="36">
        <v>3</v>
      </c>
      <c r="LA99" s="36">
        <v>0</v>
      </c>
      <c r="LB99" s="36">
        <v>3</v>
      </c>
      <c r="LC99" s="36">
        <v>0</v>
      </c>
      <c r="LD99" s="36">
        <v>3</v>
      </c>
      <c r="LE99" s="36">
        <v>0</v>
      </c>
      <c r="LF99" s="36">
        <v>1</v>
      </c>
      <c r="LG99" s="36">
        <v>1</v>
      </c>
      <c r="LH99" s="36">
        <v>2</v>
      </c>
      <c r="LI99" s="36">
        <v>0</v>
      </c>
      <c r="LJ99" s="36">
        <v>3</v>
      </c>
      <c r="LK99" s="36">
        <v>0</v>
      </c>
      <c r="LL99" s="36">
        <v>0</v>
      </c>
      <c r="LM99" s="36">
        <v>1</v>
      </c>
      <c r="LN99" s="36">
        <v>0</v>
      </c>
      <c r="LO99" s="36">
        <v>0</v>
      </c>
      <c r="LP99" s="36">
        <v>1</v>
      </c>
      <c r="LQ99" s="36">
        <v>1</v>
      </c>
      <c r="LR99" s="36">
        <v>0</v>
      </c>
      <c r="LS99" s="36">
        <v>1</v>
      </c>
      <c r="LT99" s="36">
        <v>1</v>
      </c>
      <c r="LU99" s="36">
        <v>1</v>
      </c>
      <c r="LV99" s="36">
        <v>1</v>
      </c>
      <c r="LW99" s="36">
        <v>1</v>
      </c>
      <c r="LX99" s="36">
        <v>1</v>
      </c>
      <c r="LY99" s="36">
        <v>0</v>
      </c>
      <c r="LZ99" s="36">
        <v>1</v>
      </c>
      <c r="MA99" s="36">
        <v>1</v>
      </c>
      <c r="MB99" s="36">
        <v>1</v>
      </c>
      <c r="MC99" s="36">
        <v>1</v>
      </c>
      <c r="MD99" s="36">
        <v>1</v>
      </c>
      <c r="ME99" s="36">
        <v>1</v>
      </c>
      <c r="MF99" s="36">
        <v>1</v>
      </c>
      <c r="MG99" s="36">
        <v>1</v>
      </c>
      <c r="MH99" s="36">
        <v>1</v>
      </c>
      <c r="MI99" s="36">
        <v>1</v>
      </c>
      <c r="MJ99" s="36">
        <v>1</v>
      </c>
      <c r="MK99" s="36">
        <v>1</v>
      </c>
      <c r="ML99" s="36">
        <v>1</v>
      </c>
      <c r="MM99" s="36">
        <v>1</v>
      </c>
      <c r="MN99" s="36">
        <v>1</v>
      </c>
      <c r="MO99" s="36">
        <v>1</v>
      </c>
      <c r="MP99" s="36">
        <v>1</v>
      </c>
      <c r="MQ99" s="36">
        <v>1</v>
      </c>
      <c r="MR99" s="36">
        <v>1</v>
      </c>
      <c r="MS99" s="36">
        <v>1</v>
      </c>
      <c r="MT99" s="36">
        <v>1</v>
      </c>
      <c r="MU99" s="36">
        <v>1</v>
      </c>
      <c r="MV99" s="36">
        <v>0</v>
      </c>
      <c r="MW99" s="36">
        <v>1</v>
      </c>
      <c r="MX99" s="36"/>
      <c r="MY99" s="37">
        <v>1</v>
      </c>
      <c r="MZ99" s="37">
        <v>1</v>
      </c>
      <c r="NA99" s="37">
        <v>1</v>
      </c>
      <c r="NB99" s="37">
        <v>1</v>
      </c>
      <c r="NC99" s="37">
        <v>1</v>
      </c>
      <c r="ND99" s="37">
        <v>0</v>
      </c>
      <c r="NE99" s="46">
        <v>0</v>
      </c>
      <c r="NF99" s="46">
        <v>0</v>
      </c>
      <c r="NG99" s="37">
        <v>1</v>
      </c>
      <c r="NH99" s="37">
        <v>0</v>
      </c>
      <c r="NI99" s="37">
        <v>1</v>
      </c>
      <c r="NJ99" s="37">
        <v>1</v>
      </c>
    </row>
    <row r="100" spans="1:374" x14ac:dyDescent="0.25">
      <c r="A100" s="2">
        <v>156</v>
      </c>
      <c r="B100" s="2" t="s">
        <v>114</v>
      </c>
      <c r="C100" s="31">
        <v>44077.697222222225</v>
      </c>
      <c r="D100" s="32" t="s">
        <v>309</v>
      </c>
      <c r="E100" s="32" t="s">
        <v>539</v>
      </c>
      <c r="F100" s="32" t="s">
        <v>540</v>
      </c>
      <c r="G100" s="32" t="s">
        <v>541</v>
      </c>
      <c r="H100" s="33" t="s">
        <v>230</v>
      </c>
      <c r="I100" s="33" t="s">
        <v>231</v>
      </c>
      <c r="J100" s="33" t="s">
        <v>542</v>
      </c>
      <c r="K100" s="33">
        <v>1</v>
      </c>
      <c r="L100" s="33">
        <v>114</v>
      </c>
      <c r="M100" s="33">
        <v>5</v>
      </c>
      <c r="N100" s="33"/>
      <c r="O100" s="33"/>
      <c r="P100" s="33"/>
      <c r="Q100" s="33"/>
      <c r="R100" s="33">
        <v>2</v>
      </c>
      <c r="S100" s="33"/>
      <c r="T100" s="33"/>
      <c r="U100" s="33"/>
      <c r="V100" s="33"/>
      <c r="W100" s="33"/>
      <c r="X100" s="33"/>
      <c r="Y100" s="33"/>
      <c r="Z100" s="33"/>
      <c r="AA100" s="33"/>
      <c r="AB100" s="33"/>
      <c r="AC100" s="33"/>
      <c r="AD100" s="33"/>
      <c r="AE100" s="33"/>
      <c r="AF100" s="33"/>
      <c r="AG100" s="33"/>
      <c r="AH100" s="33"/>
      <c r="AI100" s="33"/>
      <c r="AJ100" s="33"/>
      <c r="AK100" s="33"/>
      <c r="AL100" s="33"/>
      <c r="AM100" s="33"/>
      <c r="AN100" s="33"/>
      <c r="AO100" s="33">
        <v>6</v>
      </c>
      <c r="AP100" s="33"/>
      <c r="AQ100" s="33"/>
      <c r="AR100" s="33"/>
      <c r="AS100" s="33"/>
      <c r="AT100" s="33"/>
      <c r="AU100" s="33"/>
      <c r="AV100" s="33"/>
      <c r="AW100" s="33">
        <v>2</v>
      </c>
      <c r="AX100" s="33">
        <v>3</v>
      </c>
      <c r="AY100" s="33">
        <v>0</v>
      </c>
      <c r="AZ100" s="34">
        <v>1</v>
      </c>
      <c r="BA100" s="34">
        <v>0</v>
      </c>
      <c r="BB100" s="34">
        <v>0</v>
      </c>
      <c r="BC100" s="34">
        <v>0</v>
      </c>
      <c r="BD100" s="34">
        <v>0</v>
      </c>
      <c r="BE100" s="34">
        <v>0</v>
      </c>
      <c r="BF100" s="34">
        <v>0</v>
      </c>
      <c r="BG100" s="34">
        <v>0</v>
      </c>
      <c r="BH100" s="34">
        <v>0</v>
      </c>
      <c r="BI100" s="34">
        <v>0</v>
      </c>
      <c r="BJ100" s="34">
        <v>1</v>
      </c>
      <c r="BK100" s="34">
        <v>0</v>
      </c>
      <c r="BL100" s="34">
        <v>0</v>
      </c>
      <c r="BM100" s="34"/>
      <c r="BN100" s="34">
        <v>0</v>
      </c>
      <c r="BO100" s="34">
        <v>0</v>
      </c>
      <c r="BP100" s="34">
        <v>0</v>
      </c>
      <c r="BQ100" s="34">
        <v>0</v>
      </c>
      <c r="BR100" s="34">
        <v>0</v>
      </c>
      <c r="BS100" s="34">
        <v>0</v>
      </c>
      <c r="BT100" s="34">
        <v>0</v>
      </c>
      <c r="BU100" s="34">
        <v>0</v>
      </c>
      <c r="BV100" s="34">
        <v>0</v>
      </c>
      <c r="BW100" s="34">
        <v>1</v>
      </c>
      <c r="BX100" s="34">
        <v>0</v>
      </c>
      <c r="BY100" s="34">
        <v>0</v>
      </c>
      <c r="BZ100" s="34">
        <v>0</v>
      </c>
      <c r="CA100" s="34">
        <v>0</v>
      </c>
      <c r="CB100" s="34">
        <v>0</v>
      </c>
      <c r="CC100" s="34">
        <v>1</v>
      </c>
      <c r="CD100" s="34">
        <v>0</v>
      </c>
      <c r="CE100" s="34">
        <v>1</v>
      </c>
      <c r="CF100" s="34">
        <v>0</v>
      </c>
      <c r="CG100" s="34">
        <v>0</v>
      </c>
      <c r="CH100" s="34">
        <v>0</v>
      </c>
      <c r="CI100" s="34">
        <v>0</v>
      </c>
      <c r="CJ100" s="34">
        <v>0</v>
      </c>
      <c r="CK100" s="34">
        <v>0</v>
      </c>
      <c r="CL100" s="34">
        <v>0</v>
      </c>
      <c r="CM100" s="34">
        <v>0</v>
      </c>
      <c r="CN100" s="34">
        <v>0</v>
      </c>
      <c r="CO100" s="34">
        <v>0</v>
      </c>
      <c r="CP100" s="34">
        <v>0</v>
      </c>
      <c r="CQ100" s="34">
        <v>0</v>
      </c>
      <c r="CR100" s="34">
        <v>0</v>
      </c>
      <c r="CS100" s="34">
        <v>1</v>
      </c>
      <c r="CT100" s="34">
        <v>1</v>
      </c>
      <c r="CU100" s="34">
        <v>0</v>
      </c>
      <c r="CV100" s="34">
        <v>0</v>
      </c>
      <c r="CW100" s="34">
        <v>0</v>
      </c>
      <c r="CX100" s="34">
        <v>0</v>
      </c>
      <c r="CY100" s="34">
        <v>1</v>
      </c>
      <c r="CZ100" s="34">
        <v>0</v>
      </c>
      <c r="DA100" s="34">
        <v>1</v>
      </c>
      <c r="DB100" s="34"/>
      <c r="DC100" s="34">
        <v>0</v>
      </c>
      <c r="DD100" s="34">
        <v>0</v>
      </c>
      <c r="DE100" s="34">
        <v>2</v>
      </c>
      <c r="DF100" s="34">
        <v>0</v>
      </c>
      <c r="DG100" s="34">
        <v>0</v>
      </c>
      <c r="DH100" s="34"/>
      <c r="DI100" s="34"/>
      <c r="DJ100" s="34"/>
      <c r="DK100" s="34"/>
      <c r="DL100" s="34"/>
      <c r="DM100" s="34"/>
      <c r="DN100" s="34"/>
      <c r="DO100" s="34"/>
      <c r="DP100" s="34">
        <v>1</v>
      </c>
      <c r="DQ100" s="34">
        <v>1</v>
      </c>
      <c r="DR100" s="34">
        <v>1</v>
      </c>
      <c r="DS100" s="34">
        <v>0</v>
      </c>
      <c r="DT100" s="34">
        <v>0</v>
      </c>
      <c r="DU100" s="34">
        <v>0</v>
      </c>
      <c r="DV100" s="34">
        <v>0</v>
      </c>
      <c r="DW100" s="34">
        <v>0</v>
      </c>
      <c r="DX100" s="34">
        <v>0</v>
      </c>
      <c r="DY100" s="34">
        <v>0</v>
      </c>
      <c r="DZ100" s="34">
        <v>0</v>
      </c>
      <c r="EA100" s="34">
        <v>0</v>
      </c>
      <c r="EB100" s="34">
        <v>0</v>
      </c>
      <c r="EC100" s="34">
        <v>0</v>
      </c>
      <c r="ED100" s="34">
        <v>0</v>
      </c>
      <c r="EE100" s="34">
        <v>0</v>
      </c>
      <c r="EF100" s="34">
        <v>0</v>
      </c>
      <c r="EG100" s="34">
        <v>0</v>
      </c>
      <c r="EH100" s="34">
        <v>0</v>
      </c>
      <c r="EI100" s="34">
        <v>0</v>
      </c>
      <c r="EJ100" s="34">
        <v>0</v>
      </c>
      <c r="EK100" s="34">
        <v>0</v>
      </c>
      <c r="EL100" s="34">
        <v>0</v>
      </c>
      <c r="EM100" s="34"/>
      <c r="EN100" s="34">
        <v>0</v>
      </c>
      <c r="EO100" s="34">
        <v>0</v>
      </c>
      <c r="EP100" s="34">
        <v>0</v>
      </c>
      <c r="EQ100" s="34">
        <v>0</v>
      </c>
      <c r="ER100" s="34">
        <v>0</v>
      </c>
      <c r="ES100" s="34">
        <v>0</v>
      </c>
      <c r="ET100" s="34">
        <v>0</v>
      </c>
      <c r="EU100" s="34">
        <v>0</v>
      </c>
      <c r="EV100" s="34">
        <v>0</v>
      </c>
      <c r="EW100" s="34">
        <v>0</v>
      </c>
      <c r="EX100" s="34">
        <v>0</v>
      </c>
      <c r="EY100" s="34">
        <v>0</v>
      </c>
      <c r="EZ100" s="34">
        <v>0</v>
      </c>
      <c r="FA100" s="34">
        <v>1</v>
      </c>
      <c r="FB100" s="34">
        <v>1</v>
      </c>
      <c r="FC100" s="34">
        <v>0</v>
      </c>
      <c r="FD100" s="34">
        <v>0</v>
      </c>
      <c r="FE100" s="34">
        <v>0</v>
      </c>
      <c r="FF100" s="34">
        <v>0</v>
      </c>
      <c r="FG100" s="34">
        <v>1</v>
      </c>
      <c r="FH100" s="34">
        <v>0</v>
      </c>
      <c r="FI100" s="34">
        <v>0</v>
      </c>
      <c r="FJ100" s="34">
        <v>1</v>
      </c>
      <c r="FK100" s="34">
        <v>0</v>
      </c>
      <c r="FL100" s="34">
        <v>0</v>
      </c>
      <c r="FM100" s="34">
        <v>0</v>
      </c>
      <c r="FN100" s="34">
        <v>0</v>
      </c>
      <c r="FO100" s="34">
        <v>0</v>
      </c>
      <c r="FP100" s="34">
        <v>0</v>
      </c>
      <c r="FQ100" s="34">
        <v>0</v>
      </c>
      <c r="FR100" s="34">
        <v>0</v>
      </c>
      <c r="FS100" s="34">
        <v>0</v>
      </c>
      <c r="FT100" s="34">
        <v>0</v>
      </c>
      <c r="FU100" s="34">
        <v>0</v>
      </c>
      <c r="FV100" s="34">
        <v>0</v>
      </c>
      <c r="FW100" s="34">
        <v>0</v>
      </c>
      <c r="FX100" s="34">
        <v>1</v>
      </c>
      <c r="FY100" s="34">
        <v>1</v>
      </c>
      <c r="FZ100" s="34">
        <v>0</v>
      </c>
      <c r="GA100" s="34">
        <v>0</v>
      </c>
      <c r="GB100" s="34">
        <v>0</v>
      </c>
      <c r="GC100" s="34">
        <v>0</v>
      </c>
      <c r="GD100" s="34">
        <v>1</v>
      </c>
      <c r="GE100" s="34">
        <v>0</v>
      </c>
      <c r="GF100" s="34">
        <v>1</v>
      </c>
      <c r="GG100" s="34">
        <v>0</v>
      </c>
      <c r="GH100" s="34">
        <v>1</v>
      </c>
      <c r="GI100" s="34">
        <v>1</v>
      </c>
      <c r="GJ100" s="34">
        <v>0</v>
      </c>
      <c r="GK100" s="34">
        <v>1</v>
      </c>
      <c r="GL100" s="34">
        <v>1</v>
      </c>
      <c r="GM100" s="34">
        <v>1</v>
      </c>
      <c r="GN100" s="34">
        <v>1</v>
      </c>
      <c r="GO100" s="34">
        <v>0</v>
      </c>
      <c r="GP100" s="34">
        <v>1</v>
      </c>
      <c r="GQ100" s="34">
        <v>0</v>
      </c>
      <c r="GR100" s="34">
        <v>1</v>
      </c>
      <c r="GS100" s="34">
        <v>0</v>
      </c>
      <c r="GT100" s="34">
        <v>1</v>
      </c>
      <c r="GU100" s="34">
        <v>1</v>
      </c>
      <c r="GV100" s="34">
        <v>1</v>
      </c>
      <c r="GW100" s="34">
        <v>1</v>
      </c>
      <c r="GX100" s="34">
        <v>1</v>
      </c>
      <c r="GY100" s="34">
        <v>1</v>
      </c>
      <c r="GZ100" s="34">
        <v>1</v>
      </c>
      <c r="HA100" s="34">
        <v>1</v>
      </c>
      <c r="HB100" s="34">
        <v>0</v>
      </c>
      <c r="HC100" s="34">
        <v>0</v>
      </c>
      <c r="HD100" s="34">
        <v>0</v>
      </c>
      <c r="HE100" s="34">
        <v>0</v>
      </c>
      <c r="HF100" s="34">
        <v>0</v>
      </c>
      <c r="HG100" s="34">
        <v>0</v>
      </c>
      <c r="HH100" s="34">
        <v>0</v>
      </c>
      <c r="HI100" s="34">
        <v>0</v>
      </c>
      <c r="HJ100" s="34">
        <v>0</v>
      </c>
      <c r="HK100" s="34">
        <v>0</v>
      </c>
      <c r="HL100" s="34">
        <v>0</v>
      </c>
      <c r="HM100" s="34">
        <v>0</v>
      </c>
      <c r="HN100" s="34">
        <v>0</v>
      </c>
      <c r="HO100" s="34">
        <v>0</v>
      </c>
      <c r="HP100" s="34">
        <v>0</v>
      </c>
      <c r="HQ100" s="34">
        <v>0</v>
      </c>
      <c r="HR100" s="34">
        <v>0</v>
      </c>
      <c r="HS100" s="34">
        <v>0</v>
      </c>
      <c r="HT100" s="34">
        <v>0</v>
      </c>
      <c r="HU100" s="34">
        <v>0</v>
      </c>
      <c r="HV100" s="34">
        <v>0</v>
      </c>
      <c r="HW100" s="34">
        <v>0</v>
      </c>
      <c r="HX100" s="34">
        <v>1</v>
      </c>
      <c r="HY100" s="34">
        <v>0</v>
      </c>
      <c r="HZ100" s="34">
        <v>0</v>
      </c>
      <c r="IA100" s="34">
        <v>0</v>
      </c>
      <c r="IB100" s="34">
        <v>1</v>
      </c>
      <c r="IC100" s="34">
        <v>1</v>
      </c>
      <c r="ID100" s="34">
        <v>1</v>
      </c>
      <c r="IE100" s="34">
        <v>3</v>
      </c>
      <c r="IF100" s="34">
        <v>1</v>
      </c>
      <c r="IG100" s="34">
        <v>0</v>
      </c>
      <c r="IH100" s="34">
        <v>0</v>
      </c>
      <c r="II100" s="34">
        <v>0</v>
      </c>
      <c r="IJ100" s="34">
        <v>0</v>
      </c>
      <c r="IK100" s="34">
        <v>0</v>
      </c>
      <c r="IL100" s="34">
        <v>1</v>
      </c>
      <c r="IM100" s="34">
        <v>0</v>
      </c>
      <c r="IN100" s="34">
        <v>1</v>
      </c>
      <c r="IO100" s="34">
        <v>0</v>
      </c>
      <c r="IP100" s="34">
        <v>0</v>
      </c>
      <c r="IQ100" s="34">
        <v>0</v>
      </c>
      <c r="IR100" s="34">
        <v>0</v>
      </c>
      <c r="IS100" s="34">
        <v>1</v>
      </c>
      <c r="IT100" s="34">
        <v>1</v>
      </c>
      <c r="IU100" s="34">
        <v>0</v>
      </c>
      <c r="IV100" s="34">
        <v>1</v>
      </c>
      <c r="IW100" s="34">
        <v>0</v>
      </c>
      <c r="IX100" s="34">
        <v>1</v>
      </c>
      <c r="IY100" s="34">
        <v>0</v>
      </c>
      <c r="IZ100" s="34">
        <v>1</v>
      </c>
      <c r="JA100" s="34">
        <v>0</v>
      </c>
      <c r="JB100" s="34">
        <v>1</v>
      </c>
      <c r="JC100" s="34">
        <v>0</v>
      </c>
      <c r="JD100" s="34">
        <v>2</v>
      </c>
      <c r="JE100" s="34">
        <v>1</v>
      </c>
      <c r="JF100" s="34">
        <v>1</v>
      </c>
      <c r="JG100" s="34">
        <v>1</v>
      </c>
      <c r="JH100" s="46">
        <v>2</v>
      </c>
      <c r="JI100" s="46">
        <v>2</v>
      </c>
      <c r="JJ100" s="46">
        <v>1</v>
      </c>
      <c r="JK100" s="46">
        <v>1</v>
      </c>
      <c r="JL100" s="35">
        <v>2</v>
      </c>
      <c r="JM100" s="35">
        <v>1</v>
      </c>
      <c r="JN100" s="46">
        <v>1</v>
      </c>
      <c r="JO100" s="46">
        <v>1</v>
      </c>
      <c r="JP100" s="35">
        <v>1</v>
      </c>
      <c r="JQ100" s="35">
        <v>1</v>
      </c>
      <c r="JR100" s="46">
        <v>1</v>
      </c>
      <c r="JS100" s="35">
        <v>0</v>
      </c>
      <c r="JT100" s="35">
        <v>2</v>
      </c>
      <c r="JU100" s="35">
        <v>3</v>
      </c>
      <c r="JV100" s="35">
        <v>1</v>
      </c>
      <c r="JW100" s="35">
        <v>1</v>
      </c>
      <c r="JX100" s="35">
        <v>1</v>
      </c>
      <c r="JY100" s="35">
        <v>1</v>
      </c>
      <c r="JZ100" s="35">
        <v>3</v>
      </c>
      <c r="KA100" s="35">
        <v>3</v>
      </c>
      <c r="KB100" s="35">
        <v>1</v>
      </c>
      <c r="KC100" s="35">
        <v>0</v>
      </c>
      <c r="KD100" s="46">
        <v>1</v>
      </c>
      <c r="KE100" s="35">
        <v>0</v>
      </c>
      <c r="KF100" s="35">
        <v>1</v>
      </c>
      <c r="KG100" s="36">
        <v>1</v>
      </c>
      <c r="KH100" s="36">
        <v>1</v>
      </c>
      <c r="KI100" s="36">
        <v>1</v>
      </c>
      <c r="KJ100" s="36">
        <v>1</v>
      </c>
      <c r="KK100" s="36">
        <v>1</v>
      </c>
      <c r="KL100" s="36">
        <v>1</v>
      </c>
      <c r="KM100" s="36">
        <v>1</v>
      </c>
      <c r="KN100" s="36">
        <v>1</v>
      </c>
      <c r="KO100" s="36"/>
      <c r="KP100" s="36">
        <v>1</v>
      </c>
      <c r="KQ100" s="36">
        <v>1</v>
      </c>
      <c r="KR100" s="36">
        <v>1</v>
      </c>
      <c r="KS100" s="36">
        <v>1</v>
      </c>
      <c r="KT100" s="36">
        <v>1</v>
      </c>
      <c r="KU100" s="36">
        <v>0</v>
      </c>
      <c r="KV100" s="36">
        <v>3</v>
      </c>
      <c r="KW100" s="36">
        <v>0</v>
      </c>
      <c r="KX100" s="36">
        <v>3</v>
      </c>
      <c r="KY100" s="36">
        <v>0</v>
      </c>
      <c r="KZ100" s="36">
        <v>3</v>
      </c>
      <c r="LA100" s="36">
        <v>0</v>
      </c>
      <c r="LB100" s="36">
        <v>3</v>
      </c>
      <c r="LC100" s="36">
        <v>0</v>
      </c>
      <c r="LD100" s="36">
        <v>3</v>
      </c>
      <c r="LE100" s="36">
        <v>0</v>
      </c>
      <c r="LF100" s="36">
        <v>1</v>
      </c>
      <c r="LG100" s="36">
        <v>1</v>
      </c>
      <c r="LH100" s="36">
        <v>2</v>
      </c>
      <c r="LI100" s="36">
        <v>0</v>
      </c>
      <c r="LJ100" s="36">
        <v>1</v>
      </c>
      <c r="LK100" s="36">
        <v>0</v>
      </c>
      <c r="LL100" s="36">
        <v>1</v>
      </c>
      <c r="LM100" s="36">
        <v>1</v>
      </c>
      <c r="LN100" s="36">
        <v>1</v>
      </c>
      <c r="LO100" s="36">
        <v>1</v>
      </c>
      <c r="LP100" s="36">
        <v>0</v>
      </c>
      <c r="LQ100" s="36">
        <v>1</v>
      </c>
      <c r="LR100" s="36">
        <v>0</v>
      </c>
      <c r="LS100" s="36">
        <v>1</v>
      </c>
      <c r="LT100" s="36">
        <v>1</v>
      </c>
      <c r="LU100" s="36">
        <v>1</v>
      </c>
      <c r="LV100" s="36">
        <v>1</v>
      </c>
      <c r="LW100" s="36">
        <v>1</v>
      </c>
      <c r="LX100" s="36">
        <v>1</v>
      </c>
      <c r="LY100" s="36">
        <v>0</v>
      </c>
      <c r="LZ100" s="36">
        <v>1</v>
      </c>
      <c r="MA100" s="36">
        <v>1</v>
      </c>
      <c r="MB100" s="36">
        <v>1</v>
      </c>
      <c r="MC100" s="36">
        <v>1</v>
      </c>
      <c r="MD100" s="36">
        <v>1</v>
      </c>
      <c r="ME100" s="36">
        <v>1</v>
      </c>
      <c r="MF100" s="36">
        <v>1</v>
      </c>
      <c r="MG100" s="36">
        <v>1</v>
      </c>
      <c r="MH100" s="36">
        <v>2</v>
      </c>
      <c r="MI100" s="36">
        <v>1</v>
      </c>
      <c r="MJ100" s="36">
        <v>2</v>
      </c>
      <c r="MK100" s="36">
        <v>1</v>
      </c>
      <c r="ML100" s="36">
        <v>1</v>
      </c>
      <c r="MM100" s="36">
        <v>1</v>
      </c>
      <c r="MN100" s="36">
        <v>1</v>
      </c>
      <c r="MO100" s="36">
        <v>1</v>
      </c>
      <c r="MP100" s="36">
        <v>1</v>
      </c>
      <c r="MQ100" s="36">
        <v>1</v>
      </c>
      <c r="MR100" s="36">
        <v>1</v>
      </c>
      <c r="MS100" s="36">
        <v>1</v>
      </c>
      <c r="MT100" s="36">
        <v>1</v>
      </c>
      <c r="MU100" s="36">
        <v>1</v>
      </c>
      <c r="MV100" s="36">
        <v>0</v>
      </c>
      <c r="MW100" s="36">
        <v>1</v>
      </c>
      <c r="MX100" s="36"/>
      <c r="MY100" s="37">
        <v>1</v>
      </c>
      <c r="MZ100" s="37">
        <v>1</v>
      </c>
      <c r="NA100" s="37">
        <v>1</v>
      </c>
      <c r="NB100" s="37">
        <v>1</v>
      </c>
      <c r="NC100" s="37">
        <v>1</v>
      </c>
      <c r="ND100" s="37">
        <v>1</v>
      </c>
      <c r="NE100" s="46">
        <v>0</v>
      </c>
      <c r="NF100" s="46">
        <v>0</v>
      </c>
      <c r="NG100" s="37">
        <v>0</v>
      </c>
      <c r="NH100" s="37">
        <v>1</v>
      </c>
      <c r="NI100" s="37">
        <v>1</v>
      </c>
      <c r="NJ100" s="37">
        <v>0</v>
      </c>
    </row>
    <row r="101" spans="1:374" x14ac:dyDescent="0.25">
      <c r="A101" s="2">
        <v>158</v>
      </c>
      <c r="B101" s="2" t="s">
        <v>114</v>
      </c>
      <c r="C101" s="31">
        <v>44096.686805555553</v>
      </c>
      <c r="D101" s="32" t="s">
        <v>379</v>
      </c>
      <c r="E101" s="32" t="s">
        <v>543</v>
      </c>
      <c r="F101" s="32" t="s">
        <v>544</v>
      </c>
      <c r="G101" s="32" t="s">
        <v>545</v>
      </c>
      <c r="H101" s="33" t="s">
        <v>156</v>
      </c>
      <c r="I101" s="33" t="s">
        <v>157</v>
      </c>
      <c r="J101" s="33" t="s">
        <v>546</v>
      </c>
      <c r="K101" s="33">
        <v>2</v>
      </c>
      <c r="L101" s="33">
        <v>141</v>
      </c>
      <c r="M101" s="33">
        <v>6</v>
      </c>
      <c r="N101" s="33"/>
      <c r="O101" s="33"/>
      <c r="P101" s="33"/>
      <c r="Q101" s="33"/>
      <c r="R101" s="33"/>
      <c r="S101" s="33">
        <v>3</v>
      </c>
      <c r="T101" s="33"/>
      <c r="U101" s="33"/>
      <c r="V101" s="33"/>
      <c r="W101" s="33"/>
      <c r="X101" s="33"/>
      <c r="Y101" s="33"/>
      <c r="Z101" s="33"/>
      <c r="AA101" s="33"/>
      <c r="AB101" s="33"/>
      <c r="AC101" s="33"/>
      <c r="AD101" s="33"/>
      <c r="AE101" s="33"/>
      <c r="AF101" s="33"/>
      <c r="AG101" s="33"/>
      <c r="AH101" s="33"/>
      <c r="AI101" s="33"/>
      <c r="AJ101" s="33"/>
      <c r="AK101" s="33"/>
      <c r="AL101" s="33"/>
      <c r="AM101" s="33"/>
      <c r="AN101" s="33"/>
      <c r="AO101" s="33"/>
      <c r="AP101" s="33"/>
      <c r="AQ101" s="33"/>
      <c r="AR101" s="33">
        <v>6</v>
      </c>
      <c r="AS101" s="33"/>
      <c r="AT101" s="33"/>
      <c r="AU101" s="33"/>
      <c r="AV101" s="33"/>
      <c r="AW101" s="33">
        <v>2</v>
      </c>
      <c r="AX101" s="33">
        <v>1</v>
      </c>
      <c r="AY101" s="33">
        <v>0</v>
      </c>
      <c r="AZ101" s="34">
        <v>1</v>
      </c>
      <c r="BA101" s="34">
        <v>1</v>
      </c>
      <c r="BB101" s="34">
        <v>0</v>
      </c>
      <c r="BC101" s="34">
        <v>0</v>
      </c>
      <c r="BD101" s="34">
        <v>1</v>
      </c>
      <c r="BE101" s="34">
        <v>0</v>
      </c>
      <c r="BF101" s="34">
        <v>0</v>
      </c>
      <c r="BG101" s="34">
        <v>0</v>
      </c>
      <c r="BH101" s="34">
        <v>0</v>
      </c>
      <c r="BI101" s="34">
        <v>0</v>
      </c>
      <c r="BJ101" s="34">
        <v>1</v>
      </c>
      <c r="BK101" s="34">
        <v>0</v>
      </c>
      <c r="BL101" s="34">
        <v>1</v>
      </c>
      <c r="BM101" s="34"/>
      <c r="BN101" s="34">
        <v>0</v>
      </c>
      <c r="BO101" s="34">
        <v>0</v>
      </c>
      <c r="BP101" s="34">
        <v>0</v>
      </c>
      <c r="BQ101" s="34">
        <v>0</v>
      </c>
      <c r="BR101" s="34">
        <v>0</v>
      </c>
      <c r="BS101" s="34">
        <v>0</v>
      </c>
      <c r="BT101" s="34">
        <v>0</v>
      </c>
      <c r="BU101" s="34">
        <v>0</v>
      </c>
      <c r="BV101" s="34">
        <v>0</v>
      </c>
      <c r="BW101" s="34">
        <v>1</v>
      </c>
      <c r="BX101" s="34">
        <v>0</v>
      </c>
      <c r="BY101" s="34">
        <v>0</v>
      </c>
      <c r="BZ101" s="34">
        <v>0</v>
      </c>
      <c r="CA101" s="34">
        <v>0</v>
      </c>
      <c r="CB101" s="34">
        <v>0</v>
      </c>
      <c r="CC101" s="34">
        <v>1</v>
      </c>
      <c r="CD101" s="34">
        <v>0</v>
      </c>
      <c r="CE101" s="34">
        <v>1</v>
      </c>
      <c r="CF101" s="34">
        <v>0</v>
      </c>
      <c r="CG101" s="34">
        <v>0</v>
      </c>
      <c r="CH101" s="34">
        <v>0</v>
      </c>
      <c r="CI101" s="34">
        <v>0</v>
      </c>
      <c r="CJ101" s="34">
        <v>0</v>
      </c>
      <c r="CK101" s="34">
        <v>0</v>
      </c>
      <c r="CL101" s="34">
        <v>0</v>
      </c>
      <c r="CM101" s="34">
        <v>0</v>
      </c>
      <c r="CN101" s="34">
        <v>0</v>
      </c>
      <c r="CO101" s="34">
        <v>0</v>
      </c>
      <c r="CP101" s="34">
        <v>0</v>
      </c>
      <c r="CQ101" s="34">
        <v>0</v>
      </c>
      <c r="CR101" s="34">
        <v>0</v>
      </c>
      <c r="CS101" s="34">
        <v>1</v>
      </c>
      <c r="CT101" s="34">
        <v>6</v>
      </c>
      <c r="CU101" s="34">
        <v>1</v>
      </c>
      <c r="CV101" s="34">
        <v>0</v>
      </c>
      <c r="CW101" s="34">
        <v>0</v>
      </c>
      <c r="CX101" s="34">
        <v>0</v>
      </c>
      <c r="CY101" s="34">
        <v>2</v>
      </c>
      <c r="CZ101" s="34">
        <v>0</v>
      </c>
      <c r="DA101" s="34">
        <v>2</v>
      </c>
      <c r="DB101" s="34"/>
      <c r="DC101" s="34">
        <v>0</v>
      </c>
      <c r="DD101" s="34">
        <v>0</v>
      </c>
      <c r="DE101" s="34">
        <v>0</v>
      </c>
      <c r="DF101" s="34">
        <v>0</v>
      </c>
      <c r="DG101" s="34">
        <v>0</v>
      </c>
      <c r="DH101" s="34"/>
      <c r="DI101" s="34"/>
      <c r="DJ101" s="34"/>
      <c r="DK101" s="34"/>
      <c r="DL101" s="34"/>
      <c r="DM101" s="34"/>
      <c r="DN101" s="34"/>
      <c r="DO101" s="34"/>
      <c r="DP101" s="34">
        <v>1</v>
      </c>
      <c r="DQ101" s="34">
        <v>1</v>
      </c>
      <c r="DR101" s="34">
        <v>1</v>
      </c>
      <c r="DS101" s="34">
        <v>1</v>
      </c>
      <c r="DT101" s="34">
        <v>0</v>
      </c>
      <c r="DU101" s="34">
        <v>1</v>
      </c>
      <c r="DV101" s="34">
        <v>0</v>
      </c>
      <c r="DW101" s="34">
        <v>0</v>
      </c>
      <c r="DX101" s="34">
        <v>0</v>
      </c>
      <c r="DY101" s="34">
        <v>0</v>
      </c>
      <c r="DZ101" s="34">
        <v>1</v>
      </c>
      <c r="EA101" s="34">
        <v>0</v>
      </c>
      <c r="EB101" s="34">
        <v>0</v>
      </c>
      <c r="EC101" s="34">
        <v>0</v>
      </c>
      <c r="ED101" s="34">
        <v>0</v>
      </c>
      <c r="EE101" s="34">
        <v>0</v>
      </c>
      <c r="EF101" s="34">
        <v>0</v>
      </c>
      <c r="EG101" s="34">
        <v>0</v>
      </c>
      <c r="EH101" s="34">
        <v>0</v>
      </c>
      <c r="EI101" s="34">
        <v>0</v>
      </c>
      <c r="EJ101" s="34">
        <v>0</v>
      </c>
      <c r="EK101" s="34">
        <v>0</v>
      </c>
      <c r="EL101" s="34">
        <v>0</v>
      </c>
      <c r="EM101" s="34"/>
      <c r="EN101" s="34">
        <v>0</v>
      </c>
      <c r="EO101" s="34">
        <v>0</v>
      </c>
      <c r="EP101" s="34">
        <v>0</v>
      </c>
      <c r="EQ101" s="34">
        <v>0</v>
      </c>
      <c r="ER101" s="34">
        <v>0</v>
      </c>
      <c r="ES101" s="34">
        <v>0</v>
      </c>
      <c r="ET101" s="34">
        <v>0</v>
      </c>
      <c r="EU101" s="34">
        <v>0</v>
      </c>
      <c r="EV101" s="34">
        <v>0</v>
      </c>
      <c r="EW101" s="34">
        <v>0</v>
      </c>
      <c r="EX101" s="34">
        <v>0</v>
      </c>
      <c r="EY101" s="34">
        <v>0</v>
      </c>
      <c r="EZ101" s="34">
        <v>0</v>
      </c>
      <c r="FA101" s="34">
        <v>1</v>
      </c>
      <c r="FB101" s="34">
        <v>1</v>
      </c>
      <c r="FC101" s="34">
        <v>0</v>
      </c>
      <c r="FD101" s="34">
        <v>0</v>
      </c>
      <c r="FE101" s="34">
        <v>0</v>
      </c>
      <c r="FF101" s="34">
        <v>0</v>
      </c>
      <c r="FG101" s="34">
        <v>1</v>
      </c>
      <c r="FH101" s="34">
        <v>0</v>
      </c>
      <c r="FI101" s="34">
        <v>1</v>
      </c>
      <c r="FJ101" s="34">
        <v>0</v>
      </c>
      <c r="FK101" s="34">
        <v>0</v>
      </c>
      <c r="FL101" s="34">
        <v>1</v>
      </c>
      <c r="FM101" s="34">
        <v>0</v>
      </c>
      <c r="FN101" s="34">
        <v>0</v>
      </c>
      <c r="FO101" s="34">
        <v>0</v>
      </c>
      <c r="FP101" s="34">
        <v>0</v>
      </c>
      <c r="FQ101" s="34">
        <v>0</v>
      </c>
      <c r="FR101" s="34">
        <v>0</v>
      </c>
      <c r="FS101" s="34">
        <v>0</v>
      </c>
      <c r="FT101" s="34">
        <v>0</v>
      </c>
      <c r="FU101" s="34">
        <v>0</v>
      </c>
      <c r="FV101" s="34">
        <v>0</v>
      </c>
      <c r="FW101" s="34">
        <v>0</v>
      </c>
      <c r="FX101" s="34">
        <v>1</v>
      </c>
      <c r="FY101" s="34">
        <v>1</v>
      </c>
      <c r="FZ101" s="34">
        <v>0</v>
      </c>
      <c r="GA101" s="34">
        <v>0</v>
      </c>
      <c r="GB101" s="34">
        <v>0</v>
      </c>
      <c r="GC101" s="34">
        <v>0</v>
      </c>
      <c r="GD101" s="34">
        <v>1</v>
      </c>
      <c r="GE101" s="34">
        <v>0</v>
      </c>
      <c r="GF101" s="34">
        <v>1</v>
      </c>
      <c r="GG101" s="34">
        <v>0</v>
      </c>
      <c r="GH101" s="34">
        <v>0</v>
      </c>
      <c r="GI101" s="34">
        <v>0</v>
      </c>
      <c r="GJ101" s="34">
        <v>0</v>
      </c>
      <c r="GK101" s="34">
        <v>0</v>
      </c>
      <c r="GL101" s="34">
        <v>0</v>
      </c>
      <c r="GM101" s="34">
        <v>0</v>
      </c>
      <c r="GN101" s="34">
        <v>0</v>
      </c>
      <c r="GO101" s="34">
        <v>0</v>
      </c>
      <c r="GP101" s="34">
        <v>0</v>
      </c>
      <c r="GQ101" s="34">
        <v>0</v>
      </c>
      <c r="GR101" s="34">
        <v>0</v>
      </c>
      <c r="GS101" s="34">
        <v>0</v>
      </c>
      <c r="GT101" s="34">
        <v>1</v>
      </c>
      <c r="GU101" s="34">
        <v>1</v>
      </c>
      <c r="GV101" s="34">
        <v>1</v>
      </c>
      <c r="GW101" s="34">
        <v>1</v>
      </c>
      <c r="GX101" s="34">
        <v>0</v>
      </c>
      <c r="GY101" s="34">
        <v>1</v>
      </c>
      <c r="GZ101" s="34">
        <v>1</v>
      </c>
      <c r="HA101" s="34">
        <v>0</v>
      </c>
      <c r="HB101" s="34">
        <v>0</v>
      </c>
      <c r="HC101" s="34">
        <v>0</v>
      </c>
      <c r="HD101" s="34">
        <v>0</v>
      </c>
      <c r="HE101" s="34">
        <v>0</v>
      </c>
      <c r="HF101" s="34">
        <v>0</v>
      </c>
      <c r="HG101" s="34">
        <v>0</v>
      </c>
      <c r="HH101" s="34">
        <v>0</v>
      </c>
      <c r="HI101" s="34">
        <v>0</v>
      </c>
      <c r="HJ101" s="34">
        <v>0</v>
      </c>
      <c r="HK101" s="34">
        <v>0</v>
      </c>
      <c r="HL101" s="34">
        <v>0</v>
      </c>
      <c r="HM101" s="34">
        <v>0</v>
      </c>
      <c r="HN101" s="34">
        <v>0</v>
      </c>
      <c r="HO101" s="34">
        <v>0</v>
      </c>
      <c r="HP101" s="34">
        <v>0</v>
      </c>
      <c r="HQ101" s="34">
        <v>0</v>
      </c>
      <c r="HR101" s="34">
        <v>0</v>
      </c>
      <c r="HS101" s="34">
        <v>0</v>
      </c>
      <c r="HT101" s="34">
        <v>0</v>
      </c>
      <c r="HU101" s="34">
        <v>0</v>
      </c>
      <c r="HV101" s="34">
        <v>0</v>
      </c>
      <c r="HW101" s="34">
        <v>0</v>
      </c>
      <c r="HX101" s="34">
        <v>1</v>
      </c>
      <c r="HY101" s="34">
        <v>0</v>
      </c>
      <c r="HZ101" s="34">
        <v>0</v>
      </c>
      <c r="IA101" s="34">
        <v>0</v>
      </c>
      <c r="IB101" s="34">
        <v>1</v>
      </c>
      <c r="IC101" s="34">
        <v>1</v>
      </c>
      <c r="ID101" s="34">
        <v>0</v>
      </c>
      <c r="IE101" s="34">
        <v>2</v>
      </c>
      <c r="IF101" s="34">
        <v>1</v>
      </c>
      <c r="IG101" s="34">
        <v>0</v>
      </c>
      <c r="IH101" s="34">
        <v>0</v>
      </c>
      <c r="II101" s="34">
        <v>0</v>
      </c>
      <c r="IJ101" s="34">
        <v>0</v>
      </c>
      <c r="IK101" s="34">
        <v>0</v>
      </c>
      <c r="IL101" s="34">
        <v>1</v>
      </c>
      <c r="IM101" s="34">
        <v>0</v>
      </c>
      <c r="IN101" s="34">
        <v>1</v>
      </c>
      <c r="IO101" s="34">
        <v>0</v>
      </c>
      <c r="IP101" s="34">
        <v>0</v>
      </c>
      <c r="IQ101" s="34">
        <v>0</v>
      </c>
      <c r="IR101" s="34">
        <v>0</v>
      </c>
      <c r="IS101" s="34">
        <v>0</v>
      </c>
      <c r="IT101" s="34">
        <v>0</v>
      </c>
      <c r="IU101" s="34">
        <v>0</v>
      </c>
      <c r="IV101" s="34">
        <v>0</v>
      </c>
      <c r="IW101" s="34">
        <v>0</v>
      </c>
      <c r="IX101" s="34">
        <v>0</v>
      </c>
      <c r="IY101" s="34">
        <v>0</v>
      </c>
      <c r="IZ101" s="34">
        <v>0</v>
      </c>
      <c r="JA101" s="34">
        <v>0</v>
      </c>
      <c r="JB101" s="34">
        <v>1</v>
      </c>
      <c r="JC101" s="34">
        <v>0</v>
      </c>
      <c r="JD101" s="34">
        <v>3</v>
      </c>
      <c r="JE101" s="34">
        <v>3</v>
      </c>
      <c r="JF101" s="34">
        <v>1</v>
      </c>
      <c r="JG101" s="34">
        <v>1</v>
      </c>
      <c r="JH101" s="46">
        <v>1</v>
      </c>
      <c r="JI101" s="46">
        <v>1</v>
      </c>
      <c r="JJ101" s="46">
        <v>1</v>
      </c>
      <c r="JK101" s="46">
        <v>2</v>
      </c>
      <c r="JL101" s="35">
        <v>1</v>
      </c>
      <c r="JM101" s="35">
        <v>1</v>
      </c>
      <c r="JN101" s="46">
        <v>1</v>
      </c>
      <c r="JO101" s="46">
        <v>1</v>
      </c>
      <c r="JP101" s="35">
        <v>2</v>
      </c>
      <c r="JQ101" s="35">
        <v>1</v>
      </c>
      <c r="JR101" s="46">
        <v>1</v>
      </c>
      <c r="JS101" s="35">
        <v>0</v>
      </c>
      <c r="JT101" s="35">
        <v>1</v>
      </c>
      <c r="JU101" s="35">
        <v>3</v>
      </c>
      <c r="JV101" s="35">
        <v>1</v>
      </c>
      <c r="JW101" s="35">
        <v>1</v>
      </c>
      <c r="JX101" s="35">
        <v>1</v>
      </c>
      <c r="JY101" s="35">
        <v>1</v>
      </c>
      <c r="JZ101" s="35">
        <v>3</v>
      </c>
      <c r="KA101" s="35">
        <v>3</v>
      </c>
      <c r="KB101" s="35">
        <v>3</v>
      </c>
      <c r="KC101" s="35">
        <v>1</v>
      </c>
      <c r="KD101" s="46">
        <v>1</v>
      </c>
      <c r="KE101" s="35">
        <v>1</v>
      </c>
      <c r="KF101" s="35">
        <v>1</v>
      </c>
      <c r="KG101" s="36">
        <v>1</v>
      </c>
      <c r="KH101" s="36">
        <v>1</v>
      </c>
      <c r="KI101" s="36">
        <v>1</v>
      </c>
      <c r="KJ101" s="36">
        <v>1</v>
      </c>
      <c r="KK101" s="36">
        <v>1</v>
      </c>
      <c r="KL101" s="36">
        <v>1</v>
      </c>
      <c r="KM101" s="36">
        <v>1</v>
      </c>
      <c r="KN101" s="36">
        <v>1</v>
      </c>
      <c r="KO101" s="36"/>
      <c r="KP101" s="36">
        <v>1</v>
      </c>
      <c r="KQ101" s="36">
        <v>1</v>
      </c>
      <c r="KR101" s="36">
        <v>1</v>
      </c>
      <c r="KS101" s="36">
        <v>1</v>
      </c>
      <c r="KT101" s="36">
        <v>1</v>
      </c>
      <c r="KU101" s="36">
        <v>0</v>
      </c>
      <c r="KV101" s="36">
        <v>3</v>
      </c>
      <c r="KW101" s="36">
        <v>0</v>
      </c>
      <c r="KX101" s="36">
        <v>3</v>
      </c>
      <c r="KY101" s="36">
        <v>0</v>
      </c>
      <c r="KZ101" s="36">
        <v>2</v>
      </c>
      <c r="LA101" s="36">
        <v>0</v>
      </c>
      <c r="LB101" s="36">
        <v>3</v>
      </c>
      <c r="LC101" s="36">
        <v>0</v>
      </c>
      <c r="LD101" s="36">
        <v>3</v>
      </c>
      <c r="LE101" s="36">
        <v>0</v>
      </c>
      <c r="LF101" s="36">
        <v>1</v>
      </c>
      <c r="LG101" s="36">
        <v>1</v>
      </c>
      <c r="LH101" s="36">
        <v>1</v>
      </c>
      <c r="LI101" s="36">
        <v>0</v>
      </c>
      <c r="LJ101" s="36">
        <v>1</v>
      </c>
      <c r="LK101" s="36">
        <v>0</v>
      </c>
      <c r="LL101" s="36">
        <v>1</v>
      </c>
      <c r="LM101" s="36">
        <v>1</v>
      </c>
      <c r="LN101" s="36">
        <v>1</v>
      </c>
      <c r="LO101" s="36">
        <v>1</v>
      </c>
      <c r="LP101" s="36">
        <v>1</v>
      </c>
      <c r="LQ101" s="36">
        <v>1</v>
      </c>
      <c r="LR101" s="36">
        <v>0</v>
      </c>
      <c r="LS101" s="36">
        <v>1</v>
      </c>
      <c r="LT101" s="36">
        <v>1</v>
      </c>
      <c r="LU101" s="36">
        <v>1</v>
      </c>
      <c r="LV101" s="36">
        <v>1</v>
      </c>
      <c r="LW101" s="36">
        <v>1</v>
      </c>
      <c r="LX101" s="36">
        <v>1</v>
      </c>
      <c r="LY101" s="36">
        <v>0</v>
      </c>
      <c r="LZ101" s="36">
        <v>1</v>
      </c>
      <c r="MA101" s="36">
        <v>1</v>
      </c>
      <c r="MB101" s="36">
        <v>1</v>
      </c>
      <c r="MC101" s="36">
        <v>1</v>
      </c>
      <c r="MD101" s="36">
        <v>1</v>
      </c>
      <c r="ME101" s="36">
        <v>1</v>
      </c>
      <c r="MF101" s="36">
        <v>1</v>
      </c>
      <c r="MG101" s="36">
        <v>1</v>
      </c>
      <c r="MH101" s="36">
        <v>1</v>
      </c>
      <c r="MI101" s="36">
        <v>1</v>
      </c>
      <c r="MJ101" s="36">
        <v>1</v>
      </c>
      <c r="MK101" s="36">
        <v>1</v>
      </c>
      <c r="ML101" s="36">
        <v>1</v>
      </c>
      <c r="MM101" s="36">
        <v>1</v>
      </c>
      <c r="MN101" s="36">
        <v>1</v>
      </c>
      <c r="MO101" s="36">
        <v>1</v>
      </c>
      <c r="MP101" s="36">
        <v>0</v>
      </c>
      <c r="MQ101" s="36">
        <v>1</v>
      </c>
      <c r="MR101" s="36">
        <v>1</v>
      </c>
      <c r="MS101" s="36">
        <v>0</v>
      </c>
      <c r="MT101" s="36">
        <v>1</v>
      </c>
      <c r="MU101" s="36">
        <v>1</v>
      </c>
      <c r="MV101" s="36">
        <v>0</v>
      </c>
      <c r="MW101" s="36">
        <v>1</v>
      </c>
      <c r="MX101" s="36"/>
      <c r="MY101" s="37">
        <v>1</v>
      </c>
      <c r="MZ101" s="37">
        <v>1</v>
      </c>
      <c r="NA101" s="37">
        <v>1</v>
      </c>
      <c r="NB101" s="37">
        <v>1</v>
      </c>
      <c r="NC101" s="37">
        <v>0</v>
      </c>
      <c r="ND101" s="37">
        <v>0</v>
      </c>
      <c r="NE101" s="46">
        <v>1</v>
      </c>
      <c r="NF101" s="46">
        <v>0</v>
      </c>
      <c r="NG101" s="37">
        <v>0</v>
      </c>
      <c r="NH101" s="37">
        <v>1</v>
      </c>
      <c r="NI101" s="37">
        <v>1</v>
      </c>
      <c r="NJ101" s="37">
        <v>1</v>
      </c>
    </row>
    <row r="102" spans="1:374" x14ac:dyDescent="0.25">
      <c r="A102" s="2">
        <v>160</v>
      </c>
      <c r="B102" s="2" t="s">
        <v>114</v>
      </c>
      <c r="C102" s="31">
        <v>44147.4</v>
      </c>
      <c r="D102" s="32" t="s">
        <v>309</v>
      </c>
      <c r="E102" s="32" t="s">
        <v>547</v>
      </c>
      <c r="F102" s="32" t="s">
        <v>548</v>
      </c>
      <c r="G102" s="32" t="s">
        <v>549</v>
      </c>
      <c r="H102" s="33" t="s">
        <v>230</v>
      </c>
      <c r="I102" s="33" t="s">
        <v>231</v>
      </c>
      <c r="J102" s="33" t="s">
        <v>550</v>
      </c>
      <c r="K102" s="33">
        <v>1</v>
      </c>
      <c r="L102" s="33">
        <v>112</v>
      </c>
      <c r="M102" s="33">
        <v>5</v>
      </c>
      <c r="N102" s="33"/>
      <c r="O102" s="33"/>
      <c r="P102" s="33"/>
      <c r="Q102" s="33"/>
      <c r="R102" s="33">
        <v>2</v>
      </c>
      <c r="S102" s="33"/>
      <c r="T102" s="33"/>
      <c r="U102" s="33"/>
      <c r="V102" s="33"/>
      <c r="W102" s="33"/>
      <c r="X102" s="33"/>
      <c r="Y102" s="33"/>
      <c r="Z102" s="33"/>
      <c r="AA102" s="33"/>
      <c r="AB102" s="33"/>
      <c r="AC102" s="33"/>
      <c r="AD102" s="33"/>
      <c r="AE102" s="33"/>
      <c r="AF102" s="33"/>
      <c r="AG102" s="33"/>
      <c r="AH102" s="33"/>
      <c r="AI102" s="33"/>
      <c r="AJ102" s="33"/>
      <c r="AK102" s="33"/>
      <c r="AL102" s="33"/>
      <c r="AM102" s="33"/>
      <c r="AN102" s="33"/>
      <c r="AO102" s="33">
        <v>4</v>
      </c>
      <c r="AP102" s="33"/>
      <c r="AQ102" s="33"/>
      <c r="AR102" s="33"/>
      <c r="AS102" s="33"/>
      <c r="AT102" s="33"/>
      <c r="AU102" s="33"/>
      <c r="AV102" s="33"/>
      <c r="AW102" s="33">
        <v>2</v>
      </c>
      <c r="AX102" s="33">
        <v>1</v>
      </c>
      <c r="AY102" s="33">
        <v>1</v>
      </c>
      <c r="AZ102" s="34">
        <v>1</v>
      </c>
      <c r="BA102" s="34">
        <v>1</v>
      </c>
      <c r="BB102" s="34">
        <v>0</v>
      </c>
      <c r="BC102" s="34">
        <v>0</v>
      </c>
      <c r="BD102" s="34">
        <v>0</v>
      </c>
      <c r="BE102" s="34">
        <v>0</v>
      </c>
      <c r="BF102" s="34">
        <v>0</v>
      </c>
      <c r="BG102" s="34">
        <v>0</v>
      </c>
      <c r="BH102" s="34">
        <v>0</v>
      </c>
      <c r="BI102" s="34">
        <v>0</v>
      </c>
      <c r="BJ102" s="34">
        <v>1</v>
      </c>
      <c r="BK102" s="34">
        <v>0</v>
      </c>
      <c r="BL102" s="34">
        <v>0</v>
      </c>
      <c r="BM102" s="34"/>
      <c r="BN102" s="34">
        <v>0</v>
      </c>
      <c r="BO102" s="34">
        <v>0</v>
      </c>
      <c r="BP102" s="34">
        <v>0</v>
      </c>
      <c r="BQ102" s="34">
        <v>0</v>
      </c>
      <c r="BR102" s="34">
        <v>0</v>
      </c>
      <c r="BS102" s="34">
        <v>0</v>
      </c>
      <c r="BT102" s="34">
        <v>0</v>
      </c>
      <c r="BU102" s="34">
        <v>0</v>
      </c>
      <c r="BV102" s="34">
        <v>0</v>
      </c>
      <c r="BW102" s="34">
        <v>1</v>
      </c>
      <c r="BX102" s="34">
        <v>0</v>
      </c>
      <c r="BY102" s="34">
        <v>0</v>
      </c>
      <c r="BZ102" s="34">
        <v>0</v>
      </c>
      <c r="CA102" s="34">
        <v>0</v>
      </c>
      <c r="CB102" s="34">
        <v>0</v>
      </c>
      <c r="CC102" s="34">
        <v>1</v>
      </c>
      <c r="CD102" s="34">
        <v>0</v>
      </c>
      <c r="CE102" s="34">
        <v>0</v>
      </c>
      <c r="CF102" s="34">
        <v>0</v>
      </c>
      <c r="CG102" s="34">
        <v>0</v>
      </c>
      <c r="CH102" s="34">
        <v>1</v>
      </c>
      <c r="CI102" s="34">
        <v>0</v>
      </c>
      <c r="CJ102" s="34">
        <v>0</v>
      </c>
      <c r="CK102" s="34">
        <v>0</v>
      </c>
      <c r="CL102" s="34">
        <v>0</v>
      </c>
      <c r="CM102" s="34">
        <v>0</v>
      </c>
      <c r="CN102" s="34">
        <v>0</v>
      </c>
      <c r="CO102" s="34">
        <v>0</v>
      </c>
      <c r="CP102" s="34">
        <v>0</v>
      </c>
      <c r="CQ102" s="34">
        <v>0</v>
      </c>
      <c r="CR102" s="34">
        <v>0</v>
      </c>
      <c r="CS102" s="34">
        <v>1</v>
      </c>
      <c r="CT102" s="34">
        <v>0</v>
      </c>
      <c r="CU102" s="34">
        <v>0</v>
      </c>
      <c r="CV102" s="34">
        <v>0</v>
      </c>
      <c r="CW102" s="34">
        <v>0</v>
      </c>
      <c r="CX102" s="34">
        <v>0</v>
      </c>
      <c r="CY102" s="34">
        <v>1</v>
      </c>
      <c r="CZ102" s="34">
        <v>0</v>
      </c>
      <c r="DA102" s="34">
        <v>0</v>
      </c>
      <c r="DB102" s="34"/>
      <c r="DC102" s="34">
        <v>0</v>
      </c>
      <c r="DD102" s="34">
        <v>0</v>
      </c>
      <c r="DE102" s="34">
        <v>1</v>
      </c>
      <c r="DF102" s="34">
        <v>0</v>
      </c>
      <c r="DG102" s="34">
        <v>0</v>
      </c>
      <c r="DH102" s="34"/>
      <c r="DI102" s="34"/>
      <c r="DJ102" s="34"/>
      <c r="DK102" s="34"/>
      <c r="DL102" s="34"/>
      <c r="DM102" s="34"/>
      <c r="DN102" s="34"/>
      <c r="DO102" s="34"/>
      <c r="DP102" s="34">
        <v>1</v>
      </c>
      <c r="DQ102" s="34">
        <v>1</v>
      </c>
      <c r="DR102" s="34">
        <v>1</v>
      </c>
      <c r="DS102" s="34">
        <v>1</v>
      </c>
      <c r="DT102" s="34">
        <v>0</v>
      </c>
      <c r="DU102" s="34">
        <v>0</v>
      </c>
      <c r="DV102" s="34">
        <v>0</v>
      </c>
      <c r="DW102" s="34">
        <v>0</v>
      </c>
      <c r="DX102" s="34">
        <v>1</v>
      </c>
      <c r="DY102" s="34">
        <v>1</v>
      </c>
      <c r="DZ102" s="34">
        <v>1</v>
      </c>
      <c r="EA102" s="34">
        <v>0</v>
      </c>
      <c r="EB102" s="34">
        <v>0</v>
      </c>
      <c r="EC102" s="34">
        <v>1</v>
      </c>
      <c r="ED102" s="34">
        <v>1</v>
      </c>
      <c r="EE102" s="34">
        <v>1</v>
      </c>
      <c r="EF102" s="34">
        <v>0</v>
      </c>
      <c r="EG102" s="34">
        <v>0</v>
      </c>
      <c r="EH102" s="34">
        <v>0</v>
      </c>
      <c r="EI102" s="34">
        <v>0</v>
      </c>
      <c r="EJ102" s="34">
        <v>0</v>
      </c>
      <c r="EK102" s="34">
        <v>0</v>
      </c>
      <c r="EL102" s="34">
        <v>0</v>
      </c>
      <c r="EM102" s="34"/>
      <c r="EN102" s="34">
        <v>0</v>
      </c>
      <c r="EO102" s="34">
        <v>0</v>
      </c>
      <c r="EP102" s="34">
        <v>0</v>
      </c>
      <c r="EQ102" s="34">
        <v>0</v>
      </c>
      <c r="ER102" s="34">
        <v>0</v>
      </c>
      <c r="ES102" s="34">
        <v>0</v>
      </c>
      <c r="ET102" s="34">
        <v>0</v>
      </c>
      <c r="EU102" s="34">
        <v>0</v>
      </c>
      <c r="EV102" s="34">
        <v>0</v>
      </c>
      <c r="EW102" s="34">
        <v>0</v>
      </c>
      <c r="EX102" s="34">
        <v>0</v>
      </c>
      <c r="EY102" s="34">
        <v>0</v>
      </c>
      <c r="EZ102" s="34">
        <v>0</v>
      </c>
      <c r="FA102" s="34">
        <v>1</v>
      </c>
      <c r="FB102" s="34">
        <v>1</v>
      </c>
      <c r="FC102" s="34">
        <v>0</v>
      </c>
      <c r="FD102" s="34">
        <v>0</v>
      </c>
      <c r="FE102" s="34">
        <v>0</v>
      </c>
      <c r="FF102" s="34">
        <v>0</v>
      </c>
      <c r="FG102" s="34">
        <v>1</v>
      </c>
      <c r="FH102" s="34">
        <v>0</v>
      </c>
      <c r="FI102" s="34">
        <v>0</v>
      </c>
      <c r="FJ102" s="34">
        <v>0</v>
      </c>
      <c r="FK102" s="34">
        <v>0</v>
      </c>
      <c r="FL102" s="34">
        <v>1</v>
      </c>
      <c r="FM102" s="34">
        <v>0</v>
      </c>
      <c r="FN102" s="34">
        <v>0</v>
      </c>
      <c r="FO102" s="34">
        <v>0</v>
      </c>
      <c r="FP102" s="34">
        <v>0</v>
      </c>
      <c r="FQ102" s="34">
        <v>0</v>
      </c>
      <c r="FR102" s="34">
        <v>0</v>
      </c>
      <c r="FS102" s="34">
        <v>0</v>
      </c>
      <c r="FT102" s="34">
        <v>0</v>
      </c>
      <c r="FU102" s="34">
        <v>0</v>
      </c>
      <c r="FV102" s="34">
        <v>0</v>
      </c>
      <c r="FW102" s="34">
        <v>1</v>
      </c>
      <c r="FX102" s="34">
        <v>1</v>
      </c>
      <c r="FY102" s="34">
        <v>1</v>
      </c>
      <c r="FZ102" s="34">
        <v>0</v>
      </c>
      <c r="GA102" s="34">
        <v>0</v>
      </c>
      <c r="GB102" s="34">
        <v>0</v>
      </c>
      <c r="GC102" s="34">
        <v>0</v>
      </c>
      <c r="GD102" s="34">
        <v>1</v>
      </c>
      <c r="GE102" s="34">
        <v>0</v>
      </c>
      <c r="GF102" s="34">
        <v>1</v>
      </c>
      <c r="GG102" s="34">
        <v>0</v>
      </c>
      <c r="GH102" s="34">
        <v>0</v>
      </c>
      <c r="GI102" s="34">
        <v>1</v>
      </c>
      <c r="GJ102" s="34">
        <v>0</v>
      </c>
      <c r="GK102" s="34">
        <v>0</v>
      </c>
      <c r="GL102" s="34">
        <v>0</v>
      </c>
      <c r="GM102" s="34">
        <v>0</v>
      </c>
      <c r="GN102" s="34">
        <v>0</v>
      </c>
      <c r="GO102" s="34">
        <v>0</v>
      </c>
      <c r="GP102" s="34">
        <v>0</v>
      </c>
      <c r="GQ102" s="34">
        <v>0</v>
      </c>
      <c r="GR102" s="34">
        <v>0</v>
      </c>
      <c r="GS102" s="34">
        <v>0</v>
      </c>
      <c r="GT102" s="34">
        <v>1</v>
      </c>
      <c r="GU102" s="34">
        <v>1</v>
      </c>
      <c r="GV102" s="34">
        <v>1</v>
      </c>
      <c r="GW102" s="34">
        <v>1</v>
      </c>
      <c r="GX102" s="34">
        <v>1</v>
      </c>
      <c r="GY102" s="34">
        <v>1</v>
      </c>
      <c r="GZ102" s="34">
        <v>1</v>
      </c>
      <c r="HA102" s="34">
        <v>1</v>
      </c>
      <c r="HB102" s="34">
        <v>0</v>
      </c>
      <c r="HC102" s="34">
        <v>0</v>
      </c>
      <c r="HD102" s="34">
        <v>0</v>
      </c>
      <c r="HE102" s="34">
        <v>0</v>
      </c>
      <c r="HF102" s="34">
        <v>0</v>
      </c>
      <c r="HG102" s="34">
        <v>0</v>
      </c>
      <c r="HH102" s="34">
        <v>0</v>
      </c>
      <c r="HI102" s="34">
        <v>0</v>
      </c>
      <c r="HJ102" s="34">
        <v>0</v>
      </c>
      <c r="HK102" s="34">
        <v>0</v>
      </c>
      <c r="HL102" s="34">
        <v>0</v>
      </c>
      <c r="HM102" s="34">
        <v>0</v>
      </c>
      <c r="HN102" s="34">
        <v>0</v>
      </c>
      <c r="HO102" s="34">
        <v>0</v>
      </c>
      <c r="HP102" s="34">
        <v>0</v>
      </c>
      <c r="HQ102" s="34">
        <v>0</v>
      </c>
      <c r="HR102" s="34">
        <v>0</v>
      </c>
      <c r="HS102" s="34">
        <v>0</v>
      </c>
      <c r="HT102" s="34">
        <v>0</v>
      </c>
      <c r="HU102" s="34">
        <v>0</v>
      </c>
      <c r="HV102" s="34">
        <v>0</v>
      </c>
      <c r="HW102" s="34">
        <v>0</v>
      </c>
      <c r="HX102" s="34">
        <v>1</v>
      </c>
      <c r="HY102" s="34">
        <v>0</v>
      </c>
      <c r="HZ102" s="34">
        <v>0</v>
      </c>
      <c r="IA102" s="34">
        <v>0</v>
      </c>
      <c r="IB102" s="34">
        <v>1</v>
      </c>
      <c r="IC102" s="34">
        <v>1</v>
      </c>
      <c r="ID102" s="34">
        <v>1</v>
      </c>
      <c r="IE102" s="34">
        <v>1</v>
      </c>
      <c r="IF102" s="34">
        <v>1</v>
      </c>
      <c r="IG102" s="34">
        <v>1</v>
      </c>
      <c r="IH102" s="34">
        <v>0</v>
      </c>
      <c r="II102" s="34">
        <v>0</v>
      </c>
      <c r="IJ102" s="34">
        <v>0</v>
      </c>
      <c r="IK102" s="34">
        <v>0</v>
      </c>
      <c r="IL102" s="34">
        <v>1</v>
      </c>
      <c r="IM102" s="34">
        <v>0</v>
      </c>
      <c r="IN102" s="34">
        <v>0</v>
      </c>
      <c r="IO102" s="34">
        <v>0</v>
      </c>
      <c r="IP102" s="34">
        <v>0</v>
      </c>
      <c r="IQ102" s="34">
        <v>1</v>
      </c>
      <c r="IR102" s="34">
        <v>0</v>
      </c>
      <c r="IS102" s="34">
        <v>0</v>
      </c>
      <c r="IT102" s="34">
        <v>0</v>
      </c>
      <c r="IU102" s="34">
        <v>0</v>
      </c>
      <c r="IV102" s="34">
        <v>0</v>
      </c>
      <c r="IW102" s="34">
        <v>0</v>
      </c>
      <c r="IX102" s="34">
        <v>0</v>
      </c>
      <c r="IY102" s="34">
        <v>0</v>
      </c>
      <c r="IZ102" s="34">
        <v>0</v>
      </c>
      <c r="JA102" s="34">
        <v>0</v>
      </c>
      <c r="JB102" s="34">
        <v>1</v>
      </c>
      <c r="JC102" s="34">
        <v>0</v>
      </c>
      <c r="JD102" s="34">
        <v>2</v>
      </c>
      <c r="JE102" s="34">
        <v>3</v>
      </c>
      <c r="JF102" s="34">
        <v>1</v>
      </c>
      <c r="JG102" s="34">
        <v>1</v>
      </c>
      <c r="JH102" s="46">
        <v>1</v>
      </c>
      <c r="JI102" s="46">
        <v>1</v>
      </c>
      <c r="JJ102" s="46">
        <v>1</v>
      </c>
      <c r="JK102" s="46">
        <v>1</v>
      </c>
      <c r="JL102" s="35">
        <v>1</v>
      </c>
      <c r="JM102" s="35">
        <v>2</v>
      </c>
      <c r="JN102" s="46">
        <v>1</v>
      </c>
      <c r="JO102" s="46">
        <v>1</v>
      </c>
      <c r="JP102" s="35">
        <v>1</v>
      </c>
      <c r="JQ102" s="35">
        <v>1</v>
      </c>
      <c r="JR102" s="46">
        <v>1</v>
      </c>
      <c r="JS102" s="35">
        <v>0</v>
      </c>
      <c r="JT102" s="35">
        <v>1</v>
      </c>
      <c r="JU102" s="35">
        <v>3</v>
      </c>
      <c r="JV102" s="35">
        <v>1</v>
      </c>
      <c r="JW102" s="35">
        <v>3</v>
      </c>
      <c r="JX102" s="35">
        <v>2</v>
      </c>
      <c r="JY102" s="35">
        <v>1</v>
      </c>
      <c r="JZ102" s="35">
        <v>3</v>
      </c>
      <c r="KA102" s="35">
        <v>3</v>
      </c>
      <c r="KB102" s="35">
        <v>1</v>
      </c>
      <c r="KC102" s="35">
        <v>1</v>
      </c>
      <c r="KD102" s="46">
        <v>1</v>
      </c>
      <c r="KE102" s="35">
        <v>0</v>
      </c>
      <c r="KF102" s="35">
        <v>1</v>
      </c>
      <c r="KG102" s="36">
        <v>2</v>
      </c>
      <c r="KH102" s="36">
        <v>2</v>
      </c>
      <c r="KI102" s="36">
        <v>2</v>
      </c>
      <c r="KJ102" s="36">
        <v>1</v>
      </c>
      <c r="KK102" s="36">
        <v>2</v>
      </c>
      <c r="KL102" s="36">
        <v>2</v>
      </c>
      <c r="KM102" s="36">
        <v>2</v>
      </c>
      <c r="KN102" s="36">
        <v>2</v>
      </c>
      <c r="KO102" s="36"/>
      <c r="KP102" s="36">
        <v>2</v>
      </c>
      <c r="KQ102" s="36">
        <v>2</v>
      </c>
      <c r="KR102" s="36">
        <v>2</v>
      </c>
      <c r="KS102" s="36">
        <v>2</v>
      </c>
      <c r="KT102" s="36">
        <v>2</v>
      </c>
      <c r="KU102" s="36">
        <v>0</v>
      </c>
      <c r="KV102" s="36">
        <v>2</v>
      </c>
      <c r="KW102" s="36">
        <v>0</v>
      </c>
      <c r="KX102" s="36">
        <v>2</v>
      </c>
      <c r="KY102" s="36">
        <v>0</v>
      </c>
      <c r="KZ102" s="36">
        <v>2</v>
      </c>
      <c r="LA102" s="36">
        <v>0</v>
      </c>
      <c r="LB102" s="36">
        <v>3</v>
      </c>
      <c r="LC102" s="36">
        <v>0</v>
      </c>
      <c r="LD102" s="36">
        <v>2</v>
      </c>
      <c r="LE102" s="36">
        <v>0</v>
      </c>
      <c r="LF102" s="36">
        <v>1</v>
      </c>
      <c r="LG102" s="36">
        <v>1</v>
      </c>
      <c r="LH102" s="36">
        <v>2</v>
      </c>
      <c r="LI102" s="36">
        <v>0</v>
      </c>
      <c r="LJ102" s="36">
        <v>2</v>
      </c>
      <c r="LK102" s="36">
        <v>0</v>
      </c>
      <c r="LL102" s="36">
        <v>1</v>
      </c>
      <c r="LM102" s="36">
        <v>1</v>
      </c>
      <c r="LN102" s="36">
        <v>1</v>
      </c>
      <c r="LO102" s="36">
        <v>1</v>
      </c>
      <c r="LP102" s="36">
        <v>1</v>
      </c>
      <c r="LQ102" s="36">
        <v>1</v>
      </c>
      <c r="LR102" s="36">
        <v>0</v>
      </c>
      <c r="LS102" s="36">
        <v>1</v>
      </c>
      <c r="LT102" s="36">
        <v>1</v>
      </c>
      <c r="LU102" s="36">
        <v>0</v>
      </c>
      <c r="LV102" s="36">
        <v>1</v>
      </c>
      <c r="LW102" s="36">
        <v>1</v>
      </c>
      <c r="LX102" s="36">
        <v>1</v>
      </c>
      <c r="LY102" s="36">
        <v>0</v>
      </c>
      <c r="LZ102" s="36">
        <v>1</v>
      </c>
      <c r="MA102" s="36">
        <v>1</v>
      </c>
      <c r="MB102" s="36">
        <v>1</v>
      </c>
      <c r="MC102" s="36">
        <v>1</v>
      </c>
      <c r="MD102" s="36">
        <v>1</v>
      </c>
      <c r="ME102" s="36">
        <v>1</v>
      </c>
      <c r="MF102" s="36">
        <v>1</v>
      </c>
      <c r="MG102" s="36">
        <v>1</v>
      </c>
      <c r="MH102" s="36">
        <v>1</v>
      </c>
      <c r="MI102" s="36">
        <v>1</v>
      </c>
      <c r="MJ102" s="36">
        <v>1</v>
      </c>
      <c r="MK102" s="36">
        <v>1</v>
      </c>
      <c r="ML102" s="36">
        <v>1</v>
      </c>
      <c r="MM102" s="36">
        <v>1</v>
      </c>
      <c r="MN102" s="36">
        <v>1</v>
      </c>
      <c r="MO102" s="36">
        <v>1</v>
      </c>
      <c r="MP102" s="36">
        <v>1</v>
      </c>
      <c r="MQ102" s="36">
        <v>1</v>
      </c>
      <c r="MR102" s="36">
        <v>0</v>
      </c>
      <c r="MS102" s="36">
        <v>1</v>
      </c>
      <c r="MT102" s="36">
        <v>1</v>
      </c>
      <c r="MU102" s="36">
        <v>1</v>
      </c>
      <c r="MV102" s="36">
        <v>0</v>
      </c>
      <c r="MW102" s="36">
        <v>1</v>
      </c>
      <c r="MX102" s="36"/>
      <c r="MY102" s="37">
        <v>1</v>
      </c>
      <c r="MZ102" s="37">
        <v>1</v>
      </c>
      <c r="NA102" s="37">
        <v>1</v>
      </c>
      <c r="NB102" s="37">
        <v>1</v>
      </c>
      <c r="NC102" s="37">
        <v>0</v>
      </c>
      <c r="ND102" s="37">
        <v>0</v>
      </c>
      <c r="NE102" s="46">
        <v>0</v>
      </c>
      <c r="NF102" s="46">
        <v>1</v>
      </c>
      <c r="NG102" s="37">
        <v>0</v>
      </c>
      <c r="NH102" s="37">
        <v>1</v>
      </c>
      <c r="NI102" s="37">
        <v>1</v>
      </c>
      <c r="NJ102" s="37">
        <v>1</v>
      </c>
    </row>
    <row r="103" spans="1:374" x14ac:dyDescent="0.25">
      <c r="A103" s="2">
        <v>161</v>
      </c>
      <c r="B103" s="2" t="s">
        <v>114</v>
      </c>
      <c r="C103" s="31">
        <v>44089.45208333333</v>
      </c>
      <c r="D103" s="32" t="s">
        <v>152</v>
      </c>
      <c r="E103" s="32" t="s">
        <v>189</v>
      </c>
      <c r="F103" s="32" t="s">
        <v>190</v>
      </c>
      <c r="G103" s="32" t="s">
        <v>191</v>
      </c>
      <c r="H103" s="33" t="s">
        <v>156</v>
      </c>
      <c r="I103" s="33" t="s">
        <v>157</v>
      </c>
      <c r="J103" s="33" t="s">
        <v>192</v>
      </c>
      <c r="K103" s="33">
        <v>2</v>
      </c>
      <c r="L103" s="33">
        <v>132</v>
      </c>
      <c r="M103" s="33">
        <v>6</v>
      </c>
      <c r="N103" s="33"/>
      <c r="O103" s="33"/>
      <c r="P103" s="33"/>
      <c r="Q103" s="33"/>
      <c r="R103" s="33"/>
      <c r="S103" s="33">
        <v>3</v>
      </c>
      <c r="T103" s="33"/>
      <c r="U103" s="33"/>
      <c r="V103" s="33"/>
      <c r="W103" s="33"/>
      <c r="X103" s="33"/>
      <c r="Y103" s="33"/>
      <c r="Z103" s="33"/>
      <c r="AA103" s="33"/>
      <c r="AB103" s="33"/>
      <c r="AC103" s="33"/>
      <c r="AD103" s="33"/>
      <c r="AE103" s="33"/>
      <c r="AF103" s="33"/>
      <c r="AG103" s="33"/>
      <c r="AH103" s="33"/>
      <c r="AI103" s="33"/>
      <c r="AJ103" s="33"/>
      <c r="AK103" s="33"/>
      <c r="AL103" s="33"/>
      <c r="AM103" s="33"/>
      <c r="AN103" s="33"/>
      <c r="AO103" s="33"/>
      <c r="AP103" s="33"/>
      <c r="AQ103" s="33"/>
      <c r="AR103" s="33">
        <v>1</v>
      </c>
      <c r="AS103" s="33"/>
      <c r="AT103" s="33"/>
      <c r="AU103" s="33"/>
      <c r="AV103" s="33"/>
      <c r="AW103" s="33">
        <v>2</v>
      </c>
      <c r="AX103" s="33">
        <v>2</v>
      </c>
      <c r="AY103" s="33">
        <v>1</v>
      </c>
      <c r="AZ103" s="34">
        <v>1</v>
      </c>
      <c r="BA103" s="34">
        <v>1</v>
      </c>
      <c r="BB103" s="34">
        <v>0</v>
      </c>
      <c r="BC103" s="34">
        <v>0</v>
      </c>
      <c r="BD103" s="34">
        <v>0</v>
      </c>
      <c r="BE103" s="34">
        <v>0</v>
      </c>
      <c r="BF103" s="34">
        <v>0</v>
      </c>
      <c r="BG103" s="34">
        <v>0</v>
      </c>
      <c r="BH103" s="34">
        <v>0</v>
      </c>
      <c r="BI103" s="34">
        <v>0</v>
      </c>
      <c r="BJ103" s="34">
        <v>0</v>
      </c>
      <c r="BK103" s="34">
        <v>1</v>
      </c>
      <c r="BL103" s="34">
        <v>0</v>
      </c>
      <c r="BM103" s="34"/>
      <c r="BN103" s="34">
        <v>0</v>
      </c>
      <c r="BO103" s="34">
        <v>0</v>
      </c>
      <c r="BP103" s="34">
        <v>0</v>
      </c>
      <c r="BQ103" s="34">
        <v>0</v>
      </c>
      <c r="BR103" s="34">
        <v>0</v>
      </c>
      <c r="BS103" s="34">
        <v>0</v>
      </c>
      <c r="BT103" s="34">
        <v>0</v>
      </c>
      <c r="BU103" s="34">
        <v>0</v>
      </c>
      <c r="BV103" s="34">
        <v>0</v>
      </c>
      <c r="BW103" s="34">
        <v>1</v>
      </c>
      <c r="BX103" s="34">
        <v>0</v>
      </c>
      <c r="BY103" s="34">
        <v>0</v>
      </c>
      <c r="BZ103" s="34">
        <v>0</v>
      </c>
      <c r="CA103" s="34">
        <v>0</v>
      </c>
      <c r="CB103" s="34">
        <v>0</v>
      </c>
      <c r="CC103" s="34">
        <v>1</v>
      </c>
      <c r="CD103" s="34">
        <v>0</v>
      </c>
      <c r="CE103" s="34">
        <v>0</v>
      </c>
      <c r="CF103" s="34">
        <v>0</v>
      </c>
      <c r="CG103" s="34">
        <v>0</v>
      </c>
      <c r="CH103" s="34">
        <v>1</v>
      </c>
      <c r="CI103" s="34">
        <v>0</v>
      </c>
      <c r="CJ103" s="34">
        <v>0</v>
      </c>
      <c r="CK103" s="34">
        <v>0</v>
      </c>
      <c r="CL103" s="34">
        <v>0</v>
      </c>
      <c r="CM103" s="34">
        <v>0</v>
      </c>
      <c r="CN103" s="34">
        <v>0</v>
      </c>
      <c r="CO103" s="34">
        <v>0</v>
      </c>
      <c r="CP103" s="34">
        <v>0</v>
      </c>
      <c r="CQ103" s="34">
        <v>0</v>
      </c>
      <c r="CR103" s="34">
        <v>0</v>
      </c>
      <c r="CS103" s="34">
        <v>1</v>
      </c>
      <c r="CT103" s="34">
        <v>0</v>
      </c>
      <c r="CU103" s="34">
        <v>0</v>
      </c>
      <c r="CV103" s="34">
        <v>0</v>
      </c>
      <c r="CW103" s="34">
        <v>0</v>
      </c>
      <c r="CX103" s="34">
        <v>0</v>
      </c>
      <c r="CY103" s="34">
        <v>1</v>
      </c>
      <c r="CZ103" s="34">
        <v>0</v>
      </c>
      <c r="DA103" s="34">
        <v>1</v>
      </c>
      <c r="DB103" s="34"/>
      <c r="DC103" s="34">
        <v>0</v>
      </c>
      <c r="DD103" s="34">
        <v>0</v>
      </c>
      <c r="DE103" s="34">
        <v>2</v>
      </c>
      <c r="DF103" s="34">
        <v>0</v>
      </c>
      <c r="DG103" s="34">
        <v>0</v>
      </c>
      <c r="DH103" s="34"/>
      <c r="DI103" s="34"/>
      <c r="DJ103" s="34"/>
      <c r="DK103" s="34"/>
      <c r="DL103" s="34"/>
      <c r="DM103" s="34"/>
      <c r="DN103" s="34"/>
      <c r="DO103" s="34"/>
      <c r="DP103" s="34">
        <v>1</v>
      </c>
      <c r="DQ103" s="34">
        <v>1</v>
      </c>
      <c r="DR103" s="34">
        <v>1</v>
      </c>
      <c r="DS103" s="34">
        <v>1</v>
      </c>
      <c r="DT103" s="34">
        <v>0</v>
      </c>
      <c r="DU103" s="34">
        <v>0</v>
      </c>
      <c r="DV103" s="34">
        <v>1</v>
      </c>
      <c r="DW103" s="34">
        <v>0</v>
      </c>
      <c r="DX103" s="34">
        <v>0</v>
      </c>
      <c r="DY103" s="34">
        <v>1</v>
      </c>
      <c r="DZ103" s="34">
        <v>1</v>
      </c>
      <c r="EA103" s="34">
        <v>0</v>
      </c>
      <c r="EB103" s="34">
        <v>0</v>
      </c>
      <c r="EC103" s="34">
        <v>1</v>
      </c>
      <c r="ED103" s="34">
        <v>1</v>
      </c>
      <c r="EE103" s="34">
        <v>1</v>
      </c>
      <c r="EF103" s="34">
        <v>0</v>
      </c>
      <c r="EG103" s="34">
        <v>0</v>
      </c>
      <c r="EH103" s="34">
        <v>0</v>
      </c>
      <c r="EI103" s="34">
        <v>0</v>
      </c>
      <c r="EJ103" s="34">
        <v>1</v>
      </c>
      <c r="EK103" s="34">
        <v>0</v>
      </c>
      <c r="EL103" s="34">
        <v>0</v>
      </c>
      <c r="EM103" s="34"/>
      <c r="EN103" s="34">
        <v>0</v>
      </c>
      <c r="EO103" s="34">
        <v>0</v>
      </c>
      <c r="EP103" s="34">
        <v>1</v>
      </c>
      <c r="EQ103" s="34">
        <v>0</v>
      </c>
      <c r="ER103" s="34">
        <v>0</v>
      </c>
      <c r="ES103" s="34">
        <v>0</v>
      </c>
      <c r="ET103" s="34">
        <v>0</v>
      </c>
      <c r="EU103" s="34">
        <v>0</v>
      </c>
      <c r="EV103" s="34">
        <v>0</v>
      </c>
      <c r="EW103" s="34">
        <v>0</v>
      </c>
      <c r="EX103" s="34">
        <v>0</v>
      </c>
      <c r="EY103" s="34">
        <v>0</v>
      </c>
      <c r="EZ103" s="34">
        <v>0</v>
      </c>
      <c r="FA103" s="34">
        <v>1</v>
      </c>
      <c r="FB103" s="34">
        <v>1</v>
      </c>
      <c r="FC103" s="34">
        <v>0</v>
      </c>
      <c r="FD103" s="34">
        <v>0</v>
      </c>
      <c r="FE103" s="34">
        <v>0</v>
      </c>
      <c r="FF103" s="34">
        <v>0</v>
      </c>
      <c r="FG103" s="34">
        <v>1</v>
      </c>
      <c r="FH103" s="34">
        <v>0</v>
      </c>
      <c r="FI103" s="34">
        <v>1</v>
      </c>
      <c r="FJ103" s="34">
        <v>0</v>
      </c>
      <c r="FK103" s="34">
        <v>0</v>
      </c>
      <c r="FL103" s="34">
        <v>1</v>
      </c>
      <c r="FM103" s="34">
        <v>0</v>
      </c>
      <c r="FN103" s="34">
        <v>0</v>
      </c>
      <c r="FO103" s="34">
        <v>0</v>
      </c>
      <c r="FP103" s="34">
        <v>0</v>
      </c>
      <c r="FQ103" s="34">
        <v>0</v>
      </c>
      <c r="FR103" s="34">
        <v>0</v>
      </c>
      <c r="FS103" s="34">
        <v>0</v>
      </c>
      <c r="FT103" s="34">
        <v>0</v>
      </c>
      <c r="FU103" s="34">
        <v>0</v>
      </c>
      <c r="FV103" s="34">
        <v>0</v>
      </c>
      <c r="FW103" s="34">
        <v>1</v>
      </c>
      <c r="FX103" s="34">
        <v>1</v>
      </c>
      <c r="FY103" s="34">
        <v>1</v>
      </c>
      <c r="FZ103" s="34">
        <v>0</v>
      </c>
      <c r="GA103" s="34">
        <v>0</v>
      </c>
      <c r="GB103" s="34">
        <v>0</v>
      </c>
      <c r="GC103" s="34">
        <v>0</v>
      </c>
      <c r="GD103" s="34">
        <v>1</v>
      </c>
      <c r="GE103" s="34">
        <v>0</v>
      </c>
      <c r="GF103" s="34">
        <v>1</v>
      </c>
      <c r="GG103" s="34">
        <v>0</v>
      </c>
      <c r="GH103" s="34">
        <v>0</v>
      </c>
      <c r="GI103" s="34">
        <v>1</v>
      </c>
      <c r="GJ103" s="34">
        <v>0</v>
      </c>
      <c r="GK103" s="34">
        <v>0</v>
      </c>
      <c r="GL103" s="34">
        <v>0</v>
      </c>
      <c r="GM103" s="34">
        <v>0</v>
      </c>
      <c r="GN103" s="34">
        <v>0</v>
      </c>
      <c r="GO103" s="34">
        <v>0</v>
      </c>
      <c r="GP103" s="34">
        <v>0</v>
      </c>
      <c r="GQ103" s="34">
        <v>0</v>
      </c>
      <c r="GR103" s="34">
        <v>0</v>
      </c>
      <c r="GS103" s="34">
        <v>0</v>
      </c>
      <c r="GT103" s="34">
        <v>1</v>
      </c>
      <c r="GU103" s="34">
        <v>1</v>
      </c>
      <c r="GV103" s="34">
        <v>1</v>
      </c>
      <c r="GW103" s="34">
        <v>1</v>
      </c>
      <c r="GX103" s="34">
        <v>1</v>
      </c>
      <c r="GY103" s="34">
        <v>1</v>
      </c>
      <c r="GZ103" s="34">
        <v>1</v>
      </c>
      <c r="HA103" s="34">
        <v>1</v>
      </c>
      <c r="HB103" s="34">
        <v>0</v>
      </c>
      <c r="HC103" s="34">
        <v>0</v>
      </c>
      <c r="HD103" s="34">
        <v>0</v>
      </c>
      <c r="HE103" s="34">
        <v>0</v>
      </c>
      <c r="HF103" s="34">
        <v>0</v>
      </c>
      <c r="HG103" s="34">
        <v>0</v>
      </c>
      <c r="HH103" s="34">
        <v>0</v>
      </c>
      <c r="HI103" s="34">
        <v>0</v>
      </c>
      <c r="HJ103" s="34">
        <v>0</v>
      </c>
      <c r="HK103" s="34">
        <v>0</v>
      </c>
      <c r="HL103" s="34">
        <v>0</v>
      </c>
      <c r="HM103" s="34">
        <v>0</v>
      </c>
      <c r="HN103" s="34">
        <v>0</v>
      </c>
      <c r="HO103" s="34">
        <v>0</v>
      </c>
      <c r="HP103" s="34">
        <v>0</v>
      </c>
      <c r="HQ103" s="34">
        <v>0</v>
      </c>
      <c r="HR103" s="34">
        <v>0</v>
      </c>
      <c r="HS103" s="34">
        <v>0</v>
      </c>
      <c r="HT103" s="34">
        <v>0</v>
      </c>
      <c r="HU103" s="34">
        <v>0</v>
      </c>
      <c r="HV103" s="34">
        <v>0</v>
      </c>
      <c r="HW103" s="34">
        <v>0</v>
      </c>
      <c r="HX103" s="34">
        <v>1</v>
      </c>
      <c r="HY103" s="34">
        <v>0</v>
      </c>
      <c r="HZ103" s="34">
        <v>0</v>
      </c>
      <c r="IA103" s="34">
        <v>0</v>
      </c>
      <c r="IB103" s="34">
        <v>0</v>
      </c>
      <c r="IC103" s="34">
        <v>1</v>
      </c>
      <c r="ID103" s="34">
        <v>1</v>
      </c>
      <c r="IE103" s="34">
        <v>3</v>
      </c>
      <c r="IF103" s="34">
        <v>0</v>
      </c>
      <c r="IG103" s="34">
        <v>0</v>
      </c>
      <c r="IH103" s="34">
        <v>0</v>
      </c>
      <c r="II103" s="34">
        <v>0</v>
      </c>
      <c r="IJ103" s="34">
        <v>0</v>
      </c>
      <c r="IK103" s="34">
        <v>0</v>
      </c>
      <c r="IL103" s="34">
        <v>0</v>
      </c>
      <c r="IM103" s="34">
        <v>0</v>
      </c>
      <c r="IN103" s="34">
        <v>0</v>
      </c>
      <c r="IO103" s="34">
        <v>0</v>
      </c>
      <c r="IP103" s="34">
        <v>0</v>
      </c>
      <c r="IQ103" s="34">
        <v>0</v>
      </c>
      <c r="IR103" s="34">
        <v>0</v>
      </c>
      <c r="IS103" s="34">
        <v>0</v>
      </c>
      <c r="IT103" s="34">
        <v>0</v>
      </c>
      <c r="IU103" s="34">
        <v>0</v>
      </c>
      <c r="IV103" s="34">
        <v>0</v>
      </c>
      <c r="IW103" s="34">
        <v>0</v>
      </c>
      <c r="IX103" s="34">
        <v>0</v>
      </c>
      <c r="IY103" s="34">
        <v>0</v>
      </c>
      <c r="IZ103" s="34">
        <v>0</v>
      </c>
      <c r="JA103" s="34">
        <v>0</v>
      </c>
      <c r="JB103" s="34">
        <v>0</v>
      </c>
      <c r="JC103" s="34">
        <v>1</v>
      </c>
      <c r="JD103" s="34">
        <v>2</v>
      </c>
      <c r="JE103" s="34">
        <v>3</v>
      </c>
      <c r="JF103" s="34">
        <v>3</v>
      </c>
      <c r="JG103" s="34">
        <v>3</v>
      </c>
      <c r="JH103" s="46">
        <v>2</v>
      </c>
      <c r="JI103" s="46">
        <v>2</v>
      </c>
      <c r="JJ103" s="46">
        <v>2</v>
      </c>
      <c r="JK103" s="46">
        <v>2</v>
      </c>
      <c r="JL103" s="35">
        <v>1</v>
      </c>
      <c r="JM103" s="35">
        <v>2</v>
      </c>
      <c r="JN103" s="46">
        <v>1</v>
      </c>
      <c r="JO103" s="46">
        <v>1</v>
      </c>
      <c r="JP103" s="35">
        <v>1</v>
      </c>
      <c r="JQ103" s="35">
        <v>1</v>
      </c>
      <c r="JR103" s="46">
        <v>1</v>
      </c>
      <c r="JS103" s="35">
        <v>0</v>
      </c>
      <c r="JT103" s="35">
        <v>2</v>
      </c>
      <c r="JU103" s="35">
        <v>3</v>
      </c>
      <c r="JV103" s="35">
        <v>1</v>
      </c>
      <c r="JW103" s="35">
        <v>1</v>
      </c>
      <c r="JX103" s="35">
        <v>1</v>
      </c>
      <c r="JY103" s="35">
        <v>1</v>
      </c>
      <c r="JZ103" s="35">
        <v>3</v>
      </c>
      <c r="KA103" s="35">
        <v>3</v>
      </c>
      <c r="KB103" s="35">
        <v>1</v>
      </c>
      <c r="KC103" s="35">
        <v>0</v>
      </c>
      <c r="KD103" s="46">
        <v>0</v>
      </c>
      <c r="KE103" s="35">
        <v>0</v>
      </c>
      <c r="KF103" s="35">
        <v>0</v>
      </c>
      <c r="KG103" s="36">
        <v>1</v>
      </c>
      <c r="KH103" s="36">
        <v>1</v>
      </c>
      <c r="KI103" s="36">
        <v>1</v>
      </c>
      <c r="KJ103" s="36">
        <v>2</v>
      </c>
      <c r="KK103" s="36">
        <v>1</v>
      </c>
      <c r="KL103" s="36">
        <v>1</v>
      </c>
      <c r="KM103" s="36">
        <v>1</v>
      </c>
      <c r="KN103" s="36">
        <v>3</v>
      </c>
      <c r="KO103" s="36"/>
      <c r="KP103" s="36">
        <v>3</v>
      </c>
      <c r="KQ103" s="36">
        <v>3</v>
      </c>
      <c r="KR103" s="36">
        <v>3</v>
      </c>
      <c r="KS103" s="36">
        <v>3</v>
      </c>
      <c r="KT103" s="36">
        <v>3</v>
      </c>
      <c r="KU103" s="36">
        <v>0</v>
      </c>
      <c r="KV103" s="36">
        <v>3</v>
      </c>
      <c r="KW103" s="36">
        <v>1</v>
      </c>
      <c r="KX103" s="36">
        <v>3</v>
      </c>
      <c r="KY103" s="36">
        <v>1</v>
      </c>
      <c r="KZ103" s="36">
        <v>3</v>
      </c>
      <c r="LA103" s="36">
        <v>1</v>
      </c>
      <c r="LB103" s="36">
        <v>3</v>
      </c>
      <c r="LC103" s="36">
        <v>0</v>
      </c>
      <c r="LD103" s="36">
        <v>3</v>
      </c>
      <c r="LE103" s="36">
        <v>0</v>
      </c>
      <c r="LF103" s="36">
        <v>1</v>
      </c>
      <c r="LG103" s="36">
        <v>1</v>
      </c>
      <c r="LH103" s="36">
        <v>1</v>
      </c>
      <c r="LI103" s="36">
        <v>0</v>
      </c>
      <c r="LJ103" s="36">
        <v>1</v>
      </c>
      <c r="LK103" s="36">
        <v>0</v>
      </c>
      <c r="LL103" s="36">
        <v>0</v>
      </c>
      <c r="LM103" s="36">
        <v>1</v>
      </c>
      <c r="LN103" s="36">
        <v>1</v>
      </c>
      <c r="LO103" s="36">
        <v>1</v>
      </c>
      <c r="LP103" s="36">
        <v>0</v>
      </c>
      <c r="LQ103" s="36">
        <v>1</v>
      </c>
      <c r="LR103" s="36">
        <v>0</v>
      </c>
      <c r="LS103" s="36">
        <v>1</v>
      </c>
      <c r="LT103" s="36">
        <v>1</v>
      </c>
      <c r="LU103" s="36">
        <v>1</v>
      </c>
      <c r="LV103" s="36">
        <v>1</v>
      </c>
      <c r="LW103" s="36">
        <v>1</v>
      </c>
      <c r="LX103" s="36">
        <v>1</v>
      </c>
      <c r="LY103" s="36">
        <v>0</v>
      </c>
      <c r="LZ103" s="36">
        <v>1</v>
      </c>
      <c r="MA103" s="36">
        <v>1</v>
      </c>
      <c r="MB103" s="36">
        <v>1</v>
      </c>
      <c r="MC103" s="36">
        <v>1</v>
      </c>
      <c r="MD103" s="36">
        <v>1</v>
      </c>
      <c r="ME103" s="36">
        <v>1</v>
      </c>
      <c r="MF103" s="36">
        <v>1</v>
      </c>
      <c r="MG103" s="36">
        <v>1</v>
      </c>
      <c r="MH103" s="36">
        <v>1</v>
      </c>
      <c r="MI103" s="36">
        <v>1</v>
      </c>
      <c r="MJ103" s="36">
        <v>1</v>
      </c>
      <c r="MK103" s="36">
        <v>0</v>
      </c>
      <c r="ML103" s="36">
        <v>1</v>
      </c>
      <c r="MM103" s="36">
        <v>1</v>
      </c>
      <c r="MN103" s="36">
        <v>1</v>
      </c>
      <c r="MO103" s="36">
        <v>1</v>
      </c>
      <c r="MP103" s="36">
        <v>1</v>
      </c>
      <c r="MQ103" s="36">
        <v>1</v>
      </c>
      <c r="MR103" s="36">
        <v>1</v>
      </c>
      <c r="MS103" s="36">
        <v>1</v>
      </c>
      <c r="MT103" s="36">
        <v>1</v>
      </c>
      <c r="MU103" s="36">
        <v>1</v>
      </c>
      <c r="MV103" s="36">
        <v>0</v>
      </c>
      <c r="MW103" s="36">
        <v>1</v>
      </c>
      <c r="MX103" s="36"/>
      <c r="MY103" s="37">
        <v>1</v>
      </c>
      <c r="MZ103" s="37">
        <v>1</v>
      </c>
      <c r="NA103" s="37">
        <v>1</v>
      </c>
      <c r="NB103" s="37">
        <v>1</v>
      </c>
      <c r="NC103" s="37">
        <v>1</v>
      </c>
      <c r="ND103" s="37">
        <v>0</v>
      </c>
      <c r="NE103" s="46">
        <v>0</v>
      </c>
      <c r="NF103" s="46">
        <v>0</v>
      </c>
      <c r="NG103" s="37">
        <v>1</v>
      </c>
      <c r="NH103" s="37">
        <v>1</v>
      </c>
      <c r="NI103" s="37">
        <v>1</v>
      </c>
      <c r="NJ103" s="37">
        <v>0</v>
      </c>
    </row>
    <row r="104" spans="1:374" x14ac:dyDescent="0.25">
      <c r="A104" s="2">
        <v>162</v>
      </c>
      <c r="B104" s="2" t="s">
        <v>114</v>
      </c>
      <c r="C104" s="31">
        <v>44076.621527777781</v>
      </c>
      <c r="D104" s="32" t="s">
        <v>266</v>
      </c>
      <c r="E104" s="32" t="s">
        <v>551</v>
      </c>
      <c r="F104" s="32" t="s">
        <v>552</v>
      </c>
      <c r="G104" s="32" t="s">
        <v>553</v>
      </c>
      <c r="H104" s="33" t="s">
        <v>270</v>
      </c>
      <c r="I104" s="33" t="s">
        <v>325</v>
      </c>
      <c r="J104" s="33" t="s">
        <v>554</v>
      </c>
      <c r="K104" s="33">
        <v>2</v>
      </c>
      <c r="L104" s="33">
        <v>70</v>
      </c>
      <c r="M104" s="33">
        <v>4</v>
      </c>
      <c r="N104" s="33"/>
      <c r="O104" s="33"/>
      <c r="P104" s="33"/>
      <c r="Q104" s="33">
        <v>2</v>
      </c>
      <c r="R104" s="33"/>
      <c r="S104" s="33"/>
      <c r="T104" s="33"/>
      <c r="U104" s="33"/>
      <c r="V104" s="33"/>
      <c r="W104" s="33"/>
      <c r="X104" s="33"/>
      <c r="Y104" s="33"/>
      <c r="Z104" s="33"/>
      <c r="AA104" s="33"/>
      <c r="AB104" s="33"/>
      <c r="AC104" s="33"/>
      <c r="AD104" s="33"/>
      <c r="AE104" s="33"/>
      <c r="AF104" s="33"/>
      <c r="AG104" s="33"/>
      <c r="AH104" s="33"/>
      <c r="AI104" s="33"/>
      <c r="AJ104" s="33"/>
      <c r="AK104" s="33">
        <v>19</v>
      </c>
      <c r="AL104" s="33"/>
      <c r="AM104" s="33"/>
      <c r="AN104" s="33"/>
      <c r="AO104" s="33"/>
      <c r="AP104" s="33"/>
      <c r="AQ104" s="33"/>
      <c r="AR104" s="33"/>
      <c r="AS104" s="33"/>
      <c r="AT104" s="33"/>
      <c r="AU104" s="33"/>
      <c r="AV104" s="33"/>
      <c r="AW104" s="33">
        <v>2</v>
      </c>
      <c r="AX104" s="33">
        <v>1</v>
      </c>
      <c r="AY104" s="33">
        <v>0</v>
      </c>
      <c r="AZ104" s="34">
        <v>1</v>
      </c>
      <c r="BA104" s="34">
        <v>1</v>
      </c>
      <c r="BB104" s="34">
        <v>0</v>
      </c>
      <c r="BC104" s="34">
        <v>0</v>
      </c>
      <c r="BD104" s="34">
        <v>0</v>
      </c>
      <c r="BE104" s="34">
        <v>0</v>
      </c>
      <c r="BF104" s="34">
        <v>0</v>
      </c>
      <c r="BG104" s="34">
        <v>0</v>
      </c>
      <c r="BH104" s="34">
        <v>0</v>
      </c>
      <c r="BI104" s="34">
        <v>0</v>
      </c>
      <c r="BJ104" s="34">
        <v>0</v>
      </c>
      <c r="BK104" s="34">
        <v>1</v>
      </c>
      <c r="BL104" s="34">
        <v>0</v>
      </c>
      <c r="BM104" s="34"/>
      <c r="BN104" s="34">
        <v>0</v>
      </c>
      <c r="BO104" s="34">
        <v>0</v>
      </c>
      <c r="BP104" s="34">
        <v>0</v>
      </c>
      <c r="BQ104" s="34">
        <v>0</v>
      </c>
      <c r="BR104" s="34">
        <v>0</v>
      </c>
      <c r="BS104" s="34">
        <v>0</v>
      </c>
      <c r="BT104" s="34">
        <v>0</v>
      </c>
      <c r="BU104" s="34">
        <v>0</v>
      </c>
      <c r="BV104" s="34">
        <v>0</v>
      </c>
      <c r="BW104" s="34">
        <v>1</v>
      </c>
      <c r="BX104" s="34">
        <v>0</v>
      </c>
      <c r="BY104" s="34">
        <v>0</v>
      </c>
      <c r="BZ104" s="34">
        <v>0</v>
      </c>
      <c r="CA104" s="34">
        <v>0</v>
      </c>
      <c r="CB104" s="34">
        <v>0</v>
      </c>
      <c r="CC104" s="34">
        <v>0</v>
      </c>
      <c r="CD104" s="34">
        <v>0</v>
      </c>
      <c r="CE104" s="34">
        <v>0</v>
      </c>
      <c r="CF104" s="34">
        <v>0</v>
      </c>
      <c r="CG104" s="34">
        <v>0</v>
      </c>
      <c r="CH104" s="34">
        <v>1</v>
      </c>
      <c r="CI104" s="34">
        <v>0</v>
      </c>
      <c r="CJ104" s="34">
        <v>0</v>
      </c>
      <c r="CK104" s="34">
        <v>0</v>
      </c>
      <c r="CL104" s="34">
        <v>0</v>
      </c>
      <c r="CM104" s="34">
        <v>0</v>
      </c>
      <c r="CN104" s="34">
        <v>0</v>
      </c>
      <c r="CO104" s="34">
        <v>0</v>
      </c>
      <c r="CP104" s="34">
        <v>0</v>
      </c>
      <c r="CQ104" s="34">
        <v>0</v>
      </c>
      <c r="CR104" s="34">
        <v>0</v>
      </c>
      <c r="CS104" s="34">
        <v>0</v>
      </c>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v>1</v>
      </c>
      <c r="DQ104" s="34">
        <v>1</v>
      </c>
      <c r="DR104" s="34">
        <v>1</v>
      </c>
      <c r="DS104" s="34">
        <v>1</v>
      </c>
      <c r="DT104" s="34">
        <v>0</v>
      </c>
      <c r="DU104" s="34">
        <v>1</v>
      </c>
      <c r="DV104" s="34">
        <v>0</v>
      </c>
      <c r="DW104" s="34">
        <v>0</v>
      </c>
      <c r="DX104" s="34">
        <v>0</v>
      </c>
      <c r="DY104" s="34">
        <v>1</v>
      </c>
      <c r="DZ104" s="34">
        <v>1</v>
      </c>
      <c r="EA104" s="34">
        <v>0</v>
      </c>
      <c r="EB104" s="34">
        <v>0</v>
      </c>
      <c r="EC104" s="34">
        <v>1</v>
      </c>
      <c r="ED104" s="34">
        <v>1</v>
      </c>
      <c r="EE104" s="34">
        <v>1</v>
      </c>
      <c r="EF104" s="34">
        <v>0</v>
      </c>
      <c r="EG104" s="34">
        <v>0</v>
      </c>
      <c r="EH104" s="34">
        <v>0</v>
      </c>
      <c r="EI104" s="34">
        <v>0</v>
      </c>
      <c r="EJ104" s="34">
        <v>0</v>
      </c>
      <c r="EK104" s="34">
        <v>0</v>
      </c>
      <c r="EL104" s="34">
        <v>0</v>
      </c>
      <c r="EM104" s="34"/>
      <c r="EN104" s="34">
        <v>0</v>
      </c>
      <c r="EO104" s="34">
        <v>0</v>
      </c>
      <c r="EP104" s="34">
        <v>0</v>
      </c>
      <c r="EQ104" s="34">
        <v>0</v>
      </c>
      <c r="ER104" s="34">
        <v>0</v>
      </c>
      <c r="ES104" s="34">
        <v>0</v>
      </c>
      <c r="ET104" s="34">
        <v>0</v>
      </c>
      <c r="EU104" s="34">
        <v>0</v>
      </c>
      <c r="EV104" s="34">
        <v>0</v>
      </c>
      <c r="EW104" s="34">
        <v>0</v>
      </c>
      <c r="EX104" s="34">
        <v>0</v>
      </c>
      <c r="EY104" s="34">
        <v>0</v>
      </c>
      <c r="EZ104" s="34">
        <v>0</v>
      </c>
      <c r="FA104" s="34">
        <v>1</v>
      </c>
      <c r="FB104" s="34">
        <v>1</v>
      </c>
      <c r="FC104" s="34">
        <v>0</v>
      </c>
      <c r="FD104" s="34">
        <v>0</v>
      </c>
      <c r="FE104" s="34">
        <v>0</v>
      </c>
      <c r="FF104" s="34">
        <v>0</v>
      </c>
      <c r="FG104" s="34">
        <v>1</v>
      </c>
      <c r="FH104" s="34">
        <v>0</v>
      </c>
      <c r="FI104" s="34">
        <v>1</v>
      </c>
      <c r="FJ104" s="34">
        <v>0</v>
      </c>
      <c r="FK104" s="34">
        <v>0</v>
      </c>
      <c r="FL104" s="34">
        <v>1</v>
      </c>
      <c r="FM104" s="34">
        <v>0</v>
      </c>
      <c r="FN104" s="34">
        <v>0</v>
      </c>
      <c r="FO104" s="34">
        <v>0</v>
      </c>
      <c r="FP104" s="34">
        <v>0</v>
      </c>
      <c r="FQ104" s="34">
        <v>0</v>
      </c>
      <c r="FR104" s="34">
        <v>0</v>
      </c>
      <c r="FS104" s="34">
        <v>0</v>
      </c>
      <c r="FT104" s="34">
        <v>0</v>
      </c>
      <c r="FU104" s="34">
        <v>0</v>
      </c>
      <c r="FV104" s="34">
        <v>0</v>
      </c>
      <c r="FW104" s="34">
        <v>0</v>
      </c>
      <c r="FX104" s="34">
        <v>1</v>
      </c>
      <c r="FY104" s="34">
        <v>1</v>
      </c>
      <c r="FZ104" s="34">
        <v>0</v>
      </c>
      <c r="GA104" s="34">
        <v>0</v>
      </c>
      <c r="GB104" s="34">
        <v>0</v>
      </c>
      <c r="GC104" s="34">
        <v>0</v>
      </c>
      <c r="GD104" s="34">
        <v>1</v>
      </c>
      <c r="GE104" s="34">
        <v>0</v>
      </c>
      <c r="GF104" s="34">
        <v>1</v>
      </c>
      <c r="GG104" s="34">
        <v>0</v>
      </c>
      <c r="GH104" s="34">
        <v>0</v>
      </c>
      <c r="GI104" s="34">
        <v>1</v>
      </c>
      <c r="GJ104" s="34">
        <v>0</v>
      </c>
      <c r="GK104" s="34">
        <v>0</v>
      </c>
      <c r="GL104" s="34">
        <v>0</v>
      </c>
      <c r="GM104" s="34">
        <v>0</v>
      </c>
      <c r="GN104" s="34">
        <v>0</v>
      </c>
      <c r="GO104" s="34">
        <v>0</v>
      </c>
      <c r="GP104" s="34">
        <v>0</v>
      </c>
      <c r="GQ104" s="34">
        <v>0</v>
      </c>
      <c r="GR104" s="34">
        <v>0</v>
      </c>
      <c r="GS104" s="34">
        <v>0</v>
      </c>
      <c r="GT104" s="34">
        <v>1</v>
      </c>
      <c r="GU104" s="34">
        <v>1</v>
      </c>
      <c r="GV104" s="34">
        <v>1</v>
      </c>
      <c r="GW104" s="34">
        <v>1</v>
      </c>
      <c r="GX104" s="34">
        <v>1</v>
      </c>
      <c r="GY104" s="34">
        <v>1</v>
      </c>
      <c r="GZ104" s="34">
        <v>1</v>
      </c>
      <c r="HA104" s="34">
        <v>1</v>
      </c>
      <c r="HB104" s="34">
        <v>1</v>
      </c>
      <c r="HC104" s="34">
        <v>1</v>
      </c>
      <c r="HD104" s="34">
        <v>0</v>
      </c>
      <c r="HE104" s="34">
        <v>0</v>
      </c>
      <c r="HF104" s="34">
        <v>0</v>
      </c>
      <c r="HG104" s="34">
        <v>0</v>
      </c>
      <c r="HH104" s="34">
        <v>0</v>
      </c>
      <c r="HI104" s="34">
        <v>0</v>
      </c>
      <c r="HJ104" s="34">
        <v>0</v>
      </c>
      <c r="HK104" s="34">
        <v>0</v>
      </c>
      <c r="HL104" s="34">
        <v>0</v>
      </c>
      <c r="HM104" s="34">
        <v>1</v>
      </c>
      <c r="HN104" s="34">
        <v>0</v>
      </c>
      <c r="HO104" s="34">
        <v>0</v>
      </c>
      <c r="HP104" s="34">
        <v>0</v>
      </c>
      <c r="HQ104" s="34">
        <v>0</v>
      </c>
      <c r="HR104" s="34">
        <v>0</v>
      </c>
      <c r="HS104" s="34">
        <v>0</v>
      </c>
      <c r="HT104" s="34">
        <v>0</v>
      </c>
      <c r="HU104" s="34">
        <v>0</v>
      </c>
      <c r="HV104" s="34">
        <v>0</v>
      </c>
      <c r="HW104" s="34">
        <v>0</v>
      </c>
      <c r="HX104" s="34">
        <v>1</v>
      </c>
      <c r="HY104" s="34">
        <v>0</v>
      </c>
      <c r="HZ104" s="34">
        <v>0</v>
      </c>
      <c r="IA104" s="34">
        <v>0</v>
      </c>
      <c r="IB104" s="34">
        <v>1</v>
      </c>
      <c r="IC104" s="34">
        <v>1</v>
      </c>
      <c r="ID104" s="34">
        <v>1</v>
      </c>
      <c r="IE104" s="34">
        <v>1</v>
      </c>
      <c r="IF104" s="34">
        <v>1</v>
      </c>
      <c r="IG104" s="34">
        <v>0</v>
      </c>
      <c r="IH104" s="34">
        <v>0</v>
      </c>
      <c r="II104" s="34">
        <v>0</v>
      </c>
      <c r="IJ104" s="34">
        <v>0</v>
      </c>
      <c r="IK104" s="34">
        <v>0</v>
      </c>
      <c r="IL104" s="34">
        <v>1</v>
      </c>
      <c r="IM104" s="34">
        <v>0</v>
      </c>
      <c r="IN104" s="34">
        <v>1</v>
      </c>
      <c r="IO104" s="34">
        <v>0</v>
      </c>
      <c r="IP104" s="34">
        <v>0</v>
      </c>
      <c r="IQ104" s="34">
        <v>1</v>
      </c>
      <c r="IR104" s="34">
        <v>0</v>
      </c>
      <c r="IS104" s="34">
        <v>0</v>
      </c>
      <c r="IT104" s="34">
        <v>0</v>
      </c>
      <c r="IU104" s="34">
        <v>0</v>
      </c>
      <c r="IV104" s="34">
        <v>0</v>
      </c>
      <c r="IW104" s="34">
        <v>0</v>
      </c>
      <c r="IX104" s="34">
        <v>0</v>
      </c>
      <c r="IY104" s="34">
        <v>0</v>
      </c>
      <c r="IZ104" s="34">
        <v>0</v>
      </c>
      <c r="JA104" s="34">
        <v>0</v>
      </c>
      <c r="JB104" s="34">
        <v>0</v>
      </c>
      <c r="JC104" s="34">
        <v>1</v>
      </c>
      <c r="JD104" s="34">
        <v>2</v>
      </c>
      <c r="JE104" s="34">
        <v>1</v>
      </c>
      <c r="JF104" s="34">
        <v>1</v>
      </c>
      <c r="JG104" s="34">
        <v>3</v>
      </c>
      <c r="JH104" s="46">
        <v>2</v>
      </c>
      <c r="JI104" s="46">
        <v>2</v>
      </c>
      <c r="JJ104" s="46">
        <v>1</v>
      </c>
      <c r="JK104" s="46">
        <v>2</v>
      </c>
      <c r="JL104" s="35">
        <v>1</v>
      </c>
      <c r="JM104" s="35">
        <v>2</v>
      </c>
      <c r="JN104" s="46">
        <v>1</v>
      </c>
      <c r="JO104" s="46">
        <v>1</v>
      </c>
      <c r="JP104" s="35">
        <v>2</v>
      </c>
      <c r="JQ104" s="35">
        <v>2</v>
      </c>
      <c r="JR104" s="46">
        <v>1</v>
      </c>
      <c r="JS104" s="35">
        <v>0</v>
      </c>
      <c r="JT104" s="35">
        <v>1</v>
      </c>
      <c r="JU104" s="35">
        <v>3</v>
      </c>
      <c r="JV104" s="35">
        <v>1</v>
      </c>
      <c r="JW104" s="35">
        <v>1</v>
      </c>
      <c r="JX104" s="35">
        <v>3</v>
      </c>
      <c r="JY104" s="35">
        <v>1</v>
      </c>
      <c r="JZ104" s="35">
        <v>3</v>
      </c>
      <c r="KA104" s="35">
        <v>3</v>
      </c>
      <c r="KB104" s="35">
        <v>3</v>
      </c>
      <c r="KC104" s="35">
        <v>1</v>
      </c>
      <c r="KD104" s="46">
        <v>1</v>
      </c>
      <c r="KE104" s="35">
        <v>0</v>
      </c>
      <c r="KF104" s="35">
        <v>1</v>
      </c>
      <c r="KG104" s="36">
        <v>1</v>
      </c>
      <c r="KH104" s="36">
        <v>1</v>
      </c>
      <c r="KI104" s="36">
        <v>1</v>
      </c>
      <c r="KJ104" s="36">
        <v>1</v>
      </c>
      <c r="KK104" s="36">
        <v>1</v>
      </c>
      <c r="KL104" s="36">
        <v>1</v>
      </c>
      <c r="KM104" s="36">
        <v>1</v>
      </c>
      <c r="KN104" s="36">
        <v>1</v>
      </c>
      <c r="KO104" s="36"/>
      <c r="KP104" s="36">
        <v>1</v>
      </c>
      <c r="KQ104" s="36">
        <v>1</v>
      </c>
      <c r="KR104" s="36">
        <v>1</v>
      </c>
      <c r="KS104" s="36">
        <v>1</v>
      </c>
      <c r="KT104" s="36">
        <v>1</v>
      </c>
      <c r="KU104" s="36">
        <v>0</v>
      </c>
      <c r="KV104" s="36">
        <v>3</v>
      </c>
      <c r="KW104" s="36">
        <v>0</v>
      </c>
      <c r="KX104" s="36">
        <v>3</v>
      </c>
      <c r="KY104" s="36">
        <v>0</v>
      </c>
      <c r="KZ104" s="36">
        <v>3</v>
      </c>
      <c r="LA104" s="36">
        <v>0</v>
      </c>
      <c r="LB104" s="36">
        <v>3</v>
      </c>
      <c r="LC104" s="36">
        <v>0</v>
      </c>
      <c r="LD104" s="36">
        <v>3</v>
      </c>
      <c r="LE104" s="36">
        <v>0</v>
      </c>
      <c r="LF104" s="36">
        <v>1</v>
      </c>
      <c r="LG104" s="36">
        <v>1</v>
      </c>
      <c r="LH104" s="36">
        <v>1</v>
      </c>
      <c r="LI104" s="36">
        <v>0</v>
      </c>
      <c r="LJ104" s="36">
        <v>3</v>
      </c>
      <c r="LK104" s="36">
        <v>0</v>
      </c>
      <c r="LL104" s="36">
        <v>0</v>
      </c>
      <c r="LM104" s="36">
        <v>1</v>
      </c>
      <c r="LN104" s="36">
        <v>1</v>
      </c>
      <c r="LO104" s="36">
        <v>1</v>
      </c>
      <c r="LP104" s="36">
        <v>1</v>
      </c>
      <c r="LQ104" s="36">
        <v>1</v>
      </c>
      <c r="LR104" s="36">
        <v>0</v>
      </c>
      <c r="LS104" s="36">
        <v>1</v>
      </c>
      <c r="LT104" s="36">
        <v>1</v>
      </c>
      <c r="LU104" s="36">
        <v>1</v>
      </c>
      <c r="LV104" s="36">
        <v>1</v>
      </c>
      <c r="LW104" s="36">
        <v>1</v>
      </c>
      <c r="LX104" s="36">
        <v>1</v>
      </c>
      <c r="LY104" s="36">
        <v>0</v>
      </c>
      <c r="LZ104" s="36">
        <v>1</v>
      </c>
      <c r="MA104" s="36">
        <v>1</v>
      </c>
      <c r="MB104" s="36">
        <v>3</v>
      </c>
      <c r="MC104" s="36">
        <v>1</v>
      </c>
      <c r="MD104" s="36">
        <v>1</v>
      </c>
      <c r="ME104" s="36">
        <v>1</v>
      </c>
      <c r="MF104" s="36">
        <v>1</v>
      </c>
      <c r="MG104" s="36">
        <v>1</v>
      </c>
      <c r="MH104" s="36">
        <v>1</v>
      </c>
      <c r="MI104" s="36">
        <v>1</v>
      </c>
      <c r="MJ104" s="36">
        <v>1</v>
      </c>
      <c r="MK104" s="36">
        <v>1</v>
      </c>
      <c r="ML104" s="36">
        <v>2</v>
      </c>
      <c r="MM104" s="36">
        <v>1</v>
      </c>
      <c r="MN104" s="36">
        <v>1</v>
      </c>
      <c r="MO104" s="36">
        <v>1</v>
      </c>
      <c r="MP104" s="36">
        <v>0</v>
      </c>
      <c r="MQ104" s="36">
        <v>1</v>
      </c>
      <c r="MR104" s="36">
        <v>1</v>
      </c>
      <c r="MS104" s="36">
        <v>1</v>
      </c>
      <c r="MT104" s="36">
        <v>1</v>
      </c>
      <c r="MU104" s="36">
        <v>1</v>
      </c>
      <c r="MV104" s="36">
        <v>0</v>
      </c>
      <c r="MW104" s="36">
        <v>1</v>
      </c>
      <c r="MX104" s="36"/>
      <c r="MY104" s="37">
        <v>1</v>
      </c>
      <c r="MZ104" s="37">
        <v>1</v>
      </c>
      <c r="NA104" s="37">
        <v>1</v>
      </c>
      <c r="NB104" s="37">
        <v>1</v>
      </c>
      <c r="NC104" s="37">
        <v>1</v>
      </c>
      <c r="ND104" s="37">
        <v>0</v>
      </c>
      <c r="NE104" s="46">
        <v>0</v>
      </c>
      <c r="NF104" s="46">
        <v>0</v>
      </c>
      <c r="NG104" s="37">
        <v>1</v>
      </c>
      <c r="NH104" s="37">
        <v>1</v>
      </c>
      <c r="NI104" s="37">
        <v>1</v>
      </c>
      <c r="NJ104" s="37">
        <v>1</v>
      </c>
    </row>
    <row r="105" spans="1:374" x14ac:dyDescent="0.25">
      <c r="A105" s="2">
        <v>163</v>
      </c>
      <c r="B105" s="2" t="s">
        <v>114</v>
      </c>
      <c r="C105" s="31">
        <v>44102.928472222222</v>
      </c>
      <c r="D105" s="32" t="s">
        <v>555</v>
      </c>
      <c r="E105" s="32" t="s">
        <v>481</v>
      </c>
      <c r="F105" s="32" t="s">
        <v>482</v>
      </c>
      <c r="G105" s="32" t="s">
        <v>556</v>
      </c>
      <c r="H105" s="33" t="s">
        <v>270</v>
      </c>
      <c r="I105" s="33" t="s">
        <v>325</v>
      </c>
      <c r="J105" s="33" t="s">
        <v>557</v>
      </c>
      <c r="K105" s="33">
        <v>1</v>
      </c>
      <c r="L105" s="33">
        <v>61</v>
      </c>
      <c r="M105" s="33">
        <v>4</v>
      </c>
      <c r="N105" s="33"/>
      <c r="O105" s="33"/>
      <c r="P105" s="33"/>
      <c r="Q105" s="33">
        <v>2</v>
      </c>
      <c r="R105" s="33"/>
      <c r="S105" s="33"/>
      <c r="T105" s="33"/>
      <c r="U105" s="33"/>
      <c r="V105" s="33"/>
      <c r="W105" s="33"/>
      <c r="X105" s="33"/>
      <c r="Y105" s="33"/>
      <c r="Z105" s="33"/>
      <c r="AA105" s="33"/>
      <c r="AB105" s="33"/>
      <c r="AC105" s="33"/>
      <c r="AD105" s="33"/>
      <c r="AE105" s="33"/>
      <c r="AF105" s="33"/>
      <c r="AG105" s="33"/>
      <c r="AH105" s="33"/>
      <c r="AI105" s="33"/>
      <c r="AJ105" s="33"/>
      <c r="AK105" s="33">
        <v>10</v>
      </c>
      <c r="AL105" s="33"/>
      <c r="AM105" s="33"/>
      <c r="AN105" s="33"/>
      <c r="AO105" s="33"/>
      <c r="AP105" s="33"/>
      <c r="AQ105" s="33"/>
      <c r="AR105" s="33"/>
      <c r="AS105" s="33"/>
      <c r="AT105" s="33"/>
      <c r="AU105" s="33"/>
      <c r="AV105" s="33"/>
      <c r="AW105" s="33">
        <v>1</v>
      </c>
      <c r="AX105" s="33">
        <v>1</v>
      </c>
      <c r="AY105" s="33">
        <v>0</v>
      </c>
      <c r="AZ105" s="34">
        <v>1</v>
      </c>
      <c r="BA105" s="34">
        <v>1</v>
      </c>
      <c r="BB105" s="34">
        <v>0</v>
      </c>
      <c r="BC105" s="34">
        <v>0</v>
      </c>
      <c r="BD105" s="34">
        <v>0</v>
      </c>
      <c r="BE105" s="34">
        <v>0</v>
      </c>
      <c r="BF105" s="34">
        <v>0</v>
      </c>
      <c r="BG105" s="34">
        <v>0</v>
      </c>
      <c r="BH105" s="34">
        <v>0</v>
      </c>
      <c r="BI105" s="34">
        <v>0</v>
      </c>
      <c r="BJ105" s="34">
        <v>0</v>
      </c>
      <c r="BK105" s="34">
        <v>0</v>
      </c>
      <c r="BL105" s="34">
        <v>0</v>
      </c>
      <c r="BM105" s="34"/>
      <c r="BN105" s="34">
        <v>0</v>
      </c>
      <c r="BO105" s="34">
        <v>0</v>
      </c>
      <c r="BP105" s="34">
        <v>0</v>
      </c>
      <c r="BQ105" s="34">
        <v>0</v>
      </c>
      <c r="BR105" s="34">
        <v>0</v>
      </c>
      <c r="BS105" s="34">
        <v>0</v>
      </c>
      <c r="BT105" s="34">
        <v>0</v>
      </c>
      <c r="BU105" s="34">
        <v>0</v>
      </c>
      <c r="BV105" s="34">
        <v>0</v>
      </c>
      <c r="BW105" s="34">
        <v>1</v>
      </c>
      <c r="BX105" s="34">
        <v>1</v>
      </c>
      <c r="BY105" s="34">
        <v>0</v>
      </c>
      <c r="BZ105" s="34">
        <v>0</v>
      </c>
      <c r="CA105" s="34">
        <v>0</v>
      </c>
      <c r="CB105" s="34">
        <v>0</v>
      </c>
      <c r="CC105" s="34">
        <v>1</v>
      </c>
      <c r="CD105" s="34">
        <v>0</v>
      </c>
      <c r="CE105" s="34">
        <v>0</v>
      </c>
      <c r="CF105" s="34">
        <v>0</v>
      </c>
      <c r="CG105" s="34">
        <v>0</v>
      </c>
      <c r="CH105" s="34">
        <v>1</v>
      </c>
      <c r="CI105" s="34">
        <v>0</v>
      </c>
      <c r="CJ105" s="34">
        <v>0</v>
      </c>
      <c r="CK105" s="34">
        <v>0</v>
      </c>
      <c r="CL105" s="34">
        <v>0</v>
      </c>
      <c r="CM105" s="34">
        <v>0</v>
      </c>
      <c r="CN105" s="34">
        <v>0</v>
      </c>
      <c r="CO105" s="34">
        <v>0</v>
      </c>
      <c r="CP105" s="34">
        <v>0</v>
      </c>
      <c r="CQ105" s="34">
        <v>0</v>
      </c>
      <c r="CR105" s="34">
        <v>0</v>
      </c>
      <c r="CS105" s="34">
        <v>1</v>
      </c>
      <c r="CT105" s="34">
        <v>0</v>
      </c>
      <c r="CU105" s="34">
        <v>0</v>
      </c>
      <c r="CV105" s="34">
        <v>0</v>
      </c>
      <c r="CW105" s="34">
        <v>0</v>
      </c>
      <c r="CX105" s="34">
        <v>0</v>
      </c>
      <c r="CY105" s="34">
        <v>1</v>
      </c>
      <c r="CZ105" s="34">
        <v>0</v>
      </c>
      <c r="DA105" s="34">
        <v>1</v>
      </c>
      <c r="DB105" s="34"/>
      <c r="DC105" s="34">
        <v>0</v>
      </c>
      <c r="DD105" s="34">
        <v>0</v>
      </c>
      <c r="DE105" s="34">
        <v>0</v>
      </c>
      <c r="DF105" s="34">
        <v>0</v>
      </c>
      <c r="DG105" s="34">
        <v>0</v>
      </c>
      <c r="DH105" s="34"/>
      <c r="DI105" s="34"/>
      <c r="DJ105" s="34"/>
      <c r="DK105" s="34"/>
      <c r="DL105" s="34"/>
      <c r="DM105" s="34"/>
      <c r="DN105" s="34"/>
      <c r="DO105" s="34"/>
      <c r="DP105" s="34">
        <v>1</v>
      </c>
      <c r="DQ105" s="34">
        <v>1</v>
      </c>
      <c r="DR105" s="34">
        <v>0</v>
      </c>
      <c r="DS105" s="34">
        <v>1</v>
      </c>
      <c r="DT105" s="34">
        <v>0</v>
      </c>
      <c r="DU105" s="34">
        <v>1</v>
      </c>
      <c r="DV105" s="34">
        <v>0</v>
      </c>
      <c r="DW105" s="34">
        <v>0</v>
      </c>
      <c r="DX105" s="34">
        <v>0</v>
      </c>
      <c r="DY105" s="34">
        <v>0</v>
      </c>
      <c r="DZ105" s="34">
        <v>1</v>
      </c>
      <c r="EA105" s="34">
        <v>0</v>
      </c>
      <c r="EB105" s="34">
        <v>1</v>
      </c>
      <c r="EC105" s="34">
        <v>0</v>
      </c>
      <c r="ED105" s="34">
        <v>0</v>
      </c>
      <c r="EE105" s="34">
        <v>0</v>
      </c>
      <c r="EF105" s="34">
        <v>0</v>
      </c>
      <c r="EG105" s="34">
        <v>0</v>
      </c>
      <c r="EH105" s="34">
        <v>0</v>
      </c>
      <c r="EI105" s="34">
        <v>0</v>
      </c>
      <c r="EJ105" s="34">
        <v>0</v>
      </c>
      <c r="EK105" s="34">
        <v>0</v>
      </c>
      <c r="EL105" s="34">
        <v>0</v>
      </c>
      <c r="EM105" s="34"/>
      <c r="EN105" s="34">
        <v>0</v>
      </c>
      <c r="EO105" s="34">
        <v>0</v>
      </c>
      <c r="EP105" s="34">
        <v>0</v>
      </c>
      <c r="EQ105" s="34">
        <v>0</v>
      </c>
      <c r="ER105" s="34">
        <v>0</v>
      </c>
      <c r="ES105" s="34">
        <v>0</v>
      </c>
      <c r="ET105" s="34">
        <v>0</v>
      </c>
      <c r="EU105" s="34">
        <v>0</v>
      </c>
      <c r="EV105" s="34">
        <v>0</v>
      </c>
      <c r="EW105" s="34">
        <v>0</v>
      </c>
      <c r="EX105" s="34">
        <v>0</v>
      </c>
      <c r="EY105" s="34">
        <v>0</v>
      </c>
      <c r="EZ105" s="34">
        <v>0</v>
      </c>
      <c r="FA105" s="34">
        <v>1</v>
      </c>
      <c r="FB105" s="34">
        <v>1</v>
      </c>
      <c r="FC105" s="34">
        <v>0</v>
      </c>
      <c r="FD105" s="34">
        <v>0</v>
      </c>
      <c r="FE105" s="34">
        <v>0</v>
      </c>
      <c r="FF105" s="34">
        <v>0</v>
      </c>
      <c r="FG105" s="34">
        <v>1</v>
      </c>
      <c r="FH105" s="34">
        <v>0</v>
      </c>
      <c r="FI105" s="34">
        <v>1</v>
      </c>
      <c r="FJ105" s="34">
        <v>0</v>
      </c>
      <c r="FK105" s="34">
        <v>0</v>
      </c>
      <c r="FL105" s="34">
        <v>1</v>
      </c>
      <c r="FM105" s="34">
        <v>0</v>
      </c>
      <c r="FN105" s="34">
        <v>0</v>
      </c>
      <c r="FO105" s="34">
        <v>0</v>
      </c>
      <c r="FP105" s="34">
        <v>0</v>
      </c>
      <c r="FQ105" s="34">
        <v>0</v>
      </c>
      <c r="FR105" s="34">
        <v>0</v>
      </c>
      <c r="FS105" s="34">
        <v>0</v>
      </c>
      <c r="FT105" s="34">
        <v>0</v>
      </c>
      <c r="FU105" s="34">
        <v>0</v>
      </c>
      <c r="FV105" s="34">
        <v>0</v>
      </c>
      <c r="FW105" s="34">
        <v>1</v>
      </c>
      <c r="FX105" s="34">
        <v>1</v>
      </c>
      <c r="FY105" s="34">
        <v>1</v>
      </c>
      <c r="FZ105" s="34">
        <v>0</v>
      </c>
      <c r="GA105" s="34">
        <v>0</v>
      </c>
      <c r="GB105" s="34">
        <v>0</v>
      </c>
      <c r="GC105" s="34">
        <v>1</v>
      </c>
      <c r="GD105" s="34">
        <v>1</v>
      </c>
      <c r="GE105" s="34">
        <v>0</v>
      </c>
      <c r="GF105" s="34">
        <v>1</v>
      </c>
      <c r="GG105" s="34">
        <v>0</v>
      </c>
      <c r="GH105" s="34">
        <v>0</v>
      </c>
      <c r="GI105" s="34">
        <v>1</v>
      </c>
      <c r="GJ105" s="34">
        <v>0</v>
      </c>
      <c r="GK105" s="34">
        <v>0</v>
      </c>
      <c r="GL105" s="34">
        <v>0</v>
      </c>
      <c r="GM105" s="34">
        <v>0</v>
      </c>
      <c r="GN105" s="34">
        <v>0</v>
      </c>
      <c r="GO105" s="34">
        <v>0</v>
      </c>
      <c r="GP105" s="34">
        <v>0</v>
      </c>
      <c r="GQ105" s="34">
        <v>0</v>
      </c>
      <c r="GR105" s="34">
        <v>0</v>
      </c>
      <c r="GS105" s="34">
        <v>0</v>
      </c>
      <c r="GT105" s="34">
        <v>1</v>
      </c>
      <c r="GU105" s="34">
        <v>1</v>
      </c>
      <c r="GV105" s="34">
        <v>1</v>
      </c>
      <c r="GW105" s="34">
        <v>1</v>
      </c>
      <c r="GX105" s="34">
        <v>1</v>
      </c>
      <c r="GY105" s="34">
        <v>1</v>
      </c>
      <c r="GZ105" s="34">
        <v>1</v>
      </c>
      <c r="HA105" s="34">
        <v>1</v>
      </c>
      <c r="HB105" s="34">
        <v>1</v>
      </c>
      <c r="HC105" s="34">
        <v>1</v>
      </c>
      <c r="HD105" s="34">
        <v>0</v>
      </c>
      <c r="HE105" s="34">
        <v>0</v>
      </c>
      <c r="HF105" s="34">
        <v>0</v>
      </c>
      <c r="HG105" s="34">
        <v>0</v>
      </c>
      <c r="HH105" s="34">
        <v>1</v>
      </c>
      <c r="HI105" s="34">
        <v>0</v>
      </c>
      <c r="HJ105" s="34">
        <v>0</v>
      </c>
      <c r="HK105" s="34">
        <v>0</v>
      </c>
      <c r="HL105" s="34">
        <v>0</v>
      </c>
      <c r="HM105" s="34">
        <v>0</v>
      </c>
      <c r="HN105" s="34">
        <v>0</v>
      </c>
      <c r="HO105" s="34">
        <v>0</v>
      </c>
      <c r="HP105" s="34">
        <v>0</v>
      </c>
      <c r="HQ105" s="34">
        <v>0</v>
      </c>
      <c r="HR105" s="34">
        <v>0</v>
      </c>
      <c r="HS105" s="34">
        <v>0</v>
      </c>
      <c r="HT105" s="34">
        <v>0</v>
      </c>
      <c r="HU105" s="34">
        <v>0</v>
      </c>
      <c r="HV105" s="34">
        <v>0</v>
      </c>
      <c r="HW105" s="34">
        <v>0</v>
      </c>
      <c r="HX105" s="34">
        <v>1</v>
      </c>
      <c r="HY105" s="34">
        <v>0</v>
      </c>
      <c r="HZ105" s="34">
        <v>0</v>
      </c>
      <c r="IA105" s="34">
        <v>0</v>
      </c>
      <c r="IB105" s="34">
        <v>0</v>
      </c>
      <c r="IC105" s="34">
        <v>1</v>
      </c>
      <c r="ID105" s="34">
        <v>1</v>
      </c>
      <c r="IE105" s="34">
        <v>1</v>
      </c>
      <c r="IF105" s="34">
        <v>1</v>
      </c>
      <c r="IG105" s="34">
        <v>1</v>
      </c>
      <c r="IH105" s="34">
        <v>0</v>
      </c>
      <c r="II105" s="34">
        <v>0</v>
      </c>
      <c r="IJ105" s="34">
        <v>0</v>
      </c>
      <c r="IK105" s="34">
        <v>0</v>
      </c>
      <c r="IL105" s="34">
        <v>1</v>
      </c>
      <c r="IM105" s="34">
        <v>0</v>
      </c>
      <c r="IN105" s="34">
        <v>1</v>
      </c>
      <c r="IO105" s="34">
        <v>0</v>
      </c>
      <c r="IP105" s="34">
        <v>0</v>
      </c>
      <c r="IQ105" s="34">
        <v>0</v>
      </c>
      <c r="IR105" s="34">
        <v>0</v>
      </c>
      <c r="IS105" s="34">
        <v>0</v>
      </c>
      <c r="IT105" s="34">
        <v>0</v>
      </c>
      <c r="IU105" s="34">
        <v>0</v>
      </c>
      <c r="IV105" s="34">
        <v>0</v>
      </c>
      <c r="IW105" s="34">
        <v>0</v>
      </c>
      <c r="IX105" s="34">
        <v>0</v>
      </c>
      <c r="IY105" s="34">
        <v>0</v>
      </c>
      <c r="IZ105" s="34">
        <v>0</v>
      </c>
      <c r="JA105" s="34">
        <v>0</v>
      </c>
      <c r="JB105" s="34">
        <v>1</v>
      </c>
      <c r="JC105" s="34">
        <v>1</v>
      </c>
      <c r="JD105" s="34">
        <v>1</v>
      </c>
      <c r="JE105" s="34">
        <v>1</v>
      </c>
      <c r="JF105" s="34">
        <v>1</v>
      </c>
      <c r="JG105" s="34">
        <v>2</v>
      </c>
      <c r="JH105" s="46">
        <v>1</v>
      </c>
      <c r="JI105" s="46">
        <v>2</v>
      </c>
      <c r="JJ105" s="46">
        <v>1</v>
      </c>
      <c r="JK105" s="46">
        <v>1</v>
      </c>
      <c r="JL105" s="35">
        <v>1</v>
      </c>
      <c r="JM105" s="35">
        <v>2</v>
      </c>
      <c r="JN105" s="46">
        <v>1</v>
      </c>
      <c r="JO105" s="46">
        <v>2</v>
      </c>
      <c r="JP105" s="35">
        <v>1</v>
      </c>
      <c r="JQ105" s="35">
        <v>2</v>
      </c>
      <c r="JR105" s="46">
        <v>1</v>
      </c>
      <c r="JS105" s="35">
        <v>0</v>
      </c>
      <c r="JT105" s="35">
        <v>1</v>
      </c>
      <c r="JU105" s="35">
        <v>3</v>
      </c>
      <c r="JV105" s="35">
        <v>1</v>
      </c>
      <c r="JW105" s="35">
        <v>1</v>
      </c>
      <c r="JX105" s="35">
        <v>3</v>
      </c>
      <c r="JY105" s="35">
        <v>3</v>
      </c>
      <c r="JZ105" s="35">
        <v>3</v>
      </c>
      <c r="KA105" s="35">
        <v>3</v>
      </c>
      <c r="KB105" s="35">
        <v>3</v>
      </c>
      <c r="KC105" s="35">
        <v>1</v>
      </c>
      <c r="KD105" s="46">
        <v>0</v>
      </c>
      <c r="KE105" s="35">
        <v>0</v>
      </c>
      <c r="KF105" s="35">
        <v>1</v>
      </c>
      <c r="KG105" s="36">
        <v>1</v>
      </c>
      <c r="KH105" s="36">
        <v>1</v>
      </c>
      <c r="KI105" s="36">
        <v>1</v>
      </c>
      <c r="KJ105" s="36">
        <v>1</v>
      </c>
      <c r="KK105" s="36">
        <v>1</v>
      </c>
      <c r="KL105" s="36">
        <v>1</v>
      </c>
      <c r="KM105" s="36">
        <v>1</v>
      </c>
      <c r="KN105" s="36">
        <v>3</v>
      </c>
      <c r="KO105" s="36"/>
      <c r="KP105" s="36">
        <v>1</v>
      </c>
      <c r="KQ105" s="36">
        <v>1</v>
      </c>
      <c r="KR105" s="36">
        <v>1</v>
      </c>
      <c r="KS105" s="36">
        <v>1</v>
      </c>
      <c r="KT105" s="36">
        <v>1</v>
      </c>
      <c r="KU105" s="36">
        <v>0</v>
      </c>
      <c r="KV105" s="36">
        <v>3</v>
      </c>
      <c r="KW105" s="36">
        <v>0</v>
      </c>
      <c r="KX105" s="36">
        <v>1</v>
      </c>
      <c r="KY105" s="36">
        <v>0</v>
      </c>
      <c r="KZ105" s="36">
        <v>3</v>
      </c>
      <c r="LA105" s="36">
        <v>0</v>
      </c>
      <c r="LB105" s="36">
        <v>3</v>
      </c>
      <c r="LC105" s="36">
        <v>0</v>
      </c>
      <c r="LD105" s="36">
        <v>3</v>
      </c>
      <c r="LE105" s="36">
        <v>0</v>
      </c>
      <c r="LF105" s="36">
        <v>1</v>
      </c>
      <c r="LG105" s="36">
        <v>1</v>
      </c>
      <c r="LH105" s="36">
        <v>1</v>
      </c>
      <c r="LI105" s="36">
        <v>0</v>
      </c>
      <c r="LJ105" s="36">
        <v>3</v>
      </c>
      <c r="LK105" s="36">
        <v>0</v>
      </c>
      <c r="LL105" s="36">
        <v>1</v>
      </c>
      <c r="LM105" s="36">
        <v>1</v>
      </c>
      <c r="LN105" s="36">
        <v>1</v>
      </c>
      <c r="LO105" s="36">
        <v>1</v>
      </c>
      <c r="LP105" s="36">
        <v>1</v>
      </c>
      <c r="LQ105" s="36">
        <v>0</v>
      </c>
      <c r="LR105" s="36">
        <v>0</v>
      </c>
      <c r="LS105" s="36">
        <v>1</v>
      </c>
      <c r="LT105" s="36">
        <v>1</v>
      </c>
      <c r="LU105" s="36">
        <v>1</v>
      </c>
      <c r="LV105" s="36">
        <v>1</v>
      </c>
      <c r="LW105" s="36">
        <v>1</v>
      </c>
      <c r="LX105" s="36">
        <v>1</v>
      </c>
      <c r="LY105" s="36">
        <v>0</v>
      </c>
      <c r="LZ105" s="36">
        <v>1</v>
      </c>
      <c r="MA105" s="36">
        <v>1</v>
      </c>
      <c r="MB105" s="36">
        <v>3</v>
      </c>
      <c r="MC105" s="36">
        <v>1</v>
      </c>
      <c r="MD105" s="36">
        <v>1</v>
      </c>
      <c r="ME105" s="36">
        <v>3</v>
      </c>
      <c r="MF105" s="36">
        <v>1</v>
      </c>
      <c r="MG105" s="36">
        <v>1</v>
      </c>
      <c r="MH105" s="36">
        <v>1</v>
      </c>
      <c r="MI105" s="36">
        <v>1</v>
      </c>
      <c r="MJ105" s="36">
        <v>1</v>
      </c>
      <c r="MK105" s="36">
        <v>1</v>
      </c>
      <c r="ML105" s="36">
        <v>1</v>
      </c>
      <c r="MM105" s="36">
        <v>1</v>
      </c>
      <c r="MN105" s="36">
        <v>1</v>
      </c>
      <c r="MO105" s="36">
        <v>1</v>
      </c>
      <c r="MP105" s="36">
        <v>1</v>
      </c>
      <c r="MQ105" s="36">
        <v>1</v>
      </c>
      <c r="MR105" s="36">
        <v>1</v>
      </c>
      <c r="MS105" s="36">
        <v>1</v>
      </c>
      <c r="MT105" s="36">
        <v>1</v>
      </c>
      <c r="MU105" s="36">
        <v>1</v>
      </c>
      <c r="MV105" s="36">
        <v>0</v>
      </c>
      <c r="MW105" s="36">
        <v>1</v>
      </c>
      <c r="MX105" s="36"/>
      <c r="MY105" s="37">
        <v>1</v>
      </c>
      <c r="MZ105" s="37">
        <v>1</v>
      </c>
      <c r="NA105" s="37">
        <v>1</v>
      </c>
      <c r="NB105" s="37">
        <v>1</v>
      </c>
      <c r="NC105" s="37">
        <v>1</v>
      </c>
      <c r="ND105" s="37">
        <v>0</v>
      </c>
      <c r="NE105" s="46">
        <v>0</v>
      </c>
      <c r="NF105" s="46">
        <v>0</v>
      </c>
      <c r="NG105" s="37">
        <v>1</v>
      </c>
      <c r="NH105" s="37">
        <v>1</v>
      </c>
      <c r="NI105" s="37">
        <v>1</v>
      </c>
      <c r="NJ105" s="37">
        <v>1</v>
      </c>
    </row>
    <row r="106" spans="1:374" x14ac:dyDescent="0.25">
      <c r="A106" s="2">
        <v>164</v>
      </c>
      <c r="B106" s="2" t="s">
        <v>114</v>
      </c>
      <c r="C106" s="31">
        <v>44076.400694444441</v>
      </c>
      <c r="D106" s="32" t="s">
        <v>379</v>
      </c>
      <c r="E106" s="32" t="s">
        <v>558</v>
      </c>
      <c r="F106" s="32" t="s">
        <v>559</v>
      </c>
      <c r="G106" s="32" t="s">
        <v>560</v>
      </c>
      <c r="H106" s="33" t="s">
        <v>156</v>
      </c>
      <c r="I106" s="33" t="s">
        <v>390</v>
      </c>
      <c r="J106" s="33" t="s">
        <v>561</v>
      </c>
      <c r="K106" s="33">
        <v>1</v>
      </c>
      <c r="L106" s="33">
        <v>151</v>
      </c>
      <c r="M106" s="33">
        <v>6</v>
      </c>
      <c r="N106" s="33"/>
      <c r="O106" s="33"/>
      <c r="P106" s="33"/>
      <c r="Q106" s="33"/>
      <c r="R106" s="33"/>
      <c r="S106" s="33">
        <v>4</v>
      </c>
      <c r="T106" s="33"/>
      <c r="U106" s="33"/>
      <c r="V106" s="33"/>
      <c r="W106" s="33"/>
      <c r="X106" s="33"/>
      <c r="Y106" s="33"/>
      <c r="Z106" s="33"/>
      <c r="AA106" s="33"/>
      <c r="AB106" s="33"/>
      <c r="AC106" s="33"/>
      <c r="AD106" s="33"/>
      <c r="AE106" s="33"/>
      <c r="AF106" s="33"/>
      <c r="AG106" s="33"/>
      <c r="AH106" s="33"/>
      <c r="AI106" s="33"/>
      <c r="AJ106" s="33"/>
      <c r="AK106" s="33"/>
      <c r="AL106" s="33"/>
      <c r="AM106" s="33"/>
      <c r="AN106" s="33"/>
      <c r="AO106" s="33"/>
      <c r="AP106" s="33"/>
      <c r="AQ106" s="33"/>
      <c r="AR106" s="33"/>
      <c r="AS106" s="33">
        <v>7</v>
      </c>
      <c r="AT106" s="33"/>
      <c r="AU106" s="33"/>
      <c r="AV106" s="33"/>
      <c r="AW106" s="33">
        <v>2</v>
      </c>
      <c r="AX106" s="33">
        <v>2</v>
      </c>
      <c r="AY106" s="33">
        <v>0</v>
      </c>
      <c r="AZ106" s="34">
        <v>1</v>
      </c>
      <c r="BA106" s="34">
        <v>0</v>
      </c>
      <c r="BB106" s="34">
        <v>0</v>
      </c>
      <c r="BC106" s="34">
        <v>0</v>
      </c>
      <c r="BD106" s="34">
        <v>0</v>
      </c>
      <c r="BE106" s="34">
        <v>0</v>
      </c>
      <c r="BF106" s="34">
        <v>0</v>
      </c>
      <c r="BG106" s="34">
        <v>0</v>
      </c>
      <c r="BH106" s="34">
        <v>0</v>
      </c>
      <c r="BI106" s="34">
        <v>0</v>
      </c>
      <c r="BJ106" s="34">
        <v>0</v>
      </c>
      <c r="BK106" s="34">
        <v>1</v>
      </c>
      <c r="BL106" s="34">
        <v>1</v>
      </c>
      <c r="BM106" s="34"/>
      <c r="BN106" s="34">
        <v>1</v>
      </c>
      <c r="BO106" s="34">
        <v>1</v>
      </c>
      <c r="BP106" s="34">
        <v>0</v>
      </c>
      <c r="BQ106" s="34">
        <v>1</v>
      </c>
      <c r="BR106" s="34">
        <v>0</v>
      </c>
      <c r="BS106" s="34">
        <v>0</v>
      </c>
      <c r="BT106" s="34">
        <v>0</v>
      </c>
      <c r="BU106" s="34">
        <v>0</v>
      </c>
      <c r="BV106" s="34">
        <v>0</v>
      </c>
      <c r="BW106" s="34">
        <v>1</v>
      </c>
      <c r="BX106" s="34">
        <v>0</v>
      </c>
      <c r="BY106" s="34">
        <v>0</v>
      </c>
      <c r="BZ106" s="34">
        <v>0</v>
      </c>
      <c r="CA106" s="34">
        <v>0</v>
      </c>
      <c r="CB106" s="34">
        <v>0</v>
      </c>
      <c r="CC106" s="34">
        <v>1</v>
      </c>
      <c r="CD106" s="34">
        <v>0</v>
      </c>
      <c r="CE106" s="34">
        <v>0</v>
      </c>
      <c r="CF106" s="34">
        <v>0</v>
      </c>
      <c r="CG106" s="34">
        <v>0</v>
      </c>
      <c r="CH106" s="34">
        <v>1</v>
      </c>
      <c r="CI106" s="34">
        <v>0</v>
      </c>
      <c r="CJ106" s="34">
        <v>0</v>
      </c>
      <c r="CK106" s="34">
        <v>0</v>
      </c>
      <c r="CL106" s="34">
        <v>0</v>
      </c>
      <c r="CM106" s="34">
        <v>0</v>
      </c>
      <c r="CN106" s="34">
        <v>0</v>
      </c>
      <c r="CO106" s="34">
        <v>0</v>
      </c>
      <c r="CP106" s="34">
        <v>0</v>
      </c>
      <c r="CQ106" s="34">
        <v>0</v>
      </c>
      <c r="CR106" s="34">
        <v>0</v>
      </c>
      <c r="CS106" s="34">
        <v>0</v>
      </c>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v>1</v>
      </c>
      <c r="DQ106" s="34">
        <v>1</v>
      </c>
      <c r="DR106" s="34">
        <v>1</v>
      </c>
      <c r="DS106" s="34">
        <v>1</v>
      </c>
      <c r="DT106" s="34">
        <v>0</v>
      </c>
      <c r="DU106" s="34">
        <v>0</v>
      </c>
      <c r="DV106" s="34">
        <v>1</v>
      </c>
      <c r="DW106" s="34">
        <v>0</v>
      </c>
      <c r="DX106" s="34">
        <v>0</v>
      </c>
      <c r="DY106" s="34">
        <v>0</v>
      </c>
      <c r="DZ106" s="34">
        <v>1</v>
      </c>
      <c r="EA106" s="34">
        <v>0</v>
      </c>
      <c r="EB106" s="34">
        <v>0</v>
      </c>
      <c r="EC106" s="34">
        <v>0</v>
      </c>
      <c r="ED106" s="34">
        <v>0</v>
      </c>
      <c r="EE106" s="34">
        <v>0</v>
      </c>
      <c r="EF106" s="34">
        <v>0</v>
      </c>
      <c r="EG106" s="34">
        <v>0</v>
      </c>
      <c r="EH106" s="34">
        <v>0</v>
      </c>
      <c r="EI106" s="34">
        <v>0</v>
      </c>
      <c r="EJ106" s="34">
        <v>0</v>
      </c>
      <c r="EK106" s="34">
        <v>0</v>
      </c>
      <c r="EL106" s="34">
        <v>0</v>
      </c>
      <c r="EM106" s="34"/>
      <c r="EN106" s="34">
        <v>0</v>
      </c>
      <c r="EO106" s="34">
        <v>0</v>
      </c>
      <c r="EP106" s="34">
        <v>0</v>
      </c>
      <c r="EQ106" s="34">
        <v>0</v>
      </c>
      <c r="ER106" s="34">
        <v>0</v>
      </c>
      <c r="ES106" s="34">
        <v>0</v>
      </c>
      <c r="ET106" s="34">
        <v>0</v>
      </c>
      <c r="EU106" s="34">
        <v>0</v>
      </c>
      <c r="EV106" s="34">
        <v>0</v>
      </c>
      <c r="EW106" s="34">
        <v>0</v>
      </c>
      <c r="EX106" s="34">
        <v>0</v>
      </c>
      <c r="EY106" s="34">
        <v>0</v>
      </c>
      <c r="EZ106" s="34">
        <v>0</v>
      </c>
      <c r="FA106" s="34">
        <v>1</v>
      </c>
      <c r="FB106" s="34">
        <v>0</v>
      </c>
      <c r="FC106" s="34">
        <v>0</v>
      </c>
      <c r="FD106" s="34">
        <v>0</v>
      </c>
      <c r="FE106" s="34">
        <v>0</v>
      </c>
      <c r="FF106" s="34">
        <v>0</v>
      </c>
      <c r="FG106" s="34">
        <v>1</v>
      </c>
      <c r="FH106" s="34">
        <v>0</v>
      </c>
      <c r="FI106" s="34">
        <v>0</v>
      </c>
      <c r="FJ106" s="34">
        <v>0</v>
      </c>
      <c r="FK106" s="34">
        <v>0</v>
      </c>
      <c r="FL106" s="34">
        <v>0</v>
      </c>
      <c r="FM106" s="34">
        <v>0</v>
      </c>
      <c r="FN106" s="34">
        <v>0</v>
      </c>
      <c r="FO106" s="34">
        <v>0</v>
      </c>
      <c r="FP106" s="34">
        <v>0</v>
      </c>
      <c r="FQ106" s="34">
        <v>0</v>
      </c>
      <c r="FR106" s="34">
        <v>0</v>
      </c>
      <c r="FS106" s="34">
        <v>0</v>
      </c>
      <c r="FT106" s="34">
        <v>0</v>
      </c>
      <c r="FU106" s="34">
        <v>0</v>
      </c>
      <c r="FV106" s="34">
        <v>0</v>
      </c>
      <c r="FW106" s="34">
        <v>1</v>
      </c>
      <c r="FX106" s="34">
        <v>1</v>
      </c>
      <c r="FY106" s="34">
        <v>0</v>
      </c>
      <c r="FZ106" s="34">
        <v>0</v>
      </c>
      <c r="GA106" s="34">
        <v>0</v>
      </c>
      <c r="GB106" s="34">
        <v>0</v>
      </c>
      <c r="GC106" s="34">
        <v>0</v>
      </c>
      <c r="GD106" s="34">
        <v>1</v>
      </c>
      <c r="GE106" s="34">
        <v>0</v>
      </c>
      <c r="GF106" s="34">
        <v>1</v>
      </c>
      <c r="GG106" s="34">
        <v>0</v>
      </c>
      <c r="GH106" s="34">
        <v>0</v>
      </c>
      <c r="GI106" s="34">
        <v>0</v>
      </c>
      <c r="GJ106" s="34">
        <v>0</v>
      </c>
      <c r="GK106" s="34">
        <v>0</v>
      </c>
      <c r="GL106" s="34">
        <v>0</v>
      </c>
      <c r="GM106" s="34">
        <v>0</v>
      </c>
      <c r="GN106" s="34">
        <v>0</v>
      </c>
      <c r="GO106" s="34">
        <v>0</v>
      </c>
      <c r="GP106" s="34">
        <v>0</v>
      </c>
      <c r="GQ106" s="34">
        <v>0</v>
      </c>
      <c r="GR106" s="34">
        <v>0</v>
      </c>
      <c r="GS106" s="34">
        <v>0</v>
      </c>
      <c r="GT106" s="34">
        <v>1</v>
      </c>
      <c r="GU106" s="34">
        <v>1</v>
      </c>
      <c r="GV106" s="34">
        <v>1</v>
      </c>
      <c r="GW106" s="34">
        <v>1</v>
      </c>
      <c r="GX106" s="34">
        <v>1</v>
      </c>
      <c r="GY106" s="34">
        <v>1</v>
      </c>
      <c r="GZ106" s="34">
        <v>1</v>
      </c>
      <c r="HA106" s="34">
        <v>1</v>
      </c>
      <c r="HB106" s="34">
        <v>0</v>
      </c>
      <c r="HC106" s="34">
        <v>0</v>
      </c>
      <c r="HD106" s="34">
        <v>0</v>
      </c>
      <c r="HE106" s="34">
        <v>0</v>
      </c>
      <c r="HF106" s="34">
        <v>0</v>
      </c>
      <c r="HG106" s="34">
        <v>0</v>
      </c>
      <c r="HH106" s="34">
        <v>0</v>
      </c>
      <c r="HI106" s="34">
        <v>0</v>
      </c>
      <c r="HJ106" s="34">
        <v>0</v>
      </c>
      <c r="HK106" s="34">
        <v>0</v>
      </c>
      <c r="HL106" s="34">
        <v>0</v>
      </c>
      <c r="HM106" s="34">
        <v>0</v>
      </c>
      <c r="HN106" s="34">
        <v>0</v>
      </c>
      <c r="HO106" s="34">
        <v>0</v>
      </c>
      <c r="HP106" s="34">
        <v>0</v>
      </c>
      <c r="HQ106" s="34">
        <v>0</v>
      </c>
      <c r="HR106" s="34">
        <v>0</v>
      </c>
      <c r="HS106" s="34">
        <v>0</v>
      </c>
      <c r="HT106" s="34">
        <v>0</v>
      </c>
      <c r="HU106" s="34">
        <v>0</v>
      </c>
      <c r="HV106" s="34">
        <v>0</v>
      </c>
      <c r="HW106" s="34">
        <v>0</v>
      </c>
      <c r="HX106" s="34">
        <v>1</v>
      </c>
      <c r="HY106" s="34">
        <v>1</v>
      </c>
      <c r="HZ106" s="34">
        <v>0</v>
      </c>
      <c r="IA106" s="34">
        <v>0</v>
      </c>
      <c r="IB106" s="34">
        <v>0</v>
      </c>
      <c r="IC106" s="34">
        <v>1</v>
      </c>
      <c r="ID106" s="34">
        <v>1</v>
      </c>
      <c r="IE106" s="34">
        <v>1</v>
      </c>
      <c r="IF106" s="34">
        <v>1</v>
      </c>
      <c r="IG106" s="34">
        <v>0</v>
      </c>
      <c r="IH106" s="34">
        <v>0</v>
      </c>
      <c r="II106" s="34">
        <v>0</v>
      </c>
      <c r="IJ106" s="34">
        <v>0</v>
      </c>
      <c r="IK106" s="34">
        <v>0</v>
      </c>
      <c r="IL106" s="34">
        <v>1</v>
      </c>
      <c r="IM106" s="34">
        <v>0</v>
      </c>
      <c r="IN106" s="34">
        <v>1</v>
      </c>
      <c r="IO106" s="34">
        <v>0</v>
      </c>
      <c r="IP106" s="34">
        <v>0</v>
      </c>
      <c r="IQ106" s="34">
        <v>0</v>
      </c>
      <c r="IR106" s="34">
        <v>0</v>
      </c>
      <c r="IS106" s="34">
        <v>0</v>
      </c>
      <c r="IT106" s="34">
        <v>0</v>
      </c>
      <c r="IU106" s="34">
        <v>0</v>
      </c>
      <c r="IV106" s="34">
        <v>0</v>
      </c>
      <c r="IW106" s="34">
        <v>0</v>
      </c>
      <c r="IX106" s="34">
        <v>0</v>
      </c>
      <c r="IY106" s="34">
        <v>0</v>
      </c>
      <c r="IZ106" s="34">
        <v>0</v>
      </c>
      <c r="JA106" s="34">
        <v>0</v>
      </c>
      <c r="JB106" s="34">
        <v>1</v>
      </c>
      <c r="JC106" s="34">
        <v>1</v>
      </c>
      <c r="JD106" s="34">
        <v>2</v>
      </c>
      <c r="JE106" s="34">
        <v>1</v>
      </c>
      <c r="JF106" s="34">
        <v>1</v>
      </c>
      <c r="JG106" s="34">
        <v>1</v>
      </c>
      <c r="JH106" s="46">
        <v>1</v>
      </c>
      <c r="JI106" s="46">
        <v>1</v>
      </c>
      <c r="JJ106" s="46">
        <v>2</v>
      </c>
      <c r="JK106" s="46">
        <v>2</v>
      </c>
      <c r="JL106" s="35">
        <v>1</v>
      </c>
      <c r="JM106" s="35">
        <v>1</v>
      </c>
      <c r="JN106" s="46">
        <v>1</v>
      </c>
      <c r="JO106" s="46">
        <v>1</v>
      </c>
      <c r="JP106" s="35">
        <v>1</v>
      </c>
      <c r="JQ106" s="35">
        <v>1</v>
      </c>
      <c r="JR106" s="46">
        <v>1</v>
      </c>
      <c r="JS106" s="35">
        <v>0</v>
      </c>
      <c r="JT106" s="35">
        <v>1</v>
      </c>
      <c r="JU106" s="35">
        <v>2</v>
      </c>
      <c r="JV106" s="35">
        <v>1</v>
      </c>
      <c r="JW106" s="35">
        <v>1</v>
      </c>
      <c r="JX106" s="35">
        <v>1</v>
      </c>
      <c r="JY106" s="35">
        <v>1</v>
      </c>
      <c r="JZ106" s="35">
        <v>3</v>
      </c>
      <c r="KA106" s="35">
        <v>3</v>
      </c>
      <c r="KB106" s="35">
        <v>1</v>
      </c>
      <c r="KC106" s="35">
        <v>1</v>
      </c>
      <c r="KD106" s="46">
        <v>1</v>
      </c>
      <c r="KE106" s="35">
        <v>0</v>
      </c>
      <c r="KF106" s="35">
        <v>1</v>
      </c>
      <c r="KG106" s="36">
        <v>2</v>
      </c>
      <c r="KH106" s="36">
        <v>1</v>
      </c>
      <c r="KI106" s="36">
        <v>1</v>
      </c>
      <c r="KJ106" s="36">
        <v>1</v>
      </c>
      <c r="KK106" s="36">
        <v>1</v>
      </c>
      <c r="KL106" s="36">
        <v>2</v>
      </c>
      <c r="KM106" s="36">
        <v>2</v>
      </c>
      <c r="KN106" s="36">
        <v>1</v>
      </c>
      <c r="KO106" s="36"/>
      <c r="KP106" s="36">
        <v>1</v>
      </c>
      <c r="KQ106" s="36">
        <v>1</v>
      </c>
      <c r="KR106" s="36">
        <v>1</v>
      </c>
      <c r="KS106" s="36">
        <v>1</v>
      </c>
      <c r="KT106" s="36">
        <v>1</v>
      </c>
      <c r="KU106" s="36">
        <v>0</v>
      </c>
      <c r="KV106" s="36">
        <v>2</v>
      </c>
      <c r="KW106" s="36">
        <v>0</v>
      </c>
      <c r="KX106" s="36">
        <v>1</v>
      </c>
      <c r="KY106" s="36">
        <v>0</v>
      </c>
      <c r="KZ106" s="36">
        <v>1</v>
      </c>
      <c r="LA106" s="36">
        <v>0</v>
      </c>
      <c r="LB106" s="36">
        <v>3</v>
      </c>
      <c r="LC106" s="36">
        <v>0</v>
      </c>
      <c r="LD106" s="36">
        <v>3</v>
      </c>
      <c r="LE106" s="36">
        <v>0</v>
      </c>
      <c r="LF106" s="36">
        <v>1</v>
      </c>
      <c r="LG106" s="36">
        <v>2</v>
      </c>
      <c r="LH106" s="36">
        <v>2</v>
      </c>
      <c r="LI106" s="36">
        <v>0</v>
      </c>
      <c r="LJ106" s="36">
        <v>2</v>
      </c>
      <c r="LK106" s="36">
        <v>0</v>
      </c>
      <c r="LL106" s="36">
        <v>1</v>
      </c>
      <c r="LM106" s="36">
        <v>1</v>
      </c>
      <c r="LN106" s="36">
        <v>1</v>
      </c>
      <c r="LO106" s="36">
        <v>1</v>
      </c>
      <c r="LP106" s="36">
        <v>1</v>
      </c>
      <c r="LQ106" s="36">
        <v>1</v>
      </c>
      <c r="LR106" s="36">
        <v>0</v>
      </c>
      <c r="LS106" s="36">
        <v>1</v>
      </c>
      <c r="LT106" s="36">
        <v>1</v>
      </c>
      <c r="LU106" s="36">
        <v>1</v>
      </c>
      <c r="LV106" s="36">
        <v>1</v>
      </c>
      <c r="LW106" s="36">
        <v>1</v>
      </c>
      <c r="LX106" s="36">
        <v>1</v>
      </c>
      <c r="LY106" s="36">
        <v>0</v>
      </c>
      <c r="LZ106" s="36">
        <v>1</v>
      </c>
      <c r="MA106" s="36">
        <v>1</v>
      </c>
      <c r="MB106" s="36">
        <v>2</v>
      </c>
      <c r="MC106" s="36">
        <v>1</v>
      </c>
      <c r="MD106" s="36">
        <v>1</v>
      </c>
      <c r="ME106" s="36">
        <v>1</v>
      </c>
      <c r="MF106" s="36">
        <v>1</v>
      </c>
      <c r="MG106" s="36">
        <v>1</v>
      </c>
      <c r="MH106" s="36">
        <v>2</v>
      </c>
      <c r="MI106" s="36">
        <v>1</v>
      </c>
      <c r="MJ106" s="36">
        <v>1</v>
      </c>
      <c r="MK106" s="36">
        <v>1</v>
      </c>
      <c r="ML106" s="36">
        <v>1</v>
      </c>
      <c r="MM106" s="36">
        <v>1</v>
      </c>
      <c r="MN106" s="36">
        <v>1</v>
      </c>
      <c r="MO106" s="36">
        <v>1</v>
      </c>
      <c r="MP106" s="36">
        <v>0</v>
      </c>
      <c r="MQ106" s="36">
        <v>1</v>
      </c>
      <c r="MR106" s="36">
        <v>1</v>
      </c>
      <c r="MS106" s="36">
        <v>0</v>
      </c>
      <c r="MT106" s="36">
        <v>1</v>
      </c>
      <c r="MU106" s="36">
        <v>1</v>
      </c>
      <c r="MV106" s="36">
        <v>0</v>
      </c>
      <c r="MW106" s="36">
        <v>1</v>
      </c>
      <c r="MX106" s="36"/>
      <c r="MY106" s="37">
        <v>1</v>
      </c>
      <c r="MZ106" s="37">
        <v>1</v>
      </c>
      <c r="NA106" s="37">
        <v>1</v>
      </c>
      <c r="NB106" s="37">
        <v>0</v>
      </c>
      <c r="NC106" s="37">
        <v>1</v>
      </c>
      <c r="ND106" s="37">
        <v>0</v>
      </c>
      <c r="NE106" s="46">
        <v>0</v>
      </c>
      <c r="NF106" s="46">
        <v>1</v>
      </c>
      <c r="NG106" s="37">
        <v>0</v>
      </c>
      <c r="NH106" s="37">
        <v>1</v>
      </c>
      <c r="NI106" s="37">
        <v>1</v>
      </c>
      <c r="NJ106" s="37">
        <v>0</v>
      </c>
    </row>
    <row r="107" spans="1:374" x14ac:dyDescent="0.25">
      <c r="A107" s="2">
        <v>165</v>
      </c>
      <c r="B107" s="2" t="s">
        <v>114</v>
      </c>
      <c r="C107" s="31">
        <v>44076.411111111112</v>
      </c>
      <c r="D107" s="32" t="s">
        <v>521</v>
      </c>
      <c r="E107" s="32" t="s">
        <v>522</v>
      </c>
      <c r="F107" s="32" t="s">
        <v>523</v>
      </c>
      <c r="G107" s="32" t="s">
        <v>562</v>
      </c>
      <c r="H107" s="33" t="s">
        <v>230</v>
      </c>
      <c r="I107" s="33" t="s">
        <v>330</v>
      </c>
      <c r="J107" s="33" t="s">
        <v>563</v>
      </c>
      <c r="K107" s="33">
        <v>1</v>
      </c>
      <c r="L107" s="33">
        <v>94</v>
      </c>
      <c r="M107" s="33">
        <v>5</v>
      </c>
      <c r="N107" s="33"/>
      <c r="O107" s="33"/>
      <c r="P107" s="33"/>
      <c r="Q107" s="33"/>
      <c r="R107" s="33">
        <v>1</v>
      </c>
      <c r="S107" s="33"/>
      <c r="T107" s="33"/>
      <c r="U107" s="33"/>
      <c r="V107" s="33"/>
      <c r="W107" s="33"/>
      <c r="X107" s="33"/>
      <c r="Y107" s="33"/>
      <c r="Z107" s="33"/>
      <c r="AA107" s="33"/>
      <c r="AB107" s="33"/>
      <c r="AC107" s="33"/>
      <c r="AD107" s="33"/>
      <c r="AE107" s="33"/>
      <c r="AF107" s="33"/>
      <c r="AG107" s="33"/>
      <c r="AH107" s="33"/>
      <c r="AI107" s="33"/>
      <c r="AJ107" s="33"/>
      <c r="AK107" s="33"/>
      <c r="AL107" s="33"/>
      <c r="AM107" s="33"/>
      <c r="AN107" s="33">
        <v>3</v>
      </c>
      <c r="AO107" s="33"/>
      <c r="AP107" s="33"/>
      <c r="AQ107" s="33"/>
      <c r="AR107" s="33"/>
      <c r="AS107" s="33"/>
      <c r="AT107" s="33"/>
      <c r="AU107" s="33"/>
      <c r="AV107" s="33"/>
      <c r="AW107" s="33">
        <v>2</v>
      </c>
      <c r="AX107" s="33">
        <v>1</v>
      </c>
      <c r="AY107" s="33">
        <v>0</v>
      </c>
      <c r="AZ107" s="34">
        <v>1</v>
      </c>
      <c r="BA107" s="34">
        <v>1</v>
      </c>
      <c r="BB107" s="34">
        <v>0</v>
      </c>
      <c r="BC107" s="34">
        <v>0</v>
      </c>
      <c r="BD107" s="34">
        <v>0</v>
      </c>
      <c r="BE107" s="34">
        <v>0</v>
      </c>
      <c r="BF107" s="34">
        <v>0</v>
      </c>
      <c r="BG107" s="34">
        <v>0</v>
      </c>
      <c r="BH107" s="34">
        <v>0</v>
      </c>
      <c r="BI107" s="34">
        <v>0</v>
      </c>
      <c r="BJ107" s="34">
        <v>0</v>
      </c>
      <c r="BK107" s="34">
        <v>1</v>
      </c>
      <c r="BL107" s="34">
        <v>0</v>
      </c>
      <c r="BM107" s="34"/>
      <c r="BN107" s="34">
        <v>0</v>
      </c>
      <c r="BO107" s="34">
        <v>0</v>
      </c>
      <c r="BP107" s="34">
        <v>0</v>
      </c>
      <c r="BQ107" s="34">
        <v>0</v>
      </c>
      <c r="BR107" s="34">
        <v>0</v>
      </c>
      <c r="BS107" s="34">
        <v>0</v>
      </c>
      <c r="BT107" s="34">
        <v>0</v>
      </c>
      <c r="BU107" s="34">
        <v>0</v>
      </c>
      <c r="BV107" s="34">
        <v>0</v>
      </c>
      <c r="BW107" s="34">
        <v>0</v>
      </c>
      <c r="BX107" s="34">
        <v>0</v>
      </c>
      <c r="BY107" s="34">
        <v>0</v>
      </c>
      <c r="BZ107" s="34">
        <v>0</v>
      </c>
      <c r="CA107" s="34">
        <v>0</v>
      </c>
      <c r="CB107" s="34">
        <v>0</v>
      </c>
      <c r="CC107" s="34">
        <v>0</v>
      </c>
      <c r="CD107" s="34">
        <v>0</v>
      </c>
      <c r="CE107" s="34">
        <v>0</v>
      </c>
      <c r="CF107" s="34">
        <v>0</v>
      </c>
      <c r="CG107" s="34">
        <v>0</v>
      </c>
      <c r="CH107" s="34">
        <v>0</v>
      </c>
      <c r="CI107" s="34">
        <v>0</v>
      </c>
      <c r="CJ107" s="34">
        <v>0</v>
      </c>
      <c r="CK107" s="34">
        <v>0</v>
      </c>
      <c r="CL107" s="34">
        <v>0</v>
      </c>
      <c r="CM107" s="34">
        <v>0</v>
      </c>
      <c r="CN107" s="34">
        <v>0</v>
      </c>
      <c r="CO107" s="34">
        <v>0</v>
      </c>
      <c r="CP107" s="34">
        <v>0</v>
      </c>
      <c r="CQ107" s="34">
        <v>0</v>
      </c>
      <c r="CR107" s="34">
        <v>0</v>
      </c>
      <c r="CS107" s="34">
        <v>1</v>
      </c>
      <c r="CT107" s="34">
        <v>2</v>
      </c>
      <c r="CU107" s="34">
        <v>0</v>
      </c>
      <c r="CV107" s="34">
        <v>0</v>
      </c>
      <c r="CW107" s="34">
        <v>0</v>
      </c>
      <c r="CX107" s="34">
        <v>0</v>
      </c>
      <c r="CY107" s="34">
        <v>1</v>
      </c>
      <c r="CZ107" s="34">
        <v>0</v>
      </c>
      <c r="DA107" s="34">
        <v>0</v>
      </c>
      <c r="DB107" s="34"/>
      <c r="DC107" s="34">
        <v>0</v>
      </c>
      <c r="DD107" s="34">
        <v>0</v>
      </c>
      <c r="DE107" s="34">
        <v>2</v>
      </c>
      <c r="DF107" s="34">
        <v>0</v>
      </c>
      <c r="DG107" s="34">
        <v>0</v>
      </c>
      <c r="DH107" s="34"/>
      <c r="DI107" s="34"/>
      <c r="DJ107" s="34"/>
      <c r="DK107" s="34"/>
      <c r="DL107" s="34"/>
      <c r="DM107" s="34"/>
      <c r="DN107" s="34"/>
      <c r="DO107" s="34"/>
      <c r="DP107" s="34">
        <v>1</v>
      </c>
      <c r="DQ107" s="34">
        <v>1</v>
      </c>
      <c r="DR107" s="34">
        <v>1</v>
      </c>
      <c r="DS107" s="34">
        <v>1</v>
      </c>
      <c r="DT107" s="34">
        <v>0</v>
      </c>
      <c r="DU107" s="34">
        <v>0</v>
      </c>
      <c r="DV107" s="34">
        <v>1</v>
      </c>
      <c r="DW107" s="34">
        <v>0</v>
      </c>
      <c r="DX107" s="34">
        <v>0</v>
      </c>
      <c r="DY107" s="34">
        <v>1</v>
      </c>
      <c r="DZ107" s="34">
        <v>1</v>
      </c>
      <c r="EA107" s="34">
        <v>0</v>
      </c>
      <c r="EB107" s="34">
        <v>0</v>
      </c>
      <c r="EC107" s="34">
        <v>1</v>
      </c>
      <c r="ED107" s="34">
        <v>1</v>
      </c>
      <c r="EE107" s="34">
        <v>1</v>
      </c>
      <c r="EF107" s="34">
        <v>0</v>
      </c>
      <c r="EG107" s="34">
        <v>0</v>
      </c>
      <c r="EH107" s="34">
        <v>0</v>
      </c>
      <c r="EI107" s="34">
        <v>0</v>
      </c>
      <c r="EJ107" s="34">
        <v>0</v>
      </c>
      <c r="EK107" s="34">
        <v>0</v>
      </c>
      <c r="EL107" s="34">
        <v>0</v>
      </c>
      <c r="EM107" s="34"/>
      <c r="EN107" s="34">
        <v>0</v>
      </c>
      <c r="EO107" s="34">
        <v>0</v>
      </c>
      <c r="EP107" s="34">
        <v>0</v>
      </c>
      <c r="EQ107" s="34">
        <v>0</v>
      </c>
      <c r="ER107" s="34">
        <v>0</v>
      </c>
      <c r="ES107" s="34">
        <v>0</v>
      </c>
      <c r="ET107" s="34">
        <v>0</v>
      </c>
      <c r="EU107" s="34">
        <v>0</v>
      </c>
      <c r="EV107" s="34">
        <v>0</v>
      </c>
      <c r="EW107" s="34">
        <v>0</v>
      </c>
      <c r="EX107" s="34">
        <v>0</v>
      </c>
      <c r="EY107" s="34">
        <v>0</v>
      </c>
      <c r="EZ107" s="34">
        <v>0</v>
      </c>
      <c r="FA107" s="34">
        <v>1</v>
      </c>
      <c r="FB107" s="34">
        <v>1</v>
      </c>
      <c r="FC107" s="34">
        <v>0</v>
      </c>
      <c r="FD107" s="34">
        <v>0</v>
      </c>
      <c r="FE107" s="34">
        <v>0</v>
      </c>
      <c r="FF107" s="34">
        <v>0</v>
      </c>
      <c r="FG107" s="34">
        <v>1</v>
      </c>
      <c r="FH107" s="34">
        <v>0</v>
      </c>
      <c r="FI107" s="34">
        <v>0</v>
      </c>
      <c r="FJ107" s="34">
        <v>0</v>
      </c>
      <c r="FK107" s="34">
        <v>0</v>
      </c>
      <c r="FL107" s="34">
        <v>1</v>
      </c>
      <c r="FM107" s="34">
        <v>0</v>
      </c>
      <c r="FN107" s="34">
        <v>0</v>
      </c>
      <c r="FO107" s="34">
        <v>0</v>
      </c>
      <c r="FP107" s="34">
        <v>0</v>
      </c>
      <c r="FQ107" s="34">
        <v>0</v>
      </c>
      <c r="FR107" s="34">
        <v>0</v>
      </c>
      <c r="FS107" s="34">
        <v>0</v>
      </c>
      <c r="FT107" s="34">
        <v>0</v>
      </c>
      <c r="FU107" s="34">
        <v>0</v>
      </c>
      <c r="FV107" s="34">
        <v>0</v>
      </c>
      <c r="FW107" s="34">
        <v>1</v>
      </c>
      <c r="FX107" s="34">
        <v>1</v>
      </c>
      <c r="FY107" s="34">
        <v>1</v>
      </c>
      <c r="FZ107" s="34">
        <v>0</v>
      </c>
      <c r="GA107" s="34">
        <v>0</v>
      </c>
      <c r="GB107" s="34">
        <v>0</v>
      </c>
      <c r="GC107" s="34">
        <v>0</v>
      </c>
      <c r="GD107" s="34">
        <v>1</v>
      </c>
      <c r="GE107" s="34">
        <v>0</v>
      </c>
      <c r="GF107" s="34">
        <v>0</v>
      </c>
      <c r="GG107" s="34">
        <v>0</v>
      </c>
      <c r="GH107" s="34">
        <v>0</v>
      </c>
      <c r="GI107" s="34">
        <v>1</v>
      </c>
      <c r="GJ107" s="34">
        <v>0</v>
      </c>
      <c r="GK107" s="34">
        <v>0</v>
      </c>
      <c r="GL107" s="34">
        <v>0</v>
      </c>
      <c r="GM107" s="34">
        <v>0</v>
      </c>
      <c r="GN107" s="34">
        <v>0</v>
      </c>
      <c r="GO107" s="34">
        <v>0</v>
      </c>
      <c r="GP107" s="34">
        <v>0</v>
      </c>
      <c r="GQ107" s="34">
        <v>0</v>
      </c>
      <c r="GR107" s="34">
        <v>0</v>
      </c>
      <c r="GS107" s="34">
        <v>0</v>
      </c>
      <c r="GT107" s="34">
        <v>1</v>
      </c>
      <c r="GU107" s="34">
        <v>1</v>
      </c>
      <c r="GV107" s="34">
        <v>1</v>
      </c>
      <c r="GW107" s="34">
        <v>1</v>
      </c>
      <c r="GX107" s="34">
        <v>1</v>
      </c>
      <c r="GY107" s="34">
        <v>1</v>
      </c>
      <c r="GZ107" s="34">
        <v>1</v>
      </c>
      <c r="HA107" s="34">
        <v>1</v>
      </c>
      <c r="HB107" s="34">
        <v>1</v>
      </c>
      <c r="HC107" s="34">
        <v>0</v>
      </c>
      <c r="HD107" s="34">
        <v>0</v>
      </c>
      <c r="HE107" s="34">
        <v>0</v>
      </c>
      <c r="HF107" s="34">
        <v>0</v>
      </c>
      <c r="HG107" s="34">
        <v>0</v>
      </c>
      <c r="HH107" s="34">
        <v>1</v>
      </c>
      <c r="HI107" s="34">
        <v>0</v>
      </c>
      <c r="HJ107" s="34">
        <v>0</v>
      </c>
      <c r="HK107" s="34">
        <v>0</v>
      </c>
      <c r="HL107" s="34">
        <v>0</v>
      </c>
      <c r="HM107" s="34">
        <v>1</v>
      </c>
      <c r="HN107" s="34">
        <v>0</v>
      </c>
      <c r="HO107" s="34">
        <v>0</v>
      </c>
      <c r="HP107" s="34">
        <v>0</v>
      </c>
      <c r="HQ107" s="34">
        <v>0</v>
      </c>
      <c r="HR107" s="34">
        <v>0</v>
      </c>
      <c r="HS107" s="34">
        <v>0</v>
      </c>
      <c r="HT107" s="34">
        <v>0</v>
      </c>
      <c r="HU107" s="34">
        <v>0</v>
      </c>
      <c r="HV107" s="34">
        <v>0</v>
      </c>
      <c r="HW107" s="34">
        <v>0</v>
      </c>
      <c r="HX107" s="34">
        <v>1</v>
      </c>
      <c r="HY107" s="34">
        <v>0</v>
      </c>
      <c r="HZ107" s="34">
        <v>0</v>
      </c>
      <c r="IA107" s="34">
        <v>1</v>
      </c>
      <c r="IB107" s="34">
        <v>1</v>
      </c>
      <c r="IC107" s="34">
        <v>1</v>
      </c>
      <c r="ID107" s="34">
        <v>1</v>
      </c>
      <c r="IE107" s="34">
        <v>3</v>
      </c>
      <c r="IF107" s="34">
        <v>1</v>
      </c>
      <c r="IG107" s="34">
        <v>0</v>
      </c>
      <c r="IH107" s="34">
        <v>0</v>
      </c>
      <c r="II107" s="34">
        <v>0</v>
      </c>
      <c r="IJ107" s="34">
        <v>0</v>
      </c>
      <c r="IK107" s="34">
        <v>0</v>
      </c>
      <c r="IL107" s="34">
        <v>1</v>
      </c>
      <c r="IM107" s="34">
        <v>0</v>
      </c>
      <c r="IN107" s="34">
        <v>0</v>
      </c>
      <c r="IO107" s="34">
        <v>0</v>
      </c>
      <c r="IP107" s="34">
        <v>0</v>
      </c>
      <c r="IQ107" s="34">
        <v>0</v>
      </c>
      <c r="IR107" s="34">
        <v>0</v>
      </c>
      <c r="IS107" s="34">
        <v>0</v>
      </c>
      <c r="IT107" s="34">
        <v>0</v>
      </c>
      <c r="IU107" s="34">
        <v>0</v>
      </c>
      <c r="IV107" s="34">
        <v>0</v>
      </c>
      <c r="IW107" s="34">
        <v>0</v>
      </c>
      <c r="IX107" s="34">
        <v>0</v>
      </c>
      <c r="IY107" s="34">
        <v>0</v>
      </c>
      <c r="IZ107" s="34">
        <v>0</v>
      </c>
      <c r="JA107" s="34">
        <v>0</v>
      </c>
      <c r="JB107" s="34">
        <v>0</v>
      </c>
      <c r="JC107" s="34">
        <v>1</v>
      </c>
      <c r="JD107" s="34">
        <v>2</v>
      </c>
      <c r="JE107" s="34">
        <v>1</v>
      </c>
      <c r="JF107" s="34">
        <v>1</v>
      </c>
      <c r="JG107" s="34">
        <v>1</v>
      </c>
      <c r="JH107" s="46">
        <v>1</v>
      </c>
      <c r="JI107" s="46">
        <v>1</v>
      </c>
      <c r="JJ107" s="46">
        <v>1</v>
      </c>
      <c r="JK107" s="46">
        <v>2</v>
      </c>
      <c r="JL107" s="35">
        <v>1</v>
      </c>
      <c r="JM107" s="35">
        <v>1</v>
      </c>
      <c r="JN107" s="46">
        <v>1</v>
      </c>
      <c r="JO107" s="46">
        <v>1</v>
      </c>
      <c r="JP107" s="35">
        <v>1</v>
      </c>
      <c r="JQ107" s="35">
        <v>2</v>
      </c>
      <c r="JR107" s="46">
        <v>1</v>
      </c>
      <c r="JS107" s="35">
        <v>0</v>
      </c>
      <c r="JT107" s="35">
        <v>1</v>
      </c>
      <c r="JU107" s="35">
        <v>3</v>
      </c>
      <c r="JV107" s="35">
        <v>1</v>
      </c>
      <c r="JW107" s="35">
        <v>1</v>
      </c>
      <c r="JX107" s="35">
        <v>2</v>
      </c>
      <c r="JY107" s="35">
        <v>1</v>
      </c>
      <c r="JZ107" s="35">
        <v>3</v>
      </c>
      <c r="KA107" s="35">
        <v>3</v>
      </c>
      <c r="KB107" s="35">
        <v>1</v>
      </c>
      <c r="KC107" s="35">
        <v>1</v>
      </c>
      <c r="KD107" s="46">
        <v>1</v>
      </c>
      <c r="KE107" s="35">
        <v>1</v>
      </c>
      <c r="KF107" s="35">
        <v>1</v>
      </c>
      <c r="KG107" s="36">
        <v>1</v>
      </c>
      <c r="KH107" s="36">
        <v>1</v>
      </c>
      <c r="KI107" s="36">
        <v>2</v>
      </c>
      <c r="KJ107" s="36">
        <v>1</v>
      </c>
      <c r="KK107" s="36">
        <v>1</v>
      </c>
      <c r="KL107" s="36">
        <v>1</v>
      </c>
      <c r="KM107" s="36">
        <v>3</v>
      </c>
      <c r="KN107" s="36">
        <v>3</v>
      </c>
      <c r="KO107" s="36"/>
      <c r="KP107" s="36">
        <v>3</v>
      </c>
      <c r="KQ107" s="36">
        <v>3</v>
      </c>
      <c r="KR107" s="36">
        <v>1</v>
      </c>
      <c r="KS107" s="36">
        <v>1</v>
      </c>
      <c r="KT107" s="36">
        <v>3</v>
      </c>
      <c r="KU107" s="36">
        <v>0</v>
      </c>
      <c r="KV107" s="36">
        <v>3</v>
      </c>
      <c r="KW107" s="36">
        <v>0</v>
      </c>
      <c r="KX107" s="36">
        <v>3</v>
      </c>
      <c r="KY107" s="36">
        <v>0</v>
      </c>
      <c r="KZ107" s="36">
        <v>3</v>
      </c>
      <c r="LA107" s="36">
        <v>0</v>
      </c>
      <c r="LB107" s="36">
        <v>2</v>
      </c>
      <c r="LC107" s="36">
        <v>0</v>
      </c>
      <c r="LD107" s="36">
        <v>3</v>
      </c>
      <c r="LE107" s="36">
        <v>0</v>
      </c>
      <c r="LF107" s="36">
        <v>1</v>
      </c>
      <c r="LG107" s="36">
        <v>2</v>
      </c>
      <c r="LH107" s="36">
        <v>2</v>
      </c>
      <c r="LI107" s="36">
        <v>0</v>
      </c>
      <c r="LJ107" s="36">
        <v>2</v>
      </c>
      <c r="LK107" s="36">
        <v>0</v>
      </c>
      <c r="LL107" s="36">
        <v>1</v>
      </c>
      <c r="LM107" s="36">
        <v>1</v>
      </c>
      <c r="LN107" s="36">
        <v>1</v>
      </c>
      <c r="LO107" s="36">
        <v>1</v>
      </c>
      <c r="LP107" s="36">
        <v>1</v>
      </c>
      <c r="LQ107" s="36">
        <v>1</v>
      </c>
      <c r="LR107" s="36">
        <v>0</v>
      </c>
      <c r="LS107" s="36">
        <v>1</v>
      </c>
      <c r="LT107" s="36">
        <v>1</v>
      </c>
      <c r="LU107" s="36">
        <v>1</v>
      </c>
      <c r="LV107" s="36">
        <v>1</v>
      </c>
      <c r="LW107" s="36">
        <v>1</v>
      </c>
      <c r="LX107" s="36">
        <v>1</v>
      </c>
      <c r="LY107" s="36">
        <v>0</v>
      </c>
      <c r="LZ107" s="36">
        <v>1</v>
      </c>
      <c r="MA107" s="36">
        <v>1</v>
      </c>
      <c r="MB107" s="36">
        <v>1</v>
      </c>
      <c r="MC107" s="36">
        <v>1</v>
      </c>
      <c r="MD107" s="36">
        <v>1</v>
      </c>
      <c r="ME107" s="36">
        <v>1</v>
      </c>
      <c r="MF107" s="36">
        <v>1</v>
      </c>
      <c r="MG107" s="36">
        <v>1</v>
      </c>
      <c r="MH107" s="36">
        <v>1</v>
      </c>
      <c r="MI107" s="36">
        <v>1</v>
      </c>
      <c r="MJ107" s="36">
        <v>1</v>
      </c>
      <c r="MK107" s="36">
        <v>1</v>
      </c>
      <c r="ML107" s="36">
        <v>1</v>
      </c>
      <c r="MM107" s="36">
        <v>1</v>
      </c>
      <c r="MN107" s="36">
        <v>1</v>
      </c>
      <c r="MO107" s="36">
        <v>1</v>
      </c>
      <c r="MP107" s="36">
        <v>1</v>
      </c>
      <c r="MQ107" s="36">
        <v>1</v>
      </c>
      <c r="MR107" s="36">
        <v>1</v>
      </c>
      <c r="MS107" s="36">
        <v>1</v>
      </c>
      <c r="MT107" s="36">
        <v>1</v>
      </c>
      <c r="MU107" s="36">
        <v>1</v>
      </c>
      <c r="MV107" s="36">
        <v>0</v>
      </c>
      <c r="MW107" s="36">
        <v>1</v>
      </c>
      <c r="MX107" s="36"/>
      <c r="MY107" s="37">
        <v>1</v>
      </c>
      <c r="MZ107" s="37">
        <v>1</v>
      </c>
      <c r="NA107" s="37">
        <v>1</v>
      </c>
      <c r="NB107" s="37">
        <v>1</v>
      </c>
      <c r="NC107" s="37">
        <v>1</v>
      </c>
      <c r="ND107" s="37">
        <v>1</v>
      </c>
      <c r="NE107" s="46">
        <v>1</v>
      </c>
      <c r="NF107" s="46">
        <v>0</v>
      </c>
      <c r="NG107" s="37">
        <v>0</v>
      </c>
      <c r="NH107" s="37">
        <v>0</v>
      </c>
      <c r="NI107" s="37">
        <v>1</v>
      </c>
      <c r="NJ107" s="37">
        <v>1</v>
      </c>
    </row>
    <row r="108" spans="1:374" x14ac:dyDescent="0.25">
      <c r="A108" s="2">
        <v>166</v>
      </c>
      <c r="B108" s="2" t="s">
        <v>114</v>
      </c>
      <c r="C108" s="31">
        <v>44105.6875</v>
      </c>
      <c r="D108" s="32" t="s">
        <v>122</v>
      </c>
      <c r="E108" s="32" t="s">
        <v>564</v>
      </c>
      <c r="F108" s="32" t="s">
        <v>565</v>
      </c>
      <c r="G108" s="32" t="s">
        <v>566</v>
      </c>
      <c r="H108" s="33" t="s">
        <v>119</v>
      </c>
      <c r="I108" s="33" t="s">
        <v>136</v>
      </c>
      <c r="J108" s="33" t="s">
        <v>567</v>
      </c>
      <c r="K108" s="33">
        <v>1</v>
      </c>
      <c r="L108" s="33">
        <v>158</v>
      </c>
      <c r="M108" s="33">
        <v>7</v>
      </c>
      <c r="N108" s="33"/>
      <c r="O108" s="33"/>
      <c r="P108" s="33"/>
      <c r="Q108" s="33"/>
      <c r="R108" s="33"/>
      <c r="S108" s="33"/>
      <c r="T108" s="33">
        <v>1</v>
      </c>
      <c r="U108" s="33"/>
      <c r="V108" s="33"/>
      <c r="W108" s="33"/>
      <c r="X108" s="33"/>
      <c r="Y108" s="33"/>
      <c r="Z108" s="33"/>
      <c r="AA108" s="33"/>
      <c r="AB108" s="33"/>
      <c r="AC108" s="33"/>
      <c r="AD108" s="33"/>
      <c r="AE108" s="33"/>
      <c r="AF108" s="33"/>
      <c r="AG108" s="33"/>
      <c r="AH108" s="33"/>
      <c r="AI108" s="33"/>
      <c r="AJ108" s="33"/>
      <c r="AK108" s="33"/>
      <c r="AL108" s="33"/>
      <c r="AM108" s="33"/>
      <c r="AN108" s="33"/>
      <c r="AO108" s="33"/>
      <c r="AP108" s="33"/>
      <c r="AQ108" s="33"/>
      <c r="AR108" s="33"/>
      <c r="AS108" s="33"/>
      <c r="AT108" s="33"/>
      <c r="AU108" s="33">
        <v>2</v>
      </c>
      <c r="AV108" s="33"/>
      <c r="AW108" s="33">
        <v>2</v>
      </c>
      <c r="AX108" s="33">
        <v>2</v>
      </c>
      <c r="AY108" s="33">
        <v>0</v>
      </c>
      <c r="AZ108" s="34">
        <v>1</v>
      </c>
      <c r="BA108" s="34">
        <v>1</v>
      </c>
      <c r="BB108" s="34">
        <v>0</v>
      </c>
      <c r="BC108" s="34">
        <v>0</v>
      </c>
      <c r="BD108" s="34">
        <v>0</v>
      </c>
      <c r="BE108" s="34">
        <v>1</v>
      </c>
      <c r="BF108" s="34">
        <v>1</v>
      </c>
      <c r="BG108" s="34">
        <v>0</v>
      </c>
      <c r="BH108" s="34">
        <v>0</v>
      </c>
      <c r="BI108" s="34">
        <v>0</v>
      </c>
      <c r="BJ108" s="34">
        <v>0</v>
      </c>
      <c r="BK108" s="34">
        <v>1</v>
      </c>
      <c r="BL108" s="34">
        <v>1</v>
      </c>
      <c r="BM108" s="34"/>
      <c r="BN108" s="34">
        <v>0</v>
      </c>
      <c r="BO108" s="34">
        <v>0</v>
      </c>
      <c r="BP108" s="34">
        <v>0</v>
      </c>
      <c r="BQ108" s="34">
        <v>0</v>
      </c>
      <c r="BR108" s="34">
        <v>0</v>
      </c>
      <c r="BS108" s="34">
        <v>0</v>
      </c>
      <c r="BT108" s="34">
        <v>0</v>
      </c>
      <c r="BU108" s="34">
        <v>0</v>
      </c>
      <c r="BV108" s="34">
        <v>0</v>
      </c>
      <c r="BW108" s="34">
        <v>1</v>
      </c>
      <c r="BX108" s="34">
        <v>0</v>
      </c>
      <c r="BY108" s="34">
        <v>0</v>
      </c>
      <c r="BZ108" s="34">
        <v>0</v>
      </c>
      <c r="CA108" s="34">
        <v>0</v>
      </c>
      <c r="CB108" s="34">
        <v>0</v>
      </c>
      <c r="CC108" s="34">
        <v>1</v>
      </c>
      <c r="CD108" s="34">
        <v>0</v>
      </c>
      <c r="CE108" s="34">
        <v>0</v>
      </c>
      <c r="CF108" s="34">
        <v>0</v>
      </c>
      <c r="CG108" s="34">
        <v>0</v>
      </c>
      <c r="CH108" s="34">
        <v>1</v>
      </c>
      <c r="CI108" s="34">
        <v>0</v>
      </c>
      <c r="CJ108" s="34">
        <v>0</v>
      </c>
      <c r="CK108" s="34">
        <v>0</v>
      </c>
      <c r="CL108" s="34">
        <v>0</v>
      </c>
      <c r="CM108" s="34">
        <v>0</v>
      </c>
      <c r="CN108" s="34">
        <v>0</v>
      </c>
      <c r="CO108" s="34">
        <v>0</v>
      </c>
      <c r="CP108" s="34">
        <v>0</v>
      </c>
      <c r="CQ108" s="34">
        <v>0</v>
      </c>
      <c r="CR108" s="34">
        <v>0</v>
      </c>
      <c r="CS108" s="34">
        <v>1</v>
      </c>
      <c r="CT108" s="34">
        <v>1</v>
      </c>
      <c r="CU108" s="34">
        <v>0</v>
      </c>
      <c r="CV108" s="34">
        <v>0</v>
      </c>
      <c r="CW108" s="34">
        <v>0</v>
      </c>
      <c r="CX108" s="34">
        <v>1</v>
      </c>
      <c r="CY108" s="34">
        <v>1</v>
      </c>
      <c r="CZ108" s="34">
        <v>0</v>
      </c>
      <c r="DA108" s="34">
        <v>0</v>
      </c>
      <c r="DB108" s="34"/>
      <c r="DC108" s="34">
        <v>0</v>
      </c>
      <c r="DD108" s="34">
        <v>0</v>
      </c>
      <c r="DE108" s="34">
        <v>1</v>
      </c>
      <c r="DF108" s="34">
        <v>1</v>
      </c>
      <c r="DG108" s="34">
        <v>0</v>
      </c>
      <c r="DH108" s="34"/>
      <c r="DI108" s="34"/>
      <c r="DJ108" s="34"/>
      <c r="DK108" s="34"/>
      <c r="DL108" s="34"/>
      <c r="DM108" s="34"/>
      <c r="DN108" s="34"/>
      <c r="DO108" s="34"/>
      <c r="DP108" s="34">
        <v>1</v>
      </c>
      <c r="DQ108" s="34">
        <v>1</v>
      </c>
      <c r="DR108" s="34">
        <v>1</v>
      </c>
      <c r="DS108" s="34">
        <v>1</v>
      </c>
      <c r="DT108" s="34">
        <v>0</v>
      </c>
      <c r="DU108" s="34">
        <v>1</v>
      </c>
      <c r="DV108" s="34">
        <v>0</v>
      </c>
      <c r="DW108" s="34">
        <v>0</v>
      </c>
      <c r="DX108" s="34">
        <v>0</v>
      </c>
      <c r="DY108" s="34">
        <v>1</v>
      </c>
      <c r="DZ108" s="34">
        <v>1</v>
      </c>
      <c r="EA108" s="34">
        <v>0</v>
      </c>
      <c r="EB108" s="34">
        <v>0</v>
      </c>
      <c r="EC108" s="34">
        <v>1</v>
      </c>
      <c r="ED108" s="34">
        <v>1</v>
      </c>
      <c r="EE108" s="34">
        <v>1</v>
      </c>
      <c r="EF108" s="34">
        <v>0</v>
      </c>
      <c r="EG108" s="34">
        <v>0</v>
      </c>
      <c r="EH108" s="34">
        <v>0</v>
      </c>
      <c r="EI108" s="34">
        <v>0</v>
      </c>
      <c r="EJ108" s="34">
        <v>0</v>
      </c>
      <c r="EK108" s="34">
        <v>0</v>
      </c>
      <c r="EL108" s="34">
        <v>0</v>
      </c>
      <c r="EM108" s="34"/>
      <c r="EN108" s="34">
        <v>0</v>
      </c>
      <c r="EO108" s="34">
        <v>0</v>
      </c>
      <c r="EP108" s="34">
        <v>0</v>
      </c>
      <c r="EQ108" s="34">
        <v>0</v>
      </c>
      <c r="ER108" s="34">
        <v>0</v>
      </c>
      <c r="ES108" s="34">
        <v>0</v>
      </c>
      <c r="ET108" s="34">
        <v>0</v>
      </c>
      <c r="EU108" s="34">
        <v>0</v>
      </c>
      <c r="EV108" s="34">
        <v>0</v>
      </c>
      <c r="EW108" s="34">
        <v>0</v>
      </c>
      <c r="EX108" s="34">
        <v>0</v>
      </c>
      <c r="EY108" s="34">
        <v>0</v>
      </c>
      <c r="EZ108" s="34">
        <v>0</v>
      </c>
      <c r="FA108" s="34">
        <v>1</v>
      </c>
      <c r="FB108" s="34">
        <v>0</v>
      </c>
      <c r="FC108" s="34">
        <v>0</v>
      </c>
      <c r="FD108" s="34">
        <v>0</v>
      </c>
      <c r="FE108" s="34">
        <v>0</v>
      </c>
      <c r="FF108" s="34">
        <v>0</v>
      </c>
      <c r="FG108" s="34">
        <v>1</v>
      </c>
      <c r="FH108" s="34">
        <v>0</v>
      </c>
      <c r="FI108" s="34">
        <v>0</v>
      </c>
      <c r="FJ108" s="34">
        <v>0</v>
      </c>
      <c r="FK108" s="34">
        <v>0</v>
      </c>
      <c r="FL108" s="34">
        <v>0</v>
      </c>
      <c r="FM108" s="34">
        <v>0</v>
      </c>
      <c r="FN108" s="34">
        <v>0</v>
      </c>
      <c r="FO108" s="34">
        <v>0</v>
      </c>
      <c r="FP108" s="34">
        <v>0</v>
      </c>
      <c r="FQ108" s="34">
        <v>0</v>
      </c>
      <c r="FR108" s="34">
        <v>0</v>
      </c>
      <c r="FS108" s="34">
        <v>0</v>
      </c>
      <c r="FT108" s="34">
        <v>0</v>
      </c>
      <c r="FU108" s="34">
        <v>0</v>
      </c>
      <c r="FV108" s="34">
        <v>0</v>
      </c>
      <c r="FW108" s="34">
        <v>1</v>
      </c>
      <c r="FX108" s="34">
        <v>1</v>
      </c>
      <c r="FY108" s="34">
        <v>1</v>
      </c>
      <c r="FZ108" s="34">
        <v>1</v>
      </c>
      <c r="GA108" s="34">
        <v>0</v>
      </c>
      <c r="GB108" s="34">
        <v>0</v>
      </c>
      <c r="GC108" s="34">
        <v>1</v>
      </c>
      <c r="GD108" s="34">
        <v>1</v>
      </c>
      <c r="GE108" s="34">
        <v>1</v>
      </c>
      <c r="GF108" s="34">
        <v>1</v>
      </c>
      <c r="GG108" s="34">
        <v>0</v>
      </c>
      <c r="GH108" s="34">
        <v>1</v>
      </c>
      <c r="GI108" s="34">
        <v>1</v>
      </c>
      <c r="GJ108" s="34">
        <v>1</v>
      </c>
      <c r="GK108" s="34">
        <v>0</v>
      </c>
      <c r="GL108" s="34">
        <v>0</v>
      </c>
      <c r="GM108" s="34">
        <v>0</v>
      </c>
      <c r="GN108" s="34">
        <v>0</v>
      </c>
      <c r="GO108" s="34">
        <v>0</v>
      </c>
      <c r="GP108" s="34">
        <v>0</v>
      </c>
      <c r="GQ108" s="34">
        <v>0</v>
      </c>
      <c r="GR108" s="34">
        <v>0</v>
      </c>
      <c r="GS108" s="34">
        <v>0</v>
      </c>
      <c r="GT108" s="34">
        <v>1</v>
      </c>
      <c r="GU108" s="34">
        <v>1</v>
      </c>
      <c r="GV108" s="34">
        <v>1</v>
      </c>
      <c r="GW108" s="34">
        <v>1</v>
      </c>
      <c r="GX108" s="34">
        <v>1</v>
      </c>
      <c r="GY108" s="34">
        <v>1</v>
      </c>
      <c r="GZ108" s="34">
        <v>1</v>
      </c>
      <c r="HA108" s="34">
        <v>1</v>
      </c>
      <c r="HB108" s="34">
        <v>0</v>
      </c>
      <c r="HC108" s="34">
        <v>0</v>
      </c>
      <c r="HD108" s="34">
        <v>0</v>
      </c>
      <c r="HE108" s="34">
        <v>0</v>
      </c>
      <c r="HF108" s="34">
        <v>0</v>
      </c>
      <c r="HG108" s="34">
        <v>0</v>
      </c>
      <c r="HH108" s="34">
        <v>0</v>
      </c>
      <c r="HI108" s="34">
        <v>0</v>
      </c>
      <c r="HJ108" s="34">
        <v>0</v>
      </c>
      <c r="HK108" s="34">
        <v>0</v>
      </c>
      <c r="HL108" s="34">
        <v>0</v>
      </c>
      <c r="HM108" s="34">
        <v>0</v>
      </c>
      <c r="HN108" s="34">
        <v>0</v>
      </c>
      <c r="HO108" s="34">
        <v>0</v>
      </c>
      <c r="HP108" s="34">
        <v>0</v>
      </c>
      <c r="HQ108" s="34">
        <v>0</v>
      </c>
      <c r="HR108" s="34">
        <v>0</v>
      </c>
      <c r="HS108" s="34">
        <v>0</v>
      </c>
      <c r="HT108" s="34">
        <v>0</v>
      </c>
      <c r="HU108" s="34">
        <v>0</v>
      </c>
      <c r="HV108" s="34">
        <v>0</v>
      </c>
      <c r="HW108" s="34">
        <v>0</v>
      </c>
      <c r="HX108" s="34">
        <v>1</v>
      </c>
      <c r="HY108" s="34">
        <v>0</v>
      </c>
      <c r="HZ108" s="34">
        <v>0</v>
      </c>
      <c r="IA108" s="34">
        <v>0</v>
      </c>
      <c r="IB108" s="34">
        <v>1</v>
      </c>
      <c r="IC108" s="34">
        <v>1</v>
      </c>
      <c r="ID108" s="34">
        <v>1</v>
      </c>
      <c r="IE108" s="34">
        <v>1</v>
      </c>
      <c r="IF108" s="34">
        <v>0</v>
      </c>
      <c r="IG108" s="34">
        <v>0</v>
      </c>
      <c r="IH108" s="34">
        <v>0</v>
      </c>
      <c r="II108" s="34">
        <v>0</v>
      </c>
      <c r="IJ108" s="34">
        <v>0</v>
      </c>
      <c r="IK108" s="34">
        <v>0</v>
      </c>
      <c r="IL108" s="34">
        <v>0</v>
      </c>
      <c r="IM108" s="34">
        <v>0</v>
      </c>
      <c r="IN108" s="34">
        <v>0</v>
      </c>
      <c r="IO108" s="34">
        <v>0</v>
      </c>
      <c r="IP108" s="34">
        <v>0</v>
      </c>
      <c r="IQ108" s="34">
        <v>0</v>
      </c>
      <c r="IR108" s="34">
        <v>0</v>
      </c>
      <c r="IS108" s="34">
        <v>0</v>
      </c>
      <c r="IT108" s="34">
        <v>0</v>
      </c>
      <c r="IU108" s="34">
        <v>0</v>
      </c>
      <c r="IV108" s="34">
        <v>0</v>
      </c>
      <c r="IW108" s="34">
        <v>0</v>
      </c>
      <c r="IX108" s="34">
        <v>0</v>
      </c>
      <c r="IY108" s="34">
        <v>0</v>
      </c>
      <c r="IZ108" s="34">
        <v>0</v>
      </c>
      <c r="JA108" s="34">
        <v>0</v>
      </c>
      <c r="JB108" s="34">
        <v>1</v>
      </c>
      <c r="JC108" s="34">
        <v>1</v>
      </c>
      <c r="JD108" s="34">
        <v>3</v>
      </c>
      <c r="JE108" s="34">
        <v>1</v>
      </c>
      <c r="JF108" s="34">
        <v>1</v>
      </c>
      <c r="JG108" s="34">
        <v>1</v>
      </c>
      <c r="JH108" s="46">
        <v>2</v>
      </c>
      <c r="JI108" s="46">
        <v>1</v>
      </c>
      <c r="JJ108" s="46">
        <v>2</v>
      </c>
      <c r="JK108" s="46">
        <v>2</v>
      </c>
      <c r="JL108" s="35">
        <v>1</v>
      </c>
      <c r="JM108" s="35">
        <v>1</v>
      </c>
      <c r="JN108" s="46">
        <v>2</v>
      </c>
      <c r="JO108" s="46">
        <v>1</v>
      </c>
      <c r="JP108" s="35">
        <v>1</v>
      </c>
      <c r="JQ108" s="35">
        <v>1</v>
      </c>
      <c r="JR108" s="46">
        <v>1</v>
      </c>
      <c r="JS108" s="35">
        <v>0</v>
      </c>
      <c r="JT108" s="35">
        <v>4</v>
      </c>
      <c r="JU108" s="35">
        <v>3</v>
      </c>
      <c r="JV108" s="35">
        <v>1</v>
      </c>
      <c r="JW108" s="35">
        <v>1</v>
      </c>
      <c r="JX108" s="35">
        <v>1</v>
      </c>
      <c r="JY108" s="35">
        <v>1</v>
      </c>
      <c r="JZ108" s="35">
        <v>3</v>
      </c>
      <c r="KA108" s="35">
        <v>3</v>
      </c>
      <c r="KB108" s="35">
        <v>1</v>
      </c>
      <c r="KC108" s="35">
        <v>1</v>
      </c>
      <c r="KD108" s="46">
        <v>1</v>
      </c>
      <c r="KE108" s="35">
        <v>0</v>
      </c>
      <c r="KF108" s="35">
        <v>1</v>
      </c>
      <c r="KG108" s="36">
        <v>1</v>
      </c>
      <c r="KH108" s="36">
        <v>1</v>
      </c>
      <c r="KI108" s="36">
        <v>1</v>
      </c>
      <c r="KJ108" s="36">
        <v>1</v>
      </c>
      <c r="KK108" s="36">
        <v>1</v>
      </c>
      <c r="KL108" s="36">
        <v>1</v>
      </c>
      <c r="KM108" s="36">
        <v>1</v>
      </c>
      <c r="KN108" s="36">
        <v>3</v>
      </c>
      <c r="KO108" s="36"/>
      <c r="KP108" s="36">
        <v>3</v>
      </c>
      <c r="KQ108" s="36">
        <v>1</v>
      </c>
      <c r="KR108" s="36">
        <v>1</v>
      </c>
      <c r="KS108" s="36">
        <v>1</v>
      </c>
      <c r="KT108" s="36">
        <v>3</v>
      </c>
      <c r="KU108" s="36">
        <v>0</v>
      </c>
      <c r="KV108" s="36">
        <v>3</v>
      </c>
      <c r="KW108" s="36">
        <v>0</v>
      </c>
      <c r="KX108" s="36">
        <v>3</v>
      </c>
      <c r="KY108" s="36">
        <v>0</v>
      </c>
      <c r="KZ108" s="36">
        <v>3</v>
      </c>
      <c r="LA108" s="36">
        <v>0</v>
      </c>
      <c r="LB108" s="36">
        <v>3</v>
      </c>
      <c r="LC108" s="36">
        <v>0</v>
      </c>
      <c r="LD108" s="36">
        <v>1</v>
      </c>
      <c r="LE108" s="36">
        <v>0</v>
      </c>
      <c r="LF108" s="36">
        <v>1</v>
      </c>
      <c r="LG108" s="36">
        <v>1</v>
      </c>
      <c r="LH108" s="36">
        <v>1</v>
      </c>
      <c r="LI108" s="36">
        <v>0</v>
      </c>
      <c r="LJ108" s="36">
        <v>3</v>
      </c>
      <c r="LK108" s="36">
        <v>0</v>
      </c>
      <c r="LL108" s="36">
        <v>0</v>
      </c>
      <c r="LM108" s="36">
        <v>1</v>
      </c>
      <c r="LN108" s="36">
        <v>1</v>
      </c>
      <c r="LO108" s="36">
        <v>0</v>
      </c>
      <c r="LP108" s="36">
        <v>0</v>
      </c>
      <c r="LQ108" s="36">
        <v>1</v>
      </c>
      <c r="LR108" s="36">
        <v>0</v>
      </c>
      <c r="LS108" s="36">
        <v>1</v>
      </c>
      <c r="LT108" s="36">
        <v>1</v>
      </c>
      <c r="LU108" s="36">
        <v>1</v>
      </c>
      <c r="LV108" s="36">
        <v>1</v>
      </c>
      <c r="LW108" s="36">
        <v>1</v>
      </c>
      <c r="LX108" s="36">
        <v>1</v>
      </c>
      <c r="LY108" s="36">
        <v>0</v>
      </c>
      <c r="LZ108" s="36">
        <v>1</v>
      </c>
      <c r="MA108" s="36">
        <v>1</v>
      </c>
      <c r="MB108" s="36">
        <v>1</v>
      </c>
      <c r="MC108" s="36">
        <v>1</v>
      </c>
      <c r="MD108" s="36">
        <v>1</v>
      </c>
      <c r="ME108" s="36">
        <v>1</v>
      </c>
      <c r="MF108" s="36">
        <v>1</v>
      </c>
      <c r="MG108" s="36">
        <v>1</v>
      </c>
      <c r="MH108" s="36">
        <v>2</v>
      </c>
      <c r="MI108" s="36">
        <v>2</v>
      </c>
      <c r="MJ108" s="36">
        <v>2</v>
      </c>
      <c r="MK108" s="36">
        <v>1</v>
      </c>
      <c r="ML108" s="36">
        <v>3</v>
      </c>
      <c r="MM108" s="36">
        <v>1</v>
      </c>
      <c r="MN108" s="36">
        <v>1</v>
      </c>
      <c r="MO108" s="36">
        <v>1</v>
      </c>
      <c r="MP108" s="36">
        <v>1</v>
      </c>
      <c r="MQ108" s="36">
        <v>1</v>
      </c>
      <c r="MR108" s="36">
        <v>1</v>
      </c>
      <c r="MS108" s="36">
        <v>1</v>
      </c>
      <c r="MT108" s="36">
        <v>1</v>
      </c>
      <c r="MU108" s="36">
        <v>1</v>
      </c>
      <c r="MV108" s="36">
        <v>0</v>
      </c>
      <c r="MW108" s="36">
        <v>1</v>
      </c>
      <c r="MX108" s="36"/>
      <c r="MY108" s="37">
        <v>1</v>
      </c>
      <c r="MZ108" s="37">
        <v>1</v>
      </c>
      <c r="NA108" s="37">
        <v>1</v>
      </c>
      <c r="NB108" s="37">
        <v>0</v>
      </c>
      <c r="NC108" s="37">
        <v>1</v>
      </c>
      <c r="ND108" s="37">
        <v>0</v>
      </c>
      <c r="NE108" s="46">
        <v>0</v>
      </c>
      <c r="NF108" s="46">
        <v>0</v>
      </c>
      <c r="NG108" s="37">
        <v>1</v>
      </c>
      <c r="NH108" s="37">
        <v>1</v>
      </c>
      <c r="NI108" s="37">
        <v>1</v>
      </c>
      <c r="NJ108" s="37">
        <v>1</v>
      </c>
    </row>
    <row r="109" spans="1:374" x14ac:dyDescent="0.25">
      <c r="A109" s="2">
        <v>168</v>
      </c>
      <c r="B109" s="2" t="s">
        <v>114</v>
      </c>
      <c r="C109" s="31">
        <v>44076.654861111114</v>
      </c>
      <c r="D109" s="32" t="s">
        <v>568</v>
      </c>
      <c r="E109" s="32" t="s">
        <v>569</v>
      </c>
      <c r="F109" s="32" t="s">
        <v>570</v>
      </c>
      <c r="G109" s="32" t="s">
        <v>571</v>
      </c>
      <c r="H109" s="33" t="s">
        <v>156</v>
      </c>
      <c r="I109" s="33" t="s">
        <v>572</v>
      </c>
      <c r="J109" s="33" t="s">
        <v>573</v>
      </c>
      <c r="K109" s="33">
        <v>1</v>
      </c>
      <c r="L109" s="33">
        <v>152</v>
      </c>
      <c r="M109" s="33">
        <v>6</v>
      </c>
      <c r="N109" s="33"/>
      <c r="O109" s="33"/>
      <c r="P109" s="33"/>
      <c r="Q109" s="33"/>
      <c r="R109" s="33"/>
      <c r="S109" s="33">
        <v>5</v>
      </c>
      <c r="T109" s="33"/>
      <c r="U109" s="33"/>
      <c r="V109" s="33"/>
      <c r="W109" s="33"/>
      <c r="X109" s="33"/>
      <c r="Y109" s="33"/>
      <c r="Z109" s="33"/>
      <c r="AA109" s="33"/>
      <c r="AB109" s="33"/>
      <c r="AC109" s="33"/>
      <c r="AD109" s="33"/>
      <c r="AE109" s="33"/>
      <c r="AF109" s="33"/>
      <c r="AG109" s="33"/>
      <c r="AH109" s="33"/>
      <c r="AI109" s="33"/>
      <c r="AJ109" s="33"/>
      <c r="AK109" s="33"/>
      <c r="AL109" s="33"/>
      <c r="AM109" s="33"/>
      <c r="AN109" s="33"/>
      <c r="AO109" s="33"/>
      <c r="AP109" s="33"/>
      <c r="AQ109" s="33"/>
      <c r="AR109" s="33"/>
      <c r="AS109" s="33"/>
      <c r="AT109" s="33">
        <v>1</v>
      </c>
      <c r="AU109" s="33"/>
      <c r="AV109" s="33"/>
      <c r="AW109" s="33">
        <v>2</v>
      </c>
      <c r="AX109" s="33">
        <v>3</v>
      </c>
      <c r="AY109" s="33">
        <v>1</v>
      </c>
      <c r="AZ109" s="34">
        <v>1</v>
      </c>
      <c r="BA109" s="34">
        <v>1</v>
      </c>
      <c r="BB109" s="34">
        <v>0</v>
      </c>
      <c r="BC109" s="34">
        <v>0</v>
      </c>
      <c r="BD109" s="34">
        <v>0</v>
      </c>
      <c r="BE109" s="34">
        <v>0</v>
      </c>
      <c r="BF109" s="34">
        <v>0</v>
      </c>
      <c r="BG109" s="34">
        <v>0</v>
      </c>
      <c r="BH109" s="34">
        <v>0</v>
      </c>
      <c r="BI109" s="34">
        <v>0</v>
      </c>
      <c r="BJ109" s="34">
        <v>0</v>
      </c>
      <c r="BK109" s="34">
        <v>0</v>
      </c>
      <c r="BL109" s="34">
        <v>0</v>
      </c>
      <c r="BM109" s="34"/>
      <c r="BN109" s="34">
        <v>1</v>
      </c>
      <c r="BO109" s="34">
        <v>1</v>
      </c>
      <c r="BP109" s="34">
        <v>1</v>
      </c>
      <c r="BQ109" s="34">
        <v>1</v>
      </c>
      <c r="BR109" s="34">
        <v>0</v>
      </c>
      <c r="BS109" s="34">
        <v>0</v>
      </c>
      <c r="BT109" s="34">
        <v>1</v>
      </c>
      <c r="BU109" s="34">
        <v>0</v>
      </c>
      <c r="BV109" s="34">
        <v>0</v>
      </c>
      <c r="BW109" s="34">
        <v>1</v>
      </c>
      <c r="BX109" s="34">
        <v>0</v>
      </c>
      <c r="BY109" s="34">
        <v>0</v>
      </c>
      <c r="BZ109" s="34">
        <v>0</v>
      </c>
      <c r="CA109" s="34">
        <v>0</v>
      </c>
      <c r="CB109" s="34">
        <v>0</v>
      </c>
      <c r="CC109" s="34">
        <v>1</v>
      </c>
      <c r="CD109" s="34">
        <v>0</v>
      </c>
      <c r="CE109" s="34">
        <v>0</v>
      </c>
      <c r="CF109" s="34">
        <v>0</v>
      </c>
      <c r="CG109" s="34">
        <v>0</v>
      </c>
      <c r="CH109" s="34">
        <v>1</v>
      </c>
      <c r="CI109" s="34">
        <v>0</v>
      </c>
      <c r="CJ109" s="34">
        <v>0</v>
      </c>
      <c r="CK109" s="34">
        <v>0</v>
      </c>
      <c r="CL109" s="34">
        <v>0</v>
      </c>
      <c r="CM109" s="34">
        <v>0</v>
      </c>
      <c r="CN109" s="34">
        <v>0</v>
      </c>
      <c r="CO109" s="34">
        <v>0</v>
      </c>
      <c r="CP109" s="34">
        <v>0</v>
      </c>
      <c r="CQ109" s="34">
        <v>0</v>
      </c>
      <c r="CR109" s="34">
        <v>0</v>
      </c>
      <c r="CS109" s="34">
        <v>1</v>
      </c>
      <c r="CT109" s="34">
        <v>3</v>
      </c>
      <c r="CU109" s="34">
        <v>0</v>
      </c>
      <c r="CV109" s="34">
        <v>0</v>
      </c>
      <c r="CW109" s="34">
        <v>0</v>
      </c>
      <c r="CX109" s="34">
        <v>0</v>
      </c>
      <c r="CY109" s="34">
        <v>2</v>
      </c>
      <c r="CZ109" s="34">
        <v>0</v>
      </c>
      <c r="DA109" s="34">
        <v>2</v>
      </c>
      <c r="DB109" s="34"/>
      <c r="DC109" s="34">
        <v>0</v>
      </c>
      <c r="DD109" s="34">
        <v>0</v>
      </c>
      <c r="DE109" s="34">
        <v>2</v>
      </c>
      <c r="DF109" s="34">
        <v>0</v>
      </c>
      <c r="DG109" s="34">
        <v>1</v>
      </c>
      <c r="DH109" s="34">
        <v>1</v>
      </c>
      <c r="DI109" s="34">
        <v>0</v>
      </c>
      <c r="DJ109" s="34">
        <v>1</v>
      </c>
      <c r="DK109" s="34">
        <v>0</v>
      </c>
      <c r="DL109" s="34">
        <v>1</v>
      </c>
      <c r="DM109" s="34">
        <v>1</v>
      </c>
      <c r="DN109" s="34">
        <v>0</v>
      </c>
      <c r="DO109" s="34">
        <v>0</v>
      </c>
      <c r="DP109" s="34">
        <v>1</v>
      </c>
      <c r="DQ109" s="34">
        <v>1</v>
      </c>
      <c r="DR109" s="34">
        <v>1</v>
      </c>
      <c r="DS109" s="34">
        <v>1</v>
      </c>
      <c r="DT109" s="34">
        <v>0</v>
      </c>
      <c r="DU109" s="34">
        <v>1</v>
      </c>
      <c r="DV109" s="34">
        <v>0</v>
      </c>
      <c r="DW109" s="34">
        <v>0</v>
      </c>
      <c r="DX109" s="34">
        <v>0</v>
      </c>
      <c r="DY109" s="34">
        <v>0</v>
      </c>
      <c r="DZ109" s="34">
        <v>1</v>
      </c>
      <c r="EA109" s="34">
        <v>0</v>
      </c>
      <c r="EB109" s="34">
        <v>1</v>
      </c>
      <c r="EC109" s="34">
        <v>1</v>
      </c>
      <c r="ED109" s="34">
        <v>1</v>
      </c>
      <c r="EE109" s="34">
        <v>1</v>
      </c>
      <c r="EF109" s="34">
        <v>0</v>
      </c>
      <c r="EG109" s="34">
        <v>0</v>
      </c>
      <c r="EH109" s="34">
        <v>0</v>
      </c>
      <c r="EI109" s="34">
        <v>0</v>
      </c>
      <c r="EJ109" s="34">
        <v>0</v>
      </c>
      <c r="EK109" s="34">
        <v>0</v>
      </c>
      <c r="EL109" s="34">
        <v>0</v>
      </c>
      <c r="EM109" s="34"/>
      <c r="EN109" s="34">
        <v>0</v>
      </c>
      <c r="EO109" s="34">
        <v>0</v>
      </c>
      <c r="EP109" s="34">
        <v>0</v>
      </c>
      <c r="EQ109" s="34">
        <v>0</v>
      </c>
      <c r="ER109" s="34">
        <v>0</v>
      </c>
      <c r="ES109" s="34">
        <v>0</v>
      </c>
      <c r="ET109" s="34">
        <v>0</v>
      </c>
      <c r="EU109" s="34">
        <v>0</v>
      </c>
      <c r="EV109" s="34">
        <v>0</v>
      </c>
      <c r="EW109" s="34">
        <v>0</v>
      </c>
      <c r="EX109" s="34">
        <v>0</v>
      </c>
      <c r="EY109" s="34">
        <v>0</v>
      </c>
      <c r="EZ109" s="34">
        <v>0</v>
      </c>
      <c r="FA109" s="34">
        <v>1</v>
      </c>
      <c r="FB109" s="34">
        <v>1</v>
      </c>
      <c r="FC109" s="34">
        <v>0</v>
      </c>
      <c r="FD109" s="34">
        <v>0</v>
      </c>
      <c r="FE109" s="34">
        <v>0</v>
      </c>
      <c r="FF109" s="34">
        <v>0</v>
      </c>
      <c r="FG109" s="34">
        <v>0</v>
      </c>
      <c r="FH109" s="34">
        <v>0</v>
      </c>
      <c r="FI109" s="34">
        <v>0</v>
      </c>
      <c r="FJ109" s="34">
        <v>0</v>
      </c>
      <c r="FK109" s="34">
        <v>0</v>
      </c>
      <c r="FL109" s="34">
        <v>0</v>
      </c>
      <c r="FM109" s="34">
        <v>0</v>
      </c>
      <c r="FN109" s="34">
        <v>1</v>
      </c>
      <c r="FO109" s="34">
        <v>1</v>
      </c>
      <c r="FP109" s="34">
        <v>0</v>
      </c>
      <c r="FQ109" s="34">
        <v>0</v>
      </c>
      <c r="FR109" s="34">
        <v>0</v>
      </c>
      <c r="FS109" s="34">
        <v>0</v>
      </c>
      <c r="FT109" s="34">
        <v>1</v>
      </c>
      <c r="FU109" s="34">
        <v>0</v>
      </c>
      <c r="FV109" s="34">
        <v>0</v>
      </c>
      <c r="FW109" s="34">
        <v>1</v>
      </c>
      <c r="FX109" s="34">
        <v>1</v>
      </c>
      <c r="FY109" s="34">
        <v>1</v>
      </c>
      <c r="FZ109" s="34">
        <v>0</v>
      </c>
      <c r="GA109" s="34">
        <v>0</v>
      </c>
      <c r="GB109" s="34">
        <v>1</v>
      </c>
      <c r="GC109" s="34">
        <v>1</v>
      </c>
      <c r="GD109" s="34">
        <v>1</v>
      </c>
      <c r="GE109" s="34">
        <v>1</v>
      </c>
      <c r="GF109" s="34">
        <v>1</v>
      </c>
      <c r="GG109" s="34">
        <v>0</v>
      </c>
      <c r="GH109" s="34">
        <v>1</v>
      </c>
      <c r="GI109" s="34">
        <v>1</v>
      </c>
      <c r="GJ109" s="34">
        <v>1</v>
      </c>
      <c r="GK109" s="34">
        <v>1</v>
      </c>
      <c r="GL109" s="34">
        <v>1</v>
      </c>
      <c r="GM109" s="34">
        <v>1</v>
      </c>
      <c r="GN109" s="34">
        <v>1</v>
      </c>
      <c r="GO109" s="34">
        <v>0</v>
      </c>
      <c r="GP109" s="34">
        <v>1</v>
      </c>
      <c r="GQ109" s="34">
        <v>1</v>
      </c>
      <c r="GR109" s="34">
        <v>0</v>
      </c>
      <c r="GS109" s="34">
        <v>0</v>
      </c>
      <c r="GT109" s="34">
        <v>1</v>
      </c>
      <c r="GU109" s="34">
        <v>1</v>
      </c>
      <c r="GV109" s="34">
        <v>1</v>
      </c>
      <c r="GW109" s="34">
        <v>1</v>
      </c>
      <c r="GX109" s="34">
        <v>1</v>
      </c>
      <c r="GY109" s="34">
        <v>1</v>
      </c>
      <c r="GZ109" s="34">
        <v>1</v>
      </c>
      <c r="HA109" s="34">
        <v>1</v>
      </c>
      <c r="HB109" s="34">
        <v>1</v>
      </c>
      <c r="HC109" s="34">
        <v>0</v>
      </c>
      <c r="HD109" s="34">
        <v>0</v>
      </c>
      <c r="HE109" s="34">
        <v>0</v>
      </c>
      <c r="HF109" s="34">
        <v>0</v>
      </c>
      <c r="HG109" s="34">
        <v>0</v>
      </c>
      <c r="HH109" s="34">
        <v>1</v>
      </c>
      <c r="HI109" s="34">
        <v>0</v>
      </c>
      <c r="HJ109" s="34">
        <v>0</v>
      </c>
      <c r="HK109" s="34">
        <v>0</v>
      </c>
      <c r="HL109" s="34">
        <v>0</v>
      </c>
      <c r="HM109" s="34">
        <v>0</v>
      </c>
      <c r="HN109" s="34">
        <v>0</v>
      </c>
      <c r="HO109" s="34">
        <v>0</v>
      </c>
      <c r="HP109" s="34">
        <v>0</v>
      </c>
      <c r="HQ109" s="34">
        <v>0</v>
      </c>
      <c r="HR109" s="34">
        <v>0</v>
      </c>
      <c r="HS109" s="34">
        <v>0</v>
      </c>
      <c r="HT109" s="34">
        <v>0</v>
      </c>
      <c r="HU109" s="34">
        <v>0</v>
      </c>
      <c r="HV109" s="34">
        <v>0</v>
      </c>
      <c r="HW109" s="34">
        <v>0</v>
      </c>
      <c r="HX109" s="34">
        <v>1</v>
      </c>
      <c r="HY109" s="34">
        <v>0</v>
      </c>
      <c r="HZ109" s="34">
        <v>0</v>
      </c>
      <c r="IA109" s="34">
        <v>1</v>
      </c>
      <c r="IB109" s="34">
        <v>0</v>
      </c>
      <c r="IC109" s="34">
        <v>1</v>
      </c>
      <c r="ID109" s="34">
        <v>1</v>
      </c>
      <c r="IE109" s="34">
        <v>1</v>
      </c>
      <c r="IF109" s="34">
        <v>1</v>
      </c>
      <c r="IG109" s="34">
        <v>0</v>
      </c>
      <c r="IH109" s="34">
        <v>0</v>
      </c>
      <c r="II109" s="34">
        <v>0</v>
      </c>
      <c r="IJ109" s="34">
        <v>0</v>
      </c>
      <c r="IK109" s="34">
        <v>0</v>
      </c>
      <c r="IL109" s="34">
        <v>0</v>
      </c>
      <c r="IM109" s="34">
        <v>0</v>
      </c>
      <c r="IN109" s="34">
        <v>0</v>
      </c>
      <c r="IO109" s="34">
        <v>0</v>
      </c>
      <c r="IP109" s="34">
        <v>0</v>
      </c>
      <c r="IQ109" s="34">
        <v>0</v>
      </c>
      <c r="IR109" s="34">
        <v>0</v>
      </c>
      <c r="IS109" s="34">
        <v>1</v>
      </c>
      <c r="IT109" s="34">
        <v>1</v>
      </c>
      <c r="IU109" s="34">
        <v>1</v>
      </c>
      <c r="IV109" s="34">
        <v>1</v>
      </c>
      <c r="IW109" s="34">
        <v>0</v>
      </c>
      <c r="IX109" s="34">
        <v>1</v>
      </c>
      <c r="IY109" s="34">
        <v>1</v>
      </c>
      <c r="IZ109" s="34">
        <v>0</v>
      </c>
      <c r="JA109" s="34">
        <v>0</v>
      </c>
      <c r="JB109" s="34">
        <v>1</v>
      </c>
      <c r="JC109" s="34">
        <v>1</v>
      </c>
      <c r="JD109" s="34">
        <v>3</v>
      </c>
      <c r="JE109" s="34">
        <v>1</v>
      </c>
      <c r="JF109" s="34">
        <v>1</v>
      </c>
      <c r="JG109" s="34">
        <v>1</v>
      </c>
      <c r="JH109" s="46">
        <v>1</v>
      </c>
      <c r="JI109" s="46">
        <v>2</v>
      </c>
      <c r="JJ109" s="46">
        <v>1</v>
      </c>
      <c r="JK109" s="46">
        <v>1</v>
      </c>
      <c r="JL109" s="35">
        <v>1</v>
      </c>
      <c r="JM109" s="35">
        <v>1</v>
      </c>
      <c r="JN109" s="46">
        <v>2</v>
      </c>
      <c r="JO109" s="46">
        <v>1</v>
      </c>
      <c r="JP109" s="35">
        <v>1</v>
      </c>
      <c r="JQ109" s="35">
        <v>1</v>
      </c>
      <c r="JR109" s="46">
        <v>1</v>
      </c>
      <c r="JS109" s="35">
        <v>0</v>
      </c>
      <c r="JT109" s="35">
        <v>4</v>
      </c>
      <c r="JU109" s="35">
        <v>3</v>
      </c>
      <c r="JV109" s="35">
        <v>1</v>
      </c>
      <c r="JW109" s="35">
        <v>1</v>
      </c>
      <c r="JX109" s="35">
        <v>1</v>
      </c>
      <c r="JY109" s="35">
        <v>1</v>
      </c>
      <c r="JZ109" s="35">
        <v>1</v>
      </c>
      <c r="KA109" s="35">
        <v>3</v>
      </c>
      <c r="KB109" s="35">
        <v>1</v>
      </c>
      <c r="KC109" s="35">
        <v>1</v>
      </c>
      <c r="KD109" s="46">
        <v>1</v>
      </c>
      <c r="KE109" s="35">
        <v>1</v>
      </c>
      <c r="KF109" s="35">
        <v>1</v>
      </c>
      <c r="KG109" s="36">
        <v>1</v>
      </c>
      <c r="KH109" s="36">
        <v>1</v>
      </c>
      <c r="KI109" s="36">
        <v>2</v>
      </c>
      <c r="KJ109" s="36">
        <v>1</v>
      </c>
      <c r="KK109" s="36">
        <v>1</v>
      </c>
      <c r="KL109" s="36">
        <v>1</v>
      </c>
      <c r="KM109" s="36">
        <v>1</v>
      </c>
      <c r="KN109" s="36">
        <v>1</v>
      </c>
      <c r="KO109" s="36"/>
      <c r="KP109" s="36">
        <v>1</v>
      </c>
      <c r="KQ109" s="36">
        <v>2</v>
      </c>
      <c r="KR109" s="36">
        <v>2</v>
      </c>
      <c r="KS109" s="36">
        <v>1</v>
      </c>
      <c r="KT109" s="36">
        <v>1</v>
      </c>
      <c r="KU109" s="36">
        <v>0</v>
      </c>
      <c r="KV109" s="36">
        <v>1</v>
      </c>
      <c r="KW109" s="36">
        <v>0</v>
      </c>
      <c r="KX109" s="36">
        <v>1</v>
      </c>
      <c r="KY109" s="36">
        <v>0</v>
      </c>
      <c r="KZ109" s="36">
        <v>1</v>
      </c>
      <c r="LA109" s="36">
        <v>0</v>
      </c>
      <c r="LB109" s="36">
        <v>3</v>
      </c>
      <c r="LC109" s="36">
        <v>0</v>
      </c>
      <c r="LD109" s="36">
        <v>2</v>
      </c>
      <c r="LE109" s="36">
        <v>0</v>
      </c>
      <c r="LF109" s="36">
        <v>1</v>
      </c>
      <c r="LG109" s="36">
        <v>1</v>
      </c>
      <c r="LH109" s="36">
        <v>2</v>
      </c>
      <c r="LI109" s="36">
        <v>0</v>
      </c>
      <c r="LJ109" s="36">
        <v>3</v>
      </c>
      <c r="LK109" s="36">
        <v>0</v>
      </c>
      <c r="LL109" s="36">
        <v>1</v>
      </c>
      <c r="LM109" s="36">
        <v>1</v>
      </c>
      <c r="LN109" s="36">
        <v>0</v>
      </c>
      <c r="LO109" s="36">
        <v>1</v>
      </c>
      <c r="LP109" s="36">
        <v>0</v>
      </c>
      <c r="LQ109" s="36">
        <v>1</v>
      </c>
      <c r="LR109" s="36">
        <v>0</v>
      </c>
      <c r="LS109" s="36">
        <v>1</v>
      </c>
      <c r="LT109" s="36">
        <v>1</v>
      </c>
      <c r="LU109" s="36">
        <v>1</v>
      </c>
      <c r="LV109" s="36">
        <v>1</v>
      </c>
      <c r="LW109" s="36">
        <v>1</v>
      </c>
      <c r="LX109" s="36">
        <v>1</v>
      </c>
      <c r="LY109" s="36">
        <v>0</v>
      </c>
      <c r="LZ109" s="36">
        <v>1</v>
      </c>
      <c r="MA109" s="36">
        <v>1</v>
      </c>
      <c r="MB109" s="36">
        <v>1</v>
      </c>
      <c r="MC109" s="36">
        <v>1</v>
      </c>
      <c r="MD109" s="36">
        <v>1</v>
      </c>
      <c r="ME109" s="36">
        <v>1</v>
      </c>
      <c r="MF109" s="36">
        <v>1</v>
      </c>
      <c r="MG109" s="36">
        <v>1</v>
      </c>
      <c r="MH109" s="36">
        <v>1</v>
      </c>
      <c r="MI109" s="36">
        <v>1</v>
      </c>
      <c r="MJ109" s="36">
        <v>1</v>
      </c>
      <c r="MK109" s="36">
        <v>1</v>
      </c>
      <c r="ML109" s="36">
        <v>2</v>
      </c>
      <c r="MM109" s="36">
        <v>1</v>
      </c>
      <c r="MN109" s="36">
        <v>1</v>
      </c>
      <c r="MO109" s="36">
        <v>1</v>
      </c>
      <c r="MP109" s="36">
        <v>1</v>
      </c>
      <c r="MQ109" s="36">
        <v>1</v>
      </c>
      <c r="MR109" s="36">
        <v>1</v>
      </c>
      <c r="MS109" s="36">
        <v>1</v>
      </c>
      <c r="MT109" s="36">
        <v>1</v>
      </c>
      <c r="MU109" s="36">
        <v>1</v>
      </c>
      <c r="MV109" s="36">
        <v>0</v>
      </c>
      <c r="MW109" s="36">
        <v>1</v>
      </c>
      <c r="MX109" s="36"/>
      <c r="MY109" s="37">
        <v>1</v>
      </c>
      <c r="MZ109" s="37">
        <v>1</v>
      </c>
      <c r="NA109" s="37">
        <v>1</v>
      </c>
      <c r="NB109" s="37">
        <v>1</v>
      </c>
      <c r="NC109" s="37">
        <v>1</v>
      </c>
      <c r="ND109" s="37">
        <v>0</v>
      </c>
      <c r="NE109" s="46">
        <v>0</v>
      </c>
      <c r="NF109" s="46">
        <v>0</v>
      </c>
      <c r="NG109" s="37">
        <v>1</v>
      </c>
      <c r="NH109" s="37">
        <v>1</v>
      </c>
      <c r="NI109" s="37">
        <v>1</v>
      </c>
      <c r="NJ109" s="37">
        <v>1</v>
      </c>
    </row>
    <row r="110" spans="1:374" x14ac:dyDescent="0.25">
      <c r="A110" s="2">
        <v>170</v>
      </c>
      <c r="B110" s="2" t="s">
        <v>114</v>
      </c>
      <c r="C110" s="31">
        <v>44076.617361111108</v>
      </c>
      <c r="D110" s="32" t="s">
        <v>379</v>
      </c>
      <c r="E110" s="32" t="s">
        <v>574</v>
      </c>
      <c r="F110" s="32" t="s">
        <v>575</v>
      </c>
      <c r="G110" s="32" t="s">
        <v>576</v>
      </c>
      <c r="H110" s="33" t="s">
        <v>156</v>
      </c>
      <c r="I110" s="33" t="s">
        <v>157</v>
      </c>
      <c r="J110" s="33" t="s">
        <v>577</v>
      </c>
      <c r="K110" s="33">
        <v>1</v>
      </c>
      <c r="L110" s="33">
        <v>135</v>
      </c>
      <c r="M110" s="33">
        <v>6</v>
      </c>
      <c r="N110" s="33"/>
      <c r="O110" s="33"/>
      <c r="P110" s="33"/>
      <c r="Q110" s="33"/>
      <c r="R110" s="33"/>
      <c r="S110" s="33">
        <v>3</v>
      </c>
      <c r="T110" s="33"/>
      <c r="U110" s="33"/>
      <c r="V110" s="33"/>
      <c r="W110" s="33"/>
      <c r="X110" s="33"/>
      <c r="Y110" s="33"/>
      <c r="Z110" s="33"/>
      <c r="AA110" s="33"/>
      <c r="AB110" s="33"/>
      <c r="AC110" s="33"/>
      <c r="AD110" s="33"/>
      <c r="AE110" s="33"/>
      <c r="AF110" s="33"/>
      <c r="AG110" s="33"/>
      <c r="AH110" s="33"/>
      <c r="AI110" s="33"/>
      <c r="AJ110" s="33"/>
      <c r="AK110" s="33"/>
      <c r="AL110" s="33"/>
      <c r="AM110" s="33"/>
      <c r="AN110" s="33"/>
      <c r="AO110" s="33"/>
      <c r="AP110" s="33"/>
      <c r="AQ110" s="33"/>
      <c r="AR110" s="33">
        <v>12</v>
      </c>
      <c r="AS110" s="33"/>
      <c r="AT110" s="33"/>
      <c r="AU110" s="33"/>
      <c r="AV110" s="33"/>
      <c r="AW110" s="33">
        <v>2</v>
      </c>
      <c r="AX110" s="33">
        <v>2</v>
      </c>
      <c r="AY110" s="33">
        <v>1</v>
      </c>
      <c r="AZ110" s="34">
        <v>1</v>
      </c>
      <c r="BA110" s="34">
        <v>1</v>
      </c>
      <c r="BB110" s="34">
        <v>0</v>
      </c>
      <c r="BC110" s="34">
        <v>0</v>
      </c>
      <c r="BD110" s="34">
        <v>0</v>
      </c>
      <c r="BE110" s="34">
        <v>0</v>
      </c>
      <c r="BF110" s="34">
        <v>1</v>
      </c>
      <c r="BG110" s="34">
        <v>0</v>
      </c>
      <c r="BH110" s="34">
        <v>0</v>
      </c>
      <c r="BI110" s="34">
        <v>0</v>
      </c>
      <c r="BJ110" s="34">
        <v>0</v>
      </c>
      <c r="BK110" s="34">
        <v>1</v>
      </c>
      <c r="BL110" s="34">
        <v>1</v>
      </c>
      <c r="BM110" s="34"/>
      <c r="BN110" s="34">
        <v>0</v>
      </c>
      <c r="BO110" s="34">
        <v>0</v>
      </c>
      <c r="BP110" s="34">
        <v>0</v>
      </c>
      <c r="BQ110" s="34">
        <v>0</v>
      </c>
      <c r="BR110" s="34">
        <v>0</v>
      </c>
      <c r="BS110" s="34">
        <v>0</v>
      </c>
      <c r="BT110" s="34">
        <v>0</v>
      </c>
      <c r="BU110" s="34">
        <v>0</v>
      </c>
      <c r="BV110" s="34">
        <v>0</v>
      </c>
      <c r="BW110" s="34">
        <v>1</v>
      </c>
      <c r="BX110" s="34">
        <v>0</v>
      </c>
      <c r="BY110" s="34">
        <v>0</v>
      </c>
      <c r="BZ110" s="34">
        <v>0</v>
      </c>
      <c r="CA110" s="34">
        <v>0</v>
      </c>
      <c r="CB110" s="34">
        <v>0</v>
      </c>
      <c r="CC110" s="34">
        <v>1</v>
      </c>
      <c r="CD110" s="34">
        <v>0</v>
      </c>
      <c r="CE110" s="34">
        <v>0</v>
      </c>
      <c r="CF110" s="34">
        <v>0</v>
      </c>
      <c r="CG110" s="34">
        <v>0</v>
      </c>
      <c r="CH110" s="34">
        <v>0</v>
      </c>
      <c r="CI110" s="34">
        <v>0</v>
      </c>
      <c r="CJ110" s="34">
        <v>0</v>
      </c>
      <c r="CK110" s="34">
        <v>0</v>
      </c>
      <c r="CL110" s="34">
        <v>0</v>
      </c>
      <c r="CM110" s="34">
        <v>0</v>
      </c>
      <c r="CN110" s="34">
        <v>0</v>
      </c>
      <c r="CO110" s="34">
        <v>0</v>
      </c>
      <c r="CP110" s="34">
        <v>0</v>
      </c>
      <c r="CQ110" s="34">
        <v>0</v>
      </c>
      <c r="CR110" s="34">
        <v>0</v>
      </c>
      <c r="CS110" s="34">
        <v>0</v>
      </c>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v>1</v>
      </c>
      <c r="DQ110" s="34">
        <v>1</v>
      </c>
      <c r="DR110" s="34">
        <v>1</v>
      </c>
      <c r="DS110" s="34">
        <v>1</v>
      </c>
      <c r="DT110" s="34">
        <v>0</v>
      </c>
      <c r="DU110" s="34">
        <v>0</v>
      </c>
      <c r="DV110" s="34">
        <v>1</v>
      </c>
      <c r="DW110" s="34">
        <v>0</v>
      </c>
      <c r="DX110" s="34">
        <v>0</v>
      </c>
      <c r="DY110" s="34">
        <v>0</v>
      </c>
      <c r="DZ110" s="34">
        <v>1</v>
      </c>
      <c r="EA110" s="34">
        <v>0</v>
      </c>
      <c r="EB110" s="34">
        <v>0</v>
      </c>
      <c r="EC110" s="34">
        <v>0</v>
      </c>
      <c r="ED110" s="34">
        <v>0</v>
      </c>
      <c r="EE110" s="34">
        <v>0</v>
      </c>
      <c r="EF110" s="34">
        <v>0</v>
      </c>
      <c r="EG110" s="34">
        <v>0</v>
      </c>
      <c r="EH110" s="34">
        <v>0</v>
      </c>
      <c r="EI110" s="34">
        <v>0</v>
      </c>
      <c r="EJ110" s="34">
        <v>0</v>
      </c>
      <c r="EK110" s="34">
        <v>0</v>
      </c>
      <c r="EL110" s="34">
        <v>0</v>
      </c>
      <c r="EM110" s="34"/>
      <c r="EN110" s="34">
        <v>0</v>
      </c>
      <c r="EO110" s="34">
        <v>0</v>
      </c>
      <c r="EP110" s="34">
        <v>0</v>
      </c>
      <c r="EQ110" s="34">
        <v>0</v>
      </c>
      <c r="ER110" s="34">
        <v>0</v>
      </c>
      <c r="ES110" s="34">
        <v>0</v>
      </c>
      <c r="ET110" s="34">
        <v>0</v>
      </c>
      <c r="EU110" s="34">
        <v>0</v>
      </c>
      <c r="EV110" s="34">
        <v>0</v>
      </c>
      <c r="EW110" s="34">
        <v>0</v>
      </c>
      <c r="EX110" s="34">
        <v>0</v>
      </c>
      <c r="EY110" s="34">
        <v>0</v>
      </c>
      <c r="EZ110" s="34">
        <v>0</v>
      </c>
      <c r="FA110" s="34">
        <v>1</v>
      </c>
      <c r="FB110" s="34">
        <v>1</v>
      </c>
      <c r="FC110" s="34">
        <v>0</v>
      </c>
      <c r="FD110" s="34">
        <v>0</v>
      </c>
      <c r="FE110" s="34">
        <v>0</v>
      </c>
      <c r="FF110" s="34">
        <v>0</v>
      </c>
      <c r="FG110" s="34">
        <v>1</v>
      </c>
      <c r="FH110" s="34">
        <v>0</v>
      </c>
      <c r="FI110" s="34">
        <v>1</v>
      </c>
      <c r="FJ110" s="34">
        <v>0</v>
      </c>
      <c r="FK110" s="34">
        <v>0</v>
      </c>
      <c r="FL110" s="34">
        <v>1</v>
      </c>
      <c r="FM110" s="34">
        <v>1</v>
      </c>
      <c r="FN110" s="34">
        <v>0</v>
      </c>
      <c r="FO110" s="34">
        <v>0</v>
      </c>
      <c r="FP110" s="34">
        <v>0</v>
      </c>
      <c r="FQ110" s="34">
        <v>0</v>
      </c>
      <c r="FR110" s="34">
        <v>0</v>
      </c>
      <c r="FS110" s="34">
        <v>0</v>
      </c>
      <c r="FT110" s="34">
        <v>0</v>
      </c>
      <c r="FU110" s="34">
        <v>0</v>
      </c>
      <c r="FV110" s="34">
        <v>0</v>
      </c>
      <c r="FW110" s="34">
        <v>1</v>
      </c>
      <c r="FX110" s="34">
        <v>1</v>
      </c>
      <c r="FY110" s="34">
        <v>1</v>
      </c>
      <c r="FZ110" s="34">
        <v>0</v>
      </c>
      <c r="GA110" s="34">
        <v>0</v>
      </c>
      <c r="GB110" s="34">
        <v>0</v>
      </c>
      <c r="GC110" s="34">
        <v>0</v>
      </c>
      <c r="GD110" s="34">
        <v>1</v>
      </c>
      <c r="GE110" s="34">
        <v>0</v>
      </c>
      <c r="GF110" s="34">
        <v>1</v>
      </c>
      <c r="GG110" s="34">
        <v>0</v>
      </c>
      <c r="GH110" s="34">
        <v>0</v>
      </c>
      <c r="GI110" s="34">
        <v>1</v>
      </c>
      <c r="GJ110" s="34">
        <v>0</v>
      </c>
      <c r="GK110" s="34">
        <v>0</v>
      </c>
      <c r="GL110" s="34">
        <v>0</v>
      </c>
      <c r="GM110" s="34">
        <v>0</v>
      </c>
      <c r="GN110" s="34">
        <v>0</v>
      </c>
      <c r="GO110" s="34">
        <v>0</v>
      </c>
      <c r="GP110" s="34">
        <v>0</v>
      </c>
      <c r="GQ110" s="34">
        <v>0</v>
      </c>
      <c r="GR110" s="34">
        <v>0</v>
      </c>
      <c r="GS110" s="34">
        <v>0</v>
      </c>
      <c r="GT110" s="34">
        <v>1</v>
      </c>
      <c r="GU110" s="34">
        <v>1</v>
      </c>
      <c r="GV110" s="34">
        <v>1</v>
      </c>
      <c r="GW110" s="34">
        <v>1</v>
      </c>
      <c r="GX110" s="34">
        <v>1</v>
      </c>
      <c r="GY110" s="34">
        <v>1</v>
      </c>
      <c r="GZ110" s="34">
        <v>1</v>
      </c>
      <c r="HA110" s="34">
        <v>1</v>
      </c>
      <c r="HB110" s="34">
        <v>1</v>
      </c>
      <c r="HC110" s="34">
        <v>1</v>
      </c>
      <c r="HD110" s="34">
        <v>1</v>
      </c>
      <c r="HE110" s="34">
        <v>1</v>
      </c>
      <c r="HF110" s="34">
        <v>1</v>
      </c>
      <c r="HG110" s="34">
        <v>1</v>
      </c>
      <c r="HH110" s="34">
        <v>1</v>
      </c>
      <c r="HI110" s="34">
        <v>1</v>
      </c>
      <c r="HJ110" s="34">
        <v>1</v>
      </c>
      <c r="HK110" s="34">
        <v>0</v>
      </c>
      <c r="HL110" s="34">
        <v>0</v>
      </c>
      <c r="HM110" s="34">
        <v>1</v>
      </c>
      <c r="HN110" s="34">
        <v>1</v>
      </c>
      <c r="HO110" s="34">
        <v>0</v>
      </c>
      <c r="HP110" s="34">
        <v>0</v>
      </c>
      <c r="HQ110" s="34">
        <v>0</v>
      </c>
      <c r="HR110" s="34">
        <v>0</v>
      </c>
      <c r="HS110" s="34">
        <v>0</v>
      </c>
      <c r="HT110" s="34">
        <v>0</v>
      </c>
      <c r="HU110" s="34">
        <v>0</v>
      </c>
      <c r="HV110" s="34">
        <v>0</v>
      </c>
      <c r="HW110" s="34">
        <v>0</v>
      </c>
      <c r="HX110" s="34">
        <v>1</v>
      </c>
      <c r="HY110" s="34">
        <v>1</v>
      </c>
      <c r="HZ110" s="34">
        <v>0</v>
      </c>
      <c r="IA110" s="34">
        <v>0</v>
      </c>
      <c r="IB110" s="34">
        <v>1</v>
      </c>
      <c r="IC110" s="34">
        <v>1</v>
      </c>
      <c r="ID110" s="34">
        <v>1</v>
      </c>
      <c r="IE110" s="34">
        <v>1</v>
      </c>
      <c r="IF110" s="34">
        <v>1</v>
      </c>
      <c r="IG110" s="34">
        <v>1</v>
      </c>
      <c r="IH110" s="34">
        <v>0</v>
      </c>
      <c r="II110" s="34">
        <v>0</v>
      </c>
      <c r="IJ110" s="34">
        <v>0</v>
      </c>
      <c r="IK110" s="34">
        <v>0</v>
      </c>
      <c r="IL110" s="34">
        <v>1</v>
      </c>
      <c r="IM110" s="34">
        <v>0</v>
      </c>
      <c r="IN110" s="34">
        <v>1</v>
      </c>
      <c r="IO110" s="34">
        <v>0</v>
      </c>
      <c r="IP110" s="34">
        <v>0</v>
      </c>
      <c r="IQ110" s="34">
        <v>1</v>
      </c>
      <c r="IR110" s="34">
        <v>0</v>
      </c>
      <c r="IS110" s="34">
        <v>0</v>
      </c>
      <c r="IT110" s="34">
        <v>0</v>
      </c>
      <c r="IU110" s="34">
        <v>0</v>
      </c>
      <c r="IV110" s="34">
        <v>0</v>
      </c>
      <c r="IW110" s="34">
        <v>0</v>
      </c>
      <c r="IX110" s="34">
        <v>0</v>
      </c>
      <c r="IY110" s="34">
        <v>0</v>
      </c>
      <c r="IZ110" s="34">
        <v>0</v>
      </c>
      <c r="JA110" s="34">
        <v>0</v>
      </c>
      <c r="JB110" s="34">
        <v>1</v>
      </c>
      <c r="JC110" s="34">
        <v>1</v>
      </c>
      <c r="JD110" s="34">
        <v>3</v>
      </c>
      <c r="JE110" s="34">
        <v>1</v>
      </c>
      <c r="JF110" s="34">
        <v>1</v>
      </c>
      <c r="JG110" s="34">
        <v>1</v>
      </c>
      <c r="JH110" s="46">
        <v>1</v>
      </c>
      <c r="JI110" s="46">
        <v>1</v>
      </c>
      <c r="JJ110" s="46">
        <v>2</v>
      </c>
      <c r="JK110" s="46">
        <v>1</v>
      </c>
      <c r="JL110" s="35">
        <v>1</v>
      </c>
      <c r="JM110" s="35">
        <v>1</v>
      </c>
      <c r="JN110" s="46">
        <v>1</v>
      </c>
      <c r="JO110" s="46">
        <v>1</v>
      </c>
      <c r="JP110" s="35">
        <v>1</v>
      </c>
      <c r="JQ110" s="35">
        <v>2</v>
      </c>
      <c r="JR110" s="46">
        <v>1</v>
      </c>
      <c r="JS110" s="35">
        <v>0</v>
      </c>
      <c r="JT110" s="35">
        <v>1</v>
      </c>
      <c r="JU110" s="35">
        <v>3</v>
      </c>
      <c r="JV110" s="35">
        <v>1</v>
      </c>
      <c r="JW110" s="35">
        <v>1</v>
      </c>
      <c r="JX110" s="35">
        <v>1</v>
      </c>
      <c r="JY110" s="35">
        <v>1</v>
      </c>
      <c r="JZ110" s="35">
        <v>2</v>
      </c>
      <c r="KA110" s="35">
        <v>1</v>
      </c>
      <c r="KB110" s="35">
        <v>3</v>
      </c>
      <c r="KC110" s="35">
        <v>1</v>
      </c>
      <c r="KD110" s="46">
        <v>1</v>
      </c>
      <c r="KE110" s="35">
        <v>0</v>
      </c>
      <c r="KF110" s="35">
        <v>1</v>
      </c>
      <c r="KG110" s="36">
        <v>1</v>
      </c>
      <c r="KH110" s="36">
        <v>1</v>
      </c>
      <c r="KI110" s="36">
        <v>1</v>
      </c>
      <c r="KJ110" s="36">
        <v>1</v>
      </c>
      <c r="KK110" s="36">
        <v>2</v>
      </c>
      <c r="KL110" s="36">
        <v>2</v>
      </c>
      <c r="KM110" s="36">
        <v>2</v>
      </c>
      <c r="KN110" s="36">
        <v>2</v>
      </c>
      <c r="KO110" s="36"/>
      <c r="KP110" s="36">
        <v>1</v>
      </c>
      <c r="KQ110" s="36">
        <v>1</v>
      </c>
      <c r="KR110" s="36">
        <v>1</v>
      </c>
      <c r="KS110" s="36">
        <v>1</v>
      </c>
      <c r="KT110" s="36">
        <v>1</v>
      </c>
      <c r="KU110" s="36">
        <v>0</v>
      </c>
      <c r="KV110" s="36">
        <v>3</v>
      </c>
      <c r="KW110" s="36">
        <v>0</v>
      </c>
      <c r="KX110" s="36">
        <v>3</v>
      </c>
      <c r="KY110" s="36">
        <v>0</v>
      </c>
      <c r="KZ110" s="36">
        <v>3</v>
      </c>
      <c r="LA110" s="36">
        <v>0</v>
      </c>
      <c r="LB110" s="36">
        <v>3</v>
      </c>
      <c r="LC110" s="36">
        <v>0</v>
      </c>
      <c r="LD110" s="36">
        <v>1</v>
      </c>
      <c r="LE110" s="36">
        <v>0</v>
      </c>
      <c r="LF110" s="36">
        <v>1</v>
      </c>
      <c r="LG110" s="36">
        <v>1</v>
      </c>
      <c r="LH110" s="36">
        <v>1</v>
      </c>
      <c r="LI110" s="36">
        <v>0</v>
      </c>
      <c r="LJ110" s="36">
        <v>1</v>
      </c>
      <c r="LK110" s="36">
        <v>0</v>
      </c>
      <c r="LL110" s="36">
        <v>1</v>
      </c>
      <c r="LM110" s="36">
        <v>1</v>
      </c>
      <c r="LN110" s="36">
        <v>1</v>
      </c>
      <c r="LO110" s="36">
        <v>1</v>
      </c>
      <c r="LP110" s="36">
        <v>1</v>
      </c>
      <c r="LQ110" s="36">
        <v>1</v>
      </c>
      <c r="LR110" s="36">
        <v>0</v>
      </c>
      <c r="LS110" s="36">
        <v>1</v>
      </c>
      <c r="LT110" s="36">
        <v>1</v>
      </c>
      <c r="LU110" s="36">
        <v>1</v>
      </c>
      <c r="LV110" s="36">
        <v>1</v>
      </c>
      <c r="LW110" s="36">
        <v>1</v>
      </c>
      <c r="LX110" s="36">
        <v>1</v>
      </c>
      <c r="LY110" s="36">
        <v>0</v>
      </c>
      <c r="LZ110" s="36">
        <v>1</v>
      </c>
      <c r="MA110" s="36">
        <v>1</v>
      </c>
      <c r="MB110" s="36">
        <v>1</v>
      </c>
      <c r="MC110" s="36">
        <v>1</v>
      </c>
      <c r="MD110" s="36">
        <v>1</v>
      </c>
      <c r="ME110" s="36">
        <v>1</v>
      </c>
      <c r="MF110" s="36">
        <v>1</v>
      </c>
      <c r="MG110" s="36">
        <v>1</v>
      </c>
      <c r="MH110" s="36">
        <v>1</v>
      </c>
      <c r="MI110" s="36">
        <v>1</v>
      </c>
      <c r="MJ110" s="36">
        <v>1</v>
      </c>
      <c r="MK110" s="36">
        <v>1</v>
      </c>
      <c r="ML110" s="36">
        <v>1</v>
      </c>
      <c r="MM110" s="36">
        <v>1</v>
      </c>
      <c r="MN110" s="36">
        <v>1</v>
      </c>
      <c r="MO110" s="36">
        <v>1</v>
      </c>
      <c r="MP110" s="36">
        <v>0</v>
      </c>
      <c r="MQ110" s="36">
        <v>1</v>
      </c>
      <c r="MR110" s="36">
        <v>1</v>
      </c>
      <c r="MS110" s="36">
        <v>0</v>
      </c>
      <c r="MT110" s="36">
        <v>1</v>
      </c>
      <c r="MU110" s="36">
        <v>1</v>
      </c>
      <c r="MV110" s="36">
        <v>0</v>
      </c>
      <c r="MW110" s="36">
        <v>1</v>
      </c>
      <c r="MX110" s="36"/>
      <c r="MY110" s="37">
        <v>1</v>
      </c>
      <c r="MZ110" s="37">
        <v>1</v>
      </c>
      <c r="NA110" s="37">
        <v>1</v>
      </c>
      <c r="NB110" s="37">
        <v>1</v>
      </c>
      <c r="NC110" s="37">
        <v>1</v>
      </c>
      <c r="ND110" s="37">
        <v>0</v>
      </c>
      <c r="NE110" s="46">
        <v>0</v>
      </c>
      <c r="NF110" s="46">
        <v>0</v>
      </c>
      <c r="NG110" s="37">
        <v>1</v>
      </c>
      <c r="NH110" s="37">
        <v>1</v>
      </c>
      <c r="NI110" s="37">
        <v>1</v>
      </c>
      <c r="NJ110" s="37">
        <v>1</v>
      </c>
    </row>
    <row r="111" spans="1:374" x14ac:dyDescent="0.25">
      <c r="A111" s="2">
        <v>171</v>
      </c>
      <c r="B111" s="2" t="s">
        <v>114</v>
      </c>
      <c r="C111" s="31">
        <v>44076.611805555556</v>
      </c>
      <c r="D111" s="32" t="s">
        <v>354</v>
      </c>
      <c r="E111" s="32" t="s">
        <v>578</v>
      </c>
      <c r="F111" s="32" t="s">
        <v>523</v>
      </c>
      <c r="G111" s="32" t="s">
        <v>579</v>
      </c>
      <c r="H111" s="33" t="s">
        <v>230</v>
      </c>
      <c r="I111" s="33" t="s">
        <v>330</v>
      </c>
      <c r="J111" s="33" t="s">
        <v>580</v>
      </c>
      <c r="K111" s="33">
        <v>2</v>
      </c>
      <c r="L111" s="33">
        <v>96</v>
      </c>
      <c r="M111" s="33">
        <v>5</v>
      </c>
      <c r="N111" s="33"/>
      <c r="O111" s="33"/>
      <c r="P111" s="33"/>
      <c r="Q111" s="33"/>
      <c r="R111" s="33">
        <v>1</v>
      </c>
      <c r="S111" s="33"/>
      <c r="T111" s="33"/>
      <c r="U111" s="33"/>
      <c r="V111" s="33"/>
      <c r="W111" s="33"/>
      <c r="X111" s="33"/>
      <c r="Y111" s="33"/>
      <c r="Z111" s="33"/>
      <c r="AA111" s="33"/>
      <c r="AB111" s="33"/>
      <c r="AC111" s="33"/>
      <c r="AD111" s="33"/>
      <c r="AE111" s="33"/>
      <c r="AF111" s="33"/>
      <c r="AG111" s="33"/>
      <c r="AH111" s="33"/>
      <c r="AI111" s="33"/>
      <c r="AJ111" s="33"/>
      <c r="AK111" s="33"/>
      <c r="AL111" s="33"/>
      <c r="AM111" s="33"/>
      <c r="AN111" s="33">
        <v>5</v>
      </c>
      <c r="AO111" s="33"/>
      <c r="AP111" s="33"/>
      <c r="AQ111" s="33"/>
      <c r="AR111" s="33"/>
      <c r="AS111" s="33"/>
      <c r="AT111" s="33"/>
      <c r="AU111" s="33"/>
      <c r="AV111" s="33"/>
      <c r="AW111" s="33">
        <v>1</v>
      </c>
      <c r="AX111" s="33">
        <v>1</v>
      </c>
      <c r="AY111" s="33">
        <v>1</v>
      </c>
      <c r="AZ111" s="34">
        <v>1</v>
      </c>
      <c r="BA111" s="34">
        <v>1</v>
      </c>
      <c r="BB111" s="34">
        <v>0</v>
      </c>
      <c r="BC111" s="34">
        <v>0</v>
      </c>
      <c r="BD111" s="34">
        <v>0</v>
      </c>
      <c r="BE111" s="34">
        <v>0</v>
      </c>
      <c r="BF111" s="34">
        <v>0</v>
      </c>
      <c r="BG111" s="34">
        <v>0</v>
      </c>
      <c r="BH111" s="34">
        <v>0</v>
      </c>
      <c r="BI111" s="34">
        <v>0</v>
      </c>
      <c r="BJ111" s="34">
        <v>0</v>
      </c>
      <c r="BK111" s="34">
        <v>1</v>
      </c>
      <c r="BL111" s="34">
        <v>0</v>
      </c>
      <c r="BM111" s="34"/>
      <c r="BN111" s="34">
        <v>0</v>
      </c>
      <c r="BO111" s="34">
        <v>0</v>
      </c>
      <c r="BP111" s="34">
        <v>0</v>
      </c>
      <c r="BQ111" s="34">
        <v>0</v>
      </c>
      <c r="BR111" s="34">
        <v>0</v>
      </c>
      <c r="BS111" s="34">
        <v>0</v>
      </c>
      <c r="BT111" s="34">
        <v>0</v>
      </c>
      <c r="BU111" s="34">
        <v>0</v>
      </c>
      <c r="BV111" s="34">
        <v>0</v>
      </c>
      <c r="BW111" s="34">
        <v>1</v>
      </c>
      <c r="BX111" s="34">
        <v>0</v>
      </c>
      <c r="BY111" s="34">
        <v>0</v>
      </c>
      <c r="BZ111" s="34">
        <v>0</v>
      </c>
      <c r="CA111" s="34">
        <v>0</v>
      </c>
      <c r="CB111" s="34">
        <v>0</v>
      </c>
      <c r="CC111" s="34">
        <v>1</v>
      </c>
      <c r="CD111" s="34">
        <v>0</v>
      </c>
      <c r="CE111" s="34">
        <v>1</v>
      </c>
      <c r="CF111" s="34">
        <v>0</v>
      </c>
      <c r="CG111" s="34">
        <v>0</v>
      </c>
      <c r="CH111" s="34">
        <v>0</v>
      </c>
      <c r="CI111" s="34">
        <v>0</v>
      </c>
      <c r="CJ111" s="34">
        <v>0</v>
      </c>
      <c r="CK111" s="34">
        <v>0</v>
      </c>
      <c r="CL111" s="34">
        <v>0</v>
      </c>
      <c r="CM111" s="34">
        <v>0</v>
      </c>
      <c r="CN111" s="34">
        <v>0</v>
      </c>
      <c r="CO111" s="34">
        <v>0</v>
      </c>
      <c r="CP111" s="34">
        <v>0</v>
      </c>
      <c r="CQ111" s="34">
        <v>0</v>
      </c>
      <c r="CR111" s="34">
        <v>0</v>
      </c>
      <c r="CS111" s="34">
        <v>0</v>
      </c>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v>1</v>
      </c>
      <c r="DQ111" s="34">
        <v>1</v>
      </c>
      <c r="DR111" s="34">
        <v>1</v>
      </c>
      <c r="DS111" s="34">
        <v>1</v>
      </c>
      <c r="DT111" s="34">
        <v>0</v>
      </c>
      <c r="DU111" s="34">
        <v>0</v>
      </c>
      <c r="DV111" s="34">
        <v>1</v>
      </c>
      <c r="DW111" s="34">
        <v>0</v>
      </c>
      <c r="DX111" s="34">
        <v>0</v>
      </c>
      <c r="DY111" s="34">
        <v>0</v>
      </c>
      <c r="DZ111" s="34">
        <v>1</v>
      </c>
      <c r="EA111" s="34">
        <v>0</v>
      </c>
      <c r="EB111" s="34">
        <v>0</v>
      </c>
      <c r="EC111" s="34">
        <v>1</v>
      </c>
      <c r="ED111" s="34">
        <v>1</v>
      </c>
      <c r="EE111" s="34">
        <v>1</v>
      </c>
      <c r="EF111" s="34">
        <v>0</v>
      </c>
      <c r="EG111" s="34">
        <v>0</v>
      </c>
      <c r="EH111" s="34">
        <v>0</v>
      </c>
      <c r="EI111" s="34">
        <v>0</v>
      </c>
      <c r="EJ111" s="34">
        <v>1</v>
      </c>
      <c r="EK111" s="34">
        <v>0</v>
      </c>
      <c r="EL111" s="34">
        <v>1</v>
      </c>
      <c r="EM111" s="34"/>
      <c r="EN111" s="34">
        <v>0</v>
      </c>
      <c r="EO111" s="34">
        <v>0</v>
      </c>
      <c r="EP111" s="34">
        <v>1</v>
      </c>
      <c r="EQ111" s="34">
        <v>0</v>
      </c>
      <c r="ER111" s="34">
        <v>0</v>
      </c>
      <c r="ES111" s="34">
        <v>0</v>
      </c>
      <c r="ET111" s="34">
        <v>0</v>
      </c>
      <c r="EU111" s="34">
        <v>0</v>
      </c>
      <c r="EV111" s="34">
        <v>0</v>
      </c>
      <c r="EW111" s="34">
        <v>0</v>
      </c>
      <c r="EX111" s="34">
        <v>0</v>
      </c>
      <c r="EY111" s="34">
        <v>0</v>
      </c>
      <c r="EZ111" s="34">
        <v>0</v>
      </c>
      <c r="FA111" s="34">
        <v>1</v>
      </c>
      <c r="FB111" s="34">
        <v>0</v>
      </c>
      <c r="FC111" s="34">
        <v>0</v>
      </c>
      <c r="FD111" s="34">
        <v>0</v>
      </c>
      <c r="FE111" s="34">
        <v>0</v>
      </c>
      <c r="FF111" s="34">
        <v>0</v>
      </c>
      <c r="FG111" s="34">
        <v>1</v>
      </c>
      <c r="FH111" s="34">
        <v>0</v>
      </c>
      <c r="FI111" s="34">
        <v>0</v>
      </c>
      <c r="FJ111" s="34">
        <v>0</v>
      </c>
      <c r="FK111" s="34">
        <v>0</v>
      </c>
      <c r="FL111" s="34">
        <v>1</v>
      </c>
      <c r="FM111" s="34">
        <v>0</v>
      </c>
      <c r="FN111" s="34">
        <v>0</v>
      </c>
      <c r="FO111" s="34">
        <v>0</v>
      </c>
      <c r="FP111" s="34">
        <v>0</v>
      </c>
      <c r="FQ111" s="34">
        <v>0</v>
      </c>
      <c r="FR111" s="34">
        <v>0</v>
      </c>
      <c r="FS111" s="34">
        <v>0</v>
      </c>
      <c r="FT111" s="34">
        <v>0</v>
      </c>
      <c r="FU111" s="34">
        <v>0</v>
      </c>
      <c r="FV111" s="34">
        <v>0</v>
      </c>
      <c r="FW111" s="34">
        <v>0</v>
      </c>
      <c r="FX111" s="34">
        <v>1</v>
      </c>
      <c r="FY111" s="34">
        <v>1</v>
      </c>
      <c r="FZ111" s="34">
        <v>0</v>
      </c>
      <c r="GA111" s="34">
        <v>0</v>
      </c>
      <c r="GB111" s="34">
        <v>0</v>
      </c>
      <c r="GC111" s="34">
        <v>0</v>
      </c>
      <c r="GD111" s="34">
        <v>1</v>
      </c>
      <c r="GE111" s="34">
        <v>0</v>
      </c>
      <c r="GF111" s="34">
        <v>1</v>
      </c>
      <c r="GG111" s="34">
        <v>0</v>
      </c>
      <c r="GH111" s="34">
        <v>0</v>
      </c>
      <c r="GI111" s="34">
        <v>1</v>
      </c>
      <c r="GJ111" s="34">
        <v>0</v>
      </c>
      <c r="GK111" s="34">
        <v>0</v>
      </c>
      <c r="GL111" s="34">
        <v>0</v>
      </c>
      <c r="GM111" s="34">
        <v>0</v>
      </c>
      <c r="GN111" s="34">
        <v>0</v>
      </c>
      <c r="GO111" s="34">
        <v>0</v>
      </c>
      <c r="GP111" s="34">
        <v>0</v>
      </c>
      <c r="GQ111" s="34">
        <v>0</v>
      </c>
      <c r="GR111" s="34">
        <v>0</v>
      </c>
      <c r="GS111" s="34">
        <v>0</v>
      </c>
      <c r="GT111" s="34">
        <v>1</v>
      </c>
      <c r="GU111" s="34">
        <v>1</v>
      </c>
      <c r="GV111" s="34">
        <v>1</v>
      </c>
      <c r="GW111" s="34">
        <v>1</v>
      </c>
      <c r="GX111" s="34">
        <v>1</v>
      </c>
      <c r="GY111" s="34">
        <v>1</v>
      </c>
      <c r="GZ111" s="34">
        <v>1</v>
      </c>
      <c r="HA111" s="34">
        <v>1</v>
      </c>
      <c r="HB111" s="34">
        <v>0</v>
      </c>
      <c r="HC111" s="34">
        <v>0</v>
      </c>
      <c r="HD111" s="34">
        <v>0</v>
      </c>
      <c r="HE111" s="34">
        <v>0</v>
      </c>
      <c r="HF111" s="34">
        <v>0</v>
      </c>
      <c r="HG111" s="34">
        <v>0</v>
      </c>
      <c r="HH111" s="34">
        <v>0</v>
      </c>
      <c r="HI111" s="34">
        <v>0</v>
      </c>
      <c r="HJ111" s="34">
        <v>0</v>
      </c>
      <c r="HK111" s="34">
        <v>0</v>
      </c>
      <c r="HL111" s="34">
        <v>0</v>
      </c>
      <c r="HM111" s="34">
        <v>0</v>
      </c>
      <c r="HN111" s="34">
        <v>0</v>
      </c>
      <c r="HO111" s="34">
        <v>0</v>
      </c>
      <c r="HP111" s="34">
        <v>0</v>
      </c>
      <c r="HQ111" s="34">
        <v>0</v>
      </c>
      <c r="HR111" s="34">
        <v>0</v>
      </c>
      <c r="HS111" s="34">
        <v>0</v>
      </c>
      <c r="HT111" s="34">
        <v>0</v>
      </c>
      <c r="HU111" s="34">
        <v>0</v>
      </c>
      <c r="HV111" s="34">
        <v>0</v>
      </c>
      <c r="HW111" s="34">
        <v>0</v>
      </c>
      <c r="HX111" s="34">
        <v>1</v>
      </c>
      <c r="HY111" s="34">
        <v>1</v>
      </c>
      <c r="HZ111" s="34">
        <v>0</v>
      </c>
      <c r="IA111" s="34">
        <v>1</v>
      </c>
      <c r="IB111" s="34">
        <v>0</v>
      </c>
      <c r="IC111" s="34">
        <v>1</v>
      </c>
      <c r="ID111" s="34">
        <v>1</v>
      </c>
      <c r="IE111" s="34">
        <v>1</v>
      </c>
      <c r="IF111" s="34">
        <v>1</v>
      </c>
      <c r="IG111" s="34">
        <v>1</v>
      </c>
      <c r="IH111" s="34">
        <v>0</v>
      </c>
      <c r="II111" s="34">
        <v>0</v>
      </c>
      <c r="IJ111" s="34">
        <v>0</v>
      </c>
      <c r="IK111" s="34">
        <v>0</v>
      </c>
      <c r="IL111" s="34">
        <v>1</v>
      </c>
      <c r="IM111" s="34">
        <v>0</v>
      </c>
      <c r="IN111" s="34">
        <v>1</v>
      </c>
      <c r="IO111" s="34">
        <v>0</v>
      </c>
      <c r="IP111" s="34">
        <v>0</v>
      </c>
      <c r="IQ111" s="34">
        <v>1</v>
      </c>
      <c r="IR111" s="34">
        <v>0</v>
      </c>
      <c r="IS111" s="34">
        <v>0</v>
      </c>
      <c r="IT111" s="34">
        <v>0</v>
      </c>
      <c r="IU111" s="34">
        <v>0</v>
      </c>
      <c r="IV111" s="34">
        <v>0</v>
      </c>
      <c r="IW111" s="34">
        <v>0</v>
      </c>
      <c r="IX111" s="34">
        <v>0</v>
      </c>
      <c r="IY111" s="34">
        <v>0</v>
      </c>
      <c r="IZ111" s="34">
        <v>0</v>
      </c>
      <c r="JA111" s="34">
        <v>0</v>
      </c>
      <c r="JB111" s="34">
        <v>0</v>
      </c>
      <c r="JC111" s="34">
        <v>1</v>
      </c>
      <c r="JD111" s="34">
        <v>1</v>
      </c>
      <c r="JE111" s="34">
        <v>1</v>
      </c>
      <c r="JF111" s="34">
        <v>1</v>
      </c>
      <c r="JG111" s="34">
        <v>1</v>
      </c>
      <c r="JH111" s="46">
        <v>2</v>
      </c>
      <c r="JI111" s="46">
        <v>1</v>
      </c>
      <c r="JJ111" s="46">
        <v>1</v>
      </c>
      <c r="JK111" s="46">
        <v>2</v>
      </c>
      <c r="JL111" s="35">
        <v>1</v>
      </c>
      <c r="JM111" s="35">
        <v>2</v>
      </c>
      <c r="JN111" s="46">
        <v>1</v>
      </c>
      <c r="JO111" s="46">
        <v>1</v>
      </c>
      <c r="JP111" s="35">
        <v>1</v>
      </c>
      <c r="JQ111" s="35">
        <v>1</v>
      </c>
      <c r="JR111" s="46">
        <v>1</v>
      </c>
      <c r="JS111" s="35">
        <v>0</v>
      </c>
      <c r="JT111" s="35">
        <v>1</v>
      </c>
      <c r="JU111" s="35">
        <v>3</v>
      </c>
      <c r="JV111" s="35">
        <v>1</v>
      </c>
      <c r="JW111" s="35">
        <v>1</v>
      </c>
      <c r="JX111" s="35">
        <v>1</v>
      </c>
      <c r="JY111" s="35">
        <v>1</v>
      </c>
      <c r="JZ111" s="35">
        <v>3</v>
      </c>
      <c r="KA111" s="35">
        <v>3</v>
      </c>
      <c r="KB111" s="35">
        <v>1</v>
      </c>
      <c r="KC111" s="35">
        <v>0</v>
      </c>
      <c r="KD111" s="46">
        <v>1</v>
      </c>
      <c r="KE111" s="35">
        <v>0</v>
      </c>
      <c r="KF111" s="35">
        <v>0</v>
      </c>
      <c r="KG111" s="36">
        <v>1</v>
      </c>
      <c r="KH111" s="36">
        <v>1</v>
      </c>
      <c r="KI111" s="36">
        <v>1</v>
      </c>
      <c r="KJ111" s="36">
        <v>1</v>
      </c>
      <c r="KK111" s="36">
        <v>1</v>
      </c>
      <c r="KL111" s="36">
        <v>1</v>
      </c>
      <c r="KM111" s="36">
        <v>1</v>
      </c>
      <c r="KN111" s="36">
        <v>1</v>
      </c>
      <c r="KO111" s="36"/>
      <c r="KP111" s="36">
        <v>1</v>
      </c>
      <c r="KQ111" s="36">
        <v>1</v>
      </c>
      <c r="KR111" s="36">
        <v>1</v>
      </c>
      <c r="KS111" s="36">
        <v>1</v>
      </c>
      <c r="KT111" s="36">
        <v>1</v>
      </c>
      <c r="KU111" s="36">
        <v>0</v>
      </c>
      <c r="KV111" s="36">
        <v>1</v>
      </c>
      <c r="KW111" s="36">
        <v>0</v>
      </c>
      <c r="KX111" s="36">
        <v>2</v>
      </c>
      <c r="KY111" s="36">
        <v>0</v>
      </c>
      <c r="KZ111" s="36">
        <v>2</v>
      </c>
      <c r="LA111" s="36">
        <v>0</v>
      </c>
      <c r="LB111" s="36">
        <v>3</v>
      </c>
      <c r="LC111" s="36">
        <v>0</v>
      </c>
      <c r="LD111" s="36">
        <v>1</v>
      </c>
      <c r="LE111" s="36">
        <v>0</v>
      </c>
      <c r="LF111" s="36">
        <v>1</v>
      </c>
      <c r="LG111" s="36">
        <v>1</v>
      </c>
      <c r="LH111" s="36">
        <v>1</v>
      </c>
      <c r="LI111" s="36">
        <v>0</v>
      </c>
      <c r="LJ111" s="36">
        <v>1</v>
      </c>
      <c r="LK111" s="36">
        <v>0</v>
      </c>
      <c r="LL111" s="36">
        <v>1</v>
      </c>
      <c r="LM111" s="36">
        <v>1</v>
      </c>
      <c r="LN111" s="36">
        <v>1</v>
      </c>
      <c r="LO111" s="36">
        <v>1</v>
      </c>
      <c r="LP111" s="36">
        <v>1</v>
      </c>
      <c r="LQ111" s="36">
        <v>1</v>
      </c>
      <c r="LR111" s="36">
        <v>0</v>
      </c>
      <c r="LS111" s="36">
        <v>1</v>
      </c>
      <c r="LT111" s="36">
        <v>1</v>
      </c>
      <c r="LU111" s="36">
        <v>1</v>
      </c>
      <c r="LV111" s="36">
        <v>1</v>
      </c>
      <c r="LW111" s="36">
        <v>1</v>
      </c>
      <c r="LX111" s="36">
        <v>1</v>
      </c>
      <c r="LY111" s="36">
        <v>0</v>
      </c>
      <c r="LZ111" s="36">
        <v>1</v>
      </c>
      <c r="MA111" s="36">
        <v>1</v>
      </c>
      <c r="MB111" s="36">
        <v>1</v>
      </c>
      <c r="MC111" s="36">
        <v>1</v>
      </c>
      <c r="MD111" s="36">
        <v>1</v>
      </c>
      <c r="ME111" s="36">
        <v>1</v>
      </c>
      <c r="MF111" s="36">
        <v>1</v>
      </c>
      <c r="MG111" s="36">
        <v>1</v>
      </c>
      <c r="MH111" s="36">
        <v>1</v>
      </c>
      <c r="MI111" s="36">
        <v>1</v>
      </c>
      <c r="MJ111" s="36">
        <v>1</v>
      </c>
      <c r="MK111" s="36">
        <v>1</v>
      </c>
      <c r="ML111" s="36">
        <v>1</v>
      </c>
      <c r="MM111" s="36">
        <v>1</v>
      </c>
      <c r="MN111" s="36">
        <v>1</v>
      </c>
      <c r="MO111" s="36">
        <v>1</v>
      </c>
      <c r="MP111" s="36">
        <v>1</v>
      </c>
      <c r="MQ111" s="36">
        <v>1</v>
      </c>
      <c r="MR111" s="36">
        <v>1</v>
      </c>
      <c r="MS111" s="36">
        <v>0</v>
      </c>
      <c r="MT111" s="36">
        <v>1</v>
      </c>
      <c r="MU111" s="36">
        <v>1</v>
      </c>
      <c r="MV111" s="36">
        <v>0</v>
      </c>
      <c r="MW111" s="36">
        <v>1</v>
      </c>
      <c r="MX111" s="36"/>
      <c r="MY111" s="37">
        <v>1</v>
      </c>
      <c r="MZ111" s="37">
        <v>1</v>
      </c>
      <c r="NA111" s="37">
        <v>1</v>
      </c>
      <c r="NB111" s="37">
        <v>1</v>
      </c>
      <c r="NC111" s="37">
        <v>1</v>
      </c>
      <c r="ND111" s="37">
        <v>0</v>
      </c>
      <c r="NE111" s="46">
        <v>0</v>
      </c>
      <c r="NF111" s="46">
        <v>0</v>
      </c>
      <c r="NG111" s="37">
        <v>1</v>
      </c>
      <c r="NH111" s="37">
        <v>1</v>
      </c>
      <c r="NI111" s="37">
        <v>1</v>
      </c>
      <c r="NJ111" s="37">
        <v>1</v>
      </c>
    </row>
    <row r="112" spans="1:374" x14ac:dyDescent="0.25">
      <c r="A112" s="2">
        <v>172</v>
      </c>
      <c r="B112" s="2" t="s">
        <v>114</v>
      </c>
      <c r="C112" s="31">
        <v>44083.450694444444</v>
      </c>
      <c r="D112" s="32" t="s">
        <v>122</v>
      </c>
      <c r="E112" s="32" t="s">
        <v>129</v>
      </c>
      <c r="F112" s="32" t="s">
        <v>130</v>
      </c>
      <c r="G112" s="32" t="s">
        <v>146</v>
      </c>
      <c r="H112" s="33" t="s">
        <v>119</v>
      </c>
      <c r="I112" s="33" t="s">
        <v>120</v>
      </c>
      <c r="J112" s="33" t="s">
        <v>147</v>
      </c>
      <c r="K112" s="33">
        <v>1</v>
      </c>
      <c r="L112" s="33">
        <v>168</v>
      </c>
      <c r="M112" s="33">
        <v>7</v>
      </c>
      <c r="N112" s="33"/>
      <c r="O112" s="33"/>
      <c r="P112" s="33"/>
      <c r="Q112" s="33"/>
      <c r="R112" s="33"/>
      <c r="S112" s="33"/>
      <c r="T112" s="33">
        <v>2</v>
      </c>
      <c r="U112" s="33"/>
      <c r="V112" s="33"/>
      <c r="W112" s="33"/>
      <c r="X112" s="33"/>
      <c r="Y112" s="33"/>
      <c r="Z112" s="33"/>
      <c r="AA112" s="33"/>
      <c r="AB112" s="33"/>
      <c r="AC112" s="33"/>
      <c r="AD112" s="33"/>
      <c r="AE112" s="33"/>
      <c r="AF112" s="33"/>
      <c r="AG112" s="33"/>
      <c r="AH112" s="33"/>
      <c r="AI112" s="33"/>
      <c r="AJ112" s="33"/>
      <c r="AK112" s="33"/>
      <c r="AL112" s="33"/>
      <c r="AM112" s="33"/>
      <c r="AN112" s="33"/>
      <c r="AO112" s="33"/>
      <c r="AP112" s="33"/>
      <c r="AQ112" s="33"/>
      <c r="AR112" s="33"/>
      <c r="AS112" s="33"/>
      <c r="AT112" s="33"/>
      <c r="AU112" s="33"/>
      <c r="AV112" s="33">
        <v>3</v>
      </c>
      <c r="AW112" s="33">
        <v>2</v>
      </c>
      <c r="AX112" s="33">
        <v>1</v>
      </c>
      <c r="AY112" s="33">
        <v>0</v>
      </c>
      <c r="AZ112" s="34">
        <v>1</v>
      </c>
      <c r="BA112" s="34">
        <v>1</v>
      </c>
      <c r="BB112" s="34">
        <v>0</v>
      </c>
      <c r="BC112" s="34">
        <v>0</v>
      </c>
      <c r="BD112" s="34">
        <v>0</v>
      </c>
      <c r="BE112" s="34">
        <v>0</v>
      </c>
      <c r="BF112" s="34">
        <v>0</v>
      </c>
      <c r="BG112" s="34">
        <v>0</v>
      </c>
      <c r="BH112" s="34">
        <v>0</v>
      </c>
      <c r="BI112" s="34">
        <v>0</v>
      </c>
      <c r="BJ112" s="34">
        <v>0</v>
      </c>
      <c r="BK112" s="34">
        <v>1</v>
      </c>
      <c r="BL112" s="34">
        <v>0</v>
      </c>
      <c r="BM112" s="34"/>
      <c r="BN112" s="34">
        <v>0</v>
      </c>
      <c r="BO112" s="34">
        <v>0</v>
      </c>
      <c r="BP112" s="34">
        <v>0</v>
      </c>
      <c r="BQ112" s="34">
        <v>0</v>
      </c>
      <c r="BR112" s="34">
        <v>0</v>
      </c>
      <c r="BS112" s="34">
        <v>0</v>
      </c>
      <c r="BT112" s="34">
        <v>0</v>
      </c>
      <c r="BU112" s="34">
        <v>0</v>
      </c>
      <c r="BV112" s="34">
        <v>0</v>
      </c>
      <c r="BW112" s="34">
        <v>1</v>
      </c>
      <c r="BX112" s="34">
        <v>0</v>
      </c>
      <c r="BY112" s="34">
        <v>0</v>
      </c>
      <c r="BZ112" s="34">
        <v>0</v>
      </c>
      <c r="CA112" s="34">
        <v>0</v>
      </c>
      <c r="CB112" s="34">
        <v>0</v>
      </c>
      <c r="CC112" s="34">
        <v>1</v>
      </c>
      <c r="CD112" s="34">
        <v>0</v>
      </c>
      <c r="CE112" s="34">
        <v>0</v>
      </c>
      <c r="CF112" s="34">
        <v>0</v>
      </c>
      <c r="CG112" s="34">
        <v>0</v>
      </c>
      <c r="CH112" s="34">
        <v>1</v>
      </c>
      <c r="CI112" s="34">
        <v>0</v>
      </c>
      <c r="CJ112" s="34">
        <v>0</v>
      </c>
      <c r="CK112" s="34">
        <v>0</v>
      </c>
      <c r="CL112" s="34">
        <v>0</v>
      </c>
      <c r="CM112" s="34">
        <v>0</v>
      </c>
      <c r="CN112" s="34">
        <v>0</v>
      </c>
      <c r="CO112" s="34">
        <v>0</v>
      </c>
      <c r="CP112" s="34">
        <v>0</v>
      </c>
      <c r="CQ112" s="34">
        <v>0</v>
      </c>
      <c r="CR112" s="34">
        <v>0</v>
      </c>
      <c r="CS112" s="34">
        <v>0</v>
      </c>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v>1</v>
      </c>
      <c r="DQ112" s="34">
        <v>1</v>
      </c>
      <c r="DR112" s="34">
        <v>1</v>
      </c>
      <c r="DS112" s="34">
        <v>1</v>
      </c>
      <c r="DT112" s="34">
        <v>1</v>
      </c>
      <c r="DU112" s="34">
        <v>0</v>
      </c>
      <c r="DV112" s="34">
        <v>0</v>
      </c>
      <c r="DW112" s="34">
        <v>0</v>
      </c>
      <c r="DX112" s="34">
        <v>0</v>
      </c>
      <c r="DY112" s="34">
        <v>0</v>
      </c>
      <c r="DZ112" s="34">
        <v>1</v>
      </c>
      <c r="EA112" s="34">
        <v>0</v>
      </c>
      <c r="EB112" s="34">
        <v>0</v>
      </c>
      <c r="EC112" s="34">
        <v>1</v>
      </c>
      <c r="ED112" s="34">
        <v>0</v>
      </c>
      <c r="EE112" s="34">
        <v>1</v>
      </c>
      <c r="EF112" s="34">
        <v>0</v>
      </c>
      <c r="EG112" s="34">
        <v>0</v>
      </c>
      <c r="EH112" s="34">
        <v>0</v>
      </c>
      <c r="EI112" s="34">
        <v>0</v>
      </c>
      <c r="EJ112" s="34">
        <v>1</v>
      </c>
      <c r="EK112" s="34">
        <v>0</v>
      </c>
      <c r="EL112" s="34">
        <v>1</v>
      </c>
      <c r="EM112" s="34"/>
      <c r="EN112" s="34">
        <v>0</v>
      </c>
      <c r="EO112" s="34">
        <v>0</v>
      </c>
      <c r="EP112" s="34">
        <v>1</v>
      </c>
      <c r="EQ112" s="34">
        <v>0</v>
      </c>
      <c r="ER112" s="34">
        <v>0</v>
      </c>
      <c r="ES112" s="34">
        <v>0</v>
      </c>
      <c r="ET112" s="34">
        <v>0</v>
      </c>
      <c r="EU112" s="34">
        <v>0</v>
      </c>
      <c r="EV112" s="34">
        <v>0</v>
      </c>
      <c r="EW112" s="34">
        <v>0</v>
      </c>
      <c r="EX112" s="34">
        <v>0</v>
      </c>
      <c r="EY112" s="34">
        <v>0</v>
      </c>
      <c r="EZ112" s="34">
        <v>0</v>
      </c>
      <c r="FA112" s="34">
        <v>1</v>
      </c>
      <c r="FB112" s="34">
        <v>1</v>
      </c>
      <c r="FC112" s="34">
        <v>0</v>
      </c>
      <c r="FD112" s="34">
        <v>0</v>
      </c>
      <c r="FE112" s="34">
        <v>0</v>
      </c>
      <c r="FF112" s="34">
        <v>0</v>
      </c>
      <c r="FG112" s="34">
        <v>1</v>
      </c>
      <c r="FH112" s="34">
        <v>0</v>
      </c>
      <c r="FI112" s="34">
        <v>0</v>
      </c>
      <c r="FJ112" s="34">
        <v>0</v>
      </c>
      <c r="FK112" s="34">
        <v>0</v>
      </c>
      <c r="FL112" s="34">
        <v>0</v>
      </c>
      <c r="FM112" s="34">
        <v>0</v>
      </c>
      <c r="FN112" s="34">
        <v>0</v>
      </c>
      <c r="FO112" s="34">
        <v>0</v>
      </c>
      <c r="FP112" s="34">
        <v>0</v>
      </c>
      <c r="FQ112" s="34">
        <v>0</v>
      </c>
      <c r="FR112" s="34">
        <v>0</v>
      </c>
      <c r="FS112" s="34">
        <v>0</v>
      </c>
      <c r="FT112" s="34">
        <v>0</v>
      </c>
      <c r="FU112" s="34">
        <v>0</v>
      </c>
      <c r="FV112" s="34">
        <v>0</v>
      </c>
      <c r="FW112" s="34">
        <v>0</v>
      </c>
      <c r="FX112" s="34">
        <v>1</v>
      </c>
      <c r="FY112" s="34">
        <v>1</v>
      </c>
      <c r="FZ112" s="34">
        <v>0</v>
      </c>
      <c r="GA112" s="34">
        <v>0</v>
      </c>
      <c r="GB112" s="34">
        <v>0</v>
      </c>
      <c r="GC112" s="34">
        <v>0</v>
      </c>
      <c r="GD112" s="34">
        <v>1</v>
      </c>
      <c r="GE112" s="34">
        <v>0</v>
      </c>
      <c r="GF112" s="34">
        <v>1</v>
      </c>
      <c r="GG112" s="34">
        <v>0</v>
      </c>
      <c r="GH112" s="34">
        <v>1</v>
      </c>
      <c r="GI112" s="34">
        <v>1</v>
      </c>
      <c r="GJ112" s="34">
        <v>0</v>
      </c>
      <c r="GK112" s="34">
        <v>0</v>
      </c>
      <c r="GL112" s="34">
        <v>0</v>
      </c>
      <c r="GM112" s="34">
        <v>0</v>
      </c>
      <c r="GN112" s="34">
        <v>0</v>
      </c>
      <c r="GO112" s="34">
        <v>0</v>
      </c>
      <c r="GP112" s="34">
        <v>0</v>
      </c>
      <c r="GQ112" s="34">
        <v>0</v>
      </c>
      <c r="GR112" s="34">
        <v>0</v>
      </c>
      <c r="GS112" s="34">
        <v>0</v>
      </c>
      <c r="GT112" s="34">
        <v>1</v>
      </c>
      <c r="GU112" s="34">
        <v>1</v>
      </c>
      <c r="GV112" s="34">
        <v>1</v>
      </c>
      <c r="GW112" s="34">
        <v>1</v>
      </c>
      <c r="GX112" s="34">
        <v>1</v>
      </c>
      <c r="GY112" s="34">
        <v>1</v>
      </c>
      <c r="GZ112" s="34">
        <v>1</v>
      </c>
      <c r="HA112" s="34">
        <v>1</v>
      </c>
      <c r="HB112" s="34">
        <v>0</v>
      </c>
      <c r="HC112" s="34">
        <v>0</v>
      </c>
      <c r="HD112" s="34">
        <v>0</v>
      </c>
      <c r="HE112" s="34">
        <v>0</v>
      </c>
      <c r="HF112" s="34">
        <v>0</v>
      </c>
      <c r="HG112" s="34">
        <v>0</v>
      </c>
      <c r="HH112" s="34">
        <v>0</v>
      </c>
      <c r="HI112" s="34">
        <v>0</v>
      </c>
      <c r="HJ112" s="34">
        <v>0</v>
      </c>
      <c r="HK112" s="34">
        <v>0</v>
      </c>
      <c r="HL112" s="34">
        <v>0</v>
      </c>
      <c r="HM112" s="34">
        <v>0</v>
      </c>
      <c r="HN112" s="34">
        <v>0</v>
      </c>
      <c r="HO112" s="34">
        <v>0</v>
      </c>
      <c r="HP112" s="34">
        <v>0</v>
      </c>
      <c r="HQ112" s="34">
        <v>0</v>
      </c>
      <c r="HR112" s="34">
        <v>0</v>
      </c>
      <c r="HS112" s="34">
        <v>0</v>
      </c>
      <c r="HT112" s="34">
        <v>0</v>
      </c>
      <c r="HU112" s="34">
        <v>0</v>
      </c>
      <c r="HV112" s="34">
        <v>0</v>
      </c>
      <c r="HW112" s="34">
        <v>0</v>
      </c>
      <c r="HX112" s="34">
        <v>1</v>
      </c>
      <c r="HY112" s="34">
        <v>0</v>
      </c>
      <c r="HZ112" s="34">
        <v>0</v>
      </c>
      <c r="IA112" s="34">
        <v>0</v>
      </c>
      <c r="IB112" s="34">
        <v>1</v>
      </c>
      <c r="IC112" s="34">
        <v>1</v>
      </c>
      <c r="ID112" s="34">
        <v>1</v>
      </c>
      <c r="IE112" s="34">
        <v>1</v>
      </c>
      <c r="IF112" s="34">
        <v>1</v>
      </c>
      <c r="IG112" s="34">
        <v>1</v>
      </c>
      <c r="IH112" s="34">
        <v>0</v>
      </c>
      <c r="II112" s="34">
        <v>0</v>
      </c>
      <c r="IJ112" s="34">
        <v>0</v>
      </c>
      <c r="IK112" s="34">
        <v>0</v>
      </c>
      <c r="IL112" s="34">
        <v>0</v>
      </c>
      <c r="IM112" s="34">
        <v>0</v>
      </c>
      <c r="IN112" s="34">
        <v>0</v>
      </c>
      <c r="IO112" s="34">
        <v>0</v>
      </c>
      <c r="IP112" s="34">
        <v>0</v>
      </c>
      <c r="IQ112" s="34">
        <v>1</v>
      </c>
      <c r="IR112" s="34">
        <v>0</v>
      </c>
      <c r="IS112" s="34">
        <v>0</v>
      </c>
      <c r="IT112" s="34">
        <v>0</v>
      </c>
      <c r="IU112" s="34">
        <v>0</v>
      </c>
      <c r="IV112" s="34">
        <v>0</v>
      </c>
      <c r="IW112" s="34">
        <v>0</v>
      </c>
      <c r="IX112" s="34">
        <v>0</v>
      </c>
      <c r="IY112" s="34">
        <v>0</v>
      </c>
      <c r="IZ112" s="34">
        <v>0</v>
      </c>
      <c r="JA112" s="34">
        <v>0</v>
      </c>
      <c r="JB112" s="34">
        <v>1</v>
      </c>
      <c r="JC112" s="34">
        <v>1</v>
      </c>
      <c r="JD112" s="34">
        <v>3</v>
      </c>
      <c r="JE112" s="34">
        <v>1</v>
      </c>
      <c r="JF112" s="34">
        <v>1</v>
      </c>
      <c r="JG112" s="34">
        <v>2</v>
      </c>
      <c r="JH112" s="46">
        <v>1</v>
      </c>
      <c r="JI112" s="46">
        <v>1</v>
      </c>
      <c r="JJ112" s="46">
        <v>1</v>
      </c>
      <c r="JK112" s="46">
        <v>1</v>
      </c>
      <c r="JL112" s="35">
        <v>1</v>
      </c>
      <c r="JM112" s="35">
        <v>1</v>
      </c>
      <c r="JN112" s="46">
        <v>1</v>
      </c>
      <c r="JO112" s="46">
        <v>1</v>
      </c>
      <c r="JP112" s="35">
        <v>1</v>
      </c>
      <c r="JQ112" s="35">
        <v>1</v>
      </c>
      <c r="JR112" s="46">
        <v>1</v>
      </c>
      <c r="JS112" s="35">
        <v>0</v>
      </c>
      <c r="JT112" s="35">
        <v>1</v>
      </c>
      <c r="JU112" s="35">
        <v>3</v>
      </c>
      <c r="JV112" s="35">
        <v>1</v>
      </c>
      <c r="JW112" s="35">
        <v>1</v>
      </c>
      <c r="JX112" s="35">
        <v>2</v>
      </c>
      <c r="JY112" s="35">
        <v>1</v>
      </c>
      <c r="JZ112" s="35">
        <v>3</v>
      </c>
      <c r="KA112" s="35">
        <v>3</v>
      </c>
      <c r="KB112" s="35">
        <v>1</v>
      </c>
      <c r="KC112" s="35">
        <v>0</v>
      </c>
      <c r="KD112" s="46">
        <v>1</v>
      </c>
      <c r="KE112" s="35">
        <v>0</v>
      </c>
      <c r="KF112" s="35">
        <v>1</v>
      </c>
      <c r="KG112" s="36">
        <v>1</v>
      </c>
      <c r="KH112" s="36">
        <v>1</v>
      </c>
      <c r="KI112" s="36">
        <v>1</v>
      </c>
      <c r="KJ112" s="36">
        <v>1</v>
      </c>
      <c r="KK112" s="36">
        <v>1</v>
      </c>
      <c r="KL112" s="36">
        <v>1</v>
      </c>
      <c r="KM112" s="36">
        <v>1</v>
      </c>
      <c r="KN112" s="36">
        <v>1</v>
      </c>
      <c r="KO112" s="36"/>
      <c r="KP112" s="36">
        <v>1</v>
      </c>
      <c r="KQ112" s="36">
        <v>1</v>
      </c>
      <c r="KR112" s="36">
        <v>1</v>
      </c>
      <c r="KS112" s="36">
        <v>1</v>
      </c>
      <c r="KT112" s="36">
        <v>1</v>
      </c>
      <c r="KU112" s="36">
        <v>0</v>
      </c>
      <c r="KV112" s="36">
        <v>3</v>
      </c>
      <c r="KW112" s="36">
        <v>1</v>
      </c>
      <c r="KX112" s="36">
        <v>3</v>
      </c>
      <c r="KY112" s="36">
        <v>1</v>
      </c>
      <c r="KZ112" s="36">
        <v>3</v>
      </c>
      <c r="LA112" s="36">
        <v>1</v>
      </c>
      <c r="LB112" s="36">
        <v>3</v>
      </c>
      <c r="LC112" s="36">
        <v>0</v>
      </c>
      <c r="LD112" s="36">
        <v>3</v>
      </c>
      <c r="LE112" s="36">
        <v>0</v>
      </c>
      <c r="LF112" s="36">
        <v>1</v>
      </c>
      <c r="LG112" s="36">
        <v>1</v>
      </c>
      <c r="LH112" s="36">
        <v>1</v>
      </c>
      <c r="LI112" s="36">
        <v>0</v>
      </c>
      <c r="LJ112" s="36">
        <v>3</v>
      </c>
      <c r="LK112" s="36">
        <v>1</v>
      </c>
      <c r="LL112" s="36">
        <v>1</v>
      </c>
      <c r="LM112" s="36">
        <v>1</v>
      </c>
      <c r="LN112" s="36">
        <v>1</v>
      </c>
      <c r="LO112" s="36">
        <v>1</v>
      </c>
      <c r="LP112" s="36">
        <v>1</v>
      </c>
      <c r="LQ112" s="36">
        <v>1</v>
      </c>
      <c r="LR112" s="36">
        <v>0</v>
      </c>
      <c r="LS112" s="36">
        <v>1</v>
      </c>
      <c r="LT112" s="36">
        <v>1</v>
      </c>
      <c r="LU112" s="36">
        <v>1</v>
      </c>
      <c r="LV112" s="36">
        <v>1</v>
      </c>
      <c r="LW112" s="36">
        <v>1</v>
      </c>
      <c r="LX112" s="36">
        <v>1</v>
      </c>
      <c r="LY112" s="36">
        <v>0</v>
      </c>
      <c r="LZ112" s="36">
        <v>1</v>
      </c>
      <c r="MA112" s="36">
        <v>1</v>
      </c>
      <c r="MB112" s="36">
        <v>1</v>
      </c>
      <c r="MC112" s="36">
        <v>1</v>
      </c>
      <c r="MD112" s="36">
        <v>1</v>
      </c>
      <c r="ME112" s="36">
        <v>1</v>
      </c>
      <c r="MF112" s="36">
        <v>1</v>
      </c>
      <c r="MG112" s="36">
        <v>1</v>
      </c>
      <c r="MH112" s="36">
        <v>3</v>
      </c>
      <c r="MI112" s="36">
        <v>1</v>
      </c>
      <c r="MJ112" s="36">
        <v>1</v>
      </c>
      <c r="MK112" s="36">
        <v>1</v>
      </c>
      <c r="ML112" s="36">
        <v>1</v>
      </c>
      <c r="MM112" s="36">
        <v>1</v>
      </c>
      <c r="MN112" s="36">
        <v>1</v>
      </c>
      <c r="MO112" s="36">
        <v>1</v>
      </c>
      <c r="MP112" s="36">
        <v>1</v>
      </c>
      <c r="MQ112" s="36">
        <v>1</v>
      </c>
      <c r="MR112" s="36">
        <v>1</v>
      </c>
      <c r="MS112" s="36">
        <v>1</v>
      </c>
      <c r="MT112" s="36">
        <v>1</v>
      </c>
      <c r="MU112" s="36">
        <v>1</v>
      </c>
      <c r="MV112" s="36">
        <v>0</v>
      </c>
      <c r="MW112" s="36">
        <v>1</v>
      </c>
      <c r="MX112" s="36"/>
      <c r="MY112" s="37">
        <v>1</v>
      </c>
      <c r="MZ112" s="37">
        <v>1</v>
      </c>
      <c r="NA112" s="37">
        <v>1</v>
      </c>
      <c r="NB112" s="37">
        <v>1</v>
      </c>
      <c r="NC112" s="37">
        <v>1</v>
      </c>
      <c r="ND112" s="37">
        <v>0</v>
      </c>
      <c r="NE112" s="46">
        <v>0</v>
      </c>
      <c r="NF112" s="46">
        <v>1</v>
      </c>
      <c r="NG112" s="37">
        <v>0</v>
      </c>
      <c r="NH112" s="37">
        <v>1</v>
      </c>
      <c r="NI112" s="37">
        <v>1</v>
      </c>
      <c r="NJ112" s="37">
        <v>1</v>
      </c>
    </row>
    <row r="113" spans="1:374" x14ac:dyDescent="0.25">
      <c r="A113" s="2">
        <v>173</v>
      </c>
      <c r="B113" s="2" t="s">
        <v>114</v>
      </c>
      <c r="C113" s="31">
        <v>44076.643750000003</v>
      </c>
      <c r="D113" s="32" t="s">
        <v>266</v>
      </c>
      <c r="E113" s="32" t="s">
        <v>487</v>
      </c>
      <c r="F113" s="32" t="s">
        <v>488</v>
      </c>
      <c r="G113" s="32" t="s">
        <v>581</v>
      </c>
      <c r="H113" s="33" t="s">
        <v>270</v>
      </c>
      <c r="I113" s="33" t="s">
        <v>271</v>
      </c>
      <c r="J113" s="33" t="s">
        <v>582</v>
      </c>
      <c r="K113" s="33">
        <v>2</v>
      </c>
      <c r="L113" s="33">
        <v>91</v>
      </c>
      <c r="M113" s="33">
        <v>4</v>
      </c>
      <c r="N113" s="33"/>
      <c r="O113" s="33"/>
      <c r="P113" s="33"/>
      <c r="Q113" s="33">
        <v>4</v>
      </c>
      <c r="R113" s="33"/>
      <c r="S113" s="33"/>
      <c r="T113" s="33"/>
      <c r="U113" s="33"/>
      <c r="V113" s="33"/>
      <c r="W113" s="33"/>
      <c r="X113" s="33"/>
      <c r="Y113" s="33"/>
      <c r="Z113" s="33"/>
      <c r="AA113" s="33"/>
      <c r="AB113" s="33"/>
      <c r="AC113" s="33"/>
      <c r="AD113" s="33"/>
      <c r="AE113" s="33"/>
      <c r="AF113" s="33"/>
      <c r="AG113" s="33"/>
      <c r="AH113" s="33"/>
      <c r="AI113" s="33"/>
      <c r="AJ113" s="33"/>
      <c r="AK113" s="33"/>
      <c r="AL113" s="33"/>
      <c r="AM113" s="33">
        <v>6</v>
      </c>
      <c r="AN113" s="33"/>
      <c r="AO113" s="33"/>
      <c r="AP113" s="33"/>
      <c r="AQ113" s="33"/>
      <c r="AR113" s="33"/>
      <c r="AS113" s="33"/>
      <c r="AT113" s="33"/>
      <c r="AU113" s="33"/>
      <c r="AV113" s="33"/>
      <c r="AW113" s="33">
        <v>2</v>
      </c>
      <c r="AX113" s="33">
        <v>1</v>
      </c>
      <c r="AY113" s="33">
        <v>0</v>
      </c>
      <c r="AZ113" s="34">
        <v>2</v>
      </c>
      <c r="BA113" s="34">
        <v>1</v>
      </c>
      <c r="BB113" s="34">
        <v>0</v>
      </c>
      <c r="BC113" s="34">
        <v>0</v>
      </c>
      <c r="BD113" s="34">
        <v>0</v>
      </c>
      <c r="BE113" s="34">
        <v>0</v>
      </c>
      <c r="BF113" s="34">
        <v>0</v>
      </c>
      <c r="BG113" s="34">
        <v>0</v>
      </c>
      <c r="BH113" s="34">
        <v>0</v>
      </c>
      <c r="BI113" s="34">
        <v>0</v>
      </c>
      <c r="BJ113" s="34">
        <v>0</v>
      </c>
      <c r="BK113" s="34">
        <v>1</v>
      </c>
      <c r="BL113" s="34">
        <v>0</v>
      </c>
      <c r="BM113" s="34"/>
      <c r="BN113" s="34">
        <v>1</v>
      </c>
      <c r="BO113" s="34">
        <v>0</v>
      </c>
      <c r="BP113" s="34">
        <v>0</v>
      </c>
      <c r="BQ113" s="34">
        <v>0</v>
      </c>
      <c r="BR113" s="34">
        <v>0</v>
      </c>
      <c r="BS113" s="34">
        <v>0</v>
      </c>
      <c r="BT113" s="34">
        <v>1</v>
      </c>
      <c r="BU113" s="34">
        <v>0</v>
      </c>
      <c r="BV113" s="34">
        <v>0</v>
      </c>
      <c r="BW113" s="34">
        <v>1</v>
      </c>
      <c r="BX113" s="34">
        <v>0</v>
      </c>
      <c r="BY113" s="34">
        <v>0</v>
      </c>
      <c r="BZ113" s="34">
        <v>0</v>
      </c>
      <c r="CA113" s="34">
        <v>0</v>
      </c>
      <c r="CB113" s="34">
        <v>0</v>
      </c>
      <c r="CC113" s="34">
        <v>1</v>
      </c>
      <c r="CD113" s="34">
        <v>0</v>
      </c>
      <c r="CE113" s="34">
        <v>1</v>
      </c>
      <c r="CF113" s="34">
        <v>0</v>
      </c>
      <c r="CG113" s="34">
        <v>0</v>
      </c>
      <c r="CH113" s="34">
        <v>1</v>
      </c>
      <c r="CI113" s="34">
        <v>0</v>
      </c>
      <c r="CJ113" s="34">
        <v>0</v>
      </c>
      <c r="CK113" s="34">
        <v>0</v>
      </c>
      <c r="CL113" s="34">
        <v>0</v>
      </c>
      <c r="CM113" s="34">
        <v>0</v>
      </c>
      <c r="CN113" s="34">
        <v>0</v>
      </c>
      <c r="CO113" s="34">
        <v>0</v>
      </c>
      <c r="CP113" s="34">
        <v>0</v>
      </c>
      <c r="CQ113" s="34">
        <v>0</v>
      </c>
      <c r="CR113" s="34">
        <v>0</v>
      </c>
      <c r="CS113" s="34">
        <v>0</v>
      </c>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v>1</v>
      </c>
      <c r="DQ113" s="34">
        <v>1</v>
      </c>
      <c r="DR113" s="34">
        <v>1</v>
      </c>
      <c r="DS113" s="34">
        <v>1</v>
      </c>
      <c r="DT113" s="34">
        <v>0</v>
      </c>
      <c r="DU113" s="34">
        <v>1</v>
      </c>
      <c r="DV113" s="34">
        <v>0</v>
      </c>
      <c r="DW113" s="34">
        <v>0</v>
      </c>
      <c r="DX113" s="34">
        <v>0</v>
      </c>
      <c r="DY113" s="34">
        <v>0</v>
      </c>
      <c r="DZ113" s="34">
        <v>1</v>
      </c>
      <c r="EA113" s="34">
        <v>0</v>
      </c>
      <c r="EB113" s="34">
        <v>0</v>
      </c>
      <c r="EC113" s="34">
        <v>1</v>
      </c>
      <c r="ED113" s="34">
        <v>1</v>
      </c>
      <c r="EE113" s="34">
        <v>1</v>
      </c>
      <c r="EF113" s="34">
        <v>0</v>
      </c>
      <c r="EG113" s="34">
        <v>0</v>
      </c>
      <c r="EH113" s="34">
        <v>0</v>
      </c>
      <c r="EI113" s="34">
        <v>0</v>
      </c>
      <c r="EJ113" s="34">
        <v>1</v>
      </c>
      <c r="EK113" s="34">
        <v>0</v>
      </c>
      <c r="EL113" s="34">
        <v>0</v>
      </c>
      <c r="EM113" s="34"/>
      <c r="EN113" s="34">
        <v>0</v>
      </c>
      <c r="EO113" s="34">
        <v>0</v>
      </c>
      <c r="EP113" s="34">
        <v>1</v>
      </c>
      <c r="EQ113" s="34">
        <v>0</v>
      </c>
      <c r="ER113" s="34">
        <v>0</v>
      </c>
      <c r="ES113" s="34">
        <v>0</v>
      </c>
      <c r="ET113" s="34">
        <v>0</v>
      </c>
      <c r="EU113" s="34">
        <v>0</v>
      </c>
      <c r="EV113" s="34">
        <v>0</v>
      </c>
      <c r="EW113" s="34">
        <v>0</v>
      </c>
      <c r="EX113" s="34">
        <v>0</v>
      </c>
      <c r="EY113" s="34">
        <v>0</v>
      </c>
      <c r="EZ113" s="34">
        <v>0</v>
      </c>
      <c r="FA113" s="34">
        <v>1</v>
      </c>
      <c r="FB113" s="34">
        <v>0</v>
      </c>
      <c r="FC113" s="34">
        <v>0</v>
      </c>
      <c r="FD113" s="34">
        <v>0</v>
      </c>
      <c r="FE113" s="34">
        <v>0</v>
      </c>
      <c r="FF113" s="34">
        <v>0</v>
      </c>
      <c r="FG113" s="34">
        <v>1</v>
      </c>
      <c r="FH113" s="34">
        <v>0</v>
      </c>
      <c r="FI113" s="34">
        <v>1</v>
      </c>
      <c r="FJ113" s="34">
        <v>0</v>
      </c>
      <c r="FK113" s="34">
        <v>0</v>
      </c>
      <c r="FL113" s="34">
        <v>1</v>
      </c>
      <c r="FM113" s="34">
        <v>0</v>
      </c>
      <c r="FN113" s="34">
        <v>0</v>
      </c>
      <c r="FO113" s="34">
        <v>0</v>
      </c>
      <c r="FP113" s="34">
        <v>0</v>
      </c>
      <c r="FQ113" s="34">
        <v>0</v>
      </c>
      <c r="FR113" s="34">
        <v>0</v>
      </c>
      <c r="FS113" s="34">
        <v>0</v>
      </c>
      <c r="FT113" s="34">
        <v>0</v>
      </c>
      <c r="FU113" s="34">
        <v>0</v>
      </c>
      <c r="FV113" s="34">
        <v>0</v>
      </c>
      <c r="FW113" s="34">
        <v>0</v>
      </c>
      <c r="FX113" s="34">
        <v>1</v>
      </c>
      <c r="FY113" s="34">
        <v>1</v>
      </c>
      <c r="FZ113" s="34">
        <v>0</v>
      </c>
      <c r="GA113" s="34">
        <v>0</v>
      </c>
      <c r="GB113" s="34">
        <v>0</v>
      </c>
      <c r="GC113" s="34">
        <v>0</v>
      </c>
      <c r="GD113" s="34">
        <v>1</v>
      </c>
      <c r="GE113" s="34">
        <v>0</v>
      </c>
      <c r="GF113" s="34">
        <v>1</v>
      </c>
      <c r="GG113" s="34">
        <v>0</v>
      </c>
      <c r="GH113" s="34">
        <v>0</v>
      </c>
      <c r="GI113" s="34">
        <v>1</v>
      </c>
      <c r="GJ113" s="34">
        <v>0</v>
      </c>
      <c r="GK113" s="34">
        <v>0</v>
      </c>
      <c r="GL113" s="34">
        <v>0</v>
      </c>
      <c r="GM113" s="34">
        <v>0</v>
      </c>
      <c r="GN113" s="34">
        <v>0</v>
      </c>
      <c r="GO113" s="34">
        <v>0</v>
      </c>
      <c r="GP113" s="34">
        <v>0</v>
      </c>
      <c r="GQ113" s="34">
        <v>0</v>
      </c>
      <c r="GR113" s="34">
        <v>0</v>
      </c>
      <c r="GS113" s="34">
        <v>0</v>
      </c>
      <c r="GT113" s="34">
        <v>1</v>
      </c>
      <c r="GU113" s="34">
        <v>1</v>
      </c>
      <c r="GV113" s="34">
        <v>1</v>
      </c>
      <c r="GW113" s="34">
        <v>1</v>
      </c>
      <c r="GX113" s="34">
        <v>1</v>
      </c>
      <c r="GY113" s="34">
        <v>0</v>
      </c>
      <c r="GZ113" s="34">
        <v>1</v>
      </c>
      <c r="HA113" s="34">
        <v>0</v>
      </c>
      <c r="HB113" s="34">
        <v>0</v>
      </c>
      <c r="HC113" s="34">
        <v>0</v>
      </c>
      <c r="HD113" s="34">
        <v>0</v>
      </c>
      <c r="HE113" s="34">
        <v>0</v>
      </c>
      <c r="HF113" s="34">
        <v>0</v>
      </c>
      <c r="HG113" s="34">
        <v>0</v>
      </c>
      <c r="HH113" s="34">
        <v>0</v>
      </c>
      <c r="HI113" s="34">
        <v>0</v>
      </c>
      <c r="HJ113" s="34">
        <v>0</v>
      </c>
      <c r="HK113" s="34">
        <v>0</v>
      </c>
      <c r="HL113" s="34">
        <v>0</v>
      </c>
      <c r="HM113" s="34">
        <v>0</v>
      </c>
      <c r="HN113" s="34">
        <v>0</v>
      </c>
      <c r="HO113" s="34">
        <v>0</v>
      </c>
      <c r="HP113" s="34">
        <v>0</v>
      </c>
      <c r="HQ113" s="34">
        <v>0</v>
      </c>
      <c r="HR113" s="34">
        <v>0</v>
      </c>
      <c r="HS113" s="34">
        <v>0</v>
      </c>
      <c r="HT113" s="34">
        <v>0</v>
      </c>
      <c r="HU113" s="34">
        <v>0</v>
      </c>
      <c r="HV113" s="34">
        <v>0</v>
      </c>
      <c r="HW113" s="34">
        <v>0</v>
      </c>
      <c r="HX113" s="34">
        <v>1</v>
      </c>
      <c r="HY113" s="34">
        <v>0</v>
      </c>
      <c r="HZ113" s="34">
        <v>0</v>
      </c>
      <c r="IA113" s="34">
        <v>0</v>
      </c>
      <c r="IB113" s="34">
        <v>0</v>
      </c>
      <c r="IC113" s="34">
        <v>1</v>
      </c>
      <c r="ID113" s="34">
        <v>1</v>
      </c>
      <c r="IE113" s="34">
        <v>1</v>
      </c>
      <c r="IF113" s="34">
        <v>1</v>
      </c>
      <c r="IG113" s="34">
        <v>0</v>
      </c>
      <c r="IH113" s="34">
        <v>0</v>
      </c>
      <c r="II113" s="34">
        <v>0</v>
      </c>
      <c r="IJ113" s="34">
        <v>0</v>
      </c>
      <c r="IK113" s="34">
        <v>0</v>
      </c>
      <c r="IL113" s="34">
        <v>1</v>
      </c>
      <c r="IM113" s="34">
        <v>0</v>
      </c>
      <c r="IN113" s="34">
        <v>0</v>
      </c>
      <c r="IO113" s="34">
        <v>0</v>
      </c>
      <c r="IP113" s="34">
        <v>0</v>
      </c>
      <c r="IQ113" s="34">
        <v>1</v>
      </c>
      <c r="IR113" s="34">
        <v>0</v>
      </c>
      <c r="IS113" s="34">
        <v>0</v>
      </c>
      <c r="IT113" s="34">
        <v>0</v>
      </c>
      <c r="IU113" s="34">
        <v>0</v>
      </c>
      <c r="IV113" s="34">
        <v>0</v>
      </c>
      <c r="IW113" s="34">
        <v>0</v>
      </c>
      <c r="IX113" s="34">
        <v>0</v>
      </c>
      <c r="IY113" s="34">
        <v>0</v>
      </c>
      <c r="IZ113" s="34">
        <v>0</v>
      </c>
      <c r="JA113" s="34">
        <v>0</v>
      </c>
      <c r="JB113" s="34">
        <v>0</v>
      </c>
      <c r="JC113" s="34">
        <v>1</v>
      </c>
      <c r="JD113" s="34">
        <v>3</v>
      </c>
      <c r="JE113" s="34">
        <v>1</v>
      </c>
      <c r="JF113" s="34">
        <v>3</v>
      </c>
      <c r="JG113" s="34">
        <v>3</v>
      </c>
      <c r="JH113" s="46">
        <v>2</v>
      </c>
      <c r="JI113" s="46">
        <v>2</v>
      </c>
      <c r="JJ113" s="46">
        <v>1</v>
      </c>
      <c r="JK113" s="46">
        <v>2</v>
      </c>
      <c r="JL113" s="35">
        <v>1</v>
      </c>
      <c r="JM113" s="35">
        <v>1</v>
      </c>
      <c r="JN113" s="46">
        <v>1</v>
      </c>
      <c r="JO113" s="46">
        <v>1</v>
      </c>
      <c r="JP113" s="35">
        <v>2</v>
      </c>
      <c r="JQ113" s="35">
        <v>2</v>
      </c>
      <c r="JR113" s="46">
        <v>1</v>
      </c>
      <c r="JS113" s="35">
        <v>0</v>
      </c>
      <c r="JT113" s="35">
        <v>1</v>
      </c>
      <c r="JU113" s="35">
        <v>3</v>
      </c>
      <c r="JV113" s="35">
        <v>1</v>
      </c>
      <c r="JW113" s="35">
        <v>1</v>
      </c>
      <c r="JX113" s="35">
        <v>1</v>
      </c>
      <c r="JY113" s="35">
        <v>1</v>
      </c>
      <c r="JZ113" s="35">
        <v>3</v>
      </c>
      <c r="KA113" s="35">
        <v>3</v>
      </c>
      <c r="KB113" s="35">
        <v>1</v>
      </c>
      <c r="KC113" s="35">
        <v>1</v>
      </c>
      <c r="KD113" s="46">
        <v>1</v>
      </c>
      <c r="KE113" s="35">
        <v>0</v>
      </c>
      <c r="KF113" s="35">
        <v>1</v>
      </c>
      <c r="KG113" s="36">
        <v>1</v>
      </c>
      <c r="KH113" s="36">
        <v>1</v>
      </c>
      <c r="KI113" s="36">
        <v>1</v>
      </c>
      <c r="KJ113" s="36">
        <v>1</v>
      </c>
      <c r="KK113" s="36">
        <v>3</v>
      </c>
      <c r="KL113" s="36">
        <v>1</v>
      </c>
      <c r="KM113" s="36">
        <v>1</v>
      </c>
      <c r="KN113" s="36">
        <v>3</v>
      </c>
      <c r="KO113" s="36"/>
      <c r="KP113" s="36">
        <v>3</v>
      </c>
      <c r="KQ113" s="36">
        <v>1</v>
      </c>
      <c r="KR113" s="36">
        <v>1</v>
      </c>
      <c r="KS113" s="36">
        <v>3</v>
      </c>
      <c r="KT113" s="36">
        <v>3</v>
      </c>
      <c r="KU113" s="36">
        <v>0</v>
      </c>
      <c r="KV113" s="36">
        <v>3</v>
      </c>
      <c r="KW113" s="36">
        <v>0</v>
      </c>
      <c r="KX113" s="36">
        <v>3</v>
      </c>
      <c r="KY113" s="36">
        <v>0</v>
      </c>
      <c r="KZ113" s="36">
        <v>3</v>
      </c>
      <c r="LA113" s="36">
        <v>0</v>
      </c>
      <c r="LB113" s="36">
        <v>3</v>
      </c>
      <c r="LC113" s="36">
        <v>0</v>
      </c>
      <c r="LD113" s="36">
        <v>3</v>
      </c>
      <c r="LE113" s="36">
        <v>0</v>
      </c>
      <c r="LF113" s="36">
        <v>1</v>
      </c>
      <c r="LG113" s="36">
        <v>1</v>
      </c>
      <c r="LH113" s="36">
        <v>1</v>
      </c>
      <c r="LI113" s="36">
        <v>0</v>
      </c>
      <c r="LJ113" s="36">
        <v>3</v>
      </c>
      <c r="LK113" s="36">
        <v>0</v>
      </c>
      <c r="LL113" s="36">
        <v>0</v>
      </c>
      <c r="LM113" s="36">
        <v>1</v>
      </c>
      <c r="LN113" s="36">
        <v>1</v>
      </c>
      <c r="LO113" s="36">
        <v>0</v>
      </c>
      <c r="LP113" s="36">
        <v>1</v>
      </c>
      <c r="LQ113" s="36">
        <v>1</v>
      </c>
      <c r="LR113" s="36">
        <v>0</v>
      </c>
      <c r="LS113" s="36">
        <v>1</v>
      </c>
      <c r="LT113" s="36">
        <v>1</v>
      </c>
      <c r="LU113" s="36">
        <v>1</v>
      </c>
      <c r="LV113" s="36">
        <v>1</v>
      </c>
      <c r="LW113" s="36">
        <v>1</v>
      </c>
      <c r="LX113" s="36">
        <v>1</v>
      </c>
      <c r="LY113" s="36">
        <v>0</v>
      </c>
      <c r="LZ113" s="36">
        <v>1</v>
      </c>
      <c r="MA113" s="36">
        <v>1</v>
      </c>
      <c r="MB113" s="36">
        <v>2</v>
      </c>
      <c r="MC113" s="36">
        <v>1</v>
      </c>
      <c r="MD113" s="36">
        <v>1</v>
      </c>
      <c r="ME113" s="36">
        <v>1</v>
      </c>
      <c r="MF113" s="36">
        <v>1</v>
      </c>
      <c r="MG113" s="36">
        <v>1</v>
      </c>
      <c r="MH113" s="36">
        <v>1</v>
      </c>
      <c r="MI113" s="36">
        <v>1</v>
      </c>
      <c r="MJ113" s="36">
        <v>1</v>
      </c>
      <c r="MK113" s="36">
        <v>1</v>
      </c>
      <c r="ML113" s="36">
        <v>1</v>
      </c>
      <c r="MM113" s="36">
        <v>1</v>
      </c>
      <c r="MN113" s="36">
        <v>1</v>
      </c>
      <c r="MO113" s="36">
        <v>1</v>
      </c>
      <c r="MP113" s="36">
        <v>1</v>
      </c>
      <c r="MQ113" s="36">
        <v>1</v>
      </c>
      <c r="MR113" s="36">
        <v>1</v>
      </c>
      <c r="MS113" s="36">
        <v>1</v>
      </c>
      <c r="MT113" s="36">
        <v>1</v>
      </c>
      <c r="MU113" s="36">
        <v>1</v>
      </c>
      <c r="MV113" s="36">
        <v>0</v>
      </c>
      <c r="MW113" s="36">
        <v>1</v>
      </c>
      <c r="MX113" s="36"/>
      <c r="MY113" s="37">
        <v>0</v>
      </c>
      <c r="MZ113" s="37">
        <v>1</v>
      </c>
      <c r="NA113" s="37">
        <v>1</v>
      </c>
      <c r="NB113" s="37">
        <v>1</v>
      </c>
      <c r="NC113" s="37">
        <v>0</v>
      </c>
      <c r="ND113" s="37">
        <v>0</v>
      </c>
      <c r="NE113" s="46">
        <v>0</v>
      </c>
      <c r="NF113" s="46">
        <v>0</v>
      </c>
      <c r="NG113" s="37">
        <v>1</v>
      </c>
      <c r="NH113" s="37">
        <v>1</v>
      </c>
      <c r="NI113" s="37">
        <v>0</v>
      </c>
      <c r="NJ113" s="37">
        <v>1</v>
      </c>
    </row>
    <row r="114" spans="1:374" x14ac:dyDescent="0.25">
      <c r="A114" s="2">
        <v>174</v>
      </c>
      <c r="B114" s="2" t="s">
        <v>114</v>
      </c>
      <c r="C114" s="31">
        <v>44076.650694444441</v>
      </c>
      <c r="D114" s="32" t="s">
        <v>354</v>
      </c>
      <c r="E114" s="32" t="s">
        <v>578</v>
      </c>
      <c r="F114" s="32" t="s">
        <v>523</v>
      </c>
      <c r="G114" s="32" t="s">
        <v>583</v>
      </c>
      <c r="H114" s="33" t="s">
        <v>230</v>
      </c>
      <c r="I114" s="33" t="s">
        <v>330</v>
      </c>
      <c r="J114" s="33" t="s">
        <v>584</v>
      </c>
      <c r="K114" s="33">
        <v>2</v>
      </c>
      <c r="L114" s="33">
        <v>97</v>
      </c>
      <c r="M114" s="33">
        <v>5</v>
      </c>
      <c r="N114" s="33"/>
      <c r="O114" s="33"/>
      <c r="P114" s="33"/>
      <c r="Q114" s="33"/>
      <c r="R114" s="33">
        <v>1</v>
      </c>
      <c r="S114" s="33"/>
      <c r="T114" s="33"/>
      <c r="U114" s="33"/>
      <c r="V114" s="33"/>
      <c r="W114" s="33"/>
      <c r="X114" s="33"/>
      <c r="Y114" s="33"/>
      <c r="Z114" s="33"/>
      <c r="AA114" s="33"/>
      <c r="AB114" s="33"/>
      <c r="AC114" s="33"/>
      <c r="AD114" s="33"/>
      <c r="AE114" s="33"/>
      <c r="AF114" s="33"/>
      <c r="AG114" s="33"/>
      <c r="AH114" s="33"/>
      <c r="AI114" s="33"/>
      <c r="AJ114" s="33"/>
      <c r="AK114" s="33"/>
      <c r="AL114" s="33"/>
      <c r="AM114" s="33"/>
      <c r="AN114" s="33">
        <v>6</v>
      </c>
      <c r="AO114" s="33"/>
      <c r="AP114" s="33"/>
      <c r="AQ114" s="33"/>
      <c r="AR114" s="33"/>
      <c r="AS114" s="33"/>
      <c r="AT114" s="33"/>
      <c r="AU114" s="33"/>
      <c r="AV114" s="33"/>
      <c r="AW114" s="33">
        <v>1</v>
      </c>
      <c r="AX114" s="33">
        <v>1</v>
      </c>
      <c r="AY114" s="33">
        <v>0</v>
      </c>
      <c r="AZ114" s="34">
        <v>1</v>
      </c>
      <c r="BA114" s="34">
        <v>1</v>
      </c>
      <c r="BB114" s="34">
        <v>0</v>
      </c>
      <c r="BC114" s="34">
        <v>0</v>
      </c>
      <c r="BD114" s="34">
        <v>0</v>
      </c>
      <c r="BE114" s="34">
        <v>0</v>
      </c>
      <c r="BF114" s="34">
        <v>0</v>
      </c>
      <c r="BG114" s="34">
        <v>0</v>
      </c>
      <c r="BH114" s="34">
        <v>0</v>
      </c>
      <c r="BI114" s="34">
        <v>0</v>
      </c>
      <c r="BJ114" s="34">
        <v>0</v>
      </c>
      <c r="BK114" s="34">
        <v>1</v>
      </c>
      <c r="BL114" s="34">
        <v>0</v>
      </c>
      <c r="BM114" s="34"/>
      <c r="BN114" s="34">
        <v>0</v>
      </c>
      <c r="BO114" s="34">
        <v>0</v>
      </c>
      <c r="BP114" s="34">
        <v>0</v>
      </c>
      <c r="BQ114" s="34">
        <v>0</v>
      </c>
      <c r="BR114" s="34">
        <v>0</v>
      </c>
      <c r="BS114" s="34">
        <v>0</v>
      </c>
      <c r="BT114" s="34">
        <v>0</v>
      </c>
      <c r="BU114" s="34">
        <v>0</v>
      </c>
      <c r="BV114" s="34">
        <v>0</v>
      </c>
      <c r="BW114" s="34">
        <v>1</v>
      </c>
      <c r="BX114" s="34">
        <v>0</v>
      </c>
      <c r="BY114" s="34">
        <v>0</v>
      </c>
      <c r="BZ114" s="34">
        <v>0</v>
      </c>
      <c r="CA114" s="34">
        <v>0</v>
      </c>
      <c r="CB114" s="34">
        <v>0</v>
      </c>
      <c r="CC114" s="34">
        <v>1</v>
      </c>
      <c r="CD114" s="34">
        <v>0</v>
      </c>
      <c r="CE114" s="34">
        <v>0</v>
      </c>
      <c r="CF114" s="34">
        <v>0</v>
      </c>
      <c r="CG114" s="34">
        <v>0</v>
      </c>
      <c r="CH114" s="34">
        <v>1</v>
      </c>
      <c r="CI114" s="34">
        <v>0</v>
      </c>
      <c r="CJ114" s="34">
        <v>0</v>
      </c>
      <c r="CK114" s="34">
        <v>0</v>
      </c>
      <c r="CL114" s="34">
        <v>0</v>
      </c>
      <c r="CM114" s="34">
        <v>0</v>
      </c>
      <c r="CN114" s="34">
        <v>0</v>
      </c>
      <c r="CO114" s="34">
        <v>0</v>
      </c>
      <c r="CP114" s="34">
        <v>0</v>
      </c>
      <c r="CQ114" s="34">
        <v>0</v>
      </c>
      <c r="CR114" s="34">
        <v>0</v>
      </c>
      <c r="CS114" s="34">
        <v>0</v>
      </c>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v>1</v>
      </c>
      <c r="DQ114" s="34">
        <v>1</v>
      </c>
      <c r="DR114" s="34">
        <v>0</v>
      </c>
      <c r="DS114" s="34">
        <v>1</v>
      </c>
      <c r="DT114" s="34">
        <v>0</v>
      </c>
      <c r="DU114" s="34">
        <v>0</v>
      </c>
      <c r="DV114" s="34">
        <v>1</v>
      </c>
      <c r="DW114" s="34">
        <v>0</v>
      </c>
      <c r="DX114" s="34">
        <v>0</v>
      </c>
      <c r="DY114" s="34">
        <v>1</v>
      </c>
      <c r="DZ114" s="34">
        <v>1</v>
      </c>
      <c r="EA114" s="34">
        <v>0</v>
      </c>
      <c r="EB114" s="34">
        <v>1</v>
      </c>
      <c r="EC114" s="34">
        <v>1</v>
      </c>
      <c r="ED114" s="34">
        <v>1</v>
      </c>
      <c r="EE114" s="34">
        <v>1</v>
      </c>
      <c r="EF114" s="34">
        <v>0</v>
      </c>
      <c r="EG114" s="34">
        <v>0</v>
      </c>
      <c r="EH114" s="34">
        <v>0</v>
      </c>
      <c r="EI114" s="34">
        <v>0</v>
      </c>
      <c r="EJ114" s="34">
        <v>1</v>
      </c>
      <c r="EK114" s="34">
        <v>0</v>
      </c>
      <c r="EL114" s="34">
        <v>1</v>
      </c>
      <c r="EM114" s="34"/>
      <c r="EN114" s="34">
        <v>0</v>
      </c>
      <c r="EO114" s="34">
        <v>0</v>
      </c>
      <c r="EP114" s="34">
        <v>1</v>
      </c>
      <c r="EQ114" s="34">
        <v>0</v>
      </c>
      <c r="ER114" s="34">
        <v>0</v>
      </c>
      <c r="ES114" s="34">
        <v>0</v>
      </c>
      <c r="ET114" s="34">
        <v>0</v>
      </c>
      <c r="EU114" s="34">
        <v>0</v>
      </c>
      <c r="EV114" s="34">
        <v>0</v>
      </c>
      <c r="EW114" s="34">
        <v>0</v>
      </c>
      <c r="EX114" s="34">
        <v>0</v>
      </c>
      <c r="EY114" s="34">
        <v>0</v>
      </c>
      <c r="EZ114" s="34">
        <v>0</v>
      </c>
      <c r="FA114" s="34">
        <v>1</v>
      </c>
      <c r="FB114" s="34">
        <v>1</v>
      </c>
      <c r="FC114" s="34">
        <v>0</v>
      </c>
      <c r="FD114" s="34">
        <v>0</v>
      </c>
      <c r="FE114" s="34">
        <v>0</v>
      </c>
      <c r="FF114" s="34">
        <v>0</v>
      </c>
      <c r="FG114" s="34">
        <v>1</v>
      </c>
      <c r="FH114" s="34">
        <v>0</v>
      </c>
      <c r="FI114" s="34">
        <v>1</v>
      </c>
      <c r="FJ114" s="34">
        <v>0</v>
      </c>
      <c r="FK114" s="34">
        <v>0</v>
      </c>
      <c r="FL114" s="34">
        <v>1</v>
      </c>
      <c r="FM114" s="34">
        <v>0</v>
      </c>
      <c r="FN114" s="34">
        <v>0</v>
      </c>
      <c r="FO114" s="34">
        <v>0</v>
      </c>
      <c r="FP114" s="34">
        <v>0</v>
      </c>
      <c r="FQ114" s="34">
        <v>0</v>
      </c>
      <c r="FR114" s="34">
        <v>0</v>
      </c>
      <c r="FS114" s="34">
        <v>0</v>
      </c>
      <c r="FT114" s="34">
        <v>0</v>
      </c>
      <c r="FU114" s="34">
        <v>0</v>
      </c>
      <c r="FV114" s="34">
        <v>0</v>
      </c>
      <c r="FW114" s="34">
        <v>1</v>
      </c>
      <c r="FX114" s="34">
        <v>1</v>
      </c>
      <c r="FY114" s="34">
        <v>1</v>
      </c>
      <c r="FZ114" s="34">
        <v>0</v>
      </c>
      <c r="GA114" s="34">
        <v>0</v>
      </c>
      <c r="GB114" s="34">
        <v>0</v>
      </c>
      <c r="GC114" s="34">
        <v>1</v>
      </c>
      <c r="GD114" s="34">
        <v>1</v>
      </c>
      <c r="GE114" s="34">
        <v>0</v>
      </c>
      <c r="GF114" s="34">
        <v>1</v>
      </c>
      <c r="GG114" s="34">
        <v>0</v>
      </c>
      <c r="GH114" s="34">
        <v>0</v>
      </c>
      <c r="GI114" s="34">
        <v>1</v>
      </c>
      <c r="GJ114" s="34">
        <v>0</v>
      </c>
      <c r="GK114" s="34">
        <v>0</v>
      </c>
      <c r="GL114" s="34">
        <v>0</v>
      </c>
      <c r="GM114" s="34">
        <v>0</v>
      </c>
      <c r="GN114" s="34">
        <v>0</v>
      </c>
      <c r="GO114" s="34">
        <v>0</v>
      </c>
      <c r="GP114" s="34">
        <v>0</v>
      </c>
      <c r="GQ114" s="34">
        <v>0</v>
      </c>
      <c r="GR114" s="34">
        <v>0</v>
      </c>
      <c r="GS114" s="34">
        <v>0</v>
      </c>
      <c r="GT114" s="34">
        <v>1</v>
      </c>
      <c r="GU114" s="34">
        <v>1</v>
      </c>
      <c r="GV114" s="34">
        <v>1</v>
      </c>
      <c r="GW114" s="34">
        <v>1</v>
      </c>
      <c r="GX114" s="34">
        <v>1</v>
      </c>
      <c r="GY114" s="34">
        <v>0</v>
      </c>
      <c r="GZ114" s="34">
        <v>1</v>
      </c>
      <c r="HA114" s="34">
        <v>1</v>
      </c>
      <c r="HB114" s="34">
        <v>1</v>
      </c>
      <c r="HC114" s="34">
        <v>1</v>
      </c>
      <c r="HD114" s="34">
        <v>0</v>
      </c>
      <c r="HE114" s="34">
        <v>0</v>
      </c>
      <c r="HF114" s="34">
        <v>0</v>
      </c>
      <c r="HG114" s="34">
        <v>0</v>
      </c>
      <c r="HH114" s="34">
        <v>1</v>
      </c>
      <c r="HI114" s="34">
        <v>0</v>
      </c>
      <c r="HJ114" s="34">
        <v>1</v>
      </c>
      <c r="HK114" s="34">
        <v>0</v>
      </c>
      <c r="HL114" s="34">
        <v>0</v>
      </c>
      <c r="HM114" s="34">
        <v>1</v>
      </c>
      <c r="HN114" s="34">
        <v>0</v>
      </c>
      <c r="HO114" s="34">
        <v>0</v>
      </c>
      <c r="HP114" s="34">
        <v>0</v>
      </c>
      <c r="HQ114" s="34">
        <v>0</v>
      </c>
      <c r="HR114" s="34">
        <v>0</v>
      </c>
      <c r="HS114" s="34">
        <v>0</v>
      </c>
      <c r="HT114" s="34">
        <v>0</v>
      </c>
      <c r="HU114" s="34">
        <v>0</v>
      </c>
      <c r="HV114" s="34">
        <v>0</v>
      </c>
      <c r="HW114" s="34">
        <v>0</v>
      </c>
      <c r="HX114" s="34">
        <v>1</v>
      </c>
      <c r="HY114" s="34">
        <v>1</v>
      </c>
      <c r="HZ114" s="34">
        <v>0</v>
      </c>
      <c r="IA114" s="34">
        <v>1</v>
      </c>
      <c r="IB114" s="34">
        <v>0</v>
      </c>
      <c r="IC114" s="34">
        <v>1</v>
      </c>
      <c r="ID114" s="34">
        <v>1</v>
      </c>
      <c r="IE114" s="34">
        <v>1</v>
      </c>
      <c r="IF114" s="34">
        <v>1</v>
      </c>
      <c r="IG114" s="34">
        <v>1</v>
      </c>
      <c r="IH114" s="34">
        <v>0</v>
      </c>
      <c r="II114" s="34">
        <v>0</v>
      </c>
      <c r="IJ114" s="34">
        <v>0</v>
      </c>
      <c r="IK114" s="34">
        <v>1</v>
      </c>
      <c r="IL114" s="34">
        <v>1</v>
      </c>
      <c r="IM114" s="34">
        <v>0</v>
      </c>
      <c r="IN114" s="34">
        <v>1</v>
      </c>
      <c r="IO114" s="34">
        <v>0</v>
      </c>
      <c r="IP114" s="34">
        <v>0</v>
      </c>
      <c r="IQ114" s="34">
        <v>1</v>
      </c>
      <c r="IR114" s="34">
        <v>0</v>
      </c>
      <c r="IS114" s="34">
        <v>0</v>
      </c>
      <c r="IT114" s="34">
        <v>0</v>
      </c>
      <c r="IU114" s="34">
        <v>0</v>
      </c>
      <c r="IV114" s="34">
        <v>0</v>
      </c>
      <c r="IW114" s="34">
        <v>0</v>
      </c>
      <c r="IX114" s="34">
        <v>0</v>
      </c>
      <c r="IY114" s="34">
        <v>0</v>
      </c>
      <c r="IZ114" s="34">
        <v>0</v>
      </c>
      <c r="JA114" s="34">
        <v>0</v>
      </c>
      <c r="JB114" s="34">
        <v>0</v>
      </c>
      <c r="JC114" s="34">
        <v>1</v>
      </c>
      <c r="JD114" s="34">
        <v>1</v>
      </c>
      <c r="JE114" s="34">
        <v>1</v>
      </c>
      <c r="JF114" s="34">
        <v>1</v>
      </c>
      <c r="JG114" s="34">
        <v>2</v>
      </c>
      <c r="JH114" s="46">
        <v>2</v>
      </c>
      <c r="JI114" s="46">
        <v>1</v>
      </c>
      <c r="JJ114" s="46">
        <v>1</v>
      </c>
      <c r="JK114" s="46">
        <v>2</v>
      </c>
      <c r="JL114" s="35">
        <v>1</v>
      </c>
      <c r="JM114" s="35">
        <v>2</v>
      </c>
      <c r="JN114" s="46">
        <v>1</v>
      </c>
      <c r="JO114" s="46">
        <v>1</v>
      </c>
      <c r="JP114" s="35">
        <v>2</v>
      </c>
      <c r="JQ114" s="35">
        <v>2</v>
      </c>
      <c r="JR114" s="46">
        <v>1</v>
      </c>
      <c r="JS114" s="35">
        <v>0</v>
      </c>
      <c r="JT114" s="35">
        <v>1</v>
      </c>
      <c r="JU114" s="35">
        <v>3</v>
      </c>
      <c r="JV114" s="35">
        <v>1</v>
      </c>
      <c r="JW114" s="35">
        <v>1</v>
      </c>
      <c r="JX114" s="35">
        <v>2</v>
      </c>
      <c r="JY114" s="35">
        <v>1</v>
      </c>
      <c r="JZ114" s="35">
        <v>3</v>
      </c>
      <c r="KA114" s="35">
        <v>3</v>
      </c>
      <c r="KB114" s="35">
        <v>1</v>
      </c>
      <c r="KC114" s="35">
        <v>0</v>
      </c>
      <c r="KD114" s="46">
        <v>1</v>
      </c>
      <c r="KE114" s="35">
        <v>0</v>
      </c>
      <c r="KF114" s="35">
        <v>1</v>
      </c>
      <c r="KG114" s="36">
        <v>1</v>
      </c>
      <c r="KH114" s="36">
        <v>1</v>
      </c>
      <c r="KI114" s="36">
        <v>1</v>
      </c>
      <c r="KJ114" s="36">
        <v>1</v>
      </c>
      <c r="KK114" s="36">
        <v>3</v>
      </c>
      <c r="KL114" s="36">
        <v>1</v>
      </c>
      <c r="KM114" s="36">
        <v>1</v>
      </c>
      <c r="KN114" s="36">
        <v>3</v>
      </c>
      <c r="KO114" s="36"/>
      <c r="KP114" s="36">
        <v>1</v>
      </c>
      <c r="KQ114" s="36">
        <v>1</v>
      </c>
      <c r="KR114" s="36">
        <v>3</v>
      </c>
      <c r="KS114" s="36">
        <v>3</v>
      </c>
      <c r="KT114" s="36">
        <v>3</v>
      </c>
      <c r="KU114" s="36">
        <v>0</v>
      </c>
      <c r="KV114" s="36">
        <v>3</v>
      </c>
      <c r="KW114" s="36">
        <v>0</v>
      </c>
      <c r="KX114" s="36">
        <v>1</v>
      </c>
      <c r="KY114" s="36">
        <v>0</v>
      </c>
      <c r="KZ114" s="36">
        <v>1</v>
      </c>
      <c r="LA114" s="36">
        <v>0</v>
      </c>
      <c r="LB114" s="36">
        <v>3</v>
      </c>
      <c r="LC114" s="36">
        <v>0</v>
      </c>
      <c r="LD114" s="36">
        <v>3</v>
      </c>
      <c r="LE114" s="36">
        <v>0</v>
      </c>
      <c r="LF114" s="36">
        <v>1</v>
      </c>
      <c r="LG114" s="36">
        <v>1</v>
      </c>
      <c r="LH114" s="36">
        <v>1</v>
      </c>
      <c r="LI114" s="36">
        <v>0</v>
      </c>
      <c r="LJ114" s="36">
        <v>3</v>
      </c>
      <c r="LK114" s="36">
        <v>0</v>
      </c>
      <c r="LL114" s="36">
        <v>1</v>
      </c>
      <c r="LM114" s="36">
        <v>1</v>
      </c>
      <c r="LN114" s="36">
        <v>1</v>
      </c>
      <c r="LO114" s="36">
        <v>1</v>
      </c>
      <c r="LP114" s="36">
        <v>1</v>
      </c>
      <c r="LQ114" s="36">
        <v>0</v>
      </c>
      <c r="LR114" s="36">
        <v>0</v>
      </c>
      <c r="LS114" s="36">
        <v>1</v>
      </c>
      <c r="LT114" s="36">
        <v>1</v>
      </c>
      <c r="LU114" s="36">
        <v>1</v>
      </c>
      <c r="LV114" s="36">
        <v>1</v>
      </c>
      <c r="LW114" s="36">
        <v>1</v>
      </c>
      <c r="LX114" s="36">
        <v>1</v>
      </c>
      <c r="LY114" s="36">
        <v>0</v>
      </c>
      <c r="LZ114" s="36">
        <v>1</v>
      </c>
      <c r="MA114" s="36">
        <v>1</v>
      </c>
      <c r="MB114" s="36">
        <v>1</v>
      </c>
      <c r="MC114" s="36">
        <v>1</v>
      </c>
      <c r="MD114" s="36">
        <v>1</v>
      </c>
      <c r="ME114" s="36">
        <v>1</v>
      </c>
      <c r="MF114" s="36">
        <v>1</v>
      </c>
      <c r="MG114" s="36">
        <v>1</v>
      </c>
      <c r="MH114" s="36">
        <v>1</v>
      </c>
      <c r="MI114" s="36">
        <v>1</v>
      </c>
      <c r="MJ114" s="36">
        <v>1</v>
      </c>
      <c r="MK114" s="36">
        <v>1</v>
      </c>
      <c r="ML114" s="36">
        <v>1</v>
      </c>
      <c r="MM114" s="36">
        <v>1</v>
      </c>
      <c r="MN114" s="36">
        <v>1</v>
      </c>
      <c r="MO114" s="36">
        <v>1</v>
      </c>
      <c r="MP114" s="36">
        <v>1</v>
      </c>
      <c r="MQ114" s="36">
        <v>1</v>
      </c>
      <c r="MR114" s="36">
        <v>1</v>
      </c>
      <c r="MS114" s="36">
        <v>1</v>
      </c>
      <c r="MT114" s="36">
        <v>1</v>
      </c>
      <c r="MU114" s="36">
        <v>1</v>
      </c>
      <c r="MV114" s="36">
        <v>0</v>
      </c>
      <c r="MW114" s="36">
        <v>1</v>
      </c>
      <c r="MX114" s="36"/>
      <c r="MY114" s="37">
        <v>1</v>
      </c>
      <c r="MZ114" s="37">
        <v>1</v>
      </c>
      <c r="NA114" s="37">
        <v>1</v>
      </c>
      <c r="NB114" s="37">
        <v>1</v>
      </c>
      <c r="NC114" s="37">
        <v>1</v>
      </c>
      <c r="ND114" s="37">
        <v>0</v>
      </c>
      <c r="NE114" s="46">
        <v>1</v>
      </c>
      <c r="NF114" s="46">
        <v>0</v>
      </c>
      <c r="NG114" s="37">
        <v>0</v>
      </c>
      <c r="NH114" s="37">
        <v>1</v>
      </c>
      <c r="NI114" s="37">
        <v>1</v>
      </c>
      <c r="NJ114" s="37">
        <v>1</v>
      </c>
    </row>
    <row r="115" spans="1:374" x14ac:dyDescent="0.25">
      <c r="A115" s="2">
        <v>176</v>
      </c>
      <c r="B115" s="2" t="s">
        <v>114</v>
      </c>
      <c r="C115" s="31">
        <v>44076.688194444447</v>
      </c>
      <c r="D115" s="32" t="s">
        <v>585</v>
      </c>
      <c r="E115" s="32" t="s">
        <v>586</v>
      </c>
      <c r="F115" s="32" t="s">
        <v>587</v>
      </c>
      <c r="G115" s="32" t="s">
        <v>588</v>
      </c>
      <c r="H115" s="33" t="s">
        <v>270</v>
      </c>
      <c r="I115" s="33" t="s">
        <v>325</v>
      </c>
      <c r="J115" s="33" t="s">
        <v>589</v>
      </c>
      <c r="K115" s="33">
        <v>1</v>
      </c>
      <c r="L115" s="33">
        <v>78</v>
      </c>
      <c r="M115" s="33">
        <v>4</v>
      </c>
      <c r="N115" s="33"/>
      <c r="O115" s="33"/>
      <c r="P115" s="33"/>
      <c r="Q115" s="33">
        <v>2</v>
      </c>
      <c r="R115" s="33"/>
      <c r="S115" s="33"/>
      <c r="T115" s="33"/>
      <c r="U115" s="33"/>
      <c r="V115" s="33"/>
      <c r="W115" s="33"/>
      <c r="X115" s="33"/>
      <c r="Y115" s="33"/>
      <c r="Z115" s="33"/>
      <c r="AA115" s="33"/>
      <c r="AB115" s="33"/>
      <c r="AC115" s="33"/>
      <c r="AD115" s="33"/>
      <c r="AE115" s="33"/>
      <c r="AF115" s="33"/>
      <c r="AG115" s="33"/>
      <c r="AH115" s="33"/>
      <c r="AI115" s="33"/>
      <c r="AJ115" s="33"/>
      <c r="AK115" s="33">
        <v>8</v>
      </c>
      <c r="AL115" s="33"/>
      <c r="AM115" s="33"/>
      <c r="AN115" s="33"/>
      <c r="AO115" s="33"/>
      <c r="AP115" s="33"/>
      <c r="AQ115" s="33"/>
      <c r="AR115" s="33"/>
      <c r="AS115" s="33"/>
      <c r="AT115" s="33"/>
      <c r="AU115" s="33"/>
      <c r="AV115" s="33"/>
      <c r="AW115" s="33">
        <v>2</v>
      </c>
      <c r="AX115" s="33">
        <v>1</v>
      </c>
      <c r="AY115" s="33">
        <v>0</v>
      </c>
      <c r="AZ115" s="34">
        <v>1</v>
      </c>
      <c r="BA115" s="34">
        <v>0</v>
      </c>
      <c r="BB115" s="34">
        <v>0</v>
      </c>
      <c r="BC115" s="34">
        <v>0</v>
      </c>
      <c r="BD115" s="34">
        <v>0</v>
      </c>
      <c r="BE115" s="34">
        <v>0</v>
      </c>
      <c r="BF115" s="34">
        <v>1</v>
      </c>
      <c r="BG115" s="34">
        <v>0</v>
      </c>
      <c r="BH115" s="34">
        <v>0</v>
      </c>
      <c r="BI115" s="34">
        <v>0</v>
      </c>
      <c r="BJ115" s="34">
        <v>0</v>
      </c>
      <c r="BK115" s="34">
        <v>1</v>
      </c>
      <c r="BL115" s="34">
        <v>0</v>
      </c>
      <c r="BM115" s="34"/>
      <c r="BN115" s="34">
        <v>0</v>
      </c>
      <c r="BO115" s="34">
        <v>0</v>
      </c>
      <c r="BP115" s="34">
        <v>0</v>
      </c>
      <c r="BQ115" s="34">
        <v>0</v>
      </c>
      <c r="BR115" s="34">
        <v>0</v>
      </c>
      <c r="BS115" s="34">
        <v>0</v>
      </c>
      <c r="BT115" s="34">
        <v>0</v>
      </c>
      <c r="BU115" s="34">
        <v>0</v>
      </c>
      <c r="BV115" s="34">
        <v>0</v>
      </c>
      <c r="BW115" s="34">
        <v>1</v>
      </c>
      <c r="BX115" s="34">
        <v>0</v>
      </c>
      <c r="BY115" s="34">
        <v>0</v>
      </c>
      <c r="BZ115" s="34">
        <v>0</v>
      </c>
      <c r="CA115" s="34">
        <v>0</v>
      </c>
      <c r="CB115" s="34">
        <v>0</v>
      </c>
      <c r="CC115" s="34">
        <v>1</v>
      </c>
      <c r="CD115" s="34">
        <v>0</v>
      </c>
      <c r="CE115" s="34">
        <v>1</v>
      </c>
      <c r="CF115" s="34">
        <v>0</v>
      </c>
      <c r="CG115" s="34">
        <v>0</v>
      </c>
      <c r="CH115" s="34">
        <v>0</v>
      </c>
      <c r="CI115" s="34">
        <v>0</v>
      </c>
      <c r="CJ115" s="34">
        <v>0</v>
      </c>
      <c r="CK115" s="34">
        <v>0</v>
      </c>
      <c r="CL115" s="34">
        <v>0</v>
      </c>
      <c r="CM115" s="34">
        <v>0</v>
      </c>
      <c r="CN115" s="34">
        <v>0</v>
      </c>
      <c r="CO115" s="34">
        <v>0</v>
      </c>
      <c r="CP115" s="34">
        <v>0</v>
      </c>
      <c r="CQ115" s="34">
        <v>0</v>
      </c>
      <c r="CR115" s="34">
        <v>0</v>
      </c>
      <c r="CS115" s="34">
        <v>1</v>
      </c>
      <c r="CT115" s="34">
        <v>0</v>
      </c>
      <c r="CU115" s="34">
        <v>0</v>
      </c>
      <c r="CV115" s="34">
        <v>0</v>
      </c>
      <c r="CW115" s="34">
        <v>0</v>
      </c>
      <c r="CX115" s="34">
        <v>0</v>
      </c>
      <c r="CY115" s="34">
        <v>1</v>
      </c>
      <c r="CZ115" s="34">
        <v>0</v>
      </c>
      <c r="DA115" s="34">
        <v>1</v>
      </c>
      <c r="DB115" s="34"/>
      <c r="DC115" s="34">
        <v>0</v>
      </c>
      <c r="DD115" s="34">
        <v>0</v>
      </c>
      <c r="DE115" s="34">
        <v>0</v>
      </c>
      <c r="DF115" s="34">
        <v>0</v>
      </c>
      <c r="DG115" s="34">
        <v>0</v>
      </c>
      <c r="DH115" s="34"/>
      <c r="DI115" s="34"/>
      <c r="DJ115" s="34"/>
      <c r="DK115" s="34"/>
      <c r="DL115" s="34"/>
      <c r="DM115" s="34"/>
      <c r="DN115" s="34"/>
      <c r="DO115" s="34"/>
      <c r="DP115" s="34">
        <v>1</v>
      </c>
      <c r="DQ115" s="34">
        <v>1</v>
      </c>
      <c r="DR115" s="34">
        <v>0</v>
      </c>
      <c r="DS115" s="34">
        <v>1</v>
      </c>
      <c r="DT115" s="34">
        <v>0</v>
      </c>
      <c r="DU115" s="34">
        <v>1</v>
      </c>
      <c r="DV115" s="34">
        <v>0</v>
      </c>
      <c r="DW115" s="34">
        <v>0</v>
      </c>
      <c r="DX115" s="34">
        <v>0</v>
      </c>
      <c r="DY115" s="34">
        <v>0</v>
      </c>
      <c r="DZ115" s="34">
        <v>1</v>
      </c>
      <c r="EA115" s="34">
        <v>0</v>
      </c>
      <c r="EB115" s="34">
        <v>0</v>
      </c>
      <c r="EC115" s="34">
        <v>1</v>
      </c>
      <c r="ED115" s="34">
        <v>1</v>
      </c>
      <c r="EE115" s="34">
        <v>1</v>
      </c>
      <c r="EF115" s="34">
        <v>0</v>
      </c>
      <c r="EG115" s="34">
        <v>0</v>
      </c>
      <c r="EH115" s="34">
        <v>0</v>
      </c>
      <c r="EI115" s="34">
        <v>0</v>
      </c>
      <c r="EJ115" s="34">
        <v>1</v>
      </c>
      <c r="EK115" s="34">
        <v>0</v>
      </c>
      <c r="EL115" s="34">
        <v>1</v>
      </c>
      <c r="EM115" s="34"/>
      <c r="EN115" s="34">
        <v>0</v>
      </c>
      <c r="EO115" s="34">
        <v>0</v>
      </c>
      <c r="EP115" s="34">
        <v>1</v>
      </c>
      <c r="EQ115" s="34">
        <v>0</v>
      </c>
      <c r="ER115" s="34">
        <v>0</v>
      </c>
      <c r="ES115" s="34">
        <v>0</v>
      </c>
      <c r="ET115" s="34">
        <v>0</v>
      </c>
      <c r="EU115" s="34">
        <v>0</v>
      </c>
      <c r="EV115" s="34">
        <v>0</v>
      </c>
      <c r="EW115" s="34">
        <v>0</v>
      </c>
      <c r="EX115" s="34">
        <v>0</v>
      </c>
      <c r="EY115" s="34">
        <v>0</v>
      </c>
      <c r="EZ115" s="34">
        <v>0</v>
      </c>
      <c r="FA115" s="34">
        <v>1</v>
      </c>
      <c r="FB115" s="34">
        <v>0</v>
      </c>
      <c r="FC115" s="34">
        <v>0</v>
      </c>
      <c r="FD115" s="34">
        <v>0</v>
      </c>
      <c r="FE115" s="34">
        <v>0</v>
      </c>
      <c r="FF115" s="34">
        <v>0</v>
      </c>
      <c r="FG115" s="34">
        <v>1</v>
      </c>
      <c r="FH115" s="34">
        <v>0</v>
      </c>
      <c r="FI115" s="34">
        <v>0</v>
      </c>
      <c r="FJ115" s="34">
        <v>0</v>
      </c>
      <c r="FK115" s="34">
        <v>0</v>
      </c>
      <c r="FL115" s="34">
        <v>1</v>
      </c>
      <c r="FM115" s="34">
        <v>0</v>
      </c>
      <c r="FN115" s="34">
        <v>0</v>
      </c>
      <c r="FO115" s="34">
        <v>0</v>
      </c>
      <c r="FP115" s="34">
        <v>0</v>
      </c>
      <c r="FQ115" s="34">
        <v>0</v>
      </c>
      <c r="FR115" s="34">
        <v>0</v>
      </c>
      <c r="FS115" s="34">
        <v>0</v>
      </c>
      <c r="FT115" s="34">
        <v>0</v>
      </c>
      <c r="FU115" s="34">
        <v>0</v>
      </c>
      <c r="FV115" s="34">
        <v>0</v>
      </c>
      <c r="FW115" s="34">
        <v>1</v>
      </c>
      <c r="FX115" s="34">
        <v>1</v>
      </c>
      <c r="FY115" s="34">
        <v>0</v>
      </c>
      <c r="FZ115" s="34">
        <v>0</v>
      </c>
      <c r="GA115" s="34">
        <v>0</v>
      </c>
      <c r="GB115" s="34">
        <v>0</v>
      </c>
      <c r="GC115" s="34">
        <v>0</v>
      </c>
      <c r="GD115" s="34">
        <v>1</v>
      </c>
      <c r="GE115" s="34">
        <v>0</v>
      </c>
      <c r="GF115" s="34">
        <v>1</v>
      </c>
      <c r="GG115" s="34">
        <v>0</v>
      </c>
      <c r="GH115" s="34">
        <v>0</v>
      </c>
      <c r="GI115" s="34">
        <v>1</v>
      </c>
      <c r="GJ115" s="34">
        <v>0</v>
      </c>
      <c r="GK115" s="34">
        <v>0</v>
      </c>
      <c r="GL115" s="34">
        <v>0</v>
      </c>
      <c r="GM115" s="34">
        <v>0</v>
      </c>
      <c r="GN115" s="34">
        <v>0</v>
      </c>
      <c r="GO115" s="34">
        <v>0</v>
      </c>
      <c r="GP115" s="34">
        <v>0</v>
      </c>
      <c r="GQ115" s="34">
        <v>0</v>
      </c>
      <c r="GR115" s="34">
        <v>0</v>
      </c>
      <c r="GS115" s="34">
        <v>0</v>
      </c>
      <c r="GT115" s="34">
        <v>1</v>
      </c>
      <c r="GU115" s="34">
        <v>1</v>
      </c>
      <c r="GV115" s="34">
        <v>1</v>
      </c>
      <c r="GW115" s="34">
        <v>1</v>
      </c>
      <c r="GX115" s="34">
        <v>1</v>
      </c>
      <c r="GY115" s="34">
        <v>0</v>
      </c>
      <c r="GZ115" s="34">
        <v>1</v>
      </c>
      <c r="HA115" s="34">
        <v>0</v>
      </c>
      <c r="HB115" s="34">
        <v>1</v>
      </c>
      <c r="HC115" s="34">
        <v>0</v>
      </c>
      <c r="HD115" s="34">
        <v>0</v>
      </c>
      <c r="HE115" s="34">
        <v>0</v>
      </c>
      <c r="HF115" s="34">
        <v>0</v>
      </c>
      <c r="HG115" s="34">
        <v>1</v>
      </c>
      <c r="HH115" s="34">
        <v>0</v>
      </c>
      <c r="HI115" s="34">
        <v>0</v>
      </c>
      <c r="HJ115" s="34">
        <v>0</v>
      </c>
      <c r="HK115" s="34">
        <v>0</v>
      </c>
      <c r="HL115" s="34">
        <v>0</v>
      </c>
      <c r="HM115" s="34">
        <v>0</v>
      </c>
      <c r="HN115" s="34">
        <v>1</v>
      </c>
      <c r="HO115" s="34">
        <v>0</v>
      </c>
      <c r="HP115" s="34">
        <v>0</v>
      </c>
      <c r="HQ115" s="34">
        <v>0</v>
      </c>
      <c r="HR115" s="34">
        <v>0</v>
      </c>
      <c r="HS115" s="34">
        <v>0</v>
      </c>
      <c r="HT115" s="34">
        <v>0</v>
      </c>
      <c r="HU115" s="34">
        <v>0</v>
      </c>
      <c r="HV115" s="34">
        <v>0</v>
      </c>
      <c r="HW115" s="34">
        <v>0</v>
      </c>
      <c r="HX115" s="34">
        <v>1</v>
      </c>
      <c r="HY115" s="34">
        <v>0</v>
      </c>
      <c r="HZ115" s="34">
        <v>0</v>
      </c>
      <c r="IA115" s="34">
        <v>0</v>
      </c>
      <c r="IB115" s="34">
        <v>0</v>
      </c>
      <c r="IC115" s="34">
        <v>1</v>
      </c>
      <c r="ID115" s="34">
        <v>1</v>
      </c>
      <c r="IE115" s="34">
        <v>1</v>
      </c>
      <c r="IF115" s="34">
        <v>1</v>
      </c>
      <c r="IG115" s="34">
        <v>0</v>
      </c>
      <c r="IH115" s="34">
        <v>0</v>
      </c>
      <c r="II115" s="34">
        <v>0</v>
      </c>
      <c r="IJ115" s="34">
        <v>0</v>
      </c>
      <c r="IK115" s="34">
        <v>0</v>
      </c>
      <c r="IL115" s="34">
        <v>0</v>
      </c>
      <c r="IM115" s="34">
        <v>0</v>
      </c>
      <c r="IN115" s="34">
        <v>1</v>
      </c>
      <c r="IO115" s="34">
        <v>0</v>
      </c>
      <c r="IP115" s="34">
        <v>0</v>
      </c>
      <c r="IQ115" s="34">
        <v>0</v>
      </c>
      <c r="IR115" s="34">
        <v>0</v>
      </c>
      <c r="IS115" s="34">
        <v>0</v>
      </c>
      <c r="IT115" s="34">
        <v>0</v>
      </c>
      <c r="IU115" s="34">
        <v>0</v>
      </c>
      <c r="IV115" s="34">
        <v>0</v>
      </c>
      <c r="IW115" s="34">
        <v>0</v>
      </c>
      <c r="IX115" s="34">
        <v>0</v>
      </c>
      <c r="IY115" s="34">
        <v>0</v>
      </c>
      <c r="IZ115" s="34">
        <v>0</v>
      </c>
      <c r="JA115" s="34">
        <v>0</v>
      </c>
      <c r="JB115" s="34">
        <v>1</v>
      </c>
      <c r="JC115" s="34">
        <v>1</v>
      </c>
      <c r="JD115" s="34">
        <v>1</v>
      </c>
      <c r="JE115" s="34">
        <v>2</v>
      </c>
      <c r="JF115" s="34">
        <v>1</v>
      </c>
      <c r="JG115" s="34">
        <v>1</v>
      </c>
      <c r="JH115" s="46">
        <v>2</v>
      </c>
      <c r="JI115" s="46">
        <v>1</v>
      </c>
      <c r="JJ115" s="46">
        <v>1</v>
      </c>
      <c r="JK115" s="46">
        <v>2</v>
      </c>
      <c r="JL115" s="35">
        <v>2</v>
      </c>
      <c r="JM115" s="35">
        <v>2</v>
      </c>
      <c r="JN115" s="46">
        <v>2</v>
      </c>
      <c r="JO115" s="46">
        <v>2</v>
      </c>
      <c r="JP115" s="35">
        <v>1</v>
      </c>
      <c r="JQ115" s="35">
        <v>2</v>
      </c>
      <c r="JR115" s="46">
        <v>1</v>
      </c>
      <c r="JS115" s="35">
        <v>0</v>
      </c>
      <c r="JT115" s="35">
        <v>1</v>
      </c>
      <c r="JU115" s="35">
        <v>3</v>
      </c>
      <c r="JV115" s="35">
        <v>1</v>
      </c>
      <c r="JW115" s="35">
        <v>1</v>
      </c>
      <c r="JX115" s="35">
        <v>1</v>
      </c>
      <c r="JY115" s="35">
        <v>1</v>
      </c>
      <c r="JZ115" s="35">
        <v>3</v>
      </c>
      <c r="KA115" s="35">
        <v>3</v>
      </c>
      <c r="KB115" s="35">
        <v>1</v>
      </c>
      <c r="KC115" s="35">
        <v>0</v>
      </c>
      <c r="KD115" s="46">
        <v>0</v>
      </c>
      <c r="KE115" s="35">
        <v>0</v>
      </c>
      <c r="KF115" s="35">
        <v>1</v>
      </c>
      <c r="KG115" s="36">
        <v>1</v>
      </c>
      <c r="KH115" s="36">
        <v>1</v>
      </c>
      <c r="KI115" s="36">
        <v>1</v>
      </c>
      <c r="KJ115" s="36">
        <v>1</v>
      </c>
      <c r="KK115" s="36">
        <v>1</v>
      </c>
      <c r="KL115" s="36">
        <v>1</v>
      </c>
      <c r="KM115" s="36">
        <v>1</v>
      </c>
      <c r="KN115" s="36">
        <v>1</v>
      </c>
      <c r="KO115" s="36"/>
      <c r="KP115" s="36">
        <v>3</v>
      </c>
      <c r="KQ115" s="36">
        <v>3</v>
      </c>
      <c r="KR115" s="36">
        <v>3</v>
      </c>
      <c r="KS115" s="36">
        <v>1</v>
      </c>
      <c r="KT115" s="36">
        <v>1</v>
      </c>
      <c r="KU115" s="36">
        <v>0</v>
      </c>
      <c r="KV115" s="36">
        <v>3</v>
      </c>
      <c r="KW115" s="36">
        <v>0</v>
      </c>
      <c r="KX115" s="36">
        <v>1</v>
      </c>
      <c r="KY115" s="36">
        <v>0</v>
      </c>
      <c r="KZ115" s="36">
        <v>1</v>
      </c>
      <c r="LA115" s="36">
        <v>0</v>
      </c>
      <c r="LB115" s="36">
        <v>3</v>
      </c>
      <c r="LC115" s="36">
        <v>0</v>
      </c>
      <c r="LD115" s="36">
        <v>1</v>
      </c>
      <c r="LE115" s="36">
        <v>0</v>
      </c>
      <c r="LF115" s="36">
        <v>1</v>
      </c>
      <c r="LG115" s="36">
        <v>2</v>
      </c>
      <c r="LH115" s="36">
        <v>1</v>
      </c>
      <c r="LI115" s="36">
        <v>0</v>
      </c>
      <c r="LJ115" s="36">
        <v>1</v>
      </c>
      <c r="LK115" s="36">
        <v>0</v>
      </c>
      <c r="LL115" s="36">
        <v>1</v>
      </c>
      <c r="LM115" s="36">
        <v>1</v>
      </c>
      <c r="LN115" s="36">
        <v>1</v>
      </c>
      <c r="LO115" s="36">
        <v>1</v>
      </c>
      <c r="LP115" s="36">
        <v>1</v>
      </c>
      <c r="LQ115" s="36">
        <v>0</v>
      </c>
      <c r="LR115" s="36">
        <v>0</v>
      </c>
      <c r="LS115" s="36">
        <v>1</v>
      </c>
      <c r="LT115" s="36">
        <v>1</v>
      </c>
      <c r="LU115" s="36">
        <v>1</v>
      </c>
      <c r="LV115" s="36">
        <v>1</v>
      </c>
      <c r="LW115" s="36">
        <v>1</v>
      </c>
      <c r="LX115" s="36">
        <v>1</v>
      </c>
      <c r="LY115" s="36">
        <v>0</v>
      </c>
      <c r="LZ115" s="36">
        <v>1</v>
      </c>
      <c r="MA115" s="36">
        <v>1</v>
      </c>
      <c r="MB115" s="36">
        <v>1</v>
      </c>
      <c r="MC115" s="36">
        <v>2</v>
      </c>
      <c r="MD115" s="36">
        <v>1</v>
      </c>
      <c r="ME115" s="36">
        <v>3</v>
      </c>
      <c r="MF115" s="36">
        <v>1</v>
      </c>
      <c r="MG115" s="36">
        <v>1</v>
      </c>
      <c r="MH115" s="36">
        <v>1</v>
      </c>
      <c r="MI115" s="36">
        <v>2</v>
      </c>
      <c r="MJ115" s="36">
        <v>1</v>
      </c>
      <c r="MK115" s="36">
        <v>1</v>
      </c>
      <c r="ML115" s="36">
        <v>2</v>
      </c>
      <c r="MM115" s="36">
        <v>1</v>
      </c>
      <c r="MN115" s="36">
        <v>1</v>
      </c>
      <c r="MO115" s="36">
        <v>1</v>
      </c>
      <c r="MP115" s="36">
        <v>1</v>
      </c>
      <c r="MQ115" s="36">
        <v>1</v>
      </c>
      <c r="MR115" s="36">
        <v>1</v>
      </c>
      <c r="MS115" s="36">
        <v>1</v>
      </c>
      <c r="MT115" s="36">
        <v>1</v>
      </c>
      <c r="MU115" s="36">
        <v>1</v>
      </c>
      <c r="MV115" s="36">
        <v>0</v>
      </c>
      <c r="MW115" s="36">
        <v>1</v>
      </c>
      <c r="MX115" s="36"/>
      <c r="MY115" s="37">
        <v>1</v>
      </c>
      <c r="MZ115" s="37">
        <v>1</v>
      </c>
      <c r="NA115" s="37">
        <v>1</v>
      </c>
      <c r="NB115" s="37">
        <v>1</v>
      </c>
      <c r="NC115" s="37">
        <v>1</v>
      </c>
      <c r="ND115" s="37">
        <v>0</v>
      </c>
      <c r="NE115" s="46">
        <v>1</v>
      </c>
      <c r="NF115" s="46">
        <v>0</v>
      </c>
      <c r="NG115" s="37">
        <v>0</v>
      </c>
      <c r="NH115" s="37">
        <v>1</v>
      </c>
      <c r="NI115" s="37">
        <v>1</v>
      </c>
      <c r="NJ115" s="37">
        <v>1</v>
      </c>
    </row>
    <row r="116" spans="1:374" x14ac:dyDescent="0.25">
      <c r="A116" s="2">
        <v>178</v>
      </c>
      <c r="B116" s="2" t="s">
        <v>114</v>
      </c>
      <c r="C116" s="31">
        <v>44076.70416666667</v>
      </c>
      <c r="D116" s="32" t="s">
        <v>585</v>
      </c>
      <c r="E116" s="32" t="s">
        <v>590</v>
      </c>
      <c r="F116" s="32" t="s">
        <v>587</v>
      </c>
      <c r="G116" s="32" t="s">
        <v>591</v>
      </c>
      <c r="H116" s="33" t="s">
        <v>270</v>
      </c>
      <c r="I116" s="33" t="s">
        <v>325</v>
      </c>
      <c r="J116" s="33" t="s">
        <v>592</v>
      </c>
      <c r="K116" s="33">
        <v>1</v>
      </c>
      <c r="L116" s="33">
        <v>79</v>
      </c>
      <c r="M116" s="33">
        <v>4</v>
      </c>
      <c r="N116" s="33"/>
      <c r="O116" s="33"/>
      <c r="P116" s="33"/>
      <c r="Q116" s="33">
        <v>2</v>
      </c>
      <c r="R116" s="33"/>
      <c r="S116" s="33"/>
      <c r="T116" s="33"/>
      <c r="U116" s="33"/>
      <c r="V116" s="33"/>
      <c r="W116" s="33"/>
      <c r="X116" s="33"/>
      <c r="Y116" s="33"/>
      <c r="Z116" s="33"/>
      <c r="AA116" s="33"/>
      <c r="AB116" s="33"/>
      <c r="AC116" s="33"/>
      <c r="AD116" s="33"/>
      <c r="AE116" s="33"/>
      <c r="AF116" s="33"/>
      <c r="AG116" s="33"/>
      <c r="AH116" s="33"/>
      <c r="AI116" s="33"/>
      <c r="AJ116" s="33"/>
      <c r="AK116" s="33">
        <v>9</v>
      </c>
      <c r="AL116" s="33"/>
      <c r="AM116" s="33"/>
      <c r="AN116" s="33"/>
      <c r="AO116" s="33"/>
      <c r="AP116" s="33"/>
      <c r="AQ116" s="33"/>
      <c r="AR116" s="33"/>
      <c r="AS116" s="33"/>
      <c r="AT116" s="33"/>
      <c r="AU116" s="33"/>
      <c r="AV116" s="33"/>
      <c r="AW116" s="33">
        <v>1</v>
      </c>
      <c r="AX116" s="33">
        <v>1</v>
      </c>
      <c r="AY116" s="33">
        <v>0</v>
      </c>
      <c r="AZ116" s="34">
        <v>1</v>
      </c>
      <c r="BA116" s="34">
        <v>1</v>
      </c>
      <c r="BB116" s="34">
        <v>0</v>
      </c>
      <c r="BC116" s="34">
        <v>0</v>
      </c>
      <c r="BD116" s="34">
        <v>0</v>
      </c>
      <c r="BE116" s="34">
        <v>0</v>
      </c>
      <c r="BF116" s="34">
        <v>0</v>
      </c>
      <c r="BG116" s="34">
        <v>0</v>
      </c>
      <c r="BH116" s="34">
        <v>0</v>
      </c>
      <c r="BI116" s="34">
        <v>0</v>
      </c>
      <c r="BJ116" s="34">
        <v>0</v>
      </c>
      <c r="BK116" s="34">
        <v>0</v>
      </c>
      <c r="BL116" s="34">
        <v>0</v>
      </c>
      <c r="BM116" s="34"/>
      <c r="BN116" s="34">
        <v>0</v>
      </c>
      <c r="BO116" s="34">
        <v>0</v>
      </c>
      <c r="BP116" s="34">
        <v>0</v>
      </c>
      <c r="BQ116" s="34">
        <v>0</v>
      </c>
      <c r="BR116" s="34">
        <v>0</v>
      </c>
      <c r="BS116" s="34">
        <v>0</v>
      </c>
      <c r="BT116" s="34">
        <v>0</v>
      </c>
      <c r="BU116" s="34">
        <v>0</v>
      </c>
      <c r="BV116" s="34">
        <v>0</v>
      </c>
      <c r="BW116" s="34">
        <v>1</v>
      </c>
      <c r="BX116" s="34">
        <v>1</v>
      </c>
      <c r="BY116" s="34">
        <v>0</v>
      </c>
      <c r="BZ116" s="34">
        <v>0</v>
      </c>
      <c r="CA116" s="34">
        <v>0</v>
      </c>
      <c r="CB116" s="34">
        <v>0</v>
      </c>
      <c r="CC116" s="34">
        <v>0</v>
      </c>
      <c r="CD116" s="34">
        <v>0</v>
      </c>
      <c r="CE116" s="34">
        <v>0</v>
      </c>
      <c r="CF116" s="34">
        <v>0</v>
      </c>
      <c r="CG116" s="34">
        <v>0</v>
      </c>
      <c r="CH116" s="34">
        <v>1</v>
      </c>
      <c r="CI116" s="34">
        <v>0</v>
      </c>
      <c r="CJ116" s="34">
        <v>0</v>
      </c>
      <c r="CK116" s="34">
        <v>0</v>
      </c>
      <c r="CL116" s="34">
        <v>0</v>
      </c>
      <c r="CM116" s="34">
        <v>0</v>
      </c>
      <c r="CN116" s="34">
        <v>0</v>
      </c>
      <c r="CO116" s="34">
        <v>0</v>
      </c>
      <c r="CP116" s="34">
        <v>0</v>
      </c>
      <c r="CQ116" s="34">
        <v>0</v>
      </c>
      <c r="CR116" s="34">
        <v>0</v>
      </c>
      <c r="CS116" s="34">
        <v>0</v>
      </c>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v>1</v>
      </c>
      <c r="DQ116" s="34">
        <v>1</v>
      </c>
      <c r="DR116" s="34">
        <v>1</v>
      </c>
      <c r="DS116" s="34">
        <v>1</v>
      </c>
      <c r="DT116" s="34">
        <v>0</v>
      </c>
      <c r="DU116" s="34">
        <v>1</v>
      </c>
      <c r="DV116" s="34">
        <v>0</v>
      </c>
      <c r="DW116" s="34">
        <v>0</v>
      </c>
      <c r="DX116" s="34">
        <v>0</v>
      </c>
      <c r="DY116" s="34">
        <v>0</v>
      </c>
      <c r="DZ116" s="34">
        <v>1</v>
      </c>
      <c r="EA116" s="34">
        <v>0</v>
      </c>
      <c r="EB116" s="34">
        <v>0</v>
      </c>
      <c r="EC116" s="34">
        <v>1</v>
      </c>
      <c r="ED116" s="34">
        <v>1</v>
      </c>
      <c r="EE116" s="34">
        <v>1</v>
      </c>
      <c r="EF116" s="34">
        <v>0</v>
      </c>
      <c r="EG116" s="34">
        <v>0</v>
      </c>
      <c r="EH116" s="34">
        <v>0</v>
      </c>
      <c r="EI116" s="34">
        <v>0</v>
      </c>
      <c r="EJ116" s="34">
        <v>1</v>
      </c>
      <c r="EK116" s="34">
        <v>0</v>
      </c>
      <c r="EL116" s="34">
        <v>0</v>
      </c>
      <c r="EM116" s="34"/>
      <c r="EN116" s="34">
        <v>0</v>
      </c>
      <c r="EO116" s="34">
        <v>0</v>
      </c>
      <c r="EP116" s="34">
        <v>0</v>
      </c>
      <c r="EQ116" s="34">
        <v>0</v>
      </c>
      <c r="ER116" s="34">
        <v>0</v>
      </c>
      <c r="ES116" s="34">
        <v>0</v>
      </c>
      <c r="ET116" s="34">
        <v>0</v>
      </c>
      <c r="EU116" s="34">
        <v>0</v>
      </c>
      <c r="EV116" s="34">
        <v>0</v>
      </c>
      <c r="EW116" s="34">
        <v>0</v>
      </c>
      <c r="EX116" s="34">
        <v>0</v>
      </c>
      <c r="EY116" s="34">
        <v>0</v>
      </c>
      <c r="EZ116" s="34">
        <v>0</v>
      </c>
      <c r="FA116" s="34">
        <v>1</v>
      </c>
      <c r="FB116" s="34">
        <v>1</v>
      </c>
      <c r="FC116" s="34">
        <v>0</v>
      </c>
      <c r="FD116" s="34">
        <v>0</v>
      </c>
      <c r="FE116" s="34">
        <v>0</v>
      </c>
      <c r="FF116" s="34">
        <v>0</v>
      </c>
      <c r="FG116" s="34">
        <v>1</v>
      </c>
      <c r="FH116" s="34">
        <v>0</v>
      </c>
      <c r="FI116" s="34">
        <v>0</v>
      </c>
      <c r="FJ116" s="34">
        <v>0</v>
      </c>
      <c r="FK116" s="34">
        <v>0</v>
      </c>
      <c r="FL116" s="34">
        <v>1</v>
      </c>
      <c r="FM116" s="34">
        <v>0</v>
      </c>
      <c r="FN116" s="34">
        <v>0</v>
      </c>
      <c r="FO116" s="34">
        <v>0</v>
      </c>
      <c r="FP116" s="34">
        <v>0</v>
      </c>
      <c r="FQ116" s="34">
        <v>0</v>
      </c>
      <c r="FR116" s="34">
        <v>0</v>
      </c>
      <c r="FS116" s="34">
        <v>0</v>
      </c>
      <c r="FT116" s="34">
        <v>0</v>
      </c>
      <c r="FU116" s="34">
        <v>0</v>
      </c>
      <c r="FV116" s="34">
        <v>0</v>
      </c>
      <c r="FW116" s="34">
        <v>1</v>
      </c>
      <c r="FX116" s="34">
        <v>1</v>
      </c>
      <c r="FY116" s="34">
        <v>1</v>
      </c>
      <c r="FZ116" s="34">
        <v>0</v>
      </c>
      <c r="GA116" s="34">
        <v>0</v>
      </c>
      <c r="GB116" s="34">
        <v>0</v>
      </c>
      <c r="GC116" s="34">
        <v>0</v>
      </c>
      <c r="GD116" s="34">
        <v>0</v>
      </c>
      <c r="GE116" s="34">
        <v>0</v>
      </c>
      <c r="GF116" s="34">
        <v>0</v>
      </c>
      <c r="GG116" s="34">
        <v>0</v>
      </c>
      <c r="GH116" s="34">
        <v>0</v>
      </c>
      <c r="GI116" s="34">
        <v>0</v>
      </c>
      <c r="GJ116" s="34">
        <v>0</v>
      </c>
      <c r="GK116" s="34">
        <v>0</v>
      </c>
      <c r="GL116" s="34">
        <v>0</v>
      </c>
      <c r="GM116" s="34">
        <v>0</v>
      </c>
      <c r="GN116" s="34">
        <v>0</v>
      </c>
      <c r="GO116" s="34">
        <v>0</v>
      </c>
      <c r="GP116" s="34">
        <v>0</v>
      </c>
      <c r="GQ116" s="34">
        <v>0</v>
      </c>
      <c r="GR116" s="34">
        <v>0</v>
      </c>
      <c r="GS116" s="34">
        <v>0</v>
      </c>
      <c r="GT116" s="34">
        <v>1</v>
      </c>
      <c r="GU116" s="34">
        <v>1</v>
      </c>
      <c r="GV116" s="34">
        <v>1</v>
      </c>
      <c r="GW116" s="34">
        <v>1</v>
      </c>
      <c r="GX116" s="34">
        <v>1</v>
      </c>
      <c r="GY116" s="34">
        <v>1</v>
      </c>
      <c r="GZ116" s="34">
        <v>1</v>
      </c>
      <c r="HA116" s="34">
        <v>0</v>
      </c>
      <c r="HB116" s="34">
        <v>0</v>
      </c>
      <c r="HC116" s="34">
        <v>0</v>
      </c>
      <c r="HD116" s="34">
        <v>0</v>
      </c>
      <c r="HE116" s="34">
        <v>0</v>
      </c>
      <c r="HF116" s="34">
        <v>0</v>
      </c>
      <c r="HG116" s="34">
        <v>0</v>
      </c>
      <c r="HH116" s="34">
        <v>0</v>
      </c>
      <c r="HI116" s="34">
        <v>0</v>
      </c>
      <c r="HJ116" s="34">
        <v>0</v>
      </c>
      <c r="HK116" s="34">
        <v>0</v>
      </c>
      <c r="HL116" s="34">
        <v>0</v>
      </c>
      <c r="HM116" s="34">
        <v>0</v>
      </c>
      <c r="HN116" s="34">
        <v>0</v>
      </c>
      <c r="HO116" s="34">
        <v>0</v>
      </c>
      <c r="HP116" s="34">
        <v>0</v>
      </c>
      <c r="HQ116" s="34">
        <v>0</v>
      </c>
      <c r="HR116" s="34">
        <v>0</v>
      </c>
      <c r="HS116" s="34">
        <v>0</v>
      </c>
      <c r="HT116" s="34">
        <v>0</v>
      </c>
      <c r="HU116" s="34">
        <v>0</v>
      </c>
      <c r="HV116" s="34">
        <v>0</v>
      </c>
      <c r="HW116" s="34">
        <v>0</v>
      </c>
      <c r="HX116" s="34">
        <v>1</v>
      </c>
      <c r="HY116" s="34">
        <v>0</v>
      </c>
      <c r="HZ116" s="34">
        <v>0</v>
      </c>
      <c r="IA116" s="34">
        <v>0</v>
      </c>
      <c r="IB116" s="34">
        <v>0</v>
      </c>
      <c r="IC116" s="34">
        <v>1</v>
      </c>
      <c r="ID116" s="34">
        <v>1</v>
      </c>
      <c r="IE116" s="34">
        <v>1</v>
      </c>
      <c r="IF116" s="34">
        <v>1</v>
      </c>
      <c r="IG116" s="34">
        <v>0</v>
      </c>
      <c r="IH116" s="34">
        <v>0</v>
      </c>
      <c r="II116" s="34">
        <v>0</v>
      </c>
      <c r="IJ116" s="34">
        <v>0</v>
      </c>
      <c r="IK116" s="34">
        <v>0</v>
      </c>
      <c r="IL116" s="34">
        <v>1</v>
      </c>
      <c r="IM116" s="34">
        <v>0</v>
      </c>
      <c r="IN116" s="34">
        <v>1</v>
      </c>
      <c r="IO116" s="34">
        <v>0</v>
      </c>
      <c r="IP116" s="34">
        <v>0</v>
      </c>
      <c r="IQ116" s="34">
        <v>0</v>
      </c>
      <c r="IR116" s="34">
        <v>0</v>
      </c>
      <c r="IS116" s="34">
        <v>0</v>
      </c>
      <c r="IT116" s="34">
        <v>0</v>
      </c>
      <c r="IU116" s="34">
        <v>0</v>
      </c>
      <c r="IV116" s="34">
        <v>0</v>
      </c>
      <c r="IW116" s="34">
        <v>0</v>
      </c>
      <c r="IX116" s="34">
        <v>0</v>
      </c>
      <c r="IY116" s="34">
        <v>0</v>
      </c>
      <c r="IZ116" s="34">
        <v>0</v>
      </c>
      <c r="JA116" s="34">
        <v>0</v>
      </c>
      <c r="JB116" s="34">
        <v>1</v>
      </c>
      <c r="JC116" s="34">
        <v>1</v>
      </c>
      <c r="JD116" s="34">
        <v>1</v>
      </c>
      <c r="JE116" s="34">
        <v>3</v>
      </c>
      <c r="JF116" s="34">
        <v>1</v>
      </c>
      <c r="JG116" s="34">
        <v>1</v>
      </c>
      <c r="JH116" s="46">
        <v>1</v>
      </c>
      <c r="JI116" s="46">
        <v>1</v>
      </c>
      <c r="JJ116" s="46">
        <v>1</v>
      </c>
      <c r="JK116" s="46">
        <v>2</v>
      </c>
      <c r="JL116" s="35">
        <v>1</v>
      </c>
      <c r="JM116" s="35">
        <v>2</v>
      </c>
      <c r="JN116" s="46">
        <v>1</v>
      </c>
      <c r="JO116" s="46">
        <v>2</v>
      </c>
      <c r="JP116" s="35">
        <v>1</v>
      </c>
      <c r="JQ116" s="35">
        <v>1</v>
      </c>
      <c r="JR116" s="46">
        <v>1</v>
      </c>
      <c r="JS116" s="35">
        <v>0</v>
      </c>
      <c r="JT116" s="35">
        <v>1</v>
      </c>
      <c r="JU116" s="35">
        <v>3</v>
      </c>
      <c r="JV116" s="35">
        <v>1</v>
      </c>
      <c r="JW116" s="35">
        <v>1</v>
      </c>
      <c r="JX116" s="35">
        <v>3</v>
      </c>
      <c r="JY116" s="35">
        <v>3</v>
      </c>
      <c r="JZ116" s="35">
        <v>3</v>
      </c>
      <c r="KA116" s="35">
        <v>3</v>
      </c>
      <c r="KB116" s="35">
        <v>1</v>
      </c>
      <c r="KC116" s="35">
        <v>1</v>
      </c>
      <c r="KD116" s="46">
        <v>1</v>
      </c>
      <c r="KE116" s="35">
        <v>1</v>
      </c>
      <c r="KF116" s="35">
        <v>1</v>
      </c>
      <c r="KG116" s="36">
        <v>1</v>
      </c>
      <c r="KH116" s="36">
        <v>1</v>
      </c>
      <c r="KI116" s="36">
        <v>1</v>
      </c>
      <c r="KJ116" s="36">
        <v>1</v>
      </c>
      <c r="KK116" s="36">
        <v>1</v>
      </c>
      <c r="KL116" s="36">
        <v>1</v>
      </c>
      <c r="KM116" s="36">
        <v>1</v>
      </c>
      <c r="KN116" s="36">
        <v>1</v>
      </c>
      <c r="KO116" s="36"/>
      <c r="KP116" s="36">
        <v>3</v>
      </c>
      <c r="KQ116" s="36">
        <v>3</v>
      </c>
      <c r="KR116" s="36">
        <v>3</v>
      </c>
      <c r="KS116" s="36">
        <v>1</v>
      </c>
      <c r="KT116" s="36">
        <v>1</v>
      </c>
      <c r="KU116" s="36">
        <v>0</v>
      </c>
      <c r="KV116" s="36">
        <v>1</v>
      </c>
      <c r="KW116" s="36">
        <v>0</v>
      </c>
      <c r="KX116" s="36">
        <v>1</v>
      </c>
      <c r="KY116" s="36">
        <v>0</v>
      </c>
      <c r="KZ116" s="36">
        <v>1</v>
      </c>
      <c r="LA116" s="36">
        <v>0</v>
      </c>
      <c r="LB116" s="36">
        <v>3</v>
      </c>
      <c r="LC116" s="36">
        <v>0</v>
      </c>
      <c r="LD116" s="36">
        <v>1</v>
      </c>
      <c r="LE116" s="36">
        <v>0</v>
      </c>
      <c r="LF116" s="36">
        <v>1</v>
      </c>
      <c r="LG116" s="36">
        <v>2</v>
      </c>
      <c r="LH116" s="36">
        <v>1</v>
      </c>
      <c r="LI116" s="36">
        <v>0</v>
      </c>
      <c r="LJ116" s="36">
        <v>1</v>
      </c>
      <c r="LK116" s="36">
        <v>0</v>
      </c>
      <c r="LL116" s="36">
        <v>1</v>
      </c>
      <c r="LM116" s="36">
        <v>1</v>
      </c>
      <c r="LN116" s="36">
        <v>1</v>
      </c>
      <c r="LO116" s="36">
        <v>1</v>
      </c>
      <c r="LP116" s="36">
        <v>1</v>
      </c>
      <c r="LQ116" s="36">
        <v>0</v>
      </c>
      <c r="LR116" s="36">
        <v>0</v>
      </c>
      <c r="LS116" s="36">
        <v>1</v>
      </c>
      <c r="LT116" s="36">
        <v>1</v>
      </c>
      <c r="LU116" s="36">
        <v>1</v>
      </c>
      <c r="LV116" s="36">
        <v>1</v>
      </c>
      <c r="LW116" s="36">
        <v>1</v>
      </c>
      <c r="LX116" s="36">
        <v>1</v>
      </c>
      <c r="LY116" s="36">
        <v>0</v>
      </c>
      <c r="LZ116" s="36">
        <v>1</v>
      </c>
      <c r="MA116" s="36">
        <v>1</v>
      </c>
      <c r="MB116" s="36">
        <v>1</v>
      </c>
      <c r="MC116" s="36">
        <v>1</v>
      </c>
      <c r="MD116" s="36">
        <v>1</v>
      </c>
      <c r="ME116" s="36">
        <v>1</v>
      </c>
      <c r="MF116" s="36">
        <v>1</v>
      </c>
      <c r="MG116" s="36">
        <v>1</v>
      </c>
      <c r="MH116" s="36">
        <v>1</v>
      </c>
      <c r="MI116" s="36">
        <v>2</v>
      </c>
      <c r="MJ116" s="36">
        <v>1</v>
      </c>
      <c r="MK116" s="36">
        <v>1</v>
      </c>
      <c r="ML116" s="36">
        <v>2</v>
      </c>
      <c r="MM116" s="36">
        <v>1</v>
      </c>
      <c r="MN116" s="36">
        <v>1</v>
      </c>
      <c r="MO116" s="36">
        <v>1</v>
      </c>
      <c r="MP116" s="36">
        <v>1</v>
      </c>
      <c r="MQ116" s="36">
        <v>1</v>
      </c>
      <c r="MR116" s="36">
        <v>1</v>
      </c>
      <c r="MS116" s="36">
        <v>1</v>
      </c>
      <c r="MT116" s="36">
        <v>1</v>
      </c>
      <c r="MU116" s="36">
        <v>1</v>
      </c>
      <c r="MV116" s="36">
        <v>0</v>
      </c>
      <c r="MW116" s="36">
        <v>1</v>
      </c>
      <c r="MX116" s="36"/>
      <c r="MY116" s="37">
        <v>1</v>
      </c>
      <c r="MZ116" s="37">
        <v>1</v>
      </c>
      <c r="NA116" s="37">
        <v>1</v>
      </c>
      <c r="NB116" s="37">
        <v>1</v>
      </c>
      <c r="NC116" s="37">
        <v>1</v>
      </c>
      <c r="ND116" s="37">
        <v>0</v>
      </c>
      <c r="NE116" s="46">
        <v>1</v>
      </c>
      <c r="NF116" s="46">
        <v>0</v>
      </c>
      <c r="NG116" s="37">
        <v>0</v>
      </c>
      <c r="NH116" s="37">
        <v>1</v>
      </c>
      <c r="NI116" s="37">
        <v>1</v>
      </c>
      <c r="NJ116" s="37">
        <v>1</v>
      </c>
    </row>
    <row r="117" spans="1:374" x14ac:dyDescent="0.25">
      <c r="A117" s="2">
        <v>179</v>
      </c>
      <c r="B117" s="2" t="s">
        <v>114</v>
      </c>
      <c r="C117" s="31">
        <v>44076.720138888886</v>
      </c>
      <c r="D117" s="32" t="s">
        <v>593</v>
      </c>
      <c r="E117" s="32" t="s">
        <v>594</v>
      </c>
      <c r="F117" s="32" t="s">
        <v>518</v>
      </c>
      <c r="G117" s="32" t="s">
        <v>595</v>
      </c>
      <c r="H117" s="33" t="s">
        <v>270</v>
      </c>
      <c r="I117" s="33" t="s">
        <v>325</v>
      </c>
      <c r="J117" s="33" t="s">
        <v>596</v>
      </c>
      <c r="K117" s="33">
        <v>2</v>
      </c>
      <c r="L117" s="33">
        <v>66</v>
      </c>
      <c r="M117" s="33">
        <v>4</v>
      </c>
      <c r="N117" s="33"/>
      <c r="O117" s="33"/>
      <c r="P117" s="33"/>
      <c r="Q117" s="33">
        <v>2</v>
      </c>
      <c r="R117" s="33"/>
      <c r="S117" s="33"/>
      <c r="T117" s="33"/>
      <c r="U117" s="33"/>
      <c r="V117" s="33"/>
      <c r="W117" s="33"/>
      <c r="X117" s="33"/>
      <c r="Y117" s="33"/>
      <c r="Z117" s="33"/>
      <c r="AA117" s="33"/>
      <c r="AB117" s="33"/>
      <c r="AC117" s="33"/>
      <c r="AD117" s="33"/>
      <c r="AE117" s="33"/>
      <c r="AF117" s="33"/>
      <c r="AG117" s="33"/>
      <c r="AH117" s="33"/>
      <c r="AI117" s="33"/>
      <c r="AJ117" s="33"/>
      <c r="AK117" s="33">
        <v>15</v>
      </c>
      <c r="AL117" s="33"/>
      <c r="AM117" s="33"/>
      <c r="AN117" s="33"/>
      <c r="AO117" s="33"/>
      <c r="AP117" s="33"/>
      <c r="AQ117" s="33"/>
      <c r="AR117" s="33"/>
      <c r="AS117" s="33"/>
      <c r="AT117" s="33"/>
      <c r="AU117" s="33"/>
      <c r="AV117" s="33"/>
      <c r="AW117" s="33">
        <v>1</v>
      </c>
      <c r="AX117" s="33">
        <v>1</v>
      </c>
      <c r="AY117" s="33">
        <v>1</v>
      </c>
      <c r="AZ117" s="34">
        <v>3</v>
      </c>
      <c r="BA117" s="34">
        <v>0</v>
      </c>
      <c r="BB117" s="34">
        <v>0</v>
      </c>
      <c r="BC117" s="34">
        <v>0</v>
      </c>
      <c r="BD117" s="34">
        <v>0</v>
      </c>
      <c r="BE117" s="34">
        <v>0</v>
      </c>
      <c r="BF117" s="34">
        <v>0</v>
      </c>
      <c r="BG117" s="34">
        <v>0</v>
      </c>
      <c r="BH117" s="34">
        <v>0</v>
      </c>
      <c r="BI117" s="34">
        <v>0</v>
      </c>
      <c r="BJ117" s="34">
        <v>0</v>
      </c>
      <c r="BK117" s="34">
        <v>0</v>
      </c>
      <c r="BL117" s="34">
        <v>0</v>
      </c>
      <c r="BM117" s="34"/>
      <c r="BN117" s="34">
        <v>0</v>
      </c>
      <c r="BO117" s="34">
        <v>0</v>
      </c>
      <c r="BP117" s="34">
        <v>0</v>
      </c>
      <c r="BQ117" s="34">
        <v>0</v>
      </c>
      <c r="BR117" s="34">
        <v>0</v>
      </c>
      <c r="BS117" s="34">
        <v>0</v>
      </c>
      <c r="BT117" s="34">
        <v>0</v>
      </c>
      <c r="BU117" s="34">
        <v>0</v>
      </c>
      <c r="BV117" s="34">
        <v>0</v>
      </c>
      <c r="BW117" s="34">
        <v>1</v>
      </c>
      <c r="BX117" s="34">
        <v>0</v>
      </c>
      <c r="BY117" s="34">
        <v>0</v>
      </c>
      <c r="BZ117" s="34">
        <v>0</v>
      </c>
      <c r="CA117" s="34">
        <v>0</v>
      </c>
      <c r="CB117" s="34">
        <v>0</v>
      </c>
      <c r="CC117" s="34">
        <v>0</v>
      </c>
      <c r="CD117" s="34">
        <v>0</v>
      </c>
      <c r="CE117" s="34">
        <v>0</v>
      </c>
      <c r="CF117" s="34">
        <v>0</v>
      </c>
      <c r="CG117" s="34">
        <v>0</v>
      </c>
      <c r="CH117" s="34">
        <v>1</v>
      </c>
      <c r="CI117" s="34">
        <v>0</v>
      </c>
      <c r="CJ117" s="34">
        <v>0</v>
      </c>
      <c r="CK117" s="34">
        <v>0</v>
      </c>
      <c r="CL117" s="34">
        <v>0</v>
      </c>
      <c r="CM117" s="34">
        <v>0</v>
      </c>
      <c r="CN117" s="34">
        <v>0</v>
      </c>
      <c r="CO117" s="34">
        <v>0</v>
      </c>
      <c r="CP117" s="34">
        <v>0</v>
      </c>
      <c r="CQ117" s="34">
        <v>0</v>
      </c>
      <c r="CR117" s="34">
        <v>0</v>
      </c>
      <c r="CS117" s="34">
        <v>0</v>
      </c>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v>1</v>
      </c>
      <c r="DQ117" s="34">
        <v>1</v>
      </c>
      <c r="DR117" s="34">
        <v>0</v>
      </c>
      <c r="DS117" s="34">
        <v>1</v>
      </c>
      <c r="DT117" s="34">
        <v>0</v>
      </c>
      <c r="DU117" s="34">
        <v>1</v>
      </c>
      <c r="DV117" s="34">
        <v>0</v>
      </c>
      <c r="DW117" s="34">
        <v>0</v>
      </c>
      <c r="DX117" s="34">
        <v>0</v>
      </c>
      <c r="DY117" s="34">
        <v>0</v>
      </c>
      <c r="DZ117" s="34">
        <v>1</v>
      </c>
      <c r="EA117" s="34">
        <v>0</v>
      </c>
      <c r="EB117" s="34">
        <v>1</v>
      </c>
      <c r="EC117" s="34">
        <v>1</v>
      </c>
      <c r="ED117" s="34">
        <v>1</v>
      </c>
      <c r="EE117" s="34">
        <v>1</v>
      </c>
      <c r="EF117" s="34">
        <v>0</v>
      </c>
      <c r="EG117" s="34">
        <v>0</v>
      </c>
      <c r="EH117" s="34">
        <v>0</v>
      </c>
      <c r="EI117" s="34">
        <v>0</v>
      </c>
      <c r="EJ117" s="34">
        <v>1</v>
      </c>
      <c r="EK117" s="34">
        <v>0</v>
      </c>
      <c r="EL117" s="34">
        <v>0</v>
      </c>
      <c r="EM117" s="34"/>
      <c r="EN117" s="34">
        <v>0</v>
      </c>
      <c r="EO117" s="34">
        <v>0</v>
      </c>
      <c r="EP117" s="34">
        <v>1</v>
      </c>
      <c r="EQ117" s="34">
        <v>0</v>
      </c>
      <c r="ER117" s="34">
        <v>0</v>
      </c>
      <c r="ES117" s="34">
        <v>0</v>
      </c>
      <c r="ET117" s="34">
        <v>0</v>
      </c>
      <c r="EU117" s="34">
        <v>0</v>
      </c>
      <c r="EV117" s="34">
        <v>0</v>
      </c>
      <c r="EW117" s="34">
        <v>0</v>
      </c>
      <c r="EX117" s="34">
        <v>0</v>
      </c>
      <c r="EY117" s="34">
        <v>0</v>
      </c>
      <c r="EZ117" s="34">
        <v>0</v>
      </c>
      <c r="FA117" s="34">
        <v>1</v>
      </c>
      <c r="FB117" s="34">
        <v>1</v>
      </c>
      <c r="FC117" s="34">
        <v>0</v>
      </c>
      <c r="FD117" s="34">
        <v>0</v>
      </c>
      <c r="FE117" s="34">
        <v>0</v>
      </c>
      <c r="FF117" s="34">
        <v>0</v>
      </c>
      <c r="FG117" s="34">
        <v>0</v>
      </c>
      <c r="FH117" s="34">
        <v>0</v>
      </c>
      <c r="FI117" s="34">
        <v>0</v>
      </c>
      <c r="FJ117" s="34">
        <v>0</v>
      </c>
      <c r="FK117" s="34">
        <v>0</v>
      </c>
      <c r="FL117" s="34">
        <v>0</v>
      </c>
      <c r="FM117" s="34">
        <v>0</v>
      </c>
      <c r="FN117" s="34">
        <v>0</v>
      </c>
      <c r="FO117" s="34">
        <v>0</v>
      </c>
      <c r="FP117" s="34">
        <v>0</v>
      </c>
      <c r="FQ117" s="34">
        <v>0</v>
      </c>
      <c r="FR117" s="34">
        <v>0</v>
      </c>
      <c r="FS117" s="34">
        <v>0</v>
      </c>
      <c r="FT117" s="34">
        <v>0</v>
      </c>
      <c r="FU117" s="34">
        <v>0</v>
      </c>
      <c r="FV117" s="34">
        <v>0</v>
      </c>
      <c r="FW117" s="34">
        <v>1</v>
      </c>
      <c r="FX117" s="34">
        <v>1</v>
      </c>
      <c r="FY117" s="34">
        <v>0</v>
      </c>
      <c r="FZ117" s="34">
        <v>0</v>
      </c>
      <c r="GA117" s="34">
        <v>0</v>
      </c>
      <c r="GB117" s="34">
        <v>0</v>
      </c>
      <c r="GC117" s="34">
        <v>0</v>
      </c>
      <c r="GD117" s="34">
        <v>0</v>
      </c>
      <c r="GE117" s="34">
        <v>0</v>
      </c>
      <c r="GF117" s="34">
        <v>0</v>
      </c>
      <c r="GG117" s="34">
        <v>0</v>
      </c>
      <c r="GH117" s="34">
        <v>0</v>
      </c>
      <c r="GI117" s="34">
        <v>0</v>
      </c>
      <c r="GJ117" s="34">
        <v>0</v>
      </c>
      <c r="GK117" s="34">
        <v>1</v>
      </c>
      <c r="GL117" s="34">
        <v>0</v>
      </c>
      <c r="GM117" s="34">
        <v>0</v>
      </c>
      <c r="GN117" s="34">
        <v>0</v>
      </c>
      <c r="GO117" s="34">
        <v>0</v>
      </c>
      <c r="GP117" s="34">
        <v>0</v>
      </c>
      <c r="GQ117" s="34">
        <v>0</v>
      </c>
      <c r="GR117" s="34">
        <v>0</v>
      </c>
      <c r="GS117" s="34">
        <v>1</v>
      </c>
      <c r="GT117" s="34">
        <v>1</v>
      </c>
      <c r="GU117" s="34">
        <v>1</v>
      </c>
      <c r="GV117" s="34">
        <v>1</v>
      </c>
      <c r="GW117" s="34">
        <v>1</v>
      </c>
      <c r="GX117" s="34">
        <v>1</v>
      </c>
      <c r="GY117" s="34">
        <v>1</v>
      </c>
      <c r="GZ117" s="34">
        <v>1</v>
      </c>
      <c r="HA117" s="34">
        <v>1</v>
      </c>
      <c r="HB117" s="34">
        <v>0</v>
      </c>
      <c r="HC117" s="34">
        <v>0</v>
      </c>
      <c r="HD117" s="34">
        <v>0</v>
      </c>
      <c r="HE117" s="34">
        <v>0</v>
      </c>
      <c r="HF117" s="34">
        <v>0</v>
      </c>
      <c r="HG117" s="34">
        <v>0</v>
      </c>
      <c r="HH117" s="34">
        <v>0</v>
      </c>
      <c r="HI117" s="34">
        <v>0</v>
      </c>
      <c r="HJ117" s="34">
        <v>0</v>
      </c>
      <c r="HK117" s="34">
        <v>0</v>
      </c>
      <c r="HL117" s="34">
        <v>0</v>
      </c>
      <c r="HM117" s="34">
        <v>0</v>
      </c>
      <c r="HN117" s="34">
        <v>0</v>
      </c>
      <c r="HO117" s="34">
        <v>0</v>
      </c>
      <c r="HP117" s="34">
        <v>0</v>
      </c>
      <c r="HQ117" s="34">
        <v>0</v>
      </c>
      <c r="HR117" s="34">
        <v>0</v>
      </c>
      <c r="HS117" s="34">
        <v>0</v>
      </c>
      <c r="HT117" s="34">
        <v>0</v>
      </c>
      <c r="HU117" s="34">
        <v>0</v>
      </c>
      <c r="HV117" s="34">
        <v>0</v>
      </c>
      <c r="HW117" s="34">
        <v>0</v>
      </c>
      <c r="HX117" s="34">
        <v>1</v>
      </c>
      <c r="HY117" s="34">
        <v>0</v>
      </c>
      <c r="HZ117" s="34">
        <v>0</v>
      </c>
      <c r="IA117" s="34">
        <v>1</v>
      </c>
      <c r="IB117" s="34">
        <v>1</v>
      </c>
      <c r="IC117" s="34">
        <v>1</v>
      </c>
      <c r="ID117" s="34">
        <v>1</v>
      </c>
      <c r="IE117" s="34">
        <v>3</v>
      </c>
      <c r="IF117" s="34">
        <v>1</v>
      </c>
      <c r="IG117" s="34">
        <v>1</v>
      </c>
      <c r="IH117" s="34">
        <v>0</v>
      </c>
      <c r="II117" s="34">
        <v>0</v>
      </c>
      <c r="IJ117" s="34">
        <v>0</v>
      </c>
      <c r="IK117" s="34">
        <v>0</v>
      </c>
      <c r="IL117" s="34">
        <v>1</v>
      </c>
      <c r="IM117" s="34">
        <v>0</v>
      </c>
      <c r="IN117" s="34">
        <v>0</v>
      </c>
      <c r="IO117" s="34">
        <v>0</v>
      </c>
      <c r="IP117" s="34">
        <v>0</v>
      </c>
      <c r="IQ117" s="34">
        <v>1</v>
      </c>
      <c r="IR117" s="34">
        <v>0</v>
      </c>
      <c r="IS117" s="34">
        <v>0</v>
      </c>
      <c r="IT117" s="34">
        <v>0</v>
      </c>
      <c r="IU117" s="34">
        <v>0</v>
      </c>
      <c r="IV117" s="34">
        <v>0</v>
      </c>
      <c r="IW117" s="34">
        <v>0</v>
      </c>
      <c r="IX117" s="34">
        <v>0</v>
      </c>
      <c r="IY117" s="34">
        <v>0</v>
      </c>
      <c r="IZ117" s="34">
        <v>0</v>
      </c>
      <c r="JA117" s="34">
        <v>0</v>
      </c>
      <c r="JB117" s="34">
        <v>1</v>
      </c>
      <c r="JC117" s="34">
        <v>0</v>
      </c>
      <c r="JD117" s="34">
        <v>3</v>
      </c>
      <c r="JE117" s="34">
        <v>1</v>
      </c>
      <c r="JF117" s="34">
        <v>1</v>
      </c>
      <c r="JG117" s="34">
        <v>1</v>
      </c>
      <c r="JH117" s="46">
        <v>1</v>
      </c>
      <c r="JI117" s="46">
        <v>2</v>
      </c>
      <c r="JJ117" s="46">
        <v>2</v>
      </c>
      <c r="JK117" s="46">
        <v>1</v>
      </c>
      <c r="JL117" s="35">
        <v>1</v>
      </c>
      <c r="JM117" s="35">
        <v>2</v>
      </c>
      <c r="JN117" s="46">
        <v>2</v>
      </c>
      <c r="JO117" s="46">
        <v>1</v>
      </c>
      <c r="JP117" s="35">
        <v>2</v>
      </c>
      <c r="JQ117" s="35">
        <v>2</v>
      </c>
      <c r="JR117" s="46">
        <v>1</v>
      </c>
      <c r="JS117" s="35">
        <v>0</v>
      </c>
      <c r="JT117" s="35">
        <v>1</v>
      </c>
      <c r="JU117" s="35">
        <v>3</v>
      </c>
      <c r="JV117" s="35">
        <v>1</v>
      </c>
      <c r="JW117" s="35">
        <v>1</v>
      </c>
      <c r="JX117" s="35">
        <v>2</v>
      </c>
      <c r="JY117" s="35">
        <v>1</v>
      </c>
      <c r="JZ117" s="35">
        <v>3</v>
      </c>
      <c r="KA117" s="35">
        <v>3</v>
      </c>
      <c r="KB117" s="35">
        <v>1</v>
      </c>
      <c r="KC117" s="35">
        <v>0</v>
      </c>
      <c r="KD117" s="46">
        <v>0</v>
      </c>
      <c r="KE117" s="35">
        <v>0</v>
      </c>
      <c r="KF117" s="35">
        <v>0</v>
      </c>
      <c r="KG117" s="36">
        <v>1</v>
      </c>
      <c r="KH117" s="36">
        <v>2</v>
      </c>
      <c r="KI117" s="36">
        <v>1</v>
      </c>
      <c r="KJ117" s="36">
        <v>1</v>
      </c>
      <c r="KK117" s="36">
        <v>1</v>
      </c>
      <c r="KL117" s="36">
        <v>1</v>
      </c>
      <c r="KM117" s="36">
        <v>1</v>
      </c>
      <c r="KN117" s="36">
        <v>3</v>
      </c>
      <c r="KO117" s="36"/>
      <c r="KP117" s="36">
        <v>1</v>
      </c>
      <c r="KQ117" s="36">
        <v>1</v>
      </c>
      <c r="KR117" s="36">
        <v>1</v>
      </c>
      <c r="KS117" s="36">
        <v>1</v>
      </c>
      <c r="KT117" s="36">
        <v>1</v>
      </c>
      <c r="KU117" s="36">
        <v>0</v>
      </c>
      <c r="KV117" s="36">
        <v>3</v>
      </c>
      <c r="KW117" s="36">
        <v>0</v>
      </c>
      <c r="KX117" s="36">
        <v>3</v>
      </c>
      <c r="KY117" s="36">
        <v>0</v>
      </c>
      <c r="KZ117" s="36">
        <v>3</v>
      </c>
      <c r="LA117" s="36">
        <v>0</v>
      </c>
      <c r="LB117" s="36">
        <v>3</v>
      </c>
      <c r="LC117" s="36">
        <v>0</v>
      </c>
      <c r="LD117" s="36">
        <v>1</v>
      </c>
      <c r="LE117" s="36">
        <v>0</v>
      </c>
      <c r="LF117" s="36">
        <v>1</v>
      </c>
      <c r="LG117" s="36">
        <v>1</v>
      </c>
      <c r="LH117" s="36">
        <v>1</v>
      </c>
      <c r="LI117" s="36">
        <v>0</v>
      </c>
      <c r="LJ117" s="36">
        <v>1</v>
      </c>
      <c r="LK117" s="36">
        <v>0</v>
      </c>
      <c r="LL117" s="36">
        <v>1</v>
      </c>
      <c r="LM117" s="36">
        <v>1</v>
      </c>
      <c r="LN117" s="36">
        <v>1</v>
      </c>
      <c r="LO117" s="36">
        <v>1</v>
      </c>
      <c r="LP117" s="36">
        <v>1</v>
      </c>
      <c r="LQ117" s="36">
        <v>1</v>
      </c>
      <c r="LR117" s="36">
        <v>0</v>
      </c>
      <c r="LS117" s="36">
        <v>1</v>
      </c>
      <c r="LT117" s="36">
        <v>1</v>
      </c>
      <c r="LU117" s="36">
        <v>1</v>
      </c>
      <c r="LV117" s="36">
        <v>1</v>
      </c>
      <c r="LW117" s="36">
        <v>1</v>
      </c>
      <c r="LX117" s="36">
        <v>1</v>
      </c>
      <c r="LY117" s="36">
        <v>0</v>
      </c>
      <c r="LZ117" s="36">
        <v>1</v>
      </c>
      <c r="MA117" s="36">
        <v>1</v>
      </c>
      <c r="MB117" s="36">
        <v>1</v>
      </c>
      <c r="MC117" s="36">
        <v>1</v>
      </c>
      <c r="MD117" s="36">
        <v>1</v>
      </c>
      <c r="ME117" s="36">
        <v>1</v>
      </c>
      <c r="MF117" s="36">
        <v>1</v>
      </c>
      <c r="MG117" s="36">
        <v>1</v>
      </c>
      <c r="MH117" s="36">
        <v>1</v>
      </c>
      <c r="MI117" s="36">
        <v>2</v>
      </c>
      <c r="MJ117" s="36">
        <v>1</v>
      </c>
      <c r="MK117" s="36">
        <v>0</v>
      </c>
      <c r="ML117" s="36">
        <v>3</v>
      </c>
      <c r="MM117" s="36">
        <v>1</v>
      </c>
      <c r="MN117" s="36">
        <v>1</v>
      </c>
      <c r="MO117" s="36">
        <v>1</v>
      </c>
      <c r="MP117" s="36">
        <v>1</v>
      </c>
      <c r="MQ117" s="36">
        <v>1</v>
      </c>
      <c r="MR117" s="36">
        <v>1</v>
      </c>
      <c r="MS117" s="36">
        <v>1</v>
      </c>
      <c r="MT117" s="36">
        <v>1</v>
      </c>
      <c r="MU117" s="36">
        <v>1</v>
      </c>
      <c r="MV117" s="36">
        <v>0</v>
      </c>
      <c r="MW117" s="36">
        <v>1</v>
      </c>
      <c r="MX117" s="36"/>
      <c r="MY117" s="37">
        <v>0</v>
      </c>
      <c r="MZ117" s="37">
        <v>1</v>
      </c>
      <c r="NA117" s="37">
        <v>1</v>
      </c>
      <c r="NB117" s="37">
        <v>1</v>
      </c>
      <c r="NC117" s="37">
        <v>0</v>
      </c>
      <c r="ND117" s="37">
        <v>0</v>
      </c>
      <c r="NE117" s="46">
        <v>1</v>
      </c>
      <c r="NF117" s="46">
        <v>0</v>
      </c>
      <c r="NG117" s="37">
        <v>0</v>
      </c>
      <c r="NH117" s="37">
        <v>1</v>
      </c>
      <c r="NI117" s="37">
        <v>1</v>
      </c>
      <c r="NJ117" s="37">
        <v>0</v>
      </c>
    </row>
    <row r="118" spans="1:374" x14ac:dyDescent="0.25">
      <c r="A118" s="2">
        <v>180</v>
      </c>
      <c r="B118" s="2" t="s">
        <v>114</v>
      </c>
      <c r="C118" s="31">
        <v>44084.4</v>
      </c>
      <c r="D118" s="32" t="s">
        <v>379</v>
      </c>
      <c r="E118" s="32" t="s">
        <v>597</v>
      </c>
      <c r="F118" s="32" t="s">
        <v>598</v>
      </c>
      <c r="G118" s="32" t="s">
        <v>599</v>
      </c>
      <c r="H118" s="33" t="s">
        <v>156</v>
      </c>
      <c r="I118" s="33" t="s">
        <v>390</v>
      </c>
      <c r="J118" s="33" t="s">
        <v>600</v>
      </c>
      <c r="K118" s="33">
        <v>2</v>
      </c>
      <c r="L118" s="33">
        <v>147</v>
      </c>
      <c r="M118" s="33">
        <v>6</v>
      </c>
      <c r="N118" s="33"/>
      <c r="O118" s="33"/>
      <c r="P118" s="33"/>
      <c r="Q118" s="33"/>
      <c r="R118" s="33"/>
      <c r="S118" s="33">
        <v>4</v>
      </c>
      <c r="T118" s="33"/>
      <c r="U118" s="33"/>
      <c r="V118" s="33"/>
      <c r="W118" s="33"/>
      <c r="X118" s="33"/>
      <c r="Y118" s="33"/>
      <c r="Z118" s="33"/>
      <c r="AA118" s="33"/>
      <c r="AB118" s="33"/>
      <c r="AC118" s="33"/>
      <c r="AD118" s="33"/>
      <c r="AE118" s="33"/>
      <c r="AF118" s="33"/>
      <c r="AG118" s="33"/>
      <c r="AH118" s="33"/>
      <c r="AI118" s="33"/>
      <c r="AJ118" s="33"/>
      <c r="AK118" s="33"/>
      <c r="AL118" s="33"/>
      <c r="AM118" s="33"/>
      <c r="AN118" s="33"/>
      <c r="AO118" s="33"/>
      <c r="AP118" s="33"/>
      <c r="AQ118" s="33"/>
      <c r="AR118" s="33"/>
      <c r="AS118" s="33">
        <v>3</v>
      </c>
      <c r="AT118" s="33"/>
      <c r="AU118" s="33"/>
      <c r="AV118" s="33"/>
      <c r="AW118" s="33">
        <v>2</v>
      </c>
      <c r="AX118" s="33">
        <v>2</v>
      </c>
      <c r="AY118" s="33">
        <v>0</v>
      </c>
      <c r="AZ118" s="34">
        <v>1</v>
      </c>
      <c r="BA118" s="34">
        <v>1</v>
      </c>
      <c r="BB118" s="34">
        <v>0</v>
      </c>
      <c r="BC118" s="34">
        <v>0</v>
      </c>
      <c r="BD118" s="34">
        <v>0</v>
      </c>
      <c r="BE118" s="34">
        <v>1</v>
      </c>
      <c r="BF118" s="34">
        <v>0</v>
      </c>
      <c r="BG118" s="34">
        <v>0</v>
      </c>
      <c r="BH118" s="34">
        <v>0</v>
      </c>
      <c r="BI118" s="34">
        <v>0</v>
      </c>
      <c r="BJ118" s="34">
        <v>1</v>
      </c>
      <c r="BK118" s="34">
        <v>1</v>
      </c>
      <c r="BL118" s="34">
        <v>1</v>
      </c>
      <c r="BM118" s="34"/>
      <c r="BN118" s="34">
        <v>1</v>
      </c>
      <c r="BO118" s="34">
        <v>0</v>
      </c>
      <c r="BP118" s="34">
        <v>0</v>
      </c>
      <c r="BQ118" s="34">
        <v>1</v>
      </c>
      <c r="BR118" s="34">
        <v>0</v>
      </c>
      <c r="BS118" s="34">
        <v>1</v>
      </c>
      <c r="BT118" s="34">
        <v>0</v>
      </c>
      <c r="BU118" s="34">
        <v>0</v>
      </c>
      <c r="BV118" s="34">
        <v>0</v>
      </c>
      <c r="BW118" s="34">
        <v>1</v>
      </c>
      <c r="BX118" s="34">
        <v>0</v>
      </c>
      <c r="BY118" s="34">
        <v>0</v>
      </c>
      <c r="BZ118" s="34">
        <v>0</v>
      </c>
      <c r="CA118" s="34">
        <v>0</v>
      </c>
      <c r="CB118" s="34">
        <v>0</v>
      </c>
      <c r="CC118" s="34">
        <v>1</v>
      </c>
      <c r="CD118" s="34">
        <v>0</v>
      </c>
      <c r="CE118" s="34">
        <v>0</v>
      </c>
      <c r="CF118" s="34">
        <v>0</v>
      </c>
      <c r="CG118" s="34">
        <v>0</v>
      </c>
      <c r="CH118" s="34">
        <v>1</v>
      </c>
      <c r="CI118" s="34">
        <v>0</v>
      </c>
      <c r="CJ118" s="34">
        <v>0</v>
      </c>
      <c r="CK118" s="34">
        <v>0</v>
      </c>
      <c r="CL118" s="34">
        <v>0</v>
      </c>
      <c r="CM118" s="34">
        <v>0</v>
      </c>
      <c r="CN118" s="34">
        <v>0</v>
      </c>
      <c r="CO118" s="34">
        <v>0</v>
      </c>
      <c r="CP118" s="34">
        <v>0</v>
      </c>
      <c r="CQ118" s="34">
        <v>0</v>
      </c>
      <c r="CR118" s="34">
        <v>0</v>
      </c>
      <c r="CS118" s="34">
        <v>1</v>
      </c>
      <c r="CT118" s="34">
        <v>1</v>
      </c>
      <c r="CU118" s="34">
        <v>0</v>
      </c>
      <c r="CV118" s="34">
        <v>0</v>
      </c>
      <c r="CW118" s="34">
        <v>0</v>
      </c>
      <c r="CX118" s="34">
        <v>1</v>
      </c>
      <c r="CY118" s="34">
        <v>1</v>
      </c>
      <c r="CZ118" s="34">
        <v>0</v>
      </c>
      <c r="DA118" s="34">
        <v>1</v>
      </c>
      <c r="DB118" s="34"/>
      <c r="DC118" s="34">
        <v>0</v>
      </c>
      <c r="DD118" s="34">
        <v>0</v>
      </c>
      <c r="DE118" s="34">
        <v>1</v>
      </c>
      <c r="DF118" s="34">
        <v>0</v>
      </c>
      <c r="DG118" s="34">
        <v>1</v>
      </c>
      <c r="DH118" s="34">
        <v>0</v>
      </c>
      <c r="DI118" s="34">
        <v>0</v>
      </c>
      <c r="DJ118" s="34">
        <v>1</v>
      </c>
      <c r="DK118" s="34">
        <v>0</v>
      </c>
      <c r="DL118" s="34">
        <v>0</v>
      </c>
      <c r="DM118" s="34">
        <v>0</v>
      </c>
      <c r="DN118" s="34">
        <v>0</v>
      </c>
      <c r="DO118" s="34">
        <v>0</v>
      </c>
      <c r="DP118" s="34">
        <v>1</v>
      </c>
      <c r="DQ118" s="34">
        <v>1</v>
      </c>
      <c r="DR118" s="34">
        <v>1</v>
      </c>
      <c r="DS118" s="34">
        <v>1</v>
      </c>
      <c r="DT118" s="34">
        <v>0</v>
      </c>
      <c r="DU118" s="34">
        <v>0</v>
      </c>
      <c r="DV118" s="34">
        <v>1</v>
      </c>
      <c r="DW118" s="34">
        <v>0</v>
      </c>
      <c r="DX118" s="34">
        <v>0</v>
      </c>
      <c r="DY118" s="34">
        <v>1</v>
      </c>
      <c r="DZ118" s="34">
        <v>1</v>
      </c>
      <c r="EA118" s="34">
        <v>0</v>
      </c>
      <c r="EB118" s="34">
        <v>0</v>
      </c>
      <c r="EC118" s="34">
        <v>1</v>
      </c>
      <c r="ED118" s="34">
        <v>1</v>
      </c>
      <c r="EE118" s="34">
        <v>1</v>
      </c>
      <c r="EF118" s="34">
        <v>0</v>
      </c>
      <c r="EG118" s="34">
        <v>0</v>
      </c>
      <c r="EH118" s="34">
        <v>0</v>
      </c>
      <c r="EI118" s="34">
        <v>0</v>
      </c>
      <c r="EJ118" s="34">
        <v>1</v>
      </c>
      <c r="EK118" s="34">
        <v>0</v>
      </c>
      <c r="EL118" s="34">
        <v>1</v>
      </c>
      <c r="EM118" s="34"/>
      <c r="EN118" s="34">
        <v>0</v>
      </c>
      <c r="EO118" s="34">
        <v>0</v>
      </c>
      <c r="EP118" s="34">
        <v>0</v>
      </c>
      <c r="EQ118" s="34">
        <v>0</v>
      </c>
      <c r="ER118" s="34">
        <v>1</v>
      </c>
      <c r="ES118" s="34">
        <v>1</v>
      </c>
      <c r="ET118" s="34">
        <v>0</v>
      </c>
      <c r="EU118" s="34">
        <v>1</v>
      </c>
      <c r="EV118" s="34">
        <v>0</v>
      </c>
      <c r="EW118" s="34">
        <v>1</v>
      </c>
      <c r="EX118" s="34">
        <v>0</v>
      </c>
      <c r="EY118" s="34">
        <v>0</v>
      </c>
      <c r="EZ118" s="34">
        <v>0</v>
      </c>
      <c r="FA118" s="34">
        <v>1</v>
      </c>
      <c r="FB118" s="34">
        <v>1</v>
      </c>
      <c r="FC118" s="34">
        <v>0</v>
      </c>
      <c r="FD118" s="34">
        <v>0</v>
      </c>
      <c r="FE118" s="34">
        <v>0</v>
      </c>
      <c r="FF118" s="34">
        <v>0</v>
      </c>
      <c r="FG118" s="34">
        <v>1</v>
      </c>
      <c r="FH118" s="34">
        <v>0</v>
      </c>
      <c r="FI118" s="34">
        <v>0</v>
      </c>
      <c r="FJ118" s="34">
        <v>0</v>
      </c>
      <c r="FK118" s="34">
        <v>0</v>
      </c>
      <c r="FL118" s="34">
        <v>0</v>
      </c>
      <c r="FM118" s="34">
        <v>0</v>
      </c>
      <c r="FN118" s="34">
        <v>0</v>
      </c>
      <c r="FO118" s="34">
        <v>0</v>
      </c>
      <c r="FP118" s="34">
        <v>0</v>
      </c>
      <c r="FQ118" s="34">
        <v>0</v>
      </c>
      <c r="FR118" s="34">
        <v>0</v>
      </c>
      <c r="FS118" s="34">
        <v>0</v>
      </c>
      <c r="FT118" s="34">
        <v>0</v>
      </c>
      <c r="FU118" s="34">
        <v>0</v>
      </c>
      <c r="FV118" s="34">
        <v>0</v>
      </c>
      <c r="FW118" s="34">
        <v>1</v>
      </c>
      <c r="FX118" s="34">
        <v>1</v>
      </c>
      <c r="FY118" s="34">
        <v>1</v>
      </c>
      <c r="FZ118" s="34">
        <v>0</v>
      </c>
      <c r="GA118" s="34">
        <v>0</v>
      </c>
      <c r="GB118" s="34">
        <v>0</v>
      </c>
      <c r="GC118" s="34">
        <v>1</v>
      </c>
      <c r="GD118" s="34">
        <v>0</v>
      </c>
      <c r="GE118" s="34">
        <v>0</v>
      </c>
      <c r="GF118" s="34">
        <v>0</v>
      </c>
      <c r="GG118" s="34">
        <v>0</v>
      </c>
      <c r="GH118" s="34">
        <v>0</v>
      </c>
      <c r="GI118" s="34">
        <v>1</v>
      </c>
      <c r="GJ118" s="34">
        <v>1</v>
      </c>
      <c r="GK118" s="34">
        <v>1</v>
      </c>
      <c r="GL118" s="34">
        <v>0</v>
      </c>
      <c r="GM118" s="34">
        <v>0</v>
      </c>
      <c r="GN118" s="34">
        <v>1</v>
      </c>
      <c r="GO118" s="34">
        <v>0</v>
      </c>
      <c r="GP118" s="34">
        <v>1</v>
      </c>
      <c r="GQ118" s="34">
        <v>0</v>
      </c>
      <c r="GR118" s="34">
        <v>1</v>
      </c>
      <c r="GS118" s="34">
        <v>0</v>
      </c>
      <c r="GT118" s="34">
        <v>1</v>
      </c>
      <c r="GU118" s="34">
        <v>1</v>
      </c>
      <c r="GV118" s="34">
        <v>1</v>
      </c>
      <c r="GW118" s="34">
        <v>1</v>
      </c>
      <c r="GX118" s="34">
        <v>1</v>
      </c>
      <c r="GY118" s="34">
        <v>1</v>
      </c>
      <c r="GZ118" s="34">
        <v>1</v>
      </c>
      <c r="HA118" s="34">
        <v>0</v>
      </c>
      <c r="HB118" s="34">
        <v>0</v>
      </c>
      <c r="HC118" s="34">
        <v>0</v>
      </c>
      <c r="HD118" s="34">
        <v>0</v>
      </c>
      <c r="HE118" s="34">
        <v>0</v>
      </c>
      <c r="HF118" s="34">
        <v>0</v>
      </c>
      <c r="HG118" s="34">
        <v>0</v>
      </c>
      <c r="HH118" s="34">
        <v>0</v>
      </c>
      <c r="HI118" s="34">
        <v>0</v>
      </c>
      <c r="HJ118" s="34">
        <v>0</v>
      </c>
      <c r="HK118" s="34">
        <v>0</v>
      </c>
      <c r="HL118" s="34">
        <v>0</v>
      </c>
      <c r="HM118" s="34">
        <v>0</v>
      </c>
      <c r="HN118" s="34">
        <v>0</v>
      </c>
      <c r="HO118" s="34">
        <v>0</v>
      </c>
      <c r="HP118" s="34">
        <v>0</v>
      </c>
      <c r="HQ118" s="34">
        <v>0</v>
      </c>
      <c r="HR118" s="34">
        <v>0</v>
      </c>
      <c r="HS118" s="34">
        <v>0</v>
      </c>
      <c r="HT118" s="34">
        <v>0</v>
      </c>
      <c r="HU118" s="34">
        <v>0</v>
      </c>
      <c r="HV118" s="34">
        <v>0</v>
      </c>
      <c r="HW118" s="34">
        <v>0</v>
      </c>
      <c r="HX118" s="34">
        <v>1</v>
      </c>
      <c r="HY118" s="34">
        <v>1</v>
      </c>
      <c r="HZ118" s="34">
        <v>0</v>
      </c>
      <c r="IA118" s="34">
        <v>0</v>
      </c>
      <c r="IB118" s="34">
        <v>1</v>
      </c>
      <c r="IC118" s="34">
        <v>1</v>
      </c>
      <c r="ID118" s="34">
        <v>1</v>
      </c>
      <c r="IE118" s="34">
        <v>1</v>
      </c>
      <c r="IF118" s="34">
        <v>1</v>
      </c>
      <c r="IG118" s="34">
        <v>0</v>
      </c>
      <c r="IH118" s="34">
        <v>0</v>
      </c>
      <c r="II118" s="34">
        <v>0</v>
      </c>
      <c r="IJ118" s="34">
        <v>0</v>
      </c>
      <c r="IK118" s="34">
        <v>0</v>
      </c>
      <c r="IL118" s="34">
        <v>0</v>
      </c>
      <c r="IM118" s="34">
        <v>0</v>
      </c>
      <c r="IN118" s="34">
        <v>0</v>
      </c>
      <c r="IO118" s="34">
        <v>0</v>
      </c>
      <c r="IP118" s="34">
        <v>0</v>
      </c>
      <c r="IQ118" s="34">
        <v>0</v>
      </c>
      <c r="IR118" s="34">
        <v>0</v>
      </c>
      <c r="IS118" s="34">
        <v>1</v>
      </c>
      <c r="IT118" s="34">
        <v>0</v>
      </c>
      <c r="IU118" s="34">
        <v>0</v>
      </c>
      <c r="IV118" s="34">
        <v>0</v>
      </c>
      <c r="IW118" s="34">
        <v>0</v>
      </c>
      <c r="IX118" s="34">
        <v>0</v>
      </c>
      <c r="IY118" s="34">
        <v>0</v>
      </c>
      <c r="IZ118" s="34">
        <v>1</v>
      </c>
      <c r="JA118" s="34">
        <v>0</v>
      </c>
      <c r="JB118" s="34">
        <v>0</v>
      </c>
      <c r="JC118" s="34">
        <v>0</v>
      </c>
      <c r="JD118" s="34">
        <v>2</v>
      </c>
      <c r="JE118" s="34">
        <v>1</v>
      </c>
      <c r="JF118" s="34">
        <v>1</v>
      </c>
      <c r="JG118" s="34">
        <v>2</v>
      </c>
      <c r="JH118" s="46">
        <v>1</v>
      </c>
      <c r="JI118" s="46">
        <v>2</v>
      </c>
      <c r="JJ118" s="46">
        <v>1</v>
      </c>
      <c r="JK118" s="46">
        <v>1</v>
      </c>
      <c r="JL118" s="35">
        <v>1</v>
      </c>
      <c r="JM118" s="35">
        <v>1</v>
      </c>
      <c r="JN118" s="46">
        <v>1</v>
      </c>
      <c r="JO118" s="46">
        <v>2</v>
      </c>
      <c r="JP118" s="35">
        <v>1</v>
      </c>
      <c r="JQ118" s="35">
        <v>2</v>
      </c>
      <c r="JR118" s="46">
        <v>0</v>
      </c>
      <c r="JS118" s="35">
        <v>0</v>
      </c>
      <c r="JT118" s="35"/>
      <c r="JU118" s="35">
        <v>3</v>
      </c>
      <c r="JV118" s="35">
        <v>1</v>
      </c>
      <c r="JW118" s="35">
        <v>1</v>
      </c>
      <c r="JX118" s="35">
        <v>3</v>
      </c>
      <c r="JY118" s="35">
        <v>3</v>
      </c>
      <c r="JZ118" s="35">
        <v>3</v>
      </c>
      <c r="KA118" s="35">
        <v>3</v>
      </c>
      <c r="KB118" s="35">
        <v>3</v>
      </c>
      <c r="KC118" s="35">
        <v>1</v>
      </c>
      <c r="KD118" s="46">
        <v>1</v>
      </c>
      <c r="KE118" s="35">
        <v>1</v>
      </c>
      <c r="KF118" s="35">
        <v>1</v>
      </c>
      <c r="KG118" s="36">
        <v>1</v>
      </c>
      <c r="KH118" s="36">
        <v>1</v>
      </c>
      <c r="KI118" s="36">
        <v>1</v>
      </c>
      <c r="KJ118" s="36">
        <v>1</v>
      </c>
      <c r="KK118" s="36">
        <v>1</v>
      </c>
      <c r="KL118" s="36">
        <v>1</v>
      </c>
      <c r="KM118" s="36">
        <v>1</v>
      </c>
      <c r="KN118" s="36">
        <v>3</v>
      </c>
      <c r="KO118" s="36"/>
      <c r="KP118" s="36">
        <v>1</v>
      </c>
      <c r="KQ118" s="36">
        <v>1</v>
      </c>
      <c r="KR118" s="36">
        <v>1</v>
      </c>
      <c r="KS118" s="36">
        <v>1</v>
      </c>
      <c r="KT118" s="36">
        <v>1</v>
      </c>
      <c r="KU118" s="36">
        <v>0</v>
      </c>
      <c r="KV118" s="36">
        <v>1</v>
      </c>
      <c r="KW118" s="36">
        <v>0</v>
      </c>
      <c r="KX118" s="36">
        <v>1</v>
      </c>
      <c r="KY118" s="36">
        <v>0</v>
      </c>
      <c r="KZ118" s="36">
        <v>1</v>
      </c>
      <c r="LA118" s="36">
        <v>0</v>
      </c>
      <c r="LB118" s="36">
        <v>3</v>
      </c>
      <c r="LC118" s="36">
        <v>0</v>
      </c>
      <c r="LD118" s="36">
        <v>3</v>
      </c>
      <c r="LE118" s="36">
        <v>0</v>
      </c>
      <c r="LF118" s="36">
        <v>1</v>
      </c>
      <c r="LG118" s="36">
        <v>1</v>
      </c>
      <c r="LH118" s="36">
        <v>1</v>
      </c>
      <c r="LI118" s="36">
        <v>0</v>
      </c>
      <c r="LJ118" s="36">
        <v>3</v>
      </c>
      <c r="LK118" s="36">
        <v>0</v>
      </c>
      <c r="LL118" s="36">
        <v>1</v>
      </c>
      <c r="LM118" s="36">
        <v>1</v>
      </c>
      <c r="LN118" s="36">
        <v>1</v>
      </c>
      <c r="LO118" s="36">
        <v>1</v>
      </c>
      <c r="LP118" s="36">
        <v>1</v>
      </c>
      <c r="LQ118" s="36">
        <v>0</v>
      </c>
      <c r="LR118" s="36">
        <v>0</v>
      </c>
      <c r="LS118" s="36">
        <v>1</v>
      </c>
      <c r="LT118" s="36">
        <v>1</v>
      </c>
      <c r="LU118" s="36">
        <v>1</v>
      </c>
      <c r="LV118" s="36">
        <v>1</v>
      </c>
      <c r="LW118" s="36">
        <v>1</v>
      </c>
      <c r="LX118" s="36">
        <v>1</v>
      </c>
      <c r="LY118" s="36">
        <v>0</v>
      </c>
      <c r="LZ118" s="36">
        <v>1</v>
      </c>
      <c r="MA118" s="36">
        <v>1</v>
      </c>
      <c r="MB118" s="36">
        <v>3</v>
      </c>
      <c r="MC118" s="36">
        <v>1</v>
      </c>
      <c r="MD118" s="36">
        <v>1</v>
      </c>
      <c r="ME118" s="36">
        <v>1</v>
      </c>
      <c r="MF118" s="36">
        <v>1</v>
      </c>
      <c r="MG118" s="36">
        <v>1</v>
      </c>
      <c r="MH118" s="36">
        <v>1</v>
      </c>
      <c r="MI118" s="36">
        <v>2</v>
      </c>
      <c r="MJ118" s="36">
        <v>1</v>
      </c>
      <c r="MK118" s="36">
        <v>1</v>
      </c>
      <c r="ML118" s="36">
        <v>3</v>
      </c>
      <c r="MM118" s="36">
        <v>1</v>
      </c>
      <c r="MN118" s="36">
        <v>1</v>
      </c>
      <c r="MO118" s="36">
        <v>1</v>
      </c>
      <c r="MP118" s="36">
        <v>1</v>
      </c>
      <c r="MQ118" s="36">
        <v>1</v>
      </c>
      <c r="MR118" s="36">
        <v>1</v>
      </c>
      <c r="MS118" s="36">
        <v>1</v>
      </c>
      <c r="MT118" s="36">
        <v>1</v>
      </c>
      <c r="MU118" s="36">
        <v>1</v>
      </c>
      <c r="MV118" s="36">
        <v>0</v>
      </c>
      <c r="MW118" s="36">
        <v>1</v>
      </c>
      <c r="MX118" s="36"/>
      <c r="MY118" s="37">
        <v>1</v>
      </c>
      <c r="MZ118" s="37">
        <v>1</v>
      </c>
      <c r="NA118" s="37">
        <v>1</v>
      </c>
      <c r="NB118" s="37">
        <v>1</v>
      </c>
      <c r="NC118" s="37">
        <v>1</v>
      </c>
      <c r="ND118" s="37">
        <v>0</v>
      </c>
      <c r="NE118" s="46">
        <v>0</v>
      </c>
      <c r="NF118" s="46">
        <v>0</v>
      </c>
      <c r="NG118" s="37">
        <v>1</v>
      </c>
      <c r="NH118" s="37">
        <v>1</v>
      </c>
      <c r="NI118" s="37">
        <v>1</v>
      </c>
      <c r="NJ118" s="37">
        <v>1</v>
      </c>
    </row>
    <row r="119" spans="1:374" x14ac:dyDescent="0.25">
      <c r="A119" s="2">
        <v>181</v>
      </c>
      <c r="B119" s="2" t="s">
        <v>114</v>
      </c>
      <c r="C119" s="31">
        <v>44082.695833333331</v>
      </c>
      <c r="D119" s="32" t="s">
        <v>585</v>
      </c>
      <c r="E119" s="32" t="s">
        <v>601</v>
      </c>
      <c r="F119" s="32" t="s">
        <v>602</v>
      </c>
      <c r="G119" s="32" t="s">
        <v>603</v>
      </c>
      <c r="H119" s="33" t="s">
        <v>270</v>
      </c>
      <c r="I119" s="33" t="s">
        <v>271</v>
      </c>
      <c r="J119" s="33" t="s">
        <v>604</v>
      </c>
      <c r="K119" s="33">
        <v>1</v>
      </c>
      <c r="L119" s="33">
        <v>86</v>
      </c>
      <c r="M119" s="33">
        <v>4</v>
      </c>
      <c r="N119" s="33"/>
      <c r="O119" s="33"/>
      <c r="P119" s="33"/>
      <c r="Q119" s="33">
        <v>4</v>
      </c>
      <c r="R119" s="33"/>
      <c r="S119" s="33"/>
      <c r="T119" s="33"/>
      <c r="U119" s="33"/>
      <c r="V119" s="33"/>
      <c r="W119" s="33"/>
      <c r="X119" s="33"/>
      <c r="Y119" s="33"/>
      <c r="Z119" s="33"/>
      <c r="AA119" s="33"/>
      <c r="AB119" s="33"/>
      <c r="AC119" s="33"/>
      <c r="AD119" s="33"/>
      <c r="AE119" s="33"/>
      <c r="AF119" s="33"/>
      <c r="AG119" s="33"/>
      <c r="AH119" s="33"/>
      <c r="AI119" s="33"/>
      <c r="AJ119" s="33"/>
      <c r="AK119" s="33"/>
      <c r="AL119" s="33"/>
      <c r="AM119" s="33">
        <v>1</v>
      </c>
      <c r="AN119" s="33"/>
      <c r="AO119" s="33"/>
      <c r="AP119" s="33"/>
      <c r="AQ119" s="33"/>
      <c r="AR119" s="33"/>
      <c r="AS119" s="33"/>
      <c r="AT119" s="33"/>
      <c r="AU119" s="33"/>
      <c r="AV119" s="33"/>
      <c r="AW119" s="33">
        <v>2</v>
      </c>
      <c r="AX119" s="33">
        <v>2</v>
      </c>
      <c r="AY119" s="33">
        <v>1</v>
      </c>
      <c r="AZ119" s="34">
        <v>1</v>
      </c>
      <c r="BA119" s="34">
        <v>0</v>
      </c>
      <c r="BB119" s="34">
        <v>0</v>
      </c>
      <c r="BC119" s="34">
        <v>0</v>
      </c>
      <c r="BD119" s="34">
        <v>0</v>
      </c>
      <c r="BE119" s="34">
        <v>1</v>
      </c>
      <c r="BF119" s="34">
        <v>1</v>
      </c>
      <c r="BG119" s="34">
        <v>0</v>
      </c>
      <c r="BH119" s="34">
        <v>0</v>
      </c>
      <c r="BI119" s="34">
        <v>0</v>
      </c>
      <c r="BJ119" s="34">
        <v>0</v>
      </c>
      <c r="BK119" s="34">
        <v>1</v>
      </c>
      <c r="BL119" s="34">
        <v>1</v>
      </c>
      <c r="BM119" s="34"/>
      <c r="BN119" s="34">
        <v>0</v>
      </c>
      <c r="BO119" s="34">
        <v>0</v>
      </c>
      <c r="BP119" s="34">
        <v>0</v>
      </c>
      <c r="BQ119" s="34">
        <v>0</v>
      </c>
      <c r="BR119" s="34">
        <v>0</v>
      </c>
      <c r="BS119" s="34">
        <v>0</v>
      </c>
      <c r="BT119" s="34">
        <v>0</v>
      </c>
      <c r="BU119" s="34">
        <v>0</v>
      </c>
      <c r="BV119" s="34">
        <v>0</v>
      </c>
      <c r="BW119" s="34">
        <v>0</v>
      </c>
      <c r="BX119" s="34">
        <v>0</v>
      </c>
      <c r="BY119" s="34">
        <v>0</v>
      </c>
      <c r="BZ119" s="34">
        <v>0</v>
      </c>
      <c r="CA119" s="34">
        <v>0</v>
      </c>
      <c r="CB119" s="34">
        <v>0</v>
      </c>
      <c r="CC119" s="34">
        <v>0</v>
      </c>
      <c r="CD119" s="34">
        <v>0</v>
      </c>
      <c r="CE119" s="34">
        <v>0</v>
      </c>
      <c r="CF119" s="34">
        <v>0</v>
      </c>
      <c r="CG119" s="34">
        <v>0</v>
      </c>
      <c r="CH119" s="34">
        <v>0</v>
      </c>
      <c r="CI119" s="34">
        <v>0</v>
      </c>
      <c r="CJ119" s="34">
        <v>0</v>
      </c>
      <c r="CK119" s="34">
        <v>0</v>
      </c>
      <c r="CL119" s="34">
        <v>0</v>
      </c>
      <c r="CM119" s="34">
        <v>0</v>
      </c>
      <c r="CN119" s="34">
        <v>0</v>
      </c>
      <c r="CO119" s="34">
        <v>0</v>
      </c>
      <c r="CP119" s="34">
        <v>0</v>
      </c>
      <c r="CQ119" s="34">
        <v>0</v>
      </c>
      <c r="CR119" s="34">
        <v>0</v>
      </c>
      <c r="CS119" s="34">
        <v>1</v>
      </c>
      <c r="CT119" s="34">
        <v>1</v>
      </c>
      <c r="CU119" s="34">
        <v>0</v>
      </c>
      <c r="CV119" s="34">
        <v>0</v>
      </c>
      <c r="CW119" s="34">
        <v>0</v>
      </c>
      <c r="CX119" s="34">
        <v>0</v>
      </c>
      <c r="CY119" s="34">
        <v>1</v>
      </c>
      <c r="CZ119" s="34">
        <v>0</v>
      </c>
      <c r="DA119" s="34">
        <v>2</v>
      </c>
      <c r="DB119" s="34"/>
      <c r="DC119" s="34">
        <v>0</v>
      </c>
      <c r="DD119" s="34">
        <v>0</v>
      </c>
      <c r="DE119" s="34">
        <v>1</v>
      </c>
      <c r="DF119" s="34">
        <v>0</v>
      </c>
      <c r="DG119" s="34">
        <v>0</v>
      </c>
      <c r="DH119" s="34"/>
      <c r="DI119" s="34"/>
      <c r="DJ119" s="34"/>
      <c r="DK119" s="34"/>
      <c r="DL119" s="34"/>
      <c r="DM119" s="34"/>
      <c r="DN119" s="34"/>
      <c r="DO119" s="34"/>
      <c r="DP119" s="34">
        <v>1</v>
      </c>
      <c r="DQ119" s="34">
        <v>1</v>
      </c>
      <c r="DR119" s="34">
        <v>0</v>
      </c>
      <c r="DS119" s="34">
        <v>1</v>
      </c>
      <c r="DT119" s="34">
        <v>0</v>
      </c>
      <c r="DU119" s="34">
        <v>1</v>
      </c>
      <c r="DV119" s="34">
        <v>0</v>
      </c>
      <c r="DW119" s="34">
        <v>0</v>
      </c>
      <c r="DX119" s="34">
        <v>0</v>
      </c>
      <c r="DY119" s="34">
        <v>0</v>
      </c>
      <c r="DZ119" s="34">
        <v>1</v>
      </c>
      <c r="EA119" s="34">
        <v>0</v>
      </c>
      <c r="EB119" s="34">
        <v>0</v>
      </c>
      <c r="EC119" s="34">
        <v>1</v>
      </c>
      <c r="ED119" s="34">
        <v>1</v>
      </c>
      <c r="EE119" s="34">
        <v>1</v>
      </c>
      <c r="EF119" s="34">
        <v>0</v>
      </c>
      <c r="EG119" s="34">
        <v>0</v>
      </c>
      <c r="EH119" s="34">
        <v>0</v>
      </c>
      <c r="EI119" s="34">
        <v>0</v>
      </c>
      <c r="EJ119" s="34">
        <v>1</v>
      </c>
      <c r="EK119" s="34">
        <v>0</v>
      </c>
      <c r="EL119" s="34">
        <v>1</v>
      </c>
      <c r="EM119" s="34"/>
      <c r="EN119" s="34">
        <v>0</v>
      </c>
      <c r="EO119" s="34">
        <v>0</v>
      </c>
      <c r="EP119" s="34">
        <v>1</v>
      </c>
      <c r="EQ119" s="34">
        <v>0</v>
      </c>
      <c r="ER119" s="34">
        <v>0</v>
      </c>
      <c r="ES119" s="34">
        <v>0</v>
      </c>
      <c r="ET119" s="34">
        <v>0</v>
      </c>
      <c r="EU119" s="34">
        <v>0</v>
      </c>
      <c r="EV119" s="34">
        <v>0</v>
      </c>
      <c r="EW119" s="34">
        <v>0</v>
      </c>
      <c r="EX119" s="34">
        <v>0</v>
      </c>
      <c r="EY119" s="34">
        <v>0</v>
      </c>
      <c r="EZ119" s="34">
        <v>0</v>
      </c>
      <c r="FA119" s="34">
        <v>1</v>
      </c>
      <c r="FB119" s="34">
        <v>1</v>
      </c>
      <c r="FC119" s="34">
        <v>0</v>
      </c>
      <c r="FD119" s="34">
        <v>0</v>
      </c>
      <c r="FE119" s="34">
        <v>0</v>
      </c>
      <c r="FF119" s="34">
        <v>0</v>
      </c>
      <c r="FG119" s="34">
        <v>1</v>
      </c>
      <c r="FH119" s="34">
        <v>0</v>
      </c>
      <c r="FI119" s="34">
        <v>1</v>
      </c>
      <c r="FJ119" s="34">
        <v>0</v>
      </c>
      <c r="FK119" s="34">
        <v>0</v>
      </c>
      <c r="FL119" s="34">
        <v>1</v>
      </c>
      <c r="FM119" s="34">
        <v>0</v>
      </c>
      <c r="FN119" s="34">
        <v>0</v>
      </c>
      <c r="FO119" s="34">
        <v>0</v>
      </c>
      <c r="FP119" s="34">
        <v>0</v>
      </c>
      <c r="FQ119" s="34">
        <v>0</v>
      </c>
      <c r="FR119" s="34">
        <v>0</v>
      </c>
      <c r="FS119" s="34">
        <v>0</v>
      </c>
      <c r="FT119" s="34">
        <v>0</v>
      </c>
      <c r="FU119" s="34">
        <v>0</v>
      </c>
      <c r="FV119" s="34">
        <v>0</v>
      </c>
      <c r="FW119" s="34">
        <v>1</v>
      </c>
      <c r="FX119" s="34">
        <v>1</v>
      </c>
      <c r="FY119" s="34">
        <v>1</v>
      </c>
      <c r="FZ119" s="34">
        <v>1</v>
      </c>
      <c r="GA119" s="34">
        <v>1</v>
      </c>
      <c r="GB119" s="34">
        <v>1</v>
      </c>
      <c r="GC119" s="34">
        <v>1</v>
      </c>
      <c r="GD119" s="34">
        <v>1</v>
      </c>
      <c r="GE119" s="34">
        <v>1</v>
      </c>
      <c r="GF119" s="34">
        <v>1</v>
      </c>
      <c r="GG119" s="34">
        <v>0</v>
      </c>
      <c r="GH119" s="34">
        <v>1</v>
      </c>
      <c r="GI119" s="34">
        <v>1</v>
      </c>
      <c r="GJ119" s="34">
        <v>1</v>
      </c>
      <c r="GK119" s="34">
        <v>0</v>
      </c>
      <c r="GL119" s="34">
        <v>0</v>
      </c>
      <c r="GM119" s="34">
        <v>0</v>
      </c>
      <c r="GN119" s="34">
        <v>0</v>
      </c>
      <c r="GO119" s="34">
        <v>0</v>
      </c>
      <c r="GP119" s="34">
        <v>0</v>
      </c>
      <c r="GQ119" s="34">
        <v>0</v>
      </c>
      <c r="GR119" s="34">
        <v>0</v>
      </c>
      <c r="GS119" s="34">
        <v>0</v>
      </c>
      <c r="GT119" s="34">
        <v>1</v>
      </c>
      <c r="GU119" s="34">
        <v>1</v>
      </c>
      <c r="GV119" s="34">
        <v>1</v>
      </c>
      <c r="GW119" s="34">
        <v>1</v>
      </c>
      <c r="GX119" s="34">
        <v>1</v>
      </c>
      <c r="GY119" s="34">
        <v>1</v>
      </c>
      <c r="GZ119" s="34">
        <v>1</v>
      </c>
      <c r="HA119" s="34">
        <v>1</v>
      </c>
      <c r="HB119" s="34">
        <v>0</v>
      </c>
      <c r="HC119" s="34">
        <v>0</v>
      </c>
      <c r="HD119" s="34">
        <v>0</v>
      </c>
      <c r="HE119" s="34">
        <v>0</v>
      </c>
      <c r="HF119" s="34">
        <v>0</v>
      </c>
      <c r="HG119" s="34">
        <v>0</v>
      </c>
      <c r="HH119" s="34">
        <v>0</v>
      </c>
      <c r="HI119" s="34">
        <v>0</v>
      </c>
      <c r="HJ119" s="34">
        <v>0</v>
      </c>
      <c r="HK119" s="34">
        <v>0</v>
      </c>
      <c r="HL119" s="34">
        <v>0</v>
      </c>
      <c r="HM119" s="34">
        <v>0</v>
      </c>
      <c r="HN119" s="34">
        <v>0</v>
      </c>
      <c r="HO119" s="34">
        <v>0</v>
      </c>
      <c r="HP119" s="34">
        <v>0</v>
      </c>
      <c r="HQ119" s="34">
        <v>0</v>
      </c>
      <c r="HR119" s="34">
        <v>0</v>
      </c>
      <c r="HS119" s="34">
        <v>0</v>
      </c>
      <c r="HT119" s="34">
        <v>0</v>
      </c>
      <c r="HU119" s="34">
        <v>0</v>
      </c>
      <c r="HV119" s="34">
        <v>0</v>
      </c>
      <c r="HW119" s="34">
        <v>0</v>
      </c>
      <c r="HX119" s="34">
        <v>1</v>
      </c>
      <c r="HY119" s="34">
        <v>1</v>
      </c>
      <c r="HZ119" s="34">
        <v>0</v>
      </c>
      <c r="IA119" s="34">
        <v>0</v>
      </c>
      <c r="IB119" s="34">
        <v>1</v>
      </c>
      <c r="IC119" s="34">
        <v>1</v>
      </c>
      <c r="ID119" s="34">
        <v>1</v>
      </c>
      <c r="IE119" s="34">
        <v>1</v>
      </c>
      <c r="IF119" s="34">
        <v>1</v>
      </c>
      <c r="IG119" s="34">
        <v>1</v>
      </c>
      <c r="IH119" s="34">
        <v>0</v>
      </c>
      <c r="II119" s="34">
        <v>0</v>
      </c>
      <c r="IJ119" s="34">
        <v>0</v>
      </c>
      <c r="IK119" s="34">
        <v>0</v>
      </c>
      <c r="IL119" s="34">
        <v>1</v>
      </c>
      <c r="IM119" s="34">
        <v>0</v>
      </c>
      <c r="IN119" s="34">
        <v>1</v>
      </c>
      <c r="IO119" s="34">
        <v>0</v>
      </c>
      <c r="IP119" s="34">
        <v>0</v>
      </c>
      <c r="IQ119" s="34">
        <v>1</v>
      </c>
      <c r="IR119" s="34">
        <v>0</v>
      </c>
      <c r="IS119" s="34">
        <v>0</v>
      </c>
      <c r="IT119" s="34">
        <v>0</v>
      </c>
      <c r="IU119" s="34">
        <v>0</v>
      </c>
      <c r="IV119" s="34">
        <v>0</v>
      </c>
      <c r="IW119" s="34">
        <v>0</v>
      </c>
      <c r="IX119" s="34">
        <v>0</v>
      </c>
      <c r="IY119" s="34">
        <v>0</v>
      </c>
      <c r="IZ119" s="34">
        <v>0</v>
      </c>
      <c r="JA119" s="34">
        <v>0</v>
      </c>
      <c r="JB119" s="34">
        <v>0</v>
      </c>
      <c r="JC119" s="34">
        <v>0</v>
      </c>
      <c r="JD119" s="34">
        <v>2</v>
      </c>
      <c r="JE119" s="34">
        <v>1</v>
      </c>
      <c r="JF119" s="34">
        <v>1</v>
      </c>
      <c r="JG119" s="34">
        <v>1</v>
      </c>
      <c r="JH119" s="46">
        <v>2</v>
      </c>
      <c r="JI119" s="46">
        <v>2</v>
      </c>
      <c r="JJ119" s="46">
        <v>1</v>
      </c>
      <c r="JK119" s="46">
        <v>2</v>
      </c>
      <c r="JL119" s="35">
        <v>1</v>
      </c>
      <c r="JM119" s="35">
        <v>1</v>
      </c>
      <c r="JN119" s="46">
        <v>1</v>
      </c>
      <c r="JO119" s="46">
        <v>1</v>
      </c>
      <c r="JP119" s="35">
        <v>1</v>
      </c>
      <c r="JQ119" s="35">
        <v>1</v>
      </c>
      <c r="JR119" s="46">
        <v>1</v>
      </c>
      <c r="JS119" s="35">
        <v>0</v>
      </c>
      <c r="JT119" s="35">
        <v>3</v>
      </c>
      <c r="JU119" s="35">
        <v>3</v>
      </c>
      <c r="JV119" s="35">
        <v>1</v>
      </c>
      <c r="JW119" s="35">
        <v>1</v>
      </c>
      <c r="JX119" s="35">
        <v>2</v>
      </c>
      <c r="JY119" s="35">
        <v>1</v>
      </c>
      <c r="JZ119" s="35">
        <v>2</v>
      </c>
      <c r="KA119" s="35">
        <v>2</v>
      </c>
      <c r="KB119" s="35">
        <v>1</v>
      </c>
      <c r="KC119" s="35">
        <v>1</v>
      </c>
      <c r="KD119" s="46">
        <v>1</v>
      </c>
      <c r="KE119" s="35">
        <v>1</v>
      </c>
      <c r="KF119" s="35">
        <v>1</v>
      </c>
      <c r="KG119" s="36">
        <v>1</v>
      </c>
      <c r="KH119" s="36">
        <v>1</v>
      </c>
      <c r="KI119" s="36">
        <v>1</v>
      </c>
      <c r="KJ119" s="36">
        <v>1</v>
      </c>
      <c r="KK119" s="36">
        <v>1</v>
      </c>
      <c r="KL119" s="36">
        <v>1</v>
      </c>
      <c r="KM119" s="36">
        <v>1</v>
      </c>
      <c r="KN119" s="36">
        <v>1</v>
      </c>
      <c r="KO119" s="36"/>
      <c r="KP119" s="36">
        <v>1</v>
      </c>
      <c r="KQ119" s="36">
        <v>1</v>
      </c>
      <c r="KR119" s="36">
        <v>1</v>
      </c>
      <c r="KS119" s="36">
        <v>1</v>
      </c>
      <c r="KT119" s="36">
        <v>1</v>
      </c>
      <c r="KU119" s="36">
        <v>0</v>
      </c>
      <c r="KV119" s="36">
        <v>3</v>
      </c>
      <c r="KW119" s="36">
        <v>0</v>
      </c>
      <c r="KX119" s="36">
        <v>3</v>
      </c>
      <c r="KY119" s="36">
        <v>0</v>
      </c>
      <c r="KZ119" s="36">
        <v>3</v>
      </c>
      <c r="LA119" s="36">
        <v>0</v>
      </c>
      <c r="LB119" s="36">
        <v>3</v>
      </c>
      <c r="LC119" s="36">
        <v>0</v>
      </c>
      <c r="LD119" s="36">
        <v>1</v>
      </c>
      <c r="LE119" s="36">
        <v>0</v>
      </c>
      <c r="LF119" s="36">
        <v>1</v>
      </c>
      <c r="LG119" s="36">
        <v>2</v>
      </c>
      <c r="LH119" s="36">
        <v>1</v>
      </c>
      <c r="LI119" s="36">
        <v>0</v>
      </c>
      <c r="LJ119" s="36">
        <v>1</v>
      </c>
      <c r="LK119" s="36">
        <v>0</v>
      </c>
      <c r="LL119" s="36">
        <v>1</v>
      </c>
      <c r="LM119" s="36">
        <v>1</v>
      </c>
      <c r="LN119" s="36">
        <v>1</v>
      </c>
      <c r="LO119" s="36">
        <v>1</v>
      </c>
      <c r="LP119" s="36">
        <v>1</v>
      </c>
      <c r="LQ119" s="36">
        <v>1</v>
      </c>
      <c r="LR119" s="36">
        <v>0</v>
      </c>
      <c r="LS119" s="36">
        <v>1</v>
      </c>
      <c r="LT119" s="36">
        <v>1</v>
      </c>
      <c r="LU119" s="36">
        <v>1</v>
      </c>
      <c r="LV119" s="36">
        <v>1</v>
      </c>
      <c r="LW119" s="36">
        <v>1</v>
      </c>
      <c r="LX119" s="36">
        <v>1</v>
      </c>
      <c r="LY119" s="36">
        <v>0</v>
      </c>
      <c r="LZ119" s="36">
        <v>1</v>
      </c>
      <c r="MA119" s="36">
        <v>1</v>
      </c>
      <c r="MB119" s="36">
        <v>1</v>
      </c>
      <c r="MC119" s="36">
        <v>2</v>
      </c>
      <c r="MD119" s="36">
        <v>1</v>
      </c>
      <c r="ME119" s="36">
        <v>1</v>
      </c>
      <c r="MF119" s="36">
        <v>1</v>
      </c>
      <c r="MG119" s="36">
        <v>1</v>
      </c>
      <c r="MH119" s="36">
        <v>1</v>
      </c>
      <c r="MI119" s="36">
        <v>2</v>
      </c>
      <c r="MJ119" s="36">
        <v>1</v>
      </c>
      <c r="MK119" s="36">
        <v>1</v>
      </c>
      <c r="ML119" s="36">
        <v>1</v>
      </c>
      <c r="MM119" s="36">
        <v>1</v>
      </c>
      <c r="MN119" s="36">
        <v>1</v>
      </c>
      <c r="MO119" s="36">
        <v>1</v>
      </c>
      <c r="MP119" s="36">
        <v>0</v>
      </c>
      <c r="MQ119" s="36">
        <v>1</v>
      </c>
      <c r="MR119" s="36">
        <v>1</v>
      </c>
      <c r="MS119" s="36">
        <v>1</v>
      </c>
      <c r="MT119" s="36">
        <v>1</v>
      </c>
      <c r="MU119" s="36">
        <v>1</v>
      </c>
      <c r="MV119" s="36">
        <v>0</v>
      </c>
      <c r="MW119" s="36">
        <v>0</v>
      </c>
      <c r="MX119" s="36"/>
      <c r="MY119" s="37">
        <v>1</v>
      </c>
      <c r="MZ119" s="37">
        <v>1</v>
      </c>
      <c r="NA119" s="37">
        <v>1</v>
      </c>
      <c r="NB119" s="37">
        <v>1</v>
      </c>
      <c r="NC119" s="37">
        <v>1</v>
      </c>
      <c r="ND119" s="37">
        <v>1</v>
      </c>
      <c r="NE119" s="46">
        <v>1</v>
      </c>
      <c r="NF119" s="46">
        <v>1</v>
      </c>
      <c r="NG119" s="37">
        <v>0</v>
      </c>
      <c r="NH119" s="37">
        <v>0</v>
      </c>
      <c r="NI119" s="37">
        <v>1</v>
      </c>
      <c r="NJ119" s="37">
        <v>0</v>
      </c>
    </row>
    <row r="120" spans="1:374" x14ac:dyDescent="0.25">
      <c r="A120" s="2">
        <v>182</v>
      </c>
      <c r="B120" s="2" t="s">
        <v>114</v>
      </c>
      <c r="C120" s="31">
        <v>44077.386805555558</v>
      </c>
      <c r="D120" s="32" t="s">
        <v>321</v>
      </c>
      <c r="E120" s="32" t="s">
        <v>605</v>
      </c>
      <c r="F120" s="32" t="s">
        <v>482</v>
      </c>
      <c r="G120" s="32" t="s">
        <v>606</v>
      </c>
      <c r="H120" s="33" t="s">
        <v>270</v>
      </c>
      <c r="I120" s="33" t="s">
        <v>325</v>
      </c>
      <c r="J120" s="33" t="s">
        <v>607</v>
      </c>
      <c r="K120" s="33">
        <v>1</v>
      </c>
      <c r="L120" s="33">
        <v>67</v>
      </c>
      <c r="M120" s="33">
        <v>4</v>
      </c>
      <c r="N120" s="33"/>
      <c r="O120" s="33"/>
      <c r="P120" s="33"/>
      <c r="Q120" s="33">
        <v>2</v>
      </c>
      <c r="R120" s="33"/>
      <c r="S120" s="33"/>
      <c r="T120" s="33"/>
      <c r="U120" s="33"/>
      <c r="V120" s="33"/>
      <c r="W120" s="33"/>
      <c r="X120" s="33"/>
      <c r="Y120" s="33"/>
      <c r="Z120" s="33"/>
      <c r="AA120" s="33"/>
      <c r="AB120" s="33"/>
      <c r="AC120" s="33"/>
      <c r="AD120" s="33"/>
      <c r="AE120" s="33"/>
      <c r="AF120" s="33"/>
      <c r="AG120" s="33"/>
      <c r="AH120" s="33"/>
      <c r="AI120" s="33"/>
      <c r="AJ120" s="33"/>
      <c r="AK120" s="33">
        <v>16</v>
      </c>
      <c r="AL120" s="33"/>
      <c r="AM120" s="33"/>
      <c r="AN120" s="33"/>
      <c r="AO120" s="33"/>
      <c r="AP120" s="33"/>
      <c r="AQ120" s="33"/>
      <c r="AR120" s="33"/>
      <c r="AS120" s="33"/>
      <c r="AT120" s="33"/>
      <c r="AU120" s="33"/>
      <c r="AV120" s="33"/>
      <c r="AW120" s="33">
        <v>1</v>
      </c>
      <c r="AX120" s="33">
        <v>1</v>
      </c>
      <c r="AY120" s="33">
        <v>0</v>
      </c>
      <c r="AZ120" s="34">
        <v>1</v>
      </c>
      <c r="BA120" s="34">
        <v>1</v>
      </c>
      <c r="BB120" s="34">
        <v>0</v>
      </c>
      <c r="BC120" s="34">
        <v>0</v>
      </c>
      <c r="BD120" s="34">
        <v>0</v>
      </c>
      <c r="BE120" s="34">
        <v>0</v>
      </c>
      <c r="BF120" s="34">
        <v>0</v>
      </c>
      <c r="BG120" s="34">
        <v>0</v>
      </c>
      <c r="BH120" s="34">
        <v>0</v>
      </c>
      <c r="BI120" s="34">
        <v>0</v>
      </c>
      <c r="BJ120" s="34">
        <v>0</v>
      </c>
      <c r="BK120" s="34">
        <v>0</v>
      </c>
      <c r="BL120" s="34">
        <v>0</v>
      </c>
      <c r="BM120" s="34"/>
      <c r="BN120" s="34">
        <v>0</v>
      </c>
      <c r="BO120" s="34">
        <v>0</v>
      </c>
      <c r="BP120" s="34">
        <v>0</v>
      </c>
      <c r="BQ120" s="34">
        <v>0</v>
      </c>
      <c r="BR120" s="34">
        <v>0</v>
      </c>
      <c r="BS120" s="34">
        <v>0</v>
      </c>
      <c r="BT120" s="34">
        <v>0</v>
      </c>
      <c r="BU120" s="34">
        <v>0</v>
      </c>
      <c r="BV120" s="34">
        <v>0</v>
      </c>
      <c r="BW120" s="34">
        <v>0</v>
      </c>
      <c r="BX120" s="34">
        <v>0</v>
      </c>
      <c r="BY120" s="34">
        <v>0</v>
      </c>
      <c r="BZ120" s="34">
        <v>0</v>
      </c>
      <c r="CA120" s="34">
        <v>0</v>
      </c>
      <c r="CB120" s="34">
        <v>0</v>
      </c>
      <c r="CC120" s="34">
        <v>0</v>
      </c>
      <c r="CD120" s="34">
        <v>0</v>
      </c>
      <c r="CE120" s="34">
        <v>0</v>
      </c>
      <c r="CF120" s="34">
        <v>0</v>
      </c>
      <c r="CG120" s="34">
        <v>0</v>
      </c>
      <c r="CH120" s="34">
        <v>0</v>
      </c>
      <c r="CI120" s="34">
        <v>0</v>
      </c>
      <c r="CJ120" s="34">
        <v>0</v>
      </c>
      <c r="CK120" s="34">
        <v>0</v>
      </c>
      <c r="CL120" s="34">
        <v>0</v>
      </c>
      <c r="CM120" s="34">
        <v>0</v>
      </c>
      <c r="CN120" s="34">
        <v>0</v>
      </c>
      <c r="CO120" s="34">
        <v>0</v>
      </c>
      <c r="CP120" s="34">
        <v>0</v>
      </c>
      <c r="CQ120" s="34">
        <v>0</v>
      </c>
      <c r="CR120" s="34">
        <v>0</v>
      </c>
      <c r="CS120" s="34">
        <v>1</v>
      </c>
      <c r="CT120" s="34">
        <v>0</v>
      </c>
      <c r="CU120" s="34">
        <v>0</v>
      </c>
      <c r="CV120" s="34">
        <v>0</v>
      </c>
      <c r="CW120" s="34">
        <v>0</v>
      </c>
      <c r="CX120" s="34">
        <v>0</v>
      </c>
      <c r="CY120" s="34">
        <v>1</v>
      </c>
      <c r="CZ120" s="34">
        <v>0</v>
      </c>
      <c r="DA120" s="34">
        <v>1</v>
      </c>
      <c r="DB120" s="34"/>
      <c r="DC120" s="34">
        <v>0</v>
      </c>
      <c r="DD120" s="34">
        <v>0</v>
      </c>
      <c r="DE120" s="34">
        <v>1</v>
      </c>
      <c r="DF120" s="34">
        <v>0</v>
      </c>
      <c r="DG120" s="34">
        <v>0</v>
      </c>
      <c r="DH120" s="34"/>
      <c r="DI120" s="34"/>
      <c r="DJ120" s="34"/>
      <c r="DK120" s="34"/>
      <c r="DL120" s="34"/>
      <c r="DM120" s="34"/>
      <c r="DN120" s="34"/>
      <c r="DO120" s="34"/>
      <c r="DP120" s="34">
        <v>1</v>
      </c>
      <c r="DQ120" s="34">
        <v>1</v>
      </c>
      <c r="DR120" s="34">
        <v>1</v>
      </c>
      <c r="DS120" s="34">
        <v>1</v>
      </c>
      <c r="DT120" s="34">
        <v>0</v>
      </c>
      <c r="DU120" s="34">
        <v>1</v>
      </c>
      <c r="DV120" s="34">
        <v>0</v>
      </c>
      <c r="DW120" s="34">
        <v>0</v>
      </c>
      <c r="DX120" s="34">
        <v>0</v>
      </c>
      <c r="DY120" s="34">
        <v>0</v>
      </c>
      <c r="DZ120" s="34">
        <v>1</v>
      </c>
      <c r="EA120" s="34">
        <v>0</v>
      </c>
      <c r="EB120" s="34">
        <v>1</v>
      </c>
      <c r="EC120" s="34">
        <v>0</v>
      </c>
      <c r="ED120" s="34">
        <v>0</v>
      </c>
      <c r="EE120" s="34">
        <v>0</v>
      </c>
      <c r="EF120" s="34">
        <v>0</v>
      </c>
      <c r="EG120" s="34">
        <v>0</v>
      </c>
      <c r="EH120" s="34">
        <v>0</v>
      </c>
      <c r="EI120" s="34">
        <v>0</v>
      </c>
      <c r="EJ120" s="34">
        <v>0</v>
      </c>
      <c r="EK120" s="34">
        <v>0</v>
      </c>
      <c r="EL120" s="34">
        <v>0</v>
      </c>
      <c r="EM120" s="34"/>
      <c r="EN120" s="34">
        <v>0</v>
      </c>
      <c r="EO120" s="34">
        <v>0</v>
      </c>
      <c r="EP120" s="34">
        <v>0</v>
      </c>
      <c r="EQ120" s="34">
        <v>0</v>
      </c>
      <c r="ER120" s="34">
        <v>0</v>
      </c>
      <c r="ES120" s="34">
        <v>0</v>
      </c>
      <c r="ET120" s="34">
        <v>0</v>
      </c>
      <c r="EU120" s="34">
        <v>0</v>
      </c>
      <c r="EV120" s="34">
        <v>0</v>
      </c>
      <c r="EW120" s="34">
        <v>0</v>
      </c>
      <c r="EX120" s="34">
        <v>0</v>
      </c>
      <c r="EY120" s="34">
        <v>0</v>
      </c>
      <c r="EZ120" s="34">
        <v>0</v>
      </c>
      <c r="FA120" s="34">
        <v>1</v>
      </c>
      <c r="FB120" s="34">
        <v>1</v>
      </c>
      <c r="FC120" s="34">
        <v>0</v>
      </c>
      <c r="FD120" s="34">
        <v>0</v>
      </c>
      <c r="FE120" s="34">
        <v>0</v>
      </c>
      <c r="FF120" s="34">
        <v>0</v>
      </c>
      <c r="FG120" s="34">
        <v>1</v>
      </c>
      <c r="FH120" s="34">
        <v>0</v>
      </c>
      <c r="FI120" s="34">
        <v>1</v>
      </c>
      <c r="FJ120" s="34">
        <v>0</v>
      </c>
      <c r="FK120" s="34">
        <v>0</v>
      </c>
      <c r="FL120" s="34">
        <v>0</v>
      </c>
      <c r="FM120" s="34">
        <v>0</v>
      </c>
      <c r="FN120" s="34">
        <v>0</v>
      </c>
      <c r="FO120" s="34">
        <v>0</v>
      </c>
      <c r="FP120" s="34">
        <v>0</v>
      </c>
      <c r="FQ120" s="34">
        <v>0</v>
      </c>
      <c r="FR120" s="34">
        <v>0</v>
      </c>
      <c r="FS120" s="34">
        <v>0</v>
      </c>
      <c r="FT120" s="34">
        <v>0</v>
      </c>
      <c r="FU120" s="34">
        <v>0</v>
      </c>
      <c r="FV120" s="34">
        <v>0</v>
      </c>
      <c r="FW120" s="34">
        <v>1</v>
      </c>
      <c r="FX120" s="34">
        <v>1</v>
      </c>
      <c r="FY120" s="34">
        <v>1</v>
      </c>
      <c r="FZ120" s="34">
        <v>0</v>
      </c>
      <c r="GA120" s="34">
        <v>0</v>
      </c>
      <c r="GB120" s="34">
        <v>0</v>
      </c>
      <c r="GC120" s="34">
        <v>0</v>
      </c>
      <c r="GD120" s="34">
        <v>1</v>
      </c>
      <c r="GE120" s="34">
        <v>0</v>
      </c>
      <c r="GF120" s="34">
        <v>1</v>
      </c>
      <c r="GG120" s="34">
        <v>0</v>
      </c>
      <c r="GH120" s="34">
        <v>0</v>
      </c>
      <c r="GI120" s="34">
        <v>1</v>
      </c>
      <c r="GJ120" s="34">
        <v>0</v>
      </c>
      <c r="GK120" s="34">
        <v>0</v>
      </c>
      <c r="GL120" s="34">
        <v>0</v>
      </c>
      <c r="GM120" s="34">
        <v>0</v>
      </c>
      <c r="GN120" s="34">
        <v>0</v>
      </c>
      <c r="GO120" s="34">
        <v>0</v>
      </c>
      <c r="GP120" s="34">
        <v>0</v>
      </c>
      <c r="GQ120" s="34">
        <v>0</v>
      </c>
      <c r="GR120" s="34">
        <v>0</v>
      </c>
      <c r="GS120" s="34">
        <v>0</v>
      </c>
      <c r="GT120" s="34">
        <v>1</v>
      </c>
      <c r="GU120" s="34">
        <v>1</v>
      </c>
      <c r="GV120" s="34">
        <v>1</v>
      </c>
      <c r="GW120" s="34">
        <v>1</v>
      </c>
      <c r="GX120" s="34">
        <v>1</v>
      </c>
      <c r="GY120" s="34">
        <v>1</v>
      </c>
      <c r="GZ120" s="34">
        <v>1</v>
      </c>
      <c r="HA120" s="34">
        <v>1</v>
      </c>
      <c r="HB120" s="34">
        <v>1</v>
      </c>
      <c r="HC120" s="34">
        <v>1</v>
      </c>
      <c r="HD120" s="34">
        <v>0</v>
      </c>
      <c r="HE120" s="34">
        <v>0</v>
      </c>
      <c r="HF120" s="34">
        <v>0</v>
      </c>
      <c r="HG120" s="34">
        <v>1</v>
      </c>
      <c r="HH120" s="34">
        <v>1</v>
      </c>
      <c r="HI120" s="34">
        <v>0</v>
      </c>
      <c r="HJ120" s="34">
        <v>1</v>
      </c>
      <c r="HK120" s="34">
        <v>0</v>
      </c>
      <c r="HL120" s="34">
        <v>0</v>
      </c>
      <c r="HM120" s="34">
        <v>1</v>
      </c>
      <c r="HN120" s="34">
        <v>0</v>
      </c>
      <c r="HO120" s="34">
        <v>0</v>
      </c>
      <c r="HP120" s="34">
        <v>0</v>
      </c>
      <c r="HQ120" s="34">
        <v>0</v>
      </c>
      <c r="HR120" s="34">
        <v>0</v>
      </c>
      <c r="HS120" s="34">
        <v>0</v>
      </c>
      <c r="HT120" s="34">
        <v>0</v>
      </c>
      <c r="HU120" s="34">
        <v>0</v>
      </c>
      <c r="HV120" s="34">
        <v>0</v>
      </c>
      <c r="HW120" s="34">
        <v>0</v>
      </c>
      <c r="HX120" s="34">
        <v>1</v>
      </c>
      <c r="HY120" s="34">
        <v>0</v>
      </c>
      <c r="HZ120" s="34">
        <v>0</v>
      </c>
      <c r="IA120" s="34">
        <v>0</v>
      </c>
      <c r="IB120" s="34">
        <v>0</v>
      </c>
      <c r="IC120" s="34">
        <v>1</v>
      </c>
      <c r="ID120" s="34">
        <v>1</v>
      </c>
      <c r="IE120" s="34">
        <v>1</v>
      </c>
      <c r="IF120" s="34">
        <v>1</v>
      </c>
      <c r="IG120" s="34">
        <v>0</v>
      </c>
      <c r="IH120" s="34">
        <v>0</v>
      </c>
      <c r="II120" s="34">
        <v>0</v>
      </c>
      <c r="IJ120" s="34">
        <v>0</v>
      </c>
      <c r="IK120" s="34">
        <v>0</v>
      </c>
      <c r="IL120" s="34">
        <v>0</v>
      </c>
      <c r="IM120" s="34">
        <v>0</v>
      </c>
      <c r="IN120" s="34">
        <v>1</v>
      </c>
      <c r="IO120" s="34">
        <v>0</v>
      </c>
      <c r="IP120" s="34">
        <v>0</v>
      </c>
      <c r="IQ120" s="34">
        <v>0</v>
      </c>
      <c r="IR120" s="34">
        <v>0</v>
      </c>
      <c r="IS120" s="34">
        <v>0</v>
      </c>
      <c r="IT120" s="34">
        <v>0</v>
      </c>
      <c r="IU120" s="34">
        <v>0</v>
      </c>
      <c r="IV120" s="34">
        <v>0</v>
      </c>
      <c r="IW120" s="34">
        <v>0</v>
      </c>
      <c r="IX120" s="34">
        <v>0</v>
      </c>
      <c r="IY120" s="34">
        <v>0</v>
      </c>
      <c r="IZ120" s="34">
        <v>0</v>
      </c>
      <c r="JA120" s="34">
        <v>0</v>
      </c>
      <c r="JB120" s="34">
        <v>1</v>
      </c>
      <c r="JC120" s="34">
        <v>1</v>
      </c>
      <c r="JD120" s="34">
        <v>1</v>
      </c>
      <c r="JE120" s="34">
        <v>1</v>
      </c>
      <c r="JF120" s="34">
        <v>1</v>
      </c>
      <c r="JG120" s="34">
        <v>2</v>
      </c>
      <c r="JH120" s="46">
        <v>1</v>
      </c>
      <c r="JI120" s="46">
        <v>2</v>
      </c>
      <c r="JJ120" s="46">
        <v>1</v>
      </c>
      <c r="JK120" s="46">
        <v>1</v>
      </c>
      <c r="JL120" s="35">
        <v>1</v>
      </c>
      <c r="JM120" s="35">
        <v>2</v>
      </c>
      <c r="JN120" s="46">
        <v>1</v>
      </c>
      <c r="JO120" s="46">
        <v>1</v>
      </c>
      <c r="JP120" s="35">
        <v>1</v>
      </c>
      <c r="JQ120" s="35">
        <v>1</v>
      </c>
      <c r="JR120" s="46">
        <v>1</v>
      </c>
      <c r="JS120" s="35">
        <v>0</v>
      </c>
      <c r="JT120" s="35">
        <v>1</v>
      </c>
      <c r="JU120" s="35">
        <v>3</v>
      </c>
      <c r="JV120" s="35">
        <v>1</v>
      </c>
      <c r="JW120" s="35">
        <v>1</v>
      </c>
      <c r="JX120" s="35">
        <v>1</v>
      </c>
      <c r="JY120" s="35">
        <v>1</v>
      </c>
      <c r="JZ120" s="35">
        <v>3</v>
      </c>
      <c r="KA120" s="35">
        <v>3</v>
      </c>
      <c r="KB120" s="35">
        <v>1</v>
      </c>
      <c r="KC120" s="35">
        <v>1</v>
      </c>
      <c r="KD120" s="46">
        <v>0</v>
      </c>
      <c r="KE120" s="35">
        <v>0</v>
      </c>
      <c r="KF120" s="35">
        <v>1</v>
      </c>
      <c r="KG120" s="36">
        <v>1</v>
      </c>
      <c r="KH120" s="36">
        <v>1</v>
      </c>
      <c r="KI120" s="36">
        <v>1</v>
      </c>
      <c r="KJ120" s="36">
        <v>1</v>
      </c>
      <c r="KK120" s="36">
        <v>1</v>
      </c>
      <c r="KL120" s="36">
        <v>1</v>
      </c>
      <c r="KM120" s="36">
        <v>1</v>
      </c>
      <c r="KN120" s="36">
        <v>3</v>
      </c>
      <c r="KO120" s="36"/>
      <c r="KP120" s="36">
        <v>1</v>
      </c>
      <c r="KQ120" s="36">
        <v>1</v>
      </c>
      <c r="KR120" s="36">
        <v>1</v>
      </c>
      <c r="KS120" s="36">
        <v>1</v>
      </c>
      <c r="KT120" s="36">
        <v>1</v>
      </c>
      <c r="KU120" s="36">
        <v>0</v>
      </c>
      <c r="KV120" s="36">
        <v>3</v>
      </c>
      <c r="KW120" s="36">
        <v>0</v>
      </c>
      <c r="KX120" s="36">
        <v>1</v>
      </c>
      <c r="KY120" s="36">
        <v>0</v>
      </c>
      <c r="KZ120" s="36">
        <v>3</v>
      </c>
      <c r="LA120" s="36">
        <v>0</v>
      </c>
      <c r="LB120" s="36">
        <v>3</v>
      </c>
      <c r="LC120" s="36">
        <v>0</v>
      </c>
      <c r="LD120" s="36">
        <v>3</v>
      </c>
      <c r="LE120" s="36">
        <v>0</v>
      </c>
      <c r="LF120" s="36">
        <v>1</v>
      </c>
      <c r="LG120" s="36">
        <v>1</v>
      </c>
      <c r="LH120" s="36">
        <v>1</v>
      </c>
      <c r="LI120" s="36">
        <v>0</v>
      </c>
      <c r="LJ120" s="36">
        <v>3</v>
      </c>
      <c r="LK120" s="36">
        <v>0</v>
      </c>
      <c r="LL120" s="36">
        <v>1</v>
      </c>
      <c r="LM120" s="36">
        <v>1</v>
      </c>
      <c r="LN120" s="36">
        <v>1</v>
      </c>
      <c r="LO120" s="36">
        <v>1</v>
      </c>
      <c r="LP120" s="36">
        <v>1</v>
      </c>
      <c r="LQ120" s="36">
        <v>0</v>
      </c>
      <c r="LR120" s="36">
        <v>0</v>
      </c>
      <c r="LS120" s="36">
        <v>1</v>
      </c>
      <c r="LT120" s="36">
        <v>1</v>
      </c>
      <c r="LU120" s="36">
        <v>1</v>
      </c>
      <c r="LV120" s="36">
        <v>1</v>
      </c>
      <c r="LW120" s="36">
        <v>1</v>
      </c>
      <c r="LX120" s="36">
        <v>1</v>
      </c>
      <c r="LY120" s="36">
        <v>0</v>
      </c>
      <c r="LZ120" s="36">
        <v>1</v>
      </c>
      <c r="MA120" s="36">
        <v>1</v>
      </c>
      <c r="MB120" s="36">
        <v>3</v>
      </c>
      <c r="MC120" s="36">
        <v>1</v>
      </c>
      <c r="MD120" s="36">
        <v>1</v>
      </c>
      <c r="ME120" s="36">
        <v>3</v>
      </c>
      <c r="MF120" s="36">
        <v>1</v>
      </c>
      <c r="MG120" s="36">
        <v>1</v>
      </c>
      <c r="MH120" s="36">
        <v>1</v>
      </c>
      <c r="MI120" s="36">
        <v>1</v>
      </c>
      <c r="MJ120" s="36">
        <v>1</v>
      </c>
      <c r="MK120" s="36">
        <v>1</v>
      </c>
      <c r="ML120" s="36">
        <v>1</v>
      </c>
      <c r="MM120" s="36">
        <v>1</v>
      </c>
      <c r="MN120" s="36">
        <v>1</v>
      </c>
      <c r="MO120" s="36">
        <v>1</v>
      </c>
      <c r="MP120" s="36">
        <v>1</v>
      </c>
      <c r="MQ120" s="36">
        <v>1</v>
      </c>
      <c r="MR120" s="36">
        <v>1</v>
      </c>
      <c r="MS120" s="36">
        <v>1</v>
      </c>
      <c r="MT120" s="36">
        <v>1</v>
      </c>
      <c r="MU120" s="36">
        <v>1</v>
      </c>
      <c r="MV120" s="36">
        <v>0</v>
      </c>
      <c r="MW120" s="36">
        <v>1</v>
      </c>
      <c r="MX120" s="36"/>
      <c r="MY120" s="37">
        <v>1</v>
      </c>
      <c r="MZ120" s="37">
        <v>1</v>
      </c>
      <c r="NA120" s="37">
        <v>1</v>
      </c>
      <c r="NB120" s="37">
        <v>1</v>
      </c>
      <c r="NC120" s="37">
        <v>1</v>
      </c>
      <c r="ND120" s="37">
        <v>0</v>
      </c>
      <c r="NE120" s="46">
        <v>0</v>
      </c>
      <c r="NF120" s="46">
        <v>0</v>
      </c>
      <c r="NG120" s="37">
        <v>1</v>
      </c>
      <c r="NH120" s="37">
        <v>1</v>
      </c>
      <c r="NI120" s="37">
        <v>1</v>
      </c>
      <c r="NJ120" s="37">
        <v>1</v>
      </c>
    </row>
    <row r="121" spans="1:374" x14ac:dyDescent="0.25">
      <c r="A121" s="2">
        <v>183</v>
      </c>
      <c r="B121" s="2" t="s">
        <v>114</v>
      </c>
      <c r="C121" s="31">
        <v>44077.39166666667</v>
      </c>
      <c r="D121" s="32" t="s">
        <v>585</v>
      </c>
      <c r="E121" s="32" t="s">
        <v>503</v>
      </c>
      <c r="F121" s="32" t="s">
        <v>504</v>
      </c>
      <c r="G121" s="32" t="s">
        <v>608</v>
      </c>
      <c r="H121" s="33" t="s">
        <v>270</v>
      </c>
      <c r="I121" s="33" t="s">
        <v>325</v>
      </c>
      <c r="J121" s="33" t="s">
        <v>609</v>
      </c>
      <c r="K121" s="33">
        <v>1</v>
      </c>
      <c r="L121" s="33">
        <v>69</v>
      </c>
      <c r="M121" s="33">
        <v>4</v>
      </c>
      <c r="N121" s="33"/>
      <c r="O121" s="33"/>
      <c r="P121" s="33"/>
      <c r="Q121" s="33">
        <v>2</v>
      </c>
      <c r="R121" s="33"/>
      <c r="S121" s="33"/>
      <c r="T121" s="33"/>
      <c r="U121" s="33"/>
      <c r="V121" s="33"/>
      <c r="W121" s="33"/>
      <c r="X121" s="33"/>
      <c r="Y121" s="33"/>
      <c r="Z121" s="33"/>
      <c r="AA121" s="33"/>
      <c r="AB121" s="33"/>
      <c r="AC121" s="33"/>
      <c r="AD121" s="33"/>
      <c r="AE121" s="33"/>
      <c r="AF121" s="33"/>
      <c r="AG121" s="33"/>
      <c r="AH121" s="33"/>
      <c r="AI121" s="33"/>
      <c r="AJ121" s="33"/>
      <c r="AK121" s="33">
        <v>18</v>
      </c>
      <c r="AL121" s="33"/>
      <c r="AM121" s="33"/>
      <c r="AN121" s="33"/>
      <c r="AO121" s="33"/>
      <c r="AP121" s="33"/>
      <c r="AQ121" s="33"/>
      <c r="AR121" s="33"/>
      <c r="AS121" s="33"/>
      <c r="AT121" s="33"/>
      <c r="AU121" s="33"/>
      <c r="AV121" s="33"/>
      <c r="AW121" s="33">
        <v>2</v>
      </c>
      <c r="AX121" s="33">
        <v>1</v>
      </c>
      <c r="AY121" s="33">
        <v>0</v>
      </c>
      <c r="AZ121" s="34">
        <v>3</v>
      </c>
      <c r="BA121" s="34">
        <v>0</v>
      </c>
      <c r="BB121" s="34">
        <v>0</v>
      </c>
      <c r="BC121" s="34">
        <v>0</v>
      </c>
      <c r="BD121" s="34">
        <v>0</v>
      </c>
      <c r="BE121" s="34">
        <v>0</v>
      </c>
      <c r="BF121" s="34">
        <v>0</v>
      </c>
      <c r="BG121" s="34">
        <v>0</v>
      </c>
      <c r="BH121" s="34">
        <v>0</v>
      </c>
      <c r="BI121" s="34">
        <v>0</v>
      </c>
      <c r="BJ121" s="34">
        <v>0</v>
      </c>
      <c r="BK121" s="34">
        <v>0</v>
      </c>
      <c r="BL121" s="34">
        <v>0</v>
      </c>
      <c r="BM121" s="34"/>
      <c r="BN121" s="34">
        <v>0</v>
      </c>
      <c r="BO121" s="34">
        <v>0</v>
      </c>
      <c r="BP121" s="34">
        <v>0</v>
      </c>
      <c r="BQ121" s="34">
        <v>0</v>
      </c>
      <c r="BR121" s="34">
        <v>0</v>
      </c>
      <c r="BS121" s="34">
        <v>0</v>
      </c>
      <c r="BT121" s="34">
        <v>0</v>
      </c>
      <c r="BU121" s="34">
        <v>0</v>
      </c>
      <c r="BV121" s="34">
        <v>0</v>
      </c>
      <c r="BW121" s="34">
        <v>1</v>
      </c>
      <c r="BX121" s="34">
        <v>0</v>
      </c>
      <c r="BY121" s="34">
        <v>0</v>
      </c>
      <c r="BZ121" s="34">
        <v>0</v>
      </c>
      <c r="CA121" s="34">
        <v>0</v>
      </c>
      <c r="CB121" s="34">
        <v>0</v>
      </c>
      <c r="CC121" s="34">
        <v>1</v>
      </c>
      <c r="CD121" s="34">
        <v>0</v>
      </c>
      <c r="CE121" s="34">
        <v>0</v>
      </c>
      <c r="CF121" s="34">
        <v>0</v>
      </c>
      <c r="CG121" s="34">
        <v>0</v>
      </c>
      <c r="CH121" s="34">
        <v>1</v>
      </c>
      <c r="CI121" s="34">
        <v>0</v>
      </c>
      <c r="CJ121" s="34">
        <v>0</v>
      </c>
      <c r="CK121" s="34">
        <v>0</v>
      </c>
      <c r="CL121" s="34">
        <v>0</v>
      </c>
      <c r="CM121" s="34">
        <v>0</v>
      </c>
      <c r="CN121" s="34">
        <v>0</v>
      </c>
      <c r="CO121" s="34">
        <v>0</v>
      </c>
      <c r="CP121" s="34">
        <v>0</v>
      </c>
      <c r="CQ121" s="34">
        <v>0</v>
      </c>
      <c r="CR121" s="34">
        <v>0</v>
      </c>
      <c r="CS121" s="34">
        <v>0</v>
      </c>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v>1</v>
      </c>
      <c r="DQ121" s="34">
        <v>1</v>
      </c>
      <c r="DR121" s="34">
        <v>1</v>
      </c>
      <c r="DS121" s="34">
        <v>1</v>
      </c>
      <c r="DT121" s="34">
        <v>0</v>
      </c>
      <c r="DU121" s="34">
        <v>0</v>
      </c>
      <c r="DV121" s="34">
        <v>0</v>
      </c>
      <c r="DW121" s="34">
        <v>1</v>
      </c>
      <c r="DX121" s="34">
        <v>0</v>
      </c>
      <c r="DY121" s="34">
        <v>1</v>
      </c>
      <c r="DZ121" s="34">
        <v>1</v>
      </c>
      <c r="EA121" s="34">
        <v>0</v>
      </c>
      <c r="EB121" s="34">
        <v>0</v>
      </c>
      <c r="EC121" s="34">
        <v>1</v>
      </c>
      <c r="ED121" s="34">
        <v>1</v>
      </c>
      <c r="EE121" s="34">
        <v>1</v>
      </c>
      <c r="EF121" s="34">
        <v>0</v>
      </c>
      <c r="EG121" s="34">
        <v>0</v>
      </c>
      <c r="EH121" s="34">
        <v>0</v>
      </c>
      <c r="EI121" s="34">
        <v>0</v>
      </c>
      <c r="EJ121" s="34">
        <v>0</v>
      </c>
      <c r="EK121" s="34">
        <v>0</v>
      </c>
      <c r="EL121" s="34">
        <v>0</v>
      </c>
      <c r="EM121" s="34"/>
      <c r="EN121" s="34">
        <v>0</v>
      </c>
      <c r="EO121" s="34">
        <v>0</v>
      </c>
      <c r="EP121" s="34">
        <v>0</v>
      </c>
      <c r="EQ121" s="34">
        <v>0</v>
      </c>
      <c r="ER121" s="34">
        <v>0</v>
      </c>
      <c r="ES121" s="34">
        <v>0</v>
      </c>
      <c r="ET121" s="34">
        <v>0</v>
      </c>
      <c r="EU121" s="34">
        <v>0</v>
      </c>
      <c r="EV121" s="34">
        <v>0</v>
      </c>
      <c r="EW121" s="34">
        <v>0</v>
      </c>
      <c r="EX121" s="34">
        <v>0</v>
      </c>
      <c r="EY121" s="34">
        <v>0</v>
      </c>
      <c r="EZ121" s="34">
        <v>0</v>
      </c>
      <c r="FA121" s="34">
        <v>1</v>
      </c>
      <c r="FB121" s="34">
        <v>1</v>
      </c>
      <c r="FC121" s="34">
        <v>0</v>
      </c>
      <c r="FD121" s="34">
        <v>0</v>
      </c>
      <c r="FE121" s="34">
        <v>0</v>
      </c>
      <c r="FF121" s="34">
        <v>0</v>
      </c>
      <c r="FG121" s="34">
        <v>1</v>
      </c>
      <c r="FH121" s="34">
        <v>0</v>
      </c>
      <c r="FI121" s="34">
        <v>0</v>
      </c>
      <c r="FJ121" s="34">
        <v>0</v>
      </c>
      <c r="FK121" s="34">
        <v>0</v>
      </c>
      <c r="FL121" s="34">
        <v>1</v>
      </c>
      <c r="FM121" s="34">
        <v>0</v>
      </c>
      <c r="FN121" s="34">
        <v>0</v>
      </c>
      <c r="FO121" s="34">
        <v>0</v>
      </c>
      <c r="FP121" s="34">
        <v>0</v>
      </c>
      <c r="FQ121" s="34">
        <v>0</v>
      </c>
      <c r="FR121" s="34">
        <v>0</v>
      </c>
      <c r="FS121" s="34">
        <v>0</v>
      </c>
      <c r="FT121" s="34">
        <v>0</v>
      </c>
      <c r="FU121" s="34">
        <v>0</v>
      </c>
      <c r="FV121" s="34">
        <v>0</v>
      </c>
      <c r="FW121" s="34">
        <v>1</v>
      </c>
      <c r="FX121" s="34">
        <v>1</v>
      </c>
      <c r="FY121" s="34">
        <v>1</v>
      </c>
      <c r="FZ121" s="34">
        <v>0</v>
      </c>
      <c r="GA121" s="34">
        <v>0</v>
      </c>
      <c r="GB121" s="34">
        <v>0</v>
      </c>
      <c r="GC121" s="34">
        <v>0</v>
      </c>
      <c r="GD121" s="34">
        <v>1</v>
      </c>
      <c r="GE121" s="34">
        <v>0</v>
      </c>
      <c r="GF121" s="34">
        <v>0</v>
      </c>
      <c r="GG121" s="34">
        <v>0</v>
      </c>
      <c r="GH121" s="34">
        <v>0</v>
      </c>
      <c r="GI121" s="34">
        <v>1</v>
      </c>
      <c r="GJ121" s="34">
        <v>0</v>
      </c>
      <c r="GK121" s="34">
        <v>0</v>
      </c>
      <c r="GL121" s="34">
        <v>0</v>
      </c>
      <c r="GM121" s="34">
        <v>0</v>
      </c>
      <c r="GN121" s="34">
        <v>0</v>
      </c>
      <c r="GO121" s="34">
        <v>0</v>
      </c>
      <c r="GP121" s="34">
        <v>0</v>
      </c>
      <c r="GQ121" s="34">
        <v>0</v>
      </c>
      <c r="GR121" s="34">
        <v>0</v>
      </c>
      <c r="GS121" s="34">
        <v>0</v>
      </c>
      <c r="GT121" s="34">
        <v>1</v>
      </c>
      <c r="GU121" s="34">
        <v>1</v>
      </c>
      <c r="GV121" s="34">
        <v>1</v>
      </c>
      <c r="GW121" s="34">
        <v>1</v>
      </c>
      <c r="GX121" s="34">
        <v>1</v>
      </c>
      <c r="GY121" s="34">
        <v>1</v>
      </c>
      <c r="GZ121" s="34">
        <v>1</v>
      </c>
      <c r="HA121" s="34">
        <v>1</v>
      </c>
      <c r="HB121" s="34">
        <v>0</v>
      </c>
      <c r="HC121" s="34">
        <v>0</v>
      </c>
      <c r="HD121" s="34">
        <v>0</v>
      </c>
      <c r="HE121" s="34">
        <v>0</v>
      </c>
      <c r="HF121" s="34">
        <v>0</v>
      </c>
      <c r="HG121" s="34">
        <v>0</v>
      </c>
      <c r="HH121" s="34">
        <v>0</v>
      </c>
      <c r="HI121" s="34">
        <v>0</v>
      </c>
      <c r="HJ121" s="34">
        <v>0</v>
      </c>
      <c r="HK121" s="34">
        <v>0</v>
      </c>
      <c r="HL121" s="34">
        <v>0</v>
      </c>
      <c r="HM121" s="34">
        <v>0</v>
      </c>
      <c r="HN121" s="34">
        <v>0</v>
      </c>
      <c r="HO121" s="34">
        <v>0</v>
      </c>
      <c r="HP121" s="34">
        <v>0</v>
      </c>
      <c r="HQ121" s="34">
        <v>0</v>
      </c>
      <c r="HR121" s="34">
        <v>0</v>
      </c>
      <c r="HS121" s="34">
        <v>0</v>
      </c>
      <c r="HT121" s="34">
        <v>0</v>
      </c>
      <c r="HU121" s="34">
        <v>0</v>
      </c>
      <c r="HV121" s="34">
        <v>0</v>
      </c>
      <c r="HW121" s="34">
        <v>0</v>
      </c>
      <c r="HX121" s="34">
        <v>1</v>
      </c>
      <c r="HY121" s="34">
        <v>0</v>
      </c>
      <c r="HZ121" s="34">
        <v>0</v>
      </c>
      <c r="IA121" s="34">
        <v>0</v>
      </c>
      <c r="IB121" s="34">
        <v>1</v>
      </c>
      <c r="IC121" s="34">
        <v>1</v>
      </c>
      <c r="ID121" s="34">
        <v>1</v>
      </c>
      <c r="IE121" s="34">
        <v>1</v>
      </c>
      <c r="IF121" s="34">
        <v>1</v>
      </c>
      <c r="IG121" s="34">
        <v>1</v>
      </c>
      <c r="IH121" s="34">
        <v>0</v>
      </c>
      <c r="II121" s="34">
        <v>0</v>
      </c>
      <c r="IJ121" s="34">
        <v>0</v>
      </c>
      <c r="IK121" s="34">
        <v>0</v>
      </c>
      <c r="IL121" s="34">
        <v>1</v>
      </c>
      <c r="IM121" s="34">
        <v>0</v>
      </c>
      <c r="IN121" s="34">
        <v>0</v>
      </c>
      <c r="IO121" s="34">
        <v>0</v>
      </c>
      <c r="IP121" s="34">
        <v>0</v>
      </c>
      <c r="IQ121" s="34">
        <v>1</v>
      </c>
      <c r="IR121" s="34">
        <v>0</v>
      </c>
      <c r="IS121" s="34">
        <v>0</v>
      </c>
      <c r="IT121" s="34">
        <v>0</v>
      </c>
      <c r="IU121" s="34">
        <v>0</v>
      </c>
      <c r="IV121" s="34">
        <v>0</v>
      </c>
      <c r="IW121" s="34">
        <v>0</v>
      </c>
      <c r="IX121" s="34">
        <v>0</v>
      </c>
      <c r="IY121" s="34">
        <v>0</v>
      </c>
      <c r="IZ121" s="34">
        <v>0</v>
      </c>
      <c r="JA121" s="34">
        <v>0</v>
      </c>
      <c r="JB121" s="34">
        <v>1</v>
      </c>
      <c r="JC121" s="34">
        <v>0</v>
      </c>
      <c r="JD121" s="34">
        <v>1</v>
      </c>
      <c r="JE121" s="34">
        <v>3</v>
      </c>
      <c r="JF121" s="34">
        <v>3</v>
      </c>
      <c r="JG121" s="34">
        <v>3</v>
      </c>
      <c r="JH121" s="46">
        <v>2</v>
      </c>
      <c r="JI121" s="46">
        <v>2</v>
      </c>
      <c r="JJ121" s="46">
        <v>2</v>
      </c>
      <c r="JK121" s="46">
        <v>2</v>
      </c>
      <c r="JL121" s="35">
        <v>2</v>
      </c>
      <c r="JM121" s="35">
        <v>2</v>
      </c>
      <c r="JN121" s="46">
        <v>1</v>
      </c>
      <c r="JO121" s="46">
        <v>2</v>
      </c>
      <c r="JP121" s="35">
        <v>1</v>
      </c>
      <c r="JQ121" s="35">
        <v>1</v>
      </c>
      <c r="JR121" s="46">
        <v>1</v>
      </c>
      <c r="JS121" s="35">
        <v>0</v>
      </c>
      <c r="JT121" s="35">
        <v>1</v>
      </c>
      <c r="JU121" s="35">
        <v>3</v>
      </c>
      <c r="JV121" s="35">
        <v>1</v>
      </c>
      <c r="JW121" s="35">
        <v>3</v>
      </c>
      <c r="JX121" s="35">
        <v>1</v>
      </c>
      <c r="JY121" s="35">
        <v>3</v>
      </c>
      <c r="JZ121" s="35">
        <v>3</v>
      </c>
      <c r="KA121" s="35">
        <v>3</v>
      </c>
      <c r="KB121" s="35">
        <v>3</v>
      </c>
      <c r="KC121" s="35">
        <v>1</v>
      </c>
      <c r="KD121" s="46">
        <v>1</v>
      </c>
      <c r="KE121" s="35">
        <v>0</v>
      </c>
      <c r="KF121" s="35">
        <v>0</v>
      </c>
      <c r="KG121" s="36">
        <v>1</v>
      </c>
      <c r="KH121" s="36">
        <v>1</v>
      </c>
      <c r="KI121" s="36">
        <v>1</v>
      </c>
      <c r="KJ121" s="36">
        <v>1</v>
      </c>
      <c r="KK121" s="36">
        <v>1</v>
      </c>
      <c r="KL121" s="36">
        <v>1</v>
      </c>
      <c r="KM121" s="36">
        <v>1</v>
      </c>
      <c r="KN121" s="36">
        <v>3</v>
      </c>
      <c r="KO121" s="36"/>
      <c r="KP121" s="36">
        <v>3</v>
      </c>
      <c r="KQ121" s="36">
        <v>1</v>
      </c>
      <c r="KR121" s="36">
        <v>1</v>
      </c>
      <c r="KS121" s="36">
        <v>1</v>
      </c>
      <c r="KT121" s="36">
        <v>1</v>
      </c>
      <c r="KU121" s="36">
        <v>0</v>
      </c>
      <c r="KV121" s="36">
        <v>3</v>
      </c>
      <c r="KW121" s="36">
        <v>0</v>
      </c>
      <c r="KX121" s="36">
        <v>3</v>
      </c>
      <c r="KY121" s="36">
        <v>0</v>
      </c>
      <c r="KZ121" s="36">
        <v>3</v>
      </c>
      <c r="LA121" s="36">
        <v>0</v>
      </c>
      <c r="LB121" s="36">
        <v>3</v>
      </c>
      <c r="LC121" s="36">
        <v>0</v>
      </c>
      <c r="LD121" s="36">
        <v>1</v>
      </c>
      <c r="LE121" s="36">
        <v>0</v>
      </c>
      <c r="LF121" s="36">
        <v>1</v>
      </c>
      <c r="LG121" s="36">
        <v>1</v>
      </c>
      <c r="LH121" s="36">
        <v>1</v>
      </c>
      <c r="LI121" s="36">
        <v>0</v>
      </c>
      <c r="LJ121" s="36">
        <v>1</v>
      </c>
      <c r="LK121" s="36">
        <v>0</v>
      </c>
      <c r="LL121" s="36">
        <v>1</v>
      </c>
      <c r="LM121" s="36">
        <v>1</v>
      </c>
      <c r="LN121" s="36">
        <v>1</v>
      </c>
      <c r="LO121" s="36">
        <v>1</v>
      </c>
      <c r="LP121" s="36">
        <v>0</v>
      </c>
      <c r="LQ121" s="36">
        <v>1</v>
      </c>
      <c r="LR121" s="36">
        <v>0</v>
      </c>
      <c r="LS121" s="36">
        <v>1</v>
      </c>
      <c r="LT121" s="36">
        <v>1</v>
      </c>
      <c r="LU121" s="36">
        <v>1</v>
      </c>
      <c r="LV121" s="36">
        <v>1</v>
      </c>
      <c r="LW121" s="36">
        <v>1</v>
      </c>
      <c r="LX121" s="36">
        <v>1</v>
      </c>
      <c r="LY121" s="36">
        <v>0</v>
      </c>
      <c r="LZ121" s="36">
        <v>1</v>
      </c>
      <c r="MA121" s="36">
        <v>1</v>
      </c>
      <c r="MB121" s="36">
        <v>2</v>
      </c>
      <c r="MC121" s="36">
        <v>1</v>
      </c>
      <c r="MD121" s="36">
        <v>1</v>
      </c>
      <c r="ME121" s="36">
        <v>2</v>
      </c>
      <c r="MF121" s="36">
        <v>1</v>
      </c>
      <c r="MG121" s="36">
        <v>1</v>
      </c>
      <c r="MH121" s="36">
        <v>1</v>
      </c>
      <c r="MI121" s="36">
        <v>2</v>
      </c>
      <c r="MJ121" s="36">
        <v>2</v>
      </c>
      <c r="MK121" s="36">
        <v>1</v>
      </c>
      <c r="ML121" s="36">
        <v>1</v>
      </c>
      <c r="MM121" s="36">
        <v>1</v>
      </c>
      <c r="MN121" s="36">
        <v>1</v>
      </c>
      <c r="MO121" s="36">
        <v>1</v>
      </c>
      <c r="MP121" s="36">
        <v>0</v>
      </c>
      <c r="MQ121" s="36">
        <v>1</v>
      </c>
      <c r="MR121" s="36">
        <v>1</v>
      </c>
      <c r="MS121" s="36">
        <v>1</v>
      </c>
      <c r="MT121" s="36">
        <v>1</v>
      </c>
      <c r="MU121" s="36">
        <v>1</v>
      </c>
      <c r="MV121" s="36">
        <v>0</v>
      </c>
      <c r="MW121" s="36">
        <v>1</v>
      </c>
      <c r="MX121" s="36"/>
      <c r="MY121" s="37">
        <v>1</v>
      </c>
      <c r="MZ121" s="37">
        <v>1</v>
      </c>
      <c r="NA121" s="37">
        <v>1</v>
      </c>
      <c r="NB121" s="37">
        <v>1</v>
      </c>
      <c r="NC121" s="37">
        <v>1</v>
      </c>
      <c r="ND121" s="37">
        <v>0</v>
      </c>
      <c r="NE121" s="46">
        <v>0</v>
      </c>
      <c r="NF121" s="46">
        <v>0</v>
      </c>
      <c r="NG121" s="37">
        <v>1</v>
      </c>
      <c r="NH121" s="37">
        <v>0</v>
      </c>
      <c r="NI121" s="37">
        <v>1</v>
      </c>
      <c r="NJ121" s="37">
        <v>1</v>
      </c>
    </row>
    <row r="122" spans="1:374" x14ac:dyDescent="0.25">
      <c r="A122" s="2">
        <v>184</v>
      </c>
      <c r="B122" s="2" t="s">
        <v>114</v>
      </c>
      <c r="C122" s="31">
        <v>44077.466666666667</v>
      </c>
      <c r="D122" s="32" t="s">
        <v>354</v>
      </c>
      <c r="E122" s="32" t="s">
        <v>610</v>
      </c>
      <c r="F122" s="32" t="s">
        <v>611</v>
      </c>
      <c r="G122" s="32" t="s">
        <v>612</v>
      </c>
      <c r="H122" s="33" t="s">
        <v>223</v>
      </c>
      <c r="I122" s="33" t="s">
        <v>281</v>
      </c>
      <c r="J122" s="33" t="s">
        <v>613</v>
      </c>
      <c r="K122" s="33">
        <v>1</v>
      </c>
      <c r="L122" s="33">
        <v>13</v>
      </c>
      <c r="M122" s="33">
        <v>2</v>
      </c>
      <c r="N122" s="33"/>
      <c r="O122" s="33">
        <v>2</v>
      </c>
      <c r="P122" s="33"/>
      <c r="Q122" s="33"/>
      <c r="R122" s="33"/>
      <c r="S122" s="33"/>
      <c r="T122" s="33"/>
      <c r="U122" s="33"/>
      <c r="V122" s="33"/>
      <c r="W122" s="33"/>
      <c r="X122" s="33"/>
      <c r="Y122" s="33"/>
      <c r="Z122" s="33">
        <v>3</v>
      </c>
      <c r="AA122" s="33"/>
      <c r="AB122" s="33"/>
      <c r="AC122" s="33"/>
      <c r="AD122" s="33"/>
      <c r="AE122" s="33"/>
      <c r="AF122" s="33"/>
      <c r="AG122" s="33"/>
      <c r="AH122" s="33"/>
      <c r="AI122" s="33"/>
      <c r="AJ122" s="33"/>
      <c r="AK122" s="33"/>
      <c r="AL122" s="33"/>
      <c r="AM122" s="33"/>
      <c r="AN122" s="33"/>
      <c r="AO122" s="33"/>
      <c r="AP122" s="33"/>
      <c r="AQ122" s="33"/>
      <c r="AR122" s="33"/>
      <c r="AS122" s="33"/>
      <c r="AT122" s="33"/>
      <c r="AU122" s="33"/>
      <c r="AV122" s="33"/>
      <c r="AW122" s="33">
        <v>2</v>
      </c>
      <c r="AX122" s="33">
        <v>2</v>
      </c>
      <c r="AY122" s="33">
        <v>0</v>
      </c>
      <c r="AZ122" s="34">
        <v>1</v>
      </c>
      <c r="BA122" s="34">
        <v>1</v>
      </c>
      <c r="BB122" s="34">
        <v>0</v>
      </c>
      <c r="BC122" s="34">
        <v>0</v>
      </c>
      <c r="BD122" s="34">
        <v>0</v>
      </c>
      <c r="BE122" s="34">
        <v>1</v>
      </c>
      <c r="BF122" s="34">
        <v>1</v>
      </c>
      <c r="BG122" s="34">
        <v>0</v>
      </c>
      <c r="BH122" s="34">
        <v>0</v>
      </c>
      <c r="BI122" s="34">
        <v>0</v>
      </c>
      <c r="BJ122" s="34">
        <v>1</v>
      </c>
      <c r="BK122" s="34">
        <v>1</v>
      </c>
      <c r="BL122" s="34">
        <v>1</v>
      </c>
      <c r="BM122" s="34"/>
      <c r="BN122" s="34">
        <v>1</v>
      </c>
      <c r="BO122" s="34">
        <v>1</v>
      </c>
      <c r="BP122" s="34">
        <v>0</v>
      </c>
      <c r="BQ122" s="34">
        <v>0</v>
      </c>
      <c r="BR122" s="34">
        <v>0</v>
      </c>
      <c r="BS122" s="34">
        <v>1</v>
      </c>
      <c r="BT122" s="34">
        <v>0</v>
      </c>
      <c r="BU122" s="34">
        <v>0</v>
      </c>
      <c r="BV122" s="34">
        <v>0</v>
      </c>
      <c r="BW122" s="34">
        <v>0</v>
      </c>
      <c r="BX122" s="34">
        <v>0</v>
      </c>
      <c r="BY122" s="34">
        <v>0</v>
      </c>
      <c r="BZ122" s="34">
        <v>0</v>
      </c>
      <c r="CA122" s="34">
        <v>0</v>
      </c>
      <c r="CB122" s="34">
        <v>0</v>
      </c>
      <c r="CC122" s="34">
        <v>0</v>
      </c>
      <c r="CD122" s="34">
        <v>0</v>
      </c>
      <c r="CE122" s="34">
        <v>0</v>
      </c>
      <c r="CF122" s="34">
        <v>0</v>
      </c>
      <c r="CG122" s="34">
        <v>0</v>
      </c>
      <c r="CH122" s="34">
        <v>0</v>
      </c>
      <c r="CI122" s="34">
        <v>0</v>
      </c>
      <c r="CJ122" s="34">
        <v>0</v>
      </c>
      <c r="CK122" s="34">
        <v>0</v>
      </c>
      <c r="CL122" s="34">
        <v>0</v>
      </c>
      <c r="CM122" s="34">
        <v>0</v>
      </c>
      <c r="CN122" s="34">
        <v>0</v>
      </c>
      <c r="CO122" s="34">
        <v>0</v>
      </c>
      <c r="CP122" s="34">
        <v>0</v>
      </c>
      <c r="CQ122" s="34">
        <v>0</v>
      </c>
      <c r="CR122" s="34">
        <v>0</v>
      </c>
      <c r="CS122" s="34">
        <v>1</v>
      </c>
      <c r="CT122" s="34">
        <v>0</v>
      </c>
      <c r="CU122" s="34">
        <v>0</v>
      </c>
      <c r="CV122" s="34">
        <v>0</v>
      </c>
      <c r="CW122" s="34">
        <v>0</v>
      </c>
      <c r="CX122" s="34">
        <v>0</v>
      </c>
      <c r="CY122" s="34">
        <v>2</v>
      </c>
      <c r="CZ122" s="34">
        <v>0</v>
      </c>
      <c r="DA122" s="34">
        <v>1</v>
      </c>
      <c r="DB122" s="34"/>
      <c r="DC122" s="34">
        <v>0</v>
      </c>
      <c r="DD122" s="34">
        <v>0</v>
      </c>
      <c r="DE122" s="34">
        <v>1</v>
      </c>
      <c r="DF122" s="34">
        <v>0</v>
      </c>
      <c r="DG122" s="34">
        <v>0</v>
      </c>
      <c r="DH122" s="34"/>
      <c r="DI122" s="34"/>
      <c r="DJ122" s="34"/>
      <c r="DK122" s="34"/>
      <c r="DL122" s="34"/>
      <c r="DM122" s="34"/>
      <c r="DN122" s="34"/>
      <c r="DO122" s="34"/>
      <c r="DP122" s="34">
        <v>1</v>
      </c>
      <c r="DQ122" s="34">
        <v>1</v>
      </c>
      <c r="DR122" s="34">
        <v>1</v>
      </c>
      <c r="DS122" s="34">
        <v>1</v>
      </c>
      <c r="DT122" s="34">
        <v>0</v>
      </c>
      <c r="DU122" s="34">
        <v>1</v>
      </c>
      <c r="DV122" s="34">
        <v>0</v>
      </c>
      <c r="DW122" s="34">
        <v>0</v>
      </c>
      <c r="DX122" s="34">
        <v>0</v>
      </c>
      <c r="DY122" s="34">
        <v>0</v>
      </c>
      <c r="DZ122" s="34">
        <v>1</v>
      </c>
      <c r="EA122" s="34">
        <v>0</v>
      </c>
      <c r="EB122" s="34">
        <v>0</v>
      </c>
      <c r="EC122" s="34">
        <v>1</v>
      </c>
      <c r="ED122" s="34">
        <v>1</v>
      </c>
      <c r="EE122" s="34">
        <v>1</v>
      </c>
      <c r="EF122" s="34">
        <v>0</v>
      </c>
      <c r="EG122" s="34">
        <v>0</v>
      </c>
      <c r="EH122" s="34">
        <v>0</v>
      </c>
      <c r="EI122" s="34">
        <v>0</v>
      </c>
      <c r="EJ122" s="34">
        <v>1</v>
      </c>
      <c r="EK122" s="34">
        <v>0</v>
      </c>
      <c r="EL122" s="34">
        <v>1</v>
      </c>
      <c r="EM122" s="34"/>
      <c r="EN122" s="34">
        <v>0</v>
      </c>
      <c r="EO122" s="34">
        <v>0</v>
      </c>
      <c r="EP122" s="34">
        <v>1</v>
      </c>
      <c r="EQ122" s="34">
        <v>0</v>
      </c>
      <c r="ER122" s="34">
        <v>1</v>
      </c>
      <c r="ES122" s="34">
        <v>1</v>
      </c>
      <c r="ET122" s="34">
        <v>0</v>
      </c>
      <c r="EU122" s="34">
        <v>0</v>
      </c>
      <c r="EV122" s="34">
        <v>0</v>
      </c>
      <c r="EW122" s="34">
        <v>0</v>
      </c>
      <c r="EX122" s="34">
        <v>0</v>
      </c>
      <c r="EY122" s="34">
        <v>0</v>
      </c>
      <c r="EZ122" s="34">
        <v>0</v>
      </c>
      <c r="FA122" s="34">
        <v>1</v>
      </c>
      <c r="FB122" s="34">
        <v>1</v>
      </c>
      <c r="FC122" s="34">
        <v>0</v>
      </c>
      <c r="FD122" s="34">
        <v>1</v>
      </c>
      <c r="FE122" s="34">
        <v>0</v>
      </c>
      <c r="FF122" s="34">
        <v>0</v>
      </c>
      <c r="FG122" s="34">
        <v>1</v>
      </c>
      <c r="FH122" s="34">
        <v>0</v>
      </c>
      <c r="FI122" s="34">
        <v>1</v>
      </c>
      <c r="FJ122" s="34">
        <v>0</v>
      </c>
      <c r="FK122" s="34">
        <v>0</v>
      </c>
      <c r="FL122" s="34">
        <v>1</v>
      </c>
      <c r="FM122" s="34">
        <v>0</v>
      </c>
      <c r="FN122" s="34">
        <v>1</v>
      </c>
      <c r="FO122" s="34">
        <v>1</v>
      </c>
      <c r="FP122" s="34">
        <v>0</v>
      </c>
      <c r="FQ122" s="34">
        <v>0</v>
      </c>
      <c r="FR122" s="34">
        <v>0</v>
      </c>
      <c r="FS122" s="34">
        <v>0</v>
      </c>
      <c r="FT122" s="34">
        <v>0</v>
      </c>
      <c r="FU122" s="34">
        <v>0</v>
      </c>
      <c r="FV122" s="34">
        <v>0</v>
      </c>
      <c r="FW122" s="34">
        <v>1</v>
      </c>
      <c r="FX122" s="34">
        <v>1</v>
      </c>
      <c r="FY122" s="34">
        <v>1</v>
      </c>
      <c r="FZ122" s="34">
        <v>0</v>
      </c>
      <c r="GA122" s="34">
        <v>1</v>
      </c>
      <c r="GB122" s="34">
        <v>0</v>
      </c>
      <c r="GC122" s="34">
        <v>0</v>
      </c>
      <c r="GD122" s="34">
        <v>1</v>
      </c>
      <c r="GE122" s="34">
        <v>1</v>
      </c>
      <c r="GF122" s="34">
        <v>1</v>
      </c>
      <c r="GG122" s="34">
        <v>0</v>
      </c>
      <c r="GH122" s="34">
        <v>0</v>
      </c>
      <c r="GI122" s="34">
        <v>1</v>
      </c>
      <c r="GJ122" s="34">
        <v>0</v>
      </c>
      <c r="GK122" s="34">
        <v>1</v>
      </c>
      <c r="GL122" s="34">
        <v>1</v>
      </c>
      <c r="GM122" s="34">
        <v>0</v>
      </c>
      <c r="GN122" s="34">
        <v>0</v>
      </c>
      <c r="GO122" s="34">
        <v>0</v>
      </c>
      <c r="GP122" s="34">
        <v>1</v>
      </c>
      <c r="GQ122" s="34">
        <v>0</v>
      </c>
      <c r="GR122" s="34">
        <v>0</v>
      </c>
      <c r="GS122" s="34">
        <v>0</v>
      </c>
      <c r="GT122" s="34">
        <v>1</v>
      </c>
      <c r="GU122" s="34">
        <v>1</v>
      </c>
      <c r="GV122" s="34">
        <v>1</v>
      </c>
      <c r="GW122" s="34">
        <v>1</v>
      </c>
      <c r="GX122" s="34">
        <v>1</v>
      </c>
      <c r="GY122" s="34">
        <v>1</v>
      </c>
      <c r="GZ122" s="34">
        <v>1</v>
      </c>
      <c r="HA122" s="34">
        <v>1</v>
      </c>
      <c r="HB122" s="34">
        <v>1</v>
      </c>
      <c r="HC122" s="34">
        <v>1</v>
      </c>
      <c r="HD122" s="34">
        <v>0</v>
      </c>
      <c r="HE122" s="34">
        <v>1</v>
      </c>
      <c r="HF122" s="34">
        <v>0</v>
      </c>
      <c r="HG122" s="34">
        <v>0</v>
      </c>
      <c r="HH122" s="34">
        <v>1</v>
      </c>
      <c r="HI122" s="34">
        <v>0</v>
      </c>
      <c r="HJ122" s="34">
        <v>1</v>
      </c>
      <c r="HK122" s="34">
        <v>0</v>
      </c>
      <c r="HL122" s="34">
        <v>1</v>
      </c>
      <c r="HM122" s="34">
        <v>1</v>
      </c>
      <c r="HN122" s="34">
        <v>0</v>
      </c>
      <c r="HO122" s="34">
        <v>1</v>
      </c>
      <c r="HP122" s="34">
        <v>1</v>
      </c>
      <c r="HQ122" s="34">
        <v>0</v>
      </c>
      <c r="HR122" s="34">
        <v>0</v>
      </c>
      <c r="HS122" s="34">
        <v>0</v>
      </c>
      <c r="HT122" s="34">
        <v>1</v>
      </c>
      <c r="HU122" s="34">
        <v>0</v>
      </c>
      <c r="HV122" s="34">
        <v>0</v>
      </c>
      <c r="HW122" s="34">
        <v>0</v>
      </c>
      <c r="HX122" s="34">
        <v>1</v>
      </c>
      <c r="HY122" s="34">
        <v>1</v>
      </c>
      <c r="HZ122" s="34">
        <v>0</v>
      </c>
      <c r="IA122" s="34">
        <v>0</v>
      </c>
      <c r="IB122" s="34">
        <v>1</v>
      </c>
      <c r="IC122" s="34">
        <v>1</v>
      </c>
      <c r="ID122" s="34">
        <v>1</v>
      </c>
      <c r="IE122" s="34">
        <v>1</v>
      </c>
      <c r="IF122" s="34">
        <v>1</v>
      </c>
      <c r="IG122" s="34">
        <v>1</v>
      </c>
      <c r="IH122" s="34">
        <v>0</v>
      </c>
      <c r="II122" s="34">
        <v>0</v>
      </c>
      <c r="IJ122" s="34">
        <v>0</v>
      </c>
      <c r="IK122" s="34">
        <v>0</v>
      </c>
      <c r="IL122" s="34">
        <v>0</v>
      </c>
      <c r="IM122" s="34">
        <v>0</v>
      </c>
      <c r="IN122" s="34">
        <v>0</v>
      </c>
      <c r="IO122" s="34">
        <v>0</v>
      </c>
      <c r="IP122" s="34">
        <v>0</v>
      </c>
      <c r="IQ122" s="34">
        <v>1</v>
      </c>
      <c r="IR122" s="34">
        <v>1</v>
      </c>
      <c r="IS122" s="34">
        <v>1</v>
      </c>
      <c r="IT122" s="34">
        <v>1</v>
      </c>
      <c r="IU122" s="34">
        <v>0</v>
      </c>
      <c r="IV122" s="34">
        <v>0</v>
      </c>
      <c r="IW122" s="34">
        <v>0</v>
      </c>
      <c r="IX122" s="34">
        <v>0</v>
      </c>
      <c r="IY122" s="34">
        <v>0</v>
      </c>
      <c r="IZ122" s="34">
        <v>0</v>
      </c>
      <c r="JA122" s="34">
        <v>0</v>
      </c>
      <c r="JB122" s="34">
        <v>1</v>
      </c>
      <c r="JC122" s="34">
        <v>1</v>
      </c>
      <c r="JD122" s="34">
        <v>1</v>
      </c>
      <c r="JE122" s="34">
        <v>1</v>
      </c>
      <c r="JF122" s="34">
        <v>1</v>
      </c>
      <c r="JG122" s="34">
        <v>1</v>
      </c>
      <c r="JH122" s="46">
        <v>1</v>
      </c>
      <c r="JI122" s="46">
        <v>2</v>
      </c>
      <c r="JJ122" s="46">
        <v>1</v>
      </c>
      <c r="JK122" s="46">
        <v>2</v>
      </c>
      <c r="JL122" s="35">
        <v>1</v>
      </c>
      <c r="JM122" s="35">
        <v>1</v>
      </c>
      <c r="JN122" s="46">
        <v>1</v>
      </c>
      <c r="JO122" s="46">
        <v>1</v>
      </c>
      <c r="JP122" s="35">
        <v>1</v>
      </c>
      <c r="JQ122" s="35">
        <v>2</v>
      </c>
      <c r="JR122" s="46">
        <v>1</v>
      </c>
      <c r="JS122" s="35">
        <v>0</v>
      </c>
      <c r="JT122" s="35">
        <v>3</v>
      </c>
      <c r="JU122" s="35">
        <v>3</v>
      </c>
      <c r="JV122" s="35">
        <v>1</v>
      </c>
      <c r="JW122" s="35">
        <v>1</v>
      </c>
      <c r="JX122" s="35">
        <v>1</v>
      </c>
      <c r="JY122" s="35">
        <v>1</v>
      </c>
      <c r="JZ122" s="35">
        <v>3</v>
      </c>
      <c r="KA122" s="35">
        <v>3</v>
      </c>
      <c r="KB122" s="35">
        <v>3</v>
      </c>
      <c r="KC122" s="35">
        <v>0</v>
      </c>
      <c r="KD122" s="46">
        <v>1</v>
      </c>
      <c r="KE122" s="35">
        <v>0</v>
      </c>
      <c r="KF122" s="35">
        <v>1</v>
      </c>
      <c r="KG122" s="36">
        <v>1</v>
      </c>
      <c r="KH122" s="36">
        <v>1</v>
      </c>
      <c r="KI122" s="36">
        <v>1</v>
      </c>
      <c r="KJ122" s="36">
        <v>1</v>
      </c>
      <c r="KK122" s="36">
        <v>2</v>
      </c>
      <c r="KL122" s="36">
        <v>1</v>
      </c>
      <c r="KM122" s="36">
        <v>1</v>
      </c>
      <c r="KN122" s="36">
        <v>1</v>
      </c>
      <c r="KO122" s="36"/>
      <c r="KP122" s="36">
        <v>3</v>
      </c>
      <c r="KQ122" s="36">
        <v>1</v>
      </c>
      <c r="KR122" s="36">
        <v>3</v>
      </c>
      <c r="KS122" s="36">
        <v>1</v>
      </c>
      <c r="KT122" s="36">
        <v>3</v>
      </c>
      <c r="KU122" s="36">
        <v>0</v>
      </c>
      <c r="KV122" s="36">
        <v>3</v>
      </c>
      <c r="KW122" s="36">
        <v>0</v>
      </c>
      <c r="KX122" s="36">
        <v>3</v>
      </c>
      <c r="KY122" s="36">
        <v>0</v>
      </c>
      <c r="KZ122" s="36">
        <v>3</v>
      </c>
      <c r="LA122" s="36">
        <v>0</v>
      </c>
      <c r="LB122" s="36">
        <v>3</v>
      </c>
      <c r="LC122" s="36">
        <v>0</v>
      </c>
      <c r="LD122" s="36">
        <v>3</v>
      </c>
      <c r="LE122" s="36">
        <v>0</v>
      </c>
      <c r="LF122" s="36">
        <v>1</v>
      </c>
      <c r="LG122" s="36">
        <v>1</v>
      </c>
      <c r="LH122" s="36">
        <v>1</v>
      </c>
      <c r="LI122" s="36">
        <v>0</v>
      </c>
      <c r="LJ122" s="36">
        <v>1</v>
      </c>
      <c r="LK122" s="36">
        <v>0</v>
      </c>
      <c r="LL122" s="36">
        <v>1</v>
      </c>
      <c r="LM122" s="36">
        <v>1</v>
      </c>
      <c r="LN122" s="36">
        <v>0</v>
      </c>
      <c r="LO122" s="36">
        <v>1</v>
      </c>
      <c r="LP122" s="36">
        <v>1</v>
      </c>
      <c r="LQ122" s="36">
        <v>1</v>
      </c>
      <c r="LR122" s="36">
        <v>0</v>
      </c>
      <c r="LS122" s="36">
        <v>1</v>
      </c>
      <c r="LT122" s="36">
        <v>1</v>
      </c>
      <c r="LU122" s="36">
        <v>1</v>
      </c>
      <c r="LV122" s="36">
        <v>1</v>
      </c>
      <c r="LW122" s="36">
        <v>1</v>
      </c>
      <c r="LX122" s="36">
        <v>1</v>
      </c>
      <c r="LY122" s="36">
        <v>0</v>
      </c>
      <c r="LZ122" s="36">
        <v>1</v>
      </c>
      <c r="MA122" s="36">
        <v>1</v>
      </c>
      <c r="MB122" s="36">
        <v>1</v>
      </c>
      <c r="MC122" s="36">
        <v>1</v>
      </c>
      <c r="MD122" s="36">
        <v>1</v>
      </c>
      <c r="ME122" s="36">
        <v>1</v>
      </c>
      <c r="MF122" s="36">
        <v>1</v>
      </c>
      <c r="MG122" s="36">
        <v>1</v>
      </c>
      <c r="MH122" s="36">
        <v>1</v>
      </c>
      <c r="MI122" s="36">
        <v>1</v>
      </c>
      <c r="MJ122" s="36">
        <v>1</v>
      </c>
      <c r="MK122" s="36">
        <v>1</v>
      </c>
      <c r="ML122" s="36">
        <v>1</v>
      </c>
      <c r="MM122" s="36">
        <v>1</v>
      </c>
      <c r="MN122" s="36">
        <v>1</v>
      </c>
      <c r="MO122" s="36">
        <v>1</v>
      </c>
      <c r="MP122" s="36">
        <v>1</v>
      </c>
      <c r="MQ122" s="36">
        <v>1</v>
      </c>
      <c r="MR122" s="36">
        <v>1</v>
      </c>
      <c r="MS122" s="36">
        <v>0</v>
      </c>
      <c r="MT122" s="36">
        <v>1</v>
      </c>
      <c r="MU122" s="36">
        <v>1</v>
      </c>
      <c r="MV122" s="36">
        <v>0</v>
      </c>
      <c r="MW122" s="36">
        <v>1</v>
      </c>
      <c r="MX122" s="36"/>
      <c r="MY122" s="37">
        <v>1</v>
      </c>
      <c r="MZ122" s="37">
        <v>1</v>
      </c>
      <c r="NA122" s="37">
        <v>1</v>
      </c>
      <c r="NB122" s="37">
        <v>1</v>
      </c>
      <c r="NC122" s="37">
        <v>1</v>
      </c>
      <c r="ND122" s="37">
        <v>0</v>
      </c>
      <c r="NE122" s="46">
        <v>0</v>
      </c>
      <c r="NF122" s="46">
        <v>0</v>
      </c>
      <c r="NG122" s="37">
        <v>1</v>
      </c>
      <c r="NH122" s="37">
        <v>1</v>
      </c>
      <c r="NI122" s="37">
        <v>1</v>
      </c>
      <c r="NJ122" s="37">
        <v>1</v>
      </c>
    </row>
    <row r="123" spans="1:374" x14ac:dyDescent="0.25">
      <c r="A123" s="2">
        <v>185</v>
      </c>
      <c r="B123" s="2" t="s">
        <v>114</v>
      </c>
      <c r="C123" s="31">
        <v>44096.470138888886</v>
      </c>
      <c r="D123" s="32" t="s">
        <v>555</v>
      </c>
      <c r="E123" s="32" t="s">
        <v>614</v>
      </c>
      <c r="F123" s="32" t="s">
        <v>615</v>
      </c>
      <c r="G123" s="32" t="s">
        <v>616</v>
      </c>
      <c r="H123" s="33" t="s">
        <v>270</v>
      </c>
      <c r="I123" s="33" t="s">
        <v>335</v>
      </c>
      <c r="J123" s="33" t="s">
        <v>617</v>
      </c>
      <c r="K123" s="33">
        <v>2</v>
      </c>
      <c r="L123" s="33">
        <v>84</v>
      </c>
      <c r="M123" s="33">
        <v>4</v>
      </c>
      <c r="N123" s="33"/>
      <c r="O123" s="33"/>
      <c r="P123" s="33"/>
      <c r="Q123" s="33">
        <v>3</v>
      </c>
      <c r="R123" s="33"/>
      <c r="S123" s="33"/>
      <c r="T123" s="33"/>
      <c r="U123" s="33"/>
      <c r="V123" s="33"/>
      <c r="W123" s="33"/>
      <c r="X123" s="33"/>
      <c r="Y123" s="33"/>
      <c r="Z123" s="33"/>
      <c r="AA123" s="33"/>
      <c r="AB123" s="33"/>
      <c r="AC123" s="33"/>
      <c r="AD123" s="33"/>
      <c r="AE123" s="33"/>
      <c r="AF123" s="33"/>
      <c r="AG123" s="33"/>
      <c r="AH123" s="33"/>
      <c r="AI123" s="33"/>
      <c r="AJ123" s="33"/>
      <c r="AK123" s="33"/>
      <c r="AL123" s="33">
        <v>5</v>
      </c>
      <c r="AM123" s="33"/>
      <c r="AN123" s="33"/>
      <c r="AO123" s="33"/>
      <c r="AP123" s="33"/>
      <c r="AQ123" s="33"/>
      <c r="AR123" s="33"/>
      <c r="AS123" s="33"/>
      <c r="AT123" s="33"/>
      <c r="AU123" s="33"/>
      <c r="AV123" s="33"/>
      <c r="AW123" s="33">
        <v>1</v>
      </c>
      <c r="AX123" s="33">
        <v>1</v>
      </c>
      <c r="AY123" s="33">
        <v>0</v>
      </c>
      <c r="AZ123" s="34">
        <v>2</v>
      </c>
      <c r="BA123" s="34">
        <v>1</v>
      </c>
      <c r="BB123" s="34">
        <v>0</v>
      </c>
      <c r="BC123" s="34">
        <v>0</v>
      </c>
      <c r="BD123" s="34">
        <v>0</v>
      </c>
      <c r="BE123" s="34">
        <v>0</v>
      </c>
      <c r="BF123" s="34">
        <v>0</v>
      </c>
      <c r="BG123" s="34">
        <v>0</v>
      </c>
      <c r="BH123" s="34">
        <v>0</v>
      </c>
      <c r="BI123" s="34">
        <v>0</v>
      </c>
      <c r="BJ123" s="34">
        <v>0</v>
      </c>
      <c r="BK123" s="34">
        <v>0</v>
      </c>
      <c r="BL123" s="34">
        <v>0</v>
      </c>
      <c r="BM123" s="34"/>
      <c r="BN123" s="34">
        <v>0</v>
      </c>
      <c r="BO123" s="34">
        <v>0</v>
      </c>
      <c r="BP123" s="34">
        <v>0</v>
      </c>
      <c r="BQ123" s="34">
        <v>0</v>
      </c>
      <c r="BR123" s="34">
        <v>0</v>
      </c>
      <c r="BS123" s="34">
        <v>0</v>
      </c>
      <c r="BT123" s="34">
        <v>0</v>
      </c>
      <c r="BU123" s="34">
        <v>0</v>
      </c>
      <c r="BV123" s="34">
        <v>0</v>
      </c>
      <c r="BW123" s="34">
        <v>0</v>
      </c>
      <c r="BX123" s="34">
        <v>0</v>
      </c>
      <c r="BY123" s="34">
        <v>0</v>
      </c>
      <c r="BZ123" s="34">
        <v>0</v>
      </c>
      <c r="CA123" s="34">
        <v>0</v>
      </c>
      <c r="CB123" s="34">
        <v>0</v>
      </c>
      <c r="CC123" s="34">
        <v>0</v>
      </c>
      <c r="CD123" s="34">
        <v>0</v>
      </c>
      <c r="CE123" s="34">
        <v>0</v>
      </c>
      <c r="CF123" s="34">
        <v>0</v>
      </c>
      <c r="CG123" s="34">
        <v>0</v>
      </c>
      <c r="CH123" s="34">
        <v>0</v>
      </c>
      <c r="CI123" s="34">
        <v>0</v>
      </c>
      <c r="CJ123" s="34">
        <v>0</v>
      </c>
      <c r="CK123" s="34">
        <v>0</v>
      </c>
      <c r="CL123" s="34">
        <v>0</v>
      </c>
      <c r="CM123" s="34">
        <v>0</v>
      </c>
      <c r="CN123" s="34">
        <v>0</v>
      </c>
      <c r="CO123" s="34">
        <v>0</v>
      </c>
      <c r="CP123" s="34">
        <v>0</v>
      </c>
      <c r="CQ123" s="34">
        <v>0</v>
      </c>
      <c r="CR123" s="34">
        <v>0</v>
      </c>
      <c r="CS123" s="34">
        <v>0</v>
      </c>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v>1</v>
      </c>
      <c r="DQ123" s="34">
        <v>1</v>
      </c>
      <c r="DR123" s="34">
        <v>1</v>
      </c>
      <c r="DS123" s="34">
        <v>1</v>
      </c>
      <c r="DT123" s="34">
        <v>0</v>
      </c>
      <c r="DU123" s="34">
        <v>0</v>
      </c>
      <c r="DV123" s="34">
        <v>0</v>
      </c>
      <c r="DW123" s="34">
        <v>0</v>
      </c>
      <c r="DX123" s="34">
        <v>1</v>
      </c>
      <c r="DY123" s="34">
        <v>1</v>
      </c>
      <c r="DZ123" s="34">
        <v>0</v>
      </c>
      <c r="EA123" s="34">
        <v>0</v>
      </c>
      <c r="EB123" s="34">
        <v>1</v>
      </c>
      <c r="EC123" s="34">
        <v>1</v>
      </c>
      <c r="ED123" s="34">
        <v>1</v>
      </c>
      <c r="EE123" s="34">
        <v>1</v>
      </c>
      <c r="EF123" s="34">
        <v>0</v>
      </c>
      <c r="EG123" s="34">
        <v>0</v>
      </c>
      <c r="EH123" s="34">
        <v>0</v>
      </c>
      <c r="EI123" s="34">
        <v>0</v>
      </c>
      <c r="EJ123" s="34">
        <v>1</v>
      </c>
      <c r="EK123" s="34">
        <v>0</v>
      </c>
      <c r="EL123" s="34">
        <v>1</v>
      </c>
      <c r="EM123" s="34"/>
      <c r="EN123" s="34">
        <v>0</v>
      </c>
      <c r="EO123" s="34">
        <v>0</v>
      </c>
      <c r="EP123" s="34">
        <v>1</v>
      </c>
      <c r="EQ123" s="34">
        <v>0</v>
      </c>
      <c r="ER123" s="34">
        <v>0</v>
      </c>
      <c r="ES123" s="34">
        <v>0</v>
      </c>
      <c r="ET123" s="34">
        <v>0</v>
      </c>
      <c r="EU123" s="34">
        <v>0</v>
      </c>
      <c r="EV123" s="34">
        <v>0</v>
      </c>
      <c r="EW123" s="34">
        <v>0</v>
      </c>
      <c r="EX123" s="34">
        <v>0</v>
      </c>
      <c r="EY123" s="34">
        <v>0</v>
      </c>
      <c r="EZ123" s="34">
        <v>0</v>
      </c>
      <c r="FA123" s="34">
        <v>1</v>
      </c>
      <c r="FB123" s="34">
        <v>1</v>
      </c>
      <c r="FC123" s="34">
        <v>0</v>
      </c>
      <c r="FD123" s="34">
        <v>0</v>
      </c>
      <c r="FE123" s="34">
        <v>0</v>
      </c>
      <c r="FF123" s="34">
        <v>0</v>
      </c>
      <c r="FG123" s="34">
        <v>1</v>
      </c>
      <c r="FH123" s="34">
        <v>0</v>
      </c>
      <c r="FI123" s="34">
        <v>1</v>
      </c>
      <c r="FJ123" s="34">
        <v>0</v>
      </c>
      <c r="FK123" s="34">
        <v>0</v>
      </c>
      <c r="FL123" s="34">
        <v>1</v>
      </c>
      <c r="FM123" s="34">
        <v>0</v>
      </c>
      <c r="FN123" s="34">
        <v>0</v>
      </c>
      <c r="FO123" s="34">
        <v>0</v>
      </c>
      <c r="FP123" s="34">
        <v>0</v>
      </c>
      <c r="FQ123" s="34">
        <v>0</v>
      </c>
      <c r="FR123" s="34">
        <v>0</v>
      </c>
      <c r="FS123" s="34">
        <v>0</v>
      </c>
      <c r="FT123" s="34">
        <v>0</v>
      </c>
      <c r="FU123" s="34">
        <v>0</v>
      </c>
      <c r="FV123" s="34">
        <v>0</v>
      </c>
      <c r="FW123" s="34">
        <v>1</v>
      </c>
      <c r="FX123" s="34">
        <v>1</v>
      </c>
      <c r="FY123" s="34">
        <v>1</v>
      </c>
      <c r="FZ123" s="34">
        <v>0</v>
      </c>
      <c r="GA123" s="34">
        <v>0</v>
      </c>
      <c r="GB123" s="34">
        <v>0</v>
      </c>
      <c r="GC123" s="34">
        <v>0</v>
      </c>
      <c r="GD123" s="34">
        <v>1</v>
      </c>
      <c r="GE123" s="34">
        <v>0</v>
      </c>
      <c r="GF123" s="34">
        <v>1</v>
      </c>
      <c r="GG123" s="34">
        <v>0</v>
      </c>
      <c r="GH123" s="34">
        <v>0</v>
      </c>
      <c r="GI123" s="34">
        <v>1</v>
      </c>
      <c r="GJ123" s="34">
        <v>0</v>
      </c>
      <c r="GK123" s="34">
        <v>0</v>
      </c>
      <c r="GL123" s="34">
        <v>0</v>
      </c>
      <c r="GM123" s="34">
        <v>0</v>
      </c>
      <c r="GN123" s="34">
        <v>0</v>
      </c>
      <c r="GO123" s="34">
        <v>0</v>
      </c>
      <c r="GP123" s="34">
        <v>0</v>
      </c>
      <c r="GQ123" s="34">
        <v>0</v>
      </c>
      <c r="GR123" s="34">
        <v>0</v>
      </c>
      <c r="GS123" s="34">
        <v>0</v>
      </c>
      <c r="GT123" s="34">
        <v>1</v>
      </c>
      <c r="GU123" s="34">
        <v>1</v>
      </c>
      <c r="GV123" s="34">
        <v>1</v>
      </c>
      <c r="GW123" s="34">
        <v>1</v>
      </c>
      <c r="GX123" s="34">
        <v>1</v>
      </c>
      <c r="GY123" s="34">
        <v>1</v>
      </c>
      <c r="GZ123" s="34">
        <v>1</v>
      </c>
      <c r="HA123" s="34">
        <v>1</v>
      </c>
      <c r="HB123" s="34">
        <v>1</v>
      </c>
      <c r="HC123" s="34">
        <v>1</v>
      </c>
      <c r="HD123" s="34">
        <v>0</v>
      </c>
      <c r="HE123" s="34">
        <v>0</v>
      </c>
      <c r="HF123" s="34">
        <v>0</v>
      </c>
      <c r="HG123" s="34">
        <v>1</v>
      </c>
      <c r="HH123" s="34">
        <v>1</v>
      </c>
      <c r="HI123" s="34">
        <v>0</v>
      </c>
      <c r="HJ123" s="34">
        <v>1</v>
      </c>
      <c r="HK123" s="34">
        <v>0</v>
      </c>
      <c r="HL123" s="34">
        <v>0</v>
      </c>
      <c r="HM123" s="34">
        <v>1</v>
      </c>
      <c r="HN123" s="34">
        <v>0</v>
      </c>
      <c r="HO123" s="34">
        <v>0</v>
      </c>
      <c r="HP123" s="34">
        <v>0</v>
      </c>
      <c r="HQ123" s="34">
        <v>0</v>
      </c>
      <c r="HR123" s="34">
        <v>0</v>
      </c>
      <c r="HS123" s="34">
        <v>0</v>
      </c>
      <c r="HT123" s="34">
        <v>0</v>
      </c>
      <c r="HU123" s="34">
        <v>0</v>
      </c>
      <c r="HV123" s="34">
        <v>0</v>
      </c>
      <c r="HW123" s="34">
        <v>0</v>
      </c>
      <c r="HX123" s="34">
        <v>1</v>
      </c>
      <c r="HY123" s="34">
        <v>0</v>
      </c>
      <c r="HZ123" s="34">
        <v>0</v>
      </c>
      <c r="IA123" s="34">
        <v>1</v>
      </c>
      <c r="IB123" s="34">
        <v>1</v>
      </c>
      <c r="IC123" s="34">
        <v>1</v>
      </c>
      <c r="ID123" s="34">
        <v>1</v>
      </c>
      <c r="IE123" s="34">
        <v>2</v>
      </c>
      <c r="IF123" s="34">
        <v>1</v>
      </c>
      <c r="IG123" s="34">
        <v>1</v>
      </c>
      <c r="IH123" s="34">
        <v>0</v>
      </c>
      <c r="II123" s="34">
        <v>0</v>
      </c>
      <c r="IJ123" s="34">
        <v>0</v>
      </c>
      <c r="IK123" s="34">
        <v>0</v>
      </c>
      <c r="IL123" s="34">
        <v>1</v>
      </c>
      <c r="IM123" s="34">
        <v>0</v>
      </c>
      <c r="IN123" s="34">
        <v>1</v>
      </c>
      <c r="IO123" s="34">
        <v>0</v>
      </c>
      <c r="IP123" s="34">
        <v>0</v>
      </c>
      <c r="IQ123" s="34">
        <v>1</v>
      </c>
      <c r="IR123" s="34">
        <v>0</v>
      </c>
      <c r="IS123" s="34">
        <v>0</v>
      </c>
      <c r="IT123" s="34">
        <v>0</v>
      </c>
      <c r="IU123" s="34">
        <v>0</v>
      </c>
      <c r="IV123" s="34">
        <v>0</v>
      </c>
      <c r="IW123" s="34">
        <v>0</v>
      </c>
      <c r="IX123" s="34">
        <v>0</v>
      </c>
      <c r="IY123" s="34">
        <v>0</v>
      </c>
      <c r="IZ123" s="34">
        <v>0</v>
      </c>
      <c r="JA123" s="34">
        <v>0</v>
      </c>
      <c r="JB123" s="34">
        <v>1</v>
      </c>
      <c r="JC123" s="34">
        <v>1</v>
      </c>
      <c r="JD123" s="34">
        <v>1</v>
      </c>
      <c r="JE123" s="34">
        <v>1</v>
      </c>
      <c r="JF123" s="34">
        <v>1</v>
      </c>
      <c r="JG123" s="34">
        <v>2</v>
      </c>
      <c r="JH123" s="46">
        <v>1</v>
      </c>
      <c r="JI123" s="46">
        <v>2</v>
      </c>
      <c r="JJ123" s="46">
        <v>2</v>
      </c>
      <c r="JK123" s="46">
        <v>1</v>
      </c>
      <c r="JL123" s="35">
        <v>1</v>
      </c>
      <c r="JM123" s="35">
        <v>2</v>
      </c>
      <c r="JN123" s="46">
        <v>1</v>
      </c>
      <c r="JO123" s="46">
        <v>2</v>
      </c>
      <c r="JP123" s="35">
        <v>1</v>
      </c>
      <c r="JQ123" s="35">
        <v>2</v>
      </c>
      <c r="JR123" s="46">
        <v>1</v>
      </c>
      <c r="JS123" s="35">
        <v>0</v>
      </c>
      <c r="JT123" s="35">
        <v>1</v>
      </c>
      <c r="JU123" s="35">
        <v>3</v>
      </c>
      <c r="JV123" s="35">
        <v>1</v>
      </c>
      <c r="JW123" s="35">
        <v>1</v>
      </c>
      <c r="JX123" s="35">
        <v>3</v>
      </c>
      <c r="JY123" s="35">
        <v>3</v>
      </c>
      <c r="JZ123" s="35">
        <v>3</v>
      </c>
      <c r="KA123" s="35">
        <v>3</v>
      </c>
      <c r="KB123" s="35">
        <v>1</v>
      </c>
      <c r="KC123" s="35">
        <v>0</v>
      </c>
      <c r="KD123" s="46">
        <v>0</v>
      </c>
      <c r="KE123" s="35">
        <v>0</v>
      </c>
      <c r="KF123" s="35">
        <v>1</v>
      </c>
      <c r="KG123" s="36">
        <v>1</v>
      </c>
      <c r="KH123" s="36">
        <v>1</v>
      </c>
      <c r="KI123" s="36">
        <v>1</v>
      </c>
      <c r="KJ123" s="36">
        <v>1</v>
      </c>
      <c r="KK123" s="36">
        <v>1</v>
      </c>
      <c r="KL123" s="36">
        <v>1</v>
      </c>
      <c r="KM123" s="36">
        <v>3</v>
      </c>
      <c r="KN123" s="36">
        <v>3</v>
      </c>
      <c r="KO123" s="36"/>
      <c r="KP123" s="36">
        <v>1</v>
      </c>
      <c r="KQ123" s="36">
        <v>1</v>
      </c>
      <c r="KR123" s="36">
        <v>1</v>
      </c>
      <c r="KS123" s="36">
        <v>3</v>
      </c>
      <c r="KT123" s="36">
        <v>3</v>
      </c>
      <c r="KU123" s="36">
        <v>0</v>
      </c>
      <c r="KV123" s="36">
        <v>3</v>
      </c>
      <c r="KW123" s="36">
        <v>0</v>
      </c>
      <c r="KX123" s="36">
        <v>3</v>
      </c>
      <c r="KY123" s="36">
        <v>0</v>
      </c>
      <c r="KZ123" s="36">
        <v>3</v>
      </c>
      <c r="LA123" s="36">
        <v>0</v>
      </c>
      <c r="LB123" s="36">
        <v>3</v>
      </c>
      <c r="LC123" s="36">
        <v>0</v>
      </c>
      <c r="LD123" s="36">
        <v>3</v>
      </c>
      <c r="LE123" s="36">
        <v>0</v>
      </c>
      <c r="LF123" s="36">
        <v>1</v>
      </c>
      <c r="LG123" s="36">
        <v>1</v>
      </c>
      <c r="LH123" s="36">
        <v>3</v>
      </c>
      <c r="LI123" s="36">
        <v>0</v>
      </c>
      <c r="LJ123" s="36">
        <v>1</v>
      </c>
      <c r="LK123" s="36">
        <v>0</v>
      </c>
      <c r="LL123" s="36">
        <v>1</v>
      </c>
      <c r="LM123" s="36">
        <v>1</v>
      </c>
      <c r="LN123" s="36">
        <v>1</v>
      </c>
      <c r="LO123" s="36">
        <v>1</v>
      </c>
      <c r="LP123" s="36">
        <v>1</v>
      </c>
      <c r="LQ123" s="36">
        <v>0</v>
      </c>
      <c r="LR123" s="36">
        <v>0</v>
      </c>
      <c r="LS123" s="36">
        <v>1</v>
      </c>
      <c r="LT123" s="36">
        <v>1</v>
      </c>
      <c r="LU123" s="36">
        <v>1</v>
      </c>
      <c r="LV123" s="36">
        <v>1</v>
      </c>
      <c r="LW123" s="36">
        <v>1</v>
      </c>
      <c r="LX123" s="36">
        <v>0</v>
      </c>
      <c r="LY123" s="36">
        <v>0</v>
      </c>
      <c r="LZ123" s="36">
        <v>1</v>
      </c>
      <c r="MA123" s="36">
        <v>1</v>
      </c>
      <c r="MB123" s="36">
        <v>1</v>
      </c>
      <c r="MC123" s="36">
        <v>2</v>
      </c>
      <c r="MD123" s="36">
        <v>1</v>
      </c>
      <c r="ME123" s="36">
        <v>3</v>
      </c>
      <c r="MF123" s="36">
        <v>1</v>
      </c>
      <c r="MG123" s="36">
        <v>1</v>
      </c>
      <c r="MH123" s="36">
        <v>1</v>
      </c>
      <c r="MI123" s="36">
        <v>1</v>
      </c>
      <c r="MJ123" s="36">
        <v>1</v>
      </c>
      <c r="MK123" s="36">
        <v>1</v>
      </c>
      <c r="ML123" s="36">
        <v>3</v>
      </c>
      <c r="MM123" s="36">
        <v>1</v>
      </c>
      <c r="MN123" s="36">
        <v>1</v>
      </c>
      <c r="MO123" s="36">
        <v>1</v>
      </c>
      <c r="MP123" s="36">
        <v>1</v>
      </c>
      <c r="MQ123" s="36">
        <v>1</v>
      </c>
      <c r="MR123" s="36">
        <v>1</v>
      </c>
      <c r="MS123" s="36">
        <v>1</v>
      </c>
      <c r="MT123" s="36">
        <v>1</v>
      </c>
      <c r="MU123" s="36">
        <v>1</v>
      </c>
      <c r="MV123" s="36">
        <v>0</v>
      </c>
      <c r="MW123" s="36">
        <v>1</v>
      </c>
      <c r="MX123" s="36"/>
      <c r="MY123" s="37">
        <v>1</v>
      </c>
      <c r="MZ123" s="37">
        <v>1</v>
      </c>
      <c r="NA123" s="37">
        <v>1</v>
      </c>
      <c r="NB123" s="37">
        <v>0</v>
      </c>
      <c r="NC123" s="37">
        <v>0</v>
      </c>
      <c r="ND123" s="37">
        <v>0</v>
      </c>
      <c r="NE123" s="46">
        <v>1</v>
      </c>
      <c r="NF123" s="46">
        <v>0</v>
      </c>
      <c r="NG123" s="37">
        <v>0</v>
      </c>
      <c r="NH123" s="37">
        <v>0</v>
      </c>
      <c r="NI123" s="37">
        <v>1</v>
      </c>
      <c r="NJ123" s="37">
        <v>0</v>
      </c>
    </row>
    <row r="124" spans="1:374" x14ac:dyDescent="0.25">
      <c r="A124" s="2">
        <v>186</v>
      </c>
      <c r="B124" s="2" t="s">
        <v>114</v>
      </c>
      <c r="C124" s="31">
        <v>44079.927777777775</v>
      </c>
      <c r="D124" s="32" t="s">
        <v>207</v>
      </c>
      <c r="E124" s="32" t="s">
        <v>193</v>
      </c>
      <c r="F124" s="32" t="s">
        <v>194</v>
      </c>
      <c r="G124" s="32" t="s">
        <v>618</v>
      </c>
      <c r="H124" s="33" t="s">
        <v>126</v>
      </c>
      <c r="I124" s="33" t="s">
        <v>127</v>
      </c>
      <c r="J124" s="33" t="s">
        <v>619</v>
      </c>
      <c r="K124" s="33">
        <v>1</v>
      </c>
      <c r="L124" s="33">
        <v>56</v>
      </c>
      <c r="M124" s="33">
        <v>3</v>
      </c>
      <c r="N124" s="33"/>
      <c r="O124" s="33"/>
      <c r="P124" s="33">
        <v>3</v>
      </c>
      <c r="Q124" s="33"/>
      <c r="R124" s="33"/>
      <c r="S124" s="33"/>
      <c r="T124" s="33"/>
      <c r="U124" s="33"/>
      <c r="V124" s="33"/>
      <c r="W124" s="33"/>
      <c r="X124" s="33"/>
      <c r="Y124" s="33"/>
      <c r="Z124" s="33"/>
      <c r="AA124" s="33"/>
      <c r="AB124" s="33"/>
      <c r="AC124" s="33"/>
      <c r="AD124" s="33"/>
      <c r="AE124" s="33"/>
      <c r="AF124" s="33"/>
      <c r="AG124" s="33"/>
      <c r="AH124" s="33"/>
      <c r="AI124" s="33">
        <v>9</v>
      </c>
      <c r="AJ124" s="33"/>
      <c r="AK124" s="33"/>
      <c r="AL124" s="33"/>
      <c r="AM124" s="33"/>
      <c r="AN124" s="33"/>
      <c r="AO124" s="33"/>
      <c r="AP124" s="33"/>
      <c r="AQ124" s="33"/>
      <c r="AR124" s="33"/>
      <c r="AS124" s="33"/>
      <c r="AT124" s="33"/>
      <c r="AU124" s="33"/>
      <c r="AV124" s="33"/>
      <c r="AW124" s="33">
        <v>2</v>
      </c>
      <c r="AX124" s="33">
        <v>1</v>
      </c>
      <c r="AY124" s="33">
        <v>0</v>
      </c>
      <c r="AZ124" s="34">
        <v>1</v>
      </c>
      <c r="BA124" s="34">
        <v>1</v>
      </c>
      <c r="BB124" s="34">
        <v>0</v>
      </c>
      <c r="BC124" s="34">
        <v>0</v>
      </c>
      <c r="BD124" s="34">
        <v>0</v>
      </c>
      <c r="BE124" s="34">
        <v>1</v>
      </c>
      <c r="BF124" s="34">
        <v>1</v>
      </c>
      <c r="BG124" s="34">
        <v>0</v>
      </c>
      <c r="BH124" s="34">
        <v>0</v>
      </c>
      <c r="BI124" s="34">
        <v>0</v>
      </c>
      <c r="BJ124" s="34">
        <v>0</v>
      </c>
      <c r="BK124" s="34">
        <v>0</v>
      </c>
      <c r="BL124" s="34">
        <v>1</v>
      </c>
      <c r="BM124" s="34"/>
      <c r="BN124" s="34">
        <v>1</v>
      </c>
      <c r="BO124" s="34">
        <v>0</v>
      </c>
      <c r="BP124" s="34">
        <v>0</v>
      </c>
      <c r="BQ124" s="34">
        <v>1</v>
      </c>
      <c r="BR124" s="34">
        <v>0</v>
      </c>
      <c r="BS124" s="34">
        <v>1</v>
      </c>
      <c r="BT124" s="34">
        <v>1</v>
      </c>
      <c r="BU124" s="34">
        <v>0</v>
      </c>
      <c r="BV124" s="34">
        <v>0</v>
      </c>
      <c r="BW124" s="34">
        <v>1</v>
      </c>
      <c r="BX124" s="34">
        <v>1</v>
      </c>
      <c r="BY124" s="34">
        <v>0</v>
      </c>
      <c r="BZ124" s="34">
        <v>0</v>
      </c>
      <c r="CA124" s="34">
        <v>0</v>
      </c>
      <c r="CB124" s="34">
        <v>1</v>
      </c>
      <c r="CC124" s="34">
        <v>1</v>
      </c>
      <c r="CD124" s="34">
        <v>0</v>
      </c>
      <c r="CE124" s="34">
        <v>0</v>
      </c>
      <c r="CF124" s="34">
        <v>0</v>
      </c>
      <c r="CG124" s="34">
        <v>0</v>
      </c>
      <c r="CH124" s="34">
        <v>0</v>
      </c>
      <c r="CI124" s="34">
        <v>1</v>
      </c>
      <c r="CJ124" s="34">
        <v>1</v>
      </c>
      <c r="CK124" s="34">
        <v>0</v>
      </c>
      <c r="CL124" s="34">
        <v>0</v>
      </c>
      <c r="CM124" s="34">
        <v>1</v>
      </c>
      <c r="CN124" s="34">
        <v>0</v>
      </c>
      <c r="CO124" s="34">
        <v>1</v>
      </c>
      <c r="CP124" s="34">
        <v>1</v>
      </c>
      <c r="CQ124" s="34">
        <v>0</v>
      </c>
      <c r="CR124" s="34">
        <v>0</v>
      </c>
      <c r="CS124" s="34">
        <v>0</v>
      </c>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v>1</v>
      </c>
      <c r="DQ124" s="34">
        <v>1</v>
      </c>
      <c r="DR124" s="34">
        <v>1</v>
      </c>
      <c r="DS124" s="34">
        <v>1</v>
      </c>
      <c r="DT124" s="34">
        <v>0</v>
      </c>
      <c r="DU124" s="34">
        <v>1</v>
      </c>
      <c r="DV124" s="34">
        <v>0</v>
      </c>
      <c r="DW124" s="34">
        <v>0</v>
      </c>
      <c r="DX124" s="34">
        <v>0</v>
      </c>
      <c r="DY124" s="34">
        <v>0</v>
      </c>
      <c r="DZ124" s="34">
        <v>1</v>
      </c>
      <c r="EA124" s="34">
        <v>0</v>
      </c>
      <c r="EB124" s="34">
        <v>1</v>
      </c>
      <c r="EC124" s="34">
        <v>1</v>
      </c>
      <c r="ED124" s="34">
        <v>0</v>
      </c>
      <c r="EE124" s="34">
        <v>1</v>
      </c>
      <c r="EF124" s="34">
        <v>0</v>
      </c>
      <c r="EG124" s="34">
        <v>0</v>
      </c>
      <c r="EH124" s="34">
        <v>0</v>
      </c>
      <c r="EI124" s="34">
        <v>0</v>
      </c>
      <c r="EJ124" s="34">
        <v>0</v>
      </c>
      <c r="EK124" s="34">
        <v>0</v>
      </c>
      <c r="EL124" s="34">
        <v>1</v>
      </c>
      <c r="EM124" s="34"/>
      <c r="EN124" s="34">
        <v>0</v>
      </c>
      <c r="EO124" s="34">
        <v>0</v>
      </c>
      <c r="EP124" s="34">
        <v>0</v>
      </c>
      <c r="EQ124" s="34">
        <v>0</v>
      </c>
      <c r="ER124" s="34">
        <v>0</v>
      </c>
      <c r="ES124" s="34">
        <v>0</v>
      </c>
      <c r="ET124" s="34">
        <v>0</v>
      </c>
      <c r="EU124" s="34">
        <v>0</v>
      </c>
      <c r="EV124" s="34">
        <v>0</v>
      </c>
      <c r="EW124" s="34">
        <v>0</v>
      </c>
      <c r="EX124" s="34">
        <v>0</v>
      </c>
      <c r="EY124" s="34">
        <v>0</v>
      </c>
      <c r="EZ124" s="34">
        <v>0</v>
      </c>
      <c r="FA124" s="34">
        <v>1</v>
      </c>
      <c r="FB124" s="34">
        <v>1</v>
      </c>
      <c r="FC124" s="34">
        <v>0</v>
      </c>
      <c r="FD124" s="34">
        <v>0</v>
      </c>
      <c r="FE124" s="34">
        <v>0</v>
      </c>
      <c r="FF124" s="34">
        <v>0</v>
      </c>
      <c r="FG124" s="34">
        <v>1</v>
      </c>
      <c r="FH124" s="34">
        <v>0</v>
      </c>
      <c r="FI124" s="34">
        <v>1</v>
      </c>
      <c r="FJ124" s="34">
        <v>0</v>
      </c>
      <c r="FK124" s="34">
        <v>0</v>
      </c>
      <c r="FL124" s="34">
        <v>0</v>
      </c>
      <c r="FM124" s="34">
        <v>0</v>
      </c>
      <c r="FN124" s="34">
        <v>1</v>
      </c>
      <c r="FO124" s="34">
        <v>0</v>
      </c>
      <c r="FP124" s="34">
        <v>0</v>
      </c>
      <c r="FQ124" s="34">
        <v>0</v>
      </c>
      <c r="FR124" s="34">
        <v>0</v>
      </c>
      <c r="FS124" s="34">
        <v>1</v>
      </c>
      <c r="FT124" s="34">
        <v>1</v>
      </c>
      <c r="FU124" s="34">
        <v>0</v>
      </c>
      <c r="FV124" s="34">
        <v>0</v>
      </c>
      <c r="FW124" s="34">
        <v>1</v>
      </c>
      <c r="FX124" s="34">
        <v>1</v>
      </c>
      <c r="FY124" s="34">
        <v>0</v>
      </c>
      <c r="FZ124" s="34">
        <v>0</v>
      </c>
      <c r="GA124" s="34">
        <v>0</v>
      </c>
      <c r="GB124" s="34">
        <v>0</v>
      </c>
      <c r="GC124" s="34">
        <v>1</v>
      </c>
      <c r="GD124" s="34">
        <v>1</v>
      </c>
      <c r="GE124" s="34">
        <v>0</v>
      </c>
      <c r="GF124" s="34">
        <v>0</v>
      </c>
      <c r="GG124" s="34">
        <v>0</v>
      </c>
      <c r="GH124" s="34">
        <v>0</v>
      </c>
      <c r="GI124" s="34">
        <v>0</v>
      </c>
      <c r="GJ124" s="34">
        <v>0</v>
      </c>
      <c r="GK124" s="34">
        <v>0</v>
      </c>
      <c r="GL124" s="34">
        <v>0</v>
      </c>
      <c r="GM124" s="34">
        <v>0</v>
      </c>
      <c r="GN124" s="34">
        <v>0</v>
      </c>
      <c r="GO124" s="34">
        <v>0</v>
      </c>
      <c r="GP124" s="34">
        <v>0</v>
      </c>
      <c r="GQ124" s="34">
        <v>0</v>
      </c>
      <c r="GR124" s="34">
        <v>0</v>
      </c>
      <c r="GS124" s="34">
        <v>0</v>
      </c>
      <c r="GT124" s="34">
        <v>1</v>
      </c>
      <c r="GU124" s="34">
        <v>1</v>
      </c>
      <c r="GV124" s="34">
        <v>1</v>
      </c>
      <c r="GW124" s="34">
        <v>1</v>
      </c>
      <c r="GX124" s="34">
        <v>1</v>
      </c>
      <c r="GY124" s="34">
        <v>1</v>
      </c>
      <c r="GZ124" s="34">
        <v>1</v>
      </c>
      <c r="HA124" s="34">
        <v>1</v>
      </c>
      <c r="HB124" s="34">
        <v>1</v>
      </c>
      <c r="HC124" s="34">
        <v>0</v>
      </c>
      <c r="HD124" s="34">
        <v>0</v>
      </c>
      <c r="HE124" s="34">
        <v>0</v>
      </c>
      <c r="HF124" s="34">
        <v>0</v>
      </c>
      <c r="HG124" s="34">
        <v>0</v>
      </c>
      <c r="HH124" s="34">
        <v>0</v>
      </c>
      <c r="HI124" s="34">
        <v>0</v>
      </c>
      <c r="HJ124" s="34">
        <v>0</v>
      </c>
      <c r="HK124" s="34">
        <v>0</v>
      </c>
      <c r="HL124" s="34">
        <v>0</v>
      </c>
      <c r="HM124" s="34">
        <v>1</v>
      </c>
      <c r="HN124" s="34">
        <v>0</v>
      </c>
      <c r="HO124" s="34">
        <v>1</v>
      </c>
      <c r="HP124" s="34">
        <v>0</v>
      </c>
      <c r="HQ124" s="34">
        <v>0</v>
      </c>
      <c r="HR124" s="34">
        <v>1</v>
      </c>
      <c r="HS124" s="34">
        <v>1</v>
      </c>
      <c r="HT124" s="34">
        <v>1</v>
      </c>
      <c r="HU124" s="34">
        <v>1</v>
      </c>
      <c r="HV124" s="34">
        <v>1</v>
      </c>
      <c r="HW124" s="34">
        <v>0</v>
      </c>
      <c r="HX124" s="34">
        <v>1</v>
      </c>
      <c r="HY124" s="34">
        <v>0</v>
      </c>
      <c r="HZ124" s="34">
        <v>0</v>
      </c>
      <c r="IA124" s="34">
        <v>0</v>
      </c>
      <c r="IB124" s="34">
        <v>1</v>
      </c>
      <c r="IC124" s="34">
        <v>0</v>
      </c>
      <c r="ID124" s="34">
        <v>1</v>
      </c>
      <c r="IE124" s="34">
        <v>1</v>
      </c>
      <c r="IF124" s="34">
        <v>1</v>
      </c>
      <c r="IG124" s="34">
        <v>0</v>
      </c>
      <c r="IH124" s="34">
        <v>0</v>
      </c>
      <c r="II124" s="34">
        <v>0</v>
      </c>
      <c r="IJ124" s="34">
        <v>0</v>
      </c>
      <c r="IK124" s="34">
        <v>0</v>
      </c>
      <c r="IL124" s="34">
        <v>1</v>
      </c>
      <c r="IM124" s="34">
        <v>0</v>
      </c>
      <c r="IN124" s="34">
        <v>0</v>
      </c>
      <c r="IO124" s="34">
        <v>0</v>
      </c>
      <c r="IP124" s="34">
        <v>0</v>
      </c>
      <c r="IQ124" s="34">
        <v>0</v>
      </c>
      <c r="IR124" s="34">
        <v>0</v>
      </c>
      <c r="IS124" s="34">
        <v>1</v>
      </c>
      <c r="IT124" s="34">
        <v>0</v>
      </c>
      <c r="IU124" s="34">
        <v>0</v>
      </c>
      <c r="IV124" s="34">
        <v>0</v>
      </c>
      <c r="IW124" s="34">
        <v>0</v>
      </c>
      <c r="IX124" s="34">
        <v>0</v>
      </c>
      <c r="IY124" s="34">
        <v>1</v>
      </c>
      <c r="IZ124" s="34">
        <v>0</v>
      </c>
      <c r="JA124" s="34">
        <v>0</v>
      </c>
      <c r="JB124" s="34">
        <v>1</v>
      </c>
      <c r="JC124" s="34">
        <v>1</v>
      </c>
      <c r="JD124" s="34">
        <v>1</v>
      </c>
      <c r="JE124" s="34">
        <v>1</v>
      </c>
      <c r="JF124" s="34">
        <v>1</v>
      </c>
      <c r="JG124" s="34">
        <v>1</v>
      </c>
      <c r="JH124" s="46">
        <v>2</v>
      </c>
      <c r="JI124" s="46">
        <v>2</v>
      </c>
      <c r="JJ124" s="46">
        <v>1</v>
      </c>
      <c r="JK124" s="46">
        <v>2</v>
      </c>
      <c r="JL124" s="35">
        <v>1</v>
      </c>
      <c r="JM124" s="35">
        <v>2</v>
      </c>
      <c r="JN124" s="46">
        <v>1</v>
      </c>
      <c r="JO124" s="46">
        <v>1</v>
      </c>
      <c r="JP124" s="35">
        <v>1</v>
      </c>
      <c r="JQ124" s="35">
        <v>1</v>
      </c>
      <c r="JR124" s="46">
        <v>1</v>
      </c>
      <c r="JS124" s="35">
        <v>0</v>
      </c>
      <c r="JT124" s="35">
        <v>1</v>
      </c>
      <c r="JU124" s="35">
        <v>3</v>
      </c>
      <c r="JV124" s="35">
        <v>1</v>
      </c>
      <c r="JW124" s="35">
        <v>1</v>
      </c>
      <c r="JX124" s="35">
        <v>1</v>
      </c>
      <c r="JY124" s="35">
        <v>1</v>
      </c>
      <c r="JZ124" s="35">
        <v>3</v>
      </c>
      <c r="KA124" s="35">
        <v>3</v>
      </c>
      <c r="KB124" s="35">
        <v>1</v>
      </c>
      <c r="KC124" s="35">
        <v>1</v>
      </c>
      <c r="KD124" s="46">
        <v>1</v>
      </c>
      <c r="KE124" s="35">
        <v>0</v>
      </c>
      <c r="KF124" s="35">
        <v>1</v>
      </c>
      <c r="KG124" s="36">
        <v>1</v>
      </c>
      <c r="KH124" s="36">
        <v>1</v>
      </c>
      <c r="KI124" s="36">
        <v>1</v>
      </c>
      <c r="KJ124" s="36">
        <v>1</v>
      </c>
      <c r="KK124" s="36">
        <v>1</v>
      </c>
      <c r="KL124" s="36">
        <v>1</v>
      </c>
      <c r="KM124" s="36">
        <v>1</v>
      </c>
      <c r="KN124" s="36">
        <v>1</v>
      </c>
      <c r="KO124" s="36"/>
      <c r="KP124" s="36">
        <v>3</v>
      </c>
      <c r="KQ124" s="36">
        <v>1</v>
      </c>
      <c r="KR124" s="36">
        <v>1</v>
      </c>
      <c r="KS124" s="36">
        <v>1</v>
      </c>
      <c r="KT124" s="36">
        <v>3</v>
      </c>
      <c r="KU124" s="36">
        <v>0</v>
      </c>
      <c r="KV124" s="36">
        <v>3</v>
      </c>
      <c r="KW124" s="36">
        <v>0</v>
      </c>
      <c r="KX124" s="36">
        <v>3</v>
      </c>
      <c r="KY124" s="36">
        <v>0</v>
      </c>
      <c r="KZ124" s="36">
        <v>3</v>
      </c>
      <c r="LA124" s="36">
        <v>0</v>
      </c>
      <c r="LB124" s="36">
        <v>3</v>
      </c>
      <c r="LC124" s="36">
        <v>0</v>
      </c>
      <c r="LD124" s="36">
        <v>3</v>
      </c>
      <c r="LE124" s="36">
        <v>0</v>
      </c>
      <c r="LF124" s="36">
        <v>1</v>
      </c>
      <c r="LG124" s="36">
        <v>1</v>
      </c>
      <c r="LH124" s="36">
        <v>1</v>
      </c>
      <c r="LI124" s="36">
        <v>0</v>
      </c>
      <c r="LJ124" s="36">
        <v>3</v>
      </c>
      <c r="LK124" s="36">
        <v>0</v>
      </c>
      <c r="LL124" s="36">
        <v>1</v>
      </c>
      <c r="LM124" s="36">
        <v>1</v>
      </c>
      <c r="LN124" s="36">
        <v>1</v>
      </c>
      <c r="LO124" s="36">
        <v>1</v>
      </c>
      <c r="LP124" s="36">
        <v>1</v>
      </c>
      <c r="LQ124" s="36">
        <v>1</v>
      </c>
      <c r="LR124" s="36">
        <v>0</v>
      </c>
      <c r="LS124" s="36">
        <v>1</v>
      </c>
      <c r="LT124" s="36">
        <v>1</v>
      </c>
      <c r="LU124" s="36">
        <v>1</v>
      </c>
      <c r="LV124" s="36">
        <v>1</v>
      </c>
      <c r="LW124" s="36">
        <v>1</v>
      </c>
      <c r="LX124" s="36">
        <v>1</v>
      </c>
      <c r="LY124" s="36">
        <v>0</v>
      </c>
      <c r="LZ124" s="36">
        <v>1</v>
      </c>
      <c r="MA124" s="36">
        <v>1</v>
      </c>
      <c r="MB124" s="36">
        <v>3</v>
      </c>
      <c r="MC124" s="36">
        <v>1</v>
      </c>
      <c r="MD124" s="36">
        <v>1</v>
      </c>
      <c r="ME124" s="36">
        <v>1</v>
      </c>
      <c r="MF124" s="36">
        <v>1</v>
      </c>
      <c r="MG124" s="36">
        <v>1</v>
      </c>
      <c r="MH124" s="36">
        <v>1</v>
      </c>
      <c r="MI124" s="36">
        <v>1</v>
      </c>
      <c r="MJ124" s="36">
        <v>1</v>
      </c>
      <c r="MK124" s="36">
        <v>1</v>
      </c>
      <c r="ML124" s="36">
        <v>2</v>
      </c>
      <c r="MM124" s="36">
        <v>1</v>
      </c>
      <c r="MN124" s="36">
        <v>1</v>
      </c>
      <c r="MO124" s="36">
        <v>1</v>
      </c>
      <c r="MP124" s="36">
        <v>1</v>
      </c>
      <c r="MQ124" s="36">
        <v>1</v>
      </c>
      <c r="MR124" s="36">
        <v>1</v>
      </c>
      <c r="MS124" s="36">
        <v>1</v>
      </c>
      <c r="MT124" s="36">
        <v>1</v>
      </c>
      <c r="MU124" s="36">
        <v>1</v>
      </c>
      <c r="MV124" s="36">
        <v>0</v>
      </c>
      <c r="MW124" s="36">
        <v>1</v>
      </c>
      <c r="MX124" s="36"/>
      <c r="MY124" s="37">
        <v>1</v>
      </c>
      <c r="MZ124" s="37">
        <v>1</v>
      </c>
      <c r="NA124" s="37">
        <v>1</v>
      </c>
      <c r="NB124" s="37">
        <v>1</v>
      </c>
      <c r="NC124" s="37">
        <v>1</v>
      </c>
      <c r="ND124" s="37">
        <v>1</v>
      </c>
      <c r="NE124" s="46">
        <v>1</v>
      </c>
      <c r="NF124" s="46">
        <v>0</v>
      </c>
      <c r="NG124" s="37">
        <v>0</v>
      </c>
      <c r="NH124" s="37">
        <v>1</v>
      </c>
      <c r="NI124" s="37">
        <v>1</v>
      </c>
      <c r="NJ124" s="37">
        <v>1</v>
      </c>
    </row>
    <row r="125" spans="1:374" x14ac:dyDescent="0.25">
      <c r="A125" s="2">
        <v>187</v>
      </c>
      <c r="B125" s="2" t="s">
        <v>114</v>
      </c>
      <c r="C125" s="31">
        <v>44077.614583333336</v>
      </c>
      <c r="D125" s="32" t="s">
        <v>354</v>
      </c>
      <c r="E125" s="32" t="s">
        <v>578</v>
      </c>
      <c r="F125" s="32" t="s">
        <v>523</v>
      </c>
      <c r="G125" s="32" t="s">
        <v>620</v>
      </c>
      <c r="H125" s="33" t="s">
        <v>230</v>
      </c>
      <c r="I125" s="33" t="s">
        <v>330</v>
      </c>
      <c r="J125" s="33" t="s">
        <v>621</v>
      </c>
      <c r="K125" s="33">
        <v>2</v>
      </c>
      <c r="L125" s="33">
        <v>100</v>
      </c>
      <c r="M125" s="33">
        <v>5</v>
      </c>
      <c r="N125" s="33"/>
      <c r="O125" s="33"/>
      <c r="P125" s="33"/>
      <c r="Q125" s="33"/>
      <c r="R125" s="33">
        <v>1</v>
      </c>
      <c r="S125" s="33"/>
      <c r="T125" s="33"/>
      <c r="U125" s="33"/>
      <c r="V125" s="33"/>
      <c r="W125" s="33"/>
      <c r="X125" s="33"/>
      <c r="Y125" s="33"/>
      <c r="Z125" s="33"/>
      <c r="AA125" s="33"/>
      <c r="AB125" s="33"/>
      <c r="AC125" s="33"/>
      <c r="AD125" s="33"/>
      <c r="AE125" s="33"/>
      <c r="AF125" s="33"/>
      <c r="AG125" s="33"/>
      <c r="AH125" s="33"/>
      <c r="AI125" s="33"/>
      <c r="AJ125" s="33"/>
      <c r="AK125" s="33"/>
      <c r="AL125" s="33"/>
      <c r="AM125" s="33"/>
      <c r="AN125" s="33">
        <v>9</v>
      </c>
      <c r="AO125" s="33"/>
      <c r="AP125" s="33"/>
      <c r="AQ125" s="33"/>
      <c r="AR125" s="33"/>
      <c r="AS125" s="33"/>
      <c r="AT125" s="33"/>
      <c r="AU125" s="33"/>
      <c r="AV125" s="33"/>
      <c r="AW125" s="33">
        <v>1</v>
      </c>
      <c r="AX125" s="33">
        <v>1</v>
      </c>
      <c r="AY125" s="33">
        <v>0</v>
      </c>
      <c r="AZ125" s="34">
        <v>1</v>
      </c>
      <c r="BA125" s="34">
        <v>1</v>
      </c>
      <c r="BB125" s="34">
        <v>0</v>
      </c>
      <c r="BC125" s="34">
        <v>0</v>
      </c>
      <c r="BD125" s="34">
        <v>0</v>
      </c>
      <c r="BE125" s="34">
        <v>0</v>
      </c>
      <c r="BF125" s="34">
        <v>1</v>
      </c>
      <c r="BG125" s="34">
        <v>0</v>
      </c>
      <c r="BH125" s="34">
        <v>0</v>
      </c>
      <c r="BI125" s="34">
        <v>0</v>
      </c>
      <c r="BJ125" s="34">
        <v>0</v>
      </c>
      <c r="BK125" s="34">
        <v>1</v>
      </c>
      <c r="BL125" s="34">
        <v>0</v>
      </c>
      <c r="BM125" s="34"/>
      <c r="BN125" s="34">
        <v>0</v>
      </c>
      <c r="BO125" s="34">
        <v>0</v>
      </c>
      <c r="BP125" s="34">
        <v>0</v>
      </c>
      <c r="BQ125" s="34">
        <v>0</v>
      </c>
      <c r="BR125" s="34">
        <v>0</v>
      </c>
      <c r="BS125" s="34">
        <v>0</v>
      </c>
      <c r="BT125" s="34">
        <v>0</v>
      </c>
      <c r="BU125" s="34">
        <v>0</v>
      </c>
      <c r="BV125" s="34">
        <v>0</v>
      </c>
      <c r="BW125" s="34">
        <v>1</v>
      </c>
      <c r="BX125" s="34">
        <v>0</v>
      </c>
      <c r="BY125" s="34">
        <v>0</v>
      </c>
      <c r="BZ125" s="34">
        <v>0</v>
      </c>
      <c r="CA125" s="34">
        <v>0</v>
      </c>
      <c r="CB125" s="34">
        <v>0</v>
      </c>
      <c r="CC125" s="34">
        <v>1</v>
      </c>
      <c r="CD125" s="34">
        <v>0</v>
      </c>
      <c r="CE125" s="34">
        <v>0</v>
      </c>
      <c r="CF125" s="34">
        <v>0</v>
      </c>
      <c r="CG125" s="34">
        <v>0</v>
      </c>
      <c r="CH125" s="34">
        <v>1</v>
      </c>
      <c r="CI125" s="34">
        <v>0</v>
      </c>
      <c r="CJ125" s="34">
        <v>0</v>
      </c>
      <c r="CK125" s="34">
        <v>0</v>
      </c>
      <c r="CL125" s="34">
        <v>0</v>
      </c>
      <c r="CM125" s="34">
        <v>0</v>
      </c>
      <c r="CN125" s="34">
        <v>0</v>
      </c>
      <c r="CO125" s="34">
        <v>0</v>
      </c>
      <c r="CP125" s="34">
        <v>0</v>
      </c>
      <c r="CQ125" s="34">
        <v>0</v>
      </c>
      <c r="CR125" s="34">
        <v>0</v>
      </c>
      <c r="CS125" s="34">
        <v>0</v>
      </c>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v>1</v>
      </c>
      <c r="DQ125" s="34">
        <v>1</v>
      </c>
      <c r="DR125" s="34">
        <v>1</v>
      </c>
      <c r="DS125" s="34">
        <v>0</v>
      </c>
      <c r="DT125" s="34">
        <v>0</v>
      </c>
      <c r="DU125" s="34">
        <v>0</v>
      </c>
      <c r="DV125" s="34">
        <v>0</v>
      </c>
      <c r="DW125" s="34">
        <v>0</v>
      </c>
      <c r="DX125" s="34">
        <v>0</v>
      </c>
      <c r="DY125" s="34">
        <v>0</v>
      </c>
      <c r="DZ125" s="34">
        <v>0</v>
      </c>
      <c r="EA125" s="34">
        <v>0</v>
      </c>
      <c r="EB125" s="34">
        <v>0</v>
      </c>
      <c r="EC125" s="34">
        <v>1</v>
      </c>
      <c r="ED125" s="34">
        <v>1</v>
      </c>
      <c r="EE125" s="34">
        <v>1</v>
      </c>
      <c r="EF125" s="34">
        <v>0</v>
      </c>
      <c r="EG125" s="34">
        <v>0</v>
      </c>
      <c r="EH125" s="34">
        <v>0</v>
      </c>
      <c r="EI125" s="34">
        <v>0</v>
      </c>
      <c r="EJ125" s="34">
        <v>1</v>
      </c>
      <c r="EK125" s="34">
        <v>0</v>
      </c>
      <c r="EL125" s="34">
        <v>1</v>
      </c>
      <c r="EM125" s="34"/>
      <c r="EN125" s="34">
        <v>0</v>
      </c>
      <c r="EO125" s="34">
        <v>0</v>
      </c>
      <c r="EP125" s="34">
        <v>0</v>
      </c>
      <c r="EQ125" s="34">
        <v>0</v>
      </c>
      <c r="ER125" s="34">
        <v>0</v>
      </c>
      <c r="ES125" s="34">
        <v>0</v>
      </c>
      <c r="ET125" s="34">
        <v>0</v>
      </c>
      <c r="EU125" s="34">
        <v>0</v>
      </c>
      <c r="EV125" s="34">
        <v>0</v>
      </c>
      <c r="EW125" s="34">
        <v>0</v>
      </c>
      <c r="EX125" s="34">
        <v>0</v>
      </c>
      <c r="EY125" s="34">
        <v>0</v>
      </c>
      <c r="EZ125" s="34">
        <v>0</v>
      </c>
      <c r="FA125" s="34">
        <v>1</v>
      </c>
      <c r="FB125" s="34">
        <v>1</v>
      </c>
      <c r="FC125" s="34">
        <v>0</v>
      </c>
      <c r="FD125" s="34">
        <v>0</v>
      </c>
      <c r="FE125" s="34">
        <v>0</v>
      </c>
      <c r="FF125" s="34">
        <v>0</v>
      </c>
      <c r="FG125" s="34">
        <v>1</v>
      </c>
      <c r="FH125" s="34">
        <v>0</v>
      </c>
      <c r="FI125" s="34">
        <v>1</v>
      </c>
      <c r="FJ125" s="34">
        <v>0</v>
      </c>
      <c r="FK125" s="34">
        <v>0</v>
      </c>
      <c r="FL125" s="34">
        <v>0</v>
      </c>
      <c r="FM125" s="34">
        <v>0</v>
      </c>
      <c r="FN125" s="34">
        <v>0</v>
      </c>
      <c r="FO125" s="34">
        <v>0</v>
      </c>
      <c r="FP125" s="34">
        <v>0</v>
      </c>
      <c r="FQ125" s="34">
        <v>0</v>
      </c>
      <c r="FR125" s="34">
        <v>0</v>
      </c>
      <c r="FS125" s="34">
        <v>0</v>
      </c>
      <c r="FT125" s="34">
        <v>0</v>
      </c>
      <c r="FU125" s="34">
        <v>0</v>
      </c>
      <c r="FV125" s="34">
        <v>0</v>
      </c>
      <c r="FW125" s="34">
        <v>0</v>
      </c>
      <c r="FX125" s="34">
        <v>1</v>
      </c>
      <c r="FY125" s="34">
        <v>1</v>
      </c>
      <c r="FZ125" s="34">
        <v>0</v>
      </c>
      <c r="GA125" s="34">
        <v>0</v>
      </c>
      <c r="GB125" s="34">
        <v>0</v>
      </c>
      <c r="GC125" s="34">
        <v>0</v>
      </c>
      <c r="GD125" s="34">
        <v>1</v>
      </c>
      <c r="GE125" s="34">
        <v>0</v>
      </c>
      <c r="GF125" s="34">
        <v>1</v>
      </c>
      <c r="GG125" s="34">
        <v>0</v>
      </c>
      <c r="GH125" s="34">
        <v>0</v>
      </c>
      <c r="GI125" s="34">
        <v>1</v>
      </c>
      <c r="GJ125" s="34">
        <v>0</v>
      </c>
      <c r="GK125" s="34">
        <v>0</v>
      </c>
      <c r="GL125" s="34">
        <v>0</v>
      </c>
      <c r="GM125" s="34">
        <v>0</v>
      </c>
      <c r="GN125" s="34">
        <v>0</v>
      </c>
      <c r="GO125" s="34">
        <v>0</v>
      </c>
      <c r="GP125" s="34">
        <v>0</v>
      </c>
      <c r="GQ125" s="34">
        <v>0</v>
      </c>
      <c r="GR125" s="34">
        <v>0</v>
      </c>
      <c r="GS125" s="34">
        <v>0</v>
      </c>
      <c r="GT125" s="34">
        <v>1</v>
      </c>
      <c r="GU125" s="34">
        <v>1</v>
      </c>
      <c r="GV125" s="34">
        <v>1</v>
      </c>
      <c r="GW125" s="34">
        <v>1</v>
      </c>
      <c r="GX125" s="34">
        <v>1</v>
      </c>
      <c r="GY125" s="34">
        <v>1</v>
      </c>
      <c r="GZ125" s="34">
        <v>1</v>
      </c>
      <c r="HA125" s="34">
        <v>1</v>
      </c>
      <c r="HB125" s="34">
        <v>0</v>
      </c>
      <c r="HC125" s="34">
        <v>0</v>
      </c>
      <c r="HD125" s="34">
        <v>0</v>
      </c>
      <c r="HE125" s="34">
        <v>0</v>
      </c>
      <c r="HF125" s="34">
        <v>0</v>
      </c>
      <c r="HG125" s="34">
        <v>0</v>
      </c>
      <c r="HH125" s="34">
        <v>0</v>
      </c>
      <c r="HI125" s="34">
        <v>0</v>
      </c>
      <c r="HJ125" s="34">
        <v>0</v>
      </c>
      <c r="HK125" s="34">
        <v>0</v>
      </c>
      <c r="HL125" s="34">
        <v>0</v>
      </c>
      <c r="HM125" s="34">
        <v>0</v>
      </c>
      <c r="HN125" s="34">
        <v>0</v>
      </c>
      <c r="HO125" s="34">
        <v>0</v>
      </c>
      <c r="HP125" s="34">
        <v>0</v>
      </c>
      <c r="HQ125" s="34">
        <v>0</v>
      </c>
      <c r="HR125" s="34">
        <v>0</v>
      </c>
      <c r="HS125" s="34">
        <v>0</v>
      </c>
      <c r="HT125" s="34">
        <v>0</v>
      </c>
      <c r="HU125" s="34">
        <v>0</v>
      </c>
      <c r="HV125" s="34">
        <v>0</v>
      </c>
      <c r="HW125" s="34">
        <v>0</v>
      </c>
      <c r="HX125" s="34">
        <v>1</v>
      </c>
      <c r="HY125" s="34">
        <v>0</v>
      </c>
      <c r="HZ125" s="34">
        <v>0</v>
      </c>
      <c r="IA125" s="34">
        <v>0</v>
      </c>
      <c r="IB125" s="34">
        <v>1</v>
      </c>
      <c r="IC125" s="34">
        <v>1</v>
      </c>
      <c r="ID125" s="34">
        <v>1</v>
      </c>
      <c r="IE125" s="34">
        <v>1</v>
      </c>
      <c r="IF125" s="34">
        <v>1</v>
      </c>
      <c r="IG125" s="34">
        <v>1</v>
      </c>
      <c r="IH125" s="34">
        <v>0</v>
      </c>
      <c r="II125" s="34">
        <v>0</v>
      </c>
      <c r="IJ125" s="34">
        <v>0</v>
      </c>
      <c r="IK125" s="34">
        <v>0</v>
      </c>
      <c r="IL125" s="34">
        <v>1</v>
      </c>
      <c r="IM125" s="34">
        <v>0</v>
      </c>
      <c r="IN125" s="34">
        <v>1</v>
      </c>
      <c r="IO125" s="34">
        <v>0</v>
      </c>
      <c r="IP125" s="34">
        <v>0</v>
      </c>
      <c r="IQ125" s="34">
        <v>0</v>
      </c>
      <c r="IR125" s="34">
        <v>0</v>
      </c>
      <c r="IS125" s="34">
        <v>1</v>
      </c>
      <c r="IT125" s="34">
        <v>1</v>
      </c>
      <c r="IU125" s="34">
        <v>0</v>
      </c>
      <c r="IV125" s="34">
        <v>0</v>
      </c>
      <c r="IW125" s="34">
        <v>0</v>
      </c>
      <c r="IX125" s="34">
        <v>0</v>
      </c>
      <c r="IY125" s="34">
        <v>0</v>
      </c>
      <c r="IZ125" s="34">
        <v>1</v>
      </c>
      <c r="JA125" s="34">
        <v>0</v>
      </c>
      <c r="JB125" s="34">
        <v>1</v>
      </c>
      <c r="JC125" s="34">
        <v>0</v>
      </c>
      <c r="JD125" s="34">
        <v>1</v>
      </c>
      <c r="JE125" s="34">
        <v>1</v>
      </c>
      <c r="JF125" s="34">
        <v>1</v>
      </c>
      <c r="JG125" s="34">
        <v>1</v>
      </c>
      <c r="JH125" s="46">
        <v>2</v>
      </c>
      <c r="JI125" s="46">
        <v>1</v>
      </c>
      <c r="JJ125" s="46">
        <v>1</v>
      </c>
      <c r="JK125" s="46">
        <v>2</v>
      </c>
      <c r="JL125" s="35">
        <v>1</v>
      </c>
      <c r="JM125" s="35">
        <v>2</v>
      </c>
      <c r="JN125" s="46">
        <v>1</v>
      </c>
      <c r="JO125" s="46">
        <v>1</v>
      </c>
      <c r="JP125" s="35">
        <v>1</v>
      </c>
      <c r="JQ125" s="35">
        <v>1</v>
      </c>
      <c r="JR125" s="46">
        <v>0</v>
      </c>
      <c r="JS125" s="35">
        <v>0</v>
      </c>
      <c r="JT125" s="35"/>
      <c r="JU125" s="35">
        <v>3</v>
      </c>
      <c r="JV125" s="35">
        <v>1</v>
      </c>
      <c r="JW125" s="35">
        <v>1</v>
      </c>
      <c r="JX125" s="35">
        <v>2</v>
      </c>
      <c r="JY125" s="35">
        <v>1</v>
      </c>
      <c r="JZ125" s="35">
        <v>2</v>
      </c>
      <c r="KA125" s="35">
        <v>3</v>
      </c>
      <c r="KB125" s="35">
        <v>1</v>
      </c>
      <c r="KC125" s="35">
        <v>0</v>
      </c>
      <c r="KD125" s="46">
        <v>1</v>
      </c>
      <c r="KE125" s="35">
        <v>1</v>
      </c>
      <c r="KF125" s="35">
        <v>0</v>
      </c>
      <c r="KG125" s="36">
        <v>1</v>
      </c>
      <c r="KH125" s="36">
        <v>1</v>
      </c>
      <c r="KI125" s="36">
        <v>1</v>
      </c>
      <c r="KJ125" s="36">
        <v>1</v>
      </c>
      <c r="KK125" s="36">
        <v>1</v>
      </c>
      <c r="KL125" s="36">
        <v>1</v>
      </c>
      <c r="KM125" s="36">
        <v>1</v>
      </c>
      <c r="KN125" s="36">
        <v>3</v>
      </c>
      <c r="KO125" s="36"/>
      <c r="KP125" s="36">
        <v>1</v>
      </c>
      <c r="KQ125" s="36">
        <v>1</v>
      </c>
      <c r="KR125" s="36">
        <v>1</v>
      </c>
      <c r="KS125" s="36">
        <v>1</v>
      </c>
      <c r="KT125" s="36">
        <v>3</v>
      </c>
      <c r="KU125" s="36">
        <v>0</v>
      </c>
      <c r="KV125" s="36">
        <v>1</v>
      </c>
      <c r="KW125" s="36">
        <v>0</v>
      </c>
      <c r="KX125" s="36">
        <v>3</v>
      </c>
      <c r="KY125" s="36">
        <v>0</v>
      </c>
      <c r="KZ125" s="36">
        <v>3</v>
      </c>
      <c r="LA125" s="36">
        <v>0</v>
      </c>
      <c r="LB125" s="36">
        <v>3</v>
      </c>
      <c r="LC125" s="36">
        <v>0</v>
      </c>
      <c r="LD125" s="36">
        <v>3</v>
      </c>
      <c r="LE125" s="36">
        <v>0</v>
      </c>
      <c r="LF125" s="36">
        <v>1</v>
      </c>
      <c r="LG125" s="36">
        <v>2</v>
      </c>
      <c r="LH125" s="36">
        <v>1</v>
      </c>
      <c r="LI125" s="36">
        <v>0</v>
      </c>
      <c r="LJ125" s="36">
        <v>1</v>
      </c>
      <c r="LK125" s="36">
        <v>0</v>
      </c>
      <c r="LL125" s="36">
        <v>1</v>
      </c>
      <c r="LM125" s="36">
        <v>1</v>
      </c>
      <c r="LN125" s="36">
        <v>1</v>
      </c>
      <c r="LO125" s="36">
        <v>1</v>
      </c>
      <c r="LP125" s="36">
        <v>1</v>
      </c>
      <c r="LQ125" s="36">
        <v>1</v>
      </c>
      <c r="LR125" s="36">
        <v>0</v>
      </c>
      <c r="LS125" s="36">
        <v>1</v>
      </c>
      <c r="LT125" s="36">
        <v>1</v>
      </c>
      <c r="LU125" s="36">
        <v>1</v>
      </c>
      <c r="LV125" s="36">
        <v>1</v>
      </c>
      <c r="LW125" s="36">
        <v>1</v>
      </c>
      <c r="LX125" s="36">
        <v>1</v>
      </c>
      <c r="LY125" s="36">
        <v>0</v>
      </c>
      <c r="LZ125" s="36">
        <v>1</v>
      </c>
      <c r="MA125" s="36">
        <v>1</v>
      </c>
      <c r="MB125" s="36">
        <v>1</v>
      </c>
      <c r="MC125" s="36">
        <v>1</v>
      </c>
      <c r="MD125" s="36">
        <v>1</v>
      </c>
      <c r="ME125" s="36">
        <v>1</v>
      </c>
      <c r="MF125" s="36">
        <v>1</v>
      </c>
      <c r="MG125" s="36">
        <v>1</v>
      </c>
      <c r="MH125" s="36">
        <v>1</v>
      </c>
      <c r="MI125" s="36">
        <v>1</v>
      </c>
      <c r="MJ125" s="36">
        <v>1</v>
      </c>
      <c r="MK125" s="36">
        <v>1</v>
      </c>
      <c r="ML125" s="36">
        <v>1</v>
      </c>
      <c r="MM125" s="36">
        <v>1</v>
      </c>
      <c r="MN125" s="36">
        <v>1</v>
      </c>
      <c r="MO125" s="36">
        <v>1</v>
      </c>
      <c r="MP125" s="36">
        <v>0</v>
      </c>
      <c r="MQ125" s="36">
        <v>1</v>
      </c>
      <c r="MR125" s="36">
        <v>1</v>
      </c>
      <c r="MS125" s="36">
        <v>1</v>
      </c>
      <c r="MT125" s="36">
        <v>1</v>
      </c>
      <c r="MU125" s="36">
        <v>0</v>
      </c>
      <c r="MV125" s="36">
        <v>0</v>
      </c>
      <c r="MW125" s="36">
        <v>1</v>
      </c>
      <c r="MX125" s="36"/>
      <c r="MY125" s="37">
        <v>1</v>
      </c>
      <c r="MZ125" s="37">
        <v>1</v>
      </c>
      <c r="NA125" s="37">
        <v>1</v>
      </c>
      <c r="NB125" s="37">
        <v>0</v>
      </c>
      <c r="NC125" s="37">
        <v>1</v>
      </c>
      <c r="ND125" s="37">
        <v>0</v>
      </c>
      <c r="NE125" s="46">
        <v>1</v>
      </c>
      <c r="NF125" s="46">
        <v>0</v>
      </c>
      <c r="NG125" s="37">
        <v>0</v>
      </c>
      <c r="NH125" s="37">
        <v>1</v>
      </c>
      <c r="NI125" s="37">
        <v>1</v>
      </c>
      <c r="NJ125" s="37">
        <v>1</v>
      </c>
    </row>
    <row r="126" spans="1:374" x14ac:dyDescent="0.25">
      <c r="A126" s="2">
        <v>188</v>
      </c>
      <c r="B126" s="2" t="s">
        <v>114</v>
      </c>
      <c r="C126" s="31">
        <v>44084.47152777778</v>
      </c>
      <c r="D126" s="32" t="s">
        <v>207</v>
      </c>
      <c r="E126" s="32" t="s">
        <v>622</v>
      </c>
      <c r="F126" s="32" t="s">
        <v>623</v>
      </c>
      <c r="G126" s="32" t="s">
        <v>624</v>
      </c>
      <c r="H126" s="33" t="s">
        <v>119</v>
      </c>
      <c r="I126" s="33" t="s">
        <v>136</v>
      </c>
      <c r="J126" s="33" t="s">
        <v>625</v>
      </c>
      <c r="K126" s="33">
        <v>2</v>
      </c>
      <c r="L126" s="33">
        <v>154</v>
      </c>
      <c r="M126" s="33">
        <v>7</v>
      </c>
      <c r="N126" s="33"/>
      <c r="O126" s="33"/>
      <c r="P126" s="33"/>
      <c r="Q126" s="33"/>
      <c r="R126" s="33"/>
      <c r="S126" s="33"/>
      <c r="T126" s="33">
        <v>1</v>
      </c>
      <c r="U126" s="33"/>
      <c r="V126" s="33"/>
      <c r="W126" s="33"/>
      <c r="X126" s="33"/>
      <c r="Y126" s="33"/>
      <c r="Z126" s="33"/>
      <c r="AA126" s="33"/>
      <c r="AB126" s="33"/>
      <c r="AC126" s="33"/>
      <c r="AD126" s="33"/>
      <c r="AE126" s="33"/>
      <c r="AF126" s="33"/>
      <c r="AG126" s="33"/>
      <c r="AH126" s="33"/>
      <c r="AI126" s="33"/>
      <c r="AJ126" s="33"/>
      <c r="AK126" s="33"/>
      <c r="AL126" s="33"/>
      <c r="AM126" s="33"/>
      <c r="AN126" s="33"/>
      <c r="AO126" s="33"/>
      <c r="AP126" s="33"/>
      <c r="AQ126" s="33"/>
      <c r="AR126" s="33"/>
      <c r="AS126" s="33"/>
      <c r="AT126" s="33"/>
      <c r="AU126" s="33">
        <v>10</v>
      </c>
      <c r="AV126" s="33"/>
      <c r="AW126" s="33">
        <v>2</v>
      </c>
      <c r="AX126" s="33">
        <v>1</v>
      </c>
      <c r="AY126" s="33">
        <v>0</v>
      </c>
      <c r="AZ126" s="34">
        <v>1</v>
      </c>
      <c r="BA126" s="34">
        <v>1</v>
      </c>
      <c r="BB126" s="34">
        <v>0</v>
      </c>
      <c r="BC126" s="34">
        <v>0</v>
      </c>
      <c r="BD126" s="34">
        <v>0</v>
      </c>
      <c r="BE126" s="34">
        <v>0</v>
      </c>
      <c r="BF126" s="34">
        <v>0</v>
      </c>
      <c r="BG126" s="34">
        <v>0</v>
      </c>
      <c r="BH126" s="34">
        <v>0</v>
      </c>
      <c r="BI126" s="34">
        <v>0</v>
      </c>
      <c r="BJ126" s="34">
        <v>0</v>
      </c>
      <c r="BK126" s="34">
        <v>1</v>
      </c>
      <c r="BL126" s="34">
        <v>0</v>
      </c>
      <c r="BM126" s="34"/>
      <c r="BN126" s="34">
        <v>0</v>
      </c>
      <c r="BO126" s="34">
        <v>0</v>
      </c>
      <c r="BP126" s="34">
        <v>0</v>
      </c>
      <c r="BQ126" s="34">
        <v>0</v>
      </c>
      <c r="BR126" s="34">
        <v>0</v>
      </c>
      <c r="BS126" s="34">
        <v>0</v>
      </c>
      <c r="BT126" s="34">
        <v>0</v>
      </c>
      <c r="BU126" s="34">
        <v>0</v>
      </c>
      <c r="BV126" s="34">
        <v>0</v>
      </c>
      <c r="BW126" s="34">
        <v>1</v>
      </c>
      <c r="BX126" s="34">
        <v>0</v>
      </c>
      <c r="BY126" s="34">
        <v>0</v>
      </c>
      <c r="BZ126" s="34">
        <v>0</v>
      </c>
      <c r="CA126" s="34">
        <v>0</v>
      </c>
      <c r="CB126" s="34">
        <v>0</v>
      </c>
      <c r="CC126" s="34">
        <v>1</v>
      </c>
      <c r="CD126" s="34">
        <v>0</v>
      </c>
      <c r="CE126" s="34">
        <v>0</v>
      </c>
      <c r="CF126" s="34">
        <v>0</v>
      </c>
      <c r="CG126" s="34">
        <v>0</v>
      </c>
      <c r="CH126" s="34">
        <v>1</v>
      </c>
      <c r="CI126" s="34">
        <v>0</v>
      </c>
      <c r="CJ126" s="34">
        <v>0</v>
      </c>
      <c r="CK126" s="34">
        <v>0</v>
      </c>
      <c r="CL126" s="34">
        <v>0</v>
      </c>
      <c r="CM126" s="34">
        <v>0</v>
      </c>
      <c r="CN126" s="34">
        <v>0</v>
      </c>
      <c r="CO126" s="34">
        <v>0</v>
      </c>
      <c r="CP126" s="34">
        <v>0</v>
      </c>
      <c r="CQ126" s="34">
        <v>0</v>
      </c>
      <c r="CR126" s="34">
        <v>0</v>
      </c>
      <c r="CS126" s="34">
        <v>1</v>
      </c>
      <c r="CT126" s="34">
        <v>0</v>
      </c>
      <c r="CU126" s="34">
        <v>0</v>
      </c>
      <c r="CV126" s="34">
        <v>0</v>
      </c>
      <c r="CW126" s="34">
        <v>0</v>
      </c>
      <c r="CX126" s="34">
        <v>0</v>
      </c>
      <c r="CY126" s="34">
        <v>2</v>
      </c>
      <c r="CZ126" s="34">
        <v>0</v>
      </c>
      <c r="DA126" s="34">
        <v>2</v>
      </c>
      <c r="DB126" s="34"/>
      <c r="DC126" s="34">
        <v>0</v>
      </c>
      <c r="DD126" s="34">
        <v>0</v>
      </c>
      <c r="DE126" s="34">
        <v>0</v>
      </c>
      <c r="DF126" s="34">
        <v>0</v>
      </c>
      <c r="DG126" s="34">
        <v>0</v>
      </c>
      <c r="DH126" s="34"/>
      <c r="DI126" s="34"/>
      <c r="DJ126" s="34"/>
      <c r="DK126" s="34"/>
      <c r="DL126" s="34"/>
      <c r="DM126" s="34"/>
      <c r="DN126" s="34"/>
      <c r="DO126" s="34"/>
      <c r="DP126" s="34">
        <v>1</v>
      </c>
      <c r="DQ126" s="34">
        <v>1</v>
      </c>
      <c r="DR126" s="34">
        <v>1</v>
      </c>
      <c r="DS126" s="34">
        <v>1</v>
      </c>
      <c r="DT126" s="34">
        <v>1</v>
      </c>
      <c r="DU126" s="34">
        <v>0</v>
      </c>
      <c r="DV126" s="34">
        <v>0</v>
      </c>
      <c r="DW126" s="34">
        <v>0</v>
      </c>
      <c r="DX126" s="34">
        <v>0</v>
      </c>
      <c r="DY126" s="34">
        <v>0</v>
      </c>
      <c r="DZ126" s="34">
        <v>1</v>
      </c>
      <c r="EA126" s="34">
        <v>0</v>
      </c>
      <c r="EB126" s="34">
        <v>0</v>
      </c>
      <c r="EC126" s="34">
        <v>1</v>
      </c>
      <c r="ED126" s="34">
        <v>1</v>
      </c>
      <c r="EE126" s="34">
        <v>1</v>
      </c>
      <c r="EF126" s="34">
        <v>0</v>
      </c>
      <c r="EG126" s="34">
        <v>0</v>
      </c>
      <c r="EH126" s="34">
        <v>0</v>
      </c>
      <c r="EI126" s="34">
        <v>0</v>
      </c>
      <c r="EJ126" s="34">
        <v>0</v>
      </c>
      <c r="EK126" s="34">
        <v>0</v>
      </c>
      <c r="EL126" s="34">
        <v>0</v>
      </c>
      <c r="EM126" s="34"/>
      <c r="EN126" s="34">
        <v>0</v>
      </c>
      <c r="EO126" s="34">
        <v>0</v>
      </c>
      <c r="EP126" s="34">
        <v>0</v>
      </c>
      <c r="EQ126" s="34">
        <v>0</v>
      </c>
      <c r="ER126" s="34">
        <v>0</v>
      </c>
      <c r="ES126" s="34">
        <v>0</v>
      </c>
      <c r="ET126" s="34">
        <v>0</v>
      </c>
      <c r="EU126" s="34">
        <v>0</v>
      </c>
      <c r="EV126" s="34">
        <v>0</v>
      </c>
      <c r="EW126" s="34">
        <v>0</v>
      </c>
      <c r="EX126" s="34">
        <v>0</v>
      </c>
      <c r="EY126" s="34">
        <v>0</v>
      </c>
      <c r="EZ126" s="34">
        <v>0</v>
      </c>
      <c r="FA126" s="34">
        <v>1</v>
      </c>
      <c r="FB126" s="34">
        <v>1</v>
      </c>
      <c r="FC126" s="34">
        <v>0</v>
      </c>
      <c r="FD126" s="34">
        <v>0</v>
      </c>
      <c r="FE126" s="34">
        <v>0</v>
      </c>
      <c r="FF126" s="34">
        <v>0</v>
      </c>
      <c r="FG126" s="34">
        <v>0</v>
      </c>
      <c r="FH126" s="34">
        <v>0</v>
      </c>
      <c r="FI126" s="34">
        <v>0</v>
      </c>
      <c r="FJ126" s="34">
        <v>0</v>
      </c>
      <c r="FK126" s="34">
        <v>0</v>
      </c>
      <c r="FL126" s="34">
        <v>1</v>
      </c>
      <c r="FM126" s="34">
        <v>0</v>
      </c>
      <c r="FN126" s="34">
        <v>0</v>
      </c>
      <c r="FO126" s="34">
        <v>0</v>
      </c>
      <c r="FP126" s="34">
        <v>0</v>
      </c>
      <c r="FQ126" s="34">
        <v>0</v>
      </c>
      <c r="FR126" s="34">
        <v>0</v>
      </c>
      <c r="FS126" s="34">
        <v>0</v>
      </c>
      <c r="FT126" s="34">
        <v>0</v>
      </c>
      <c r="FU126" s="34">
        <v>0</v>
      </c>
      <c r="FV126" s="34">
        <v>0</v>
      </c>
      <c r="FW126" s="34">
        <v>0</v>
      </c>
      <c r="FX126" s="34">
        <v>1</v>
      </c>
      <c r="FY126" s="34">
        <v>1</v>
      </c>
      <c r="FZ126" s="34">
        <v>0</v>
      </c>
      <c r="GA126" s="34">
        <v>0</v>
      </c>
      <c r="GB126" s="34">
        <v>0</v>
      </c>
      <c r="GC126" s="34">
        <v>0</v>
      </c>
      <c r="GD126" s="34">
        <v>0</v>
      </c>
      <c r="GE126" s="34">
        <v>0</v>
      </c>
      <c r="GF126" s="34">
        <v>0</v>
      </c>
      <c r="GG126" s="34">
        <v>0</v>
      </c>
      <c r="GH126" s="34">
        <v>0</v>
      </c>
      <c r="GI126" s="34">
        <v>1</v>
      </c>
      <c r="GJ126" s="34">
        <v>0</v>
      </c>
      <c r="GK126" s="34">
        <v>0</v>
      </c>
      <c r="GL126" s="34">
        <v>0</v>
      </c>
      <c r="GM126" s="34">
        <v>0</v>
      </c>
      <c r="GN126" s="34">
        <v>0</v>
      </c>
      <c r="GO126" s="34">
        <v>0</v>
      </c>
      <c r="GP126" s="34">
        <v>0</v>
      </c>
      <c r="GQ126" s="34">
        <v>0</v>
      </c>
      <c r="GR126" s="34">
        <v>0</v>
      </c>
      <c r="GS126" s="34">
        <v>0</v>
      </c>
      <c r="GT126" s="34">
        <v>1</v>
      </c>
      <c r="GU126" s="34">
        <v>1</v>
      </c>
      <c r="GV126" s="34">
        <v>1</v>
      </c>
      <c r="GW126" s="34">
        <v>1</v>
      </c>
      <c r="GX126" s="34">
        <v>1</v>
      </c>
      <c r="GY126" s="34">
        <v>1</v>
      </c>
      <c r="GZ126" s="34">
        <v>1</v>
      </c>
      <c r="HA126" s="34">
        <v>1</v>
      </c>
      <c r="HB126" s="34">
        <v>1</v>
      </c>
      <c r="HC126" s="34">
        <v>1</v>
      </c>
      <c r="HD126" s="34">
        <v>0</v>
      </c>
      <c r="HE126" s="34">
        <v>0</v>
      </c>
      <c r="HF126" s="34">
        <v>0</v>
      </c>
      <c r="HG126" s="34">
        <v>0</v>
      </c>
      <c r="HH126" s="34">
        <v>0</v>
      </c>
      <c r="HI126" s="34">
        <v>0</v>
      </c>
      <c r="HJ126" s="34">
        <v>0</v>
      </c>
      <c r="HK126" s="34">
        <v>0</v>
      </c>
      <c r="HL126" s="34">
        <v>0</v>
      </c>
      <c r="HM126" s="34">
        <v>1</v>
      </c>
      <c r="HN126" s="34">
        <v>0</v>
      </c>
      <c r="HO126" s="34">
        <v>0</v>
      </c>
      <c r="HP126" s="34">
        <v>0</v>
      </c>
      <c r="HQ126" s="34">
        <v>0</v>
      </c>
      <c r="HR126" s="34">
        <v>0</v>
      </c>
      <c r="HS126" s="34">
        <v>0</v>
      </c>
      <c r="HT126" s="34">
        <v>0</v>
      </c>
      <c r="HU126" s="34">
        <v>0</v>
      </c>
      <c r="HV126" s="34">
        <v>0</v>
      </c>
      <c r="HW126" s="34">
        <v>0</v>
      </c>
      <c r="HX126" s="34">
        <v>1</v>
      </c>
      <c r="HY126" s="34">
        <v>0</v>
      </c>
      <c r="HZ126" s="34">
        <v>0</v>
      </c>
      <c r="IA126" s="34">
        <v>0</v>
      </c>
      <c r="IB126" s="34">
        <v>1</v>
      </c>
      <c r="IC126" s="34">
        <v>1</v>
      </c>
      <c r="ID126" s="34">
        <v>1</v>
      </c>
      <c r="IE126" s="34">
        <v>1</v>
      </c>
      <c r="IF126" s="34">
        <v>1</v>
      </c>
      <c r="IG126" s="34">
        <v>1</v>
      </c>
      <c r="IH126" s="34">
        <v>0</v>
      </c>
      <c r="II126" s="34">
        <v>0</v>
      </c>
      <c r="IJ126" s="34">
        <v>0</v>
      </c>
      <c r="IK126" s="34">
        <v>0</v>
      </c>
      <c r="IL126" s="34">
        <v>0</v>
      </c>
      <c r="IM126" s="34">
        <v>0</v>
      </c>
      <c r="IN126" s="34">
        <v>0</v>
      </c>
      <c r="IO126" s="34">
        <v>0</v>
      </c>
      <c r="IP126" s="34">
        <v>0</v>
      </c>
      <c r="IQ126" s="34">
        <v>1</v>
      </c>
      <c r="IR126" s="34">
        <v>0</v>
      </c>
      <c r="IS126" s="34">
        <v>0</v>
      </c>
      <c r="IT126" s="34">
        <v>0</v>
      </c>
      <c r="IU126" s="34">
        <v>0</v>
      </c>
      <c r="IV126" s="34">
        <v>0</v>
      </c>
      <c r="IW126" s="34">
        <v>0</v>
      </c>
      <c r="IX126" s="34">
        <v>0</v>
      </c>
      <c r="IY126" s="34">
        <v>0</v>
      </c>
      <c r="IZ126" s="34">
        <v>0</v>
      </c>
      <c r="JA126" s="34">
        <v>0</v>
      </c>
      <c r="JB126" s="34">
        <v>0</v>
      </c>
      <c r="JC126" s="34">
        <v>0</v>
      </c>
      <c r="JD126" s="34">
        <v>2</v>
      </c>
      <c r="JE126" s="34">
        <v>3</v>
      </c>
      <c r="JF126" s="34">
        <v>1</v>
      </c>
      <c r="JG126" s="34">
        <v>1</v>
      </c>
      <c r="JH126" s="46">
        <v>2</v>
      </c>
      <c r="JI126" s="46">
        <v>1</v>
      </c>
      <c r="JJ126" s="46">
        <v>2</v>
      </c>
      <c r="JK126" s="46">
        <v>2</v>
      </c>
      <c r="JL126" s="35">
        <v>1</v>
      </c>
      <c r="JM126" s="35">
        <v>2</v>
      </c>
      <c r="JN126" s="46">
        <v>1</v>
      </c>
      <c r="JO126" s="46">
        <v>1</v>
      </c>
      <c r="JP126" s="35">
        <v>1</v>
      </c>
      <c r="JQ126" s="35">
        <v>2</v>
      </c>
      <c r="JR126" s="46">
        <v>0</v>
      </c>
      <c r="JS126" s="35">
        <v>0</v>
      </c>
      <c r="JT126" s="35"/>
      <c r="JU126" s="35">
        <v>3</v>
      </c>
      <c r="JV126" s="35">
        <v>1</v>
      </c>
      <c r="JW126" s="35">
        <v>1</v>
      </c>
      <c r="JX126" s="35">
        <v>1</v>
      </c>
      <c r="JY126" s="35">
        <v>1</v>
      </c>
      <c r="JZ126" s="35">
        <v>3</v>
      </c>
      <c r="KA126" s="35">
        <v>3</v>
      </c>
      <c r="KB126" s="35">
        <v>1</v>
      </c>
      <c r="KC126" s="35">
        <v>0</v>
      </c>
      <c r="KD126" s="46">
        <v>1</v>
      </c>
      <c r="KE126" s="35">
        <v>0</v>
      </c>
      <c r="KF126" s="35">
        <v>0</v>
      </c>
      <c r="KG126" s="36">
        <v>1</v>
      </c>
      <c r="KH126" s="36">
        <v>1</v>
      </c>
      <c r="KI126" s="36">
        <v>1</v>
      </c>
      <c r="KJ126" s="36">
        <v>1</v>
      </c>
      <c r="KK126" s="36">
        <v>1</v>
      </c>
      <c r="KL126" s="36">
        <v>1</v>
      </c>
      <c r="KM126" s="36">
        <v>1</v>
      </c>
      <c r="KN126" s="36">
        <v>3</v>
      </c>
      <c r="KO126" s="36"/>
      <c r="KP126" s="36">
        <v>3</v>
      </c>
      <c r="KQ126" s="36">
        <v>1</v>
      </c>
      <c r="KR126" s="36">
        <v>1</v>
      </c>
      <c r="KS126" s="36">
        <v>1</v>
      </c>
      <c r="KT126" s="36">
        <v>3</v>
      </c>
      <c r="KU126" s="36">
        <v>0</v>
      </c>
      <c r="KV126" s="36">
        <v>3</v>
      </c>
      <c r="KW126" s="36">
        <v>0</v>
      </c>
      <c r="KX126" s="36">
        <v>1</v>
      </c>
      <c r="KY126" s="36">
        <v>0</v>
      </c>
      <c r="KZ126" s="36">
        <v>3</v>
      </c>
      <c r="LA126" s="36">
        <v>0</v>
      </c>
      <c r="LB126" s="36">
        <v>3</v>
      </c>
      <c r="LC126" s="36">
        <v>0</v>
      </c>
      <c r="LD126" s="36">
        <v>3</v>
      </c>
      <c r="LE126" s="36">
        <v>0</v>
      </c>
      <c r="LF126" s="36">
        <v>1</v>
      </c>
      <c r="LG126" s="36">
        <v>2</v>
      </c>
      <c r="LH126" s="36">
        <v>1</v>
      </c>
      <c r="LI126" s="36">
        <v>0</v>
      </c>
      <c r="LJ126" s="36">
        <v>3</v>
      </c>
      <c r="LK126" s="36">
        <v>0</v>
      </c>
      <c r="LL126" s="36">
        <v>1</v>
      </c>
      <c r="LM126" s="36">
        <v>1</v>
      </c>
      <c r="LN126" s="36">
        <v>1</v>
      </c>
      <c r="LO126" s="36">
        <v>1</v>
      </c>
      <c r="LP126" s="36">
        <v>1</v>
      </c>
      <c r="LQ126" s="36">
        <v>1</v>
      </c>
      <c r="LR126" s="36">
        <v>0</v>
      </c>
      <c r="LS126" s="36">
        <v>1</v>
      </c>
      <c r="LT126" s="36">
        <v>1</v>
      </c>
      <c r="LU126" s="36">
        <v>1</v>
      </c>
      <c r="LV126" s="36">
        <v>1</v>
      </c>
      <c r="LW126" s="36">
        <v>1</v>
      </c>
      <c r="LX126" s="36">
        <v>1</v>
      </c>
      <c r="LY126" s="36">
        <v>0</v>
      </c>
      <c r="LZ126" s="36">
        <v>1</v>
      </c>
      <c r="MA126" s="36">
        <v>1</v>
      </c>
      <c r="MB126" s="36">
        <v>1</v>
      </c>
      <c r="MC126" s="36">
        <v>1</v>
      </c>
      <c r="MD126" s="36">
        <v>1</v>
      </c>
      <c r="ME126" s="36">
        <v>1</v>
      </c>
      <c r="MF126" s="36">
        <v>1</v>
      </c>
      <c r="MG126" s="36">
        <v>1</v>
      </c>
      <c r="MH126" s="36">
        <v>1</v>
      </c>
      <c r="MI126" s="36">
        <v>2</v>
      </c>
      <c r="MJ126" s="36">
        <v>1</v>
      </c>
      <c r="MK126" s="36">
        <v>1</v>
      </c>
      <c r="ML126" s="36">
        <v>1</v>
      </c>
      <c r="MM126" s="36">
        <v>1</v>
      </c>
      <c r="MN126" s="36">
        <v>2</v>
      </c>
      <c r="MO126" s="36">
        <v>1</v>
      </c>
      <c r="MP126" s="36">
        <v>0</v>
      </c>
      <c r="MQ126" s="36">
        <v>1</v>
      </c>
      <c r="MR126" s="36">
        <v>1</v>
      </c>
      <c r="MS126" s="36">
        <v>1</v>
      </c>
      <c r="MT126" s="36">
        <v>1</v>
      </c>
      <c r="MU126" s="36">
        <v>1</v>
      </c>
      <c r="MV126" s="36">
        <v>0</v>
      </c>
      <c r="MW126" s="36">
        <v>1</v>
      </c>
      <c r="MX126" s="36"/>
      <c r="MY126" s="37">
        <v>1</v>
      </c>
      <c r="MZ126" s="37">
        <v>1</v>
      </c>
      <c r="NA126" s="37">
        <v>1</v>
      </c>
      <c r="NB126" s="37">
        <v>1</v>
      </c>
      <c r="NC126" s="37">
        <v>1</v>
      </c>
      <c r="ND126" s="37">
        <v>0</v>
      </c>
      <c r="NE126" s="46">
        <v>1</v>
      </c>
      <c r="NF126" s="46">
        <v>1</v>
      </c>
      <c r="NG126" s="37">
        <v>0</v>
      </c>
      <c r="NH126" s="37">
        <v>1</v>
      </c>
      <c r="NI126" s="37">
        <v>1</v>
      </c>
      <c r="NJ126" s="37">
        <v>1</v>
      </c>
    </row>
    <row r="127" spans="1:374" x14ac:dyDescent="0.25">
      <c r="A127" s="2">
        <v>189</v>
      </c>
      <c r="B127" s="2" t="s">
        <v>114</v>
      </c>
      <c r="C127" s="31">
        <v>44077.695138888892</v>
      </c>
      <c r="D127" s="32" t="s">
        <v>354</v>
      </c>
      <c r="E127" s="32" t="s">
        <v>610</v>
      </c>
      <c r="F127" s="32" t="s">
        <v>611</v>
      </c>
      <c r="G127" s="32" t="s">
        <v>626</v>
      </c>
      <c r="H127" s="33" t="s">
        <v>223</v>
      </c>
      <c r="I127" s="33" t="s">
        <v>281</v>
      </c>
      <c r="J127" s="33" t="s">
        <v>627</v>
      </c>
      <c r="K127" s="33">
        <v>1</v>
      </c>
      <c r="L127" s="33">
        <v>15</v>
      </c>
      <c r="M127" s="33">
        <v>2</v>
      </c>
      <c r="N127" s="33"/>
      <c r="O127" s="33">
        <v>2</v>
      </c>
      <c r="P127" s="33"/>
      <c r="Q127" s="33"/>
      <c r="R127" s="33"/>
      <c r="S127" s="33"/>
      <c r="T127" s="33"/>
      <c r="U127" s="33"/>
      <c r="V127" s="33"/>
      <c r="W127" s="33"/>
      <c r="X127" s="33"/>
      <c r="Y127" s="33"/>
      <c r="Z127" s="33">
        <v>5</v>
      </c>
      <c r="AA127" s="33"/>
      <c r="AB127" s="33"/>
      <c r="AC127" s="33"/>
      <c r="AD127" s="33"/>
      <c r="AE127" s="33"/>
      <c r="AF127" s="33"/>
      <c r="AG127" s="33"/>
      <c r="AH127" s="33"/>
      <c r="AI127" s="33"/>
      <c r="AJ127" s="33"/>
      <c r="AK127" s="33"/>
      <c r="AL127" s="33"/>
      <c r="AM127" s="33"/>
      <c r="AN127" s="33"/>
      <c r="AO127" s="33"/>
      <c r="AP127" s="33"/>
      <c r="AQ127" s="33"/>
      <c r="AR127" s="33"/>
      <c r="AS127" s="33"/>
      <c r="AT127" s="33"/>
      <c r="AU127" s="33"/>
      <c r="AV127" s="33"/>
      <c r="AW127" s="33">
        <v>2</v>
      </c>
      <c r="AX127" s="33">
        <v>1</v>
      </c>
      <c r="AY127" s="33">
        <v>0</v>
      </c>
      <c r="AZ127" s="34">
        <v>1</v>
      </c>
      <c r="BA127" s="34">
        <v>0</v>
      </c>
      <c r="BB127" s="34">
        <v>0</v>
      </c>
      <c r="BC127" s="34">
        <v>0</v>
      </c>
      <c r="BD127" s="34">
        <v>0</v>
      </c>
      <c r="BE127" s="34">
        <v>0</v>
      </c>
      <c r="BF127" s="34">
        <v>0</v>
      </c>
      <c r="BG127" s="34">
        <v>0</v>
      </c>
      <c r="BH127" s="34">
        <v>0</v>
      </c>
      <c r="BI127" s="34">
        <v>0</v>
      </c>
      <c r="BJ127" s="34">
        <v>0</v>
      </c>
      <c r="BK127" s="34">
        <v>1</v>
      </c>
      <c r="BL127" s="34">
        <v>0</v>
      </c>
      <c r="BM127" s="34"/>
      <c r="BN127" s="34">
        <v>0</v>
      </c>
      <c r="BO127" s="34">
        <v>0</v>
      </c>
      <c r="BP127" s="34">
        <v>0</v>
      </c>
      <c r="BQ127" s="34">
        <v>0</v>
      </c>
      <c r="BR127" s="34">
        <v>0</v>
      </c>
      <c r="BS127" s="34">
        <v>0</v>
      </c>
      <c r="BT127" s="34">
        <v>0</v>
      </c>
      <c r="BU127" s="34">
        <v>0</v>
      </c>
      <c r="BV127" s="34">
        <v>0</v>
      </c>
      <c r="BW127" s="34">
        <v>0</v>
      </c>
      <c r="BX127" s="34">
        <v>0</v>
      </c>
      <c r="BY127" s="34">
        <v>0</v>
      </c>
      <c r="BZ127" s="34">
        <v>0</v>
      </c>
      <c r="CA127" s="34">
        <v>0</v>
      </c>
      <c r="CB127" s="34">
        <v>0</v>
      </c>
      <c r="CC127" s="34">
        <v>0</v>
      </c>
      <c r="CD127" s="34">
        <v>0</v>
      </c>
      <c r="CE127" s="34">
        <v>0</v>
      </c>
      <c r="CF127" s="34">
        <v>0</v>
      </c>
      <c r="CG127" s="34">
        <v>0</v>
      </c>
      <c r="CH127" s="34">
        <v>0</v>
      </c>
      <c r="CI127" s="34">
        <v>0</v>
      </c>
      <c r="CJ127" s="34">
        <v>0</v>
      </c>
      <c r="CK127" s="34">
        <v>0</v>
      </c>
      <c r="CL127" s="34">
        <v>0</v>
      </c>
      <c r="CM127" s="34">
        <v>0</v>
      </c>
      <c r="CN127" s="34">
        <v>0</v>
      </c>
      <c r="CO127" s="34">
        <v>0</v>
      </c>
      <c r="CP127" s="34">
        <v>0</v>
      </c>
      <c r="CQ127" s="34">
        <v>0</v>
      </c>
      <c r="CR127" s="34">
        <v>0</v>
      </c>
      <c r="CS127" s="34">
        <v>0</v>
      </c>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v>1</v>
      </c>
      <c r="DQ127" s="34">
        <v>1</v>
      </c>
      <c r="DR127" s="34">
        <v>1</v>
      </c>
      <c r="DS127" s="34">
        <v>1</v>
      </c>
      <c r="DT127" s="34">
        <v>0</v>
      </c>
      <c r="DU127" s="34">
        <v>1</v>
      </c>
      <c r="DV127" s="34">
        <v>0</v>
      </c>
      <c r="DW127" s="34">
        <v>0</v>
      </c>
      <c r="DX127" s="34">
        <v>0</v>
      </c>
      <c r="DY127" s="34">
        <v>0</v>
      </c>
      <c r="DZ127" s="34">
        <v>1</v>
      </c>
      <c r="EA127" s="34">
        <v>0</v>
      </c>
      <c r="EB127" s="34">
        <v>0</v>
      </c>
      <c r="EC127" s="34">
        <v>1</v>
      </c>
      <c r="ED127" s="34">
        <v>1</v>
      </c>
      <c r="EE127" s="34">
        <v>0</v>
      </c>
      <c r="EF127" s="34">
        <v>0</v>
      </c>
      <c r="EG127" s="34">
        <v>0</v>
      </c>
      <c r="EH127" s="34">
        <v>0</v>
      </c>
      <c r="EI127" s="34">
        <v>0</v>
      </c>
      <c r="EJ127" s="34">
        <v>1</v>
      </c>
      <c r="EK127" s="34">
        <v>0</v>
      </c>
      <c r="EL127" s="34">
        <v>1</v>
      </c>
      <c r="EM127" s="34"/>
      <c r="EN127" s="34">
        <v>0</v>
      </c>
      <c r="EO127" s="34">
        <v>0</v>
      </c>
      <c r="EP127" s="34">
        <v>1</v>
      </c>
      <c r="EQ127" s="34">
        <v>0</v>
      </c>
      <c r="ER127" s="34">
        <v>0</v>
      </c>
      <c r="ES127" s="34">
        <v>0</v>
      </c>
      <c r="ET127" s="34">
        <v>0</v>
      </c>
      <c r="EU127" s="34">
        <v>0</v>
      </c>
      <c r="EV127" s="34">
        <v>0</v>
      </c>
      <c r="EW127" s="34">
        <v>0</v>
      </c>
      <c r="EX127" s="34">
        <v>0</v>
      </c>
      <c r="EY127" s="34">
        <v>0</v>
      </c>
      <c r="EZ127" s="34">
        <v>0</v>
      </c>
      <c r="FA127" s="34">
        <v>1</v>
      </c>
      <c r="FB127" s="34">
        <v>0</v>
      </c>
      <c r="FC127" s="34">
        <v>0</v>
      </c>
      <c r="FD127" s="34">
        <v>0</v>
      </c>
      <c r="FE127" s="34">
        <v>0</v>
      </c>
      <c r="FF127" s="34">
        <v>0</v>
      </c>
      <c r="FG127" s="34">
        <v>1</v>
      </c>
      <c r="FH127" s="34">
        <v>0</v>
      </c>
      <c r="FI127" s="34">
        <v>1</v>
      </c>
      <c r="FJ127" s="34">
        <v>0</v>
      </c>
      <c r="FK127" s="34">
        <v>0</v>
      </c>
      <c r="FL127" s="34">
        <v>1</v>
      </c>
      <c r="FM127" s="34">
        <v>0</v>
      </c>
      <c r="FN127" s="34">
        <v>0</v>
      </c>
      <c r="FO127" s="34">
        <v>0</v>
      </c>
      <c r="FP127" s="34">
        <v>0</v>
      </c>
      <c r="FQ127" s="34">
        <v>0</v>
      </c>
      <c r="FR127" s="34">
        <v>0</v>
      </c>
      <c r="FS127" s="34">
        <v>0</v>
      </c>
      <c r="FT127" s="34">
        <v>0</v>
      </c>
      <c r="FU127" s="34">
        <v>0</v>
      </c>
      <c r="FV127" s="34">
        <v>0</v>
      </c>
      <c r="FW127" s="34">
        <v>1</v>
      </c>
      <c r="FX127" s="34">
        <v>1</v>
      </c>
      <c r="FY127" s="34">
        <v>0</v>
      </c>
      <c r="FZ127" s="34">
        <v>0</v>
      </c>
      <c r="GA127" s="34">
        <v>0</v>
      </c>
      <c r="GB127" s="34">
        <v>0</v>
      </c>
      <c r="GC127" s="34">
        <v>0</v>
      </c>
      <c r="GD127" s="34">
        <v>1</v>
      </c>
      <c r="GE127" s="34">
        <v>0</v>
      </c>
      <c r="GF127" s="34">
        <v>1</v>
      </c>
      <c r="GG127" s="34">
        <v>0</v>
      </c>
      <c r="GH127" s="34">
        <v>0</v>
      </c>
      <c r="GI127" s="34">
        <v>1</v>
      </c>
      <c r="GJ127" s="34">
        <v>0</v>
      </c>
      <c r="GK127" s="34">
        <v>0</v>
      </c>
      <c r="GL127" s="34">
        <v>0</v>
      </c>
      <c r="GM127" s="34">
        <v>0</v>
      </c>
      <c r="GN127" s="34">
        <v>0</v>
      </c>
      <c r="GO127" s="34">
        <v>0</v>
      </c>
      <c r="GP127" s="34">
        <v>0</v>
      </c>
      <c r="GQ127" s="34">
        <v>0</v>
      </c>
      <c r="GR127" s="34">
        <v>0</v>
      </c>
      <c r="GS127" s="34">
        <v>0</v>
      </c>
      <c r="GT127" s="34">
        <v>1</v>
      </c>
      <c r="GU127" s="34">
        <v>1</v>
      </c>
      <c r="GV127" s="34">
        <v>1</v>
      </c>
      <c r="GW127" s="34">
        <v>1</v>
      </c>
      <c r="GX127" s="34">
        <v>1</v>
      </c>
      <c r="GY127" s="34">
        <v>1</v>
      </c>
      <c r="GZ127" s="34">
        <v>1</v>
      </c>
      <c r="HA127" s="34">
        <v>1</v>
      </c>
      <c r="HB127" s="34">
        <v>1</v>
      </c>
      <c r="HC127" s="34">
        <v>0</v>
      </c>
      <c r="HD127" s="34">
        <v>0</v>
      </c>
      <c r="HE127" s="34">
        <v>0</v>
      </c>
      <c r="HF127" s="34">
        <v>0</v>
      </c>
      <c r="HG127" s="34">
        <v>0</v>
      </c>
      <c r="HH127" s="34">
        <v>1</v>
      </c>
      <c r="HI127" s="34">
        <v>0</v>
      </c>
      <c r="HJ127" s="34">
        <v>1</v>
      </c>
      <c r="HK127" s="34">
        <v>0</v>
      </c>
      <c r="HL127" s="34">
        <v>0</v>
      </c>
      <c r="HM127" s="34">
        <v>1</v>
      </c>
      <c r="HN127" s="34">
        <v>0</v>
      </c>
      <c r="HO127" s="34">
        <v>0</v>
      </c>
      <c r="HP127" s="34">
        <v>0</v>
      </c>
      <c r="HQ127" s="34">
        <v>0</v>
      </c>
      <c r="HR127" s="34">
        <v>0</v>
      </c>
      <c r="HS127" s="34">
        <v>0</v>
      </c>
      <c r="HT127" s="34">
        <v>0</v>
      </c>
      <c r="HU127" s="34">
        <v>0</v>
      </c>
      <c r="HV127" s="34">
        <v>0</v>
      </c>
      <c r="HW127" s="34">
        <v>0</v>
      </c>
      <c r="HX127" s="34">
        <v>1</v>
      </c>
      <c r="HY127" s="34">
        <v>1</v>
      </c>
      <c r="HZ127" s="34">
        <v>0</v>
      </c>
      <c r="IA127" s="34">
        <v>0</v>
      </c>
      <c r="IB127" s="34">
        <v>1</v>
      </c>
      <c r="IC127" s="34">
        <v>1</v>
      </c>
      <c r="ID127" s="34">
        <v>1</v>
      </c>
      <c r="IE127" s="34">
        <v>1</v>
      </c>
      <c r="IF127" s="34">
        <v>1</v>
      </c>
      <c r="IG127" s="34">
        <v>1</v>
      </c>
      <c r="IH127" s="34">
        <v>0</v>
      </c>
      <c r="II127" s="34">
        <v>0</v>
      </c>
      <c r="IJ127" s="34">
        <v>0</v>
      </c>
      <c r="IK127" s="34">
        <v>0</v>
      </c>
      <c r="IL127" s="34">
        <v>1</v>
      </c>
      <c r="IM127" s="34">
        <v>0</v>
      </c>
      <c r="IN127" s="34">
        <v>1</v>
      </c>
      <c r="IO127" s="34">
        <v>0</v>
      </c>
      <c r="IP127" s="34">
        <v>0</v>
      </c>
      <c r="IQ127" s="34">
        <v>1</v>
      </c>
      <c r="IR127" s="34">
        <v>0</v>
      </c>
      <c r="IS127" s="34">
        <v>0</v>
      </c>
      <c r="IT127" s="34">
        <v>0</v>
      </c>
      <c r="IU127" s="34">
        <v>0</v>
      </c>
      <c r="IV127" s="34">
        <v>0</v>
      </c>
      <c r="IW127" s="34">
        <v>0</v>
      </c>
      <c r="IX127" s="34">
        <v>0</v>
      </c>
      <c r="IY127" s="34">
        <v>0</v>
      </c>
      <c r="IZ127" s="34">
        <v>0</v>
      </c>
      <c r="JA127" s="34">
        <v>0</v>
      </c>
      <c r="JB127" s="34">
        <v>1</v>
      </c>
      <c r="JC127" s="34">
        <v>1</v>
      </c>
      <c r="JD127" s="34">
        <v>1</v>
      </c>
      <c r="JE127" s="34">
        <v>3</v>
      </c>
      <c r="JF127" s="34">
        <v>3</v>
      </c>
      <c r="JG127" s="34">
        <v>3</v>
      </c>
      <c r="JH127" s="46">
        <v>1</v>
      </c>
      <c r="JI127" s="46">
        <v>1</v>
      </c>
      <c r="JJ127" s="46">
        <v>1</v>
      </c>
      <c r="JK127" s="46">
        <v>2</v>
      </c>
      <c r="JL127" s="35">
        <v>1</v>
      </c>
      <c r="JM127" s="35">
        <v>2</v>
      </c>
      <c r="JN127" s="46">
        <v>2</v>
      </c>
      <c r="JO127" s="46">
        <v>2</v>
      </c>
      <c r="JP127" s="35">
        <v>2</v>
      </c>
      <c r="JQ127" s="35">
        <v>2</v>
      </c>
      <c r="JR127" s="46">
        <v>0</v>
      </c>
      <c r="JS127" s="35">
        <v>0</v>
      </c>
      <c r="JT127" s="35"/>
      <c r="JU127" s="35">
        <v>3</v>
      </c>
      <c r="JV127" s="35">
        <v>1</v>
      </c>
      <c r="JW127" s="35">
        <v>3</v>
      </c>
      <c r="JX127" s="35">
        <v>2</v>
      </c>
      <c r="JY127" s="35">
        <v>3</v>
      </c>
      <c r="JZ127" s="35">
        <v>3</v>
      </c>
      <c r="KA127" s="35">
        <v>1</v>
      </c>
      <c r="KB127" s="35">
        <v>1</v>
      </c>
      <c r="KC127" s="35">
        <v>0</v>
      </c>
      <c r="KD127" s="46">
        <v>1</v>
      </c>
      <c r="KE127" s="35">
        <v>0</v>
      </c>
      <c r="KF127" s="35">
        <v>1</v>
      </c>
      <c r="KG127" s="36">
        <v>1</v>
      </c>
      <c r="KH127" s="36">
        <v>1</v>
      </c>
      <c r="KI127" s="36">
        <v>1</v>
      </c>
      <c r="KJ127" s="36">
        <v>1</v>
      </c>
      <c r="KK127" s="36">
        <v>2</v>
      </c>
      <c r="KL127" s="36">
        <v>1</v>
      </c>
      <c r="KM127" s="36">
        <v>1</v>
      </c>
      <c r="KN127" s="36">
        <v>1</v>
      </c>
      <c r="KO127" s="36"/>
      <c r="KP127" s="36">
        <v>3</v>
      </c>
      <c r="KQ127" s="36">
        <v>1</v>
      </c>
      <c r="KR127" s="36">
        <v>3</v>
      </c>
      <c r="KS127" s="36">
        <v>1</v>
      </c>
      <c r="KT127" s="36">
        <v>3</v>
      </c>
      <c r="KU127" s="36">
        <v>0</v>
      </c>
      <c r="KV127" s="36">
        <v>3</v>
      </c>
      <c r="KW127" s="36">
        <v>0</v>
      </c>
      <c r="KX127" s="36">
        <v>3</v>
      </c>
      <c r="KY127" s="36">
        <v>0</v>
      </c>
      <c r="KZ127" s="36">
        <v>3</v>
      </c>
      <c r="LA127" s="36">
        <v>0</v>
      </c>
      <c r="LB127" s="36">
        <v>3</v>
      </c>
      <c r="LC127" s="36">
        <v>0</v>
      </c>
      <c r="LD127" s="36">
        <v>3</v>
      </c>
      <c r="LE127" s="36">
        <v>0</v>
      </c>
      <c r="LF127" s="36">
        <v>1</v>
      </c>
      <c r="LG127" s="36">
        <v>1</v>
      </c>
      <c r="LH127" s="36">
        <v>1</v>
      </c>
      <c r="LI127" s="36">
        <v>0</v>
      </c>
      <c r="LJ127" s="36">
        <v>1</v>
      </c>
      <c r="LK127" s="36">
        <v>0</v>
      </c>
      <c r="LL127" s="36">
        <v>1</v>
      </c>
      <c r="LM127" s="36">
        <v>1</v>
      </c>
      <c r="LN127" s="36">
        <v>1</v>
      </c>
      <c r="LO127" s="36">
        <v>1</v>
      </c>
      <c r="LP127" s="36">
        <v>1</v>
      </c>
      <c r="LQ127" s="36">
        <v>1</v>
      </c>
      <c r="LR127" s="36">
        <v>0</v>
      </c>
      <c r="LS127" s="36">
        <v>1</v>
      </c>
      <c r="LT127" s="36">
        <v>1</v>
      </c>
      <c r="LU127" s="36">
        <v>1</v>
      </c>
      <c r="LV127" s="36">
        <v>1</v>
      </c>
      <c r="LW127" s="36">
        <v>1</v>
      </c>
      <c r="LX127" s="36">
        <v>1</v>
      </c>
      <c r="LY127" s="36">
        <v>0</v>
      </c>
      <c r="LZ127" s="36">
        <v>1</v>
      </c>
      <c r="MA127" s="36">
        <v>1</v>
      </c>
      <c r="MB127" s="36">
        <v>1</v>
      </c>
      <c r="MC127" s="36">
        <v>1</v>
      </c>
      <c r="MD127" s="36">
        <v>1</v>
      </c>
      <c r="ME127" s="36">
        <v>1</v>
      </c>
      <c r="MF127" s="36">
        <v>1</v>
      </c>
      <c r="MG127" s="36">
        <v>1</v>
      </c>
      <c r="MH127" s="36">
        <v>1</v>
      </c>
      <c r="MI127" s="36">
        <v>1</v>
      </c>
      <c r="MJ127" s="36">
        <v>1</v>
      </c>
      <c r="MK127" s="36">
        <v>1</v>
      </c>
      <c r="ML127" s="36">
        <v>1</v>
      </c>
      <c r="MM127" s="36">
        <v>1</v>
      </c>
      <c r="MN127" s="36">
        <v>1</v>
      </c>
      <c r="MO127" s="36">
        <v>1</v>
      </c>
      <c r="MP127" s="36">
        <v>1</v>
      </c>
      <c r="MQ127" s="36">
        <v>1</v>
      </c>
      <c r="MR127" s="36">
        <v>1</v>
      </c>
      <c r="MS127" s="36">
        <v>0</v>
      </c>
      <c r="MT127" s="36">
        <v>1</v>
      </c>
      <c r="MU127" s="36">
        <v>1</v>
      </c>
      <c r="MV127" s="36">
        <v>0</v>
      </c>
      <c r="MW127" s="36">
        <v>1</v>
      </c>
      <c r="MX127" s="36"/>
      <c r="MY127" s="37">
        <v>1</v>
      </c>
      <c r="MZ127" s="37">
        <v>1</v>
      </c>
      <c r="NA127" s="37">
        <v>1</v>
      </c>
      <c r="NB127" s="37">
        <v>1</v>
      </c>
      <c r="NC127" s="37">
        <v>1</v>
      </c>
      <c r="ND127" s="37">
        <v>0</v>
      </c>
      <c r="NE127" s="46">
        <v>0</v>
      </c>
      <c r="NF127" s="46">
        <v>0</v>
      </c>
      <c r="NG127" s="37">
        <v>1</v>
      </c>
      <c r="NH127" s="37">
        <v>1</v>
      </c>
      <c r="NI127" s="37">
        <v>1</v>
      </c>
      <c r="NJ127" s="37">
        <v>1</v>
      </c>
    </row>
    <row r="128" spans="1:374" x14ac:dyDescent="0.25">
      <c r="A128" s="2">
        <v>192</v>
      </c>
      <c r="B128" s="2" t="s">
        <v>114</v>
      </c>
      <c r="C128" s="31">
        <v>44078.453472222223</v>
      </c>
      <c r="D128" s="32" t="s">
        <v>266</v>
      </c>
      <c r="E128" s="32" t="s">
        <v>628</v>
      </c>
      <c r="F128" s="32" t="s">
        <v>629</v>
      </c>
      <c r="G128" s="32" t="s">
        <v>630</v>
      </c>
      <c r="H128" s="33" t="s">
        <v>270</v>
      </c>
      <c r="I128" s="33" t="s">
        <v>335</v>
      </c>
      <c r="J128" s="33" t="s">
        <v>631</v>
      </c>
      <c r="K128" s="33">
        <v>1</v>
      </c>
      <c r="L128" s="33">
        <v>81</v>
      </c>
      <c r="M128" s="33">
        <v>4</v>
      </c>
      <c r="N128" s="33"/>
      <c r="O128" s="33"/>
      <c r="P128" s="33"/>
      <c r="Q128" s="33">
        <v>3</v>
      </c>
      <c r="R128" s="33"/>
      <c r="S128" s="33"/>
      <c r="T128" s="33"/>
      <c r="U128" s="33"/>
      <c r="V128" s="33"/>
      <c r="W128" s="33"/>
      <c r="X128" s="33"/>
      <c r="Y128" s="33"/>
      <c r="Z128" s="33"/>
      <c r="AA128" s="33"/>
      <c r="AB128" s="33"/>
      <c r="AC128" s="33"/>
      <c r="AD128" s="33"/>
      <c r="AE128" s="33"/>
      <c r="AF128" s="33"/>
      <c r="AG128" s="33"/>
      <c r="AH128" s="33"/>
      <c r="AI128" s="33"/>
      <c r="AJ128" s="33"/>
      <c r="AK128" s="33"/>
      <c r="AL128" s="33">
        <v>2</v>
      </c>
      <c r="AM128" s="33"/>
      <c r="AN128" s="33"/>
      <c r="AO128" s="33"/>
      <c r="AP128" s="33"/>
      <c r="AQ128" s="33"/>
      <c r="AR128" s="33"/>
      <c r="AS128" s="33"/>
      <c r="AT128" s="33"/>
      <c r="AU128" s="33"/>
      <c r="AV128" s="33"/>
      <c r="AW128" s="33">
        <v>2</v>
      </c>
      <c r="AX128" s="33">
        <v>3</v>
      </c>
      <c r="AY128" s="33">
        <v>1</v>
      </c>
      <c r="AZ128" s="34">
        <v>1</v>
      </c>
      <c r="BA128" s="34">
        <v>1</v>
      </c>
      <c r="BB128" s="34">
        <v>0</v>
      </c>
      <c r="BC128" s="34">
        <v>0</v>
      </c>
      <c r="BD128" s="34">
        <v>0</v>
      </c>
      <c r="BE128" s="34">
        <v>0</v>
      </c>
      <c r="BF128" s="34">
        <v>0</v>
      </c>
      <c r="BG128" s="34">
        <v>0</v>
      </c>
      <c r="BH128" s="34">
        <v>0</v>
      </c>
      <c r="BI128" s="34">
        <v>0</v>
      </c>
      <c r="BJ128" s="34">
        <v>0</v>
      </c>
      <c r="BK128" s="34">
        <v>0</v>
      </c>
      <c r="BL128" s="34">
        <v>0</v>
      </c>
      <c r="BM128" s="34"/>
      <c r="BN128" s="34">
        <v>0</v>
      </c>
      <c r="BO128" s="34">
        <v>0</v>
      </c>
      <c r="BP128" s="34">
        <v>0</v>
      </c>
      <c r="BQ128" s="34">
        <v>0</v>
      </c>
      <c r="BR128" s="34">
        <v>0</v>
      </c>
      <c r="BS128" s="34">
        <v>0</v>
      </c>
      <c r="BT128" s="34">
        <v>0</v>
      </c>
      <c r="BU128" s="34">
        <v>0</v>
      </c>
      <c r="BV128" s="34">
        <v>0</v>
      </c>
      <c r="BW128" s="34">
        <v>1</v>
      </c>
      <c r="BX128" s="34">
        <v>1</v>
      </c>
      <c r="BY128" s="34">
        <v>0</v>
      </c>
      <c r="BZ128" s="34">
        <v>0</v>
      </c>
      <c r="CA128" s="34">
        <v>0</v>
      </c>
      <c r="CB128" s="34">
        <v>0</v>
      </c>
      <c r="CC128" s="34">
        <v>0</v>
      </c>
      <c r="CD128" s="34">
        <v>0</v>
      </c>
      <c r="CE128" s="34">
        <v>0</v>
      </c>
      <c r="CF128" s="34">
        <v>0</v>
      </c>
      <c r="CG128" s="34">
        <v>0</v>
      </c>
      <c r="CH128" s="34">
        <v>0</v>
      </c>
      <c r="CI128" s="34">
        <v>0</v>
      </c>
      <c r="CJ128" s="34">
        <v>0</v>
      </c>
      <c r="CK128" s="34">
        <v>0</v>
      </c>
      <c r="CL128" s="34">
        <v>0</v>
      </c>
      <c r="CM128" s="34">
        <v>0</v>
      </c>
      <c r="CN128" s="34">
        <v>0</v>
      </c>
      <c r="CO128" s="34">
        <v>0</v>
      </c>
      <c r="CP128" s="34">
        <v>0</v>
      </c>
      <c r="CQ128" s="34">
        <v>0</v>
      </c>
      <c r="CR128" s="34">
        <v>0</v>
      </c>
      <c r="CS128" s="34">
        <v>1</v>
      </c>
      <c r="CT128" s="34">
        <v>0</v>
      </c>
      <c r="CU128" s="34">
        <v>0</v>
      </c>
      <c r="CV128" s="34">
        <v>0</v>
      </c>
      <c r="CW128" s="34">
        <v>0</v>
      </c>
      <c r="CX128" s="34">
        <v>0</v>
      </c>
      <c r="CY128" s="34">
        <v>7</v>
      </c>
      <c r="CZ128" s="34">
        <v>0</v>
      </c>
      <c r="DA128" s="34">
        <v>6</v>
      </c>
      <c r="DB128" s="34"/>
      <c r="DC128" s="34">
        <v>0</v>
      </c>
      <c r="DD128" s="34">
        <v>0</v>
      </c>
      <c r="DE128" s="34">
        <v>10</v>
      </c>
      <c r="DF128" s="34">
        <v>0</v>
      </c>
      <c r="DG128" s="34">
        <v>0</v>
      </c>
      <c r="DH128" s="34"/>
      <c r="DI128" s="34"/>
      <c r="DJ128" s="34"/>
      <c r="DK128" s="34"/>
      <c r="DL128" s="34"/>
      <c r="DM128" s="34"/>
      <c r="DN128" s="34"/>
      <c r="DO128" s="34"/>
      <c r="DP128" s="34">
        <v>1</v>
      </c>
      <c r="DQ128" s="34">
        <v>1</v>
      </c>
      <c r="DR128" s="34">
        <v>0</v>
      </c>
      <c r="DS128" s="34">
        <v>1</v>
      </c>
      <c r="DT128" s="34">
        <v>0</v>
      </c>
      <c r="DU128" s="34">
        <v>0</v>
      </c>
      <c r="DV128" s="34">
        <v>1</v>
      </c>
      <c r="DW128" s="34">
        <v>0</v>
      </c>
      <c r="DX128" s="34">
        <v>0</v>
      </c>
      <c r="DY128" s="34">
        <v>0</v>
      </c>
      <c r="DZ128" s="34">
        <v>1</v>
      </c>
      <c r="EA128" s="34">
        <v>0</v>
      </c>
      <c r="EB128" s="34">
        <v>0</v>
      </c>
      <c r="EC128" s="34">
        <v>1</v>
      </c>
      <c r="ED128" s="34">
        <v>1</v>
      </c>
      <c r="EE128" s="34">
        <v>1</v>
      </c>
      <c r="EF128" s="34">
        <v>0</v>
      </c>
      <c r="EG128" s="34">
        <v>0</v>
      </c>
      <c r="EH128" s="34">
        <v>0</v>
      </c>
      <c r="EI128" s="34">
        <v>0</v>
      </c>
      <c r="EJ128" s="34">
        <v>0</v>
      </c>
      <c r="EK128" s="34">
        <v>0</v>
      </c>
      <c r="EL128" s="34">
        <v>0</v>
      </c>
      <c r="EM128" s="34"/>
      <c r="EN128" s="34">
        <v>0</v>
      </c>
      <c r="EO128" s="34">
        <v>0</v>
      </c>
      <c r="EP128" s="34">
        <v>0</v>
      </c>
      <c r="EQ128" s="34">
        <v>0</v>
      </c>
      <c r="ER128" s="34">
        <v>0</v>
      </c>
      <c r="ES128" s="34">
        <v>0</v>
      </c>
      <c r="ET128" s="34">
        <v>0</v>
      </c>
      <c r="EU128" s="34">
        <v>0</v>
      </c>
      <c r="EV128" s="34">
        <v>0</v>
      </c>
      <c r="EW128" s="34">
        <v>0</v>
      </c>
      <c r="EX128" s="34">
        <v>0</v>
      </c>
      <c r="EY128" s="34">
        <v>0</v>
      </c>
      <c r="EZ128" s="34">
        <v>0</v>
      </c>
      <c r="FA128" s="34">
        <v>1</v>
      </c>
      <c r="FB128" s="34">
        <v>1</v>
      </c>
      <c r="FC128" s="34">
        <v>0</v>
      </c>
      <c r="FD128" s="34">
        <v>0</v>
      </c>
      <c r="FE128" s="34">
        <v>0</v>
      </c>
      <c r="FF128" s="34">
        <v>0</v>
      </c>
      <c r="FG128" s="34">
        <v>1</v>
      </c>
      <c r="FH128" s="34">
        <v>0</v>
      </c>
      <c r="FI128" s="34">
        <v>1</v>
      </c>
      <c r="FJ128" s="34">
        <v>0</v>
      </c>
      <c r="FK128" s="34">
        <v>0</v>
      </c>
      <c r="FL128" s="34">
        <v>1</v>
      </c>
      <c r="FM128" s="34">
        <v>0</v>
      </c>
      <c r="FN128" s="34">
        <v>0</v>
      </c>
      <c r="FO128" s="34">
        <v>0</v>
      </c>
      <c r="FP128" s="34">
        <v>0</v>
      </c>
      <c r="FQ128" s="34">
        <v>0</v>
      </c>
      <c r="FR128" s="34">
        <v>0</v>
      </c>
      <c r="FS128" s="34">
        <v>0</v>
      </c>
      <c r="FT128" s="34">
        <v>0</v>
      </c>
      <c r="FU128" s="34">
        <v>0</v>
      </c>
      <c r="FV128" s="34">
        <v>0</v>
      </c>
      <c r="FW128" s="34">
        <v>0</v>
      </c>
      <c r="FX128" s="34">
        <v>1</v>
      </c>
      <c r="FY128" s="34">
        <v>1</v>
      </c>
      <c r="FZ128" s="34">
        <v>0</v>
      </c>
      <c r="GA128" s="34">
        <v>0</v>
      </c>
      <c r="GB128" s="34">
        <v>0</v>
      </c>
      <c r="GC128" s="34">
        <v>1</v>
      </c>
      <c r="GD128" s="34">
        <v>1</v>
      </c>
      <c r="GE128" s="34">
        <v>0</v>
      </c>
      <c r="GF128" s="34">
        <v>1</v>
      </c>
      <c r="GG128" s="34">
        <v>0</v>
      </c>
      <c r="GH128" s="34">
        <v>0</v>
      </c>
      <c r="GI128" s="34">
        <v>1</v>
      </c>
      <c r="GJ128" s="34">
        <v>1</v>
      </c>
      <c r="GK128" s="34">
        <v>0</v>
      </c>
      <c r="GL128" s="34">
        <v>0</v>
      </c>
      <c r="GM128" s="34">
        <v>0</v>
      </c>
      <c r="GN128" s="34">
        <v>0</v>
      </c>
      <c r="GO128" s="34">
        <v>0</v>
      </c>
      <c r="GP128" s="34">
        <v>0</v>
      </c>
      <c r="GQ128" s="34">
        <v>0</v>
      </c>
      <c r="GR128" s="34">
        <v>0</v>
      </c>
      <c r="GS128" s="34">
        <v>0</v>
      </c>
      <c r="GT128" s="34">
        <v>1</v>
      </c>
      <c r="GU128" s="34">
        <v>1</v>
      </c>
      <c r="GV128" s="34">
        <v>1</v>
      </c>
      <c r="GW128" s="34">
        <v>1</v>
      </c>
      <c r="GX128" s="34">
        <v>1</v>
      </c>
      <c r="GY128" s="34">
        <v>1</v>
      </c>
      <c r="GZ128" s="34">
        <v>1</v>
      </c>
      <c r="HA128" s="34">
        <v>1</v>
      </c>
      <c r="HB128" s="34">
        <v>0</v>
      </c>
      <c r="HC128" s="34">
        <v>0</v>
      </c>
      <c r="HD128" s="34">
        <v>0</v>
      </c>
      <c r="HE128" s="34">
        <v>0</v>
      </c>
      <c r="HF128" s="34">
        <v>0</v>
      </c>
      <c r="HG128" s="34">
        <v>0</v>
      </c>
      <c r="HH128" s="34">
        <v>0</v>
      </c>
      <c r="HI128" s="34">
        <v>0</v>
      </c>
      <c r="HJ128" s="34">
        <v>0</v>
      </c>
      <c r="HK128" s="34">
        <v>0</v>
      </c>
      <c r="HL128" s="34">
        <v>0</v>
      </c>
      <c r="HM128" s="34">
        <v>0</v>
      </c>
      <c r="HN128" s="34">
        <v>0</v>
      </c>
      <c r="HO128" s="34">
        <v>0</v>
      </c>
      <c r="HP128" s="34">
        <v>0</v>
      </c>
      <c r="HQ128" s="34">
        <v>0</v>
      </c>
      <c r="HR128" s="34">
        <v>0</v>
      </c>
      <c r="HS128" s="34">
        <v>0</v>
      </c>
      <c r="HT128" s="34">
        <v>0</v>
      </c>
      <c r="HU128" s="34">
        <v>0</v>
      </c>
      <c r="HV128" s="34">
        <v>0</v>
      </c>
      <c r="HW128" s="34">
        <v>0</v>
      </c>
      <c r="HX128" s="34">
        <v>0</v>
      </c>
      <c r="HY128" s="34">
        <v>0</v>
      </c>
      <c r="HZ128" s="34">
        <v>0</v>
      </c>
      <c r="IA128" s="34">
        <v>0</v>
      </c>
      <c r="IB128" s="34">
        <v>0</v>
      </c>
      <c r="IC128" s="34">
        <v>0</v>
      </c>
      <c r="ID128" s="34">
        <v>0</v>
      </c>
      <c r="IE128" s="34">
        <v>1</v>
      </c>
      <c r="IF128" s="34">
        <v>0</v>
      </c>
      <c r="IG128" s="34">
        <v>0</v>
      </c>
      <c r="IH128" s="34">
        <v>0</v>
      </c>
      <c r="II128" s="34">
        <v>0</v>
      </c>
      <c r="IJ128" s="34">
        <v>0</v>
      </c>
      <c r="IK128" s="34">
        <v>0</v>
      </c>
      <c r="IL128" s="34">
        <v>0</v>
      </c>
      <c r="IM128" s="34">
        <v>0</v>
      </c>
      <c r="IN128" s="34">
        <v>0</v>
      </c>
      <c r="IO128" s="34">
        <v>0</v>
      </c>
      <c r="IP128" s="34">
        <v>0</v>
      </c>
      <c r="IQ128" s="34">
        <v>0</v>
      </c>
      <c r="IR128" s="34">
        <v>0</v>
      </c>
      <c r="IS128" s="34">
        <v>0</v>
      </c>
      <c r="IT128" s="34">
        <v>0</v>
      </c>
      <c r="IU128" s="34">
        <v>0</v>
      </c>
      <c r="IV128" s="34">
        <v>0</v>
      </c>
      <c r="IW128" s="34">
        <v>0</v>
      </c>
      <c r="IX128" s="34">
        <v>0</v>
      </c>
      <c r="IY128" s="34">
        <v>0</v>
      </c>
      <c r="IZ128" s="34">
        <v>0</v>
      </c>
      <c r="JA128" s="34">
        <v>0</v>
      </c>
      <c r="JB128" s="34">
        <v>0</v>
      </c>
      <c r="JC128" s="34">
        <v>1</v>
      </c>
      <c r="JD128" s="34">
        <v>3</v>
      </c>
      <c r="JE128" s="34">
        <v>1</v>
      </c>
      <c r="JF128" s="34">
        <v>1</v>
      </c>
      <c r="JG128" s="34">
        <v>1</v>
      </c>
      <c r="JH128" s="46">
        <v>1</v>
      </c>
      <c r="JI128" s="46">
        <v>2</v>
      </c>
      <c r="JJ128" s="46">
        <v>1</v>
      </c>
      <c r="JK128" s="46">
        <v>2</v>
      </c>
      <c r="JL128" s="35">
        <v>2</v>
      </c>
      <c r="JM128" s="35">
        <v>1</v>
      </c>
      <c r="JN128" s="46">
        <v>1</v>
      </c>
      <c r="JO128" s="46">
        <v>1</v>
      </c>
      <c r="JP128" s="35">
        <v>1</v>
      </c>
      <c r="JQ128" s="35">
        <v>2</v>
      </c>
      <c r="JR128" s="46">
        <v>1</v>
      </c>
      <c r="JS128" s="35">
        <v>0</v>
      </c>
      <c r="JT128" s="35">
        <v>1</v>
      </c>
      <c r="JU128" s="35">
        <v>3</v>
      </c>
      <c r="JV128" s="35">
        <v>1</v>
      </c>
      <c r="JW128" s="35">
        <v>1</v>
      </c>
      <c r="JX128" s="35">
        <v>1</v>
      </c>
      <c r="JY128" s="35">
        <v>1</v>
      </c>
      <c r="JZ128" s="35">
        <v>3</v>
      </c>
      <c r="KA128" s="35">
        <v>3</v>
      </c>
      <c r="KB128" s="35">
        <v>1</v>
      </c>
      <c r="KC128" s="35">
        <v>1</v>
      </c>
      <c r="KD128" s="46">
        <v>0</v>
      </c>
      <c r="KE128" s="35">
        <v>0</v>
      </c>
      <c r="KF128" s="35">
        <v>1</v>
      </c>
      <c r="KG128" s="36">
        <v>1</v>
      </c>
      <c r="KH128" s="36">
        <v>1</v>
      </c>
      <c r="KI128" s="36">
        <v>1</v>
      </c>
      <c r="KJ128" s="36">
        <v>1</v>
      </c>
      <c r="KK128" s="36">
        <v>1</v>
      </c>
      <c r="KL128" s="36">
        <v>1</v>
      </c>
      <c r="KM128" s="36">
        <v>1</v>
      </c>
      <c r="KN128" s="36">
        <v>1</v>
      </c>
      <c r="KO128" s="36"/>
      <c r="KP128" s="36">
        <v>1</v>
      </c>
      <c r="KQ128" s="36">
        <v>1</v>
      </c>
      <c r="KR128" s="36">
        <v>1</v>
      </c>
      <c r="KS128" s="36">
        <v>1</v>
      </c>
      <c r="KT128" s="36">
        <v>1</v>
      </c>
      <c r="KU128" s="36">
        <v>0</v>
      </c>
      <c r="KV128" s="36">
        <v>3</v>
      </c>
      <c r="KW128" s="36">
        <v>0</v>
      </c>
      <c r="KX128" s="36">
        <v>3</v>
      </c>
      <c r="KY128" s="36">
        <v>0</v>
      </c>
      <c r="KZ128" s="36">
        <v>3</v>
      </c>
      <c r="LA128" s="36">
        <v>0</v>
      </c>
      <c r="LB128" s="36">
        <v>1</v>
      </c>
      <c r="LC128" s="36">
        <v>0</v>
      </c>
      <c r="LD128" s="36">
        <v>3</v>
      </c>
      <c r="LE128" s="36">
        <v>0</v>
      </c>
      <c r="LF128" s="36">
        <v>1</v>
      </c>
      <c r="LG128" s="36">
        <v>1</v>
      </c>
      <c r="LH128" s="36">
        <v>1</v>
      </c>
      <c r="LI128" s="36">
        <v>0</v>
      </c>
      <c r="LJ128" s="36">
        <v>1</v>
      </c>
      <c r="LK128" s="36">
        <v>0</v>
      </c>
      <c r="LL128" s="36">
        <v>1</v>
      </c>
      <c r="LM128" s="36">
        <v>1</v>
      </c>
      <c r="LN128" s="36">
        <v>1</v>
      </c>
      <c r="LO128" s="36">
        <v>1</v>
      </c>
      <c r="LP128" s="36">
        <v>1</v>
      </c>
      <c r="LQ128" s="36">
        <v>1</v>
      </c>
      <c r="LR128" s="36">
        <v>0</v>
      </c>
      <c r="LS128" s="36">
        <v>1</v>
      </c>
      <c r="LT128" s="36">
        <v>1</v>
      </c>
      <c r="LU128" s="36">
        <v>1</v>
      </c>
      <c r="LV128" s="36">
        <v>1</v>
      </c>
      <c r="LW128" s="36">
        <v>1</v>
      </c>
      <c r="LX128" s="36">
        <v>1</v>
      </c>
      <c r="LY128" s="36">
        <v>0</v>
      </c>
      <c r="LZ128" s="36">
        <v>1</v>
      </c>
      <c r="MA128" s="36">
        <v>1</v>
      </c>
      <c r="MB128" s="36">
        <v>3</v>
      </c>
      <c r="MC128" s="36">
        <v>3</v>
      </c>
      <c r="MD128" s="36">
        <v>1</v>
      </c>
      <c r="ME128" s="36">
        <v>1</v>
      </c>
      <c r="MF128" s="36">
        <v>1</v>
      </c>
      <c r="MG128" s="36">
        <v>1</v>
      </c>
      <c r="MH128" s="36">
        <v>1</v>
      </c>
      <c r="MI128" s="36">
        <v>1</v>
      </c>
      <c r="MJ128" s="36">
        <v>1</v>
      </c>
      <c r="MK128" s="36">
        <v>1</v>
      </c>
      <c r="ML128" s="36">
        <v>1</v>
      </c>
      <c r="MM128" s="36">
        <v>1</v>
      </c>
      <c r="MN128" s="36">
        <v>1</v>
      </c>
      <c r="MO128" s="36">
        <v>1</v>
      </c>
      <c r="MP128" s="36">
        <v>0</v>
      </c>
      <c r="MQ128" s="36">
        <v>1</v>
      </c>
      <c r="MR128" s="36">
        <v>1</v>
      </c>
      <c r="MS128" s="36">
        <v>1</v>
      </c>
      <c r="MT128" s="36">
        <v>1</v>
      </c>
      <c r="MU128" s="36">
        <v>1</v>
      </c>
      <c r="MV128" s="36">
        <v>0</v>
      </c>
      <c r="MW128" s="36">
        <v>1</v>
      </c>
      <c r="MX128" s="36"/>
      <c r="MY128" s="37">
        <v>1</v>
      </c>
      <c r="MZ128" s="37">
        <v>1</v>
      </c>
      <c r="NA128" s="37">
        <v>1</v>
      </c>
      <c r="NB128" s="37">
        <v>1</v>
      </c>
      <c r="NC128" s="37">
        <v>1</v>
      </c>
      <c r="ND128" s="37">
        <v>0</v>
      </c>
      <c r="NE128" s="46">
        <v>0</v>
      </c>
      <c r="NF128" s="46">
        <v>0</v>
      </c>
      <c r="NG128" s="37">
        <v>1</v>
      </c>
      <c r="NH128" s="37">
        <v>1</v>
      </c>
      <c r="NI128" s="37">
        <v>1</v>
      </c>
      <c r="NJ128" s="37">
        <v>0</v>
      </c>
    </row>
    <row r="129" spans="1:374" x14ac:dyDescent="0.25">
      <c r="A129" s="2">
        <v>193</v>
      </c>
      <c r="B129" s="2" t="s">
        <v>114</v>
      </c>
      <c r="C129" s="31">
        <v>44078.410416666666</v>
      </c>
      <c r="D129" s="32" t="s">
        <v>321</v>
      </c>
      <c r="E129" s="32" t="s">
        <v>632</v>
      </c>
      <c r="F129" s="32" t="s">
        <v>552</v>
      </c>
      <c r="G129" s="32" t="s">
        <v>633</v>
      </c>
      <c r="H129" s="33" t="s">
        <v>270</v>
      </c>
      <c r="I129" s="33" t="s">
        <v>325</v>
      </c>
      <c r="J129" s="33" t="s">
        <v>634</v>
      </c>
      <c r="K129" s="33">
        <v>1</v>
      </c>
      <c r="L129" s="33">
        <v>62</v>
      </c>
      <c r="M129" s="33">
        <v>4</v>
      </c>
      <c r="N129" s="33"/>
      <c r="O129" s="33"/>
      <c r="P129" s="33"/>
      <c r="Q129" s="33">
        <v>2</v>
      </c>
      <c r="R129" s="33"/>
      <c r="S129" s="33"/>
      <c r="T129" s="33"/>
      <c r="U129" s="33"/>
      <c r="V129" s="33"/>
      <c r="W129" s="33"/>
      <c r="X129" s="33"/>
      <c r="Y129" s="33"/>
      <c r="Z129" s="33"/>
      <c r="AA129" s="33"/>
      <c r="AB129" s="33"/>
      <c r="AC129" s="33"/>
      <c r="AD129" s="33"/>
      <c r="AE129" s="33"/>
      <c r="AF129" s="33"/>
      <c r="AG129" s="33"/>
      <c r="AH129" s="33"/>
      <c r="AI129" s="33"/>
      <c r="AJ129" s="33"/>
      <c r="AK129" s="33">
        <v>11</v>
      </c>
      <c r="AL129" s="33"/>
      <c r="AM129" s="33"/>
      <c r="AN129" s="33"/>
      <c r="AO129" s="33"/>
      <c r="AP129" s="33"/>
      <c r="AQ129" s="33"/>
      <c r="AR129" s="33"/>
      <c r="AS129" s="33"/>
      <c r="AT129" s="33"/>
      <c r="AU129" s="33"/>
      <c r="AV129" s="33"/>
      <c r="AW129" s="33">
        <v>1</v>
      </c>
      <c r="AX129" s="33">
        <v>1</v>
      </c>
      <c r="AY129" s="33">
        <v>0</v>
      </c>
      <c r="AZ129" s="34">
        <v>1</v>
      </c>
      <c r="BA129" s="34">
        <v>1</v>
      </c>
      <c r="BB129" s="34">
        <v>0</v>
      </c>
      <c r="BC129" s="34">
        <v>0</v>
      </c>
      <c r="BD129" s="34">
        <v>0</v>
      </c>
      <c r="BE129" s="34">
        <v>0</v>
      </c>
      <c r="BF129" s="34">
        <v>0</v>
      </c>
      <c r="BG129" s="34">
        <v>0</v>
      </c>
      <c r="BH129" s="34">
        <v>0</v>
      </c>
      <c r="BI129" s="34">
        <v>0</v>
      </c>
      <c r="BJ129" s="34">
        <v>0</v>
      </c>
      <c r="BK129" s="34">
        <v>1</v>
      </c>
      <c r="BL129" s="34">
        <v>0</v>
      </c>
      <c r="BM129" s="34"/>
      <c r="BN129" s="34">
        <v>0</v>
      </c>
      <c r="BO129" s="34">
        <v>0</v>
      </c>
      <c r="BP129" s="34">
        <v>0</v>
      </c>
      <c r="BQ129" s="34">
        <v>0</v>
      </c>
      <c r="BR129" s="34">
        <v>0</v>
      </c>
      <c r="BS129" s="34">
        <v>0</v>
      </c>
      <c r="BT129" s="34">
        <v>0</v>
      </c>
      <c r="BU129" s="34">
        <v>0</v>
      </c>
      <c r="BV129" s="34">
        <v>0</v>
      </c>
      <c r="BW129" s="34">
        <v>1</v>
      </c>
      <c r="BX129" s="34">
        <v>0</v>
      </c>
      <c r="BY129" s="34">
        <v>0</v>
      </c>
      <c r="BZ129" s="34">
        <v>0</v>
      </c>
      <c r="CA129" s="34">
        <v>0</v>
      </c>
      <c r="CB129" s="34">
        <v>0</v>
      </c>
      <c r="CC129" s="34">
        <v>1</v>
      </c>
      <c r="CD129" s="34">
        <v>0</v>
      </c>
      <c r="CE129" s="34">
        <v>1</v>
      </c>
      <c r="CF129" s="34">
        <v>0</v>
      </c>
      <c r="CG129" s="34">
        <v>0</v>
      </c>
      <c r="CH129" s="34">
        <v>0</v>
      </c>
      <c r="CI129" s="34">
        <v>0</v>
      </c>
      <c r="CJ129" s="34">
        <v>0</v>
      </c>
      <c r="CK129" s="34">
        <v>0</v>
      </c>
      <c r="CL129" s="34">
        <v>0</v>
      </c>
      <c r="CM129" s="34">
        <v>0</v>
      </c>
      <c r="CN129" s="34">
        <v>0</v>
      </c>
      <c r="CO129" s="34">
        <v>0</v>
      </c>
      <c r="CP129" s="34">
        <v>0</v>
      </c>
      <c r="CQ129" s="34">
        <v>0</v>
      </c>
      <c r="CR129" s="34">
        <v>0</v>
      </c>
      <c r="CS129" s="34">
        <v>1</v>
      </c>
      <c r="CT129" s="34">
        <v>0</v>
      </c>
      <c r="CU129" s="34">
        <v>0</v>
      </c>
      <c r="CV129" s="34">
        <v>0</v>
      </c>
      <c r="CW129" s="34">
        <v>0</v>
      </c>
      <c r="CX129" s="34">
        <v>0</v>
      </c>
      <c r="CY129" s="34">
        <v>1</v>
      </c>
      <c r="CZ129" s="34">
        <v>0</v>
      </c>
      <c r="DA129" s="34">
        <v>1</v>
      </c>
      <c r="DB129" s="34"/>
      <c r="DC129" s="34">
        <v>0</v>
      </c>
      <c r="DD129" s="34">
        <v>0</v>
      </c>
      <c r="DE129" s="34">
        <v>0</v>
      </c>
      <c r="DF129" s="34">
        <v>0</v>
      </c>
      <c r="DG129" s="34">
        <v>0</v>
      </c>
      <c r="DH129" s="34"/>
      <c r="DI129" s="34"/>
      <c r="DJ129" s="34"/>
      <c r="DK129" s="34"/>
      <c r="DL129" s="34"/>
      <c r="DM129" s="34"/>
      <c r="DN129" s="34"/>
      <c r="DO129" s="34"/>
      <c r="DP129" s="34">
        <v>1</v>
      </c>
      <c r="DQ129" s="34">
        <v>1</v>
      </c>
      <c r="DR129" s="34">
        <v>1</v>
      </c>
      <c r="DS129" s="34">
        <v>1</v>
      </c>
      <c r="DT129" s="34">
        <v>0</v>
      </c>
      <c r="DU129" s="34">
        <v>1</v>
      </c>
      <c r="DV129" s="34">
        <v>0</v>
      </c>
      <c r="DW129" s="34">
        <v>0</v>
      </c>
      <c r="DX129" s="34">
        <v>0</v>
      </c>
      <c r="DY129" s="34">
        <v>1</v>
      </c>
      <c r="DZ129" s="34">
        <v>1</v>
      </c>
      <c r="EA129" s="34">
        <v>0</v>
      </c>
      <c r="EB129" s="34">
        <v>0</v>
      </c>
      <c r="EC129" s="34">
        <v>1</v>
      </c>
      <c r="ED129" s="34">
        <v>1</v>
      </c>
      <c r="EE129" s="34">
        <v>1</v>
      </c>
      <c r="EF129" s="34">
        <v>0</v>
      </c>
      <c r="EG129" s="34">
        <v>0</v>
      </c>
      <c r="EH129" s="34">
        <v>0</v>
      </c>
      <c r="EI129" s="34">
        <v>0</v>
      </c>
      <c r="EJ129" s="34">
        <v>1</v>
      </c>
      <c r="EK129" s="34">
        <v>0</v>
      </c>
      <c r="EL129" s="34">
        <v>1</v>
      </c>
      <c r="EM129" s="34"/>
      <c r="EN129" s="34">
        <v>0</v>
      </c>
      <c r="EO129" s="34">
        <v>0</v>
      </c>
      <c r="EP129" s="34">
        <v>1</v>
      </c>
      <c r="EQ129" s="34">
        <v>0</v>
      </c>
      <c r="ER129" s="34">
        <v>0</v>
      </c>
      <c r="ES129" s="34">
        <v>0</v>
      </c>
      <c r="ET129" s="34">
        <v>0</v>
      </c>
      <c r="EU129" s="34">
        <v>0</v>
      </c>
      <c r="EV129" s="34">
        <v>0</v>
      </c>
      <c r="EW129" s="34">
        <v>0</v>
      </c>
      <c r="EX129" s="34">
        <v>0</v>
      </c>
      <c r="EY129" s="34">
        <v>0</v>
      </c>
      <c r="EZ129" s="34">
        <v>0</v>
      </c>
      <c r="FA129" s="34">
        <v>1</v>
      </c>
      <c r="FB129" s="34">
        <v>1</v>
      </c>
      <c r="FC129" s="34">
        <v>0</v>
      </c>
      <c r="FD129" s="34">
        <v>0</v>
      </c>
      <c r="FE129" s="34">
        <v>0</v>
      </c>
      <c r="FF129" s="34">
        <v>0</v>
      </c>
      <c r="FG129" s="34">
        <v>1</v>
      </c>
      <c r="FH129" s="34">
        <v>0</v>
      </c>
      <c r="FI129" s="34">
        <v>1</v>
      </c>
      <c r="FJ129" s="34">
        <v>0</v>
      </c>
      <c r="FK129" s="34">
        <v>0</v>
      </c>
      <c r="FL129" s="34">
        <v>1</v>
      </c>
      <c r="FM129" s="34">
        <v>0</v>
      </c>
      <c r="FN129" s="34">
        <v>0</v>
      </c>
      <c r="FO129" s="34">
        <v>0</v>
      </c>
      <c r="FP129" s="34">
        <v>0</v>
      </c>
      <c r="FQ129" s="34">
        <v>0</v>
      </c>
      <c r="FR129" s="34">
        <v>0</v>
      </c>
      <c r="FS129" s="34">
        <v>0</v>
      </c>
      <c r="FT129" s="34">
        <v>0</v>
      </c>
      <c r="FU129" s="34">
        <v>0</v>
      </c>
      <c r="FV129" s="34">
        <v>0</v>
      </c>
      <c r="FW129" s="34">
        <v>0</v>
      </c>
      <c r="FX129" s="34">
        <v>1</v>
      </c>
      <c r="FY129" s="34">
        <v>1</v>
      </c>
      <c r="FZ129" s="34">
        <v>0</v>
      </c>
      <c r="GA129" s="34">
        <v>0</v>
      </c>
      <c r="GB129" s="34">
        <v>0</v>
      </c>
      <c r="GC129" s="34">
        <v>0</v>
      </c>
      <c r="GD129" s="34">
        <v>1</v>
      </c>
      <c r="GE129" s="34">
        <v>0</v>
      </c>
      <c r="GF129" s="34">
        <v>1</v>
      </c>
      <c r="GG129" s="34">
        <v>0</v>
      </c>
      <c r="GH129" s="34">
        <v>0</v>
      </c>
      <c r="GI129" s="34">
        <v>1</v>
      </c>
      <c r="GJ129" s="34">
        <v>0</v>
      </c>
      <c r="GK129" s="34">
        <v>0</v>
      </c>
      <c r="GL129" s="34">
        <v>0</v>
      </c>
      <c r="GM129" s="34">
        <v>0</v>
      </c>
      <c r="GN129" s="34">
        <v>0</v>
      </c>
      <c r="GO129" s="34">
        <v>0</v>
      </c>
      <c r="GP129" s="34">
        <v>0</v>
      </c>
      <c r="GQ129" s="34">
        <v>0</v>
      </c>
      <c r="GR129" s="34">
        <v>0</v>
      </c>
      <c r="GS129" s="34">
        <v>0</v>
      </c>
      <c r="GT129" s="34">
        <v>1</v>
      </c>
      <c r="GU129" s="34">
        <v>1</v>
      </c>
      <c r="GV129" s="34">
        <v>1</v>
      </c>
      <c r="GW129" s="34">
        <v>1</v>
      </c>
      <c r="GX129" s="34">
        <v>1</v>
      </c>
      <c r="GY129" s="34">
        <v>1</v>
      </c>
      <c r="GZ129" s="34">
        <v>1</v>
      </c>
      <c r="HA129" s="34">
        <v>1</v>
      </c>
      <c r="HB129" s="34">
        <v>0</v>
      </c>
      <c r="HC129" s="34">
        <v>0</v>
      </c>
      <c r="HD129" s="34">
        <v>0</v>
      </c>
      <c r="HE129" s="34">
        <v>0</v>
      </c>
      <c r="HF129" s="34">
        <v>0</v>
      </c>
      <c r="HG129" s="34">
        <v>0</v>
      </c>
      <c r="HH129" s="34">
        <v>0</v>
      </c>
      <c r="HI129" s="34">
        <v>0</v>
      </c>
      <c r="HJ129" s="34">
        <v>0</v>
      </c>
      <c r="HK129" s="34">
        <v>0</v>
      </c>
      <c r="HL129" s="34">
        <v>0</v>
      </c>
      <c r="HM129" s="34">
        <v>0</v>
      </c>
      <c r="HN129" s="34">
        <v>0</v>
      </c>
      <c r="HO129" s="34">
        <v>0</v>
      </c>
      <c r="HP129" s="34">
        <v>0</v>
      </c>
      <c r="HQ129" s="34">
        <v>0</v>
      </c>
      <c r="HR129" s="34">
        <v>0</v>
      </c>
      <c r="HS129" s="34">
        <v>0</v>
      </c>
      <c r="HT129" s="34">
        <v>0</v>
      </c>
      <c r="HU129" s="34">
        <v>0</v>
      </c>
      <c r="HV129" s="34">
        <v>0</v>
      </c>
      <c r="HW129" s="34">
        <v>0</v>
      </c>
      <c r="HX129" s="34">
        <v>1</v>
      </c>
      <c r="HY129" s="34">
        <v>0</v>
      </c>
      <c r="HZ129" s="34">
        <v>0</v>
      </c>
      <c r="IA129" s="34">
        <v>0</v>
      </c>
      <c r="IB129" s="34">
        <v>1</v>
      </c>
      <c r="IC129" s="34">
        <v>1</v>
      </c>
      <c r="ID129" s="34">
        <v>1</v>
      </c>
      <c r="IE129" s="34">
        <v>1</v>
      </c>
      <c r="IF129" s="34">
        <v>1</v>
      </c>
      <c r="IG129" s="34">
        <v>0</v>
      </c>
      <c r="IH129" s="34">
        <v>0</v>
      </c>
      <c r="II129" s="34">
        <v>0</v>
      </c>
      <c r="IJ129" s="34">
        <v>0</v>
      </c>
      <c r="IK129" s="34">
        <v>0</v>
      </c>
      <c r="IL129" s="34">
        <v>1</v>
      </c>
      <c r="IM129" s="34">
        <v>0</v>
      </c>
      <c r="IN129" s="34">
        <v>1</v>
      </c>
      <c r="IO129" s="34">
        <v>0</v>
      </c>
      <c r="IP129" s="34">
        <v>0</v>
      </c>
      <c r="IQ129" s="34">
        <v>0</v>
      </c>
      <c r="IR129" s="34">
        <v>0</v>
      </c>
      <c r="IS129" s="34">
        <v>0</v>
      </c>
      <c r="IT129" s="34">
        <v>0</v>
      </c>
      <c r="IU129" s="34">
        <v>0</v>
      </c>
      <c r="IV129" s="34">
        <v>0</v>
      </c>
      <c r="IW129" s="34">
        <v>0</v>
      </c>
      <c r="IX129" s="34">
        <v>0</v>
      </c>
      <c r="IY129" s="34">
        <v>0</v>
      </c>
      <c r="IZ129" s="34">
        <v>0</v>
      </c>
      <c r="JA129" s="34">
        <v>0</v>
      </c>
      <c r="JB129" s="34">
        <v>1</v>
      </c>
      <c r="JC129" s="34">
        <v>1</v>
      </c>
      <c r="JD129" s="34">
        <v>2</v>
      </c>
      <c r="JE129" s="34">
        <v>1</v>
      </c>
      <c r="JF129" s="34">
        <v>1</v>
      </c>
      <c r="JG129" s="34">
        <v>2</v>
      </c>
      <c r="JH129" s="46">
        <v>2</v>
      </c>
      <c r="JI129" s="46">
        <v>2</v>
      </c>
      <c r="JJ129" s="46">
        <v>1</v>
      </c>
      <c r="JK129" s="46">
        <v>2</v>
      </c>
      <c r="JL129" s="35">
        <v>1</v>
      </c>
      <c r="JM129" s="35">
        <v>2</v>
      </c>
      <c r="JN129" s="46">
        <v>2</v>
      </c>
      <c r="JO129" s="46">
        <v>2</v>
      </c>
      <c r="JP129" s="35">
        <v>1</v>
      </c>
      <c r="JQ129" s="35">
        <v>1</v>
      </c>
      <c r="JR129" s="46">
        <v>1</v>
      </c>
      <c r="JS129" s="35">
        <v>0</v>
      </c>
      <c r="JT129" s="35">
        <v>1</v>
      </c>
      <c r="JU129" s="35">
        <v>3</v>
      </c>
      <c r="JV129" s="35">
        <v>1</v>
      </c>
      <c r="JW129" s="35">
        <v>1</v>
      </c>
      <c r="JX129" s="35">
        <v>3</v>
      </c>
      <c r="JY129" s="35">
        <v>3</v>
      </c>
      <c r="JZ129" s="35">
        <v>3</v>
      </c>
      <c r="KA129" s="35">
        <v>3</v>
      </c>
      <c r="KB129" s="35">
        <v>3</v>
      </c>
      <c r="KC129" s="35">
        <v>1</v>
      </c>
      <c r="KD129" s="46">
        <v>1</v>
      </c>
      <c r="KE129" s="35">
        <v>0</v>
      </c>
      <c r="KF129" s="35">
        <v>1</v>
      </c>
      <c r="KG129" s="36">
        <v>1</v>
      </c>
      <c r="KH129" s="36">
        <v>1</v>
      </c>
      <c r="KI129" s="36">
        <v>1</v>
      </c>
      <c r="KJ129" s="36">
        <v>1</v>
      </c>
      <c r="KK129" s="36">
        <v>1</v>
      </c>
      <c r="KL129" s="36">
        <v>1</v>
      </c>
      <c r="KM129" s="36">
        <v>1</v>
      </c>
      <c r="KN129" s="36">
        <v>1</v>
      </c>
      <c r="KO129" s="36"/>
      <c r="KP129" s="36">
        <v>3</v>
      </c>
      <c r="KQ129" s="36">
        <v>1</v>
      </c>
      <c r="KR129" s="36">
        <v>1</v>
      </c>
      <c r="KS129" s="36">
        <v>1</v>
      </c>
      <c r="KT129" s="36">
        <v>3</v>
      </c>
      <c r="KU129" s="36">
        <v>0</v>
      </c>
      <c r="KV129" s="36">
        <v>1</v>
      </c>
      <c r="KW129" s="36">
        <v>0</v>
      </c>
      <c r="KX129" s="36">
        <v>3</v>
      </c>
      <c r="KY129" s="36">
        <v>0</v>
      </c>
      <c r="KZ129" s="36">
        <v>3</v>
      </c>
      <c r="LA129" s="36">
        <v>0</v>
      </c>
      <c r="LB129" s="36">
        <v>3</v>
      </c>
      <c r="LC129" s="36">
        <v>0</v>
      </c>
      <c r="LD129" s="36">
        <v>3</v>
      </c>
      <c r="LE129" s="36">
        <v>0</v>
      </c>
      <c r="LF129" s="36">
        <v>1</v>
      </c>
      <c r="LG129" s="36">
        <v>1</v>
      </c>
      <c r="LH129" s="36">
        <v>3</v>
      </c>
      <c r="LI129" s="36">
        <v>0</v>
      </c>
      <c r="LJ129" s="36">
        <v>1</v>
      </c>
      <c r="LK129" s="36">
        <v>0</v>
      </c>
      <c r="LL129" s="36">
        <v>0</v>
      </c>
      <c r="LM129" s="36">
        <v>1</v>
      </c>
      <c r="LN129" s="36">
        <v>0</v>
      </c>
      <c r="LO129" s="36">
        <v>0</v>
      </c>
      <c r="LP129" s="36">
        <v>1</v>
      </c>
      <c r="LQ129" s="36">
        <v>0</v>
      </c>
      <c r="LR129" s="36">
        <v>0</v>
      </c>
      <c r="LS129" s="36">
        <v>1</v>
      </c>
      <c r="LT129" s="36">
        <v>1</v>
      </c>
      <c r="LU129" s="36">
        <v>1</v>
      </c>
      <c r="LV129" s="36">
        <v>1</v>
      </c>
      <c r="LW129" s="36">
        <v>1</v>
      </c>
      <c r="LX129" s="36">
        <v>1</v>
      </c>
      <c r="LY129" s="36">
        <v>0</v>
      </c>
      <c r="LZ129" s="36">
        <v>1</v>
      </c>
      <c r="MA129" s="36">
        <v>1</v>
      </c>
      <c r="MB129" s="36">
        <v>2</v>
      </c>
      <c r="MC129" s="36">
        <v>1</v>
      </c>
      <c r="MD129" s="36">
        <v>1</v>
      </c>
      <c r="ME129" s="36">
        <v>1</v>
      </c>
      <c r="MF129" s="36">
        <v>1</v>
      </c>
      <c r="MG129" s="36">
        <v>1</v>
      </c>
      <c r="MH129" s="36">
        <v>1</v>
      </c>
      <c r="MI129" s="36">
        <v>1</v>
      </c>
      <c r="MJ129" s="36">
        <v>1</v>
      </c>
      <c r="MK129" s="36">
        <v>1</v>
      </c>
      <c r="ML129" s="36">
        <v>2</v>
      </c>
      <c r="MM129" s="36">
        <v>1</v>
      </c>
      <c r="MN129" s="36">
        <v>1</v>
      </c>
      <c r="MO129" s="36">
        <v>1</v>
      </c>
      <c r="MP129" s="36">
        <v>0</v>
      </c>
      <c r="MQ129" s="36">
        <v>1</v>
      </c>
      <c r="MR129" s="36">
        <v>1</v>
      </c>
      <c r="MS129" s="36">
        <v>1</v>
      </c>
      <c r="MT129" s="36">
        <v>1</v>
      </c>
      <c r="MU129" s="36">
        <v>1</v>
      </c>
      <c r="MV129" s="36">
        <v>0</v>
      </c>
      <c r="MW129" s="36">
        <v>1</v>
      </c>
      <c r="MX129" s="36"/>
      <c r="MY129" s="37">
        <v>1</v>
      </c>
      <c r="MZ129" s="37">
        <v>1</v>
      </c>
      <c r="NA129" s="37">
        <v>1</v>
      </c>
      <c r="NB129" s="37">
        <v>1</v>
      </c>
      <c r="NC129" s="37">
        <v>1</v>
      </c>
      <c r="ND129" s="37">
        <v>0</v>
      </c>
      <c r="NE129" s="46">
        <v>1</v>
      </c>
      <c r="NF129" s="46">
        <v>0</v>
      </c>
      <c r="NG129" s="37">
        <v>0</v>
      </c>
      <c r="NH129" s="37">
        <v>1</v>
      </c>
      <c r="NI129" s="37">
        <v>1</v>
      </c>
      <c r="NJ129" s="37">
        <v>1</v>
      </c>
    </row>
    <row r="130" spans="1:374" x14ac:dyDescent="0.25">
      <c r="A130" s="2">
        <v>194</v>
      </c>
      <c r="B130" s="2" t="s">
        <v>114</v>
      </c>
      <c r="C130" s="31">
        <v>44084.713194444441</v>
      </c>
      <c r="D130" s="32" t="s">
        <v>321</v>
      </c>
      <c r="E130" s="32" t="s">
        <v>401</v>
      </c>
      <c r="F130" s="32" t="s">
        <v>402</v>
      </c>
      <c r="G130" s="32" t="s">
        <v>635</v>
      </c>
      <c r="H130" s="33" t="s">
        <v>270</v>
      </c>
      <c r="I130" s="33" t="s">
        <v>335</v>
      </c>
      <c r="J130" s="33" t="s">
        <v>636</v>
      </c>
      <c r="K130" s="33">
        <v>1</v>
      </c>
      <c r="L130" s="33">
        <v>85</v>
      </c>
      <c r="M130" s="33">
        <v>4</v>
      </c>
      <c r="N130" s="33"/>
      <c r="O130" s="33"/>
      <c r="P130" s="33"/>
      <c r="Q130" s="33">
        <v>3</v>
      </c>
      <c r="R130" s="33"/>
      <c r="S130" s="33"/>
      <c r="T130" s="33"/>
      <c r="U130" s="33"/>
      <c r="V130" s="33"/>
      <c r="W130" s="33"/>
      <c r="X130" s="33"/>
      <c r="Y130" s="33"/>
      <c r="Z130" s="33"/>
      <c r="AA130" s="33"/>
      <c r="AB130" s="33"/>
      <c r="AC130" s="33"/>
      <c r="AD130" s="33"/>
      <c r="AE130" s="33"/>
      <c r="AF130" s="33"/>
      <c r="AG130" s="33"/>
      <c r="AH130" s="33"/>
      <c r="AI130" s="33"/>
      <c r="AJ130" s="33"/>
      <c r="AK130" s="33"/>
      <c r="AL130" s="33">
        <v>6</v>
      </c>
      <c r="AM130" s="33"/>
      <c r="AN130" s="33"/>
      <c r="AO130" s="33"/>
      <c r="AP130" s="33"/>
      <c r="AQ130" s="33"/>
      <c r="AR130" s="33"/>
      <c r="AS130" s="33"/>
      <c r="AT130" s="33"/>
      <c r="AU130" s="33"/>
      <c r="AV130" s="33"/>
      <c r="AW130" s="33">
        <v>1</v>
      </c>
      <c r="AX130" s="33">
        <v>1</v>
      </c>
      <c r="AY130" s="33">
        <v>0</v>
      </c>
      <c r="AZ130" s="34">
        <v>2</v>
      </c>
      <c r="BA130" s="34">
        <v>1</v>
      </c>
      <c r="BB130" s="34">
        <v>0</v>
      </c>
      <c r="BC130" s="34">
        <v>0</v>
      </c>
      <c r="BD130" s="34">
        <v>0</v>
      </c>
      <c r="BE130" s="34">
        <v>0</v>
      </c>
      <c r="BF130" s="34">
        <v>0</v>
      </c>
      <c r="BG130" s="34">
        <v>0</v>
      </c>
      <c r="BH130" s="34">
        <v>1</v>
      </c>
      <c r="BI130" s="34">
        <v>0</v>
      </c>
      <c r="BJ130" s="34">
        <v>0</v>
      </c>
      <c r="BK130" s="34">
        <v>1</v>
      </c>
      <c r="BL130" s="34">
        <v>1</v>
      </c>
      <c r="BM130" s="34"/>
      <c r="BN130" s="34">
        <v>0</v>
      </c>
      <c r="BO130" s="34">
        <v>0</v>
      </c>
      <c r="BP130" s="34">
        <v>0</v>
      </c>
      <c r="BQ130" s="34">
        <v>0</v>
      </c>
      <c r="BR130" s="34">
        <v>0</v>
      </c>
      <c r="BS130" s="34">
        <v>0</v>
      </c>
      <c r="BT130" s="34">
        <v>0</v>
      </c>
      <c r="BU130" s="34">
        <v>0</v>
      </c>
      <c r="BV130" s="34">
        <v>0</v>
      </c>
      <c r="BW130" s="34">
        <v>1</v>
      </c>
      <c r="BX130" s="34">
        <v>0</v>
      </c>
      <c r="BY130" s="34">
        <v>0</v>
      </c>
      <c r="BZ130" s="34">
        <v>0</v>
      </c>
      <c r="CA130" s="34">
        <v>0</v>
      </c>
      <c r="CB130" s="34">
        <v>0</v>
      </c>
      <c r="CC130" s="34">
        <v>1</v>
      </c>
      <c r="CD130" s="34">
        <v>0</v>
      </c>
      <c r="CE130" s="34">
        <v>0</v>
      </c>
      <c r="CF130" s="34">
        <v>1</v>
      </c>
      <c r="CG130" s="34">
        <v>0</v>
      </c>
      <c r="CH130" s="34">
        <v>1</v>
      </c>
      <c r="CI130" s="34">
        <v>0</v>
      </c>
      <c r="CJ130" s="34">
        <v>0</v>
      </c>
      <c r="CK130" s="34">
        <v>0</v>
      </c>
      <c r="CL130" s="34">
        <v>0</v>
      </c>
      <c r="CM130" s="34">
        <v>0</v>
      </c>
      <c r="CN130" s="34">
        <v>0</v>
      </c>
      <c r="CO130" s="34">
        <v>0</v>
      </c>
      <c r="CP130" s="34">
        <v>0</v>
      </c>
      <c r="CQ130" s="34">
        <v>0</v>
      </c>
      <c r="CR130" s="34">
        <v>0</v>
      </c>
      <c r="CS130" s="34">
        <v>0</v>
      </c>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v>1</v>
      </c>
      <c r="DQ130" s="34">
        <v>1</v>
      </c>
      <c r="DR130" s="34">
        <v>1</v>
      </c>
      <c r="DS130" s="34">
        <v>1</v>
      </c>
      <c r="DT130" s="34">
        <v>0</v>
      </c>
      <c r="DU130" s="34">
        <v>0</v>
      </c>
      <c r="DV130" s="34">
        <v>1</v>
      </c>
      <c r="DW130" s="34">
        <v>0</v>
      </c>
      <c r="DX130" s="34">
        <v>0</v>
      </c>
      <c r="DY130" s="34">
        <v>1</v>
      </c>
      <c r="DZ130" s="34">
        <v>1</v>
      </c>
      <c r="EA130" s="34">
        <v>0</v>
      </c>
      <c r="EB130" s="34">
        <v>1</v>
      </c>
      <c r="EC130" s="34">
        <v>1</v>
      </c>
      <c r="ED130" s="34">
        <v>1</v>
      </c>
      <c r="EE130" s="34">
        <v>1</v>
      </c>
      <c r="EF130" s="34">
        <v>0</v>
      </c>
      <c r="EG130" s="34">
        <v>0</v>
      </c>
      <c r="EH130" s="34">
        <v>0</v>
      </c>
      <c r="EI130" s="34">
        <v>0</v>
      </c>
      <c r="EJ130" s="34">
        <v>1</v>
      </c>
      <c r="EK130" s="34">
        <v>0</v>
      </c>
      <c r="EL130" s="34">
        <v>1</v>
      </c>
      <c r="EM130" s="34"/>
      <c r="EN130" s="34">
        <v>0</v>
      </c>
      <c r="EO130" s="34">
        <v>0</v>
      </c>
      <c r="EP130" s="34">
        <v>1</v>
      </c>
      <c r="EQ130" s="34">
        <v>0</v>
      </c>
      <c r="ER130" s="34">
        <v>0</v>
      </c>
      <c r="ES130" s="34">
        <v>0</v>
      </c>
      <c r="ET130" s="34">
        <v>0</v>
      </c>
      <c r="EU130" s="34">
        <v>0</v>
      </c>
      <c r="EV130" s="34">
        <v>0</v>
      </c>
      <c r="EW130" s="34">
        <v>0</v>
      </c>
      <c r="EX130" s="34">
        <v>0</v>
      </c>
      <c r="EY130" s="34">
        <v>0</v>
      </c>
      <c r="EZ130" s="34">
        <v>0</v>
      </c>
      <c r="FA130" s="34">
        <v>1</v>
      </c>
      <c r="FB130" s="34">
        <v>1</v>
      </c>
      <c r="FC130" s="34">
        <v>0</v>
      </c>
      <c r="FD130" s="34">
        <v>0</v>
      </c>
      <c r="FE130" s="34">
        <v>0</v>
      </c>
      <c r="FF130" s="34">
        <v>0</v>
      </c>
      <c r="FG130" s="34">
        <v>1</v>
      </c>
      <c r="FH130" s="34">
        <v>0</v>
      </c>
      <c r="FI130" s="34">
        <v>1</v>
      </c>
      <c r="FJ130" s="34">
        <v>0</v>
      </c>
      <c r="FK130" s="34">
        <v>0</v>
      </c>
      <c r="FL130" s="34">
        <v>1</v>
      </c>
      <c r="FM130" s="34">
        <v>0</v>
      </c>
      <c r="FN130" s="34">
        <v>0</v>
      </c>
      <c r="FO130" s="34">
        <v>0</v>
      </c>
      <c r="FP130" s="34">
        <v>0</v>
      </c>
      <c r="FQ130" s="34">
        <v>0</v>
      </c>
      <c r="FR130" s="34">
        <v>0</v>
      </c>
      <c r="FS130" s="34">
        <v>0</v>
      </c>
      <c r="FT130" s="34">
        <v>0</v>
      </c>
      <c r="FU130" s="34">
        <v>0</v>
      </c>
      <c r="FV130" s="34">
        <v>0</v>
      </c>
      <c r="FW130" s="34">
        <v>0</v>
      </c>
      <c r="FX130" s="34">
        <v>1</v>
      </c>
      <c r="FY130" s="34">
        <v>1</v>
      </c>
      <c r="FZ130" s="34">
        <v>0</v>
      </c>
      <c r="GA130" s="34">
        <v>0</v>
      </c>
      <c r="GB130" s="34">
        <v>0</v>
      </c>
      <c r="GC130" s="34">
        <v>0</v>
      </c>
      <c r="GD130" s="34">
        <v>1</v>
      </c>
      <c r="GE130" s="34">
        <v>0</v>
      </c>
      <c r="GF130" s="34">
        <v>1</v>
      </c>
      <c r="GG130" s="34">
        <v>0</v>
      </c>
      <c r="GH130" s="34">
        <v>0</v>
      </c>
      <c r="GI130" s="34">
        <v>1</v>
      </c>
      <c r="GJ130" s="34">
        <v>0</v>
      </c>
      <c r="GK130" s="34">
        <v>0</v>
      </c>
      <c r="GL130" s="34">
        <v>0</v>
      </c>
      <c r="GM130" s="34">
        <v>0</v>
      </c>
      <c r="GN130" s="34">
        <v>0</v>
      </c>
      <c r="GO130" s="34">
        <v>0</v>
      </c>
      <c r="GP130" s="34">
        <v>0</v>
      </c>
      <c r="GQ130" s="34">
        <v>0</v>
      </c>
      <c r="GR130" s="34">
        <v>0</v>
      </c>
      <c r="GS130" s="34">
        <v>0</v>
      </c>
      <c r="GT130" s="34">
        <v>1</v>
      </c>
      <c r="GU130" s="34">
        <v>1</v>
      </c>
      <c r="GV130" s="34">
        <v>1</v>
      </c>
      <c r="GW130" s="34">
        <v>1</v>
      </c>
      <c r="GX130" s="34">
        <v>1</v>
      </c>
      <c r="GY130" s="34">
        <v>1</v>
      </c>
      <c r="GZ130" s="34">
        <v>1</v>
      </c>
      <c r="HA130" s="34">
        <v>1</v>
      </c>
      <c r="HB130" s="34">
        <v>1</v>
      </c>
      <c r="HC130" s="34">
        <v>1</v>
      </c>
      <c r="HD130" s="34">
        <v>0</v>
      </c>
      <c r="HE130" s="34">
        <v>0</v>
      </c>
      <c r="HF130" s="34">
        <v>0</v>
      </c>
      <c r="HG130" s="34">
        <v>0</v>
      </c>
      <c r="HH130" s="34">
        <v>0</v>
      </c>
      <c r="HI130" s="34">
        <v>0</v>
      </c>
      <c r="HJ130" s="34">
        <v>0</v>
      </c>
      <c r="HK130" s="34">
        <v>0</v>
      </c>
      <c r="HL130" s="34">
        <v>0</v>
      </c>
      <c r="HM130" s="34">
        <v>0</v>
      </c>
      <c r="HN130" s="34">
        <v>0</v>
      </c>
      <c r="HO130" s="34">
        <v>0</v>
      </c>
      <c r="HP130" s="34">
        <v>0</v>
      </c>
      <c r="HQ130" s="34">
        <v>0</v>
      </c>
      <c r="HR130" s="34">
        <v>0</v>
      </c>
      <c r="HS130" s="34">
        <v>0</v>
      </c>
      <c r="HT130" s="34">
        <v>0</v>
      </c>
      <c r="HU130" s="34">
        <v>0</v>
      </c>
      <c r="HV130" s="34">
        <v>0</v>
      </c>
      <c r="HW130" s="34">
        <v>0</v>
      </c>
      <c r="HX130" s="34">
        <v>1</v>
      </c>
      <c r="HY130" s="34">
        <v>1</v>
      </c>
      <c r="HZ130" s="34">
        <v>0</v>
      </c>
      <c r="IA130" s="34">
        <v>1</v>
      </c>
      <c r="IB130" s="34">
        <v>1</v>
      </c>
      <c r="IC130" s="34">
        <v>1</v>
      </c>
      <c r="ID130" s="34">
        <v>1</v>
      </c>
      <c r="IE130" s="34">
        <v>3</v>
      </c>
      <c r="IF130" s="34">
        <v>1</v>
      </c>
      <c r="IG130" s="34">
        <v>1</v>
      </c>
      <c r="IH130" s="34">
        <v>0</v>
      </c>
      <c r="II130" s="34">
        <v>0</v>
      </c>
      <c r="IJ130" s="34">
        <v>0</v>
      </c>
      <c r="IK130" s="34">
        <v>0</v>
      </c>
      <c r="IL130" s="34">
        <v>1</v>
      </c>
      <c r="IM130" s="34">
        <v>0</v>
      </c>
      <c r="IN130" s="34">
        <v>1</v>
      </c>
      <c r="IO130" s="34">
        <v>0</v>
      </c>
      <c r="IP130" s="34">
        <v>0</v>
      </c>
      <c r="IQ130" s="34">
        <v>1</v>
      </c>
      <c r="IR130" s="34">
        <v>0</v>
      </c>
      <c r="IS130" s="34">
        <v>0</v>
      </c>
      <c r="IT130" s="34">
        <v>0</v>
      </c>
      <c r="IU130" s="34">
        <v>0</v>
      </c>
      <c r="IV130" s="34">
        <v>0</v>
      </c>
      <c r="IW130" s="34">
        <v>0</v>
      </c>
      <c r="IX130" s="34">
        <v>0</v>
      </c>
      <c r="IY130" s="34">
        <v>0</v>
      </c>
      <c r="IZ130" s="34">
        <v>0</v>
      </c>
      <c r="JA130" s="34">
        <v>0</v>
      </c>
      <c r="JB130" s="34">
        <v>1</v>
      </c>
      <c r="JC130" s="34">
        <v>1</v>
      </c>
      <c r="JD130" s="34">
        <v>1</v>
      </c>
      <c r="JE130" s="34">
        <v>1</v>
      </c>
      <c r="JF130" s="34">
        <v>1</v>
      </c>
      <c r="JG130" s="34">
        <v>2</v>
      </c>
      <c r="JH130" s="46">
        <v>1</v>
      </c>
      <c r="JI130" s="46">
        <v>1</v>
      </c>
      <c r="JJ130" s="46">
        <v>1</v>
      </c>
      <c r="JK130" s="46">
        <v>1</v>
      </c>
      <c r="JL130" s="35">
        <v>1</v>
      </c>
      <c r="JM130" s="35">
        <v>2</v>
      </c>
      <c r="JN130" s="46">
        <v>1</v>
      </c>
      <c r="JO130" s="46">
        <v>2</v>
      </c>
      <c r="JP130" s="35">
        <v>2</v>
      </c>
      <c r="JQ130" s="35">
        <v>1</v>
      </c>
      <c r="JR130" s="46">
        <v>1</v>
      </c>
      <c r="JS130" s="35">
        <v>0</v>
      </c>
      <c r="JT130" s="35">
        <v>1</v>
      </c>
      <c r="JU130" s="35">
        <v>3</v>
      </c>
      <c r="JV130" s="35">
        <v>1</v>
      </c>
      <c r="JW130" s="35">
        <v>1</v>
      </c>
      <c r="JX130" s="35">
        <v>3</v>
      </c>
      <c r="JY130" s="35">
        <v>3</v>
      </c>
      <c r="JZ130" s="35">
        <v>3</v>
      </c>
      <c r="KA130" s="35">
        <v>3</v>
      </c>
      <c r="KB130" s="35">
        <v>3</v>
      </c>
      <c r="KC130" s="35">
        <v>0</v>
      </c>
      <c r="KD130" s="46">
        <v>1</v>
      </c>
      <c r="KE130" s="35">
        <v>0</v>
      </c>
      <c r="KF130" s="35">
        <v>1</v>
      </c>
      <c r="KG130" s="36">
        <v>1</v>
      </c>
      <c r="KH130" s="36">
        <v>1</v>
      </c>
      <c r="KI130" s="36">
        <v>1</v>
      </c>
      <c r="KJ130" s="36">
        <v>3</v>
      </c>
      <c r="KK130" s="36">
        <v>1</v>
      </c>
      <c r="KL130" s="36">
        <v>2</v>
      </c>
      <c r="KM130" s="36">
        <v>1</v>
      </c>
      <c r="KN130" s="36">
        <v>1</v>
      </c>
      <c r="KO130" s="36"/>
      <c r="KP130" s="36">
        <v>1</v>
      </c>
      <c r="KQ130" s="36">
        <v>1</v>
      </c>
      <c r="KR130" s="36">
        <v>2</v>
      </c>
      <c r="KS130" s="36">
        <v>1</v>
      </c>
      <c r="KT130" s="36">
        <v>1</v>
      </c>
      <c r="KU130" s="36">
        <v>0</v>
      </c>
      <c r="KV130" s="36">
        <v>3</v>
      </c>
      <c r="KW130" s="36">
        <v>0</v>
      </c>
      <c r="KX130" s="36">
        <v>3</v>
      </c>
      <c r="KY130" s="36">
        <v>0</v>
      </c>
      <c r="KZ130" s="36">
        <v>3</v>
      </c>
      <c r="LA130" s="36">
        <v>0</v>
      </c>
      <c r="LB130" s="36">
        <v>1</v>
      </c>
      <c r="LC130" s="36">
        <v>0</v>
      </c>
      <c r="LD130" s="36">
        <v>3</v>
      </c>
      <c r="LE130" s="36">
        <v>0</v>
      </c>
      <c r="LF130" s="36">
        <v>1</v>
      </c>
      <c r="LG130" s="36">
        <v>1</v>
      </c>
      <c r="LH130" s="36">
        <v>1</v>
      </c>
      <c r="LI130" s="36">
        <v>0</v>
      </c>
      <c r="LJ130" s="36">
        <v>3</v>
      </c>
      <c r="LK130" s="36">
        <v>0</v>
      </c>
      <c r="LL130" s="36">
        <v>1</v>
      </c>
      <c r="LM130" s="36">
        <v>1</v>
      </c>
      <c r="LN130" s="36">
        <v>1</v>
      </c>
      <c r="LO130" s="36">
        <v>1</v>
      </c>
      <c r="LP130" s="36">
        <v>1</v>
      </c>
      <c r="LQ130" s="36">
        <v>1</v>
      </c>
      <c r="LR130" s="36">
        <v>0</v>
      </c>
      <c r="LS130" s="36">
        <v>1</v>
      </c>
      <c r="LT130" s="36">
        <v>1</v>
      </c>
      <c r="LU130" s="36">
        <v>1</v>
      </c>
      <c r="LV130" s="36">
        <v>1</v>
      </c>
      <c r="LW130" s="36">
        <v>1</v>
      </c>
      <c r="LX130" s="36">
        <v>1</v>
      </c>
      <c r="LY130" s="36">
        <v>0</v>
      </c>
      <c r="LZ130" s="36">
        <v>1</v>
      </c>
      <c r="MA130" s="36">
        <v>1</v>
      </c>
      <c r="MB130" s="36">
        <v>1</v>
      </c>
      <c r="MC130" s="36">
        <v>1</v>
      </c>
      <c r="MD130" s="36">
        <v>1</v>
      </c>
      <c r="ME130" s="36">
        <v>1</v>
      </c>
      <c r="MF130" s="36">
        <v>1</v>
      </c>
      <c r="MG130" s="36">
        <v>1</v>
      </c>
      <c r="MH130" s="36">
        <v>1</v>
      </c>
      <c r="MI130" s="36">
        <v>1</v>
      </c>
      <c r="MJ130" s="36">
        <v>1</v>
      </c>
      <c r="MK130" s="36">
        <v>1</v>
      </c>
      <c r="ML130" s="36">
        <v>1</v>
      </c>
      <c r="MM130" s="36">
        <v>1</v>
      </c>
      <c r="MN130" s="36">
        <v>1</v>
      </c>
      <c r="MO130" s="36">
        <v>1</v>
      </c>
      <c r="MP130" s="36">
        <v>1</v>
      </c>
      <c r="MQ130" s="36">
        <v>1</v>
      </c>
      <c r="MR130" s="36">
        <v>1</v>
      </c>
      <c r="MS130" s="36">
        <v>1</v>
      </c>
      <c r="MT130" s="36">
        <v>1</v>
      </c>
      <c r="MU130" s="36">
        <v>1</v>
      </c>
      <c r="MV130" s="36">
        <v>0</v>
      </c>
      <c r="MW130" s="36">
        <v>1</v>
      </c>
      <c r="MX130" s="36"/>
      <c r="MY130" s="37">
        <v>1</v>
      </c>
      <c r="MZ130" s="37">
        <v>1</v>
      </c>
      <c r="NA130" s="37">
        <v>1</v>
      </c>
      <c r="NB130" s="37">
        <v>1</v>
      </c>
      <c r="NC130" s="37">
        <v>1</v>
      </c>
      <c r="ND130" s="37">
        <v>1</v>
      </c>
      <c r="NE130" s="46">
        <v>1</v>
      </c>
      <c r="NF130" s="46">
        <v>0</v>
      </c>
      <c r="NG130" s="37">
        <v>0</v>
      </c>
      <c r="NH130" s="37">
        <v>1</v>
      </c>
      <c r="NI130" s="37">
        <v>1</v>
      </c>
      <c r="NJ130" s="37">
        <v>0</v>
      </c>
    </row>
    <row r="131" spans="1:374" x14ac:dyDescent="0.25">
      <c r="A131" s="2">
        <v>195</v>
      </c>
      <c r="B131" s="2" t="s">
        <v>114</v>
      </c>
      <c r="C131" s="31">
        <v>44078.478472222225</v>
      </c>
      <c r="D131" s="32" t="s">
        <v>266</v>
      </c>
      <c r="E131" s="32" t="s">
        <v>637</v>
      </c>
      <c r="F131" s="32" t="s">
        <v>638</v>
      </c>
      <c r="G131" s="32" t="s">
        <v>639</v>
      </c>
      <c r="H131" s="33" t="s">
        <v>270</v>
      </c>
      <c r="I131" s="33" t="s">
        <v>325</v>
      </c>
      <c r="J131" s="33" t="s">
        <v>640</v>
      </c>
      <c r="K131" s="33">
        <v>2</v>
      </c>
      <c r="L131" s="33">
        <v>65</v>
      </c>
      <c r="M131" s="33">
        <v>4</v>
      </c>
      <c r="N131" s="33"/>
      <c r="O131" s="33"/>
      <c r="P131" s="33"/>
      <c r="Q131" s="33">
        <v>2</v>
      </c>
      <c r="R131" s="33"/>
      <c r="S131" s="33"/>
      <c r="T131" s="33"/>
      <c r="U131" s="33"/>
      <c r="V131" s="33"/>
      <c r="W131" s="33"/>
      <c r="X131" s="33"/>
      <c r="Y131" s="33"/>
      <c r="Z131" s="33"/>
      <c r="AA131" s="33"/>
      <c r="AB131" s="33"/>
      <c r="AC131" s="33"/>
      <c r="AD131" s="33"/>
      <c r="AE131" s="33"/>
      <c r="AF131" s="33"/>
      <c r="AG131" s="33"/>
      <c r="AH131" s="33"/>
      <c r="AI131" s="33"/>
      <c r="AJ131" s="33"/>
      <c r="AK131" s="33">
        <v>14</v>
      </c>
      <c r="AL131" s="33"/>
      <c r="AM131" s="33"/>
      <c r="AN131" s="33"/>
      <c r="AO131" s="33"/>
      <c r="AP131" s="33"/>
      <c r="AQ131" s="33"/>
      <c r="AR131" s="33"/>
      <c r="AS131" s="33"/>
      <c r="AT131" s="33"/>
      <c r="AU131" s="33"/>
      <c r="AV131" s="33"/>
      <c r="AW131" s="33">
        <v>1</v>
      </c>
      <c r="AX131" s="33">
        <v>1</v>
      </c>
      <c r="AY131" s="33">
        <v>1</v>
      </c>
      <c r="AZ131" s="34">
        <v>3</v>
      </c>
      <c r="BA131" s="34">
        <v>0</v>
      </c>
      <c r="BB131" s="34">
        <v>0</v>
      </c>
      <c r="BC131" s="34">
        <v>0</v>
      </c>
      <c r="BD131" s="34">
        <v>0</v>
      </c>
      <c r="BE131" s="34">
        <v>0</v>
      </c>
      <c r="BF131" s="34">
        <v>0</v>
      </c>
      <c r="BG131" s="34">
        <v>0</v>
      </c>
      <c r="BH131" s="34">
        <v>0</v>
      </c>
      <c r="BI131" s="34">
        <v>0</v>
      </c>
      <c r="BJ131" s="34">
        <v>0</v>
      </c>
      <c r="BK131" s="34">
        <v>0</v>
      </c>
      <c r="BL131" s="34">
        <v>0</v>
      </c>
      <c r="BM131" s="34"/>
      <c r="BN131" s="34">
        <v>0</v>
      </c>
      <c r="BO131" s="34">
        <v>0</v>
      </c>
      <c r="BP131" s="34">
        <v>0</v>
      </c>
      <c r="BQ131" s="34">
        <v>0</v>
      </c>
      <c r="BR131" s="34">
        <v>0</v>
      </c>
      <c r="BS131" s="34">
        <v>0</v>
      </c>
      <c r="BT131" s="34">
        <v>0</v>
      </c>
      <c r="BU131" s="34">
        <v>0</v>
      </c>
      <c r="BV131" s="34">
        <v>0</v>
      </c>
      <c r="BW131" s="34">
        <v>1</v>
      </c>
      <c r="BX131" s="34">
        <v>0</v>
      </c>
      <c r="BY131" s="34">
        <v>0</v>
      </c>
      <c r="BZ131" s="34">
        <v>0</v>
      </c>
      <c r="CA131" s="34">
        <v>0</v>
      </c>
      <c r="CB131" s="34">
        <v>0</v>
      </c>
      <c r="CC131" s="34">
        <v>1</v>
      </c>
      <c r="CD131" s="34">
        <v>0</v>
      </c>
      <c r="CE131" s="34">
        <v>1</v>
      </c>
      <c r="CF131" s="34">
        <v>0</v>
      </c>
      <c r="CG131" s="34">
        <v>0</v>
      </c>
      <c r="CH131" s="34">
        <v>0</v>
      </c>
      <c r="CI131" s="34">
        <v>0</v>
      </c>
      <c r="CJ131" s="34">
        <v>0</v>
      </c>
      <c r="CK131" s="34">
        <v>0</v>
      </c>
      <c r="CL131" s="34">
        <v>0</v>
      </c>
      <c r="CM131" s="34">
        <v>0</v>
      </c>
      <c r="CN131" s="34">
        <v>0</v>
      </c>
      <c r="CO131" s="34">
        <v>0</v>
      </c>
      <c r="CP131" s="34">
        <v>0</v>
      </c>
      <c r="CQ131" s="34">
        <v>0</v>
      </c>
      <c r="CR131" s="34">
        <v>0</v>
      </c>
      <c r="CS131" s="34">
        <v>1</v>
      </c>
      <c r="CT131" s="34">
        <v>0</v>
      </c>
      <c r="CU131" s="34">
        <v>0</v>
      </c>
      <c r="CV131" s="34">
        <v>0</v>
      </c>
      <c r="CW131" s="34">
        <v>0</v>
      </c>
      <c r="CX131" s="34">
        <v>0</v>
      </c>
      <c r="CY131" s="34">
        <v>1</v>
      </c>
      <c r="CZ131" s="34">
        <v>0</v>
      </c>
      <c r="DA131" s="34">
        <v>1</v>
      </c>
      <c r="DB131" s="34"/>
      <c r="DC131" s="34">
        <v>0</v>
      </c>
      <c r="DD131" s="34">
        <v>0</v>
      </c>
      <c r="DE131" s="34">
        <v>0</v>
      </c>
      <c r="DF131" s="34">
        <v>0</v>
      </c>
      <c r="DG131" s="34">
        <v>0</v>
      </c>
      <c r="DH131" s="34"/>
      <c r="DI131" s="34"/>
      <c r="DJ131" s="34"/>
      <c r="DK131" s="34"/>
      <c r="DL131" s="34"/>
      <c r="DM131" s="34"/>
      <c r="DN131" s="34"/>
      <c r="DO131" s="34"/>
      <c r="DP131" s="34">
        <v>1</v>
      </c>
      <c r="DQ131" s="34">
        <v>1</v>
      </c>
      <c r="DR131" s="34">
        <v>1</v>
      </c>
      <c r="DS131" s="34">
        <v>1</v>
      </c>
      <c r="DT131" s="34">
        <v>0</v>
      </c>
      <c r="DU131" s="34">
        <v>0</v>
      </c>
      <c r="DV131" s="34">
        <v>1</v>
      </c>
      <c r="DW131" s="34">
        <v>0</v>
      </c>
      <c r="DX131" s="34">
        <v>0</v>
      </c>
      <c r="DY131" s="34">
        <v>0</v>
      </c>
      <c r="DZ131" s="34">
        <v>1</v>
      </c>
      <c r="EA131" s="34">
        <v>0</v>
      </c>
      <c r="EB131" s="34">
        <v>0</v>
      </c>
      <c r="EC131" s="34">
        <v>1</v>
      </c>
      <c r="ED131" s="34">
        <v>1</v>
      </c>
      <c r="EE131" s="34">
        <v>1</v>
      </c>
      <c r="EF131" s="34">
        <v>0</v>
      </c>
      <c r="EG131" s="34">
        <v>0</v>
      </c>
      <c r="EH131" s="34">
        <v>0</v>
      </c>
      <c r="EI131" s="34">
        <v>0</v>
      </c>
      <c r="EJ131" s="34">
        <v>1</v>
      </c>
      <c r="EK131" s="34">
        <v>0</v>
      </c>
      <c r="EL131" s="34">
        <v>1</v>
      </c>
      <c r="EM131" s="34"/>
      <c r="EN131" s="34">
        <v>0</v>
      </c>
      <c r="EO131" s="34">
        <v>0</v>
      </c>
      <c r="EP131" s="34">
        <v>1</v>
      </c>
      <c r="EQ131" s="34">
        <v>0</v>
      </c>
      <c r="ER131" s="34">
        <v>0</v>
      </c>
      <c r="ES131" s="34">
        <v>0</v>
      </c>
      <c r="ET131" s="34">
        <v>0</v>
      </c>
      <c r="EU131" s="34">
        <v>0</v>
      </c>
      <c r="EV131" s="34">
        <v>0</v>
      </c>
      <c r="EW131" s="34">
        <v>0</v>
      </c>
      <c r="EX131" s="34">
        <v>0</v>
      </c>
      <c r="EY131" s="34">
        <v>0</v>
      </c>
      <c r="EZ131" s="34">
        <v>0</v>
      </c>
      <c r="FA131" s="34">
        <v>1</v>
      </c>
      <c r="FB131" s="34">
        <v>0</v>
      </c>
      <c r="FC131" s="34">
        <v>0</v>
      </c>
      <c r="FD131" s="34">
        <v>0</v>
      </c>
      <c r="FE131" s="34">
        <v>0</v>
      </c>
      <c r="FF131" s="34">
        <v>0</v>
      </c>
      <c r="FG131" s="34">
        <v>1</v>
      </c>
      <c r="FH131" s="34">
        <v>0</v>
      </c>
      <c r="FI131" s="34">
        <v>0</v>
      </c>
      <c r="FJ131" s="34">
        <v>0</v>
      </c>
      <c r="FK131" s="34">
        <v>0</v>
      </c>
      <c r="FL131" s="34">
        <v>0</v>
      </c>
      <c r="FM131" s="34">
        <v>0</v>
      </c>
      <c r="FN131" s="34">
        <v>0</v>
      </c>
      <c r="FO131" s="34">
        <v>0</v>
      </c>
      <c r="FP131" s="34">
        <v>0</v>
      </c>
      <c r="FQ131" s="34">
        <v>0</v>
      </c>
      <c r="FR131" s="34">
        <v>0</v>
      </c>
      <c r="FS131" s="34">
        <v>0</v>
      </c>
      <c r="FT131" s="34">
        <v>0</v>
      </c>
      <c r="FU131" s="34">
        <v>0</v>
      </c>
      <c r="FV131" s="34">
        <v>0</v>
      </c>
      <c r="FW131" s="34">
        <v>1</v>
      </c>
      <c r="FX131" s="34">
        <v>1</v>
      </c>
      <c r="FY131" s="34">
        <v>1</v>
      </c>
      <c r="FZ131" s="34">
        <v>0</v>
      </c>
      <c r="GA131" s="34">
        <v>0</v>
      </c>
      <c r="GB131" s="34">
        <v>0</v>
      </c>
      <c r="GC131" s="34">
        <v>0</v>
      </c>
      <c r="GD131" s="34">
        <v>1</v>
      </c>
      <c r="GE131" s="34">
        <v>0</v>
      </c>
      <c r="GF131" s="34">
        <v>1</v>
      </c>
      <c r="GG131" s="34">
        <v>0</v>
      </c>
      <c r="GH131" s="34">
        <v>0</v>
      </c>
      <c r="GI131" s="34">
        <v>1</v>
      </c>
      <c r="GJ131" s="34">
        <v>0</v>
      </c>
      <c r="GK131" s="34">
        <v>0</v>
      </c>
      <c r="GL131" s="34">
        <v>0</v>
      </c>
      <c r="GM131" s="34">
        <v>0</v>
      </c>
      <c r="GN131" s="34">
        <v>0</v>
      </c>
      <c r="GO131" s="34">
        <v>0</v>
      </c>
      <c r="GP131" s="34">
        <v>0</v>
      </c>
      <c r="GQ131" s="34">
        <v>0</v>
      </c>
      <c r="GR131" s="34">
        <v>0</v>
      </c>
      <c r="GS131" s="34">
        <v>0</v>
      </c>
      <c r="GT131" s="34">
        <v>1</v>
      </c>
      <c r="GU131" s="34">
        <v>1</v>
      </c>
      <c r="GV131" s="34">
        <v>0</v>
      </c>
      <c r="GW131" s="34">
        <v>1</v>
      </c>
      <c r="GX131" s="34">
        <v>1</v>
      </c>
      <c r="GY131" s="34">
        <v>0</v>
      </c>
      <c r="GZ131" s="34">
        <v>0</v>
      </c>
      <c r="HA131" s="34">
        <v>0</v>
      </c>
      <c r="HB131" s="34">
        <v>1</v>
      </c>
      <c r="HC131" s="34">
        <v>1</v>
      </c>
      <c r="HD131" s="34">
        <v>0</v>
      </c>
      <c r="HE131" s="34">
        <v>0</v>
      </c>
      <c r="HF131" s="34">
        <v>0</v>
      </c>
      <c r="HG131" s="34">
        <v>0</v>
      </c>
      <c r="HH131" s="34">
        <v>1</v>
      </c>
      <c r="HI131" s="34">
        <v>0</v>
      </c>
      <c r="HJ131" s="34">
        <v>1</v>
      </c>
      <c r="HK131" s="34">
        <v>0</v>
      </c>
      <c r="HL131" s="34">
        <v>0</v>
      </c>
      <c r="HM131" s="34">
        <v>1</v>
      </c>
      <c r="HN131" s="34">
        <v>0</v>
      </c>
      <c r="HO131" s="34">
        <v>0</v>
      </c>
      <c r="HP131" s="34">
        <v>0</v>
      </c>
      <c r="HQ131" s="34">
        <v>0</v>
      </c>
      <c r="HR131" s="34">
        <v>0</v>
      </c>
      <c r="HS131" s="34">
        <v>0</v>
      </c>
      <c r="HT131" s="34">
        <v>0</v>
      </c>
      <c r="HU131" s="34">
        <v>0</v>
      </c>
      <c r="HV131" s="34">
        <v>0</v>
      </c>
      <c r="HW131" s="34">
        <v>0</v>
      </c>
      <c r="HX131" s="34">
        <v>1</v>
      </c>
      <c r="HY131" s="34">
        <v>0</v>
      </c>
      <c r="HZ131" s="34">
        <v>0</v>
      </c>
      <c r="IA131" s="34">
        <v>1</v>
      </c>
      <c r="IB131" s="34">
        <v>1</v>
      </c>
      <c r="IC131" s="34">
        <v>1</v>
      </c>
      <c r="ID131" s="34">
        <v>0</v>
      </c>
      <c r="IE131" s="34">
        <v>1</v>
      </c>
      <c r="IF131" s="34">
        <v>1</v>
      </c>
      <c r="IG131" s="34">
        <v>0</v>
      </c>
      <c r="IH131" s="34">
        <v>0</v>
      </c>
      <c r="II131" s="34">
        <v>0</v>
      </c>
      <c r="IJ131" s="34">
        <v>0</v>
      </c>
      <c r="IK131" s="34">
        <v>0</v>
      </c>
      <c r="IL131" s="34">
        <v>1</v>
      </c>
      <c r="IM131" s="34">
        <v>0</v>
      </c>
      <c r="IN131" s="34">
        <v>0</v>
      </c>
      <c r="IO131" s="34">
        <v>0</v>
      </c>
      <c r="IP131" s="34">
        <v>0</v>
      </c>
      <c r="IQ131" s="34">
        <v>0</v>
      </c>
      <c r="IR131" s="34">
        <v>0</v>
      </c>
      <c r="IS131" s="34">
        <v>0</v>
      </c>
      <c r="IT131" s="34">
        <v>0</v>
      </c>
      <c r="IU131" s="34">
        <v>0</v>
      </c>
      <c r="IV131" s="34">
        <v>0</v>
      </c>
      <c r="IW131" s="34">
        <v>0</v>
      </c>
      <c r="IX131" s="34">
        <v>0</v>
      </c>
      <c r="IY131" s="34">
        <v>0</v>
      </c>
      <c r="IZ131" s="34">
        <v>0</v>
      </c>
      <c r="JA131" s="34">
        <v>0</v>
      </c>
      <c r="JB131" s="34">
        <v>1</v>
      </c>
      <c r="JC131" s="34">
        <v>1</v>
      </c>
      <c r="JD131" s="34">
        <v>2</v>
      </c>
      <c r="JE131" s="34">
        <v>1</v>
      </c>
      <c r="JF131" s="34">
        <v>1</v>
      </c>
      <c r="JG131" s="34">
        <v>1</v>
      </c>
      <c r="JH131" s="46">
        <v>1</v>
      </c>
      <c r="JI131" s="46">
        <v>1</v>
      </c>
      <c r="JJ131" s="46">
        <v>1</v>
      </c>
      <c r="JK131" s="46">
        <v>1</v>
      </c>
      <c r="JL131" s="35">
        <v>1</v>
      </c>
      <c r="JM131" s="35">
        <v>2</v>
      </c>
      <c r="JN131" s="46">
        <v>1</v>
      </c>
      <c r="JO131" s="46">
        <v>1</v>
      </c>
      <c r="JP131" s="35">
        <v>1</v>
      </c>
      <c r="JQ131" s="35">
        <v>1</v>
      </c>
      <c r="JR131" s="46">
        <v>1</v>
      </c>
      <c r="JS131" s="35">
        <v>0</v>
      </c>
      <c r="JT131" s="35">
        <v>1</v>
      </c>
      <c r="JU131" s="35">
        <v>3</v>
      </c>
      <c r="JV131" s="35">
        <v>1</v>
      </c>
      <c r="JW131" s="35">
        <v>1</v>
      </c>
      <c r="JX131" s="35">
        <v>1</v>
      </c>
      <c r="JY131" s="35">
        <v>1</v>
      </c>
      <c r="JZ131" s="35">
        <v>3</v>
      </c>
      <c r="KA131" s="35">
        <v>3</v>
      </c>
      <c r="KB131" s="35">
        <v>1</v>
      </c>
      <c r="KC131" s="35">
        <v>0</v>
      </c>
      <c r="KD131" s="46">
        <v>1</v>
      </c>
      <c r="KE131" s="35">
        <v>0</v>
      </c>
      <c r="KF131" s="35">
        <v>0</v>
      </c>
      <c r="KG131" s="36">
        <v>1</v>
      </c>
      <c r="KH131" s="36">
        <v>1</v>
      </c>
      <c r="KI131" s="36">
        <v>1</v>
      </c>
      <c r="KJ131" s="36">
        <v>1</v>
      </c>
      <c r="KK131" s="36">
        <v>1</v>
      </c>
      <c r="KL131" s="36">
        <v>1</v>
      </c>
      <c r="KM131" s="36">
        <v>1</v>
      </c>
      <c r="KN131" s="36">
        <v>3</v>
      </c>
      <c r="KO131" s="36"/>
      <c r="KP131" s="36">
        <v>1</v>
      </c>
      <c r="KQ131" s="36">
        <v>1</v>
      </c>
      <c r="KR131" s="36">
        <v>1</v>
      </c>
      <c r="KS131" s="36">
        <v>1</v>
      </c>
      <c r="KT131" s="36">
        <v>1</v>
      </c>
      <c r="KU131" s="36">
        <v>0</v>
      </c>
      <c r="KV131" s="36">
        <v>3</v>
      </c>
      <c r="KW131" s="36">
        <v>0</v>
      </c>
      <c r="KX131" s="36">
        <v>1</v>
      </c>
      <c r="KY131" s="36">
        <v>0</v>
      </c>
      <c r="KZ131" s="36">
        <v>3</v>
      </c>
      <c r="LA131" s="36">
        <v>0</v>
      </c>
      <c r="LB131" s="36">
        <v>3</v>
      </c>
      <c r="LC131" s="36">
        <v>0</v>
      </c>
      <c r="LD131" s="36">
        <v>1</v>
      </c>
      <c r="LE131" s="36">
        <v>0</v>
      </c>
      <c r="LF131" s="36">
        <v>1</v>
      </c>
      <c r="LG131" s="36">
        <v>1</v>
      </c>
      <c r="LH131" s="36">
        <v>1</v>
      </c>
      <c r="LI131" s="36">
        <v>0</v>
      </c>
      <c r="LJ131" s="36">
        <v>3</v>
      </c>
      <c r="LK131" s="36">
        <v>0</v>
      </c>
      <c r="LL131" s="36">
        <v>1</v>
      </c>
      <c r="LM131" s="36">
        <v>1</v>
      </c>
      <c r="LN131" s="36">
        <v>1</v>
      </c>
      <c r="LO131" s="36">
        <v>1</v>
      </c>
      <c r="LP131" s="36">
        <v>1</v>
      </c>
      <c r="LQ131" s="36">
        <v>1</v>
      </c>
      <c r="LR131" s="36">
        <v>0</v>
      </c>
      <c r="LS131" s="36">
        <v>1</v>
      </c>
      <c r="LT131" s="36">
        <v>1</v>
      </c>
      <c r="LU131" s="36">
        <v>1</v>
      </c>
      <c r="LV131" s="36">
        <v>1</v>
      </c>
      <c r="LW131" s="36">
        <v>1</v>
      </c>
      <c r="LX131" s="36">
        <v>1</v>
      </c>
      <c r="LY131" s="36">
        <v>0</v>
      </c>
      <c r="LZ131" s="36">
        <v>1</v>
      </c>
      <c r="MA131" s="36">
        <v>1</v>
      </c>
      <c r="MB131" s="36">
        <v>1</v>
      </c>
      <c r="MC131" s="36">
        <v>1</v>
      </c>
      <c r="MD131" s="36">
        <v>1</v>
      </c>
      <c r="ME131" s="36">
        <v>1</v>
      </c>
      <c r="MF131" s="36">
        <v>1</v>
      </c>
      <c r="MG131" s="36">
        <v>1</v>
      </c>
      <c r="MH131" s="36">
        <v>1</v>
      </c>
      <c r="MI131" s="36">
        <v>1</v>
      </c>
      <c r="MJ131" s="36">
        <v>1</v>
      </c>
      <c r="MK131" s="36">
        <v>1</v>
      </c>
      <c r="ML131" s="36">
        <v>1</v>
      </c>
      <c r="MM131" s="36">
        <v>1</v>
      </c>
      <c r="MN131" s="36">
        <v>1</v>
      </c>
      <c r="MO131" s="36">
        <v>1</v>
      </c>
      <c r="MP131" s="36">
        <v>1</v>
      </c>
      <c r="MQ131" s="36">
        <v>1</v>
      </c>
      <c r="MR131" s="36">
        <v>1</v>
      </c>
      <c r="MS131" s="36">
        <v>1</v>
      </c>
      <c r="MT131" s="36">
        <v>1</v>
      </c>
      <c r="MU131" s="36">
        <v>1</v>
      </c>
      <c r="MV131" s="36">
        <v>0</v>
      </c>
      <c r="MW131" s="36">
        <v>1</v>
      </c>
      <c r="MX131" s="36"/>
      <c r="MY131" s="37">
        <v>0</v>
      </c>
      <c r="MZ131" s="37">
        <v>1</v>
      </c>
      <c r="NA131" s="37">
        <v>1</v>
      </c>
      <c r="NB131" s="37">
        <v>1</v>
      </c>
      <c r="NC131" s="37">
        <v>1</v>
      </c>
      <c r="ND131" s="37">
        <v>0</v>
      </c>
      <c r="NE131" s="46">
        <v>0</v>
      </c>
      <c r="NF131" s="46">
        <v>0</v>
      </c>
      <c r="NG131" s="37">
        <v>1</v>
      </c>
      <c r="NH131" s="37">
        <v>1</v>
      </c>
      <c r="NI131" s="37">
        <v>1</v>
      </c>
      <c r="NJ131" s="37">
        <v>0</v>
      </c>
    </row>
    <row r="132" spans="1:374" x14ac:dyDescent="0.25">
      <c r="A132" s="2">
        <v>196</v>
      </c>
      <c r="B132" s="2" t="s">
        <v>114</v>
      </c>
      <c r="C132" s="31">
        <v>44088.629166666666</v>
      </c>
      <c r="D132" s="32" t="s">
        <v>122</v>
      </c>
      <c r="E132" s="32" t="s">
        <v>197</v>
      </c>
      <c r="F132" s="32" t="s">
        <v>194</v>
      </c>
      <c r="G132" s="32" t="s">
        <v>198</v>
      </c>
      <c r="H132" s="33" t="s">
        <v>126</v>
      </c>
      <c r="I132" s="33" t="s">
        <v>127</v>
      </c>
      <c r="J132" s="33" t="s">
        <v>199</v>
      </c>
      <c r="K132" s="33">
        <v>2</v>
      </c>
      <c r="L132" s="33">
        <v>41</v>
      </c>
      <c r="M132" s="33">
        <v>3</v>
      </c>
      <c r="N132" s="33"/>
      <c r="O132" s="33"/>
      <c r="P132" s="33">
        <v>3</v>
      </c>
      <c r="Q132" s="33"/>
      <c r="R132" s="33"/>
      <c r="S132" s="33"/>
      <c r="T132" s="33"/>
      <c r="U132" s="33"/>
      <c r="V132" s="33"/>
      <c r="W132" s="33"/>
      <c r="X132" s="33"/>
      <c r="Y132" s="33"/>
      <c r="Z132" s="33"/>
      <c r="AA132" s="33"/>
      <c r="AB132" s="33"/>
      <c r="AC132" s="33"/>
      <c r="AD132" s="33"/>
      <c r="AE132" s="33"/>
      <c r="AF132" s="33"/>
      <c r="AG132" s="33"/>
      <c r="AH132" s="33"/>
      <c r="AI132" s="33">
        <v>10</v>
      </c>
      <c r="AJ132" s="33"/>
      <c r="AK132" s="33"/>
      <c r="AL132" s="33"/>
      <c r="AM132" s="33"/>
      <c r="AN132" s="33"/>
      <c r="AO132" s="33"/>
      <c r="AP132" s="33"/>
      <c r="AQ132" s="33"/>
      <c r="AR132" s="33"/>
      <c r="AS132" s="33"/>
      <c r="AT132" s="33"/>
      <c r="AU132" s="33"/>
      <c r="AV132" s="33"/>
      <c r="AW132" s="33">
        <v>2</v>
      </c>
      <c r="AX132" s="33">
        <v>1</v>
      </c>
      <c r="AY132" s="33">
        <v>0</v>
      </c>
      <c r="AZ132" s="34">
        <v>1</v>
      </c>
      <c r="BA132" s="34">
        <v>1</v>
      </c>
      <c r="BB132" s="34">
        <v>0</v>
      </c>
      <c r="BC132" s="34">
        <v>0</v>
      </c>
      <c r="BD132" s="34">
        <v>0</v>
      </c>
      <c r="BE132" s="34">
        <v>0</v>
      </c>
      <c r="BF132" s="34">
        <v>1</v>
      </c>
      <c r="BG132" s="34">
        <v>0</v>
      </c>
      <c r="BH132" s="34">
        <v>0</v>
      </c>
      <c r="BI132" s="34">
        <v>0</v>
      </c>
      <c r="BJ132" s="34">
        <v>0</v>
      </c>
      <c r="BK132" s="34">
        <v>1</v>
      </c>
      <c r="BL132" s="34">
        <v>0</v>
      </c>
      <c r="BM132" s="34"/>
      <c r="BN132" s="34">
        <v>0</v>
      </c>
      <c r="BO132" s="34">
        <v>0</v>
      </c>
      <c r="BP132" s="34">
        <v>0</v>
      </c>
      <c r="BQ132" s="34">
        <v>0</v>
      </c>
      <c r="BR132" s="34">
        <v>0</v>
      </c>
      <c r="BS132" s="34">
        <v>0</v>
      </c>
      <c r="BT132" s="34">
        <v>0</v>
      </c>
      <c r="BU132" s="34">
        <v>0</v>
      </c>
      <c r="BV132" s="34">
        <v>0</v>
      </c>
      <c r="BW132" s="34">
        <v>1</v>
      </c>
      <c r="BX132" s="34">
        <v>0</v>
      </c>
      <c r="BY132" s="34">
        <v>0</v>
      </c>
      <c r="BZ132" s="34">
        <v>0</v>
      </c>
      <c r="CA132" s="34">
        <v>0</v>
      </c>
      <c r="CB132" s="34">
        <v>0</v>
      </c>
      <c r="CC132" s="34">
        <v>1</v>
      </c>
      <c r="CD132" s="34">
        <v>0</v>
      </c>
      <c r="CE132" s="34">
        <v>0</v>
      </c>
      <c r="CF132" s="34">
        <v>0</v>
      </c>
      <c r="CG132" s="34">
        <v>0</v>
      </c>
      <c r="CH132" s="34">
        <v>1</v>
      </c>
      <c r="CI132" s="34">
        <v>0</v>
      </c>
      <c r="CJ132" s="34">
        <v>0</v>
      </c>
      <c r="CK132" s="34">
        <v>0</v>
      </c>
      <c r="CL132" s="34">
        <v>0</v>
      </c>
      <c r="CM132" s="34">
        <v>0</v>
      </c>
      <c r="CN132" s="34">
        <v>0</v>
      </c>
      <c r="CO132" s="34">
        <v>0</v>
      </c>
      <c r="CP132" s="34">
        <v>0</v>
      </c>
      <c r="CQ132" s="34">
        <v>0</v>
      </c>
      <c r="CR132" s="34">
        <v>0</v>
      </c>
      <c r="CS132" s="34">
        <v>0</v>
      </c>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v>1</v>
      </c>
      <c r="DQ132" s="34">
        <v>1</v>
      </c>
      <c r="DR132" s="34">
        <v>0</v>
      </c>
      <c r="DS132" s="34">
        <v>1</v>
      </c>
      <c r="DT132" s="34">
        <v>0</v>
      </c>
      <c r="DU132" s="34">
        <v>1</v>
      </c>
      <c r="DV132" s="34">
        <v>0</v>
      </c>
      <c r="DW132" s="34">
        <v>0</v>
      </c>
      <c r="DX132" s="34">
        <v>0</v>
      </c>
      <c r="DY132" s="34">
        <v>0</v>
      </c>
      <c r="DZ132" s="34">
        <v>1</v>
      </c>
      <c r="EA132" s="34">
        <v>0</v>
      </c>
      <c r="EB132" s="34">
        <v>1</v>
      </c>
      <c r="EC132" s="34">
        <v>1</v>
      </c>
      <c r="ED132" s="34">
        <v>0</v>
      </c>
      <c r="EE132" s="34">
        <v>1</v>
      </c>
      <c r="EF132" s="34">
        <v>0</v>
      </c>
      <c r="EG132" s="34">
        <v>0</v>
      </c>
      <c r="EH132" s="34">
        <v>0</v>
      </c>
      <c r="EI132" s="34">
        <v>0</v>
      </c>
      <c r="EJ132" s="34">
        <v>1</v>
      </c>
      <c r="EK132" s="34">
        <v>0</v>
      </c>
      <c r="EL132" s="34">
        <v>0</v>
      </c>
      <c r="EM132" s="34"/>
      <c r="EN132" s="34">
        <v>0</v>
      </c>
      <c r="EO132" s="34">
        <v>0</v>
      </c>
      <c r="EP132" s="34">
        <v>0</v>
      </c>
      <c r="EQ132" s="34">
        <v>0</v>
      </c>
      <c r="ER132" s="34">
        <v>0</v>
      </c>
      <c r="ES132" s="34">
        <v>0</v>
      </c>
      <c r="ET132" s="34">
        <v>0</v>
      </c>
      <c r="EU132" s="34">
        <v>0</v>
      </c>
      <c r="EV132" s="34">
        <v>0</v>
      </c>
      <c r="EW132" s="34">
        <v>0</v>
      </c>
      <c r="EX132" s="34">
        <v>0</v>
      </c>
      <c r="EY132" s="34">
        <v>0</v>
      </c>
      <c r="EZ132" s="34">
        <v>0</v>
      </c>
      <c r="FA132" s="34">
        <v>1</v>
      </c>
      <c r="FB132" s="34">
        <v>1</v>
      </c>
      <c r="FC132" s="34">
        <v>0</v>
      </c>
      <c r="FD132" s="34">
        <v>0</v>
      </c>
      <c r="FE132" s="34">
        <v>0</v>
      </c>
      <c r="FF132" s="34">
        <v>0</v>
      </c>
      <c r="FG132" s="34">
        <v>1</v>
      </c>
      <c r="FH132" s="34">
        <v>0</v>
      </c>
      <c r="FI132" s="34">
        <v>1</v>
      </c>
      <c r="FJ132" s="34">
        <v>0</v>
      </c>
      <c r="FK132" s="34">
        <v>0</v>
      </c>
      <c r="FL132" s="34">
        <v>1</v>
      </c>
      <c r="FM132" s="34">
        <v>0</v>
      </c>
      <c r="FN132" s="34">
        <v>0</v>
      </c>
      <c r="FO132" s="34">
        <v>0</v>
      </c>
      <c r="FP132" s="34">
        <v>0</v>
      </c>
      <c r="FQ132" s="34">
        <v>0</v>
      </c>
      <c r="FR132" s="34">
        <v>0</v>
      </c>
      <c r="FS132" s="34">
        <v>0</v>
      </c>
      <c r="FT132" s="34">
        <v>0</v>
      </c>
      <c r="FU132" s="34">
        <v>0</v>
      </c>
      <c r="FV132" s="34">
        <v>0</v>
      </c>
      <c r="FW132" s="34">
        <v>1</v>
      </c>
      <c r="FX132" s="34">
        <v>1</v>
      </c>
      <c r="FY132" s="34">
        <v>1</v>
      </c>
      <c r="FZ132" s="34">
        <v>0</v>
      </c>
      <c r="GA132" s="34">
        <v>0</v>
      </c>
      <c r="GB132" s="34">
        <v>0</v>
      </c>
      <c r="GC132" s="34">
        <v>0</v>
      </c>
      <c r="GD132" s="34">
        <v>1</v>
      </c>
      <c r="GE132" s="34">
        <v>0</v>
      </c>
      <c r="GF132" s="34">
        <v>1</v>
      </c>
      <c r="GG132" s="34">
        <v>0</v>
      </c>
      <c r="GH132" s="34">
        <v>0</v>
      </c>
      <c r="GI132" s="34">
        <v>1</v>
      </c>
      <c r="GJ132" s="34">
        <v>0</v>
      </c>
      <c r="GK132" s="34">
        <v>0</v>
      </c>
      <c r="GL132" s="34">
        <v>0</v>
      </c>
      <c r="GM132" s="34">
        <v>0</v>
      </c>
      <c r="GN132" s="34">
        <v>0</v>
      </c>
      <c r="GO132" s="34">
        <v>0</v>
      </c>
      <c r="GP132" s="34">
        <v>0</v>
      </c>
      <c r="GQ132" s="34">
        <v>0</v>
      </c>
      <c r="GR132" s="34">
        <v>0</v>
      </c>
      <c r="GS132" s="34">
        <v>0</v>
      </c>
      <c r="GT132" s="34">
        <v>1</v>
      </c>
      <c r="GU132" s="34">
        <v>1</v>
      </c>
      <c r="GV132" s="34">
        <v>1</v>
      </c>
      <c r="GW132" s="34">
        <v>1</v>
      </c>
      <c r="GX132" s="34">
        <v>1</v>
      </c>
      <c r="GY132" s="34">
        <v>1</v>
      </c>
      <c r="GZ132" s="34">
        <v>1</v>
      </c>
      <c r="HA132" s="34">
        <v>1</v>
      </c>
      <c r="HB132" s="34">
        <v>0</v>
      </c>
      <c r="HC132" s="34">
        <v>0</v>
      </c>
      <c r="HD132" s="34">
        <v>0</v>
      </c>
      <c r="HE132" s="34">
        <v>0</v>
      </c>
      <c r="HF132" s="34">
        <v>0</v>
      </c>
      <c r="HG132" s="34">
        <v>0</v>
      </c>
      <c r="HH132" s="34">
        <v>0</v>
      </c>
      <c r="HI132" s="34">
        <v>0</v>
      </c>
      <c r="HJ132" s="34">
        <v>0</v>
      </c>
      <c r="HK132" s="34">
        <v>0</v>
      </c>
      <c r="HL132" s="34">
        <v>0</v>
      </c>
      <c r="HM132" s="34">
        <v>0</v>
      </c>
      <c r="HN132" s="34">
        <v>0</v>
      </c>
      <c r="HO132" s="34">
        <v>0</v>
      </c>
      <c r="HP132" s="34">
        <v>0</v>
      </c>
      <c r="HQ132" s="34">
        <v>0</v>
      </c>
      <c r="HR132" s="34">
        <v>0</v>
      </c>
      <c r="HS132" s="34">
        <v>0</v>
      </c>
      <c r="HT132" s="34">
        <v>0</v>
      </c>
      <c r="HU132" s="34">
        <v>0</v>
      </c>
      <c r="HV132" s="34">
        <v>0</v>
      </c>
      <c r="HW132" s="34">
        <v>0</v>
      </c>
      <c r="HX132" s="34">
        <v>1</v>
      </c>
      <c r="HY132" s="34">
        <v>0</v>
      </c>
      <c r="HZ132" s="34">
        <v>0</v>
      </c>
      <c r="IA132" s="34">
        <v>0</v>
      </c>
      <c r="IB132" s="34">
        <v>1</v>
      </c>
      <c r="IC132" s="34">
        <v>1</v>
      </c>
      <c r="ID132" s="34">
        <v>1</v>
      </c>
      <c r="IE132" s="34">
        <v>1</v>
      </c>
      <c r="IF132" s="34">
        <v>1</v>
      </c>
      <c r="IG132" s="34">
        <v>1</v>
      </c>
      <c r="IH132" s="34">
        <v>0</v>
      </c>
      <c r="II132" s="34">
        <v>0</v>
      </c>
      <c r="IJ132" s="34">
        <v>0</v>
      </c>
      <c r="IK132" s="34">
        <v>0</v>
      </c>
      <c r="IL132" s="34">
        <v>1</v>
      </c>
      <c r="IM132" s="34">
        <v>0</v>
      </c>
      <c r="IN132" s="34">
        <v>1</v>
      </c>
      <c r="IO132" s="34">
        <v>0</v>
      </c>
      <c r="IP132" s="34">
        <v>0</v>
      </c>
      <c r="IQ132" s="34">
        <v>1</v>
      </c>
      <c r="IR132" s="34">
        <v>0</v>
      </c>
      <c r="IS132" s="34">
        <v>0</v>
      </c>
      <c r="IT132" s="34">
        <v>0</v>
      </c>
      <c r="IU132" s="34">
        <v>0</v>
      </c>
      <c r="IV132" s="34">
        <v>0</v>
      </c>
      <c r="IW132" s="34">
        <v>0</v>
      </c>
      <c r="IX132" s="34">
        <v>0</v>
      </c>
      <c r="IY132" s="34">
        <v>0</v>
      </c>
      <c r="IZ132" s="34">
        <v>0</v>
      </c>
      <c r="JA132" s="34">
        <v>0</v>
      </c>
      <c r="JB132" s="34">
        <v>0</v>
      </c>
      <c r="JC132" s="34">
        <v>1</v>
      </c>
      <c r="JD132" s="34">
        <v>2</v>
      </c>
      <c r="JE132" s="34">
        <v>1</v>
      </c>
      <c r="JF132" s="34">
        <v>1</v>
      </c>
      <c r="JG132" s="34">
        <v>1</v>
      </c>
      <c r="JH132" s="46">
        <v>1</v>
      </c>
      <c r="JI132" s="46">
        <v>2</v>
      </c>
      <c r="JJ132" s="46">
        <v>1</v>
      </c>
      <c r="JK132" s="46">
        <v>2</v>
      </c>
      <c r="JL132" s="35">
        <v>1</v>
      </c>
      <c r="JM132" s="35">
        <v>2</v>
      </c>
      <c r="JN132" s="46">
        <v>2</v>
      </c>
      <c r="JO132" s="46">
        <v>2</v>
      </c>
      <c r="JP132" s="35">
        <v>1</v>
      </c>
      <c r="JQ132" s="35">
        <v>2</v>
      </c>
      <c r="JR132" s="46">
        <v>1</v>
      </c>
      <c r="JS132" s="35">
        <v>0</v>
      </c>
      <c r="JT132" s="35">
        <v>1</v>
      </c>
      <c r="JU132" s="35">
        <v>3</v>
      </c>
      <c r="JV132" s="35">
        <v>1</v>
      </c>
      <c r="JW132" s="35">
        <v>1</v>
      </c>
      <c r="JX132" s="35">
        <v>3</v>
      </c>
      <c r="JY132" s="35">
        <v>3</v>
      </c>
      <c r="JZ132" s="35">
        <v>3</v>
      </c>
      <c r="KA132" s="35">
        <v>3</v>
      </c>
      <c r="KB132" s="35">
        <v>3</v>
      </c>
      <c r="KC132" s="35">
        <v>1</v>
      </c>
      <c r="KD132" s="46">
        <v>1</v>
      </c>
      <c r="KE132" s="35">
        <v>0</v>
      </c>
      <c r="KF132" s="35">
        <v>0</v>
      </c>
      <c r="KG132" s="36">
        <v>1</v>
      </c>
      <c r="KH132" s="36">
        <v>1</v>
      </c>
      <c r="KI132" s="36">
        <v>1</v>
      </c>
      <c r="KJ132" s="36">
        <v>1</v>
      </c>
      <c r="KK132" s="36">
        <v>1</v>
      </c>
      <c r="KL132" s="36">
        <v>1</v>
      </c>
      <c r="KM132" s="36">
        <v>1</v>
      </c>
      <c r="KN132" s="36">
        <v>1</v>
      </c>
      <c r="KO132" s="36"/>
      <c r="KP132" s="36">
        <v>1</v>
      </c>
      <c r="KQ132" s="36">
        <v>1</v>
      </c>
      <c r="KR132" s="36">
        <v>1</v>
      </c>
      <c r="KS132" s="36">
        <v>1</v>
      </c>
      <c r="KT132" s="36">
        <v>3</v>
      </c>
      <c r="KU132" s="36">
        <v>1</v>
      </c>
      <c r="KV132" s="36">
        <v>3</v>
      </c>
      <c r="KW132" s="36">
        <v>0</v>
      </c>
      <c r="KX132" s="36">
        <v>3</v>
      </c>
      <c r="KY132" s="36">
        <v>0</v>
      </c>
      <c r="KZ132" s="36">
        <v>3</v>
      </c>
      <c r="LA132" s="36">
        <v>0</v>
      </c>
      <c r="LB132" s="36">
        <v>3</v>
      </c>
      <c r="LC132" s="36">
        <v>0</v>
      </c>
      <c r="LD132" s="36">
        <v>3</v>
      </c>
      <c r="LE132" s="36">
        <v>0</v>
      </c>
      <c r="LF132" s="36">
        <v>1</v>
      </c>
      <c r="LG132" s="36">
        <v>1</v>
      </c>
      <c r="LH132" s="36">
        <v>1</v>
      </c>
      <c r="LI132" s="36">
        <v>0</v>
      </c>
      <c r="LJ132" s="36">
        <v>3</v>
      </c>
      <c r="LK132" s="36">
        <v>0</v>
      </c>
      <c r="LL132" s="36">
        <v>0</v>
      </c>
      <c r="LM132" s="36">
        <v>1</v>
      </c>
      <c r="LN132" s="36">
        <v>0</v>
      </c>
      <c r="LO132" s="36">
        <v>0</v>
      </c>
      <c r="LP132" s="36">
        <v>1</v>
      </c>
      <c r="LQ132" s="36">
        <v>0</v>
      </c>
      <c r="LR132" s="36">
        <v>0</v>
      </c>
      <c r="LS132" s="36">
        <v>1</v>
      </c>
      <c r="LT132" s="36">
        <v>1</v>
      </c>
      <c r="LU132" s="36">
        <v>1</v>
      </c>
      <c r="LV132" s="36">
        <v>1</v>
      </c>
      <c r="LW132" s="36">
        <v>1</v>
      </c>
      <c r="LX132" s="36">
        <v>1</v>
      </c>
      <c r="LY132" s="36">
        <v>0</v>
      </c>
      <c r="LZ132" s="36">
        <v>2</v>
      </c>
      <c r="MA132" s="36">
        <v>1</v>
      </c>
      <c r="MB132" s="36">
        <v>3</v>
      </c>
      <c r="MC132" s="36">
        <v>1</v>
      </c>
      <c r="MD132" s="36">
        <v>1</v>
      </c>
      <c r="ME132" s="36">
        <v>1</v>
      </c>
      <c r="MF132" s="36">
        <v>1</v>
      </c>
      <c r="MG132" s="36">
        <v>1</v>
      </c>
      <c r="MH132" s="36">
        <v>1</v>
      </c>
      <c r="MI132" s="36">
        <v>2</v>
      </c>
      <c r="MJ132" s="36">
        <v>1</v>
      </c>
      <c r="MK132" s="36">
        <v>1</v>
      </c>
      <c r="ML132" s="36">
        <v>2</v>
      </c>
      <c r="MM132" s="36">
        <v>1</v>
      </c>
      <c r="MN132" s="36">
        <v>1</v>
      </c>
      <c r="MO132" s="36">
        <v>1</v>
      </c>
      <c r="MP132" s="36">
        <v>0</v>
      </c>
      <c r="MQ132" s="36">
        <v>1</v>
      </c>
      <c r="MR132" s="36">
        <v>1</v>
      </c>
      <c r="MS132" s="36">
        <v>1</v>
      </c>
      <c r="MT132" s="36">
        <v>1</v>
      </c>
      <c r="MU132" s="36">
        <v>1</v>
      </c>
      <c r="MV132" s="36">
        <v>0</v>
      </c>
      <c r="MW132" s="36">
        <v>1</v>
      </c>
      <c r="MX132" s="36"/>
      <c r="MY132" s="37">
        <v>1</v>
      </c>
      <c r="MZ132" s="37">
        <v>1</v>
      </c>
      <c r="NA132" s="37">
        <v>1</v>
      </c>
      <c r="NB132" s="37">
        <v>0</v>
      </c>
      <c r="NC132" s="37">
        <v>1</v>
      </c>
      <c r="ND132" s="37">
        <v>0</v>
      </c>
      <c r="NE132" s="46">
        <v>0</v>
      </c>
      <c r="NF132" s="46">
        <v>0</v>
      </c>
      <c r="NG132" s="37">
        <v>1</v>
      </c>
      <c r="NH132" s="37">
        <v>1</v>
      </c>
      <c r="NI132" s="37">
        <v>1</v>
      </c>
      <c r="NJ132" s="37">
        <v>1</v>
      </c>
    </row>
    <row r="133" spans="1:374" x14ac:dyDescent="0.25">
      <c r="A133" s="2">
        <v>197</v>
      </c>
      <c r="B133" s="2" t="s">
        <v>114</v>
      </c>
      <c r="C133" s="31">
        <v>44084.743750000001</v>
      </c>
      <c r="D133" s="32" t="s">
        <v>122</v>
      </c>
      <c r="E133" s="32" t="s">
        <v>641</v>
      </c>
      <c r="F133" s="32" t="s">
        <v>642</v>
      </c>
      <c r="G133" s="32" t="s">
        <v>643</v>
      </c>
      <c r="H133" s="33" t="s">
        <v>270</v>
      </c>
      <c r="I133" s="33" t="s">
        <v>325</v>
      </c>
      <c r="J133" s="33" t="s">
        <v>644</v>
      </c>
      <c r="K133" s="33">
        <v>1</v>
      </c>
      <c r="L133" s="33">
        <v>77</v>
      </c>
      <c r="M133" s="33">
        <v>4</v>
      </c>
      <c r="N133" s="33"/>
      <c r="O133" s="33"/>
      <c r="P133" s="33"/>
      <c r="Q133" s="33">
        <v>2</v>
      </c>
      <c r="R133" s="33"/>
      <c r="S133" s="33"/>
      <c r="T133" s="33"/>
      <c r="U133" s="33"/>
      <c r="V133" s="33"/>
      <c r="W133" s="33"/>
      <c r="X133" s="33"/>
      <c r="Y133" s="33"/>
      <c r="Z133" s="33"/>
      <c r="AA133" s="33"/>
      <c r="AB133" s="33"/>
      <c r="AC133" s="33"/>
      <c r="AD133" s="33"/>
      <c r="AE133" s="33"/>
      <c r="AF133" s="33"/>
      <c r="AG133" s="33"/>
      <c r="AH133" s="33"/>
      <c r="AI133" s="33"/>
      <c r="AJ133" s="33"/>
      <c r="AK133" s="33">
        <v>7</v>
      </c>
      <c r="AL133" s="33"/>
      <c r="AM133" s="33"/>
      <c r="AN133" s="33"/>
      <c r="AO133" s="33"/>
      <c r="AP133" s="33"/>
      <c r="AQ133" s="33"/>
      <c r="AR133" s="33"/>
      <c r="AS133" s="33"/>
      <c r="AT133" s="33"/>
      <c r="AU133" s="33"/>
      <c r="AV133" s="33"/>
      <c r="AW133" s="33">
        <v>2</v>
      </c>
      <c r="AX133" s="33">
        <v>1</v>
      </c>
      <c r="AY133" s="33">
        <v>0</v>
      </c>
      <c r="AZ133" s="34">
        <v>1</v>
      </c>
      <c r="BA133" s="34">
        <v>1</v>
      </c>
      <c r="BB133" s="34">
        <v>0</v>
      </c>
      <c r="BC133" s="34">
        <v>0</v>
      </c>
      <c r="BD133" s="34">
        <v>0</v>
      </c>
      <c r="BE133" s="34">
        <v>0</v>
      </c>
      <c r="BF133" s="34">
        <v>0</v>
      </c>
      <c r="BG133" s="34">
        <v>0</v>
      </c>
      <c r="BH133" s="34">
        <v>0</v>
      </c>
      <c r="BI133" s="34">
        <v>0</v>
      </c>
      <c r="BJ133" s="34">
        <v>0</v>
      </c>
      <c r="BK133" s="34">
        <v>0</v>
      </c>
      <c r="BL133" s="34">
        <v>0</v>
      </c>
      <c r="BM133" s="34"/>
      <c r="BN133" s="34">
        <v>0</v>
      </c>
      <c r="BO133" s="34">
        <v>0</v>
      </c>
      <c r="BP133" s="34">
        <v>0</v>
      </c>
      <c r="BQ133" s="34">
        <v>0</v>
      </c>
      <c r="BR133" s="34">
        <v>0</v>
      </c>
      <c r="BS133" s="34">
        <v>0</v>
      </c>
      <c r="BT133" s="34">
        <v>0</v>
      </c>
      <c r="BU133" s="34">
        <v>0</v>
      </c>
      <c r="BV133" s="34">
        <v>0</v>
      </c>
      <c r="BW133" s="34">
        <v>1</v>
      </c>
      <c r="BX133" s="34">
        <v>0</v>
      </c>
      <c r="BY133" s="34">
        <v>0</v>
      </c>
      <c r="BZ133" s="34">
        <v>0</v>
      </c>
      <c r="CA133" s="34">
        <v>0</v>
      </c>
      <c r="CB133" s="34">
        <v>0</v>
      </c>
      <c r="CC133" s="34">
        <v>1</v>
      </c>
      <c r="CD133" s="34">
        <v>0</v>
      </c>
      <c r="CE133" s="34">
        <v>1</v>
      </c>
      <c r="CF133" s="34">
        <v>0</v>
      </c>
      <c r="CG133" s="34">
        <v>0</v>
      </c>
      <c r="CH133" s="34">
        <v>0</v>
      </c>
      <c r="CI133" s="34">
        <v>0</v>
      </c>
      <c r="CJ133" s="34">
        <v>0</v>
      </c>
      <c r="CK133" s="34">
        <v>0</v>
      </c>
      <c r="CL133" s="34">
        <v>0</v>
      </c>
      <c r="CM133" s="34">
        <v>0</v>
      </c>
      <c r="CN133" s="34">
        <v>0</v>
      </c>
      <c r="CO133" s="34">
        <v>0</v>
      </c>
      <c r="CP133" s="34">
        <v>0</v>
      </c>
      <c r="CQ133" s="34">
        <v>0</v>
      </c>
      <c r="CR133" s="34">
        <v>0</v>
      </c>
      <c r="CS133" s="34">
        <v>0</v>
      </c>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v>1</v>
      </c>
      <c r="DQ133" s="34">
        <v>1</v>
      </c>
      <c r="DR133" s="34">
        <v>0</v>
      </c>
      <c r="DS133" s="34">
        <v>1</v>
      </c>
      <c r="DT133" s="34">
        <v>0</v>
      </c>
      <c r="DU133" s="34">
        <v>1</v>
      </c>
      <c r="DV133" s="34">
        <v>0</v>
      </c>
      <c r="DW133" s="34">
        <v>0</v>
      </c>
      <c r="DX133" s="34">
        <v>0</v>
      </c>
      <c r="DY133" s="34">
        <v>1</v>
      </c>
      <c r="DZ133" s="34">
        <v>1</v>
      </c>
      <c r="EA133" s="34">
        <v>0</v>
      </c>
      <c r="EB133" s="34">
        <v>0</v>
      </c>
      <c r="EC133" s="34">
        <v>1</v>
      </c>
      <c r="ED133" s="34">
        <v>1</v>
      </c>
      <c r="EE133" s="34">
        <v>1</v>
      </c>
      <c r="EF133" s="34">
        <v>0</v>
      </c>
      <c r="EG133" s="34">
        <v>0</v>
      </c>
      <c r="EH133" s="34">
        <v>0</v>
      </c>
      <c r="EI133" s="34">
        <v>1</v>
      </c>
      <c r="EJ133" s="34">
        <v>1</v>
      </c>
      <c r="EK133" s="34">
        <v>0</v>
      </c>
      <c r="EL133" s="34">
        <v>1</v>
      </c>
      <c r="EM133" s="34"/>
      <c r="EN133" s="34">
        <v>0</v>
      </c>
      <c r="EO133" s="34">
        <v>0</v>
      </c>
      <c r="EP133" s="34">
        <v>0</v>
      </c>
      <c r="EQ133" s="34">
        <v>0</v>
      </c>
      <c r="ER133" s="34">
        <v>1</v>
      </c>
      <c r="ES133" s="34">
        <v>1</v>
      </c>
      <c r="ET133" s="34">
        <v>0</v>
      </c>
      <c r="EU133" s="34">
        <v>0</v>
      </c>
      <c r="EV133" s="34">
        <v>0</v>
      </c>
      <c r="EW133" s="34">
        <v>1</v>
      </c>
      <c r="EX133" s="34">
        <v>0</v>
      </c>
      <c r="EY133" s="34">
        <v>0</v>
      </c>
      <c r="EZ133" s="34">
        <v>0</v>
      </c>
      <c r="FA133" s="34">
        <v>1</v>
      </c>
      <c r="FB133" s="34">
        <v>1</v>
      </c>
      <c r="FC133" s="34">
        <v>0</v>
      </c>
      <c r="FD133" s="34">
        <v>0</v>
      </c>
      <c r="FE133" s="34">
        <v>0</v>
      </c>
      <c r="FF133" s="34">
        <v>1</v>
      </c>
      <c r="FG133" s="34">
        <v>1</v>
      </c>
      <c r="FH133" s="34">
        <v>0</v>
      </c>
      <c r="FI133" s="34">
        <v>0</v>
      </c>
      <c r="FJ133" s="34">
        <v>0</v>
      </c>
      <c r="FK133" s="34">
        <v>0</v>
      </c>
      <c r="FL133" s="34">
        <v>0</v>
      </c>
      <c r="FM133" s="34">
        <v>0</v>
      </c>
      <c r="FN133" s="34">
        <v>1</v>
      </c>
      <c r="FO133" s="34">
        <v>1</v>
      </c>
      <c r="FP133" s="34">
        <v>0</v>
      </c>
      <c r="FQ133" s="34">
        <v>0</v>
      </c>
      <c r="FR133" s="34">
        <v>0</v>
      </c>
      <c r="FS133" s="34">
        <v>0</v>
      </c>
      <c r="FT133" s="34">
        <v>0</v>
      </c>
      <c r="FU133" s="34">
        <v>0</v>
      </c>
      <c r="FV133" s="34">
        <v>0</v>
      </c>
      <c r="FW133" s="34">
        <v>0</v>
      </c>
      <c r="FX133" s="34">
        <v>1</v>
      </c>
      <c r="FY133" s="34">
        <v>1</v>
      </c>
      <c r="FZ133" s="34">
        <v>0</v>
      </c>
      <c r="GA133" s="34">
        <v>0</v>
      </c>
      <c r="GB133" s="34">
        <v>0</v>
      </c>
      <c r="GC133" s="34">
        <v>0</v>
      </c>
      <c r="GD133" s="34">
        <v>1</v>
      </c>
      <c r="GE133" s="34">
        <v>0</v>
      </c>
      <c r="GF133" s="34">
        <v>1</v>
      </c>
      <c r="GG133" s="34">
        <v>0</v>
      </c>
      <c r="GH133" s="34">
        <v>0</v>
      </c>
      <c r="GI133" s="34">
        <v>0</v>
      </c>
      <c r="GJ133" s="34">
        <v>0</v>
      </c>
      <c r="GK133" s="34">
        <v>0</v>
      </c>
      <c r="GL133" s="34">
        <v>0</v>
      </c>
      <c r="GM133" s="34">
        <v>0</v>
      </c>
      <c r="GN133" s="34">
        <v>0</v>
      </c>
      <c r="GO133" s="34">
        <v>0</v>
      </c>
      <c r="GP133" s="34">
        <v>0</v>
      </c>
      <c r="GQ133" s="34">
        <v>0</v>
      </c>
      <c r="GR133" s="34">
        <v>0</v>
      </c>
      <c r="GS133" s="34">
        <v>0</v>
      </c>
      <c r="GT133" s="34">
        <v>1</v>
      </c>
      <c r="GU133" s="34">
        <v>1</v>
      </c>
      <c r="GV133" s="34">
        <v>1</v>
      </c>
      <c r="GW133" s="34">
        <v>1</v>
      </c>
      <c r="GX133" s="34">
        <v>1</v>
      </c>
      <c r="GY133" s="34">
        <v>1</v>
      </c>
      <c r="GZ133" s="34">
        <v>1</v>
      </c>
      <c r="HA133" s="34">
        <v>1</v>
      </c>
      <c r="HB133" s="34">
        <v>0</v>
      </c>
      <c r="HC133" s="34">
        <v>0</v>
      </c>
      <c r="HD133" s="34">
        <v>0</v>
      </c>
      <c r="HE133" s="34">
        <v>0</v>
      </c>
      <c r="HF133" s="34">
        <v>0</v>
      </c>
      <c r="HG133" s="34">
        <v>0</v>
      </c>
      <c r="HH133" s="34">
        <v>0</v>
      </c>
      <c r="HI133" s="34">
        <v>0</v>
      </c>
      <c r="HJ133" s="34">
        <v>0</v>
      </c>
      <c r="HK133" s="34">
        <v>0</v>
      </c>
      <c r="HL133" s="34">
        <v>0</v>
      </c>
      <c r="HM133" s="34">
        <v>0</v>
      </c>
      <c r="HN133" s="34">
        <v>0</v>
      </c>
      <c r="HO133" s="34">
        <v>0</v>
      </c>
      <c r="HP133" s="34">
        <v>0</v>
      </c>
      <c r="HQ133" s="34">
        <v>0</v>
      </c>
      <c r="HR133" s="34">
        <v>0</v>
      </c>
      <c r="HS133" s="34">
        <v>0</v>
      </c>
      <c r="HT133" s="34">
        <v>0</v>
      </c>
      <c r="HU133" s="34">
        <v>0</v>
      </c>
      <c r="HV133" s="34">
        <v>0</v>
      </c>
      <c r="HW133" s="34">
        <v>0</v>
      </c>
      <c r="HX133" s="34">
        <v>1</v>
      </c>
      <c r="HY133" s="34">
        <v>0</v>
      </c>
      <c r="HZ133" s="34">
        <v>0</v>
      </c>
      <c r="IA133" s="34">
        <v>0</v>
      </c>
      <c r="IB133" s="34">
        <v>1</v>
      </c>
      <c r="IC133" s="34">
        <v>1</v>
      </c>
      <c r="ID133" s="34">
        <v>1</v>
      </c>
      <c r="IE133" s="34">
        <v>1</v>
      </c>
      <c r="IF133" s="34">
        <v>1</v>
      </c>
      <c r="IG133" s="34">
        <v>0</v>
      </c>
      <c r="IH133" s="34">
        <v>0</v>
      </c>
      <c r="II133" s="34">
        <v>0</v>
      </c>
      <c r="IJ133" s="34">
        <v>0</v>
      </c>
      <c r="IK133" s="34">
        <v>0</v>
      </c>
      <c r="IL133" s="34">
        <v>1</v>
      </c>
      <c r="IM133" s="34">
        <v>0</v>
      </c>
      <c r="IN133" s="34">
        <v>0</v>
      </c>
      <c r="IO133" s="34">
        <v>0</v>
      </c>
      <c r="IP133" s="34">
        <v>0</v>
      </c>
      <c r="IQ133" s="34">
        <v>0</v>
      </c>
      <c r="IR133" s="34">
        <v>0</v>
      </c>
      <c r="IS133" s="34">
        <v>0</v>
      </c>
      <c r="IT133" s="34">
        <v>0</v>
      </c>
      <c r="IU133" s="34">
        <v>0</v>
      </c>
      <c r="IV133" s="34">
        <v>0</v>
      </c>
      <c r="IW133" s="34">
        <v>0</v>
      </c>
      <c r="IX133" s="34">
        <v>0</v>
      </c>
      <c r="IY133" s="34">
        <v>0</v>
      </c>
      <c r="IZ133" s="34">
        <v>0</v>
      </c>
      <c r="JA133" s="34">
        <v>0</v>
      </c>
      <c r="JB133" s="34">
        <v>0</v>
      </c>
      <c r="JC133" s="34">
        <v>1</v>
      </c>
      <c r="JD133" s="34">
        <v>1</v>
      </c>
      <c r="JE133" s="34">
        <v>1</v>
      </c>
      <c r="JF133" s="34">
        <v>1</v>
      </c>
      <c r="JG133" s="34">
        <v>1</v>
      </c>
      <c r="JH133" s="46">
        <v>2</v>
      </c>
      <c r="JI133" s="46">
        <v>2</v>
      </c>
      <c r="JJ133" s="46">
        <v>1</v>
      </c>
      <c r="JK133" s="46">
        <v>2</v>
      </c>
      <c r="JL133" s="35">
        <v>1</v>
      </c>
      <c r="JM133" s="35">
        <v>2</v>
      </c>
      <c r="JN133" s="46">
        <v>1</v>
      </c>
      <c r="JO133" s="46">
        <v>1</v>
      </c>
      <c r="JP133" s="35">
        <v>1</v>
      </c>
      <c r="JQ133" s="35">
        <v>2</v>
      </c>
      <c r="JR133" s="46">
        <v>1</v>
      </c>
      <c r="JS133" s="35">
        <v>0</v>
      </c>
      <c r="JT133" s="35">
        <v>1</v>
      </c>
      <c r="JU133" s="35">
        <v>1</v>
      </c>
      <c r="JV133" s="35">
        <v>1</v>
      </c>
      <c r="JW133" s="35">
        <v>1</v>
      </c>
      <c r="JX133" s="35">
        <v>2</v>
      </c>
      <c r="JY133" s="35">
        <v>1</v>
      </c>
      <c r="JZ133" s="35">
        <v>3</v>
      </c>
      <c r="KA133" s="35">
        <v>3</v>
      </c>
      <c r="KB133" s="35">
        <v>1</v>
      </c>
      <c r="KC133" s="35">
        <v>0</v>
      </c>
      <c r="KD133" s="46">
        <v>1</v>
      </c>
      <c r="KE133" s="35">
        <v>0</v>
      </c>
      <c r="KF133" s="35">
        <v>1</v>
      </c>
      <c r="KG133" s="36">
        <v>1</v>
      </c>
      <c r="KH133" s="36">
        <v>1</v>
      </c>
      <c r="KI133" s="36">
        <v>1</v>
      </c>
      <c r="KJ133" s="36">
        <v>1</v>
      </c>
      <c r="KK133" s="36">
        <v>1</v>
      </c>
      <c r="KL133" s="36">
        <v>1</v>
      </c>
      <c r="KM133" s="36">
        <v>1</v>
      </c>
      <c r="KN133" s="36">
        <v>3</v>
      </c>
      <c r="KO133" s="36"/>
      <c r="KP133" s="36">
        <v>1</v>
      </c>
      <c r="KQ133" s="36">
        <v>1</v>
      </c>
      <c r="KR133" s="36">
        <v>1</v>
      </c>
      <c r="KS133" s="36">
        <v>1</v>
      </c>
      <c r="KT133" s="36">
        <v>1</v>
      </c>
      <c r="KU133" s="36">
        <v>0</v>
      </c>
      <c r="KV133" s="36">
        <v>3</v>
      </c>
      <c r="KW133" s="36">
        <v>0</v>
      </c>
      <c r="KX133" s="36">
        <v>3</v>
      </c>
      <c r="KY133" s="36">
        <v>0</v>
      </c>
      <c r="KZ133" s="36">
        <v>3</v>
      </c>
      <c r="LA133" s="36">
        <v>0</v>
      </c>
      <c r="LB133" s="36">
        <v>3</v>
      </c>
      <c r="LC133" s="36">
        <v>0</v>
      </c>
      <c r="LD133" s="36">
        <v>1</v>
      </c>
      <c r="LE133" s="36">
        <v>0</v>
      </c>
      <c r="LF133" s="36">
        <v>1</v>
      </c>
      <c r="LG133" s="36">
        <v>1</v>
      </c>
      <c r="LH133" s="36">
        <v>1</v>
      </c>
      <c r="LI133" s="36">
        <v>0</v>
      </c>
      <c r="LJ133" s="36">
        <v>3</v>
      </c>
      <c r="LK133" s="36">
        <v>0</v>
      </c>
      <c r="LL133" s="36">
        <v>1</v>
      </c>
      <c r="LM133" s="36">
        <v>1</v>
      </c>
      <c r="LN133" s="36">
        <v>1</v>
      </c>
      <c r="LO133" s="36">
        <v>1</v>
      </c>
      <c r="LP133" s="36">
        <v>1</v>
      </c>
      <c r="LQ133" s="36">
        <v>1</v>
      </c>
      <c r="LR133" s="36">
        <v>0</v>
      </c>
      <c r="LS133" s="36">
        <v>1</v>
      </c>
      <c r="LT133" s="36">
        <v>1</v>
      </c>
      <c r="LU133" s="36">
        <v>1</v>
      </c>
      <c r="LV133" s="36">
        <v>1</v>
      </c>
      <c r="LW133" s="36">
        <v>1</v>
      </c>
      <c r="LX133" s="36">
        <v>1</v>
      </c>
      <c r="LY133" s="36">
        <v>0</v>
      </c>
      <c r="LZ133" s="36">
        <v>1</v>
      </c>
      <c r="MA133" s="36">
        <v>1</v>
      </c>
      <c r="MB133" s="36">
        <v>1</v>
      </c>
      <c r="MC133" s="36">
        <v>1</v>
      </c>
      <c r="MD133" s="36">
        <v>1</v>
      </c>
      <c r="ME133" s="36">
        <v>2</v>
      </c>
      <c r="MF133" s="36">
        <v>1</v>
      </c>
      <c r="MG133" s="36">
        <v>1</v>
      </c>
      <c r="MH133" s="36">
        <v>1</v>
      </c>
      <c r="MI133" s="36">
        <v>1</v>
      </c>
      <c r="MJ133" s="36">
        <v>1</v>
      </c>
      <c r="MK133" s="36">
        <v>1</v>
      </c>
      <c r="ML133" s="36">
        <v>1</v>
      </c>
      <c r="MM133" s="36">
        <v>1</v>
      </c>
      <c r="MN133" s="36">
        <v>1</v>
      </c>
      <c r="MO133" s="36">
        <v>1</v>
      </c>
      <c r="MP133" s="36">
        <v>1</v>
      </c>
      <c r="MQ133" s="36">
        <v>1</v>
      </c>
      <c r="MR133" s="36">
        <v>1</v>
      </c>
      <c r="MS133" s="36">
        <v>1</v>
      </c>
      <c r="MT133" s="36">
        <v>1</v>
      </c>
      <c r="MU133" s="36">
        <v>1</v>
      </c>
      <c r="MV133" s="36">
        <v>0</v>
      </c>
      <c r="MW133" s="36">
        <v>1</v>
      </c>
      <c r="MX133" s="36"/>
      <c r="MY133" s="37">
        <v>1</v>
      </c>
      <c r="MZ133" s="37">
        <v>1</v>
      </c>
      <c r="NA133" s="37">
        <v>1</v>
      </c>
      <c r="NB133" s="37">
        <v>1</v>
      </c>
      <c r="NC133" s="37">
        <v>1</v>
      </c>
      <c r="ND133" s="37">
        <v>1</v>
      </c>
      <c r="NE133" s="46">
        <v>1</v>
      </c>
      <c r="NF133" s="46">
        <v>1</v>
      </c>
      <c r="NG133" s="37">
        <v>0</v>
      </c>
      <c r="NH133" s="37">
        <v>1</v>
      </c>
      <c r="NI133" s="37">
        <v>1</v>
      </c>
      <c r="NJ133" s="37">
        <v>0</v>
      </c>
    </row>
    <row r="134" spans="1:374" x14ac:dyDescent="0.25">
      <c r="A134" s="2">
        <v>198</v>
      </c>
      <c r="B134" s="2" t="s">
        <v>114</v>
      </c>
      <c r="C134" s="31">
        <v>44078.645833333336</v>
      </c>
      <c r="D134" s="32" t="s">
        <v>249</v>
      </c>
      <c r="E134" s="32" t="s">
        <v>645</v>
      </c>
      <c r="F134" s="32" t="s">
        <v>646</v>
      </c>
      <c r="G134" s="32" t="s">
        <v>647</v>
      </c>
      <c r="H134" s="33" t="s">
        <v>119</v>
      </c>
      <c r="I134" s="33" t="s">
        <v>136</v>
      </c>
      <c r="J134" s="33" t="s">
        <v>648</v>
      </c>
      <c r="K134" s="33">
        <v>1</v>
      </c>
      <c r="L134" s="33">
        <v>162</v>
      </c>
      <c r="M134" s="33">
        <v>7</v>
      </c>
      <c r="N134" s="33"/>
      <c r="O134" s="33"/>
      <c r="P134" s="33"/>
      <c r="Q134" s="33"/>
      <c r="R134" s="33"/>
      <c r="S134" s="33"/>
      <c r="T134" s="33">
        <v>1</v>
      </c>
      <c r="U134" s="33"/>
      <c r="V134" s="33"/>
      <c r="W134" s="33"/>
      <c r="X134" s="33"/>
      <c r="Y134" s="33"/>
      <c r="Z134" s="33"/>
      <c r="AA134" s="33"/>
      <c r="AB134" s="33"/>
      <c r="AC134" s="33"/>
      <c r="AD134" s="33"/>
      <c r="AE134" s="33"/>
      <c r="AF134" s="33"/>
      <c r="AG134" s="33"/>
      <c r="AH134" s="33"/>
      <c r="AI134" s="33"/>
      <c r="AJ134" s="33"/>
      <c r="AK134" s="33"/>
      <c r="AL134" s="33"/>
      <c r="AM134" s="33"/>
      <c r="AN134" s="33"/>
      <c r="AO134" s="33"/>
      <c r="AP134" s="33"/>
      <c r="AQ134" s="33"/>
      <c r="AR134" s="33"/>
      <c r="AS134" s="33"/>
      <c r="AT134" s="33"/>
      <c r="AU134" s="33">
        <v>6</v>
      </c>
      <c r="AV134" s="33"/>
      <c r="AW134" s="33">
        <v>2</v>
      </c>
      <c r="AX134" s="33">
        <v>2</v>
      </c>
      <c r="AY134" s="33">
        <v>1</v>
      </c>
      <c r="AZ134" s="34">
        <v>1</v>
      </c>
      <c r="BA134" s="34">
        <v>1</v>
      </c>
      <c r="BB134" s="34">
        <v>0</v>
      </c>
      <c r="BC134" s="34">
        <v>0</v>
      </c>
      <c r="BD134" s="34">
        <v>0</v>
      </c>
      <c r="BE134" s="34">
        <v>0</v>
      </c>
      <c r="BF134" s="34">
        <v>0</v>
      </c>
      <c r="BG134" s="34">
        <v>0</v>
      </c>
      <c r="BH134" s="34">
        <v>0</v>
      </c>
      <c r="BI134" s="34">
        <v>0</v>
      </c>
      <c r="BJ134" s="34">
        <v>0</v>
      </c>
      <c r="BK134" s="34">
        <v>0</v>
      </c>
      <c r="BL134" s="34">
        <v>1</v>
      </c>
      <c r="BM134" s="34"/>
      <c r="BN134" s="34">
        <v>0</v>
      </c>
      <c r="BO134" s="34">
        <v>0</v>
      </c>
      <c r="BP134" s="34">
        <v>0</v>
      </c>
      <c r="BQ134" s="34">
        <v>0</v>
      </c>
      <c r="BR134" s="34">
        <v>0</v>
      </c>
      <c r="BS134" s="34">
        <v>0</v>
      </c>
      <c r="BT134" s="34">
        <v>0</v>
      </c>
      <c r="BU134" s="34">
        <v>0</v>
      </c>
      <c r="BV134" s="34">
        <v>0</v>
      </c>
      <c r="BW134" s="34">
        <v>1</v>
      </c>
      <c r="BX134" s="34">
        <v>0</v>
      </c>
      <c r="BY134" s="34">
        <v>0</v>
      </c>
      <c r="BZ134" s="34">
        <v>0</v>
      </c>
      <c r="CA134" s="34">
        <v>0</v>
      </c>
      <c r="CB134" s="34">
        <v>0</v>
      </c>
      <c r="CC134" s="34">
        <v>1</v>
      </c>
      <c r="CD134" s="34">
        <v>0</v>
      </c>
      <c r="CE134" s="34">
        <v>0</v>
      </c>
      <c r="CF134" s="34">
        <v>0</v>
      </c>
      <c r="CG134" s="34">
        <v>0</v>
      </c>
      <c r="CH134" s="34">
        <v>1</v>
      </c>
      <c r="CI134" s="34">
        <v>0</v>
      </c>
      <c r="CJ134" s="34">
        <v>0</v>
      </c>
      <c r="CK134" s="34">
        <v>0</v>
      </c>
      <c r="CL134" s="34">
        <v>0</v>
      </c>
      <c r="CM134" s="34">
        <v>0</v>
      </c>
      <c r="CN134" s="34">
        <v>0</v>
      </c>
      <c r="CO134" s="34">
        <v>0</v>
      </c>
      <c r="CP134" s="34">
        <v>0</v>
      </c>
      <c r="CQ134" s="34">
        <v>0</v>
      </c>
      <c r="CR134" s="34">
        <v>0</v>
      </c>
      <c r="CS134" s="34">
        <v>1</v>
      </c>
      <c r="CT134" s="34">
        <v>0</v>
      </c>
      <c r="CU134" s="34">
        <v>0</v>
      </c>
      <c r="CV134" s="34">
        <v>0</v>
      </c>
      <c r="CW134" s="34">
        <v>0</v>
      </c>
      <c r="CX134" s="34">
        <v>0</v>
      </c>
      <c r="CY134" s="34">
        <v>5</v>
      </c>
      <c r="CZ134" s="34">
        <v>0</v>
      </c>
      <c r="DA134" s="34">
        <v>0</v>
      </c>
      <c r="DB134" s="34"/>
      <c r="DC134" s="34">
        <v>0</v>
      </c>
      <c r="DD134" s="34">
        <v>0</v>
      </c>
      <c r="DE134" s="34">
        <v>7</v>
      </c>
      <c r="DF134" s="34">
        <v>0</v>
      </c>
      <c r="DG134" s="34">
        <v>0</v>
      </c>
      <c r="DH134" s="34"/>
      <c r="DI134" s="34"/>
      <c r="DJ134" s="34"/>
      <c r="DK134" s="34"/>
      <c r="DL134" s="34"/>
      <c r="DM134" s="34"/>
      <c r="DN134" s="34"/>
      <c r="DO134" s="34"/>
      <c r="DP134" s="34">
        <v>1</v>
      </c>
      <c r="DQ134" s="34">
        <v>1</v>
      </c>
      <c r="DR134" s="34">
        <v>1</v>
      </c>
      <c r="DS134" s="34">
        <v>1</v>
      </c>
      <c r="DT134" s="34">
        <v>1</v>
      </c>
      <c r="DU134" s="34">
        <v>0</v>
      </c>
      <c r="DV134" s="34">
        <v>0</v>
      </c>
      <c r="DW134" s="34">
        <v>0</v>
      </c>
      <c r="DX134" s="34">
        <v>0</v>
      </c>
      <c r="DY134" s="34">
        <v>0</v>
      </c>
      <c r="DZ134" s="34">
        <v>1</v>
      </c>
      <c r="EA134" s="34">
        <v>0</v>
      </c>
      <c r="EB134" s="34">
        <v>0</v>
      </c>
      <c r="EC134" s="34">
        <v>1</v>
      </c>
      <c r="ED134" s="34">
        <v>1</v>
      </c>
      <c r="EE134" s="34">
        <v>1</v>
      </c>
      <c r="EF134" s="34">
        <v>0</v>
      </c>
      <c r="EG134" s="34">
        <v>0</v>
      </c>
      <c r="EH134" s="34">
        <v>0</v>
      </c>
      <c r="EI134" s="34">
        <v>0</v>
      </c>
      <c r="EJ134" s="34">
        <v>0</v>
      </c>
      <c r="EK134" s="34">
        <v>0</v>
      </c>
      <c r="EL134" s="34">
        <v>0</v>
      </c>
      <c r="EM134" s="34"/>
      <c r="EN134" s="34">
        <v>0</v>
      </c>
      <c r="EO134" s="34">
        <v>0</v>
      </c>
      <c r="EP134" s="34">
        <v>0</v>
      </c>
      <c r="EQ134" s="34">
        <v>0</v>
      </c>
      <c r="ER134" s="34">
        <v>0</v>
      </c>
      <c r="ES134" s="34">
        <v>0</v>
      </c>
      <c r="ET134" s="34">
        <v>0</v>
      </c>
      <c r="EU134" s="34">
        <v>0</v>
      </c>
      <c r="EV134" s="34">
        <v>0</v>
      </c>
      <c r="EW134" s="34">
        <v>0</v>
      </c>
      <c r="EX134" s="34">
        <v>0</v>
      </c>
      <c r="EY134" s="34">
        <v>0</v>
      </c>
      <c r="EZ134" s="34">
        <v>0</v>
      </c>
      <c r="FA134" s="34">
        <v>1</v>
      </c>
      <c r="FB134" s="34">
        <v>0</v>
      </c>
      <c r="FC134" s="34">
        <v>0</v>
      </c>
      <c r="FD134" s="34">
        <v>0</v>
      </c>
      <c r="FE134" s="34">
        <v>0</v>
      </c>
      <c r="FF134" s="34">
        <v>0</v>
      </c>
      <c r="FG134" s="34">
        <v>1</v>
      </c>
      <c r="FH134" s="34">
        <v>0</v>
      </c>
      <c r="FI134" s="34">
        <v>0</v>
      </c>
      <c r="FJ134" s="34">
        <v>0</v>
      </c>
      <c r="FK134" s="34">
        <v>0</v>
      </c>
      <c r="FL134" s="34">
        <v>1</v>
      </c>
      <c r="FM134" s="34">
        <v>0</v>
      </c>
      <c r="FN134" s="34">
        <v>1</v>
      </c>
      <c r="FO134" s="34">
        <v>1</v>
      </c>
      <c r="FP134" s="34">
        <v>0</v>
      </c>
      <c r="FQ134" s="34">
        <v>0</v>
      </c>
      <c r="FR134" s="34">
        <v>0</v>
      </c>
      <c r="FS134" s="34">
        <v>0</v>
      </c>
      <c r="FT134" s="34">
        <v>0</v>
      </c>
      <c r="FU134" s="34">
        <v>0</v>
      </c>
      <c r="FV134" s="34">
        <v>0</v>
      </c>
      <c r="FW134" s="34">
        <v>0</v>
      </c>
      <c r="FX134" s="34">
        <v>1</v>
      </c>
      <c r="FY134" s="34">
        <v>1</v>
      </c>
      <c r="FZ134" s="34">
        <v>0</v>
      </c>
      <c r="GA134" s="34">
        <v>0</v>
      </c>
      <c r="GB134" s="34">
        <v>0</v>
      </c>
      <c r="GC134" s="34">
        <v>0</v>
      </c>
      <c r="GD134" s="34">
        <v>1</v>
      </c>
      <c r="GE134" s="34">
        <v>0</v>
      </c>
      <c r="GF134" s="34">
        <v>0</v>
      </c>
      <c r="GG134" s="34">
        <v>0</v>
      </c>
      <c r="GH134" s="34">
        <v>0</v>
      </c>
      <c r="GI134" s="34">
        <v>0</v>
      </c>
      <c r="GJ134" s="34">
        <v>0</v>
      </c>
      <c r="GK134" s="34">
        <v>1</v>
      </c>
      <c r="GL134" s="34">
        <v>1</v>
      </c>
      <c r="GM134" s="34">
        <v>0</v>
      </c>
      <c r="GN134" s="34">
        <v>1</v>
      </c>
      <c r="GO134" s="34">
        <v>1</v>
      </c>
      <c r="GP134" s="34">
        <v>1</v>
      </c>
      <c r="GQ134" s="34">
        <v>0</v>
      </c>
      <c r="GR134" s="34">
        <v>0</v>
      </c>
      <c r="GS134" s="34">
        <v>0</v>
      </c>
      <c r="GT134" s="34">
        <v>1</v>
      </c>
      <c r="GU134" s="34">
        <v>1</v>
      </c>
      <c r="GV134" s="34">
        <v>1</v>
      </c>
      <c r="GW134" s="34">
        <v>1</v>
      </c>
      <c r="GX134" s="34">
        <v>1</v>
      </c>
      <c r="GY134" s="34">
        <v>1</v>
      </c>
      <c r="GZ134" s="34">
        <v>1</v>
      </c>
      <c r="HA134" s="34">
        <v>1</v>
      </c>
      <c r="HB134" s="34">
        <v>0</v>
      </c>
      <c r="HC134" s="34">
        <v>0</v>
      </c>
      <c r="HD134" s="34">
        <v>0</v>
      </c>
      <c r="HE134" s="34">
        <v>0</v>
      </c>
      <c r="HF134" s="34">
        <v>0</v>
      </c>
      <c r="HG134" s="34">
        <v>0</v>
      </c>
      <c r="HH134" s="34">
        <v>0</v>
      </c>
      <c r="HI134" s="34">
        <v>0</v>
      </c>
      <c r="HJ134" s="34">
        <v>0</v>
      </c>
      <c r="HK134" s="34">
        <v>0</v>
      </c>
      <c r="HL134" s="34">
        <v>0</v>
      </c>
      <c r="HM134" s="34">
        <v>0</v>
      </c>
      <c r="HN134" s="34">
        <v>0</v>
      </c>
      <c r="HO134" s="34">
        <v>0</v>
      </c>
      <c r="HP134" s="34">
        <v>0</v>
      </c>
      <c r="HQ134" s="34">
        <v>0</v>
      </c>
      <c r="HR134" s="34">
        <v>0</v>
      </c>
      <c r="HS134" s="34">
        <v>0</v>
      </c>
      <c r="HT134" s="34">
        <v>0</v>
      </c>
      <c r="HU134" s="34">
        <v>0</v>
      </c>
      <c r="HV134" s="34">
        <v>0</v>
      </c>
      <c r="HW134" s="34">
        <v>0</v>
      </c>
      <c r="HX134" s="34">
        <v>1</v>
      </c>
      <c r="HY134" s="34">
        <v>0</v>
      </c>
      <c r="HZ134" s="34">
        <v>0</v>
      </c>
      <c r="IA134" s="34">
        <v>0</v>
      </c>
      <c r="IB134" s="34">
        <v>0</v>
      </c>
      <c r="IC134" s="34">
        <v>1</v>
      </c>
      <c r="ID134" s="34">
        <v>1</v>
      </c>
      <c r="IE134" s="34">
        <v>1</v>
      </c>
      <c r="IF134" s="34">
        <v>1</v>
      </c>
      <c r="IG134" s="34">
        <v>0</v>
      </c>
      <c r="IH134" s="34">
        <v>0</v>
      </c>
      <c r="II134" s="34">
        <v>0</v>
      </c>
      <c r="IJ134" s="34">
        <v>0</v>
      </c>
      <c r="IK134" s="34">
        <v>0</v>
      </c>
      <c r="IL134" s="34">
        <v>1</v>
      </c>
      <c r="IM134" s="34">
        <v>0</v>
      </c>
      <c r="IN134" s="34">
        <v>0</v>
      </c>
      <c r="IO134" s="34">
        <v>0</v>
      </c>
      <c r="IP134" s="34">
        <v>0</v>
      </c>
      <c r="IQ134" s="34">
        <v>0</v>
      </c>
      <c r="IR134" s="34">
        <v>0</v>
      </c>
      <c r="IS134" s="34">
        <v>0</v>
      </c>
      <c r="IT134" s="34">
        <v>0</v>
      </c>
      <c r="IU134" s="34">
        <v>0</v>
      </c>
      <c r="IV134" s="34">
        <v>0</v>
      </c>
      <c r="IW134" s="34">
        <v>0</v>
      </c>
      <c r="IX134" s="34">
        <v>0</v>
      </c>
      <c r="IY134" s="34">
        <v>0</v>
      </c>
      <c r="IZ134" s="34">
        <v>0</v>
      </c>
      <c r="JA134" s="34">
        <v>0</v>
      </c>
      <c r="JB134" s="34">
        <v>0</v>
      </c>
      <c r="JC134" s="34">
        <v>1</v>
      </c>
      <c r="JD134" s="34">
        <v>2</v>
      </c>
      <c r="JE134" s="34">
        <v>1</v>
      </c>
      <c r="JF134" s="34">
        <v>1</v>
      </c>
      <c r="JG134" s="34">
        <v>1</v>
      </c>
      <c r="JH134" s="46">
        <v>1</v>
      </c>
      <c r="JI134" s="46">
        <v>2</v>
      </c>
      <c r="JJ134" s="46">
        <v>1</v>
      </c>
      <c r="JK134" s="46">
        <v>2</v>
      </c>
      <c r="JL134" s="35">
        <v>1</v>
      </c>
      <c r="JM134" s="35">
        <v>1</v>
      </c>
      <c r="JN134" s="46">
        <v>1</v>
      </c>
      <c r="JO134" s="46">
        <v>2</v>
      </c>
      <c r="JP134" s="35">
        <v>1</v>
      </c>
      <c r="JQ134" s="35">
        <v>1</v>
      </c>
      <c r="JR134" s="46">
        <v>1</v>
      </c>
      <c r="JS134" s="35">
        <v>0</v>
      </c>
      <c r="JT134" s="35">
        <v>3</v>
      </c>
      <c r="JU134" s="35">
        <v>3</v>
      </c>
      <c r="JV134" s="35">
        <v>1</v>
      </c>
      <c r="JW134" s="35">
        <v>1</v>
      </c>
      <c r="JX134" s="35">
        <v>1</v>
      </c>
      <c r="JY134" s="35">
        <v>1</v>
      </c>
      <c r="JZ134" s="35">
        <v>3</v>
      </c>
      <c r="KA134" s="35">
        <v>3</v>
      </c>
      <c r="KB134" s="35">
        <v>1</v>
      </c>
      <c r="KC134" s="35">
        <v>0</v>
      </c>
      <c r="KD134" s="46">
        <v>1</v>
      </c>
      <c r="KE134" s="35">
        <v>1</v>
      </c>
      <c r="KF134" s="35">
        <v>1</v>
      </c>
      <c r="KG134" s="36">
        <v>1</v>
      </c>
      <c r="KH134" s="36">
        <v>1</v>
      </c>
      <c r="KI134" s="36">
        <v>1</v>
      </c>
      <c r="KJ134" s="36">
        <v>1</v>
      </c>
      <c r="KK134" s="36">
        <v>1</v>
      </c>
      <c r="KL134" s="36">
        <v>1</v>
      </c>
      <c r="KM134" s="36">
        <v>1</v>
      </c>
      <c r="KN134" s="36">
        <v>3</v>
      </c>
      <c r="KO134" s="36"/>
      <c r="KP134" s="36">
        <v>3</v>
      </c>
      <c r="KQ134" s="36">
        <v>1</v>
      </c>
      <c r="KR134" s="36">
        <v>1</v>
      </c>
      <c r="KS134" s="36">
        <v>1</v>
      </c>
      <c r="KT134" s="36">
        <v>1</v>
      </c>
      <c r="KU134" s="36">
        <v>0</v>
      </c>
      <c r="KV134" s="36">
        <v>3</v>
      </c>
      <c r="KW134" s="36">
        <v>0</v>
      </c>
      <c r="KX134" s="36">
        <v>1</v>
      </c>
      <c r="KY134" s="36">
        <v>0</v>
      </c>
      <c r="KZ134" s="36">
        <v>3</v>
      </c>
      <c r="LA134" s="36">
        <v>0</v>
      </c>
      <c r="LB134" s="36">
        <v>3</v>
      </c>
      <c r="LC134" s="36">
        <v>0</v>
      </c>
      <c r="LD134" s="36">
        <v>3</v>
      </c>
      <c r="LE134" s="36">
        <v>0</v>
      </c>
      <c r="LF134" s="36">
        <v>3</v>
      </c>
      <c r="LG134" s="36">
        <v>2</v>
      </c>
      <c r="LH134" s="36">
        <v>1</v>
      </c>
      <c r="LI134" s="36">
        <v>0</v>
      </c>
      <c r="LJ134" s="36">
        <v>3</v>
      </c>
      <c r="LK134" s="36">
        <v>0</v>
      </c>
      <c r="LL134" s="36">
        <v>1</v>
      </c>
      <c r="LM134" s="36">
        <v>1</v>
      </c>
      <c r="LN134" s="36">
        <v>1</v>
      </c>
      <c r="LO134" s="36">
        <v>1</v>
      </c>
      <c r="LP134" s="36">
        <v>1</v>
      </c>
      <c r="LQ134" s="36">
        <v>1</v>
      </c>
      <c r="LR134" s="36">
        <v>0</v>
      </c>
      <c r="LS134" s="36">
        <v>1</v>
      </c>
      <c r="LT134" s="36">
        <v>1</v>
      </c>
      <c r="LU134" s="36">
        <v>1</v>
      </c>
      <c r="LV134" s="36">
        <v>1</v>
      </c>
      <c r="LW134" s="36">
        <v>1</v>
      </c>
      <c r="LX134" s="36">
        <v>1</v>
      </c>
      <c r="LY134" s="36">
        <v>0</v>
      </c>
      <c r="LZ134" s="36">
        <v>1</v>
      </c>
      <c r="MA134" s="36">
        <v>1</v>
      </c>
      <c r="MB134" s="36">
        <v>2</v>
      </c>
      <c r="MC134" s="36">
        <v>2</v>
      </c>
      <c r="MD134" s="36">
        <v>1</v>
      </c>
      <c r="ME134" s="36">
        <v>1</v>
      </c>
      <c r="MF134" s="36">
        <v>1</v>
      </c>
      <c r="MG134" s="36">
        <v>1</v>
      </c>
      <c r="MH134" s="36">
        <v>1</v>
      </c>
      <c r="MI134" s="36">
        <v>1</v>
      </c>
      <c r="MJ134" s="36">
        <v>1</v>
      </c>
      <c r="MK134" s="36">
        <v>1</v>
      </c>
      <c r="ML134" s="36">
        <v>2</v>
      </c>
      <c r="MM134" s="36">
        <v>1</v>
      </c>
      <c r="MN134" s="36">
        <v>1</v>
      </c>
      <c r="MO134" s="36">
        <v>1</v>
      </c>
      <c r="MP134" s="36">
        <v>0</v>
      </c>
      <c r="MQ134" s="36">
        <v>1</v>
      </c>
      <c r="MR134" s="36">
        <v>1</v>
      </c>
      <c r="MS134" s="36">
        <v>1</v>
      </c>
      <c r="MT134" s="36">
        <v>1</v>
      </c>
      <c r="MU134" s="36">
        <v>1</v>
      </c>
      <c r="MV134" s="36">
        <v>0</v>
      </c>
      <c r="MW134" s="36">
        <v>1</v>
      </c>
      <c r="MX134" s="36"/>
      <c r="MY134" s="37">
        <v>1</v>
      </c>
      <c r="MZ134" s="37">
        <v>1</v>
      </c>
      <c r="NA134" s="37">
        <v>1</v>
      </c>
      <c r="NB134" s="37">
        <v>1</v>
      </c>
      <c r="NC134" s="37">
        <v>1</v>
      </c>
      <c r="ND134" s="37">
        <v>0</v>
      </c>
      <c r="NE134" s="46">
        <v>0</v>
      </c>
      <c r="NF134" s="46">
        <v>1</v>
      </c>
      <c r="NG134" s="37">
        <v>0</v>
      </c>
      <c r="NH134" s="37">
        <v>1</v>
      </c>
      <c r="NI134" s="37">
        <v>1</v>
      </c>
      <c r="NJ134" s="37">
        <v>1</v>
      </c>
    </row>
    <row r="135" spans="1:374" x14ac:dyDescent="0.25">
      <c r="A135" s="2">
        <v>199</v>
      </c>
      <c r="B135" s="2" t="s">
        <v>114</v>
      </c>
      <c r="C135" s="31">
        <v>44089.617361111108</v>
      </c>
      <c r="D135" s="32" t="s">
        <v>354</v>
      </c>
      <c r="E135" s="32" t="s">
        <v>522</v>
      </c>
      <c r="F135" s="32" t="s">
        <v>523</v>
      </c>
      <c r="G135" s="32" t="s">
        <v>649</v>
      </c>
      <c r="H135" s="33" t="s">
        <v>230</v>
      </c>
      <c r="I135" s="33" t="s">
        <v>330</v>
      </c>
      <c r="J135" s="33" t="s">
        <v>650</v>
      </c>
      <c r="K135" s="33">
        <v>1</v>
      </c>
      <c r="L135" s="33">
        <v>98</v>
      </c>
      <c r="M135" s="33">
        <v>5</v>
      </c>
      <c r="N135" s="33"/>
      <c r="O135" s="33"/>
      <c r="P135" s="33"/>
      <c r="Q135" s="33"/>
      <c r="R135" s="33">
        <v>1</v>
      </c>
      <c r="S135" s="33"/>
      <c r="T135" s="33"/>
      <c r="U135" s="33"/>
      <c r="V135" s="33"/>
      <c r="W135" s="33"/>
      <c r="X135" s="33"/>
      <c r="Y135" s="33"/>
      <c r="Z135" s="33"/>
      <c r="AA135" s="33"/>
      <c r="AB135" s="33"/>
      <c r="AC135" s="33"/>
      <c r="AD135" s="33"/>
      <c r="AE135" s="33"/>
      <c r="AF135" s="33"/>
      <c r="AG135" s="33"/>
      <c r="AH135" s="33"/>
      <c r="AI135" s="33"/>
      <c r="AJ135" s="33"/>
      <c r="AK135" s="33"/>
      <c r="AL135" s="33"/>
      <c r="AM135" s="33"/>
      <c r="AN135" s="33">
        <v>7</v>
      </c>
      <c r="AO135" s="33"/>
      <c r="AP135" s="33"/>
      <c r="AQ135" s="33"/>
      <c r="AR135" s="33"/>
      <c r="AS135" s="33"/>
      <c r="AT135" s="33"/>
      <c r="AU135" s="33"/>
      <c r="AV135" s="33"/>
      <c r="AW135" s="33">
        <v>1</v>
      </c>
      <c r="AX135" s="33">
        <v>1</v>
      </c>
      <c r="AY135" s="33">
        <v>0</v>
      </c>
      <c r="AZ135" s="34">
        <v>1</v>
      </c>
      <c r="BA135" s="34">
        <v>1</v>
      </c>
      <c r="BB135" s="34">
        <v>0</v>
      </c>
      <c r="BC135" s="34">
        <v>0</v>
      </c>
      <c r="BD135" s="34">
        <v>0</v>
      </c>
      <c r="BE135" s="34">
        <v>0</v>
      </c>
      <c r="BF135" s="34">
        <v>0</v>
      </c>
      <c r="BG135" s="34">
        <v>0</v>
      </c>
      <c r="BH135" s="34">
        <v>0</v>
      </c>
      <c r="BI135" s="34">
        <v>0</v>
      </c>
      <c r="BJ135" s="34">
        <v>0</v>
      </c>
      <c r="BK135" s="34">
        <v>1</v>
      </c>
      <c r="BL135" s="34">
        <v>0</v>
      </c>
      <c r="BM135" s="34"/>
      <c r="BN135" s="34">
        <v>0</v>
      </c>
      <c r="BO135" s="34">
        <v>0</v>
      </c>
      <c r="BP135" s="34">
        <v>0</v>
      </c>
      <c r="BQ135" s="34">
        <v>0</v>
      </c>
      <c r="BR135" s="34">
        <v>0</v>
      </c>
      <c r="BS135" s="34">
        <v>0</v>
      </c>
      <c r="BT135" s="34">
        <v>0</v>
      </c>
      <c r="BU135" s="34">
        <v>0</v>
      </c>
      <c r="BV135" s="34">
        <v>0</v>
      </c>
      <c r="BW135" s="34">
        <v>0</v>
      </c>
      <c r="BX135" s="34">
        <v>0</v>
      </c>
      <c r="BY135" s="34">
        <v>0</v>
      </c>
      <c r="BZ135" s="34">
        <v>0</v>
      </c>
      <c r="CA135" s="34">
        <v>0</v>
      </c>
      <c r="CB135" s="34">
        <v>0</v>
      </c>
      <c r="CC135" s="34">
        <v>0</v>
      </c>
      <c r="CD135" s="34">
        <v>0</v>
      </c>
      <c r="CE135" s="34">
        <v>0</v>
      </c>
      <c r="CF135" s="34">
        <v>0</v>
      </c>
      <c r="CG135" s="34">
        <v>0</v>
      </c>
      <c r="CH135" s="34">
        <v>0</v>
      </c>
      <c r="CI135" s="34">
        <v>0</v>
      </c>
      <c r="CJ135" s="34">
        <v>0</v>
      </c>
      <c r="CK135" s="34">
        <v>0</v>
      </c>
      <c r="CL135" s="34">
        <v>0</v>
      </c>
      <c r="CM135" s="34">
        <v>0</v>
      </c>
      <c r="CN135" s="34">
        <v>0</v>
      </c>
      <c r="CO135" s="34">
        <v>0</v>
      </c>
      <c r="CP135" s="34">
        <v>0</v>
      </c>
      <c r="CQ135" s="34">
        <v>0</v>
      </c>
      <c r="CR135" s="34">
        <v>0</v>
      </c>
      <c r="CS135" s="34">
        <v>1</v>
      </c>
      <c r="CT135" s="34">
        <v>2</v>
      </c>
      <c r="CU135" s="34">
        <v>0</v>
      </c>
      <c r="CV135" s="34">
        <v>0</v>
      </c>
      <c r="CW135" s="34">
        <v>0</v>
      </c>
      <c r="CX135" s="34">
        <v>0</v>
      </c>
      <c r="CY135" s="34">
        <v>1</v>
      </c>
      <c r="CZ135" s="34">
        <v>0</v>
      </c>
      <c r="DA135" s="34">
        <v>0</v>
      </c>
      <c r="DB135" s="34"/>
      <c r="DC135" s="34">
        <v>0</v>
      </c>
      <c r="DD135" s="34">
        <v>0</v>
      </c>
      <c r="DE135" s="34">
        <v>2</v>
      </c>
      <c r="DF135" s="34">
        <v>0</v>
      </c>
      <c r="DG135" s="34">
        <v>0</v>
      </c>
      <c r="DH135" s="34"/>
      <c r="DI135" s="34"/>
      <c r="DJ135" s="34"/>
      <c r="DK135" s="34"/>
      <c r="DL135" s="34"/>
      <c r="DM135" s="34"/>
      <c r="DN135" s="34"/>
      <c r="DO135" s="34"/>
      <c r="DP135" s="34">
        <v>1</v>
      </c>
      <c r="DQ135" s="34">
        <v>1</v>
      </c>
      <c r="DR135" s="34">
        <v>1</v>
      </c>
      <c r="DS135" s="34">
        <v>1</v>
      </c>
      <c r="DT135" s="34">
        <v>0</v>
      </c>
      <c r="DU135" s="34">
        <v>1</v>
      </c>
      <c r="DV135" s="34">
        <v>0</v>
      </c>
      <c r="DW135" s="34">
        <v>0</v>
      </c>
      <c r="DX135" s="34">
        <v>0</v>
      </c>
      <c r="DY135" s="34">
        <v>1</v>
      </c>
      <c r="DZ135" s="34">
        <v>1</v>
      </c>
      <c r="EA135" s="34">
        <v>0</v>
      </c>
      <c r="EB135" s="34">
        <v>0</v>
      </c>
      <c r="EC135" s="34">
        <v>1</v>
      </c>
      <c r="ED135" s="34">
        <v>1</v>
      </c>
      <c r="EE135" s="34">
        <v>1</v>
      </c>
      <c r="EF135" s="34">
        <v>0</v>
      </c>
      <c r="EG135" s="34">
        <v>0</v>
      </c>
      <c r="EH135" s="34">
        <v>0</v>
      </c>
      <c r="EI135" s="34">
        <v>0</v>
      </c>
      <c r="EJ135" s="34">
        <v>1</v>
      </c>
      <c r="EK135" s="34">
        <v>0</v>
      </c>
      <c r="EL135" s="34">
        <v>0</v>
      </c>
      <c r="EM135" s="34"/>
      <c r="EN135" s="34">
        <v>0</v>
      </c>
      <c r="EO135" s="34">
        <v>0</v>
      </c>
      <c r="EP135" s="34">
        <v>0</v>
      </c>
      <c r="EQ135" s="34">
        <v>0</v>
      </c>
      <c r="ER135" s="34">
        <v>0</v>
      </c>
      <c r="ES135" s="34">
        <v>0</v>
      </c>
      <c r="ET135" s="34">
        <v>0</v>
      </c>
      <c r="EU135" s="34">
        <v>0</v>
      </c>
      <c r="EV135" s="34">
        <v>0</v>
      </c>
      <c r="EW135" s="34">
        <v>0</v>
      </c>
      <c r="EX135" s="34">
        <v>0</v>
      </c>
      <c r="EY135" s="34">
        <v>0</v>
      </c>
      <c r="EZ135" s="34">
        <v>0</v>
      </c>
      <c r="FA135" s="34">
        <v>1</v>
      </c>
      <c r="FB135" s="34">
        <v>1</v>
      </c>
      <c r="FC135" s="34">
        <v>0</v>
      </c>
      <c r="FD135" s="34">
        <v>0</v>
      </c>
      <c r="FE135" s="34">
        <v>0</v>
      </c>
      <c r="FF135" s="34">
        <v>0</v>
      </c>
      <c r="FG135" s="34">
        <v>0</v>
      </c>
      <c r="FH135" s="34">
        <v>0</v>
      </c>
      <c r="FI135" s="34">
        <v>0</v>
      </c>
      <c r="FJ135" s="34">
        <v>0</v>
      </c>
      <c r="FK135" s="34">
        <v>0</v>
      </c>
      <c r="FL135" s="34">
        <v>1</v>
      </c>
      <c r="FM135" s="34">
        <v>0</v>
      </c>
      <c r="FN135" s="34">
        <v>0</v>
      </c>
      <c r="FO135" s="34">
        <v>0</v>
      </c>
      <c r="FP135" s="34">
        <v>0</v>
      </c>
      <c r="FQ135" s="34">
        <v>0</v>
      </c>
      <c r="FR135" s="34">
        <v>0</v>
      </c>
      <c r="FS135" s="34">
        <v>0</v>
      </c>
      <c r="FT135" s="34">
        <v>0</v>
      </c>
      <c r="FU135" s="34">
        <v>0</v>
      </c>
      <c r="FV135" s="34">
        <v>0</v>
      </c>
      <c r="FW135" s="34">
        <v>1</v>
      </c>
      <c r="FX135" s="34">
        <v>1</v>
      </c>
      <c r="FY135" s="34">
        <v>1</v>
      </c>
      <c r="FZ135" s="34">
        <v>0</v>
      </c>
      <c r="GA135" s="34">
        <v>0</v>
      </c>
      <c r="GB135" s="34">
        <v>0</v>
      </c>
      <c r="GC135" s="34">
        <v>0</v>
      </c>
      <c r="GD135" s="34">
        <v>1</v>
      </c>
      <c r="GE135" s="34">
        <v>0</v>
      </c>
      <c r="GF135" s="34">
        <v>1</v>
      </c>
      <c r="GG135" s="34">
        <v>0</v>
      </c>
      <c r="GH135" s="34">
        <v>0</v>
      </c>
      <c r="GI135" s="34">
        <v>1</v>
      </c>
      <c r="GJ135" s="34">
        <v>0</v>
      </c>
      <c r="GK135" s="34">
        <v>0</v>
      </c>
      <c r="GL135" s="34">
        <v>0</v>
      </c>
      <c r="GM135" s="34">
        <v>0</v>
      </c>
      <c r="GN135" s="34">
        <v>0</v>
      </c>
      <c r="GO135" s="34">
        <v>0</v>
      </c>
      <c r="GP135" s="34">
        <v>0</v>
      </c>
      <c r="GQ135" s="34">
        <v>0</v>
      </c>
      <c r="GR135" s="34">
        <v>0</v>
      </c>
      <c r="GS135" s="34">
        <v>0</v>
      </c>
      <c r="GT135" s="34">
        <v>1</v>
      </c>
      <c r="GU135" s="34">
        <v>1</v>
      </c>
      <c r="GV135" s="34">
        <v>1</v>
      </c>
      <c r="GW135" s="34">
        <v>1</v>
      </c>
      <c r="GX135" s="34">
        <v>1</v>
      </c>
      <c r="GY135" s="34">
        <v>1</v>
      </c>
      <c r="GZ135" s="34">
        <v>1</v>
      </c>
      <c r="HA135" s="34">
        <v>1</v>
      </c>
      <c r="HB135" s="34">
        <v>1</v>
      </c>
      <c r="HC135" s="34">
        <v>0</v>
      </c>
      <c r="HD135" s="34">
        <v>0</v>
      </c>
      <c r="HE135" s="34">
        <v>0</v>
      </c>
      <c r="HF135" s="34">
        <v>0</v>
      </c>
      <c r="HG135" s="34">
        <v>0</v>
      </c>
      <c r="HH135" s="34">
        <v>1</v>
      </c>
      <c r="HI135" s="34">
        <v>0</v>
      </c>
      <c r="HJ135" s="34">
        <v>0</v>
      </c>
      <c r="HK135" s="34">
        <v>0</v>
      </c>
      <c r="HL135" s="34">
        <v>0</v>
      </c>
      <c r="HM135" s="34">
        <v>1</v>
      </c>
      <c r="HN135" s="34">
        <v>0</v>
      </c>
      <c r="HO135" s="34">
        <v>0</v>
      </c>
      <c r="HP135" s="34">
        <v>0</v>
      </c>
      <c r="HQ135" s="34">
        <v>0</v>
      </c>
      <c r="HR135" s="34">
        <v>0</v>
      </c>
      <c r="HS135" s="34">
        <v>0</v>
      </c>
      <c r="HT135" s="34">
        <v>0</v>
      </c>
      <c r="HU135" s="34">
        <v>0</v>
      </c>
      <c r="HV135" s="34">
        <v>0</v>
      </c>
      <c r="HW135" s="34">
        <v>0</v>
      </c>
      <c r="HX135" s="34">
        <v>1</v>
      </c>
      <c r="HY135" s="34">
        <v>1</v>
      </c>
      <c r="HZ135" s="34">
        <v>0</v>
      </c>
      <c r="IA135" s="34">
        <v>0</v>
      </c>
      <c r="IB135" s="34">
        <v>0</v>
      </c>
      <c r="IC135" s="34">
        <v>0</v>
      </c>
      <c r="ID135" s="34">
        <v>1</v>
      </c>
      <c r="IE135" s="34">
        <v>3</v>
      </c>
      <c r="IF135" s="34">
        <v>1</v>
      </c>
      <c r="IG135" s="34">
        <v>0</v>
      </c>
      <c r="IH135" s="34">
        <v>0</v>
      </c>
      <c r="II135" s="34">
        <v>0</v>
      </c>
      <c r="IJ135" s="34">
        <v>0</v>
      </c>
      <c r="IK135" s="34">
        <v>0</v>
      </c>
      <c r="IL135" s="34">
        <v>1</v>
      </c>
      <c r="IM135" s="34">
        <v>0</v>
      </c>
      <c r="IN135" s="34">
        <v>1</v>
      </c>
      <c r="IO135" s="34">
        <v>0</v>
      </c>
      <c r="IP135" s="34">
        <v>0</v>
      </c>
      <c r="IQ135" s="34">
        <v>0</v>
      </c>
      <c r="IR135" s="34">
        <v>0</v>
      </c>
      <c r="IS135" s="34">
        <v>0</v>
      </c>
      <c r="IT135" s="34">
        <v>0</v>
      </c>
      <c r="IU135" s="34">
        <v>0</v>
      </c>
      <c r="IV135" s="34">
        <v>0</v>
      </c>
      <c r="IW135" s="34">
        <v>0</v>
      </c>
      <c r="IX135" s="34">
        <v>0</v>
      </c>
      <c r="IY135" s="34">
        <v>0</v>
      </c>
      <c r="IZ135" s="34">
        <v>0</v>
      </c>
      <c r="JA135" s="34">
        <v>0</v>
      </c>
      <c r="JB135" s="34">
        <v>0</v>
      </c>
      <c r="JC135" s="34">
        <v>1</v>
      </c>
      <c r="JD135" s="34">
        <v>2</v>
      </c>
      <c r="JE135" s="34">
        <v>1</v>
      </c>
      <c r="JF135" s="34">
        <v>1</v>
      </c>
      <c r="JG135" s="34">
        <v>1</v>
      </c>
      <c r="JH135" s="46">
        <v>1</v>
      </c>
      <c r="JI135" s="46">
        <v>1</v>
      </c>
      <c r="JJ135" s="46">
        <v>1</v>
      </c>
      <c r="JK135" s="46">
        <v>1</v>
      </c>
      <c r="JL135" s="35">
        <v>1</v>
      </c>
      <c r="JM135" s="35">
        <v>1</v>
      </c>
      <c r="JN135" s="46">
        <v>2</v>
      </c>
      <c r="JO135" s="46">
        <v>1</v>
      </c>
      <c r="JP135" s="35">
        <v>1</v>
      </c>
      <c r="JQ135" s="35">
        <v>2</v>
      </c>
      <c r="JR135" s="46">
        <v>1</v>
      </c>
      <c r="JS135" s="35">
        <v>0</v>
      </c>
      <c r="JT135" s="35">
        <v>1</v>
      </c>
      <c r="JU135" s="35">
        <v>3</v>
      </c>
      <c r="JV135" s="35">
        <v>1</v>
      </c>
      <c r="JW135" s="35">
        <v>1</v>
      </c>
      <c r="JX135" s="35">
        <v>1</v>
      </c>
      <c r="JY135" s="35">
        <v>3</v>
      </c>
      <c r="JZ135" s="35">
        <v>2</v>
      </c>
      <c r="KA135" s="35">
        <v>2</v>
      </c>
      <c r="KB135" s="35">
        <v>1</v>
      </c>
      <c r="KC135" s="35">
        <v>0</v>
      </c>
      <c r="KD135" s="46">
        <v>1</v>
      </c>
      <c r="KE135" s="35">
        <v>0</v>
      </c>
      <c r="KF135" s="35">
        <v>1</v>
      </c>
      <c r="KG135" s="36">
        <v>1</v>
      </c>
      <c r="KH135" s="36">
        <v>1</v>
      </c>
      <c r="KI135" s="36">
        <v>2</v>
      </c>
      <c r="KJ135" s="36">
        <v>1</v>
      </c>
      <c r="KK135" s="36">
        <v>1</v>
      </c>
      <c r="KL135" s="36">
        <v>1</v>
      </c>
      <c r="KM135" s="36">
        <v>2</v>
      </c>
      <c r="KN135" s="36">
        <v>3</v>
      </c>
      <c r="KO135" s="36"/>
      <c r="KP135" s="36">
        <v>3</v>
      </c>
      <c r="KQ135" s="36">
        <v>2</v>
      </c>
      <c r="KR135" s="36">
        <v>1</v>
      </c>
      <c r="KS135" s="36">
        <v>2</v>
      </c>
      <c r="KT135" s="36">
        <v>3</v>
      </c>
      <c r="KU135" s="36">
        <v>0</v>
      </c>
      <c r="KV135" s="36">
        <v>3</v>
      </c>
      <c r="KW135" s="36">
        <v>0</v>
      </c>
      <c r="KX135" s="36">
        <v>3</v>
      </c>
      <c r="KY135" s="36">
        <v>0</v>
      </c>
      <c r="KZ135" s="36">
        <v>3</v>
      </c>
      <c r="LA135" s="36">
        <v>0</v>
      </c>
      <c r="LB135" s="36">
        <v>3</v>
      </c>
      <c r="LC135" s="36">
        <v>0</v>
      </c>
      <c r="LD135" s="36">
        <v>3</v>
      </c>
      <c r="LE135" s="36">
        <v>0</v>
      </c>
      <c r="LF135" s="36">
        <v>1</v>
      </c>
      <c r="LG135" s="36">
        <v>1</v>
      </c>
      <c r="LH135" s="36">
        <v>1</v>
      </c>
      <c r="LI135" s="36">
        <v>0</v>
      </c>
      <c r="LJ135" s="36">
        <v>1</v>
      </c>
      <c r="LK135" s="36">
        <v>0</v>
      </c>
      <c r="LL135" s="36">
        <v>1</v>
      </c>
      <c r="LM135" s="36">
        <v>1</v>
      </c>
      <c r="LN135" s="36">
        <v>1</v>
      </c>
      <c r="LO135" s="36">
        <v>1</v>
      </c>
      <c r="LP135" s="36">
        <v>1</v>
      </c>
      <c r="LQ135" s="36">
        <v>1</v>
      </c>
      <c r="LR135" s="36">
        <v>0</v>
      </c>
      <c r="LS135" s="36">
        <v>1</v>
      </c>
      <c r="LT135" s="36">
        <v>1</v>
      </c>
      <c r="LU135" s="36">
        <v>1</v>
      </c>
      <c r="LV135" s="36">
        <v>1</v>
      </c>
      <c r="LW135" s="36">
        <v>1</v>
      </c>
      <c r="LX135" s="36">
        <v>1</v>
      </c>
      <c r="LY135" s="36">
        <v>0</v>
      </c>
      <c r="LZ135" s="36">
        <v>1</v>
      </c>
      <c r="MA135" s="36">
        <v>1</v>
      </c>
      <c r="MB135" s="36">
        <v>1</v>
      </c>
      <c r="MC135" s="36">
        <v>1</v>
      </c>
      <c r="MD135" s="36">
        <v>1</v>
      </c>
      <c r="ME135" s="36">
        <v>1</v>
      </c>
      <c r="MF135" s="36">
        <v>1</v>
      </c>
      <c r="MG135" s="36">
        <v>1</v>
      </c>
      <c r="MH135" s="36">
        <v>1</v>
      </c>
      <c r="MI135" s="36">
        <v>1</v>
      </c>
      <c r="MJ135" s="36">
        <v>1</v>
      </c>
      <c r="MK135" s="36">
        <v>1</v>
      </c>
      <c r="ML135" s="36">
        <v>1</v>
      </c>
      <c r="MM135" s="36">
        <v>1</v>
      </c>
      <c r="MN135" s="36">
        <v>1</v>
      </c>
      <c r="MO135" s="36">
        <v>1</v>
      </c>
      <c r="MP135" s="36">
        <v>1</v>
      </c>
      <c r="MQ135" s="36">
        <v>1</v>
      </c>
      <c r="MR135" s="36">
        <v>1</v>
      </c>
      <c r="MS135" s="36">
        <v>1</v>
      </c>
      <c r="MT135" s="36">
        <v>1</v>
      </c>
      <c r="MU135" s="36">
        <v>1</v>
      </c>
      <c r="MV135" s="36">
        <v>0</v>
      </c>
      <c r="MW135" s="36">
        <v>1</v>
      </c>
      <c r="MX135" s="36"/>
      <c r="MY135" s="37">
        <v>1</v>
      </c>
      <c r="MZ135" s="37">
        <v>1</v>
      </c>
      <c r="NA135" s="37">
        <v>1</v>
      </c>
      <c r="NB135" s="37">
        <v>1</v>
      </c>
      <c r="NC135" s="37">
        <v>1</v>
      </c>
      <c r="ND135" s="37">
        <v>0</v>
      </c>
      <c r="NE135" s="46">
        <v>0</v>
      </c>
      <c r="NF135" s="46">
        <v>0</v>
      </c>
      <c r="NG135" s="37">
        <v>1</v>
      </c>
      <c r="NH135" s="37">
        <v>0</v>
      </c>
      <c r="NI135" s="37">
        <v>1</v>
      </c>
      <c r="NJ135" s="37">
        <v>1</v>
      </c>
    </row>
    <row r="136" spans="1:374" x14ac:dyDescent="0.25">
      <c r="A136" s="2">
        <v>201</v>
      </c>
      <c r="B136" s="2" t="s">
        <v>114</v>
      </c>
      <c r="C136" s="31">
        <v>44082.701388888891</v>
      </c>
      <c r="D136" s="32" t="s">
        <v>122</v>
      </c>
      <c r="E136" s="32" t="s">
        <v>159</v>
      </c>
      <c r="F136" s="32" t="s">
        <v>160</v>
      </c>
      <c r="G136" s="32" t="s">
        <v>651</v>
      </c>
      <c r="H136" s="33" t="s">
        <v>126</v>
      </c>
      <c r="I136" s="33" t="s">
        <v>162</v>
      </c>
      <c r="J136" s="33" t="s">
        <v>652</v>
      </c>
      <c r="K136" s="33">
        <v>1</v>
      </c>
      <c r="L136" s="33">
        <v>37</v>
      </c>
      <c r="M136" s="33">
        <v>3</v>
      </c>
      <c r="N136" s="33"/>
      <c r="O136" s="33"/>
      <c r="P136" s="33">
        <v>2</v>
      </c>
      <c r="Q136" s="33"/>
      <c r="R136" s="33"/>
      <c r="S136" s="33"/>
      <c r="T136" s="33"/>
      <c r="U136" s="33"/>
      <c r="V136" s="33"/>
      <c r="W136" s="33"/>
      <c r="X136" s="33"/>
      <c r="Y136" s="33"/>
      <c r="Z136" s="33"/>
      <c r="AA136" s="33"/>
      <c r="AB136" s="33"/>
      <c r="AC136" s="33"/>
      <c r="AD136" s="33"/>
      <c r="AE136" s="33"/>
      <c r="AF136" s="33"/>
      <c r="AG136" s="33"/>
      <c r="AH136" s="33">
        <v>8</v>
      </c>
      <c r="AI136" s="33"/>
      <c r="AJ136" s="33"/>
      <c r="AK136" s="33"/>
      <c r="AL136" s="33"/>
      <c r="AM136" s="33"/>
      <c r="AN136" s="33"/>
      <c r="AO136" s="33"/>
      <c r="AP136" s="33"/>
      <c r="AQ136" s="33"/>
      <c r="AR136" s="33"/>
      <c r="AS136" s="33"/>
      <c r="AT136" s="33"/>
      <c r="AU136" s="33"/>
      <c r="AV136" s="33"/>
      <c r="AW136" s="33">
        <v>1</v>
      </c>
      <c r="AX136" s="33">
        <v>1</v>
      </c>
      <c r="AY136" s="33">
        <v>0</v>
      </c>
      <c r="AZ136" s="34">
        <v>1</v>
      </c>
      <c r="BA136" s="34">
        <v>1</v>
      </c>
      <c r="BB136" s="34">
        <v>0</v>
      </c>
      <c r="BC136" s="34">
        <v>0</v>
      </c>
      <c r="BD136" s="34">
        <v>0</v>
      </c>
      <c r="BE136" s="34">
        <v>0</v>
      </c>
      <c r="BF136" s="34">
        <v>0</v>
      </c>
      <c r="BG136" s="34">
        <v>0</v>
      </c>
      <c r="BH136" s="34">
        <v>0</v>
      </c>
      <c r="BI136" s="34">
        <v>0</v>
      </c>
      <c r="BJ136" s="34">
        <v>0</v>
      </c>
      <c r="BK136" s="34">
        <v>0</v>
      </c>
      <c r="BL136" s="34">
        <v>0</v>
      </c>
      <c r="BM136" s="34"/>
      <c r="BN136" s="34">
        <v>0</v>
      </c>
      <c r="BO136" s="34">
        <v>0</v>
      </c>
      <c r="BP136" s="34">
        <v>0</v>
      </c>
      <c r="BQ136" s="34">
        <v>0</v>
      </c>
      <c r="BR136" s="34">
        <v>0</v>
      </c>
      <c r="BS136" s="34">
        <v>0</v>
      </c>
      <c r="BT136" s="34">
        <v>0</v>
      </c>
      <c r="BU136" s="34">
        <v>0</v>
      </c>
      <c r="BV136" s="34">
        <v>0</v>
      </c>
      <c r="BW136" s="34">
        <v>1</v>
      </c>
      <c r="BX136" s="34">
        <v>1</v>
      </c>
      <c r="BY136" s="34">
        <v>0</v>
      </c>
      <c r="BZ136" s="34">
        <v>0</v>
      </c>
      <c r="CA136" s="34">
        <v>0</v>
      </c>
      <c r="CB136" s="34">
        <v>0</v>
      </c>
      <c r="CC136" s="34">
        <v>1</v>
      </c>
      <c r="CD136" s="34">
        <v>0</v>
      </c>
      <c r="CE136" s="34">
        <v>0</v>
      </c>
      <c r="CF136" s="34">
        <v>0</v>
      </c>
      <c r="CG136" s="34">
        <v>0</v>
      </c>
      <c r="CH136" s="34">
        <v>1</v>
      </c>
      <c r="CI136" s="34">
        <v>0</v>
      </c>
      <c r="CJ136" s="34">
        <v>0</v>
      </c>
      <c r="CK136" s="34">
        <v>0</v>
      </c>
      <c r="CL136" s="34">
        <v>0</v>
      </c>
      <c r="CM136" s="34">
        <v>0</v>
      </c>
      <c r="CN136" s="34">
        <v>0</v>
      </c>
      <c r="CO136" s="34">
        <v>0</v>
      </c>
      <c r="CP136" s="34">
        <v>0</v>
      </c>
      <c r="CQ136" s="34">
        <v>0</v>
      </c>
      <c r="CR136" s="34">
        <v>0</v>
      </c>
      <c r="CS136" s="34">
        <v>0</v>
      </c>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v>1</v>
      </c>
      <c r="DQ136" s="34">
        <v>1</v>
      </c>
      <c r="DR136" s="34">
        <v>1</v>
      </c>
      <c r="DS136" s="34"/>
      <c r="DT136" s="34">
        <v>0</v>
      </c>
      <c r="DU136" s="34">
        <v>0</v>
      </c>
      <c r="DV136" s="34">
        <v>0</v>
      </c>
      <c r="DW136" s="34">
        <v>0</v>
      </c>
      <c r="DX136" s="34">
        <v>0</v>
      </c>
      <c r="DY136" s="34">
        <v>0</v>
      </c>
      <c r="DZ136" s="34">
        <v>0</v>
      </c>
      <c r="EA136" s="34">
        <v>0</v>
      </c>
      <c r="EB136" s="34">
        <v>0</v>
      </c>
      <c r="EC136" s="34">
        <v>0</v>
      </c>
      <c r="ED136" s="34">
        <v>0</v>
      </c>
      <c r="EE136" s="34">
        <v>0</v>
      </c>
      <c r="EF136" s="34">
        <v>0</v>
      </c>
      <c r="EG136" s="34">
        <v>0</v>
      </c>
      <c r="EH136" s="34">
        <v>0</v>
      </c>
      <c r="EI136" s="34">
        <v>0</v>
      </c>
      <c r="EJ136" s="34">
        <v>0</v>
      </c>
      <c r="EK136" s="34">
        <v>0</v>
      </c>
      <c r="EL136" s="34">
        <v>0</v>
      </c>
      <c r="EM136" s="34"/>
      <c r="EN136" s="34">
        <v>0</v>
      </c>
      <c r="EO136" s="34">
        <v>0</v>
      </c>
      <c r="EP136" s="34">
        <v>0</v>
      </c>
      <c r="EQ136" s="34">
        <v>0</v>
      </c>
      <c r="ER136" s="34">
        <v>0</v>
      </c>
      <c r="ES136" s="34">
        <v>0</v>
      </c>
      <c r="ET136" s="34">
        <v>0</v>
      </c>
      <c r="EU136" s="34">
        <v>0</v>
      </c>
      <c r="EV136" s="34">
        <v>0</v>
      </c>
      <c r="EW136" s="34">
        <v>0</v>
      </c>
      <c r="EX136" s="34">
        <v>0</v>
      </c>
      <c r="EY136" s="34">
        <v>0</v>
      </c>
      <c r="EZ136" s="34">
        <v>0</v>
      </c>
      <c r="FA136" s="34">
        <v>1</v>
      </c>
      <c r="FB136" s="34">
        <v>1</v>
      </c>
      <c r="FC136" s="34">
        <v>0</v>
      </c>
      <c r="FD136" s="34">
        <v>0</v>
      </c>
      <c r="FE136" s="34">
        <v>0</v>
      </c>
      <c r="FF136" s="34">
        <v>0</v>
      </c>
      <c r="FG136" s="34">
        <v>1</v>
      </c>
      <c r="FH136" s="34">
        <v>0</v>
      </c>
      <c r="FI136" s="34">
        <v>0</v>
      </c>
      <c r="FJ136" s="34">
        <v>0</v>
      </c>
      <c r="FK136" s="34">
        <v>0</v>
      </c>
      <c r="FL136" s="34">
        <v>1</v>
      </c>
      <c r="FM136" s="34">
        <v>0</v>
      </c>
      <c r="FN136" s="34">
        <v>0</v>
      </c>
      <c r="FO136" s="34">
        <v>0</v>
      </c>
      <c r="FP136" s="34">
        <v>0</v>
      </c>
      <c r="FQ136" s="34">
        <v>0</v>
      </c>
      <c r="FR136" s="34">
        <v>0</v>
      </c>
      <c r="FS136" s="34">
        <v>0</v>
      </c>
      <c r="FT136" s="34">
        <v>0</v>
      </c>
      <c r="FU136" s="34">
        <v>0</v>
      </c>
      <c r="FV136" s="34">
        <v>0</v>
      </c>
      <c r="FW136" s="34">
        <v>1</v>
      </c>
      <c r="FX136" s="34">
        <v>1</v>
      </c>
      <c r="FY136" s="34">
        <v>1</v>
      </c>
      <c r="FZ136" s="34">
        <v>0</v>
      </c>
      <c r="GA136" s="34">
        <v>0</v>
      </c>
      <c r="GB136" s="34">
        <v>0</v>
      </c>
      <c r="GC136" s="34">
        <v>1</v>
      </c>
      <c r="GD136" s="34">
        <v>1</v>
      </c>
      <c r="GE136" s="34">
        <v>0</v>
      </c>
      <c r="GF136" s="34">
        <v>0</v>
      </c>
      <c r="GG136" s="34">
        <v>0</v>
      </c>
      <c r="GH136" s="34">
        <v>0</v>
      </c>
      <c r="GI136" s="34">
        <v>1</v>
      </c>
      <c r="GJ136" s="34">
        <v>0</v>
      </c>
      <c r="GK136" s="34">
        <v>0</v>
      </c>
      <c r="GL136" s="34">
        <v>0</v>
      </c>
      <c r="GM136" s="34">
        <v>0</v>
      </c>
      <c r="GN136" s="34">
        <v>0</v>
      </c>
      <c r="GO136" s="34">
        <v>0</v>
      </c>
      <c r="GP136" s="34">
        <v>0</v>
      </c>
      <c r="GQ136" s="34">
        <v>0</v>
      </c>
      <c r="GR136" s="34">
        <v>0</v>
      </c>
      <c r="GS136" s="34">
        <v>0</v>
      </c>
      <c r="GT136" s="34">
        <v>1</v>
      </c>
      <c r="GU136" s="34">
        <v>1</v>
      </c>
      <c r="GV136" s="34">
        <v>1</v>
      </c>
      <c r="GW136" s="34">
        <v>1</v>
      </c>
      <c r="GX136" s="34">
        <v>1</v>
      </c>
      <c r="GY136" s="34">
        <v>1</v>
      </c>
      <c r="GZ136" s="34">
        <v>1</v>
      </c>
      <c r="HA136" s="34">
        <v>1</v>
      </c>
      <c r="HB136" s="34">
        <v>1</v>
      </c>
      <c r="HC136" s="34">
        <v>1</v>
      </c>
      <c r="HD136" s="34">
        <v>0</v>
      </c>
      <c r="HE136" s="34">
        <v>0</v>
      </c>
      <c r="HF136" s="34">
        <v>0</v>
      </c>
      <c r="HG136" s="34">
        <v>0</v>
      </c>
      <c r="HH136" s="34">
        <v>0</v>
      </c>
      <c r="HI136" s="34">
        <v>0</v>
      </c>
      <c r="HJ136" s="34">
        <v>0</v>
      </c>
      <c r="HK136" s="34">
        <v>0</v>
      </c>
      <c r="HL136" s="34">
        <v>0</v>
      </c>
      <c r="HM136" s="34">
        <v>1</v>
      </c>
      <c r="HN136" s="34">
        <v>0</v>
      </c>
      <c r="HO136" s="34">
        <v>0</v>
      </c>
      <c r="HP136" s="34">
        <v>0</v>
      </c>
      <c r="HQ136" s="34">
        <v>0</v>
      </c>
      <c r="HR136" s="34">
        <v>0</v>
      </c>
      <c r="HS136" s="34">
        <v>0</v>
      </c>
      <c r="HT136" s="34">
        <v>0</v>
      </c>
      <c r="HU136" s="34">
        <v>0</v>
      </c>
      <c r="HV136" s="34">
        <v>0</v>
      </c>
      <c r="HW136" s="34">
        <v>0</v>
      </c>
      <c r="HX136" s="34">
        <v>1</v>
      </c>
      <c r="HY136" s="34">
        <v>0</v>
      </c>
      <c r="HZ136" s="34">
        <v>0</v>
      </c>
      <c r="IA136" s="34">
        <v>0</v>
      </c>
      <c r="IB136" s="34">
        <v>1</v>
      </c>
      <c r="IC136" s="34">
        <v>1</v>
      </c>
      <c r="ID136" s="34">
        <v>1</v>
      </c>
      <c r="IE136" s="34">
        <v>1</v>
      </c>
      <c r="IF136" s="34">
        <v>1</v>
      </c>
      <c r="IG136" s="34">
        <v>1</v>
      </c>
      <c r="IH136" s="34">
        <v>0</v>
      </c>
      <c r="II136" s="34">
        <v>0</v>
      </c>
      <c r="IJ136" s="34">
        <v>0</v>
      </c>
      <c r="IK136" s="34">
        <v>0</v>
      </c>
      <c r="IL136" s="34">
        <v>1</v>
      </c>
      <c r="IM136" s="34">
        <v>0</v>
      </c>
      <c r="IN136" s="34">
        <v>0</v>
      </c>
      <c r="IO136" s="34">
        <v>0</v>
      </c>
      <c r="IP136" s="34">
        <v>0</v>
      </c>
      <c r="IQ136" s="34">
        <v>1</v>
      </c>
      <c r="IR136" s="34">
        <v>0</v>
      </c>
      <c r="IS136" s="34">
        <v>0</v>
      </c>
      <c r="IT136" s="34">
        <v>0</v>
      </c>
      <c r="IU136" s="34">
        <v>0</v>
      </c>
      <c r="IV136" s="34">
        <v>0</v>
      </c>
      <c r="IW136" s="34">
        <v>0</v>
      </c>
      <c r="IX136" s="34">
        <v>0</v>
      </c>
      <c r="IY136" s="34">
        <v>0</v>
      </c>
      <c r="IZ136" s="34">
        <v>0</v>
      </c>
      <c r="JA136" s="34">
        <v>0</v>
      </c>
      <c r="JB136" s="34">
        <v>0</v>
      </c>
      <c r="JC136" s="34">
        <v>1</v>
      </c>
      <c r="JD136" s="34">
        <v>2</v>
      </c>
      <c r="JE136" s="34">
        <v>1</v>
      </c>
      <c r="JF136" s="34">
        <v>1</v>
      </c>
      <c r="JG136" s="34">
        <v>1</v>
      </c>
      <c r="JH136" s="46">
        <v>1</v>
      </c>
      <c r="JI136" s="46">
        <v>2</v>
      </c>
      <c r="JJ136" s="46">
        <v>1</v>
      </c>
      <c r="JK136" s="46">
        <v>2</v>
      </c>
      <c r="JL136" s="35">
        <v>2</v>
      </c>
      <c r="JM136" s="35">
        <v>1</v>
      </c>
      <c r="JN136" s="46">
        <v>1</v>
      </c>
      <c r="JO136" s="46">
        <v>1</v>
      </c>
      <c r="JP136" s="35">
        <v>1</v>
      </c>
      <c r="JQ136" s="35">
        <v>1</v>
      </c>
      <c r="JR136" s="46">
        <v>1</v>
      </c>
      <c r="JS136" s="35">
        <v>0</v>
      </c>
      <c r="JT136" s="35">
        <v>1</v>
      </c>
      <c r="JU136" s="35">
        <v>3</v>
      </c>
      <c r="JV136" s="35">
        <v>1</v>
      </c>
      <c r="JW136" s="35">
        <v>1</v>
      </c>
      <c r="JX136" s="35">
        <v>1</v>
      </c>
      <c r="JY136" s="35">
        <v>1</v>
      </c>
      <c r="JZ136" s="35">
        <v>3</v>
      </c>
      <c r="KA136" s="35">
        <v>3</v>
      </c>
      <c r="KB136" s="35">
        <v>1</v>
      </c>
      <c r="KC136" s="35">
        <v>1</v>
      </c>
      <c r="KD136" s="46">
        <v>1</v>
      </c>
      <c r="KE136" s="35">
        <v>0</v>
      </c>
      <c r="KF136" s="35">
        <v>1</v>
      </c>
      <c r="KG136" s="36">
        <v>1</v>
      </c>
      <c r="KH136" s="36">
        <v>1</v>
      </c>
      <c r="KI136" s="36">
        <v>1</v>
      </c>
      <c r="KJ136" s="36">
        <v>1</v>
      </c>
      <c r="KK136" s="36">
        <v>1</v>
      </c>
      <c r="KL136" s="36">
        <v>1</v>
      </c>
      <c r="KM136" s="36">
        <v>1</v>
      </c>
      <c r="KN136" s="36">
        <v>1</v>
      </c>
      <c r="KO136" s="36"/>
      <c r="KP136" s="36">
        <v>1</v>
      </c>
      <c r="KQ136" s="36">
        <v>1</v>
      </c>
      <c r="KR136" s="36">
        <v>1</v>
      </c>
      <c r="KS136" s="36">
        <v>1</v>
      </c>
      <c r="KT136" s="36">
        <v>1</v>
      </c>
      <c r="KU136" s="36">
        <v>0</v>
      </c>
      <c r="KV136" s="36">
        <v>1</v>
      </c>
      <c r="KW136" s="36">
        <v>0</v>
      </c>
      <c r="KX136" s="36">
        <v>1</v>
      </c>
      <c r="KY136" s="36">
        <v>0</v>
      </c>
      <c r="KZ136" s="36">
        <v>1</v>
      </c>
      <c r="LA136" s="36">
        <v>0</v>
      </c>
      <c r="LB136" s="36">
        <v>1</v>
      </c>
      <c r="LC136" s="36">
        <v>0</v>
      </c>
      <c r="LD136" s="36">
        <v>1</v>
      </c>
      <c r="LE136" s="36">
        <v>0</v>
      </c>
      <c r="LF136" s="36">
        <v>1</v>
      </c>
      <c r="LG136" s="36">
        <v>1</v>
      </c>
      <c r="LH136" s="36">
        <v>1</v>
      </c>
      <c r="LI136" s="36">
        <v>0</v>
      </c>
      <c r="LJ136" s="36">
        <v>1</v>
      </c>
      <c r="LK136" s="36">
        <v>0</v>
      </c>
      <c r="LL136" s="36">
        <v>1</v>
      </c>
      <c r="LM136" s="36">
        <v>1</v>
      </c>
      <c r="LN136" s="36">
        <v>1</v>
      </c>
      <c r="LO136" s="36">
        <v>1</v>
      </c>
      <c r="LP136" s="36">
        <v>1</v>
      </c>
      <c r="LQ136" s="36">
        <v>1</v>
      </c>
      <c r="LR136" s="36">
        <v>0</v>
      </c>
      <c r="LS136" s="36">
        <v>1</v>
      </c>
      <c r="LT136" s="36">
        <v>1</v>
      </c>
      <c r="LU136" s="36">
        <v>0</v>
      </c>
      <c r="LV136" s="36">
        <v>1</v>
      </c>
      <c r="LW136" s="36">
        <v>1</v>
      </c>
      <c r="LX136" s="36">
        <v>1</v>
      </c>
      <c r="LY136" s="36">
        <v>0</v>
      </c>
      <c r="LZ136" s="36">
        <v>1</v>
      </c>
      <c r="MA136" s="36">
        <v>1</v>
      </c>
      <c r="MB136" s="36">
        <v>1</v>
      </c>
      <c r="MC136" s="36">
        <v>1</v>
      </c>
      <c r="MD136" s="36">
        <v>1</v>
      </c>
      <c r="ME136" s="36">
        <v>1</v>
      </c>
      <c r="MF136" s="36">
        <v>1</v>
      </c>
      <c r="MG136" s="36">
        <v>1</v>
      </c>
      <c r="MH136" s="36">
        <v>1</v>
      </c>
      <c r="MI136" s="36">
        <v>1</v>
      </c>
      <c r="MJ136" s="36">
        <v>1</v>
      </c>
      <c r="MK136" s="36">
        <v>1</v>
      </c>
      <c r="ML136" s="36">
        <v>1</v>
      </c>
      <c r="MM136" s="36">
        <v>1</v>
      </c>
      <c r="MN136" s="36">
        <v>1</v>
      </c>
      <c r="MO136" s="36">
        <v>1</v>
      </c>
      <c r="MP136" s="36">
        <v>1</v>
      </c>
      <c r="MQ136" s="36">
        <v>1</v>
      </c>
      <c r="MR136" s="36">
        <v>1</v>
      </c>
      <c r="MS136" s="36">
        <v>1</v>
      </c>
      <c r="MT136" s="36">
        <v>1</v>
      </c>
      <c r="MU136" s="36">
        <v>1</v>
      </c>
      <c r="MV136" s="36">
        <v>0</v>
      </c>
      <c r="MW136" s="36">
        <v>1</v>
      </c>
      <c r="MX136" s="36"/>
      <c r="MY136" s="37">
        <v>1</v>
      </c>
      <c r="MZ136" s="37">
        <v>1</v>
      </c>
      <c r="NA136" s="37">
        <v>1</v>
      </c>
      <c r="NB136" s="37">
        <v>1</v>
      </c>
      <c r="NC136" s="37">
        <v>1</v>
      </c>
      <c r="ND136" s="37">
        <v>0</v>
      </c>
      <c r="NE136" s="46">
        <v>0</v>
      </c>
      <c r="NF136" s="46">
        <v>0</v>
      </c>
      <c r="NG136" s="37">
        <v>1</v>
      </c>
      <c r="NH136" s="37">
        <v>1</v>
      </c>
      <c r="NI136" s="37">
        <v>1</v>
      </c>
      <c r="NJ136" s="37">
        <v>1</v>
      </c>
    </row>
    <row r="137" spans="1:374" x14ac:dyDescent="0.25">
      <c r="A137" s="2">
        <v>202</v>
      </c>
      <c r="B137" s="2" t="s">
        <v>114</v>
      </c>
      <c r="C137" s="31">
        <v>44083.42291666667</v>
      </c>
      <c r="D137" s="32" t="s">
        <v>321</v>
      </c>
      <c r="E137" s="32" t="s">
        <v>632</v>
      </c>
      <c r="F137" s="32" t="s">
        <v>552</v>
      </c>
      <c r="G137" s="32" t="s">
        <v>653</v>
      </c>
      <c r="H137" s="33" t="s">
        <v>270</v>
      </c>
      <c r="I137" s="33" t="s">
        <v>325</v>
      </c>
      <c r="J137" s="33" t="s">
        <v>654</v>
      </c>
      <c r="K137" s="33">
        <v>1</v>
      </c>
      <c r="L137" s="33">
        <v>63</v>
      </c>
      <c r="M137" s="33">
        <v>4</v>
      </c>
      <c r="N137" s="33"/>
      <c r="O137" s="33"/>
      <c r="P137" s="33"/>
      <c r="Q137" s="33">
        <v>2</v>
      </c>
      <c r="R137" s="33"/>
      <c r="S137" s="33"/>
      <c r="T137" s="33"/>
      <c r="U137" s="33"/>
      <c r="V137" s="33"/>
      <c r="W137" s="33"/>
      <c r="X137" s="33"/>
      <c r="Y137" s="33"/>
      <c r="Z137" s="33"/>
      <c r="AA137" s="33"/>
      <c r="AB137" s="33"/>
      <c r="AC137" s="33"/>
      <c r="AD137" s="33"/>
      <c r="AE137" s="33"/>
      <c r="AF137" s="33"/>
      <c r="AG137" s="33"/>
      <c r="AH137" s="33"/>
      <c r="AI137" s="33"/>
      <c r="AJ137" s="33"/>
      <c r="AK137" s="33">
        <v>12</v>
      </c>
      <c r="AL137" s="33"/>
      <c r="AM137" s="33"/>
      <c r="AN137" s="33"/>
      <c r="AO137" s="33"/>
      <c r="AP137" s="33"/>
      <c r="AQ137" s="33"/>
      <c r="AR137" s="33"/>
      <c r="AS137" s="33"/>
      <c r="AT137" s="33"/>
      <c r="AU137" s="33"/>
      <c r="AV137" s="33"/>
      <c r="AW137" s="33">
        <v>2</v>
      </c>
      <c r="AX137" s="33">
        <v>1</v>
      </c>
      <c r="AY137" s="33">
        <v>0</v>
      </c>
      <c r="AZ137" s="34">
        <v>1</v>
      </c>
      <c r="BA137" s="34">
        <v>1</v>
      </c>
      <c r="BB137" s="34">
        <v>0</v>
      </c>
      <c r="BC137" s="34">
        <v>0</v>
      </c>
      <c r="BD137" s="34">
        <v>0</v>
      </c>
      <c r="BE137" s="34">
        <v>0</v>
      </c>
      <c r="BF137" s="34">
        <v>0</v>
      </c>
      <c r="BG137" s="34">
        <v>0</v>
      </c>
      <c r="BH137" s="34">
        <v>0</v>
      </c>
      <c r="BI137" s="34">
        <v>0</v>
      </c>
      <c r="BJ137" s="34">
        <v>0</v>
      </c>
      <c r="BK137" s="34">
        <v>1</v>
      </c>
      <c r="BL137" s="34">
        <v>0</v>
      </c>
      <c r="BM137" s="34"/>
      <c r="BN137" s="34">
        <v>0</v>
      </c>
      <c r="BO137" s="34">
        <v>0</v>
      </c>
      <c r="BP137" s="34">
        <v>0</v>
      </c>
      <c r="BQ137" s="34">
        <v>0</v>
      </c>
      <c r="BR137" s="34">
        <v>0</v>
      </c>
      <c r="BS137" s="34">
        <v>0</v>
      </c>
      <c r="BT137" s="34">
        <v>0</v>
      </c>
      <c r="BU137" s="34">
        <v>0</v>
      </c>
      <c r="BV137" s="34">
        <v>0</v>
      </c>
      <c r="BW137" s="34">
        <v>1</v>
      </c>
      <c r="BX137" s="34">
        <v>0</v>
      </c>
      <c r="BY137" s="34">
        <v>0</v>
      </c>
      <c r="BZ137" s="34">
        <v>0</v>
      </c>
      <c r="CA137" s="34">
        <v>0</v>
      </c>
      <c r="CB137" s="34">
        <v>0</v>
      </c>
      <c r="CC137" s="34">
        <v>1</v>
      </c>
      <c r="CD137" s="34">
        <v>0</v>
      </c>
      <c r="CE137" s="34">
        <v>1</v>
      </c>
      <c r="CF137" s="34">
        <v>0</v>
      </c>
      <c r="CG137" s="34">
        <v>0</v>
      </c>
      <c r="CH137" s="34">
        <v>0</v>
      </c>
      <c r="CI137" s="34">
        <v>0</v>
      </c>
      <c r="CJ137" s="34">
        <v>0</v>
      </c>
      <c r="CK137" s="34">
        <v>0</v>
      </c>
      <c r="CL137" s="34">
        <v>0</v>
      </c>
      <c r="CM137" s="34">
        <v>0</v>
      </c>
      <c r="CN137" s="34">
        <v>0</v>
      </c>
      <c r="CO137" s="34">
        <v>0</v>
      </c>
      <c r="CP137" s="34">
        <v>0</v>
      </c>
      <c r="CQ137" s="34">
        <v>0</v>
      </c>
      <c r="CR137" s="34">
        <v>0</v>
      </c>
      <c r="CS137" s="34">
        <v>1</v>
      </c>
      <c r="CT137" s="34">
        <v>0</v>
      </c>
      <c r="CU137" s="34">
        <v>0</v>
      </c>
      <c r="CV137" s="34">
        <v>0</v>
      </c>
      <c r="CW137" s="34">
        <v>0</v>
      </c>
      <c r="CX137" s="34">
        <v>0</v>
      </c>
      <c r="CY137" s="34">
        <v>1</v>
      </c>
      <c r="CZ137" s="34">
        <v>0</v>
      </c>
      <c r="DA137" s="34">
        <v>1</v>
      </c>
      <c r="DB137" s="34"/>
      <c r="DC137" s="34">
        <v>0</v>
      </c>
      <c r="DD137" s="34">
        <v>0</v>
      </c>
      <c r="DE137" s="34">
        <v>0</v>
      </c>
      <c r="DF137" s="34">
        <v>0</v>
      </c>
      <c r="DG137" s="34">
        <v>0</v>
      </c>
      <c r="DH137" s="34"/>
      <c r="DI137" s="34"/>
      <c r="DJ137" s="34"/>
      <c r="DK137" s="34"/>
      <c r="DL137" s="34"/>
      <c r="DM137" s="34"/>
      <c r="DN137" s="34"/>
      <c r="DO137" s="34"/>
      <c r="DP137" s="34">
        <v>1</v>
      </c>
      <c r="DQ137" s="34">
        <v>1</v>
      </c>
      <c r="DR137" s="34">
        <v>1</v>
      </c>
      <c r="DS137" s="34">
        <v>1</v>
      </c>
      <c r="DT137" s="34">
        <v>0</v>
      </c>
      <c r="DU137" s="34">
        <v>1</v>
      </c>
      <c r="DV137" s="34">
        <v>0</v>
      </c>
      <c r="DW137" s="34">
        <v>0</v>
      </c>
      <c r="DX137" s="34">
        <v>0</v>
      </c>
      <c r="DY137" s="34">
        <v>1</v>
      </c>
      <c r="DZ137" s="34">
        <v>1</v>
      </c>
      <c r="EA137" s="34">
        <v>0</v>
      </c>
      <c r="EB137" s="34">
        <v>0</v>
      </c>
      <c r="EC137" s="34">
        <v>1</v>
      </c>
      <c r="ED137" s="34">
        <v>1</v>
      </c>
      <c r="EE137" s="34">
        <v>1</v>
      </c>
      <c r="EF137" s="34">
        <v>0</v>
      </c>
      <c r="EG137" s="34">
        <v>0</v>
      </c>
      <c r="EH137" s="34">
        <v>0</v>
      </c>
      <c r="EI137" s="34">
        <v>0</v>
      </c>
      <c r="EJ137" s="34">
        <v>1</v>
      </c>
      <c r="EK137" s="34">
        <v>0</v>
      </c>
      <c r="EL137" s="34">
        <v>1</v>
      </c>
      <c r="EM137" s="34"/>
      <c r="EN137" s="34">
        <v>0</v>
      </c>
      <c r="EO137" s="34">
        <v>0</v>
      </c>
      <c r="EP137" s="34">
        <v>1</v>
      </c>
      <c r="EQ137" s="34">
        <v>0</v>
      </c>
      <c r="ER137" s="34">
        <v>0</v>
      </c>
      <c r="ES137" s="34">
        <v>0</v>
      </c>
      <c r="ET137" s="34">
        <v>0</v>
      </c>
      <c r="EU137" s="34">
        <v>0</v>
      </c>
      <c r="EV137" s="34">
        <v>0</v>
      </c>
      <c r="EW137" s="34">
        <v>0</v>
      </c>
      <c r="EX137" s="34">
        <v>0</v>
      </c>
      <c r="EY137" s="34">
        <v>0</v>
      </c>
      <c r="EZ137" s="34">
        <v>0</v>
      </c>
      <c r="FA137" s="34">
        <v>1</v>
      </c>
      <c r="FB137" s="34">
        <v>1</v>
      </c>
      <c r="FC137" s="34">
        <v>0</v>
      </c>
      <c r="FD137" s="34">
        <v>0</v>
      </c>
      <c r="FE137" s="34">
        <v>0</v>
      </c>
      <c r="FF137" s="34">
        <v>0</v>
      </c>
      <c r="FG137" s="34">
        <v>1</v>
      </c>
      <c r="FH137" s="34">
        <v>0</v>
      </c>
      <c r="FI137" s="34">
        <v>1</v>
      </c>
      <c r="FJ137" s="34">
        <v>0</v>
      </c>
      <c r="FK137" s="34">
        <v>0</v>
      </c>
      <c r="FL137" s="34">
        <v>1</v>
      </c>
      <c r="FM137" s="34">
        <v>0</v>
      </c>
      <c r="FN137" s="34">
        <v>0</v>
      </c>
      <c r="FO137" s="34">
        <v>0</v>
      </c>
      <c r="FP137" s="34">
        <v>0</v>
      </c>
      <c r="FQ137" s="34">
        <v>0</v>
      </c>
      <c r="FR137" s="34">
        <v>0</v>
      </c>
      <c r="FS137" s="34">
        <v>0</v>
      </c>
      <c r="FT137" s="34">
        <v>0</v>
      </c>
      <c r="FU137" s="34">
        <v>0</v>
      </c>
      <c r="FV137" s="34">
        <v>0</v>
      </c>
      <c r="FW137" s="34">
        <v>0</v>
      </c>
      <c r="FX137" s="34">
        <v>1</v>
      </c>
      <c r="FY137" s="34">
        <v>1</v>
      </c>
      <c r="FZ137" s="34">
        <v>0</v>
      </c>
      <c r="GA137" s="34">
        <v>0</v>
      </c>
      <c r="GB137" s="34">
        <v>0</v>
      </c>
      <c r="GC137" s="34">
        <v>0</v>
      </c>
      <c r="GD137" s="34">
        <v>1</v>
      </c>
      <c r="GE137" s="34">
        <v>0</v>
      </c>
      <c r="GF137" s="34">
        <v>1</v>
      </c>
      <c r="GG137" s="34">
        <v>0</v>
      </c>
      <c r="GH137" s="34">
        <v>0</v>
      </c>
      <c r="GI137" s="34">
        <v>1</v>
      </c>
      <c r="GJ137" s="34">
        <v>0</v>
      </c>
      <c r="GK137" s="34">
        <v>0</v>
      </c>
      <c r="GL137" s="34">
        <v>0</v>
      </c>
      <c r="GM137" s="34">
        <v>0</v>
      </c>
      <c r="GN137" s="34">
        <v>0</v>
      </c>
      <c r="GO137" s="34">
        <v>0</v>
      </c>
      <c r="GP137" s="34">
        <v>0</v>
      </c>
      <c r="GQ137" s="34">
        <v>0</v>
      </c>
      <c r="GR137" s="34">
        <v>0</v>
      </c>
      <c r="GS137" s="34">
        <v>0</v>
      </c>
      <c r="GT137" s="34">
        <v>1</v>
      </c>
      <c r="GU137" s="34">
        <v>1</v>
      </c>
      <c r="GV137" s="34">
        <v>1</v>
      </c>
      <c r="GW137" s="34">
        <v>1</v>
      </c>
      <c r="GX137" s="34">
        <v>1</v>
      </c>
      <c r="GY137" s="34">
        <v>1</v>
      </c>
      <c r="GZ137" s="34">
        <v>1</v>
      </c>
      <c r="HA137" s="34">
        <v>1</v>
      </c>
      <c r="HB137" s="34">
        <v>0</v>
      </c>
      <c r="HC137" s="34">
        <v>0</v>
      </c>
      <c r="HD137" s="34">
        <v>0</v>
      </c>
      <c r="HE137" s="34">
        <v>0</v>
      </c>
      <c r="HF137" s="34">
        <v>0</v>
      </c>
      <c r="HG137" s="34">
        <v>0</v>
      </c>
      <c r="HH137" s="34">
        <v>0</v>
      </c>
      <c r="HI137" s="34">
        <v>0</v>
      </c>
      <c r="HJ137" s="34">
        <v>0</v>
      </c>
      <c r="HK137" s="34">
        <v>0</v>
      </c>
      <c r="HL137" s="34">
        <v>0</v>
      </c>
      <c r="HM137" s="34">
        <v>0</v>
      </c>
      <c r="HN137" s="34">
        <v>0</v>
      </c>
      <c r="HO137" s="34">
        <v>0</v>
      </c>
      <c r="HP137" s="34">
        <v>0</v>
      </c>
      <c r="HQ137" s="34">
        <v>0</v>
      </c>
      <c r="HR137" s="34">
        <v>0</v>
      </c>
      <c r="HS137" s="34">
        <v>0</v>
      </c>
      <c r="HT137" s="34">
        <v>0</v>
      </c>
      <c r="HU137" s="34">
        <v>0</v>
      </c>
      <c r="HV137" s="34">
        <v>0</v>
      </c>
      <c r="HW137" s="34">
        <v>0</v>
      </c>
      <c r="HX137" s="34">
        <v>1</v>
      </c>
      <c r="HY137" s="34">
        <v>0</v>
      </c>
      <c r="HZ137" s="34">
        <v>0</v>
      </c>
      <c r="IA137" s="34">
        <v>0</v>
      </c>
      <c r="IB137" s="34">
        <v>1</v>
      </c>
      <c r="IC137" s="34">
        <v>1</v>
      </c>
      <c r="ID137" s="34">
        <v>1</v>
      </c>
      <c r="IE137" s="34">
        <v>1</v>
      </c>
      <c r="IF137" s="34">
        <v>1</v>
      </c>
      <c r="IG137" s="34">
        <v>0</v>
      </c>
      <c r="IH137" s="34">
        <v>0</v>
      </c>
      <c r="II137" s="34">
        <v>0</v>
      </c>
      <c r="IJ137" s="34">
        <v>0</v>
      </c>
      <c r="IK137" s="34">
        <v>0</v>
      </c>
      <c r="IL137" s="34">
        <v>1</v>
      </c>
      <c r="IM137" s="34">
        <v>0</v>
      </c>
      <c r="IN137" s="34">
        <v>1</v>
      </c>
      <c r="IO137" s="34">
        <v>0</v>
      </c>
      <c r="IP137" s="34">
        <v>0</v>
      </c>
      <c r="IQ137" s="34">
        <v>1</v>
      </c>
      <c r="IR137" s="34">
        <v>0</v>
      </c>
      <c r="IS137" s="34">
        <v>0</v>
      </c>
      <c r="IT137" s="34">
        <v>0</v>
      </c>
      <c r="IU137" s="34">
        <v>0</v>
      </c>
      <c r="IV137" s="34">
        <v>0</v>
      </c>
      <c r="IW137" s="34">
        <v>0</v>
      </c>
      <c r="IX137" s="34">
        <v>0</v>
      </c>
      <c r="IY137" s="34">
        <v>0</v>
      </c>
      <c r="IZ137" s="34">
        <v>0</v>
      </c>
      <c r="JA137" s="34">
        <v>0</v>
      </c>
      <c r="JB137" s="34">
        <v>1</v>
      </c>
      <c r="JC137" s="34">
        <v>1</v>
      </c>
      <c r="JD137" s="34">
        <v>2</v>
      </c>
      <c r="JE137" s="34">
        <v>1</v>
      </c>
      <c r="JF137" s="34">
        <v>1</v>
      </c>
      <c r="JG137" s="34">
        <v>2</v>
      </c>
      <c r="JH137" s="46">
        <v>2</v>
      </c>
      <c r="JI137" s="46">
        <v>2</v>
      </c>
      <c r="JJ137" s="46">
        <v>1</v>
      </c>
      <c r="JK137" s="46">
        <v>2</v>
      </c>
      <c r="JL137" s="35">
        <v>1</v>
      </c>
      <c r="JM137" s="35">
        <v>2</v>
      </c>
      <c r="JN137" s="46">
        <v>1</v>
      </c>
      <c r="JO137" s="46">
        <v>2</v>
      </c>
      <c r="JP137" s="35">
        <v>1</v>
      </c>
      <c r="JQ137" s="35">
        <v>2</v>
      </c>
      <c r="JR137" s="46">
        <v>1</v>
      </c>
      <c r="JS137" s="35">
        <v>0</v>
      </c>
      <c r="JT137" s="35">
        <v>1</v>
      </c>
      <c r="JU137" s="35">
        <v>3</v>
      </c>
      <c r="JV137" s="35">
        <v>1</v>
      </c>
      <c r="JW137" s="35">
        <v>1</v>
      </c>
      <c r="JX137" s="35">
        <v>3</v>
      </c>
      <c r="JY137" s="35">
        <v>3</v>
      </c>
      <c r="JZ137" s="35">
        <v>3</v>
      </c>
      <c r="KA137" s="35">
        <v>3</v>
      </c>
      <c r="KB137" s="35">
        <v>3</v>
      </c>
      <c r="KC137" s="35">
        <v>1</v>
      </c>
      <c r="KD137" s="46">
        <v>0</v>
      </c>
      <c r="KE137" s="35">
        <v>0</v>
      </c>
      <c r="KF137" s="35">
        <v>1</v>
      </c>
      <c r="KG137" s="36">
        <v>1</v>
      </c>
      <c r="KH137" s="36">
        <v>1</v>
      </c>
      <c r="KI137" s="36">
        <v>1</v>
      </c>
      <c r="KJ137" s="36">
        <v>1</v>
      </c>
      <c r="KK137" s="36">
        <v>1</v>
      </c>
      <c r="KL137" s="36">
        <v>1</v>
      </c>
      <c r="KM137" s="36">
        <v>1</v>
      </c>
      <c r="KN137" s="36">
        <v>3</v>
      </c>
      <c r="KO137" s="36"/>
      <c r="KP137" s="36">
        <v>3</v>
      </c>
      <c r="KQ137" s="36">
        <v>1</v>
      </c>
      <c r="KR137" s="36">
        <v>1</v>
      </c>
      <c r="KS137" s="36">
        <v>1</v>
      </c>
      <c r="KT137" s="36">
        <v>3</v>
      </c>
      <c r="KU137" s="36">
        <v>0</v>
      </c>
      <c r="KV137" s="36">
        <v>1</v>
      </c>
      <c r="KW137" s="36">
        <v>0</v>
      </c>
      <c r="KX137" s="36">
        <v>3</v>
      </c>
      <c r="KY137" s="36">
        <v>0</v>
      </c>
      <c r="KZ137" s="36">
        <v>3</v>
      </c>
      <c r="LA137" s="36">
        <v>0</v>
      </c>
      <c r="LB137" s="36">
        <v>3</v>
      </c>
      <c r="LC137" s="36">
        <v>0</v>
      </c>
      <c r="LD137" s="36">
        <v>3</v>
      </c>
      <c r="LE137" s="36">
        <v>0</v>
      </c>
      <c r="LF137" s="36">
        <v>1</v>
      </c>
      <c r="LG137" s="36">
        <v>1</v>
      </c>
      <c r="LH137" s="36">
        <v>3</v>
      </c>
      <c r="LI137" s="36">
        <v>0</v>
      </c>
      <c r="LJ137" s="36">
        <v>1</v>
      </c>
      <c r="LK137" s="36">
        <v>0</v>
      </c>
      <c r="LL137" s="36">
        <v>0</v>
      </c>
      <c r="LM137" s="36">
        <v>1</v>
      </c>
      <c r="LN137" s="36">
        <v>0</v>
      </c>
      <c r="LO137" s="36">
        <v>1</v>
      </c>
      <c r="LP137" s="36">
        <v>0</v>
      </c>
      <c r="LQ137" s="36">
        <v>1</v>
      </c>
      <c r="LR137" s="36">
        <v>0</v>
      </c>
      <c r="LS137" s="36">
        <v>1</v>
      </c>
      <c r="LT137" s="36">
        <v>1</v>
      </c>
      <c r="LU137" s="36">
        <v>1</v>
      </c>
      <c r="LV137" s="36">
        <v>1</v>
      </c>
      <c r="LW137" s="36">
        <v>1</v>
      </c>
      <c r="LX137" s="36">
        <v>1</v>
      </c>
      <c r="LY137" s="36">
        <v>0</v>
      </c>
      <c r="LZ137" s="36">
        <v>1</v>
      </c>
      <c r="MA137" s="36">
        <v>1</v>
      </c>
      <c r="MB137" s="36">
        <v>2</v>
      </c>
      <c r="MC137" s="36">
        <v>1</v>
      </c>
      <c r="MD137" s="36">
        <v>1</v>
      </c>
      <c r="ME137" s="36">
        <v>1</v>
      </c>
      <c r="MF137" s="36">
        <v>1</v>
      </c>
      <c r="MG137" s="36">
        <v>1</v>
      </c>
      <c r="MH137" s="36">
        <v>1</v>
      </c>
      <c r="MI137" s="36">
        <v>1</v>
      </c>
      <c r="MJ137" s="36">
        <v>1</v>
      </c>
      <c r="MK137" s="36">
        <v>1</v>
      </c>
      <c r="ML137" s="36">
        <v>2</v>
      </c>
      <c r="MM137" s="36">
        <v>1</v>
      </c>
      <c r="MN137" s="36">
        <v>1</v>
      </c>
      <c r="MO137" s="36">
        <v>1</v>
      </c>
      <c r="MP137" s="36">
        <v>0</v>
      </c>
      <c r="MQ137" s="36">
        <v>1</v>
      </c>
      <c r="MR137" s="36">
        <v>1</v>
      </c>
      <c r="MS137" s="36">
        <v>1</v>
      </c>
      <c r="MT137" s="36">
        <v>1</v>
      </c>
      <c r="MU137" s="36">
        <v>1</v>
      </c>
      <c r="MV137" s="36">
        <v>0</v>
      </c>
      <c r="MW137" s="36">
        <v>1</v>
      </c>
      <c r="MX137" s="36"/>
      <c r="MY137" s="37">
        <v>1</v>
      </c>
      <c r="MZ137" s="37">
        <v>1</v>
      </c>
      <c r="NA137" s="37">
        <v>1</v>
      </c>
      <c r="NB137" s="37">
        <v>1</v>
      </c>
      <c r="NC137" s="37">
        <v>1</v>
      </c>
      <c r="ND137" s="37">
        <v>0</v>
      </c>
      <c r="NE137" s="46">
        <v>1</v>
      </c>
      <c r="NF137" s="46">
        <v>0</v>
      </c>
      <c r="NG137" s="37">
        <v>0</v>
      </c>
      <c r="NH137" s="37">
        <v>1</v>
      </c>
      <c r="NI137" s="37">
        <v>1</v>
      </c>
      <c r="NJ137" s="37">
        <v>1</v>
      </c>
    </row>
    <row r="138" spans="1:374" x14ac:dyDescent="0.25">
      <c r="A138" s="2">
        <v>203</v>
      </c>
      <c r="B138" s="2" t="s">
        <v>114</v>
      </c>
      <c r="C138" s="31">
        <v>44083.45</v>
      </c>
      <c r="D138" s="32" t="s">
        <v>249</v>
      </c>
      <c r="E138" s="32" t="s">
        <v>655</v>
      </c>
      <c r="F138" s="32" t="s">
        <v>656</v>
      </c>
      <c r="G138" s="32" t="s">
        <v>657</v>
      </c>
      <c r="H138" s="33" t="s">
        <v>156</v>
      </c>
      <c r="I138" s="33" t="s">
        <v>157</v>
      </c>
      <c r="J138" s="33" t="s">
        <v>658</v>
      </c>
      <c r="K138" s="33">
        <v>1</v>
      </c>
      <c r="L138" s="33">
        <v>140</v>
      </c>
      <c r="M138" s="33">
        <v>6</v>
      </c>
      <c r="N138" s="33"/>
      <c r="O138" s="33"/>
      <c r="P138" s="33"/>
      <c r="Q138" s="33"/>
      <c r="R138" s="33"/>
      <c r="S138" s="33">
        <v>3</v>
      </c>
      <c r="T138" s="33"/>
      <c r="U138" s="33"/>
      <c r="V138" s="33"/>
      <c r="W138" s="33"/>
      <c r="X138" s="33"/>
      <c r="Y138" s="33"/>
      <c r="Z138" s="33"/>
      <c r="AA138" s="33"/>
      <c r="AB138" s="33"/>
      <c r="AC138" s="33"/>
      <c r="AD138" s="33"/>
      <c r="AE138" s="33"/>
      <c r="AF138" s="33"/>
      <c r="AG138" s="33"/>
      <c r="AH138" s="33"/>
      <c r="AI138" s="33"/>
      <c r="AJ138" s="33"/>
      <c r="AK138" s="33"/>
      <c r="AL138" s="33"/>
      <c r="AM138" s="33"/>
      <c r="AN138" s="33"/>
      <c r="AO138" s="33"/>
      <c r="AP138" s="33"/>
      <c r="AQ138" s="33"/>
      <c r="AR138" s="33">
        <v>5</v>
      </c>
      <c r="AS138" s="33"/>
      <c r="AT138" s="33"/>
      <c r="AU138" s="33"/>
      <c r="AV138" s="33"/>
      <c r="AW138" s="33">
        <v>2</v>
      </c>
      <c r="AX138" s="33">
        <v>2</v>
      </c>
      <c r="AY138" s="33">
        <v>1</v>
      </c>
      <c r="AZ138" s="34">
        <v>1</v>
      </c>
      <c r="BA138" s="34">
        <v>1</v>
      </c>
      <c r="BB138" s="34">
        <v>0</v>
      </c>
      <c r="BC138" s="34">
        <v>0</v>
      </c>
      <c r="BD138" s="34">
        <v>0</v>
      </c>
      <c r="BE138" s="34">
        <v>1</v>
      </c>
      <c r="BF138" s="34">
        <v>0</v>
      </c>
      <c r="BG138" s="34">
        <v>0</v>
      </c>
      <c r="BH138" s="34">
        <v>0</v>
      </c>
      <c r="BI138" s="34">
        <v>0</v>
      </c>
      <c r="BJ138" s="34">
        <v>0</v>
      </c>
      <c r="BK138" s="34">
        <v>0</v>
      </c>
      <c r="BL138" s="34">
        <v>0</v>
      </c>
      <c r="BM138" s="34"/>
      <c r="BN138" s="34">
        <v>1</v>
      </c>
      <c r="BO138" s="34">
        <v>0</v>
      </c>
      <c r="BP138" s="34">
        <v>0</v>
      </c>
      <c r="BQ138" s="34">
        <v>1</v>
      </c>
      <c r="BR138" s="34">
        <v>0</v>
      </c>
      <c r="BS138" s="34">
        <v>0</v>
      </c>
      <c r="BT138" s="34">
        <v>0</v>
      </c>
      <c r="BU138" s="34">
        <v>0</v>
      </c>
      <c r="BV138" s="34">
        <v>0</v>
      </c>
      <c r="BW138" s="34">
        <v>1</v>
      </c>
      <c r="BX138" s="34">
        <v>0</v>
      </c>
      <c r="BY138" s="34">
        <v>0</v>
      </c>
      <c r="BZ138" s="34">
        <v>0</v>
      </c>
      <c r="CA138" s="34">
        <v>0</v>
      </c>
      <c r="CB138" s="34">
        <v>0</v>
      </c>
      <c r="CC138" s="34">
        <v>1</v>
      </c>
      <c r="CD138" s="34">
        <v>0</v>
      </c>
      <c r="CE138" s="34">
        <v>0</v>
      </c>
      <c r="CF138" s="34">
        <v>0</v>
      </c>
      <c r="CG138" s="34">
        <v>0</v>
      </c>
      <c r="CH138" s="34">
        <v>1</v>
      </c>
      <c r="CI138" s="34">
        <v>0</v>
      </c>
      <c r="CJ138" s="34">
        <v>0</v>
      </c>
      <c r="CK138" s="34">
        <v>0</v>
      </c>
      <c r="CL138" s="34">
        <v>0</v>
      </c>
      <c r="CM138" s="34">
        <v>0</v>
      </c>
      <c r="CN138" s="34">
        <v>0</v>
      </c>
      <c r="CO138" s="34">
        <v>0</v>
      </c>
      <c r="CP138" s="34">
        <v>0</v>
      </c>
      <c r="CQ138" s="34">
        <v>0</v>
      </c>
      <c r="CR138" s="34">
        <v>0</v>
      </c>
      <c r="CS138" s="34">
        <v>1</v>
      </c>
      <c r="CT138" s="34">
        <v>0</v>
      </c>
      <c r="CU138" s="34">
        <v>0</v>
      </c>
      <c r="CV138" s="34">
        <v>0</v>
      </c>
      <c r="CW138" s="34">
        <v>0</v>
      </c>
      <c r="CX138" s="34">
        <v>0</v>
      </c>
      <c r="CY138" s="34">
        <v>1</v>
      </c>
      <c r="CZ138" s="34">
        <v>0</v>
      </c>
      <c r="DA138" s="34">
        <v>0</v>
      </c>
      <c r="DB138" s="34"/>
      <c r="DC138" s="34">
        <v>0</v>
      </c>
      <c r="DD138" s="34">
        <v>0</v>
      </c>
      <c r="DE138" s="34">
        <v>1</v>
      </c>
      <c r="DF138" s="34">
        <v>0</v>
      </c>
      <c r="DG138" s="34">
        <v>0</v>
      </c>
      <c r="DH138" s="34"/>
      <c r="DI138" s="34"/>
      <c r="DJ138" s="34"/>
      <c r="DK138" s="34"/>
      <c r="DL138" s="34"/>
      <c r="DM138" s="34"/>
      <c r="DN138" s="34"/>
      <c r="DO138" s="34"/>
      <c r="DP138" s="34">
        <v>1</v>
      </c>
      <c r="DQ138" s="34">
        <v>1</v>
      </c>
      <c r="DR138" s="34">
        <v>0</v>
      </c>
      <c r="DS138" s="34">
        <v>1</v>
      </c>
      <c r="DT138" s="34">
        <v>0</v>
      </c>
      <c r="DU138" s="34">
        <v>0</v>
      </c>
      <c r="DV138" s="34">
        <v>1</v>
      </c>
      <c r="DW138" s="34">
        <v>0</v>
      </c>
      <c r="DX138" s="34">
        <v>0</v>
      </c>
      <c r="DY138" s="34">
        <v>1</v>
      </c>
      <c r="DZ138" s="34">
        <v>1</v>
      </c>
      <c r="EA138" s="34">
        <v>0</v>
      </c>
      <c r="EB138" s="34">
        <v>0</v>
      </c>
      <c r="EC138" s="34">
        <v>1</v>
      </c>
      <c r="ED138" s="34">
        <v>1</v>
      </c>
      <c r="EE138" s="34">
        <v>1</v>
      </c>
      <c r="EF138" s="34">
        <v>0</v>
      </c>
      <c r="EG138" s="34">
        <v>0</v>
      </c>
      <c r="EH138" s="34">
        <v>0</v>
      </c>
      <c r="EI138" s="34">
        <v>0</v>
      </c>
      <c r="EJ138" s="34">
        <v>0</v>
      </c>
      <c r="EK138" s="34">
        <v>0</v>
      </c>
      <c r="EL138" s="34">
        <v>0</v>
      </c>
      <c r="EM138" s="34"/>
      <c r="EN138" s="34">
        <v>0</v>
      </c>
      <c r="EO138" s="34">
        <v>0</v>
      </c>
      <c r="EP138" s="34">
        <v>0</v>
      </c>
      <c r="EQ138" s="34">
        <v>0</v>
      </c>
      <c r="ER138" s="34">
        <v>0</v>
      </c>
      <c r="ES138" s="34">
        <v>0</v>
      </c>
      <c r="ET138" s="34">
        <v>0</v>
      </c>
      <c r="EU138" s="34">
        <v>0</v>
      </c>
      <c r="EV138" s="34">
        <v>0</v>
      </c>
      <c r="EW138" s="34">
        <v>0</v>
      </c>
      <c r="EX138" s="34">
        <v>0</v>
      </c>
      <c r="EY138" s="34">
        <v>0</v>
      </c>
      <c r="EZ138" s="34">
        <v>0</v>
      </c>
      <c r="FA138" s="34">
        <v>1</v>
      </c>
      <c r="FB138" s="34">
        <v>1</v>
      </c>
      <c r="FC138" s="34">
        <v>0</v>
      </c>
      <c r="FD138" s="34">
        <v>0</v>
      </c>
      <c r="FE138" s="34">
        <v>0</v>
      </c>
      <c r="FF138" s="34">
        <v>0</v>
      </c>
      <c r="FG138" s="34">
        <v>1</v>
      </c>
      <c r="FH138" s="34">
        <v>0</v>
      </c>
      <c r="FI138" s="34">
        <v>1</v>
      </c>
      <c r="FJ138" s="34">
        <v>0</v>
      </c>
      <c r="FK138" s="34">
        <v>0</v>
      </c>
      <c r="FL138" s="34">
        <v>0</v>
      </c>
      <c r="FM138" s="34">
        <v>0</v>
      </c>
      <c r="FN138" s="34">
        <v>0</v>
      </c>
      <c r="FO138" s="34">
        <v>0</v>
      </c>
      <c r="FP138" s="34">
        <v>0</v>
      </c>
      <c r="FQ138" s="34">
        <v>0</v>
      </c>
      <c r="FR138" s="34">
        <v>0</v>
      </c>
      <c r="FS138" s="34">
        <v>0</v>
      </c>
      <c r="FT138" s="34">
        <v>0</v>
      </c>
      <c r="FU138" s="34">
        <v>0</v>
      </c>
      <c r="FV138" s="34">
        <v>0</v>
      </c>
      <c r="FW138" s="34">
        <v>0</v>
      </c>
      <c r="FX138" s="34">
        <v>1</v>
      </c>
      <c r="FY138" s="34">
        <v>0</v>
      </c>
      <c r="FZ138" s="34">
        <v>0</v>
      </c>
      <c r="GA138" s="34">
        <v>0</v>
      </c>
      <c r="GB138" s="34">
        <v>0</v>
      </c>
      <c r="GC138" s="34">
        <v>1</v>
      </c>
      <c r="GD138" s="34">
        <v>1</v>
      </c>
      <c r="GE138" s="34">
        <v>0</v>
      </c>
      <c r="GF138" s="34">
        <v>1</v>
      </c>
      <c r="GG138" s="34">
        <v>0</v>
      </c>
      <c r="GH138" s="34">
        <v>0</v>
      </c>
      <c r="GI138" s="34">
        <v>1</v>
      </c>
      <c r="GJ138" s="34">
        <v>1</v>
      </c>
      <c r="GK138" s="34">
        <v>1</v>
      </c>
      <c r="GL138" s="34">
        <v>1</v>
      </c>
      <c r="GM138" s="34">
        <v>0</v>
      </c>
      <c r="GN138" s="34">
        <v>1</v>
      </c>
      <c r="GO138" s="34">
        <v>0</v>
      </c>
      <c r="GP138" s="34">
        <v>0</v>
      </c>
      <c r="GQ138" s="34">
        <v>0</v>
      </c>
      <c r="GR138" s="34">
        <v>0</v>
      </c>
      <c r="GS138" s="34">
        <v>0</v>
      </c>
      <c r="GT138" s="34">
        <v>1</v>
      </c>
      <c r="GU138" s="34">
        <v>1</v>
      </c>
      <c r="GV138" s="34">
        <v>1</v>
      </c>
      <c r="GW138" s="34">
        <v>1</v>
      </c>
      <c r="GX138" s="34">
        <v>1</v>
      </c>
      <c r="GY138" s="34">
        <v>1</v>
      </c>
      <c r="GZ138" s="34">
        <v>1</v>
      </c>
      <c r="HA138" s="34">
        <v>0</v>
      </c>
      <c r="HB138" s="34">
        <v>0</v>
      </c>
      <c r="HC138" s="34">
        <v>0</v>
      </c>
      <c r="HD138" s="34">
        <v>0</v>
      </c>
      <c r="HE138" s="34">
        <v>0</v>
      </c>
      <c r="HF138" s="34">
        <v>0</v>
      </c>
      <c r="HG138" s="34">
        <v>0</v>
      </c>
      <c r="HH138" s="34">
        <v>0</v>
      </c>
      <c r="HI138" s="34">
        <v>0</v>
      </c>
      <c r="HJ138" s="34">
        <v>0</v>
      </c>
      <c r="HK138" s="34">
        <v>0</v>
      </c>
      <c r="HL138" s="34">
        <v>0</v>
      </c>
      <c r="HM138" s="34">
        <v>0</v>
      </c>
      <c r="HN138" s="34">
        <v>0</v>
      </c>
      <c r="HO138" s="34">
        <v>0</v>
      </c>
      <c r="HP138" s="34">
        <v>0</v>
      </c>
      <c r="HQ138" s="34">
        <v>0</v>
      </c>
      <c r="HR138" s="34">
        <v>0</v>
      </c>
      <c r="HS138" s="34">
        <v>0</v>
      </c>
      <c r="HT138" s="34">
        <v>0</v>
      </c>
      <c r="HU138" s="34">
        <v>0</v>
      </c>
      <c r="HV138" s="34">
        <v>0</v>
      </c>
      <c r="HW138" s="34">
        <v>0</v>
      </c>
      <c r="HX138" s="34">
        <v>0</v>
      </c>
      <c r="HY138" s="34">
        <v>0</v>
      </c>
      <c r="HZ138" s="34">
        <v>0</v>
      </c>
      <c r="IA138" s="34">
        <v>0</v>
      </c>
      <c r="IB138" s="34">
        <v>0</v>
      </c>
      <c r="IC138" s="34">
        <v>0</v>
      </c>
      <c r="ID138" s="34">
        <v>1</v>
      </c>
      <c r="IE138" s="34">
        <v>1</v>
      </c>
      <c r="IF138" s="34">
        <v>0</v>
      </c>
      <c r="IG138" s="34">
        <v>0</v>
      </c>
      <c r="IH138" s="34">
        <v>0</v>
      </c>
      <c r="II138" s="34">
        <v>0</v>
      </c>
      <c r="IJ138" s="34">
        <v>0</v>
      </c>
      <c r="IK138" s="34">
        <v>0</v>
      </c>
      <c r="IL138" s="34">
        <v>0</v>
      </c>
      <c r="IM138" s="34">
        <v>0</v>
      </c>
      <c r="IN138" s="34">
        <v>0</v>
      </c>
      <c r="IO138" s="34">
        <v>0</v>
      </c>
      <c r="IP138" s="34">
        <v>0</v>
      </c>
      <c r="IQ138" s="34">
        <v>0</v>
      </c>
      <c r="IR138" s="34">
        <v>0</v>
      </c>
      <c r="IS138" s="34">
        <v>0</v>
      </c>
      <c r="IT138" s="34">
        <v>0</v>
      </c>
      <c r="IU138" s="34">
        <v>0</v>
      </c>
      <c r="IV138" s="34">
        <v>0</v>
      </c>
      <c r="IW138" s="34">
        <v>0</v>
      </c>
      <c r="IX138" s="34">
        <v>0</v>
      </c>
      <c r="IY138" s="34">
        <v>0</v>
      </c>
      <c r="IZ138" s="34">
        <v>0</v>
      </c>
      <c r="JA138" s="34">
        <v>0</v>
      </c>
      <c r="JB138" s="34">
        <v>0</v>
      </c>
      <c r="JC138" s="34">
        <v>1</v>
      </c>
      <c r="JD138" s="34">
        <v>2</v>
      </c>
      <c r="JE138" s="34">
        <v>3</v>
      </c>
      <c r="JF138" s="34">
        <v>1</v>
      </c>
      <c r="JG138" s="34">
        <v>1</v>
      </c>
      <c r="JH138" s="46">
        <v>2</v>
      </c>
      <c r="JI138" s="46">
        <v>1</v>
      </c>
      <c r="JJ138" s="46">
        <v>1</v>
      </c>
      <c r="JK138" s="46">
        <v>2</v>
      </c>
      <c r="JL138" s="35">
        <v>1</v>
      </c>
      <c r="JM138" s="35">
        <v>1</v>
      </c>
      <c r="JN138" s="46">
        <v>2</v>
      </c>
      <c r="JO138" s="46">
        <v>1</v>
      </c>
      <c r="JP138" s="35">
        <v>1</v>
      </c>
      <c r="JQ138" s="35">
        <v>2</v>
      </c>
      <c r="JR138" s="46">
        <v>1</v>
      </c>
      <c r="JS138" s="35">
        <v>0</v>
      </c>
      <c r="JT138" s="35">
        <v>1</v>
      </c>
      <c r="JU138" s="35">
        <v>3</v>
      </c>
      <c r="JV138" s="35">
        <v>1</v>
      </c>
      <c r="JW138" s="35">
        <v>1</v>
      </c>
      <c r="JX138" s="35">
        <v>1</v>
      </c>
      <c r="JY138" s="35">
        <v>1</v>
      </c>
      <c r="JZ138" s="35">
        <v>3</v>
      </c>
      <c r="KA138" s="35">
        <v>2</v>
      </c>
      <c r="KB138" s="35">
        <v>3</v>
      </c>
      <c r="KC138" s="35">
        <v>0</v>
      </c>
      <c r="KD138" s="46">
        <v>1</v>
      </c>
      <c r="KE138" s="35">
        <v>1</v>
      </c>
      <c r="KF138" s="35">
        <v>1</v>
      </c>
      <c r="KG138" s="36">
        <v>1</v>
      </c>
      <c r="KH138" s="36">
        <v>1</v>
      </c>
      <c r="KI138" s="36">
        <v>1</v>
      </c>
      <c r="KJ138" s="36">
        <v>1</v>
      </c>
      <c r="KK138" s="36">
        <v>1</v>
      </c>
      <c r="KL138" s="36">
        <v>1</v>
      </c>
      <c r="KM138" s="36">
        <v>1</v>
      </c>
      <c r="KN138" s="36">
        <v>3</v>
      </c>
      <c r="KO138" s="36"/>
      <c r="KP138" s="36">
        <v>1</v>
      </c>
      <c r="KQ138" s="36">
        <v>1</v>
      </c>
      <c r="KR138" s="36">
        <v>3</v>
      </c>
      <c r="KS138" s="36">
        <v>3</v>
      </c>
      <c r="KT138" s="36">
        <v>1</v>
      </c>
      <c r="KU138" s="36">
        <v>0</v>
      </c>
      <c r="KV138" s="36">
        <v>3</v>
      </c>
      <c r="KW138" s="36">
        <v>0</v>
      </c>
      <c r="KX138" s="36">
        <v>3</v>
      </c>
      <c r="KY138" s="36">
        <v>0</v>
      </c>
      <c r="KZ138" s="36">
        <v>3</v>
      </c>
      <c r="LA138" s="36">
        <v>0</v>
      </c>
      <c r="LB138" s="36">
        <v>3</v>
      </c>
      <c r="LC138" s="36">
        <v>0</v>
      </c>
      <c r="LD138" s="36">
        <v>3</v>
      </c>
      <c r="LE138" s="36">
        <v>0</v>
      </c>
      <c r="LF138" s="36">
        <v>1</v>
      </c>
      <c r="LG138" s="36">
        <v>1</v>
      </c>
      <c r="LH138" s="36">
        <v>1</v>
      </c>
      <c r="LI138" s="36">
        <v>0</v>
      </c>
      <c r="LJ138" s="36">
        <v>3</v>
      </c>
      <c r="LK138" s="36">
        <v>0</v>
      </c>
      <c r="LL138" s="36">
        <v>1</v>
      </c>
      <c r="LM138" s="36">
        <v>1</v>
      </c>
      <c r="LN138" s="36">
        <v>1</v>
      </c>
      <c r="LO138" s="36">
        <v>1</v>
      </c>
      <c r="LP138" s="36">
        <v>1</v>
      </c>
      <c r="LQ138" s="36">
        <v>1</v>
      </c>
      <c r="LR138" s="36">
        <v>0</v>
      </c>
      <c r="LS138" s="36">
        <v>1</v>
      </c>
      <c r="LT138" s="36">
        <v>1</v>
      </c>
      <c r="LU138" s="36">
        <v>0</v>
      </c>
      <c r="LV138" s="36">
        <v>1</v>
      </c>
      <c r="LW138" s="36">
        <v>1</v>
      </c>
      <c r="LX138" s="36">
        <v>1</v>
      </c>
      <c r="LY138" s="36">
        <v>0</v>
      </c>
      <c r="LZ138" s="36">
        <v>1</v>
      </c>
      <c r="MA138" s="36">
        <v>1</v>
      </c>
      <c r="MB138" s="36">
        <v>3</v>
      </c>
      <c r="MC138" s="36">
        <v>1</v>
      </c>
      <c r="MD138" s="36">
        <v>1</v>
      </c>
      <c r="ME138" s="36">
        <v>1</v>
      </c>
      <c r="MF138" s="36">
        <v>1</v>
      </c>
      <c r="MG138" s="36">
        <v>1</v>
      </c>
      <c r="MH138" s="36">
        <v>1</v>
      </c>
      <c r="MI138" s="36">
        <v>1</v>
      </c>
      <c r="MJ138" s="36">
        <v>1</v>
      </c>
      <c r="MK138" s="36">
        <v>1</v>
      </c>
      <c r="ML138" s="36">
        <v>3</v>
      </c>
      <c r="MM138" s="36">
        <v>1</v>
      </c>
      <c r="MN138" s="36">
        <v>1</v>
      </c>
      <c r="MO138" s="36">
        <v>1</v>
      </c>
      <c r="MP138" s="36">
        <v>0</v>
      </c>
      <c r="MQ138" s="36">
        <v>1</v>
      </c>
      <c r="MR138" s="36">
        <v>1</v>
      </c>
      <c r="MS138" s="36">
        <v>1</v>
      </c>
      <c r="MT138" s="36">
        <v>1</v>
      </c>
      <c r="MU138" s="36">
        <v>1</v>
      </c>
      <c r="MV138" s="36">
        <v>0</v>
      </c>
      <c r="MW138" s="36">
        <v>1</v>
      </c>
      <c r="MX138" s="36"/>
      <c r="MY138" s="37">
        <v>1</v>
      </c>
      <c r="MZ138" s="37">
        <v>1</v>
      </c>
      <c r="NA138" s="37">
        <v>1</v>
      </c>
      <c r="NB138" s="37">
        <v>1</v>
      </c>
      <c r="NC138" s="37">
        <v>1</v>
      </c>
      <c r="ND138" s="37">
        <v>0</v>
      </c>
      <c r="NE138" s="46">
        <v>1</v>
      </c>
      <c r="NF138" s="46">
        <v>0</v>
      </c>
      <c r="NG138" s="37">
        <v>0</v>
      </c>
      <c r="NH138" s="37">
        <v>1</v>
      </c>
      <c r="NI138" s="37">
        <v>1</v>
      </c>
      <c r="NJ138" s="37">
        <v>1</v>
      </c>
    </row>
    <row r="139" spans="1:374" x14ac:dyDescent="0.25">
      <c r="A139" s="2">
        <v>204</v>
      </c>
      <c r="B139" s="2" t="s">
        <v>114</v>
      </c>
      <c r="C139" s="31">
        <v>44083.441666666666</v>
      </c>
      <c r="D139" s="32" t="s">
        <v>354</v>
      </c>
      <c r="E139" s="32" t="s">
        <v>659</v>
      </c>
      <c r="F139" s="32" t="s">
        <v>660</v>
      </c>
      <c r="G139" s="32" t="s">
        <v>661</v>
      </c>
      <c r="H139" s="33" t="s">
        <v>223</v>
      </c>
      <c r="I139" s="33" t="s">
        <v>344</v>
      </c>
      <c r="J139" s="33" t="s">
        <v>662</v>
      </c>
      <c r="K139" s="33">
        <v>1</v>
      </c>
      <c r="L139" s="33">
        <v>20</v>
      </c>
      <c r="M139" s="33">
        <v>2</v>
      </c>
      <c r="N139" s="33"/>
      <c r="O139" s="33">
        <v>5</v>
      </c>
      <c r="P139" s="33"/>
      <c r="Q139" s="33"/>
      <c r="R139" s="33"/>
      <c r="S139" s="33"/>
      <c r="T139" s="33"/>
      <c r="U139" s="33"/>
      <c r="V139" s="33"/>
      <c r="W139" s="33"/>
      <c r="X139" s="33"/>
      <c r="Y139" s="33"/>
      <c r="Z139" s="33"/>
      <c r="AA139" s="33"/>
      <c r="AB139" s="33"/>
      <c r="AC139" s="33">
        <v>2</v>
      </c>
      <c r="AD139" s="33"/>
      <c r="AE139" s="33"/>
      <c r="AF139" s="33"/>
      <c r="AG139" s="33"/>
      <c r="AH139" s="33"/>
      <c r="AI139" s="33"/>
      <c r="AJ139" s="33"/>
      <c r="AK139" s="33"/>
      <c r="AL139" s="33"/>
      <c r="AM139" s="33"/>
      <c r="AN139" s="33"/>
      <c r="AO139" s="33"/>
      <c r="AP139" s="33"/>
      <c r="AQ139" s="33"/>
      <c r="AR139" s="33"/>
      <c r="AS139" s="33"/>
      <c r="AT139" s="33"/>
      <c r="AU139" s="33"/>
      <c r="AV139" s="33"/>
      <c r="AW139" s="33">
        <v>2</v>
      </c>
      <c r="AX139" s="33">
        <v>1</v>
      </c>
      <c r="AY139" s="33">
        <v>0</v>
      </c>
      <c r="AZ139" s="34">
        <v>1</v>
      </c>
      <c r="BA139" s="34">
        <v>1</v>
      </c>
      <c r="BB139" s="34">
        <v>0</v>
      </c>
      <c r="BC139" s="34">
        <v>0</v>
      </c>
      <c r="BD139" s="34">
        <v>0</v>
      </c>
      <c r="BE139" s="34">
        <v>0</v>
      </c>
      <c r="BF139" s="34">
        <v>0</v>
      </c>
      <c r="BG139" s="34">
        <v>0</v>
      </c>
      <c r="BH139" s="34">
        <v>0</v>
      </c>
      <c r="BI139" s="34">
        <v>0</v>
      </c>
      <c r="BJ139" s="34">
        <v>0</v>
      </c>
      <c r="BK139" s="34">
        <v>0</v>
      </c>
      <c r="BL139" s="34">
        <v>0</v>
      </c>
      <c r="BM139" s="34"/>
      <c r="BN139" s="34">
        <v>0</v>
      </c>
      <c r="BO139" s="34">
        <v>0</v>
      </c>
      <c r="BP139" s="34">
        <v>0</v>
      </c>
      <c r="BQ139" s="34">
        <v>0</v>
      </c>
      <c r="BR139" s="34">
        <v>0</v>
      </c>
      <c r="BS139" s="34">
        <v>0</v>
      </c>
      <c r="BT139" s="34">
        <v>0</v>
      </c>
      <c r="BU139" s="34">
        <v>0</v>
      </c>
      <c r="BV139" s="34">
        <v>0</v>
      </c>
      <c r="BW139" s="34">
        <v>1</v>
      </c>
      <c r="BX139" s="34">
        <v>0</v>
      </c>
      <c r="BY139" s="34">
        <v>0</v>
      </c>
      <c r="BZ139" s="34">
        <v>0</v>
      </c>
      <c r="CA139" s="34">
        <v>0</v>
      </c>
      <c r="CB139" s="34">
        <v>0</v>
      </c>
      <c r="CC139" s="34">
        <v>1</v>
      </c>
      <c r="CD139" s="34">
        <v>0</v>
      </c>
      <c r="CE139" s="34">
        <v>0</v>
      </c>
      <c r="CF139" s="34">
        <v>0</v>
      </c>
      <c r="CG139" s="34">
        <v>0</v>
      </c>
      <c r="CH139" s="34">
        <v>0</v>
      </c>
      <c r="CI139" s="34">
        <v>0</v>
      </c>
      <c r="CJ139" s="34">
        <v>0</v>
      </c>
      <c r="CK139" s="34">
        <v>0</v>
      </c>
      <c r="CL139" s="34">
        <v>0</v>
      </c>
      <c r="CM139" s="34">
        <v>0</v>
      </c>
      <c r="CN139" s="34">
        <v>0</v>
      </c>
      <c r="CO139" s="34">
        <v>0</v>
      </c>
      <c r="CP139" s="34">
        <v>0</v>
      </c>
      <c r="CQ139" s="34">
        <v>0</v>
      </c>
      <c r="CR139" s="34">
        <v>0</v>
      </c>
      <c r="CS139" s="34">
        <v>1</v>
      </c>
      <c r="CT139" s="34">
        <v>0</v>
      </c>
      <c r="CU139" s="34">
        <v>0</v>
      </c>
      <c r="CV139" s="34">
        <v>0</v>
      </c>
      <c r="CW139" s="34">
        <v>0</v>
      </c>
      <c r="CX139" s="34">
        <v>0</v>
      </c>
      <c r="CY139" s="34">
        <v>1</v>
      </c>
      <c r="CZ139" s="34">
        <v>0</v>
      </c>
      <c r="DA139" s="34">
        <v>1</v>
      </c>
      <c r="DB139" s="34"/>
      <c r="DC139" s="34">
        <v>0</v>
      </c>
      <c r="DD139" s="34">
        <v>0</v>
      </c>
      <c r="DE139" s="34">
        <v>1</v>
      </c>
      <c r="DF139" s="34">
        <v>0</v>
      </c>
      <c r="DG139" s="34">
        <v>0</v>
      </c>
      <c r="DH139" s="34"/>
      <c r="DI139" s="34"/>
      <c r="DJ139" s="34"/>
      <c r="DK139" s="34"/>
      <c r="DL139" s="34"/>
      <c r="DM139" s="34"/>
      <c r="DN139" s="34"/>
      <c r="DO139" s="34"/>
      <c r="DP139" s="34">
        <v>1</v>
      </c>
      <c r="DQ139" s="34">
        <v>1</v>
      </c>
      <c r="DR139" s="34">
        <v>1</v>
      </c>
      <c r="DS139" s="34">
        <v>1</v>
      </c>
      <c r="DT139" s="34">
        <v>0</v>
      </c>
      <c r="DU139" s="34">
        <v>0</v>
      </c>
      <c r="DV139" s="34">
        <v>0</v>
      </c>
      <c r="DW139" s="34">
        <v>1</v>
      </c>
      <c r="DX139" s="34">
        <v>0</v>
      </c>
      <c r="DY139" s="34">
        <v>0</v>
      </c>
      <c r="DZ139" s="34">
        <v>1</v>
      </c>
      <c r="EA139" s="34">
        <v>0</v>
      </c>
      <c r="EB139" s="34">
        <v>0</v>
      </c>
      <c r="EC139" s="34">
        <v>1</v>
      </c>
      <c r="ED139" s="34">
        <v>1</v>
      </c>
      <c r="EE139" s="34">
        <v>1</v>
      </c>
      <c r="EF139" s="34">
        <v>0</v>
      </c>
      <c r="EG139" s="34">
        <v>0</v>
      </c>
      <c r="EH139" s="34">
        <v>0</v>
      </c>
      <c r="EI139" s="34">
        <v>0</v>
      </c>
      <c r="EJ139" s="34">
        <v>1</v>
      </c>
      <c r="EK139" s="34">
        <v>0</v>
      </c>
      <c r="EL139" s="34">
        <v>1</v>
      </c>
      <c r="EM139" s="34"/>
      <c r="EN139" s="34">
        <v>0</v>
      </c>
      <c r="EO139" s="34">
        <v>0</v>
      </c>
      <c r="EP139" s="34">
        <v>1</v>
      </c>
      <c r="EQ139" s="34">
        <v>0</v>
      </c>
      <c r="ER139" s="34">
        <v>0</v>
      </c>
      <c r="ES139" s="34">
        <v>0</v>
      </c>
      <c r="ET139" s="34">
        <v>0</v>
      </c>
      <c r="EU139" s="34">
        <v>0</v>
      </c>
      <c r="EV139" s="34">
        <v>0</v>
      </c>
      <c r="EW139" s="34">
        <v>0</v>
      </c>
      <c r="EX139" s="34">
        <v>0</v>
      </c>
      <c r="EY139" s="34">
        <v>0</v>
      </c>
      <c r="EZ139" s="34">
        <v>0</v>
      </c>
      <c r="FA139" s="34">
        <v>1</v>
      </c>
      <c r="FB139" s="34">
        <v>1</v>
      </c>
      <c r="FC139" s="34">
        <v>0</v>
      </c>
      <c r="FD139" s="34">
        <v>0</v>
      </c>
      <c r="FE139" s="34">
        <v>0</v>
      </c>
      <c r="FF139" s="34">
        <v>0</v>
      </c>
      <c r="FG139" s="34">
        <v>1</v>
      </c>
      <c r="FH139" s="34">
        <v>0</v>
      </c>
      <c r="FI139" s="34">
        <v>1</v>
      </c>
      <c r="FJ139" s="34">
        <v>0</v>
      </c>
      <c r="FK139" s="34">
        <v>0</v>
      </c>
      <c r="FL139" s="34">
        <v>1</v>
      </c>
      <c r="FM139" s="34">
        <v>0</v>
      </c>
      <c r="FN139" s="34">
        <v>0</v>
      </c>
      <c r="FO139" s="34">
        <v>0</v>
      </c>
      <c r="FP139" s="34">
        <v>0</v>
      </c>
      <c r="FQ139" s="34">
        <v>0</v>
      </c>
      <c r="FR139" s="34">
        <v>0</v>
      </c>
      <c r="FS139" s="34">
        <v>0</v>
      </c>
      <c r="FT139" s="34">
        <v>0</v>
      </c>
      <c r="FU139" s="34">
        <v>0</v>
      </c>
      <c r="FV139" s="34">
        <v>0</v>
      </c>
      <c r="FW139" s="34">
        <v>1</v>
      </c>
      <c r="FX139" s="34">
        <v>1</v>
      </c>
      <c r="FY139" s="34">
        <v>1</v>
      </c>
      <c r="FZ139" s="34">
        <v>0</v>
      </c>
      <c r="GA139" s="34">
        <v>0</v>
      </c>
      <c r="GB139" s="34">
        <v>0</v>
      </c>
      <c r="GC139" s="34">
        <v>0</v>
      </c>
      <c r="GD139" s="34">
        <v>1</v>
      </c>
      <c r="GE139" s="34">
        <v>0</v>
      </c>
      <c r="GF139" s="34">
        <v>1</v>
      </c>
      <c r="GG139" s="34">
        <v>0</v>
      </c>
      <c r="GH139" s="34">
        <v>0</v>
      </c>
      <c r="GI139" s="34">
        <v>1</v>
      </c>
      <c r="GJ139" s="34">
        <v>0</v>
      </c>
      <c r="GK139" s="34">
        <v>0</v>
      </c>
      <c r="GL139" s="34">
        <v>0</v>
      </c>
      <c r="GM139" s="34">
        <v>0</v>
      </c>
      <c r="GN139" s="34">
        <v>0</v>
      </c>
      <c r="GO139" s="34">
        <v>0</v>
      </c>
      <c r="GP139" s="34">
        <v>0</v>
      </c>
      <c r="GQ139" s="34">
        <v>0</v>
      </c>
      <c r="GR139" s="34">
        <v>0</v>
      </c>
      <c r="GS139" s="34">
        <v>0</v>
      </c>
      <c r="GT139" s="34">
        <v>1</v>
      </c>
      <c r="GU139" s="34">
        <v>1</v>
      </c>
      <c r="GV139" s="34">
        <v>1</v>
      </c>
      <c r="GW139" s="34">
        <v>1</v>
      </c>
      <c r="GX139" s="34">
        <v>1</v>
      </c>
      <c r="GY139" s="34">
        <v>1</v>
      </c>
      <c r="GZ139" s="34">
        <v>1</v>
      </c>
      <c r="HA139" s="34">
        <v>1</v>
      </c>
      <c r="HB139" s="34">
        <v>1</v>
      </c>
      <c r="HC139" s="34">
        <v>0</v>
      </c>
      <c r="HD139" s="34">
        <v>0</v>
      </c>
      <c r="HE139" s="34">
        <v>0</v>
      </c>
      <c r="HF139" s="34">
        <v>0</v>
      </c>
      <c r="HG139" s="34">
        <v>0</v>
      </c>
      <c r="HH139" s="34">
        <v>1</v>
      </c>
      <c r="HI139" s="34">
        <v>0</v>
      </c>
      <c r="HJ139" s="34">
        <v>0</v>
      </c>
      <c r="HK139" s="34">
        <v>0</v>
      </c>
      <c r="HL139" s="34">
        <v>0</v>
      </c>
      <c r="HM139" s="34">
        <v>1</v>
      </c>
      <c r="HN139" s="34">
        <v>0</v>
      </c>
      <c r="HO139" s="34">
        <v>0</v>
      </c>
      <c r="HP139" s="34">
        <v>0</v>
      </c>
      <c r="HQ139" s="34">
        <v>0</v>
      </c>
      <c r="HR139" s="34">
        <v>0</v>
      </c>
      <c r="HS139" s="34">
        <v>0</v>
      </c>
      <c r="HT139" s="34">
        <v>0</v>
      </c>
      <c r="HU139" s="34">
        <v>0</v>
      </c>
      <c r="HV139" s="34">
        <v>0</v>
      </c>
      <c r="HW139" s="34">
        <v>0</v>
      </c>
      <c r="HX139" s="34">
        <v>1</v>
      </c>
      <c r="HY139" s="34">
        <v>0</v>
      </c>
      <c r="HZ139" s="34">
        <v>0</v>
      </c>
      <c r="IA139" s="34">
        <v>0</v>
      </c>
      <c r="IB139" s="34">
        <v>0</v>
      </c>
      <c r="IC139" s="34">
        <v>1</v>
      </c>
      <c r="ID139" s="34">
        <v>1</v>
      </c>
      <c r="IE139" s="34">
        <v>1</v>
      </c>
      <c r="IF139" s="34">
        <v>1</v>
      </c>
      <c r="IG139" s="34">
        <v>0</v>
      </c>
      <c r="IH139" s="34">
        <v>0</v>
      </c>
      <c r="II139" s="34">
        <v>0</v>
      </c>
      <c r="IJ139" s="34">
        <v>0</v>
      </c>
      <c r="IK139" s="34">
        <v>0</v>
      </c>
      <c r="IL139" s="34">
        <v>1</v>
      </c>
      <c r="IM139" s="34">
        <v>0</v>
      </c>
      <c r="IN139" s="34">
        <v>1</v>
      </c>
      <c r="IO139" s="34">
        <v>0</v>
      </c>
      <c r="IP139" s="34">
        <v>0</v>
      </c>
      <c r="IQ139" s="34">
        <v>1</v>
      </c>
      <c r="IR139" s="34">
        <v>0</v>
      </c>
      <c r="IS139" s="34">
        <v>0</v>
      </c>
      <c r="IT139" s="34">
        <v>0</v>
      </c>
      <c r="IU139" s="34">
        <v>0</v>
      </c>
      <c r="IV139" s="34">
        <v>0</v>
      </c>
      <c r="IW139" s="34">
        <v>0</v>
      </c>
      <c r="IX139" s="34">
        <v>0</v>
      </c>
      <c r="IY139" s="34">
        <v>0</v>
      </c>
      <c r="IZ139" s="34">
        <v>0</v>
      </c>
      <c r="JA139" s="34">
        <v>0</v>
      </c>
      <c r="JB139" s="34">
        <v>1</v>
      </c>
      <c r="JC139" s="34">
        <v>1</v>
      </c>
      <c r="JD139" s="34">
        <v>3</v>
      </c>
      <c r="JE139" s="34">
        <v>3</v>
      </c>
      <c r="JF139" s="34">
        <v>1</v>
      </c>
      <c r="JG139" s="34">
        <v>1</v>
      </c>
      <c r="JH139" s="46">
        <v>1</v>
      </c>
      <c r="JI139" s="46">
        <v>1</v>
      </c>
      <c r="JJ139" s="46">
        <v>1</v>
      </c>
      <c r="JK139" s="46">
        <v>1</v>
      </c>
      <c r="JL139" s="35">
        <v>1</v>
      </c>
      <c r="JM139" s="35">
        <v>2</v>
      </c>
      <c r="JN139" s="46">
        <v>1</v>
      </c>
      <c r="JO139" s="46">
        <v>2</v>
      </c>
      <c r="JP139" s="35">
        <v>1</v>
      </c>
      <c r="JQ139" s="35">
        <v>1</v>
      </c>
      <c r="JR139" s="46">
        <v>1</v>
      </c>
      <c r="JS139" s="35">
        <v>0</v>
      </c>
      <c r="JT139" s="35">
        <v>1</v>
      </c>
      <c r="JU139" s="35">
        <v>3</v>
      </c>
      <c r="JV139" s="35">
        <v>1</v>
      </c>
      <c r="JW139" s="35">
        <v>1</v>
      </c>
      <c r="JX139" s="35">
        <v>3</v>
      </c>
      <c r="JY139" s="35">
        <v>3</v>
      </c>
      <c r="JZ139" s="35">
        <v>3</v>
      </c>
      <c r="KA139" s="35">
        <v>3</v>
      </c>
      <c r="KB139" s="35">
        <v>1</v>
      </c>
      <c r="KC139" s="35">
        <v>1</v>
      </c>
      <c r="KD139" s="46">
        <v>1</v>
      </c>
      <c r="KE139" s="35">
        <v>0</v>
      </c>
      <c r="KF139" s="35">
        <v>1</v>
      </c>
      <c r="KG139" s="36">
        <v>1</v>
      </c>
      <c r="KH139" s="36">
        <v>1</v>
      </c>
      <c r="KI139" s="36">
        <v>1</v>
      </c>
      <c r="KJ139" s="36">
        <v>1</v>
      </c>
      <c r="KK139" s="36">
        <v>1</v>
      </c>
      <c r="KL139" s="36">
        <v>1</v>
      </c>
      <c r="KM139" s="36">
        <v>1</v>
      </c>
      <c r="KN139" s="36">
        <v>3</v>
      </c>
      <c r="KO139" s="36"/>
      <c r="KP139" s="36">
        <v>3</v>
      </c>
      <c r="KQ139" s="36">
        <v>1</v>
      </c>
      <c r="KR139" s="36">
        <v>1</v>
      </c>
      <c r="KS139" s="36">
        <v>1</v>
      </c>
      <c r="KT139" s="36">
        <v>1</v>
      </c>
      <c r="KU139" s="36">
        <v>0</v>
      </c>
      <c r="KV139" s="36">
        <v>3</v>
      </c>
      <c r="KW139" s="36">
        <v>0</v>
      </c>
      <c r="KX139" s="36">
        <v>1</v>
      </c>
      <c r="KY139" s="36">
        <v>0</v>
      </c>
      <c r="KZ139" s="36">
        <v>3</v>
      </c>
      <c r="LA139" s="36">
        <v>0</v>
      </c>
      <c r="LB139" s="36">
        <v>3</v>
      </c>
      <c r="LC139" s="36">
        <v>0</v>
      </c>
      <c r="LD139" s="36">
        <v>3</v>
      </c>
      <c r="LE139" s="36">
        <v>0</v>
      </c>
      <c r="LF139" s="36">
        <v>1</v>
      </c>
      <c r="LG139" s="36">
        <v>1</v>
      </c>
      <c r="LH139" s="36">
        <v>1</v>
      </c>
      <c r="LI139" s="36">
        <v>0</v>
      </c>
      <c r="LJ139" s="36">
        <v>1</v>
      </c>
      <c r="LK139" s="36">
        <v>0</v>
      </c>
      <c r="LL139" s="36">
        <v>1</v>
      </c>
      <c r="LM139" s="36">
        <v>1</v>
      </c>
      <c r="LN139" s="36">
        <v>1</v>
      </c>
      <c r="LO139" s="36">
        <v>1</v>
      </c>
      <c r="LP139" s="36">
        <v>1</v>
      </c>
      <c r="LQ139" s="36">
        <v>1</v>
      </c>
      <c r="LR139" s="36">
        <v>0</v>
      </c>
      <c r="LS139" s="36">
        <v>1</v>
      </c>
      <c r="LT139" s="36">
        <v>1</v>
      </c>
      <c r="LU139" s="36">
        <v>1</v>
      </c>
      <c r="LV139" s="36">
        <v>1</v>
      </c>
      <c r="LW139" s="36">
        <v>1</v>
      </c>
      <c r="LX139" s="36">
        <v>1</v>
      </c>
      <c r="LY139" s="36">
        <v>0</v>
      </c>
      <c r="LZ139" s="36">
        <v>1</v>
      </c>
      <c r="MA139" s="36">
        <v>1</v>
      </c>
      <c r="MB139" s="36">
        <v>1</v>
      </c>
      <c r="MC139" s="36">
        <v>1</v>
      </c>
      <c r="MD139" s="36">
        <v>1</v>
      </c>
      <c r="ME139" s="36">
        <v>1</v>
      </c>
      <c r="MF139" s="36">
        <v>1</v>
      </c>
      <c r="MG139" s="36">
        <v>1</v>
      </c>
      <c r="MH139" s="36">
        <v>1</v>
      </c>
      <c r="MI139" s="36">
        <v>1</v>
      </c>
      <c r="MJ139" s="36">
        <v>1</v>
      </c>
      <c r="MK139" s="36">
        <v>1</v>
      </c>
      <c r="ML139" s="36">
        <v>1</v>
      </c>
      <c r="MM139" s="36">
        <v>1</v>
      </c>
      <c r="MN139" s="36">
        <v>1</v>
      </c>
      <c r="MO139" s="36">
        <v>1</v>
      </c>
      <c r="MP139" s="36">
        <v>1</v>
      </c>
      <c r="MQ139" s="36">
        <v>1</v>
      </c>
      <c r="MR139" s="36">
        <v>1</v>
      </c>
      <c r="MS139" s="36">
        <v>1</v>
      </c>
      <c r="MT139" s="36">
        <v>1</v>
      </c>
      <c r="MU139" s="36">
        <v>1</v>
      </c>
      <c r="MV139" s="36">
        <v>0</v>
      </c>
      <c r="MW139" s="36">
        <v>1</v>
      </c>
      <c r="MX139" s="36"/>
      <c r="MY139" s="37">
        <v>1</v>
      </c>
      <c r="MZ139" s="37">
        <v>1</v>
      </c>
      <c r="NA139" s="37">
        <v>1</v>
      </c>
      <c r="NB139" s="37">
        <v>1</v>
      </c>
      <c r="NC139" s="37">
        <v>1</v>
      </c>
      <c r="ND139" s="37">
        <v>0</v>
      </c>
      <c r="NE139" s="46">
        <v>0</v>
      </c>
      <c r="NF139" s="46">
        <v>0</v>
      </c>
      <c r="NG139" s="37">
        <v>1</v>
      </c>
      <c r="NH139" s="37">
        <v>1</v>
      </c>
      <c r="NI139" s="37">
        <v>1</v>
      </c>
      <c r="NJ139" s="37">
        <v>1</v>
      </c>
    </row>
    <row r="140" spans="1:374" x14ac:dyDescent="0.25">
      <c r="A140" s="2">
        <v>205</v>
      </c>
      <c r="B140" s="2" t="s">
        <v>114</v>
      </c>
      <c r="C140" s="31">
        <v>44083.46875</v>
      </c>
      <c r="D140" s="32" t="s">
        <v>122</v>
      </c>
      <c r="E140" s="32" t="s">
        <v>129</v>
      </c>
      <c r="F140" s="32" t="s">
        <v>130</v>
      </c>
      <c r="G140" s="32" t="s">
        <v>131</v>
      </c>
      <c r="H140" s="33" t="s">
        <v>119</v>
      </c>
      <c r="I140" s="33" t="s">
        <v>120</v>
      </c>
      <c r="J140" s="33" t="s">
        <v>132</v>
      </c>
      <c r="K140" s="33">
        <v>1</v>
      </c>
      <c r="L140" s="33">
        <v>170</v>
      </c>
      <c r="M140" s="33">
        <v>7</v>
      </c>
      <c r="N140" s="33"/>
      <c r="O140" s="33"/>
      <c r="P140" s="33"/>
      <c r="Q140" s="33"/>
      <c r="R140" s="33"/>
      <c r="S140" s="33"/>
      <c r="T140" s="33">
        <v>2</v>
      </c>
      <c r="U140" s="33"/>
      <c r="V140" s="33"/>
      <c r="W140" s="33"/>
      <c r="X140" s="33"/>
      <c r="Y140" s="33"/>
      <c r="Z140" s="33"/>
      <c r="AA140" s="33"/>
      <c r="AB140" s="33"/>
      <c r="AC140" s="33"/>
      <c r="AD140" s="33"/>
      <c r="AE140" s="33"/>
      <c r="AF140" s="33"/>
      <c r="AG140" s="33"/>
      <c r="AH140" s="33"/>
      <c r="AI140" s="33"/>
      <c r="AJ140" s="33"/>
      <c r="AK140" s="33"/>
      <c r="AL140" s="33"/>
      <c r="AM140" s="33"/>
      <c r="AN140" s="33"/>
      <c r="AO140" s="33"/>
      <c r="AP140" s="33"/>
      <c r="AQ140" s="33"/>
      <c r="AR140" s="33"/>
      <c r="AS140" s="33"/>
      <c r="AT140" s="33"/>
      <c r="AU140" s="33"/>
      <c r="AV140" s="33">
        <v>5</v>
      </c>
      <c r="AW140" s="33">
        <v>2</v>
      </c>
      <c r="AX140" s="33">
        <v>1</v>
      </c>
      <c r="AY140" s="33">
        <v>0</v>
      </c>
      <c r="AZ140" s="34">
        <v>1</v>
      </c>
      <c r="BA140" s="34">
        <v>1</v>
      </c>
      <c r="BB140" s="34">
        <v>0</v>
      </c>
      <c r="BC140" s="34">
        <v>0</v>
      </c>
      <c r="BD140" s="34">
        <v>0</v>
      </c>
      <c r="BE140" s="34">
        <v>0</v>
      </c>
      <c r="BF140" s="34">
        <v>0</v>
      </c>
      <c r="BG140" s="34">
        <v>0</v>
      </c>
      <c r="BH140" s="34">
        <v>0</v>
      </c>
      <c r="BI140" s="34">
        <v>0</v>
      </c>
      <c r="BJ140" s="34">
        <v>0</v>
      </c>
      <c r="BK140" s="34">
        <v>1</v>
      </c>
      <c r="BL140" s="34">
        <v>0</v>
      </c>
      <c r="BM140" s="34"/>
      <c r="BN140" s="34">
        <v>0</v>
      </c>
      <c r="BO140" s="34">
        <v>0</v>
      </c>
      <c r="BP140" s="34">
        <v>0</v>
      </c>
      <c r="BQ140" s="34">
        <v>0</v>
      </c>
      <c r="BR140" s="34">
        <v>0</v>
      </c>
      <c r="BS140" s="34">
        <v>0</v>
      </c>
      <c r="BT140" s="34">
        <v>0</v>
      </c>
      <c r="BU140" s="34">
        <v>0</v>
      </c>
      <c r="BV140" s="34">
        <v>0</v>
      </c>
      <c r="BW140" s="34">
        <v>1</v>
      </c>
      <c r="BX140" s="34">
        <v>0</v>
      </c>
      <c r="BY140" s="34">
        <v>0</v>
      </c>
      <c r="BZ140" s="34">
        <v>0</v>
      </c>
      <c r="CA140" s="34">
        <v>0</v>
      </c>
      <c r="CB140" s="34">
        <v>0</v>
      </c>
      <c r="CC140" s="34">
        <v>0</v>
      </c>
      <c r="CD140" s="34">
        <v>0</v>
      </c>
      <c r="CE140" s="34">
        <v>0</v>
      </c>
      <c r="CF140" s="34">
        <v>0</v>
      </c>
      <c r="CG140" s="34">
        <v>0</v>
      </c>
      <c r="CH140" s="34">
        <v>1</v>
      </c>
      <c r="CI140" s="34">
        <v>0</v>
      </c>
      <c r="CJ140" s="34">
        <v>0</v>
      </c>
      <c r="CK140" s="34">
        <v>0</v>
      </c>
      <c r="CL140" s="34">
        <v>0</v>
      </c>
      <c r="CM140" s="34">
        <v>0</v>
      </c>
      <c r="CN140" s="34">
        <v>0</v>
      </c>
      <c r="CO140" s="34">
        <v>0</v>
      </c>
      <c r="CP140" s="34">
        <v>0</v>
      </c>
      <c r="CQ140" s="34">
        <v>0</v>
      </c>
      <c r="CR140" s="34">
        <v>0</v>
      </c>
      <c r="CS140" s="34">
        <v>0</v>
      </c>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v>1</v>
      </c>
      <c r="DQ140" s="34">
        <v>1</v>
      </c>
      <c r="DR140" s="34">
        <v>1</v>
      </c>
      <c r="DS140" s="34">
        <v>1</v>
      </c>
      <c r="DT140" s="34">
        <v>1</v>
      </c>
      <c r="DU140" s="34">
        <v>0</v>
      </c>
      <c r="DV140" s="34">
        <v>0</v>
      </c>
      <c r="DW140" s="34">
        <v>0</v>
      </c>
      <c r="DX140" s="34">
        <v>0</v>
      </c>
      <c r="DY140" s="34">
        <v>0</v>
      </c>
      <c r="DZ140" s="34">
        <v>1</v>
      </c>
      <c r="EA140" s="34">
        <v>0</v>
      </c>
      <c r="EB140" s="34">
        <v>0</v>
      </c>
      <c r="EC140" s="34">
        <v>1</v>
      </c>
      <c r="ED140" s="34">
        <v>0</v>
      </c>
      <c r="EE140" s="34">
        <v>1</v>
      </c>
      <c r="EF140" s="34">
        <v>0</v>
      </c>
      <c r="EG140" s="34">
        <v>0</v>
      </c>
      <c r="EH140" s="34">
        <v>0</v>
      </c>
      <c r="EI140" s="34">
        <v>0</v>
      </c>
      <c r="EJ140" s="34">
        <v>1</v>
      </c>
      <c r="EK140" s="34">
        <v>0</v>
      </c>
      <c r="EL140" s="34">
        <v>1</v>
      </c>
      <c r="EM140" s="34"/>
      <c r="EN140" s="34">
        <v>0</v>
      </c>
      <c r="EO140" s="34">
        <v>0</v>
      </c>
      <c r="EP140" s="34">
        <v>1</v>
      </c>
      <c r="EQ140" s="34">
        <v>0</v>
      </c>
      <c r="ER140" s="34">
        <v>0</v>
      </c>
      <c r="ES140" s="34">
        <v>0</v>
      </c>
      <c r="ET140" s="34">
        <v>0</v>
      </c>
      <c r="EU140" s="34">
        <v>0</v>
      </c>
      <c r="EV140" s="34">
        <v>0</v>
      </c>
      <c r="EW140" s="34">
        <v>0</v>
      </c>
      <c r="EX140" s="34">
        <v>0</v>
      </c>
      <c r="EY140" s="34">
        <v>0</v>
      </c>
      <c r="EZ140" s="34">
        <v>0</v>
      </c>
      <c r="FA140" s="34">
        <v>1</v>
      </c>
      <c r="FB140" s="34">
        <v>0</v>
      </c>
      <c r="FC140" s="34">
        <v>0</v>
      </c>
      <c r="FD140" s="34">
        <v>0</v>
      </c>
      <c r="FE140" s="34">
        <v>0</v>
      </c>
      <c r="FF140" s="34">
        <v>0</v>
      </c>
      <c r="FG140" s="34">
        <v>0</v>
      </c>
      <c r="FH140" s="34">
        <v>0</v>
      </c>
      <c r="FI140" s="34">
        <v>0</v>
      </c>
      <c r="FJ140" s="34">
        <v>0</v>
      </c>
      <c r="FK140" s="34">
        <v>0</v>
      </c>
      <c r="FL140" s="34">
        <v>1</v>
      </c>
      <c r="FM140" s="34">
        <v>0</v>
      </c>
      <c r="FN140" s="34">
        <v>0</v>
      </c>
      <c r="FO140" s="34">
        <v>0</v>
      </c>
      <c r="FP140" s="34">
        <v>0</v>
      </c>
      <c r="FQ140" s="34">
        <v>0</v>
      </c>
      <c r="FR140" s="34">
        <v>0</v>
      </c>
      <c r="FS140" s="34">
        <v>0</v>
      </c>
      <c r="FT140" s="34">
        <v>0</v>
      </c>
      <c r="FU140" s="34">
        <v>0</v>
      </c>
      <c r="FV140" s="34">
        <v>0</v>
      </c>
      <c r="FW140" s="34">
        <v>0</v>
      </c>
      <c r="FX140" s="34">
        <v>1</v>
      </c>
      <c r="FY140" s="34">
        <v>1</v>
      </c>
      <c r="FZ140" s="34">
        <v>0</v>
      </c>
      <c r="GA140" s="34">
        <v>0</v>
      </c>
      <c r="GB140" s="34">
        <v>0</v>
      </c>
      <c r="GC140" s="34">
        <v>0</v>
      </c>
      <c r="GD140" s="34">
        <v>1</v>
      </c>
      <c r="GE140" s="34">
        <v>0</v>
      </c>
      <c r="GF140" s="34">
        <v>0</v>
      </c>
      <c r="GG140" s="34">
        <v>0</v>
      </c>
      <c r="GH140" s="34">
        <v>0</v>
      </c>
      <c r="GI140" s="34">
        <v>1</v>
      </c>
      <c r="GJ140" s="34">
        <v>0</v>
      </c>
      <c r="GK140" s="34">
        <v>0</v>
      </c>
      <c r="GL140" s="34">
        <v>0</v>
      </c>
      <c r="GM140" s="34">
        <v>0</v>
      </c>
      <c r="GN140" s="34">
        <v>0</v>
      </c>
      <c r="GO140" s="34">
        <v>0</v>
      </c>
      <c r="GP140" s="34">
        <v>0</v>
      </c>
      <c r="GQ140" s="34">
        <v>0</v>
      </c>
      <c r="GR140" s="34">
        <v>0</v>
      </c>
      <c r="GS140" s="34">
        <v>0</v>
      </c>
      <c r="GT140" s="34">
        <v>1</v>
      </c>
      <c r="GU140" s="34">
        <v>1</v>
      </c>
      <c r="GV140" s="34">
        <v>1</v>
      </c>
      <c r="GW140" s="34">
        <v>1</v>
      </c>
      <c r="GX140" s="34">
        <v>1</v>
      </c>
      <c r="GY140" s="34">
        <v>1</v>
      </c>
      <c r="GZ140" s="34">
        <v>1</v>
      </c>
      <c r="HA140" s="34">
        <v>1</v>
      </c>
      <c r="HB140" s="34">
        <v>0</v>
      </c>
      <c r="HC140" s="34">
        <v>0</v>
      </c>
      <c r="HD140" s="34">
        <v>0</v>
      </c>
      <c r="HE140" s="34">
        <v>0</v>
      </c>
      <c r="HF140" s="34">
        <v>0</v>
      </c>
      <c r="HG140" s="34">
        <v>0</v>
      </c>
      <c r="HH140" s="34">
        <v>0</v>
      </c>
      <c r="HI140" s="34">
        <v>0</v>
      </c>
      <c r="HJ140" s="34">
        <v>0</v>
      </c>
      <c r="HK140" s="34">
        <v>0</v>
      </c>
      <c r="HL140" s="34">
        <v>0</v>
      </c>
      <c r="HM140" s="34">
        <v>0</v>
      </c>
      <c r="HN140" s="34">
        <v>0</v>
      </c>
      <c r="HO140" s="34">
        <v>0</v>
      </c>
      <c r="HP140" s="34">
        <v>0</v>
      </c>
      <c r="HQ140" s="34">
        <v>0</v>
      </c>
      <c r="HR140" s="34">
        <v>0</v>
      </c>
      <c r="HS140" s="34">
        <v>0</v>
      </c>
      <c r="HT140" s="34">
        <v>0</v>
      </c>
      <c r="HU140" s="34">
        <v>0</v>
      </c>
      <c r="HV140" s="34">
        <v>0</v>
      </c>
      <c r="HW140" s="34">
        <v>0</v>
      </c>
      <c r="HX140" s="34">
        <v>1</v>
      </c>
      <c r="HY140" s="34">
        <v>0</v>
      </c>
      <c r="HZ140" s="34">
        <v>0</v>
      </c>
      <c r="IA140" s="34">
        <v>0</v>
      </c>
      <c r="IB140" s="34">
        <v>1</v>
      </c>
      <c r="IC140" s="34">
        <v>1</v>
      </c>
      <c r="ID140" s="34">
        <v>1</v>
      </c>
      <c r="IE140" s="34">
        <v>1</v>
      </c>
      <c r="IF140" s="34">
        <v>1</v>
      </c>
      <c r="IG140" s="34">
        <v>0</v>
      </c>
      <c r="IH140" s="34">
        <v>0</v>
      </c>
      <c r="II140" s="34">
        <v>0</v>
      </c>
      <c r="IJ140" s="34">
        <v>0</v>
      </c>
      <c r="IK140" s="34">
        <v>0</v>
      </c>
      <c r="IL140" s="34">
        <v>1</v>
      </c>
      <c r="IM140" s="34">
        <v>0</v>
      </c>
      <c r="IN140" s="34">
        <v>0</v>
      </c>
      <c r="IO140" s="34">
        <v>0</v>
      </c>
      <c r="IP140" s="34">
        <v>0</v>
      </c>
      <c r="IQ140" s="34">
        <v>1</v>
      </c>
      <c r="IR140" s="34">
        <v>0</v>
      </c>
      <c r="IS140" s="34">
        <v>0</v>
      </c>
      <c r="IT140" s="34">
        <v>0</v>
      </c>
      <c r="IU140" s="34">
        <v>0</v>
      </c>
      <c r="IV140" s="34">
        <v>0</v>
      </c>
      <c r="IW140" s="34">
        <v>0</v>
      </c>
      <c r="IX140" s="34">
        <v>0</v>
      </c>
      <c r="IY140" s="34">
        <v>0</v>
      </c>
      <c r="IZ140" s="34">
        <v>0</v>
      </c>
      <c r="JA140" s="34">
        <v>0</v>
      </c>
      <c r="JB140" s="34">
        <v>1</v>
      </c>
      <c r="JC140" s="34">
        <v>1</v>
      </c>
      <c r="JD140" s="34">
        <v>3</v>
      </c>
      <c r="JE140" s="34">
        <v>1</v>
      </c>
      <c r="JF140" s="34">
        <v>1</v>
      </c>
      <c r="JG140" s="34">
        <v>2</v>
      </c>
      <c r="JH140" s="46">
        <v>1</v>
      </c>
      <c r="JI140" s="46">
        <v>1</v>
      </c>
      <c r="JJ140" s="46">
        <v>1</v>
      </c>
      <c r="JK140" s="46">
        <v>1</v>
      </c>
      <c r="JL140" s="35">
        <v>1</v>
      </c>
      <c r="JM140" s="35">
        <v>1</v>
      </c>
      <c r="JN140" s="46">
        <v>1</v>
      </c>
      <c r="JO140" s="46">
        <v>2</v>
      </c>
      <c r="JP140" s="35">
        <v>1</v>
      </c>
      <c r="JQ140" s="35">
        <v>2</v>
      </c>
      <c r="JR140" s="46">
        <v>1</v>
      </c>
      <c r="JS140" s="35">
        <v>1</v>
      </c>
      <c r="JT140" s="35">
        <v>1</v>
      </c>
      <c r="JU140" s="35">
        <v>3</v>
      </c>
      <c r="JV140" s="35">
        <v>1</v>
      </c>
      <c r="JW140" s="35">
        <v>1</v>
      </c>
      <c r="JX140" s="35">
        <v>3</v>
      </c>
      <c r="JY140" s="35">
        <v>3</v>
      </c>
      <c r="JZ140" s="35">
        <v>3</v>
      </c>
      <c r="KA140" s="35">
        <v>3</v>
      </c>
      <c r="KB140" s="35">
        <v>3</v>
      </c>
      <c r="KC140" s="35">
        <v>0</v>
      </c>
      <c r="KD140" s="46">
        <v>1</v>
      </c>
      <c r="KE140" s="35">
        <v>0</v>
      </c>
      <c r="KF140" s="35">
        <v>1</v>
      </c>
      <c r="KG140" s="36">
        <v>1</v>
      </c>
      <c r="KH140" s="36">
        <v>1</v>
      </c>
      <c r="KI140" s="36">
        <v>1</v>
      </c>
      <c r="KJ140" s="36">
        <v>1</v>
      </c>
      <c r="KK140" s="36">
        <v>1</v>
      </c>
      <c r="KL140" s="36">
        <v>1</v>
      </c>
      <c r="KM140" s="36">
        <v>1</v>
      </c>
      <c r="KN140" s="36">
        <v>1</v>
      </c>
      <c r="KO140" s="36"/>
      <c r="KP140" s="36">
        <v>1</v>
      </c>
      <c r="KQ140" s="36">
        <v>1</v>
      </c>
      <c r="KR140" s="36">
        <v>1</v>
      </c>
      <c r="KS140" s="36">
        <v>1</v>
      </c>
      <c r="KT140" s="36">
        <v>1</v>
      </c>
      <c r="KU140" s="36">
        <v>0</v>
      </c>
      <c r="KV140" s="36">
        <v>3</v>
      </c>
      <c r="KW140" s="36">
        <v>1</v>
      </c>
      <c r="KX140" s="36">
        <v>3</v>
      </c>
      <c r="KY140" s="36">
        <v>1</v>
      </c>
      <c r="KZ140" s="36">
        <v>3</v>
      </c>
      <c r="LA140" s="36">
        <v>1</v>
      </c>
      <c r="LB140" s="36">
        <v>3</v>
      </c>
      <c r="LC140" s="36">
        <v>0</v>
      </c>
      <c r="LD140" s="36">
        <v>3</v>
      </c>
      <c r="LE140" s="36">
        <v>0</v>
      </c>
      <c r="LF140" s="36">
        <v>1</v>
      </c>
      <c r="LG140" s="36">
        <v>1</v>
      </c>
      <c r="LH140" s="36">
        <v>1</v>
      </c>
      <c r="LI140" s="36">
        <v>0</v>
      </c>
      <c r="LJ140" s="36">
        <v>3</v>
      </c>
      <c r="LK140" s="36">
        <v>1</v>
      </c>
      <c r="LL140" s="36">
        <v>1</v>
      </c>
      <c r="LM140" s="36">
        <v>1</v>
      </c>
      <c r="LN140" s="36">
        <v>1</v>
      </c>
      <c r="LO140" s="36">
        <v>1</v>
      </c>
      <c r="LP140" s="36">
        <v>1</v>
      </c>
      <c r="LQ140" s="36">
        <v>0</v>
      </c>
      <c r="LR140" s="36">
        <v>0</v>
      </c>
      <c r="LS140" s="36">
        <v>1</v>
      </c>
      <c r="LT140" s="36">
        <v>1</v>
      </c>
      <c r="LU140" s="36">
        <v>1</v>
      </c>
      <c r="LV140" s="36">
        <v>1</v>
      </c>
      <c r="LW140" s="36">
        <v>1</v>
      </c>
      <c r="LX140" s="36">
        <v>1</v>
      </c>
      <c r="LY140" s="36">
        <v>0</v>
      </c>
      <c r="LZ140" s="36">
        <v>1</v>
      </c>
      <c r="MA140" s="36">
        <v>1</v>
      </c>
      <c r="MB140" s="36">
        <v>1</v>
      </c>
      <c r="MC140" s="36">
        <v>1</v>
      </c>
      <c r="MD140" s="36">
        <v>1</v>
      </c>
      <c r="ME140" s="36">
        <v>1</v>
      </c>
      <c r="MF140" s="36">
        <v>1</v>
      </c>
      <c r="MG140" s="36">
        <v>1</v>
      </c>
      <c r="MH140" s="36">
        <v>1</v>
      </c>
      <c r="MI140" s="36">
        <v>1</v>
      </c>
      <c r="MJ140" s="36">
        <v>1</v>
      </c>
      <c r="MK140" s="36">
        <v>1</v>
      </c>
      <c r="ML140" s="36">
        <v>1</v>
      </c>
      <c r="MM140" s="36">
        <v>1</v>
      </c>
      <c r="MN140" s="36">
        <v>1</v>
      </c>
      <c r="MO140" s="36">
        <v>1</v>
      </c>
      <c r="MP140" s="36">
        <v>1</v>
      </c>
      <c r="MQ140" s="36">
        <v>1</v>
      </c>
      <c r="MR140" s="36">
        <v>1</v>
      </c>
      <c r="MS140" s="36">
        <v>1</v>
      </c>
      <c r="MT140" s="36">
        <v>1</v>
      </c>
      <c r="MU140" s="36">
        <v>1</v>
      </c>
      <c r="MV140" s="36">
        <v>0</v>
      </c>
      <c r="MW140" s="36">
        <v>1</v>
      </c>
      <c r="MX140" s="36"/>
      <c r="MY140" s="37">
        <v>1</v>
      </c>
      <c r="MZ140" s="37">
        <v>1</v>
      </c>
      <c r="NA140" s="37">
        <v>1</v>
      </c>
      <c r="NB140" s="37">
        <v>1</v>
      </c>
      <c r="NC140" s="37">
        <v>1</v>
      </c>
      <c r="ND140" s="37">
        <v>0</v>
      </c>
      <c r="NE140" s="46">
        <v>0</v>
      </c>
      <c r="NF140" s="46">
        <v>1</v>
      </c>
      <c r="NG140" s="37">
        <v>0</v>
      </c>
      <c r="NH140" s="37">
        <v>1</v>
      </c>
      <c r="NI140" s="37">
        <v>1</v>
      </c>
      <c r="NJ140" s="37">
        <v>1</v>
      </c>
    </row>
    <row r="141" spans="1:374" x14ac:dyDescent="0.25">
      <c r="A141" s="2">
        <v>206</v>
      </c>
      <c r="B141" s="2" t="s">
        <v>114</v>
      </c>
      <c r="C141" s="31">
        <v>44109.701388888891</v>
      </c>
      <c r="D141" s="32" t="s">
        <v>354</v>
      </c>
      <c r="E141" s="32" t="s">
        <v>659</v>
      </c>
      <c r="F141" s="32" t="s">
        <v>660</v>
      </c>
      <c r="G141" s="32" t="s">
        <v>663</v>
      </c>
      <c r="H141" s="33" t="s">
        <v>223</v>
      </c>
      <c r="I141" s="33" t="s">
        <v>664</v>
      </c>
      <c r="J141" s="33" t="s">
        <v>665</v>
      </c>
      <c r="K141" s="33">
        <v>1</v>
      </c>
      <c r="L141" s="33">
        <v>18</v>
      </c>
      <c r="M141" s="33">
        <v>2</v>
      </c>
      <c r="N141" s="33"/>
      <c r="O141" s="33">
        <v>4</v>
      </c>
      <c r="P141" s="33"/>
      <c r="Q141" s="33"/>
      <c r="R141" s="33"/>
      <c r="S141" s="33"/>
      <c r="T141" s="33"/>
      <c r="U141" s="33"/>
      <c r="V141" s="33"/>
      <c r="W141" s="33"/>
      <c r="X141" s="33"/>
      <c r="Y141" s="33"/>
      <c r="Z141" s="33"/>
      <c r="AA141" s="33"/>
      <c r="AB141" s="33">
        <v>1</v>
      </c>
      <c r="AC141" s="33"/>
      <c r="AD141" s="33"/>
      <c r="AE141" s="33"/>
      <c r="AF141" s="33"/>
      <c r="AG141" s="33"/>
      <c r="AH141" s="33"/>
      <c r="AI141" s="33"/>
      <c r="AJ141" s="33"/>
      <c r="AK141" s="33"/>
      <c r="AL141" s="33"/>
      <c r="AM141" s="33"/>
      <c r="AN141" s="33"/>
      <c r="AO141" s="33"/>
      <c r="AP141" s="33"/>
      <c r="AQ141" s="33"/>
      <c r="AR141" s="33"/>
      <c r="AS141" s="33"/>
      <c r="AT141" s="33"/>
      <c r="AU141" s="33"/>
      <c r="AV141" s="33"/>
      <c r="AW141" s="33">
        <v>1</v>
      </c>
      <c r="AX141" s="33">
        <v>1</v>
      </c>
      <c r="AY141" s="33">
        <v>0</v>
      </c>
      <c r="AZ141" s="34">
        <v>1</v>
      </c>
      <c r="BA141" s="34">
        <v>1</v>
      </c>
      <c r="BB141" s="34">
        <v>0</v>
      </c>
      <c r="BC141" s="34">
        <v>0</v>
      </c>
      <c r="BD141" s="34">
        <v>0</v>
      </c>
      <c r="BE141" s="34">
        <v>0</v>
      </c>
      <c r="BF141" s="34">
        <v>0</v>
      </c>
      <c r="BG141" s="34">
        <v>0</v>
      </c>
      <c r="BH141" s="34">
        <v>0</v>
      </c>
      <c r="BI141" s="34">
        <v>0</v>
      </c>
      <c r="BJ141" s="34">
        <v>0</v>
      </c>
      <c r="BK141" s="34">
        <v>0</v>
      </c>
      <c r="BL141" s="34">
        <v>0</v>
      </c>
      <c r="BM141" s="34"/>
      <c r="BN141" s="34">
        <v>0</v>
      </c>
      <c r="BO141" s="34">
        <v>0</v>
      </c>
      <c r="BP141" s="34">
        <v>0</v>
      </c>
      <c r="BQ141" s="34">
        <v>0</v>
      </c>
      <c r="BR141" s="34">
        <v>0</v>
      </c>
      <c r="BS141" s="34">
        <v>0</v>
      </c>
      <c r="BT141" s="34">
        <v>0</v>
      </c>
      <c r="BU141" s="34">
        <v>0</v>
      </c>
      <c r="BV141" s="34">
        <v>0</v>
      </c>
      <c r="BW141" s="34">
        <v>1</v>
      </c>
      <c r="BX141" s="34">
        <v>0</v>
      </c>
      <c r="BY141" s="34">
        <v>0</v>
      </c>
      <c r="BZ141" s="34">
        <v>0</v>
      </c>
      <c r="CA141" s="34">
        <v>0</v>
      </c>
      <c r="CB141" s="34">
        <v>0</v>
      </c>
      <c r="CC141" s="34">
        <v>1</v>
      </c>
      <c r="CD141" s="34">
        <v>0</v>
      </c>
      <c r="CE141" s="34">
        <v>1</v>
      </c>
      <c r="CF141" s="34">
        <v>0</v>
      </c>
      <c r="CG141" s="34">
        <v>0</v>
      </c>
      <c r="CH141" s="34">
        <v>0</v>
      </c>
      <c r="CI141" s="34">
        <v>0</v>
      </c>
      <c r="CJ141" s="34">
        <v>0</v>
      </c>
      <c r="CK141" s="34">
        <v>0</v>
      </c>
      <c r="CL141" s="34">
        <v>0</v>
      </c>
      <c r="CM141" s="34">
        <v>0</v>
      </c>
      <c r="CN141" s="34">
        <v>0</v>
      </c>
      <c r="CO141" s="34">
        <v>0</v>
      </c>
      <c r="CP141" s="34">
        <v>0</v>
      </c>
      <c r="CQ141" s="34">
        <v>0</v>
      </c>
      <c r="CR141" s="34">
        <v>0</v>
      </c>
      <c r="CS141" s="34">
        <v>1</v>
      </c>
      <c r="CT141" s="34">
        <v>0</v>
      </c>
      <c r="CU141" s="34">
        <v>0</v>
      </c>
      <c r="CV141" s="34">
        <v>0</v>
      </c>
      <c r="CW141" s="34">
        <v>0</v>
      </c>
      <c r="CX141" s="34">
        <v>0</v>
      </c>
      <c r="CY141" s="34">
        <v>1</v>
      </c>
      <c r="CZ141" s="34">
        <v>0</v>
      </c>
      <c r="DA141" s="34">
        <v>1</v>
      </c>
      <c r="DB141" s="34"/>
      <c r="DC141" s="34">
        <v>0</v>
      </c>
      <c r="DD141" s="34">
        <v>0</v>
      </c>
      <c r="DE141" s="34">
        <v>1</v>
      </c>
      <c r="DF141" s="34">
        <v>0</v>
      </c>
      <c r="DG141" s="34">
        <v>0</v>
      </c>
      <c r="DH141" s="34"/>
      <c r="DI141" s="34"/>
      <c r="DJ141" s="34"/>
      <c r="DK141" s="34"/>
      <c r="DL141" s="34"/>
      <c r="DM141" s="34"/>
      <c r="DN141" s="34"/>
      <c r="DO141" s="34"/>
      <c r="DP141" s="34">
        <v>1</v>
      </c>
      <c r="DQ141" s="34">
        <v>1</v>
      </c>
      <c r="DR141" s="34">
        <v>1</v>
      </c>
      <c r="DS141" s="34">
        <v>1</v>
      </c>
      <c r="DT141" s="34">
        <v>0</v>
      </c>
      <c r="DU141" s="34">
        <v>0</v>
      </c>
      <c r="DV141" s="34">
        <v>1</v>
      </c>
      <c r="DW141" s="34">
        <v>0</v>
      </c>
      <c r="DX141" s="34">
        <v>0</v>
      </c>
      <c r="DY141" s="34">
        <v>0</v>
      </c>
      <c r="DZ141" s="34">
        <v>1</v>
      </c>
      <c r="EA141" s="34">
        <v>0</v>
      </c>
      <c r="EB141" s="34">
        <v>0</v>
      </c>
      <c r="EC141" s="34">
        <v>1</v>
      </c>
      <c r="ED141" s="34">
        <v>1</v>
      </c>
      <c r="EE141" s="34">
        <v>1</v>
      </c>
      <c r="EF141" s="34">
        <v>0</v>
      </c>
      <c r="EG141" s="34">
        <v>0</v>
      </c>
      <c r="EH141" s="34">
        <v>0</v>
      </c>
      <c r="EI141" s="34">
        <v>0</v>
      </c>
      <c r="EJ141" s="34">
        <v>1</v>
      </c>
      <c r="EK141" s="34">
        <v>0</v>
      </c>
      <c r="EL141" s="34">
        <v>1</v>
      </c>
      <c r="EM141" s="34"/>
      <c r="EN141" s="34">
        <v>0</v>
      </c>
      <c r="EO141" s="34">
        <v>0</v>
      </c>
      <c r="EP141" s="34">
        <v>1</v>
      </c>
      <c r="EQ141" s="34">
        <v>0</v>
      </c>
      <c r="ER141" s="34">
        <v>0</v>
      </c>
      <c r="ES141" s="34">
        <v>0</v>
      </c>
      <c r="ET141" s="34">
        <v>0</v>
      </c>
      <c r="EU141" s="34">
        <v>0</v>
      </c>
      <c r="EV141" s="34">
        <v>0</v>
      </c>
      <c r="EW141" s="34">
        <v>0</v>
      </c>
      <c r="EX141" s="34">
        <v>0</v>
      </c>
      <c r="EY141" s="34">
        <v>0</v>
      </c>
      <c r="EZ141" s="34">
        <v>0</v>
      </c>
      <c r="FA141" s="34">
        <v>1</v>
      </c>
      <c r="FB141" s="34">
        <v>1</v>
      </c>
      <c r="FC141" s="34">
        <v>0</v>
      </c>
      <c r="FD141" s="34">
        <v>0</v>
      </c>
      <c r="FE141" s="34">
        <v>0</v>
      </c>
      <c r="FF141" s="34">
        <v>0</v>
      </c>
      <c r="FG141" s="34">
        <v>1</v>
      </c>
      <c r="FH141" s="34">
        <v>0</v>
      </c>
      <c r="FI141" s="34">
        <v>1</v>
      </c>
      <c r="FJ141" s="34">
        <v>0</v>
      </c>
      <c r="FK141" s="34">
        <v>0</v>
      </c>
      <c r="FL141" s="34">
        <v>1</v>
      </c>
      <c r="FM141" s="34">
        <v>0</v>
      </c>
      <c r="FN141" s="34">
        <v>0</v>
      </c>
      <c r="FO141" s="34">
        <v>0</v>
      </c>
      <c r="FP141" s="34">
        <v>0</v>
      </c>
      <c r="FQ141" s="34">
        <v>0</v>
      </c>
      <c r="FR141" s="34">
        <v>0</v>
      </c>
      <c r="FS141" s="34">
        <v>0</v>
      </c>
      <c r="FT141" s="34">
        <v>0</v>
      </c>
      <c r="FU141" s="34">
        <v>0</v>
      </c>
      <c r="FV141" s="34">
        <v>0</v>
      </c>
      <c r="FW141" s="34">
        <v>1</v>
      </c>
      <c r="FX141" s="34">
        <v>1</v>
      </c>
      <c r="FY141" s="34">
        <v>1</v>
      </c>
      <c r="FZ141" s="34">
        <v>0</v>
      </c>
      <c r="GA141" s="34">
        <v>0</v>
      </c>
      <c r="GB141" s="34">
        <v>0</v>
      </c>
      <c r="GC141" s="34">
        <v>0</v>
      </c>
      <c r="GD141" s="34">
        <v>1</v>
      </c>
      <c r="GE141" s="34">
        <v>0</v>
      </c>
      <c r="GF141" s="34">
        <v>1</v>
      </c>
      <c r="GG141" s="34">
        <v>0</v>
      </c>
      <c r="GH141" s="34">
        <v>0</v>
      </c>
      <c r="GI141" s="34">
        <v>1</v>
      </c>
      <c r="GJ141" s="34">
        <v>0</v>
      </c>
      <c r="GK141" s="34">
        <v>0</v>
      </c>
      <c r="GL141" s="34">
        <v>0</v>
      </c>
      <c r="GM141" s="34">
        <v>0</v>
      </c>
      <c r="GN141" s="34">
        <v>0</v>
      </c>
      <c r="GO141" s="34">
        <v>0</v>
      </c>
      <c r="GP141" s="34">
        <v>0</v>
      </c>
      <c r="GQ141" s="34">
        <v>0</v>
      </c>
      <c r="GR141" s="34">
        <v>0</v>
      </c>
      <c r="GS141" s="34">
        <v>0</v>
      </c>
      <c r="GT141" s="34">
        <v>1</v>
      </c>
      <c r="GU141" s="34">
        <v>1</v>
      </c>
      <c r="GV141" s="34">
        <v>1</v>
      </c>
      <c r="GW141" s="34">
        <v>1</v>
      </c>
      <c r="GX141" s="34">
        <v>1</v>
      </c>
      <c r="GY141" s="34">
        <v>1</v>
      </c>
      <c r="GZ141" s="34">
        <v>1</v>
      </c>
      <c r="HA141" s="34">
        <v>1</v>
      </c>
      <c r="HB141" s="34">
        <v>0</v>
      </c>
      <c r="HC141" s="34">
        <v>0</v>
      </c>
      <c r="HD141" s="34">
        <v>0</v>
      </c>
      <c r="HE141" s="34">
        <v>0</v>
      </c>
      <c r="HF141" s="34">
        <v>0</v>
      </c>
      <c r="HG141" s="34">
        <v>0</v>
      </c>
      <c r="HH141" s="34">
        <v>0</v>
      </c>
      <c r="HI141" s="34">
        <v>0</v>
      </c>
      <c r="HJ141" s="34">
        <v>0</v>
      </c>
      <c r="HK141" s="34">
        <v>0</v>
      </c>
      <c r="HL141" s="34">
        <v>0</v>
      </c>
      <c r="HM141" s="34">
        <v>0</v>
      </c>
      <c r="HN141" s="34">
        <v>0</v>
      </c>
      <c r="HO141" s="34">
        <v>0</v>
      </c>
      <c r="HP141" s="34">
        <v>0</v>
      </c>
      <c r="HQ141" s="34">
        <v>0</v>
      </c>
      <c r="HR141" s="34">
        <v>0</v>
      </c>
      <c r="HS141" s="34">
        <v>0</v>
      </c>
      <c r="HT141" s="34">
        <v>0</v>
      </c>
      <c r="HU141" s="34">
        <v>0</v>
      </c>
      <c r="HV141" s="34">
        <v>0</v>
      </c>
      <c r="HW141" s="34">
        <v>0</v>
      </c>
      <c r="HX141" s="34">
        <v>1</v>
      </c>
      <c r="HY141" s="34">
        <v>0</v>
      </c>
      <c r="HZ141" s="34">
        <v>0</v>
      </c>
      <c r="IA141" s="34">
        <v>0</v>
      </c>
      <c r="IB141" s="34">
        <v>1</v>
      </c>
      <c r="IC141" s="34">
        <v>1</v>
      </c>
      <c r="ID141" s="34">
        <v>1</v>
      </c>
      <c r="IE141" s="34">
        <v>1</v>
      </c>
      <c r="IF141" s="34">
        <v>1</v>
      </c>
      <c r="IG141" s="34">
        <v>0</v>
      </c>
      <c r="IH141" s="34">
        <v>0</v>
      </c>
      <c r="II141" s="34">
        <v>0</v>
      </c>
      <c r="IJ141" s="34">
        <v>0</v>
      </c>
      <c r="IK141" s="34">
        <v>0</v>
      </c>
      <c r="IL141" s="34">
        <v>1</v>
      </c>
      <c r="IM141" s="34">
        <v>0</v>
      </c>
      <c r="IN141" s="34">
        <v>1</v>
      </c>
      <c r="IO141" s="34">
        <v>0</v>
      </c>
      <c r="IP141" s="34">
        <v>0</v>
      </c>
      <c r="IQ141" s="34">
        <v>0</v>
      </c>
      <c r="IR141" s="34">
        <v>0</v>
      </c>
      <c r="IS141" s="34">
        <v>0</v>
      </c>
      <c r="IT141" s="34">
        <v>0</v>
      </c>
      <c r="IU141" s="34">
        <v>0</v>
      </c>
      <c r="IV141" s="34">
        <v>0</v>
      </c>
      <c r="IW141" s="34">
        <v>0</v>
      </c>
      <c r="IX141" s="34">
        <v>0</v>
      </c>
      <c r="IY141" s="34">
        <v>0</v>
      </c>
      <c r="IZ141" s="34">
        <v>0</v>
      </c>
      <c r="JA141" s="34">
        <v>0</v>
      </c>
      <c r="JB141" s="34">
        <v>0</v>
      </c>
      <c r="JC141" s="34">
        <v>1</v>
      </c>
      <c r="JD141" s="34">
        <v>3</v>
      </c>
      <c r="JE141" s="34">
        <v>1</v>
      </c>
      <c r="JF141" s="34">
        <v>1</v>
      </c>
      <c r="JG141" s="34">
        <v>1</v>
      </c>
      <c r="JH141" s="46">
        <v>1</v>
      </c>
      <c r="JI141" s="46">
        <v>1</v>
      </c>
      <c r="JJ141" s="46">
        <v>1</v>
      </c>
      <c r="JK141" s="46">
        <v>1</v>
      </c>
      <c r="JL141" s="35">
        <v>1</v>
      </c>
      <c r="JM141" s="35">
        <v>2</v>
      </c>
      <c r="JN141" s="46">
        <v>1</v>
      </c>
      <c r="JO141" s="46">
        <v>2</v>
      </c>
      <c r="JP141" s="35">
        <v>1</v>
      </c>
      <c r="JQ141" s="35">
        <v>1</v>
      </c>
      <c r="JR141" s="46">
        <v>0</v>
      </c>
      <c r="JS141" s="35">
        <v>0</v>
      </c>
      <c r="JT141" s="35"/>
      <c r="JU141" s="35">
        <v>3</v>
      </c>
      <c r="JV141" s="35">
        <v>1</v>
      </c>
      <c r="JW141" s="35">
        <v>1</v>
      </c>
      <c r="JX141" s="35">
        <v>1</v>
      </c>
      <c r="JY141" s="35">
        <v>1</v>
      </c>
      <c r="JZ141" s="35">
        <v>3</v>
      </c>
      <c r="KA141" s="35">
        <v>3</v>
      </c>
      <c r="KB141" s="35">
        <v>1</v>
      </c>
      <c r="KC141" s="35">
        <v>0</v>
      </c>
      <c r="KD141" s="46">
        <v>1</v>
      </c>
      <c r="KE141" s="35">
        <v>0</v>
      </c>
      <c r="KF141" s="35">
        <v>0</v>
      </c>
      <c r="KG141" s="36">
        <v>1</v>
      </c>
      <c r="KH141" s="36">
        <v>1</v>
      </c>
      <c r="KI141" s="36">
        <v>1</v>
      </c>
      <c r="KJ141" s="36">
        <v>1</v>
      </c>
      <c r="KK141" s="36">
        <v>1</v>
      </c>
      <c r="KL141" s="36">
        <v>1</v>
      </c>
      <c r="KM141" s="36">
        <v>1</v>
      </c>
      <c r="KN141" s="36">
        <v>3</v>
      </c>
      <c r="KO141" s="36"/>
      <c r="KP141" s="36">
        <v>3</v>
      </c>
      <c r="KQ141" s="36">
        <v>1</v>
      </c>
      <c r="KR141" s="36">
        <v>1</v>
      </c>
      <c r="KS141" s="36">
        <v>1</v>
      </c>
      <c r="KT141" s="36">
        <v>1</v>
      </c>
      <c r="KU141" s="36">
        <v>0</v>
      </c>
      <c r="KV141" s="36">
        <v>3</v>
      </c>
      <c r="KW141" s="36">
        <v>0</v>
      </c>
      <c r="KX141" s="36">
        <v>3</v>
      </c>
      <c r="KY141" s="36">
        <v>0</v>
      </c>
      <c r="KZ141" s="36">
        <v>3</v>
      </c>
      <c r="LA141" s="36">
        <v>0</v>
      </c>
      <c r="LB141" s="36">
        <v>3</v>
      </c>
      <c r="LC141" s="36">
        <v>0</v>
      </c>
      <c r="LD141" s="36">
        <v>1</v>
      </c>
      <c r="LE141" s="36">
        <v>0</v>
      </c>
      <c r="LF141" s="36">
        <v>1</v>
      </c>
      <c r="LG141" s="36">
        <v>1</v>
      </c>
      <c r="LH141" s="36">
        <v>1</v>
      </c>
      <c r="LI141" s="36">
        <v>0</v>
      </c>
      <c r="LJ141" s="36">
        <v>1</v>
      </c>
      <c r="LK141" s="36">
        <v>0</v>
      </c>
      <c r="LL141" s="36">
        <v>1</v>
      </c>
      <c r="LM141" s="36">
        <v>1</v>
      </c>
      <c r="LN141" s="36">
        <v>1</v>
      </c>
      <c r="LO141" s="36">
        <v>1</v>
      </c>
      <c r="LP141" s="36">
        <v>1</v>
      </c>
      <c r="LQ141" s="36">
        <v>1</v>
      </c>
      <c r="LR141" s="36">
        <v>0</v>
      </c>
      <c r="LS141" s="36">
        <v>1</v>
      </c>
      <c r="LT141" s="36">
        <v>1</v>
      </c>
      <c r="LU141" s="36">
        <v>1</v>
      </c>
      <c r="LV141" s="36">
        <v>1</v>
      </c>
      <c r="LW141" s="36">
        <v>1</v>
      </c>
      <c r="LX141" s="36">
        <v>1</v>
      </c>
      <c r="LY141" s="36">
        <v>0</v>
      </c>
      <c r="LZ141" s="36">
        <v>1</v>
      </c>
      <c r="MA141" s="36">
        <v>1</v>
      </c>
      <c r="MB141" s="36">
        <v>1</v>
      </c>
      <c r="MC141" s="36">
        <v>1</v>
      </c>
      <c r="MD141" s="36">
        <v>1</v>
      </c>
      <c r="ME141" s="36">
        <v>1</v>
      </c>
      <c r="MF141" s="36">
        <v>1</v>
      </c>
      <c r="MG141" s="36">
        <v>1</v>
      </c>
      <c r="MH141" s="36">
        <v>1</v>
      </c>
      <c r="MI141" s="36">
        <v>1</v>
      </c>
      <c r="MJ141" s="36">
        <v>1</v>
      </c>
      <c r="MK141" s="36">
        <v>1</v>
      </c>
      <c r="ML141" s="36">
        <v>1</v>
      </c>
      <c r="MM141" s="36">
        <v>1</v>
      </c>
      <c r="MN141" s="36">
        <v>1</v>
      </c>
      <c r="MO141" s="36">
        <v>1</v>
      </c>
      <c r="MP141" s="36">
        <v>1</v>
      </c>
      <c r="MQ141" s="36">
        <v>1</v>
      </c>
      <c r="MR141" s="36">
        <v>1</v>
      </c>
      <c r="MS141" s="36">
        <v>1</v>
      </c>
      <c r="MT141" s="36">
        <v>1</v>
      </c>
      <c r="MU141" s="36">
        <v>1</v>
      </c>
      <c r="MV141" s="36">
        <v>0</v>
      </c>
      <c r="MW141" s="36">
        <v>1</v>
      </c>
      <c r="MX141" s="36"/>
      <c r="MY141" s="37">
        <v>1</v>
      </c>
      <c r="MZ141" s="37">
        <v>1</v>
      </c>
      <c r="NA141" s="37">
        <v>1</v>
      </c>
      <c r="NB141" s="37">
        <v>1</v>
      </c>
      <c r="NC141" s="37">
        <v>1</v>
      </c>
      <c r="ND141" s="37">
        <v>0</v>
      </c>
      <c r="NE141" s="46">
        <v>0</v>
      </c>
      <c r="NF141" s="46">
        <v>0</v>
      </c>
      <c r="NG141" s="37">
        <v>1</v>
      </c>
      <c r="NH141" s="37">
        <v>1</v>
      </c>
      <c r="NI141" s="37">
        <v>1</v>
      </c>
      <c r="NJ141" s="37">
        <v>1</v>
      </c>
    </row>
    <row r="142" spans="1:374" x14ac:dyDescent="0.25">
      <c r="A142" s="2">
        <v>207</v>
      </c>
      <c r="B142" s="2" t="s">
        <v>114</v>
      </c>
      <c r="C142" s="31">
        <v>44084.443749999999</v>
      </c>
      <c r="D142" s="32" t="s">
        <v>379</v>
      </c>
      <c r="E142" s="32" t="s">
        <v>666</v>
      </c>
      <c r="F142" s="32" t="s">
        <v>667</v>
      </c>
      <c r="G142" s="32" t="s">
        <v>668</v>
      </c>
      <c r="H142" s="33" t="s">
        <v>156</v>
      </c>
      <c r="I142" s="33" t="s">
        <v>390</v>
      </c>
      <c r="J142" s="33" t="s">
        <v>669</v>
      </c>
      <c r="K142" s="33">
        <v>2</v>
      </c>
      <c r="L142" s="33">
        <v>146</v>
      </c>
      <c r="M142" s="33">
        <v>6</v>
      </c>
      <c r="N142" s="33"/>
      <c r="O142" s="33"/>
      <c r="P142" s="33"/>
      <c r="Q142" s="33"/>
      <c r="R142" s="33"/>
      <c r="S142" s="33">
        <v>4</v>
      </c>
      <c r="T142" s="33"/>
      <c r="U142" s="33"/>
      <c r="V142" s="33"/>
      <c r="W142" s="33"/>
      <c r="X142" s="33"/>
      <c r="Y142" s="33"/>
      <c r="Z142" s="33"/>
      <c r="AA142" s="33"/>
      <c r="AB142" s="33"/>
      <c r="AC142" s="33"/>
      <c r="AD142" s="33"/>
      <c r="AE142" s="33"/>
      <c r="AF142" s="33"/>
      <c r="AG142" s="33"/>
      <c r="AH142" s="33"/>
      <c r="AI142" s="33"/>
      <c r="AJ142" s="33"/>
      <c r="AK142" s="33"/>
      <c r="AL142" s="33"/>
      <c r="AM142" s="33"/>
      <c r="AN142" s="33"/>
      <c r="AO142" s="33"/>
      <c r="AP142" s="33"/>
      <c r="AQ142" s="33"/>
      <c r="AR142" s="33"/>
      <c r="AS142" s="33">
        <v>2</v>
      </c>
      <c r="AT142" s="33"/>
      <c r="AU142" s="33"/>
      <c r="AV142" s="33"/>
      <c r="AW142" s="33">
        <v>2</v>
      </c>
      <c r="AX142" s="33">
        <v>2</v>
      </c>
      <c r="AY142" s="33">
        <v>0</v>
      </c>
      <c r="AZ142" s="34">
        <v>1</v>
      </c>
      <c r="BA142" s="34">
        <v>1</v>
      </c>
      <c r="BB142" s="34">
        <v>0</v>
      </c>
      <c r="BC142" s="34">
        <v>0</v>
      </c>
      <c r="BD142" s="34">
        <v>0</v>
      </c>
      <c r="BE142" s="34">
        <v>0</v>
      </c>
      <c r="BF142" s="34">
        <v>1</v>
      </c>
      <c r="BG142" s="34">
        <v>0</v>
      </c>
      <c r="BH142" s="34">
        <v>0</v>
      </c>
      <c r="BI142" s="34">
        <v>0</v>
      </c>
      <c r="BJ142" s="34">
        <v>0</v>
      </c>
      <c r="BK142" s="34">
        <v>0</v>
      </c>
      <c r="BL142" s="34">
        <v>0</v>
      </c>
      <c r="BM142" s="34"/>
      <c r="BN142" s="34">
        <v>0</v>
      </c>
      <c r="BO142" s="34">
        <v>0</v>
      </c>
      <c r="BP142" s="34">
        <v>0</v>
      </c>
      <c r="BQ142" s="34">
        <v>0</v>
      </c>
      <c r="BR142" s="34">
        <v>0</v>
      </c>
      <c r="BS142" s="34">
        <v>0</v>
      </c>
      <c r="BT142" s="34">
        <v>0</v>
      </c>
      <c r="BU142" s="34">
        <v>0</v>
      </c>
      <c r="BV142" s="34">
        <v>0</v>
      </c>
      <c r="BW142" s="34">
        <v>1</v>
      </c>
      <c r="BX142" s="34">
        <v>0</v>
      </c>
      <c r="BY142" s="34">
        <v>0</v>
      </c>
      <c r="BZ142" s="34">
        <v>0</v>
      </c>
      <c r="CA142" s="34">
        <v>0</v>
      </c>
      <c r="CB142" s="34">
        <v>0</v>
      </c>
      <c r="CC142" s="34">
        <v>1</v>
      </c>
      <c r="CD142" s="34">
        <v>0</v>
      </c>
      <c r="CE142" s="34">
        <v>1</v>
      </c>
      <c r="CF142" s="34">
        <v>0</v>
      </c>
      <c r="CG142" s="34">
        <v>0</v>
      </c>
      <c r="CH142" s="34">
        <v>1</v>
      </c>
      <c r="CI142" s="34">
        <v>0</v>
      </c>
      <c r="CJ142" s="34">
        <v>0</v>
      </c>
      <c r="CK142" s="34">
        <v>0</v>
      </c>
      <c r="CL142" s="34">
        <v>0</v>
      </c>
      <c r="CM142" s="34">
        <v>0</v>
      </c>
      <c r="CN142" s="34">
        <v>0</v>
      </c>
      <c r="CO142" s="34">
        <v>0</v>
      </c>
      <c r="CP142" s="34">
        <v>0</v>
      </c>
      <c r="CQ142" s="34">
        <v>0</v>
      </c>
      <c r="CR142" s="34">
        <v>0</v>
      </c>
      <c r="CS142" s="34">
        <v>1</v>
      </c>
      <c r="CT142" s="34">
        <v>0</v>
      </c>
      <c r="CU142" s="34">
        <v>0</v>
      </c>
      <c r="CV142" s="34">
        <v>0</v>
      </c>
      <c r="CW142" s="34">
        <v>0</v>
      </c>
      <c r="CX142" s="34">
        <v>1</v>
      </c>
      <c r="CY142" s="34">
        <v>2</v>
      </c>
      <c r="CZ142" s="34">
        <v>0</v>
      </c>
      <c r="DA142" s="34">
        <v>1</v>
      </c>
      <c r="DB142" s="34"/>
      <c r="DC142" s="34">
        <v>0</v>
      </c>
      <c r="DD142" s="34">
        <v>0</v>
      </c>
      <c r="DE142" s="34">
        <v>2</v>
      </c>
      <c r="DF142" s="34">
        <v>0</v>
      </c>
      <c r="DG142" s="34">
        <v>0</v>
      </c>
      <c r="DH142" s="34"/>
      <c r="DI142" s="34"/>
      <c r="DJ142" s="34"/>
      <c r="DK142" s="34"/>
      <c r="DL142" s="34"/>
      <c r="DM142" s="34"/>
      <c r="DN142" s="34"/>
      <c r="DO142" s="34"/>
      <c r="DP142" s="34">
        <v>1</v>
      </c>
      <c r="DQ142" s="34">
        <v>1</v>
      </c>
      <c r="DR142" s="34">
        <v>1</v>
      </c>
      <c r="DS142" s="34">
        <v>1</v>
      </c>
      <c r="DT142" s="34">
        <v>1</v>
      </c>
      <c r="DU142" s="34">
        <v>0</v>
      </c>
      <c r="DV142" s="34">
        <v>0</v>
      </c>
      <c r="DW142" s="34">
        <v>0</v>
      </c>
      <c r="DX142" s="34">
        <v>0</v>
      </c>
      <c r="DY142" s="34">
        <v>0</v>
      </c>
      <c r="DZ142" s="34">
        <v>1</v>
      </c>
      <c r="EA142" s="34">
        <v>0</v>
      </c>
      <c r="EB142" s="34">
        <v>0</v>
      </c>
      <c r="EC142" s="34">
        <v>1</v>
      </c>
      <c r="ED142" s="34">
        <v>1</v>
      </c>
      <c r="EE142" s="34">
        <v>1</v>
      </c>
      <c r="EF142" s="34">
        <v>0</v>
      </c>
      <c r="EG142" s="34">
        <v>0</v>
      </c>
      <c r="EH142" s="34">
        <v>0</v>
      </c>
      <c r="EI142" s="34">
        <v>0</v>
      </c>
      <c r="EJ142" s="34">
        <v>1</v>
      </c>
      <c r="EK142" s="34">
        <v>0</v>
      </c>
      <c r="EL142" s="34">
        <v>0</v>
      </c>
      <c r="EM142" s="34"/>
      <c r="EN142" s="34">
        <v>0</v>
      </c>
      <c r="EO142" s="34">
        <v>0</v>
      </c>
      <c r="EP142" s="34">
        <v>1</v>
      </c>
      <c r="EQ142" s="34">
        <v>0</v>
      </c>
      <c r="ER142" s="34">
        <v>0</v>
      </c>
      <c r="ES142" s="34">
        <v>0</v>
      </c>
      <c r="ET142" s="34">
        <v>0</v>
      </c>
      <c r="EU142" s="34">
        <v>0</v>
      </c>
      <c r="EV142" s="34">
        <v>0</v>
      </c>
      <c r="EW142" s="34">
        <v>0</v>
      </c>
      <c r="EX142" s="34">
        <v>0</v>
      </c>
      <c r="EY142" s="34">
        <v>0</v>
      </c>
      <c r="EZ142" s="34">
        <v>0</v>
      </c>
      <c r="FA142" s="34">
        <v>1</v>
      </c>
      <c r="FB142" s="34">
        <v>1</v>
      </c>
      <c r="FC142" s="34">
        <v>0</v>
      </c>
      <c r="FD142" s="34">
        <v>1</v>
      </c>
      <c r="FE142" s="34">
        <v>0</v>
      </c>
      <c r="FF142" s="34">
        <v>1</v>
      </c>
      <c r="FG142" s="34">
        <v>1</v>
      </c>
      <c r="FH142" s="34">
        <v>0</v>
      </c>
      <c r="FI142" s="34">
        <v>1</v>
      </c>
      <c r="FJ142" s="34">
        <v>0</v>
      </c>
      <c r="FK142" s="34">
        <v>0</v>
      </c>
      <c r="FL142" s="34">
        <v>1</v>
      </c>
      <c r="FM142" s="34">
        <v>1</v>
      </c>
      <c r="FN142" s="34">
        <v>0</v>
      </c>
      <c r="FO142" s="34">
        <v>0</v>
      </c>
      <c r="FP142" s="34">
        <v>0</v>
      </c>
      <c r="FQ142" s="34">
        <v>0</v>
      </c>
      <c r="FR142" s="34">
        <v>0</v>
      </c>
      <c r="FS142" s="34">
        <v>0</v>
      </c>
      <c r="FT142" s="34">
        <v>0</v>
      </c>
      <c r="FU142" s="34">
        <v>0</v>
      </c>
      <c r="FV142" s="34">
        <v>0</v>
      </c>
      <c r="FW142" s="34">
        <v>1</v>
      </c>
      <c r="FX142" s="34">
        <v>1</v>
      </c>
      <c r="FY142" s="34">
        <v>1</v>
      </c>
      <c r="FZ142" s="34">
        <v>0</v>
      </c>
      <c r="GA142" s="34">
        <v>1</v>
      </c>
      <c r="GB142" s="34">
        <v>0</v>
      </c>
      <c r="GC142" s="34">
        <v>1</v>
      </c>
      <c r="GD142" s="34">
        <v>1</v>
      </c>
      <c r="GE142" s="34">
        <v>0</v>
      </c>
      <c r="GF142" s="34">
        <v>1</v>
      </c>
      <c r="GG142" s="34">
        <v>1</v>
      </c>
      <c r="GH142" s="34">
        <v>1</v>
      </c>
      <c r="GI142" s="34">
        <v>1</v>
      </c>
      <c r="GJ142" s="34">
        <v>1</v>
      </c>
      <c r="GK142" s="34">
        <v>1</v>
      </c>
      <c r="GL142" s="34">
        <v>0</v>
      </c>
      <c r="GM142" s="34">
        <v>1</v>
      </c>
      <c r="GN142" s="34">
        <v>0</v>
      </c>
      <c r="GO142" s="34">
        <v>0</v>
      </c>
      <c r="GP142" s="34">
        <v>1</v>
      </c>
      <c r="GQ142" s="34">
        <v>0</v>
      </c>
      <c r="GR142" s="34">
        <v>0</v>
      </c>
      <c r="GS142" s="34">
        <v>0</v>
      </c>
      <c r="GT142" s="34">
        <v>1</v>
      </c>
      <c r="GU142" s="34">
        <v>1</v>
      </c>
      <c r="GV142" s="34">
        <v>1</v>
      </c>
      <c r="GW142" s="34">
        <v>1</v>
      </c>
      <c r="GX142" s="34">
        <v>1</v>
      </c>
      <c r="GY142" s="34">
        <v>1</v>
      </c>
      <c r="GZ142" s="34">
        <v>1</v>
      </c>
      <c r="HA142" s="34">
        <v>1</v>
      </c>
      <c r="HB142" s="34">
        <v>0</v>
      </c>
      <c r="HC142" s="34">
        <v>0</v>
      </c>
      <c r="HD142" s="34">
        <v>0</v>
      </c>
      <c r="HE142" s="34">
        <v>0</v>
      </c>
      <c r="HF142" s="34">
        <v>0</v>
      </c>
      <c r="HG142" s="34">
        <v>0</v>
      </c>
      <c r="HH142" s="34">
        <v>0</v>
      </c>
      <c r="HI142" s="34">
        <v>0</v>
      </c>
      <c r="HJ142" s="34">
        <v>0</v>
      </c>
      <c r="HK142" s="34">
        <v>0</v>
      </c>
      <c r="HL142" s="34">
        <v>0</v>
      </c>
      <c r="HM142" s="34">
        <v>0</v>
      </c>
      <c r="HN142" s="34">
        <v>0</v>
      </c>
      <c r="HO142" s="34">
        <v>0</v>
      </c>
      <c r="HP142" s="34">
        <v>0</v>
      </c>
      <c r="HQ142" s="34">
        <v>0</v>
      </c>
      <c r="HR142" s="34">
        <v>0</v>
      </c>
      <c r="HS142" s="34">
        <v>0</v>
      </c>
      <c r="HT142" s="34">
        <v>0</v>
      </c>
      <c r="HU142" s="34">
        <v>0</v>
      </c>
      <c r="HV142" s="34">
        <v>0</v>
      </c>
      <c r="HW142" s="34">
        <v>0</v>
      </c>
      <c r="HX142" s="34">
        <v>1</v>
      </c>
      <c r="HY142" s="34">
        <v>1</v>
      </c>
      <c r="HZ142" s="34">
        <v>0</v>
      </c>
      <c r="IA142" s="34">
        <v>0</v>
      </c>
      <c r="IB142" s="34">
        <v>0</v>
      </c>
      <c r="IC142" s="34">
        <v>1</v>
      </c>
      <c r="ID142" s="34">
        <v>0</v>
      </c>
      <c r="IE142" s="34">
        <v>1</v>
      </c>
      <c r="IF142" s="34">
        <v>1</v>
      </c>
      <c r="IG142" s="34">
        <v>0</v>
      </c>
      <c r="IH142" s="34">
        <v>0</v>
      </c>
      <c r="II142" s="34">
        <v>0</v>
      </c>
      <c r="IJ142" s="34">
        <v>0</v>
      </c>
      <c r="IK142" s="34">
        <v>0</v>
      </c>
      <c r="IL142" s="34">
        <v>0</v>
      </c>
      <c r="IM142" s="34">
        <v>0</v>
      </c>
      <c r="IN142" s="34">
        <v>1</v>
      </c>
      <c r="IO142" s="34">
        <v>0</v>
      </c>
      <c r="IP142" s="34">
        <v>0</v>
      </c>
      <c r="IQ142" s="34">
        <v>1</v>
      </c>
      <c r="IR142" s="34">
        <v>0</v>
      </c>
      <c r="IS142" s="34">
        <v>0</v>
      </c>
      <c r="IT142" s="34">
        <v>0</v>
      </c>
      <c r="IU142" s="34">
        <v>0</v>
      </c>
      <c r="IV142" s="34">
        <v>0</v>
      </c>
      <c r="IW142" s="34">
        <v>0</v>
      </c>
      <c r="IX142" s="34">
        <v>0</v>
      </c>
      <c r="IY142" s="34">
        <v>0</v>
      </c>
      <c r="IZ142" s="34">
        <v>0</v>
      </c>
      <c r="JA142" s="34">
        <v>0</v>
      </c>
      <c r="JB142" s="34">
        <v>1</v>
      </c>
      <c r="JC142" s="34">
        <v>1</v>
      </c>
      <c r="JD142" s="34">
        <v>3</v>
      </c>
      <c r="JE142" s="34">
        <v>1</v>
      </c>
      <c r="JF142" s="34">
        <v>1</v>
      </c>
      <c r="JG142" s="34">
        <v>1</v>
      </c>
      <c r="JH142" s="46">
        <v>1</v>
      </c>
      <c r="JI142" s="46">
        <v>2</v>
      </c>
      <c r="JJ142" s="46">
        <v>2</v>
      </c>
      <c r="JK142" s="46">
        <v>1</v>
      </c>
      <c r="JL142" s="35">
        <v>2</v>
      </c>
      <c r="JM142" s="35">
        <v>1</v>
      </c>
      <c r="JN142" s="46">
        <v>1</v>
      </c>
      <c r="JO142" s="46">
        <v>2</v>
      </c>
      <c r="JP142" s="35">
        <v>1</v>
      </c>
      <c r="JQ142" s="35">
        <v>1</v>
      </c>
      <c r="JR142" s="46">
        <v>1</v>
      </c>
      <c r="JS142" s="35">
        <v>0</v>
      </c>
      <c r="JT142" s="35">
        <v>1</v>
      </c>
      <c r="JU142" s="35">
        <v>3</v>
      </c>
      <c r="JV142" s="35">
        <v>1</v>
      </c>
      <c r="JW142" s="35">
        <v>3</v>
      </c>
      <c r="JX142" s="35">
        <v>1</v>
      </c>
      <c r="JY142" s="35">
        <v>1</v>
      </c>
      <c r="JZ142" s="35">
        <v>1</v>
      </c>
      <c r="KA142" s="35">
        <v>3</v>
      </c>
      <c r="KB142" s="35">
        <v>3</v>
      </c>
      <c r="KC142" s="35">
        <v>1</v>
      </c>
      <c r="KD142" s="46">
        <v>1</v>
      </c>
      <c r="KE142" s="35">
        <v>0</v>
      </c>
      <c r="KF142" s="35">
        <v>1</v>
      </c>
      <c r="KG142" s="36">
        <v>1</v>
      </c>
      <c r="KH142" s="36">
        <v>1</v>
      </c>
      <c r="KI142" s="36">
        <v>1</v>
      </c>
      <c r="KJ142" s="36">
        <v>2</v>
      </c>
      <c r="KK142" s="36">
        <v>1</v>
      </c>
      <c r="KL142" s="36">
        <v>1</v>
      </c>
      <c r="KM142" s="36">
        <v>1</v>
      </c>
      <c r="KN142" s="36">
        <v>1</v>
      </c>
      <c r="KO142" s="36"/>
      <c r="KP142" s="36">
        <v>1</v>
      </c>
      <c r="KQ142" s="36">
        <v>1</v>
      </c>
      <c r="KR142" s="36">
        <v>1</v>
      </c>
      <c r="KS142" s="36">
        <v>3</v>
      </c>
      <c r="KT142" s="36">
        <v>3</v>
      </c>
      <c r="KU142" s="36">
        <v>0</v>
      </c>
      <c r="KV142" s="36">
        <v>3</v>
      </c>
      <c r="KW142" s="36">
        <v>0</v>
      </c>
      <c r="KX142" s="36">
        <v>1</v>
      </c>
      <c r="KY142" s="36">
        <v>0</v>
      </c>
      <c r="KZ142" s="36">
        <v>3</v>
      </c>
      <c r="LA142" s="36">
        <v>0</v>
      </c>
      <c r="LB142" s="36">
        <v>3</v>
      </c>
      <c r="LC142" s="36">
        <v>0</v>
      </c>
      <c r="LD142" s="36">
        <v>3</v>
      </c>
      <c r="LE142" s="36">
        <v>0</v>
      </c>
      <c r="LF142" s="36">
        <v>1</v>
      </c>
      <c r="LG142" s="36">
        <v>1</v>
      </c>
      <c r="LH142" s="36">
        <v>3</v>
      </c>
      <c r="LI142" s="36">
        <v>0</v>
      </c>
      <c r="LJ142" s="36">
        <v>2</v>
      </c>
      <c r="LK142" s="36">
        <v>0</v>
      </c>
      <c r="LL142" s="36">
        <v>1</v>
      </c>
      <c r="LM142" s="36">
        <v>1</v>
      </c>
      <c r="LN142" s="36">
        <v>1</v>
      </c>
      <c r="LO142" s="36">
        <v>1</v>
      </c>
      <c r="LP142" s="36">
        <v>1</v>
      </c>
      <c r="LQ142" s="36">
        <v>1</v>
      </c>
      <c r="LR142" s="36">
        <v>0</v>
      </c>
      <c r="LS142" s="36">
        <v>1</v>
      </c>
      <c r="LT142" s="36">
        <v>1</v>
      </c>
      <c r="LU142" s="36">
        <v>1</v>
      </c>
      <c r="LV142" s="36">
        <v>1</v>
      </c>
      <c r="LW142" s="36">
        <v>1</v>
      </c>
      <c r="LX142" s="36">
        <v>1</v>
      </c>
      <c r="LY142" s="36">
        <v>0</v>
      </c>
      <c r="LZ142" s="36">
        <v>1</v>
      </c>
      <c r="MA142" s="36">
        <v>1</v>
      </c>
      <c r="MB142" s="36">
        <v>2</v>
      </c>
      <c r="MC142" s="36">
        <v>2</v>
      </c>
      <c r="MD142" s="36">
        <v>1</v>
      </c>
      <c r="ME142" s="36">
        <v>1</v>
      </c>
      <c r="MF142" s="36">
        <v>1</v>
      </c>
      <c r="MG142" s="36">
        <v>1</v>
      </c>
      <c r="MH142" s="36">
        <v>2</v>
      </c>
      <c r="MI142" s="36">
        <v>2</v>
      </c>
      <c r="MJ142" s="36">
        <v>1</v>
      </c>
      <c r="MK142" s="36">
        <v>1</v>
      </c>
      <c r="ML142" s="36">
        <v>1</v>
      </c>
      <c r="MM142" s="36">
        <v>1</v>
      </c>
      <c r="MN142" s="36">
        <v>1</v>
      </c>
      <c r="MO142" s="36">
        <v>1</v>
      </c>
      <c r="MP142" s="36">
        <v>0</v>
      </c>
      <c r="MQ142" s="36">
        <v>1</v>
      </c>
      <c r="MR142" s="36">
        <v>0</v>
      </c>
      <c r="MS142" s="36">
        <v>0</v>
      </c>
      <c r="MT142" s="36">
        <v>1</v>
      </c>
      <c r="MU142" s="36">
        <v>1</v>
      </c>
      <c r="MV142" s="36">
        <v>0</v>
      </c>
      <c r="MW142" s="36">
        <v>1</v>
      </c>
      <c r="MX142" s="36"/>
      <c r="MY142" s="37">
        <v>1</v>
      </c>
      <c r="MZ142" s="37">
        <v>1</v>
      </c>
      <c r="NA142" s="37">
        <v>1</v>
      </c>
      <c r="NB142" s="37">
        <v>1</v>
      </c>
      <c r="NC142" s="37">
        <v>1</v>
      </c>
      <c r="ND142" s="37">
        <v>0</v>
      </c>
      <c r="NE142" s="46">
        <v>1</v>
      </c>
      <c r="NF142" s="46">
        <v>1</v>
      </c>
      <c r="NG142" s="37">
        <v>0</v>
      </c>
      <c r="NH142" s="37">
        <v>1</v>
      </c>
      <c r="NI142" s="37">
        <v>1</v>
      </c>
      <c r="NJ142" s="37">
        <v>0</v>
      </c>
    </row>
    <row r="143" spans="1:374" x14ac:dyDescent="0.25">
      <c r="A143" s="2">
        <v>211</v>
      </c>
      <c r="B143" s="2" t="s">
        <v>114</v>
      </c>
      <c r="C143" s="31">
        <v>44085.609027777777</v>
      </c>
      <c r="D143" s="32" t="s">
        <v>249</v>
      </c>
      <c r="E143" s="32" t="s">
        <v>670</v>
      </c>
      <c r="F143" s="32" t="s">
        <v>656</v>
      </c>
      <c r="G143" s="32" t="s">
        <v>671</v>
      </c>
      <c r="H143" s="33" t="s">
        <v>156</v>
      </c>
      <c r="I143" s="33" t="s">
        <v>157</v>
      </c>
      <c r="J143" s="33" t="s">
        <v>672</v>
      </c>
      <c r="K143" s="33">
        <v>1</v>
      </c>
      <c r="L143" s="33">
        <v>144</v>
      </c>
      <c r="M143" s="33">
        <v>6</v>
      </c>
      <c r="N143" s="33"/>
      <c r="O143" s="33"/>
      <c r="P143" s="33"/>
      <c r="Q143" s="33"/>
      <c r="R143" s="33"/>
      <c r="S143" s="33">
        <v>3</v>
      </c>
      <c r="T143" s="33"/>
      <c r="U143" s="33"/>
      <c r="V143" s="33"/>
      <c r="W143" s="33"/>
      <c r="X143" s="33"/>
      <c r="Y143" s="33"/>
      <c r="Z143" s="33"/>
      <c r="AA143" s="33"/>
      <c r="AB143" s="33"/>
      <c r="AC143" s="33"/>
      <c r="AD143" s="33"/>
      <c r="AE143" s="33"/>
      <c r="AF143" s="33"/>
      <c r="AG143" s="33"/>
      <c r="AH143" s="33"/>
      <c r="AI143" s="33"/>
      <c r="AJ143" s="33"/>
      <c r="AK143" s="33"/>
      <c r="AL143" s="33"/>
      <c r="AM143" s="33"/>
      <c r="AN143" s="33"/>
      <c r="AO143" s="33"/>
      <c r="AP143" s="33"/>
      <c r="AQ143" s="33"/>
      <c r="AR143" s="33">
        <v>9</v>
      </c>
      <c r="AS143" s="33"/>
      <c r="AT143" s="33"/>
      <c r="AU143" s="33"/>
      <c r="AV143" s="33"/>
      <c r="AW143" s="33">
        <v>2</v>
      </c>
      <c r="AX143" s="33">
        <v>1</v>
      </c>
      <c r="AY143" s="33">
        <v>1</v>
      </c>
      <c r="AZ143" s="34">
        <v>1</v>
      </c>
      <c r="BA143" s="34">
        <v>1</v>
      </c>
      <c r="BB143" s="34">
        <v>0</v>
      </c>
      <c r="BC143" s="34">
        <v>0</v>
      </c>
      <c r="BD143" s="34">
        <v>0</v>
      </c>
      <c r="BE143" s="34">
        <v>0</v>
      </c>
      <c r="BF143" s="34">
        <v>0</v>
      </c>
      <c r="BG143" s="34">
        <v>0</v>
      </c>
      <c r="BH143" s="34">
        <v>0</v>
      </c>
      <c r="BI143" s="34">
        <v>0</v>
      </c>
      <c r="BJ143" s="34">
        <v>0</v>
      </c>
      <c r="BK143" s="34">
        <v>0</v>
      </c>
      <c r="BL143" s="34">
        <v>0</v>
      </c>
      <c r="BM143" s="34"/>
      <c r="BN143" s="34">
        <v>0</v>
      </c>
      <c r="BO143" s="34">
        <v>0</v>
      </c>
      <c r="BP143" s="34">
        <v>0</v>
      </c>
      <c r="BQ143" s="34">
        <v>0</v>
      </c>
      <c r="BR143" s="34">
        <v>0</v>
      </c>
      <c r="BS143" s="34">
        <v>0</v>
      </c>
      <c r="BT143" s="34">
        <v>0</v>
      </c>
      <c r="BU143" s="34">
        <v>0</v>
      </c>
      <c r="BV143" s="34">
        <v>0</v>
      </c>
      <c r="BW143" s="34">
        <v>1</v>
      </c>
      <c r="BX143" s="34">
        <v>0</v>
      </c>
      <c r="BY143" s="34">
        <v>0</v>
      </c>
      <c r="BZ143" s="34">
        <v>0</v>
      </c>
      <c r="CA143" s="34">
        <v>0</v>
      </c>
      <c r="CB143" s="34">
        <v>0</v>
      </c>
      <c r="CC143" s="34">
        <v>1</v>
      </c>
      <c r="CD143" s="34">
        <v>0</v>
      </c>
      <c r="CE143" s="34">
        <v>1</v>
      </c>
      <c r="CF143" s="34">
        <v>0</v>
      </c>
      <c r="CG143" s="34">
        <v>0</v>
      </c>
      <c r="CH143" s="34">
        <v>0</v>
      </c>
      <c r="CI143" s="34">
        <v>0</v>
      </c>
      <c r="CJ143" s="34">
        <v>0</v>
      </c>
      <c r="CK143" s="34">
        <v>0</v>
      </c>
      <c r="CL143" s="34">
        <v>0</v>
      </c>
      <c r="CM143" s="34">
        <v>0</v>
      </c>
      <c r="CN143" s="34">
        <v>0</v>
      </c>
      <c r="CO143" s="34">
        <v>0</v>
      </c>
      <c r="CP143" s="34">
        <v>0</v>
      </c>
      <c r="CQ143" s="34">
        <v>0</v>
      </c>
      <c r="CR143" s="34">
        <v>0</v>
      </c>
      <c r="CS143" s="34">
        <v>0</v>
      </c>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v>1</v>
      </c>
      <c r="DQ143" s="34">
        <v>1</v>
      </c>
      <c r="DR143" s="34">
        <v>0</v>
      </c>
      <c r="DS143" s="34">
        <v>1</v>
      </c>
      <c r="DT143" s="34">
        <v>0</v>
      </c>
      <c r="DU143" s="34">
        <v>0</v>
      </c>
      <c r="DV143" s="34">
        <v>1</v>
      </c>
      <c r="DW143" s="34">
        <v>0</v>
      </c>
      <c r="DX143" s="34">
        <v>0</v>
      </c>
      <c r="DY143" s="34">
        <v>1</v>
      </c>
      <c r="DZ143" s="34">
        <v>1</v>
      </c>
      <c r="EA143" s="34">
        <v>0</v>
      </c>
      <c r="EB143" s="34">
        <v>0</v>
      </c>
      <c r="EC143" s="34">
        <v>1</v>
      </c>
      <c r="ED143" s="34">
        <v>1</v>
      </c>
      <c r="EE143" s="34">
        <v>1</v>
      </c>
      <c r="EF143" s="34">
        <v>0</v>
      </c>
      <c r="EG143" s="34">
        <v>0</v>
      </c>
      <c r="EH143" s="34">
        <v>0</v>
      </c>
      <c r="EI143" s="34">
        <v>0</v>
      </c>
      <c r="EJ143" s="34">
        <v>0</v>
      </c>
      <c r="EK143" s="34">
        <v>0</v>
      </c>
      <c r="EL143" s="34">
        <v>0</v>
      </c>
      <c r="EM143" s="34"/>
      <c r="EN143" s="34">
        <v>0</v>
      </c>
      <c r="EO143" s="34">
        <v>0</v>
      </c>
      <c r="EP143" s="34">
        <v>0</v>
      </c>
      <c r="EQ143" s="34">
        <v>0</v>
      </c>
      <c r="ER143" s="34">
        <v>0</v>
      </c>
      <c r="ES143" s="34">
        <v>0</v>
      </c>
      <c r="ET143" s="34">
        <v>0</v>
      </c>
      <c r="EU143" s="34">
        <v>0</v>
      </c>
      <c r="EV143" s="34">
        <v>0</v>
      </c>
      <c r="EW143" s="34">
        <v>0</v>
      </c>
      <c r="EX143" s="34">
        <v>0</v>
      </c>
      <c r="EY143" s="34">
        <v>0</v>
      </c>
      <c r="EZ143" s="34">
        <v>0</v>
      </c>
      <c r="FA143" s="34">
        <v>1</v>
      </c>
      <c r="FB143" s="34">
        <v>1</v>
      </c>
      <c r="FC143" s="34">
        <v>0</v>
      </c>
      <c r="FD143" s="34">
        <v>0</v>
      </c>
      <c r="FE143" s="34">
        <v>0</v>
      </c>
      <c r="FF143" s="34">
        <v>1</v>
      </c>
      <c r="FG143" s="34">
        <v>1</v>
      </c>
      <c r="FH143" s="34">
        <v>1</v>
      </c>
      <c r="FI143" s="34">
        <v>1</v>
      </c>
      <c r="FJ143" s="34">
        <v>0</v>
      </c>
      <c r="FK143" s="34">
        <v>0</v>
      </c>
      <c r="FL143" s="34">
        <v>1</v>
      </c>
      <c r="FM143" s="34">
        <v>0</v>
      </c>
      <c r="FN143" s="34">
        <v>1</v>
      </c>
      <c r="FO143" s="34">
        <v>1</v>
      </c>
      <c r="FP143" s="34">
        <v>0</v>
      </c>
      <c r="FQ143" s="34">
        <v>1</v>
      </c>
      <c r="FR143" s="34">
        <v>0</v>
      </c>
      <c r="FS143" s="34">
        <v>0</v>
      </c>
      <c r="FT143" s="34">
        <v>0</v>
      </c>
      <c r="FU143" s="34">
        <v>0</v>
      </c>
      <c r="FV143" s="34">
        <v>0</v>
      </c>
      <c r="FW143" s="34">
        <v>1</v>
      </c>
      <c r="FX143" s="34">
        <v>1</v>
      </c>
      <c r="FY143" s="34">
        <v>1</v>
      </c>
      <c r="FZ143" s="34">
        <v>0</v>
      </c>
      <c r="GA143" s="34">
        <v>0</v>
      </c>
      <c r="GB143" s="34">
        <v>0</v>
      </c>
      <c r="GC143" s="34">
        <v>0</v>
      </c>
      <c r="GD143" s="34">
        <v>1</v>
      </c>
      <c r="GE143" s="34">
        <v>0</v>
      </c>
      <c r="GF143" s="34">
        <v>1</v>
      </c>
      <c r="GG143" s="34">
        <v>0</v>
      </c>
      <c r="GH143" s="34">
        <v>0</v>
      </c>
      <c r="GI143" s="34">
        <v>1</v>
      </c>
      <c r="GJ143" s="34">
        <v>0</v>
      </c>
      <c r="GK143" s="34">
        <v>1</v>
      </c>
      <c r="GL143" s="34">
        <v>1</v>
      </c>
      <c r="GM143" s="34">
        <v>0</v>
      </c>
      <c r="GN143" s="34">
        <v>1</v>
      </c>
      <c r="GO143" s="34">
        <v>0</v>
      </c>
      <c r="GP143" s="34">
        <v>0</v>
      </c>
      <c r="GQ143" s="34">
        <v>0</v>
      </c>
      <c r="GR143" s="34">
        <v>0</v>
      </c>
      <c r="GS143" s="34">
        <v>0</v>
      </c>
      <c r="GT143" s="34">
        <v>1</v>
      </c>
      <c r="GU143" s="34">
        <v>1</v>
      </c>
      <c r="GV143" s="34">
        <v>1</v>
      </c>
      <c r="GW143" s="34">
        <v>1</v>
      </c>
      <c r="GX143" s="34">
        <v>1</v>
      </c>
      <c r="GY143" s="34">
        <v>1</v>
      </c>
      <c r="GZ143" s="34">
        <v>1</v>
      </c>
      <c r="HA143" s="34">
        <v>1</v>
      </c>
      <c r="HB143" s="34">
        <v>0</v>
      </c>
      <c r="HC143" s="34">
        <v>0</v>
      </c>
      <c r="HD143" s="34">
        <v>0</v>
      </c>
      <c r="HE143" s="34">
        <v>0</v>
      </c>
      <c r="HF143" s="34">
        <v>0</v>
      </c>
      <c r="HG143" s="34">
        <v>0</v>
      </c>
      <c r="HH143" s="34">
        <v>0</v>
      </c>
      <c r="HI143" s="34">
        <v>0</v>
      </c>
      <c r="HJ143" s="34">
        <v>0</v>
      </c>
      <c r="HK143" s="34">
        <v>0</v>
      </c>
      <c r="HL143" s="34">
        <v>0</v>
      </c>
      <c r="HM143" s="34">
        <v>0</v>
      </c>
      <c r="HN143" s="34">
        <v>0</v>
      </c>
      <c r="HO143" s="34">
        <v>0</v>
      </c>
      <c r="HP143" s="34">
        <v>0</v>
      </c>
      <c r="HQ143" s="34">
        <v>0</v>
      </c>
      <c r="HR143" s="34">
        <v>0</v>
      </c>
      <c r="HS143" s="34">
        <v>0</v>
      </c>
      <c r="HT143" s="34">
        <v>0</v>
      </c>
      <c r="HU143" s="34">
        <v>0</v>
      </c>
      <c r="HV143" s="34">
        <v>0</v>
      </c>
      <c r="HW143" s="34">
        <v>0</v>
      </c>
      <c r="HX143" s="34">
        <v>1</v>
      </c>
      <c r="HY143" s="34">
        <v>0</v>
      </c>
      <c r="HZ143" s="34">
        <v>0</v>
      </c>
      <c r="IA143" s="34">
        <v>0</v>
      </c>
      <c r="IB143" s="34">
        <v>0</v>
      </c>
      <c r="IC143" s="34">
        <v>1</v>
      </c>
      <c r="ID143" s="34">
        <v>1</v>
      </c>
      <c r="IE143" s="34">
        <v>1</v>
      </c>
      <c r="IF143" s="34">
        <v>0</v>
      </c>
      <c r="IG143" s="34">
        <v>0</v>
      </c>
      <c r="IH143" s="34">
        <v>0</v>
      </c>
      <c r="II143" s="34">
        <v>0</v>
      </c>
      <c r="IJ143" s="34">
        <v>0</v>
      </c>
      <c r="IK143" s="34">
        <v>0</v>
      </c>
      <c r="IL143" s="34">
        <v>0</v>
      </c>
      <c r="IM143" s="34">
        <v>0</v>
      </c>
      <c r="IN143" s="34">
        <v>0</v>
      </c>
      <c r="IO143" s="34">
        <v>0</v>
      </c>
      <c r="IP143" s="34">
        <v>0</v>
      </c>
      <c r="IQ143" s="34">
        <v>0</v>
      </c>
      <c r="IR143" s="34">
        <v>0</v>
      </c>
      <c r="IS143" s="34">
        <v>0</v>
      </c>
      <c r="IT143" s="34">
        <v>0</v>
      </c>
      <c r="IU143" s="34">
        <v>0</v>
      </c>
      <c r="IV143" s="34">
        <v>0</v>
      </c>
      <c r="IW143" s="34">
        <v>0</v>
      </c>
      <c r="IX143" s="34">
        <v>0</v>
      </c>
      <c r="IY143" s="34">
        <v>0</v>
      </c>
      <c r="IZ143" s="34">
        <v>0</v>
      </c>
      <c r="JA143" s="34">
        <v>0</v>
      </c>
      <c r="JB143" s="34">
        <v>0</v>
      </c>
      <c r="JC143" s="34">
        <v>1</v>
      </c>
      <c r="JD143" s="34">
        <v>2</v>
      </c>
      <c r="JE143" s="34">
        <v>3</v>
      </c>
      <c r="JF143" s="34">
        <v>3</v>
      </c>
      <c r="JG143" s="34">
        <v>3</v>
      </c>
      <c r="JH143" s="46">
        <v>2</v>
      </c>
      <c r="JI143" s="46">
        <v>1</v>
      </c>
      <c r="JJ143" s="46">
        <v>1</v>
      </c>
      <c r="JK143" s="46">
        <v>2</v>
      </c>
      <c r="JL143" s="35">
        <v>1</v>
      </c>
      <c r="JM143" s="35">
        <v>2</v>
      </c>
      <c r="JN143" s="46">
        <v>1</v>
      </c>
      <c r="JO143" s="46">
        <v>2</v>
      </c>
      <c r="JP143" s="35">
        <v>2</v>
      </c>
      <c r="JQ143" s="35">
        <v>2</v>
      </c>
      <c r="JR143" s="46">
        <v>0</v>
      </c>
      <c r="JS143" s="35">
        <v>0</v>
      </c>
      <c r="JT143" s="35"/>
      <c r="JU143" s="35">
        <v>3</v>
      </c>
      <c r="JV143" s="35">
        <v>3</v>
      </c>
      <c r="JW143" s="35">
        <v>3</v>
      </c>
      <c r="JX143" s="35">
        <v>2</v>
      </c>
      <c r="JY143" s="35">
        <v>1</v>
      </c>
      <c r="JZ143" s="35">
        <v>3</v>
      </c>
      <c r="KA143" s="35">
        <v>2</v>
      </c>
      <c r="KB143" s="35">
        <v>1</v>
      </c>
      <c r="KC143" s="35">
        <v>0</v>
      </c>
      <c r="KD143" s="46">
        <v>1</v>
      </c>
      <c r="KE143" s="35">
        <v>0</v>
      </c>
      <c r="KF143" s="35">
        <v>0</v>
      </c>
      <c r="KG143" s="36">
        <v>1</v>
      </c>
      <c r="KH143" s="36">
        <v>1</v>
      </c>
      <c r="KI143" s="36">
        <v>1</v>
      </c>
      <c r="KJ143" s="36">
        <v>1</v>
      </c>
      <c r="KK143" s="36">
        <v>1</v>
      </c>
      <c r="KL143" s="36">
        <v>1</v>
      </c>
      <c r="KM143" s="36">
        <v>1</v>
      </c>
      <c r="KN143" s="36">
        <v>3</v>
      </c>
      <c r="KO143" s="36"/>
      <c r="KP143" s="36">
        <v>1</v>
      </c>
      <c r="KQ143" s="36">
        <v>3</v>
      </c>
      <c r="KR143" s="36">
        <v>3</v>
      </c>
      <c r="KS143" s="36">
        <v>3</v>
      </c>
      <c r="KT143" s="36">
        <v>3</v>
      </c>
      <c r="KU143" s="36">
        <v>0</v>
      </c>
      <c r="KV143" s="36">
        <v>3</v>
      </c>
      <c r="KW143" s="36">
        <v>0</v>
      </c>
      <c r="KX143" s="36">
        <v>3</v>
      </c>
      <c r="KY143" s="36">
        <v>0</v>
      </c>
      <c r="KZ143" s="36">
        <v>3</v>
      </c>
      <c r="LA143" s="36">
        <v>0</v>
      </c>
      <c r="LB143" s="36">
        <v>3</v>
      </c>
      <c r="LC143" s="36">
        <v>0</v>
      </c>
      <c r="LD143" s="36">
        <v>3</v>
      </c>
      <c r="LE143" s="36">
        <v>0</v>
      </c>
      <c r="LF143" s="36">
        <v>1</v>
      </c>
      <c r="LG143" s="36">
        <v>3</v>
      </c>
      <c r="LH143" s="36">
        <v>1</v>
      </c>
      <c r="LI143" s="36">
        <v>0</v>
      </c>
      <c r="LJ143" s="36">
        <v>3</v>
      </c>
      <c r="LK143" s="36">
        <v>0</v>
      </c>
      <c r="LL143" s="36">
        <v>1</v>
      </c>
      <c r="LM143" s="36">
        <v>1</v>
      </c>
      <c r="LN143" s="36">
        <v>1</v>
      </c>
      <c r="LO143" s="36">
        <v>1</v>
      </c>
      <c r="LP143" s="36">
        <v>1</v>
      </c>
      <c r="LQ143" s="36">
        <v>1</v>
      </c>
      <c r="LR143" s="36">
        <v>0</v>
      </c>
      <c r="LS143" s="36">
        <v>1</v>
      </c>
      <c r="LT143" s="36">
        <v>1</v>
      </c>
      <c r="LU143" s="36">
        <v>1</v>
      </c>
      <c r="LV143" s="36">
        <v>1</v>
      </c>
      <c r="LW143" s="36">
        <v>1</v>
      </c>
      <c r="LX143" s="36">
        <v>1</v>
      </c>
      <c r="LY143" s="36">
        <v>0</v>
      </c>
      <c r="LZ143" s="36">
        <v>1</v>
      </c>
      <c r="MA143" s="36">
        <v>1</v>
      </c>
      <c r="MB143" s="36">
        <v>3</v>
      </c>
      <c r="MC143" s="36">
        <v>1</v>
      </c>
      <c r="MD143" s="36">
        <v>1</v>
      </c>
      <c r="ME143" s="36">
        <v>3</v>
      </c>
      <c r="MF143" s="36">
        <v>1</v>
      </c>
      <c r="MG143" s="36">
        <v>1</v>
      </c>
      <c r="MH143" s="36">
        <v>1</v>
      </c>
      <c r="MI143" s="36">
        <v>2</v>
      </c>
      <c r="MJ143" s="36">
        <v>2</v>
      </c>
      <c r="MK143" s="36">
        <v>1</v>
      </c>
      <c r="ML143" s="36">
        <v>3</v>
      </c>
      <c r="MM143" s="36">
        <v>1</v>
      </c>
      <c r="MN143" s="36">
        <v>1</v>
      </c>
      <c r="MO143" s="36">
        <v>1</v>
      </c>
      <c r="MP143" s="36">
        <v>0</v>
      </c>
      <c r="MQ143" s="36">
        <v>1</v>
      </c>
      <c r="MR143" s="36">
        <v>1</v>
      </c>
      <c r="MS143" s="36">
        <v>0</v>
      </c>
      <c r="MT143" s="36">
        <v>1</v>
      </c>
      <c r="MU143" s="36">
        <v>1</v>
      </c>
      <c r="MV143" s="36">
        <v>0</v>
      </c>
      <c r="MW143" s="36">
        <v>1</v>
      </c>
      <c r="MX143" s="36"/>
      <c r="MY143" s="37">
        <v>1</v>
      </c>
      <c r="MZ143" s="37">
        <v>1</v>
      </c>
      <c r="NA143" s="37">
        <v>1</v>
      </c>
      <c r="NB143" s="37">
        <v>1</v>
      </c>
      <c r="NC143" s="37">
        <v>1</v>
      </c>
      <c r="ND143" s="37">
        <v>0</v>
      </c>
      <c r="NE143" s="46">
        <v>0</v>
      </c>
      <c r="NF143" s="46">
        <v>0</v>
      </c>
      <c r="NG143" s="37">
        <v>1</v>
      </c>
      <c r="NH143" s="37">
        <v>1</v>
      </c>
      <c r="NI143" s="37">
        <v>1</v>
      </c>
      <c r="NJ143" s="37">
        <v>1</v>
      </c>
    </row>
    <row r="144" spans="1:374" x14ac:dyDescent="0.25">
      <c r="A144" s="2">
        <v>213</v>
      </c>
      <c r="B144" s="2" t="s">
        <v>114</v>
      </c>
      <c r="C144" s="31">
        <v>44088.8125</v>
      </c>
      <c r="D144" s="32" t="s">
        <v>166</v>
      </c>
      <c r="E144" s="32" t="s">
        <v>167</v>
      </c>
      <c r="F144" s="32" t="s">
        <v>168</v>
      </c>
      <c r="G144" s="32" t="s">
        <v>169</v>
      </c>
      <c r="H144" s="33" t="s">
        <v>170</v>
      </c>
      <c r="I144" s="33" t="s">
        <v>171</v>
      </c>
      <c r="J144" s="33" t="s">
        <v>172</v>
      </c>
      <c r="K144" s="33">
        <v>1</v>
      </c>
      <c r="L144" s="33">
        <v>6</v>
      </c>
      <c r="M144" s="33">
        <v>1</v>
      </c>
      <c r="N144" s="33">
        <v>1</v>
      </c>
      <c r="O144" s="33"/>
      <c r="P144" s="33"/>
      <c r="Q144" s="33"/>
      <c r="R144" s="33"/>
      <c r="S144" s="33"/>
      <c r="T144" s="33"/>
      <c r="U144" s="33"/>
      <c r="V144" s="33">
        <v>1</v>
      </c>
      <c r="W144" s="33"/>
      <c r="X144" s="33"/>
      <c r="Y144" s="33"/>
      <c r="Z144" s="33"/>
      <c r="AA144" s="33"/>
      <c r="AB144" s="33"/>
      <c r="AC144" s="33"/>
      <c r="AD144" s="33"/>
      <c r="AE144" s="33"/>
      <c r="AF144" s="33"/>
      <c r="AG144" s="33"/>
      <c r="AH144" s="33"/>
      <c r="AI144" s="33"/>
      <c r="AJ144" s="33"/>
      <c r="AK144" s="33"/>
      <c r="AL144" s="33"/>
      <c r="AM144" s="33"/>
      <c r="AN144" s="33"/>
      <c r="AO144" s="33"/>
      <c r="AP144" s="33"/>
      <c r="AQ144" s="33"/>
      <c r="AR144" s="33"/>
      <c r="AS144" s="33"/>
      <c r="AT144" s="33"/>
      <c r="AU144" s="33"/>
      <c r="AV144" s="33"/>
      <c r="AW144" s="33">
        <v>2</v>
      </c>
      <c r="AX144" s="33">
        <v>2</v>
      </c>
      <c r="AY144" s="33">
        <v>0</v>
      </c>
      <c r="AZ144" s="34">
        <v>2</v>
      </c>
      <c r="BA144" s="34">
        <v>1</v>
      </c>
      <c r="BB144" s="34">
        <v>0</v>
      </c>
      <c r="BC144" s="34">
        <v>0</v>
      </c>
      <c r="BD144" s="34">
        <v>0</v>
      </c>
      <c r="BE144" s="34">
        <v>0</v>
      </c>
      <c r="BF144" s="34">
        <v>0</v>
      </c>
      <c r="BG144" s="34">
        <v>0</v>
      </c>
      <c r="BH144" s="34">
        <v>0</v>
      </c>
      <c r="BI144" s="34">
        <v>0</v>
      </c>
      <c r="BJ144" s="34">
        <v>0</v>
      </c>
      <c r="BK144" s="34">
        <v>1</v>
      </c>
      <c r="BL144" s="34">
        <v>1</v>
      </c>
      <c r="BM144" s="34"/>
      <c r="BN144" s="34">
        <v>1</v>
      </c>
      <c r="BO144" s="34">
        <v>0</v>
      </c>
      <c r="BP144" s="34">
        <v>0</v>
      </c>
      <c r="BQ144" s="34">
        <v>0</v>
      </c>
      <c r="BR144" s="34">
        <v>0</v>
      </c>
      <c r="BS144" s="34">
        <v>0</v>
      </c>
      <c r="BT144" s="34">
        <v>1</v>
      </c>
      <c r="BU144" s="34">
        <v>0</v>
      </c>
      <c r="BV144" s="34">
        <v>1</v>
      </c>
      <c r="BW144" s="34">
        <v>1</v>
      </c>
      <c r="BX144" s="34">
        <v>0</v>
      </c>
      <c r="BY144" s="34">
        <v>0</v>
      </c>
      <c r="BZ144" s="34">
        <v>0</v>
      </c>
      <c r="CA144" s="34">
        <v>0</v>
      </c>
      <c r="CB144" s="34">
        <v>0</v>
      </c>
      <c r="CC144" s="34">
        <v>1</v>
      </c>
      <c r="CD144" s="34">
        <v>0</v>
      </c>
      <c r="CE144" s="34">
        <v>0</v>
      </c>
      <c r="CF144" s="34">
        <v>0</v>
      </c>
      <c r="CG144" s="34">
        <v>0</v>
      </c>
      <c r="CH144" s="34">
        <v>0</v>
      </c>
      <c r="CI144" s="34">
        <v>0</v>
      </c>
      <c r="CJ144" s="34">
        <v>0</v>
      </c>
      <c r="CK144" s="34">
        <v>0</v>
      </c>
      <c r="CL144" s="34">
        <v>0</v>
      </c>
      <c r="CM144" s="34">
        <v>0</v>
      </c>
      <c r="CN144" s="34">
        <v>0</v>
      </c>
      <c r="CO144" s="34">
        <v>0</v>
      </c>
      <c r="CP144" s="34">
        <v>0</v>
      </c>
      <c r="CQ144" s="34">
        <v>0</v>
      </c>
      <c r="CR144" s="34">
        <v>0</v>
      </c>
      <c r="CS144" s="34">
        <v>1</v>
      </c>
      <c r="CT144" s="34">
        <v>0</v>
      </c>
      <c r="CU144" s="34">
        <v>0</v>
      </c>
      <c r="CV144" s="34">
        <v>0</v>
      </c>
      <c r="CW144" s="34">
        <v>0</v>
      </c>
      <c r="CX144" s="34">
        <v>0</v>
      </c>
      <c r="CY144" s="34">
        <v>2</v>
      </c>
      <c r="CZ144" s="34">
        <v>0</v>
      </c>
      <c r="DA144" s="34">
        <v>1</v>
      </c>
      <c r="DB144" s="34"/>
      <c r="DC144" s="34">
        <v>0</v>
      </c>
      <c r="DD144" s="34">
        <v>0</v>
      </c>
      <c r="DE144" s="34">
        <v>0</v>
      </c>
      <c r="DF144" s="34">
        <v>0</v>
      </c>
      <c r="DG144" s="34">
        <v>0</v>
      </c>
      <c r="DH144" s="34"/>
      <c r="DI144" s="34"/>
      <c r="DJ144" s="34"/>
      <c r="DK144" s="34"/>
      <c r="DL144" s="34"/>
      <c r="DM144" s="34"/>
      <c r="DN144" s="34"/>
      <c r="DO144" s="34"/>
      <c r="DP144" s="34">
        <v>1</v>
      </c>
      <c r="DQ144" s="34">
        <v>1</v>
      </c>
      <c r="DR144" s="34">
        <v>1</v>
      </c>
      <c r="DS144" s="34">
        <v>1</v>
      </c>
      <c r="DT144" s="34">
        <v>0</v>
      </c>
      <c r="DU144" s="34">
        <v>0</v>
      </c>
      <c r="DV144" s="34">
        <v>0</v>
      </c>
      <c r="DW144" s="34">
        <v>0</v>
      </c>
      <c r="DX144" s="34">
        <v>1</v>
      </c>
      <c r="DY144" s="34">
        <v>0</v>
      </c>
      <c r="DZ144" s="34">
        <v>1</v>
      </c>
      <c r="EA144" s="34">
        <v>0</v>
      </c>
      <c r="EB144" s="34">
        <v>0</v>
      </c>
      <c r="EC144" s="34">
        <v>0</v>
      </c>
      <c r="ED144" s="34">
        <v>0</v>
      </c>
      <c r="EE144" s="34">
        <v>0</v>
      </c>
      <c r="EF144" s="34">
        <v>0</v>
      </c>
      <c r="EG144" s="34">
        <v>0</v>
      </c>
      <c r="EH144" s="34">
        <v>0</v>
      </c>
      <c r="EI144" s="34">
        <v>0</v>
      </c>
      <c r="EJ144" s="34">
        <v>0</v>
      </c>
      <c r="EK144" s="34">
        <v>0</v>
      </c>
      <c r="EL144" s="34">
        <v>0</v>
      </c>
      <c r="EM144" s="34"/>
      <c r="EN144" s="34">
        <v>0</v>
      </c>
      <c r="EO144" s="34">
        <v>0</v>
      </c>
      <c r="EP144" s="34">
        <v>0</v>
      </c>
      <c r="EQ144" s="34">
        <v>0</v>
      </c>
      <c r="ER144" s="34">
        <v>0</v>
      </c>
      <c r="ES144" s="34">
        <v>0</v>
      </c>
      <c r="ET144" s="34">
        <v>0</v>
      </c>
      <c r="EU144" s="34">
        <v>0</v>
      </c>
      <c r="EV144" s="34">
        <v>0</v>
      </c>
      <c r="EW144" s="34">
        <v>0</v>
      </c>
      <c r="EX144" s="34">
        <v>0</v>
      </c>
      <c r="EY144" s="34">
        <v>0</v>
      </c>
      <c r="EZ144" s="34">
        <v>0</v>
      </c>
      <c r="FA144" s="34">
        <v>1</v>
      </c>
      <c r="FB144" s="34">
        <v>1</v>
      </c>
      <c r="FC144" s="34">
        <v>0</v>
      </c>
      <c r="FD144" s="34">
        <v>0</v>
      </c>
      <c r="FE144" s="34">
        <v>0</v>
      </c>
      <c r="FF144" s="34">
        <v>0</v>
      </c>
      <c r="FG144" s="34">
        <v>1</v>
      </c>
      <c r="FH144" s="34">
        <v>0</v>
      </c>
      <c r="FI144" s="34">
        <v>0</v>
      </c>
      <c r="FJ144" s="34">
        <v>0</v>
      </c>
      <c r="FK144" s="34">
        <v>0</v>
      </c>
      <c r="FL144" s="34">
        <v>1</v>
      </c>
      <c r="FM144" s="34">
        <v>0</v>
      </c>
      <c r="FN144" s="34">
        <v>0</v>
      </c>
      <c r="FO144" s="34">
        <v>0</v>
      </c>
      <c r="FP144" s="34">
        <v>0</v>
      </c>
      <c r="FQ144" s="34">
        <v>0</v>
      </c>
      <c r="FR144" s="34">
        <v>0</v>
      </c>
      <c r="FS144" s="34">
        <v>0</v>
      </c>
      <c r="FT144" s="34">
        <v>0</v>
      </c>
      <c r="FU144" s="34">
        <v>0</v>
      </c>
      <c r="FV144" s="34">
        <v>0</v>
      </c>
      <c r="FW144" s="34">
        <v>0</v>
      </c>
      <c r="FX144" s="34">
        <v>1</v>
      </c>
      <c r="FY144" s="34">
        <v>1</v>
      </c>
      <c r="FZ144" s="34">
        <v>1</v>
      </c>
      <c r="GA144" s="34">
        <v>1</v>
      </c>
      <c r="GB144" s="34">
        <v>1</v>
      </c>
      <c r="GC144" s="34">
        <v>1</v>
      </c>
      <c r="GD144" s="34">
        <v>1</v>
      </c>
      <c r="GE144" s="34">
        <v>1</v>
      </c>
      <c r="GF144" s="34">
        <v>1</v>
      </c>
      <c r="GG144" s="34">
        <v>1</v>
      </c>
      <c r="GH144" s="34">
        <v>1</v>
      </c>
      <c r="GI144" s="34">
        <v>1</v>
      </c>
      <c r="GJ144" s="34">
        <v>1</v>
      </c>
      <c r="GK144" s="34">
        <v>1</v>
      </c>
      <c r="GL144" s="34">
        <v>1</v>
      </c>
      <c r="GM144" s="34">
        <v>0</v>
      </c>
      <c r="GN144" s="34">
        <v>1</v>
      </c>
      <c r="GO144" s="34">
        <v>0</v>
      </c>
      <c r="GP144" s="34">
        <v>0</v>
      </c>
      <c r="GQ144" s="34">
        <v>0</v>
      </c>
      <c r="GR144" s="34">
        <v>0</v>
      </c>
      <c r="GS144" s="34">
        <v>0</v>
      </c>
      <c r="GT144" s="34">
        <v>1</v>
      </c>
      <c r="GU144" s="34">
        <v>1</v>
      </c>
      <c r="GV144" s="34">
        <v>1</v>
      </c>
      <c r="GW144" s="34">
        <v>1</v>
      </c>
      <c r="GX144" s="34">
        <v>1</v>
      </c>
      <c r="GY144" s="34">
        <v>1</v>
      </c>
      <c r="GZ144" s="34">
        <v>1</v>
      </c>
      <c r="HA144" s="34">
        <v>1</v>
      </c>
      <c r="HB144" s="34">
        <v>1</v>
      </c>
      <c r="HC144" s="34">
        <v>1</v>
      </c>
      <c r="HD144" s="34">
        <v>0</v>
      </c>
      <c r="HE144" s="34">
        <v>0</v>
      </c>
      <c r="HF144" s="34">
        <v>0</v>
      </c>
      <c r="HG144" s="34">
        <v>1</v>
      </c>
      <c r="HH144" s="34">
        <v>0</v>
      </c>
      <c r="HI144" s="34">
        <v>0</v>
      </c>
      <c r="HJ144" s="34">
        <v>0</v>
      </c>
      <c r="HK144" s="34">
        <v>0</v>
      </c>
      <c r="HL144" s="34">
        <v>0</v>
      </c>
      <c r="HM144" s="34">
        <v>0</v>
      </c>
      <c r="HN144" s="34">
        <v>1</v>
      </c>
      <c r="HO144" s="34">
        <v>1</v>
      </c>
      <c r="HP144" s="34">
        <v>1</v>
      </c>
      <c r="HQ144" s="34">
        <v>0</v>
      </c>
      <c r="HR144" s="34">
        <v>0</v>
      </c>
      <c r="HS144" s="34">
        <v>0</v>
      </c>
      <c r="HT144" s="34">
        <v>0</v>
      </c>
      <c r="HU144" s="34">
        <v>1</v>
      </c>
      <c r="HV144" s="34">
        <v>0</v>
      </c>
      <c r="HW144" s="34">
        <v>1</v>
      </c>
      <c r="HX144" s="34">
        <v>1</v>
      </c>
      <c r="HY144" s="34">
        <v>0</v>
      </c>
      <c r="HZ144" s="34">
        <v>0</v>
      </c>
      <c r="IA144" s="34">
        <v>0</v>
      </c>
      <c r="IB144" s="34">
        <v>0</v>
      </c>
      <c r="IC144" s="34">
        <v>1</v>
      </c>
      <c r="ID144" s="34">
        <v>0</v>
      </c>
      <c r="IE144" s="34">
        <v>2</v>
      </c>
      <c r="IF144" s="34">
        <v>1</v>
      </c>
      <c r="IG144" s="34">
        <v>0</v>
      </c>
      <c r="IH144" s="34">
        <v>0</v>
      </c>
      <c r="II144" s="34">
        <v>0</v>
      </c>
      <c r="IJ144" s="34">
        <v>0</v>
      </c>
      <c r="IK144" s="34">
        <v>0</v>
      </c>
      <c r="IL144" s="34">
        <v>0</v>
      </c>
      <c r="IM144" s="34">
        <v>0</v>
      </c>
      <c r="IN144" s="34">
        <v>0</v>
      </c>
      <c r="IO144" s="34">
        <v>0</v>
      </c>
      <c r="IP144" s="34">
        <v>0</v>
      </c>
      <c r="IQ144" s="34">
        <v>0</v>
      </c>
      <c r="IR144" s="34">
        <v>0</v>
      </c>
      <c r="IS144" s="34">
        <v>1</v>
      </c>
      <c r="IT144" s="34">
        <v>1</v>
      </c>
      <c r="IU144" s="34">
        <v>0</v>
      </c>
      <c r="IV144" s="34">
        <v>0</v>
      </c>
      <c r="IW144" s="34">
        <v>0</v>
      </c>
      <c r="IX144" s="34">
        <v>0</v>
      </c>
      <c r="IY144" s="34">
        <v>1</v>
      </c>
      <c r="IZ144" s="34">
        <v>0</v>
      </c>
      <c r="JA144" s="34">
        <v>1</v>
      </c>
      <c r="JB144" s="34">
        <v>0</v>
      </c>
      <c r="JC144" s="34">
        <v>1</v>
      </c>
      <c r="JD144" s="34">
        <v>3</v>
      </c>
      <c r="JE144" s="34">
        <v>1</v>
      </c>
      <c r="JF144" s="34">
        <v>1</v>
      </c>
      <c r="JG144" s="34">
        <v>1</v>
      </c>
      <c r="JH144" s="46">
        <v>1</v>
      </c>
      <c r="JI144" s="46">
        <v>1</v>
      </c>
      <c r="JJ144" s="46">
        <v>2</v>
      </c>
      <c r="JK144" s="46">
        <v>2</v>
      </c>
      <c r="JL144" s="35">
        <v>1</v>
      </c>
      <c r="JM144" s="35">
        <v>1</v>
      </c>
      <c r="JN144" s="46">
        <v>1</v>
      </c>
      <c r="JO144" s="46">
        <v>1</v>
      </c>
      <c r="JP144" s="35">
        <v>1</v>
      </c>
      <c r="JQ144" s="35">
        <v>2</v>
      </c>
      <c r="JR144" s="46">
        <v>1</v>
      </c>
      <c r="JS144" s="35">
        <v>0</v>
      </c>
      <c r="JT144" s="35">
        <v>1</v>
      </c>
      <c r="JU144" s="35">
        <v>3</v>
      </c>
      <c r="JV144" s="35">
        <v>1</v>
      </c>
      <c r="JW144" s="35">
        <v>1</v>
      </c>
      <c r="JX144" s="35">
        <v>3</v>
      </c>
      <c r="JY144" s="35">
        <v>3</v>
      </c>
      <c r="JZ144" s="35">
        <v>3</v>
      </c>
      <c r="KA144" s="35">
        <v>3</v>
      </c>
      <c r="KB144" s="35">
        <v>1</v>
      </c>
      <c r="KC144" s="35">
        <v>0</v>
      </c>
      <c r="KD144" s="46">
        <v>1</v>
      </c>
      <c r="KE144" s="35">
        <v>0</v>
      </c>
      <c r="KF144" s="35">
        <v>1</v>
      </c>
      <c r="KG144" s="36">
        <v>1</v>
      </c>
      <c r="KH144" s="36">
        <v>1</v>
      </c>
      <c r="KI144" s="36">
        <v>1</v>
      </c>
      <c r="KJ144" s="36">
        <v>1</v>
      </c>
      <c r="KK144" s="36">
        <v>1</v>
      </c>
      <c r="KL144" s="36">
        <v>1</v>
      </c>
      <c r="KM144" s="36">
        <v>1</v>
      </c>
      <c r="KN144" s="36">
        <v>1</v>
      </c>
      <c r="KO144" s="36"/>
      <c r="KP144" s="36">
        <v>1</v>
      </c>
      <c r="KQ144" s="36">
        <v>1</v>
      </c>
      <c r="KR144" s="36">
        <v>1</v>
      </c>
      <c r="KS144" s="36">
        <v>1</v>
      </c>
      <c r="KT144" s="36">
        <v>3</v>
      </c>
      <c r="KU144" s="36">
        <v>1</v>
      </c>
      <c r="KV144" s="36">
        <v>3</v>
      </c>
      <c r="KW144" s="36">
        <v>1</v>
      </c>
      <c r="KX144" s="36">
        <v>3</v>
      </c>
      <c r="KY144" s="36">
        <v>1</v>
      </c>
      <c r="KZ144" s="36">
        <v>3</v>
      </c>
      <c r="LA144" s="36">
        <v>1</v>
      </c>
      <c r="LB144" s="36">
        <v>3</v>
      </c>
      <c r="LC144" s="36">
        <v>0</v>
      </c>
      <c r="LD144" s="36">
        <v>3</v>
      </c>
      <c r="LE144" s="36">
        <v>0</v>
      </c>
      <c r="LF144" s="36">
        <v>1</v>
      </c>
      <c r="LG144" s="36">
        <v>1</v>
      </c>
      <c r="LH144" s="36">
        <v>1</v>
      </c>
      <c r="LI144" s="36">
        <v>0</v>
      </c>
      <c r="LJ144" s="36">
        <v>3</v>
      </c>
      <c r="LK144" s="36">
        <v>0</v>
      </c>
      <c r="LL144" s="36">
        <v>1</v>
      </c>
      <c r="LM144" s="36">
        <v>1</v>
      </c>
      <c r="LN144" s="36">
        <v>1</v>
      </c>
      <c r="LO144" s="36">
        <v>1</v>
      </c>
      <c r="LP144" s="36">
        <v>1</v>
      </c>
      <c r="LQ144" s="36">
        <v>1</v>
      </c>
      <c r="LR144" s="36">
        <v>0</v>
      </c>
      <c r="LS144" s="36">
        <v>1</v>
      </c>
      <c r="LT144" s="36">
        <v>1</v>
      </c>
      <c r="LU144" s="36">
        <v>1</v>
      </c>
      <c r="LV144" s="36">
        <v>1</v>
      </c>
      <c r="LW144" s="36">
        <v>1</v>
      </c>
      <c r="LX144" s="36">
        <v>1</v>
      </c>
      <c r="LY144" s="36">
        <v>0</v>
      </c>
      <c r="LZ144" s="36">
        <v>1</v>
      </c>
      <c r="MA144" s="36">
        <v>1</v>
      </c>
      <c r="MB144" s="36">
        <v>3</v>
      </c>
      <c r="MC144" s="36">
        <v>1</v>
      </c>
      <c r="MD144" s="36">
        <v>2</v>
      </c>
      <c r="ME144" s="36">
        <v>1</v>
      </c>
      <c r="MF144" s="36">
        <v>1</v>
      </c>
      <c r="MG144" s="36">
        <v>1</v>
      </c>
      <c r="MH144" s="36">
        <v>1</v>
      </c>
      <c r="MI144" s="36">
        <v>1</v>
      </c>
      <c r="MJ144" s="36">
        <v>1</v>
      </c>
      <c r="MK144" s="36">
        <v>1</v>
      </c>
      <c r="ML144" s="36">
        <v>1</v>
      </c>
      <c r="MM144" s="36">
        <v>1</v>
      </c>
      <c r="MN144" s="36">
        <v>1</v>
      </c>
      <c r="MO144" s="36">
        <v>1</v>
      </c>
      <c r="MP144" s="36">
        <v>1</v>
      </c>
      <c r="MQ144" s="36">
        <v>1</v>
      </c>
      <c r="MR144" s="36">
        <v>1</v>
      </c>
      <c r="MS144" s="36">
        <v>1</v>
      </c>
      <c r="MT144" s="36">
        <v>1</v>
      </c>
      <c r="MU144" s="36">
        <v>1</v>
      </c>
      <c r="MV144" s="36">
        <v>0</v>
      </c>
      <c r="MW144" s="36">
        <v>1</v>
      </c>
      <c r="MX144" s="36"/>
      <c r="MY144" s="37">
        <v>1</v>
      </c>
      <c r="MZ144" s="37">
        <v>1</v>
      </c>
      <c r="NA144" s="37">
        <v>1</v>
      </c>
      <c r="NB144" s="37">
        <v>1</v>
      </c>
      <c r="NC144" s="37">
        <v>0</v>
      </c>
      <c r="ND144" s="37">
        <v>0</v>
      </c>
      <c r="NE144" s="46">
        <v>0</v>
      </c>
      <c r="NF144" s="46">
        <v>0</v>
      </c>
      <c r="NG144" s="37">
        <v>1</v>
      </c>
      <c r="NH144" s="37">
        <v>1</v>
      </c>
      <c r="NI144" s="37">
        <v>1</v>
      </c>
      <c r="NJ144" s="37">
        <v>1</v>
      </c>
    </row>
    <row r="145" spans="1:374" x14ac:dyDescent="0.25">
      <c r="A145" s="2">
        <v>214</v>
      </c>
      <c r="B145" s="2" t="s">
        <v>114</v>
      </c>
      <c r="C145" s="31">
        <v>44105.576388888891</v>
      </c>
      <c r="D145" s="32" t="s">
        <v>354</v>
      </c>
      <c r="E145" s="32" t="s">
        <v>522</v>
      </c>
      <c r="F145" s="32" t="s">
        <v>523</v>
      </c>
      <c r="G145" s="32" t="s">
        <v>673</v>
      </c>
      <c r="H145" s="33" t="s">
        <v>230</v>
      </c>
      <c r="I145" s="33" t="s">
        <v>330</v>
      </c>
      <c r="J145" s="33" t="s">
        <v>674</v>
      </c>
      <c r="K145" s="33">
        <v>1</v>
      </c>
      <c r="L145" s="33">
        <v>99</v>
      </c>
      <c r="M145" s="33">
        <v>5</v>
      </c>
      <c r="N145" s="33"/>
      <c r="O145" s="33"/>
      <c r="P145" s="33"/>
      <c r="Q145" s="33"/>
      <c r="R145" s="33">
        <v>1</v>
      </c>
      <c r="S145" s="33"/>
      <c r="T145" s="33"/>
      <c r="U145" s="33"/>
      <c r="V145" s="33"/>
      <c r="W145" s="33"/>
      <c r="X145" s="33"/>
      <c r="Y145" s="33"/>
      <c r="Z145" s="33"/>
      <c r="AA145" s="33"/>
      <c r="AB145" s="33"/>
      <c r="AC145" s="33"/>
      <c r="AD145" s="33"/>
      <c r="AE145" s="33"/>
      <c r="AF145" s="33"/>
      <c r="AG145" s="33"/>
      <c r="AH145" s="33"/>
      <c r="AI145" s="33"/>
      <c r="AJ145" s="33"/>
      <c r="AK145" s="33"/>
      <c r="AL145" s="33"/>
      <c r="AM145" s="33"/>
      <c r="AN145" s="33">
        <v>8</v>
      </c>
      <c r="AO145" s="33"/>
      <c r="AP145" s="33"/>
      <c r="AQ145" s="33"/>
      <c r="AR145" s="33"/>
      <c r="AS145" s="33"/>
      <c r="AT145" s="33"/>
      <c r="AU145" s="33"/>
      <c r="AV145" s="33"/>
      <c r="AW145" s="33">
        <v>1</v>
      </c>
      <c r="AX145" s="33">
        <v>1</v>
      </c>
      <c r="AY145" s="33">
        <v>1</v>
      </c>
      <c r="AZ145" s="34">
        <v>1</v>
      </c>
      <c r="BA145" s="34">
        <v>1</v>
      </c>
      <c r="BB145" s="34">
        <v>0</v>
      </c>
      <c r="BC145" s="34">
        <v>0</v>
      </c>
      <c r="BD145" s="34">
        <v>0</v>
      </c>
      <c r="BE145" s="34">
        <v>0</v>
      </c>
      <c r="BF145" s="34">
        <v>0</v>
      </c>
      <c r="BG145" s="34">
        <v>0</v>
      </c>
      <c r="BH145" s="34">
        <v>0</v>
      </c>
      <c r="BI145" s="34">
        <v>0</v>
      </c>
      <c r="BJ145" s="34">
        <v>0</v>
      </c>
      <c r="BK145" s="34">
        <v>1</v>
      </c>
      <c r="BL145" s="34">
        <v>0</v>
      </c>
      <c r="BM145" s="34"/>
      <c r="BN145" s="34">
        <v>0</v>
      </c>
      <c r="BO145" s="34">
        <v>0</v>
      </c>
      <c r="BP145" s="34">
        <v>0</v>
      </c>
      <c r="BQ145" s="34">
        <v>0</v>
      </c>
      <c r="BR145" s="34">
        <v>0</v>
      </c>
      <c r="BS145" s="34">
        <v>0</v>
      </c>
      <c r="BT145" s="34">
        <v>0</v>
      </c>
      <c r="BU145" s="34">
        <v>0</v>
      </c>
      <c r="BV145" s="34">
        <v>0</v>
      </c>
      <c r="BW145" s="34">
        <v>0</v>
      </c>
      <c r="BX145" s="34">
        <v>0</v>
      </c>
      <c r="BY145" s="34">
        <v>0</v>
      </c>
      <c r="BZ145" s="34">
        <v>0</v>
      </c>
      <c r="CA145" s="34">
        <v>0</v>
      </c>
      <c r="CB145" s="34">
        <v>0</v>
      </c>
      <c r="CC145" s="34">
        <v>0</v>
      </c>
      <c r="CD145" s="34">
        <v>0</v>
      </c>
      <c r="CE145" s="34">
        <v>0</v>
      </c>
      <c r="CF145" s="34">
        <v>0</v>
      </c>
      <c r="CG145" s="34">
        <v>0</v>
      </c>
      <c r="CH145" s="34">
        <v>0</v>
      </c>
      <c r="CI145" s="34">
        <v>0</v>
      </c>
      <c r="CJ145" s="34">
        <v>0</v>
      </c>
      <c r="CK145" s="34">
        <v>0</v>
      </c>
      <c r="CL145" s="34">
        <v>0</v>
      </c>
      <c r="CM145" s="34">
        <v>0</v>
      </c>
      <c r="CN145" s="34">
        <v>0</v>
      </c>
      <c r="CO145" s="34">
        <v>0</v>
      </c>
      <c r="CP145" s="34">
        <v>0</v>
      </c>
      <c r="CQ145" s="34">
        <v>0</v>
      </c>
      <c r="CR145" s="34">
        <v>0</v>
      </c>
      <c r="CS145" s="34">
        <v>1</v>
      </c>
      <c r="CT145" s="34">
        <v>2</v>
      </c>
      <c r="CU145" s="34">
        <v>0</v>
      </c>
      <c r="CV145" s="34">
        <v>0</v>
      </c>
      <c r="CW145" s="34">
        <v>0</v>
      </c>
      <c r="CX145" s="34">
        <v>0</v>
      </c>
      <c r="CY145" s="34">
        <v>1</v>
      </c>
      <c r="CZ145" s="34">
        <v>0</v>
      </c>
      <c r="DA145" s="34">
        <v>0</v>
      </c>
      <c r="DB145" s="34"/>
      <c r="DC145" s="34">
        <v>0</v>
      </c>
      <c r="DD145" s="34">
        <v>0</v>
      </c>
      <c r="DE145" s="34">
        <v>1</v>
      </c>
      <c r="DF145" s="34">
        <v>0</v>
      </c>
      <c r="DG145" s="34">
        <v>0</v>
      </c>
      <c r="DH145" s="34"/>
      <c r="DI145" s="34"/>
      <c r="DJ145" s="34"/>
      <c r="DK145" s="34"/>
      <c r="DL145" s="34"/>
      <c r="DM145" s="34"/>
      <c r="DN145" s="34"/>
      <c r="DO145" s="34"/>
      <c r="DP145" s="34">
        <v>1</v>
      </c>
      <c r="DQ145" s="34">
        <v>1</v>
      </c>
      <c r="DR145" s="34">
        <v>1</v>
      </c>
      <c r="DS145" s="34">
        <v>1</v>
      </c>
      <c r="DT145" s="34">
        <v>0</v>
      </c>
      <c r="DU145" s="34">
        <v>0</v>
      </c>
      <c r="DV145" s="34">
        <v>1</v>
      </c>
      <c r="DW145" s="34">
        <v>0</v>
      </c>
      <c r="DX145" s="34">
        <v>0</v>
      </c>
      <c r="DY145" s="34">
        <v>1</v>
      </c>
      <c r="DZ145" s="34">
        <v>0</v>
      </c>
      <c r="EA145" s="34">
        <v>0</v>
      </c>
      <c r="EB145" s="34">
        <v>0</v>
      </c>
      <c r="EC145" s="34">
        <v>1</v>
      </c>
      <c r="ED145" s="34">
        <v>1</v>
      </c>
      <c r="EE145" s="34">
        <v>1</v>
      </c>
      <c r="EF145" s="34">
        <v>0</v>
      </c>
      <c r="EG145" s="34">
        <v>0</v>
      </c>
      <c r="EH145" s="34">
        <v>0</v>
      </c>
      <c r="EI145" s="34">
        <v>0</v>
      </c>
      <c r="EJ145" s="34">
        <v>0</v>
      </c>
      <c r="EK145" s="34">
        <v>0</v>
      </c>
      <c r="EL145" s="34">
        <v>0</v>
      </c>
      <c r="EM145" s="34"/>
      <c r="EN145" s="34">
        <v>0</v>
      </c>
      <c r="EO145" s="34">
        <v>0</v>
      </c>
      <c r="EP145" s="34">
        <v>0</v>
      </c>
      <c r="EQ145" s="34">
        <v>0</v>
      </c>
      <c r="ER145" s="34">
        <v>0</v>
      </c>
      <c r="ES145" s="34">
        <v>0</v>
      </c>
      <c r="ET145" s="34">
        <v>0</v>
      </c>
      <c r="EU145" s="34">
        <v>0</v>
      </c>
      <c r="EV145" s="34">
        <v>0</v>
      </c>
      <c r="EW145" s="34">
        <v>0</v>
      </c>
      <c r="EX145" s="34">
        <v>0</v>
      </c>
      <c r="EY145" s="34">
        <v>0</v>
      </c>
      <c r="EZ145" s="34">
        <v>0</v>
      </c>
      <c r="FA145" s="34">
        <v>1</v>
      </c>
      <c r="FB145" s="34">
        <v>1</v>
      </c>
      <c r="FC145" s="34">
        <v>0</v>
      </c>
      <c r="FD145" s="34">
        <v>0</v>
      </c>
      <c r="FE145" s="34">
        <v>0</v>
      </c>
      <c r="FF145" s="34">
        <v>0</v>
      </c>
      <c r="FG145" s="34">
        <v>1</v>
      </c>
      <c r="FH145" s="34">
        <v>0</v>
      </c>
      <c r="FI145" s="34">
        <v>0</v>
      </c>
      <c r="FJ145" s="34">
        <v>0</v>
      </c>
      <c r="FK145" s="34">
        <v>0</v>
      </c>
      <c r="FL145" s="34">
        <v>1</v>
      </c>
      <c r="FM145" s="34">
        <v>0</v>
      </c>
      <c r="FN145" s="34">
        <v>0</v>
      </c>
      <c r="FO145" s="34">
        <v>0</v>
      </c>
      <c r="FP145" s="34">
        <v>0</v>
      </c>
      <c r="FQ145" s="34">
        <v>0</v>
      </c>
      <c r="FR145" s="34">
        <v>0</v>
      </c>
      <c r="FS145" s="34">
        <v>0</v>
      </c>
      <c r="FT145" s="34">
        <v>0</v>
      </c>
      <c r="FU145" s="34">
        <v>0</v>
      </c>
      <c r="FV145" s="34">
        <v>0</v>
      </c>
      <c r="FW145" s="34">
        <v>1</v>
      </c>
      <c r="FX145" s="34">
        <v>1</v>
      </c>
      <c r="FY145" s="34">
        <v>1</v>
      </c>
      <c r="FZ145" s="34">
        <v>0</v>
      </c>
      <c r="GA145" s="34">
        <v>0</v>
      </c>
      <c r="GB145" s="34">
        <v>0</v>
      </c>
      <c r="GC145" s="34">
        <v>0</v>
      </c>
      <c r="GD145" s="34">
        <v>1</v>
      </c>
      <c r="GE145" s="34">
        <v>0</v>
      </c>
      <c r="GF145" s="34">
        <v>1</v>
      </c>
      <c r="GG145" s="34">
        <v>0</v>
      </c>
      <c r="GH145" s="34">
        <v>0</v>
      </c>
      <c r="GI145" s="34">
        <v>1</v>
      </c>
      <c r="GJ145" s="34">
        <v>0</v>
      </c>
      <c r="GK145" s="34">
        <v>0</v>
      </c>
      <c r="GL145" s="34">
        <v>0</v>
      </c>
      <c r="GM145" s="34">
        <v>0</v>
      </c>
      <c r="GN145" s="34">
        <v>0</v>
      </c>
      <c r="GO145" s="34">
        <v>0</v>
      </c>
      <c r="GP145" s="34">
        <v>0</v>
      </c>
      <c r="GQ145" s="34">
        <v>0</v>
      </c>
      <c r="GR145" s="34">
        <v>0</v>
      </c>
      <c r="GS145" s="34">
        <v>0</v>
      </c>
      <c r="GT145" s="34">
        <v>1</v>
      </c>
      <c r="GU145" s="34">
        <v>1</v>
      </c>
      <c r="GV145" s="34">
        <v>1</v>
      </c>
      <c r="GW145" s="34">
        <v>1</v>
      </c>
      <c r="GX145" s="34">
        <v>1</v>
      </c>
      <c r="GY145" s="34">
        <v>1</v>
      </c>
      <c r="GZ145" s="34">
        <v>1</v>
      </c>
      <c r="HA145" s="34">
        <v>1</v>
      </c>
      <c r="HB145" s="34">
        <v>1</v>
      </c>
      <c r="HC145" s="34">
        <v>0</v>
      </c>
      <c r="HD145" s="34">
        <v>0</v>
      </c>
      <c r="HE145" s="34">
        <v>0</v>
      </c>
      <c r="HF145" s="34">
        <v>0</v>
      </c>
      <c r="HG145" s="34">
        <v>0</v>
      </c>
      <c r="HH145" s="34">
        <v>1</v>
      </c>
      <c r="HI145" s="34">
        <v>0</v>
      </c>
      <c r="HJ145" s="34">
        <v>0</v>
      </c>
      <c r="HK145" s="34">
        <v>0</v>
      </c>
      <c r="HL145" s="34">
        <v>0</v>
      </c>
      <c r="HM145" s="34">
        <v>1</v>
      </c>
      <c r="HN145" s="34">
        <v>0</v>
      </c>
      <c r="HO145" s="34">
        <v>0</v>
      </c>
      <c r="HP145" s="34">
        <v>0</v>
      </c>
      <c r="HQ145" s="34">
        <v>0</v>
      </c>
      <c r="HR145" s="34">
        <v>0</v>
      </c>
      <c r="HS145" s="34">
        <v>0</v>
      </c>
      <c r="HT145" s="34">
        <v>0</v>
      </c>
      <c r="HU145" s="34">
        <v>0</v>
      </c>
      <c r="HV145" s="34">
        <v>0</v>
      </c>
      <c r="HW145" s="34">
        <v>0</v>
      </c>
      <c r="HX145" s="34">
        <v>1</v>
      </c>
      <c r="HY145" s="34">
        <v>1</v>
      </c>
      <c r="HZ145" s="34">
        <v>0</v>
      </c>
      <c r="IA145" s="34">
        <v>1</v>
      </c>
      <c r="IB145" s="34">
        <v>1</v>
      </c>
      <c r="IC145" s="34">
        <v>0</v>
      </c>
      <c r="ID145" s="34">
        <v>1</v>
      </c>
      <c r="IE145" s="34">
        <v>1</v>
      </c>
      <c r="IF145" s="34">
        <v>1</v>
      </c>
      <c r="IG145" s="34">
        <v>0</v>
      </c>
      <c r="IH145" s="34">
        <v>0</v>
      </c>
      <c r="II145" s="34">
        <v>0</v>
      </c>
      <c r="IJ145" s="34">
        <v>0</v>
      </c>
      <c r="IK145" s="34">
        <v>0</v>
      </c>
      <c r="IL145" s="34">
        <v>1</v>
      </c>
      <c r="IM145" s="34">
        <v>0</v>
      </c>
      <c r="IN145" s="34">
        <v>1</v>
      </c>
      <c r="IO145" s="34">
        <v>0</v>
      </c>
      <c r="IP145" s="34">
        <v>0</v>
      </c>
      <c r="IQ145" s="34">
        <v>0</v>
      </c>
      <c r="IR145" s="34">
        <v>0</v>
      </c>
      <c r="IS145" s="34">
        <v>0</v>
      </c>
      <c r="IT145" s="34">
        <v>0</v>
      </c>
      <c r="IU145" s="34">
        <v>0</v>
      </c>
      <c r="IV145" s="34">
        <v>0</v>
      </c>
      <c r="IW145" s="34">
        <v>0</v>
      </c>
      <c r="IX145" s="34">
        <v>0</v>
      </c>
      <c r="IY145" s="34">
        <v>0</v>
      </c>
      <c r="IZ145" s="34">
        <v>0</v>
      </c>
      <c r="JA145" s="34">
        <v>0</v>
      </c>
      <c r="JB145" s="34">
        <v>0</v>
      </c>
      <c r="JC145" s="34">
        <v>1</v>
      </c>
      <c r="JD145" s="34">
        <v>2</v>
      </c>
      <c r="JE145" s="34">
        <v>1</v>
      </c>
      <c r="JF145" s="34">
        <v>1</v>
      </c>
      <c r="JG145" s="34">
        <v>1</v>
      </c>
      <c r="JH145" s="46">
        <v>1</v>
      </c>
      <c r="JI145" s="46">
        <v>1</v>
      </c>
      <c r="JJ145" s="46">
        <v>1</v>
      </c>
      <c r="JK145" s="46">
        <v>2</v>
      </c>
      <c r="JL145" s="35">
        <v>1</v>
      </c>
      <c r="JM145" s="35">
        <v>1</v>
      </c>
      <c r="JN145" s="46">
        <v>2</v>
      </c>
      <c r="JO145" s="46">
        <v>2</v>
      </c>
      <c r="JP145" s="35">
        <v>1</v>
      </c>
      <c r="JQ145" s="35">
        <v>2</v>
      </c>
      <c r="JR145" s="46">
        <v>1</v>
      </c>
      <c r="JS145" s="35">
        <v>0</v>
      </c>
      <c r="JT145" s="35">
        <v>1</v>
      </c>
      <c r="JU145" s="35">
        <v>3</v>
      </c>
      <c r="JV145" s="35">
        <v>1</v>
      </c>
      <c r="JW145" s="35">
        <v>1</v>
      </c>
      <c r="JX145" s="35">
        <v>1</v>
      </c>
      <c r="JY145" s="35">
        <v>1</v>
      </c>
      <c r="JZ145" s="35">
        <v>3</v>
      </c>
      <c r="KA145" s="35">
        <v>3</v>
      </c>
      <c r="KB145" s="35">
        <v>1</v>
      </c>
      <c r="KC145" s="35">
        <v>0</v>
      </c>
      <c r="KD145" s="46">
        <v>1</v>
      </c>
      <c r="KE145" s="35">
        <v>0</v>
      </c>
      <c r="KF145" s="35">
        <v>1</v>
      </c>
      <c r="KG145" s="36">
        <v>1</v>
      </c>
      <c r="KH145" s="36">
        <v>1</v>
      </c>
      <c r="KI145" s="36">
        <v>1</v>
      </c>
      <c r="KJ145" s="36">
        <v>1</v>
      </c>
      <c r="KK145" s="36">
        <v>1</v>
      </c>
      <c r="KL145" s="36">
        <v>2</v>
      </c>
      <c r="KM145" s="36">
        <v>2</v>
      </c>
      <c r="KN145" s="36">
        <v>3</v>
      </c>
      <c r="KO145" s="36"/>
      <c r="KP145" s="36">
        <v>3</v>
      </c>
      <c r="KQ145" s="36">
        <v>3</v>
      </c>
      <c r="KR145" s="36">
        <v>2</v>
      </c>
      <c r="KS145" s="36">
        <v>3</v>
      </c>
      <c r="KT145" s="36">
        <v>3</v>
      </c>
      <c r="KU145" s="36">
        <v>0</v>
      </c>
      <c r="KV145" s="36">
        <v>3</v>
      </c>
      <c r="KW145" s="36">
        <v>0</v>
      </c>
      <c r="KX145" s="36">
        <v>3</v>
      </c>
      <c r="KY145" s="36">
        <v>0</v>
      </c>
      <c r="KZ145" s="36">
        <v>3</v>
      </c>
      <c r="LA145" s="36">
        <v>0</v>
      </c>
      <c r="LB145" s="36">
        <v>3</v>
      </c>
      <c r="LC145" s="36">
        <v>0</v>
      </c>
      <c r="LD145" s="36">
        <v>3</v>
      </c>
      <c r="LE145" s="36">
        <v>0</v>
      </c>
      <c r="LF145" s="36">
        <v>1</v>
      </c>
      <c r="LG145" s="36">
        <v>1</v>
      </c>
      <c r="LH145" s="36">
        <v>1</v>
      </c>
      <c r="LI145" s="36">
        <v>0</v>
      </c>
      <c r="LJ145" s="36">
        <v>1</v>
      </c>
      <c r="LK145" s="36">
        <v>0</v>
      </c>
      <c r="LL145" s="36">
        <v>1</v>
      </c>
      <c r="LM145" s="36">
        <v>1</v>
      </c>
      <c r="LN145" s="36">
        <v>1</v>
      </c>
      <c r="LO145" s="36">
        <v>1</v>
      </c>
      <c r="LP145" s="36">
        <v>1</v>
      </c>
      <c r="LQ145" s="36">
        <v>1</v>
      </c>
      <c r="LR145" s="36">
        <v>0</v>
      </c>
      <c r="LS145" s="36">
        <v>1</v>
      </c>
      <c r="LT145" s="36">
        <v>1</v>
      </c>
      <c r="LU145" s="36">
        <v>1</v>
      </c>
      <c r="LV145" s="36">
        <v>1</v>
      </c>
      <c r="LW145" s="36">
        <v>1</v>
      </c>
      <c r="LX145" s="36">
        <v>1</v>
      </c>
      <c r="LY145" s="36">
        <v>0</v>
      </c>
      <c r="LZ145" s="36">
        <v>1</v>
      </c>
      <c r="MA145" s="36">
        <v>1</v>
      </c>
      <c r="MB145" s="36">
        <v>1</v>
      </c>
      <c r="MC145" s="36">
        <v>1</v>
      </c>
      <c r="MD145" s="36">
        <v>2</v>
      </c>
      <c r="ME145" s="36">
        <v>1</v>
      </c>
      <c r="MF145" s="36">
        <v>1</v>
      </c>
      <c r="MG145" s="36">
        <v>1</v>
      </c>
      <c r="MH145" s="36">
        <v>1</v>
      </c>
      <c r="MI145" s="36">
        <v>1</v>
      </c>
      <c r="MJ145" s="36">
        <v>1</v>
      </c>
      <c r="MK145" s="36">
        <v>1</v>
      </c>
      <c r="ML145" s="36">
        <v>1</v>
      </c>
      <c r="MM145" s="36">
        <v>1</v>
      </c>
      <c r="MN145" s="36">
        <v>1</v>
      </c>
      <c r="MO145" s="36">
        <v>1</v>
      </c>
      <c r="MP145" s="36">
        <v>1</v>
      </c>
      <c r="MQ145" s="36">
        <v>1</v>
      </c>
      <c r="MR145" s="36">
        <v>1</v>
      </c>
      <c r="MS145" s="36">
        <v>1</v>
      </c>
      <c r="MT145" s="36">
        <v>1</v>
      </c>
      <c r="MU145" s="36">
        <v>1</v>
      </c>
      <c r="MV145" s="36">
        <v>0</v>
      </c>
      <c r="MW145" s="36">
        <v>1</v>
      </c>
      <c r="MX145" s="36"/>
      <c r="MY145" s="37">
        <v>1</v>
      </c>
      <c r="MZ145" s="37">
        <v>1</v>
      </c>
      <c r="NA145" s="37">
        <v>1</v>
      </c>
      <c r="NB145" s="37">
        <v>1</v>
      </c>
      <c r="NC145" s="37">
        <v>1</v>
      </c>
      <c r="ND145" s="37">
        <v>1</v>
      </c>
      <c r="NE145" s="46">
        <v>1</v>
      </c>
      <c r="NF145" s="46">
        <v>0</v>
      </c>
      <c r="NG145" s="37">
        <v>0</v>
      </c>
      <c r="NH145" s="37">
        <v>0</v>
      </c>
      <c r="NI145" s="37">
        <v>1</v>
      </c>
      <c r="NJ145" s="37">
        <v>1</v>
      </c>
    </row>
    <row r="146" spans="1:374" x14ac:dyDescent="0.25">
      <c r="A146" s="2">
        <v>215</v>
      </c>
      <c r="B146" s="2" t="s">
        <v>114</v>
      </c>
      <c r="C146" s="31">
        <v>44090.497916666667</v>
      </c>
      <c r="D146" s="32" t="s">
        <v>152</v>
      </c>
      <c r="E146" s="32" t="s">
        <v>153</v>
      </c>
      <c r="F146" s="32" t="s">
        <v>154</v>
      </c>
      <c r="G146" s="32" t="s">
        <v>155</v>
      </c>
      <c r="H146" s="33" t="s">
        <v>156</v>
      </c>
      <c r="I146" s="33" t="s">
        <v>157</v>
      </c>
      <c r="J146" s="33" t="s">
        <v>158</v>
      </c>
      <c r="K146" s="33">
        <v>1</v>
      </c>
      <c r="L146" s="33">
        <v>137</v>
      </c>
      <c r="M146" s="33">
        <v>6</v>
      </c>
      <c r="N146" s="33"/>
      <c r="O146" s="33"/>
      <c r="P146" s="33"/>
      <c r="Q146" s="33"/>
      <c r="R146" s="33"/>
      <c r="S146" s="33">
        <v>3</v>
      </c>
      <c r="T146" s="33"/>
      <c r="U146" s="33"/>
      <c r="V146" s="33"/>
      <c r="W146" s="33"/>
      <c r="X146" s="33"/>
      <c r="Y146" s="33"/>
      <c r="Z146" s="33"/>
      <c r="AA146" s="33"/>
      <c r="AB146" s="33"/>
      <c r="AC146" s="33"/>
      <c r="AD146" s="33"/>
      <c r="AE146" s="33"/>
      <c r="AF146" s="33"/>
      <c r="AG146" s="33"/>
      <c r="AH146" s="33"/>
      <c r="AI146" s="33"/>
      <c r="AJ146" s="33"/>
      <c r="AK146" s="33"/>
      <c r="AL146" s="33"/>
      <c r="AM146" s="33"/>
      <c r="AN146" s="33"/>
      <c r="AO146" s="33"/>
      <c r="AP146" s="33"/>
      <c r="AQ146" s="33"/>
      <c r="AR146" s="33">
        <v>2</v>
      </c>
      <c r="AS146" s="33"/>
      <c r="AT146" s="33"/>
      <c r="AU146" s="33"/>
      <c r="AV146" s="33"/>
      <c r="AW146" s="33">
        <v>2</v>
      </c>
      <c r="AX146" s="33">
        <v>2</v>
      </c>
      <c r="AY146" s="33">
        <v>1</v>
      </c>
      <c r="AZ146" s="34">
        <v>1</v>
      </c>
      <c r="BA146" s="34">
        <v>1</v>
      </c>
      <c r="BB146" s="34">
        <v>0</v>
      </c>
      <c r="BC146" s="34">
        <v>0</v>
      </c>
      <c r="BD146" s="34">
        <v>0</v>
      </c>
      <c r="BE146" s="34">
        <v>0</v>
      </c>
      <c r="BF146" s="34">
        <v>1</v>
      </c>
      <c r="BG146" s="34">
        <v>0</v>
      </c>
      <c r="BH146" s="34">
        <v>0</v>
      </c>
      <c r="BI146" s="34">
        <v>0</v>
      </c>
      <c r="BJ146" s="34">
        <v>0</v>
      </c>
      <c r="BK146" s="34">
        <v>0</v>
      </c>
      <c r="BL146" s="34">
        <v>0</v>
      </c>
      <c r="BM146" s="34"/>
      <c r="BN146" s="34">
        <v>0</v>
      </c>
      <c r="BO146" s="34">
        <v>0</v>
      </c>
      <c r="BP146" s="34">
        <v>0</v>
      </c>
      <c r="BQ146" s="34">
        <v>0</v>
      </c>
      <c r="BR146" s="34">
        <v>0</v>
      </c>
      <c r="BS146" s="34">
        <v>0</v>
      </c>
      <c r="BT146" s="34">
        <v>0</v>
      </c>
      <c r="BU146" s="34">
        <v>0</v>
      </c>
      <c r="BV146" s="34">
        <v>0</v>
      </c>
      <c r="BW146" s="34">
        <v>1</v>
      </c>
      <c r="BX146" s="34">
        <v>0</v>
      </c>
      <c r="BY146" s="34">
        <v>0</v>
      </c>
      <c r="BZ146" s="34">
        <v>0</v>
      </c>
      <c r="CA146" s="34">
        <v>0</v>
      </c>
      <c r="CB146" s="34">
        <v>0</v>
      </c>
      <c r="CC146" s="34">
        <v>1</v>
      </c>
      <c r="CD146" s="34">
        <v>0</v>
      </c>
      <c r="CE146" s="34">
        <v>0</v>
      </c>
      <c r="CF146" s="34">
        <v>0</v>
      </c>
      <c r="CG146" s="34">
        <v>0</v>
      </c>
      <c r="CH146" s="34">
        <v>0</v>
      </c>
      <c r="CI146" s="34">
        <v>0</v>
      </c>
      <c r="CJ146" s="34">
        <v>0</v>
      </c>
      <c r="CK146" s="34">
        <v>0</v>
      </c>
      <c r="CL146" s="34">
        <v>0</v>
      </c>
      <c r="CM146" s="34">
        <v>0</v>
      </c>
      <c r="CN146" s="34">
        <v>0</v>
      </c>
      <c r="CO146" s="34">
        <v>0</v>
      </c>
      <c r="CP146" s="34">
        <v>0</v>
      </c>
      <c r="CQ146" s="34">
        <v>0</v>
      </c>
      <c r="CR146" s="34">
        <v>0</v>
      </c>
      <c r="CS146" s="34">
        <v>1</v>
      </c>
      <c r="CT146" s="34">
        <v>1</v>
      </c>
      <c r="CU146" s="34">
        <v>0</v>
      </c>
      <c r="CV146" s="34">
        <v>0</v>
      </c>
      <c r="CW146" s="34">
        <v>0</v>
      </c>
      <c r="CX146" s="34">
        <v>0</v>
      </c>
      <c r="CY146" s="34">
        <v>1</v>
      </c>
      <c r="CZ146" s="34">
        <v>0</v>
      </c>
      <c r="DA146" s="34">
        <v>1</v>
      </c>
      <c r="DB146" s="34"/>
      <c r="DC146" s="34">
        <v>0</v>
      </c>
      <c r="DD146" s="34">
        <v>0</v>
      </c>
      <c r="DE146" s="34">
        <v>1</v>
      </c>
      <c r="DF146" s="34">
        <v>0</v>
      </c>
      <c r="DG146" s="34">
        <v>0</v>
      </c>
      <c r="DH146" s="34"/>
      <c r="DI146" s="34"/>
      <c r="DJ146" s="34"/>
      <c r="DK146" s="34"/>
      <c r="DL146" s="34"/>
      <c r="DM146" s="34"/>
      <c r="DN146" s="34"/>
      <c r="DO146" s="34"/>
      <c r="DP146" s="34">
        <v>1</v>
      </c>
      <c r="DQ146" s="34">
        <v>1</v>
      </c>
      <c r="DR146" s="34">
        <v>1</v>
      </c>
      <c r="DS146" s="34">
        <v>1</v>
      </c>
      <c r="DT146" s="34">
        <v>0</v>
      </c>
      <c r="DU146" s="34">
        <v>0</v>
      </c>
      <c r="DV146" s="34">
        <v>1</v>
      </c>
      <c r="DW146" s="34">
        <v>0</v>
      </c>
      <c r="DX146" s="34">
        <v>0</v>
      </c>
      <c r="DY146" s="34">
        <v>0</v>
      </c>
      <c r="DZ146" s="34">
        <v>1</v>
      </c>
      <c r="EA146" s="34">
        <v>0</v>
      </c>
      <c r="EB146" s="34">
        <v>0</v>
      </c>
      <c r="EC146" s="34">
        <v>1</v>
      </c>
      <c r="ED146" s="34">
        <v>0</v>
      </c>
      <c r="EE146" s="34">
        <v>1</v>
      </c>
      <c r="EF146" s="34">
        <v>0</v>
      </c>
      <c r="EG146" s="34">
        <v>0</v>
      </c>
      <c r="EH146" s="34">
        <v>0</v>
      </c>
      <c r="EI146" s="34">
        <v>0</v>
      </c>
      <c r="EJ146" s="34">
        <v>1</v>
      </c>
      <c r="EK146" s="34">
        <v>0</v>
      </c>
      <c r="EL146" s="34">
        <v>1</v>
      </c>
      <c r="EM146" s="34"/>
      <c r="EN146" s="34">
        <v>0</v>
      </c>
      <c r="EO146" s="34">
        <v>0</v>
      </c>
      <c r="EP146" s="34">
        <v>1</v>
      </c>
      <c r="EQ146" s="34">
        <v>0</v>
      </c>
      <c r="ER146" s="34">
        <v>0</v>
      </c>
      <c r="ES146" s="34">
        <v>0</v>
      </c>
      <c r="ET146" s="34">
        <v>0</v>
      </c>
      <c r="EU146" s="34">
        <v>0</v>
      </c>
      <c r="EV146" s="34">
        <v>0</v>
      </c>
      <c r="EW146" s="34">
        <v>0</v>
      </c>
      <c r="EX146" s="34">
        <v>0</v>
      </c>
      <c r="EY146" s="34">
        <v>0</v>
      </c>
      <c r="EZ146" s="34">
        <v>0</v>
      </c>
      <c r="FA146" s="34">
        <v>1</v>
      </c>
      <c r="FB146" s="34">
        <v>0</v>
      </c>
      <c r="FC146" s="34">
        <v>0</v>
      </c>
      <c r="FD146" s="34">
        <v>0</v>
      </c>
      <c r="FE146" s="34">
        <v>0</v>
      </c>
      <c r="FF146" s="34">
        <v>0</v>
      </c>
      <c r="FG146" s="34">
        <v>1</v>
      </c>
      <c r="FH146" s="34">
        <v>0</v>
      </c>
      <c r="FI146" s="34">
        <v>1</v>
      </c>
      <c r="FJ146" s="34">
        <v>0</v>
      </c>
      <c r="FK146" s="34">
        <v>0</v>
      </c>
      <c r="FL146" s="34">
        <v>0</v>
      </c>
      <c r="FM146" s="34">
        <v>0</v>
      </c>
      <c r="FN146" s="34">
        <v>0</v>
      </c>
      <c r="FO146" s="34">
        <v>0</v>
      </c>
      <c r="FP146" s="34">
        <v>0</v>
      </c>
      <c r="FQ146" s="34">
        <v>0</v>
      </c>
      <c r="FR146" s="34">
        <v>0</v>
      </c>
      <c r="FS146" s="34">
        <v>0</v>
      </c>
      <c r="FT146" s="34">
        <v>0</v>
      </c>
      <c r="FU146" s="34">
        <v>0</v>
      </c>
      <c r="FV146" s="34">
        <v>0</v>
      </c>
      <c r="FW146" s="34">
        <v>0</v>
      </c>
      <c r="FX146" s="34">
        <v>1</v>
      </c>
      <c r="FY146" s="34">
        <v>1</v>
      </c>
      <c r="FZ146" s="34">
        <v>0</v>
      </c>
      <c r="GA146" s="34">
        <v>0</v>
      </c>
      <c r="GB146" s="34">
        <v>0</v>
      </c>
      <c r="GC146" s="34">
        <v>0</v>
      </c>
      <c r="GD146" s="34">
        <v>1</v>
      </c>
      <c r="GE146" s="34">
        <v>0</v>
      </c>
      <c r="GF146" s="34">
        <v>1</v>
      </c>
      <c r="GG146" s="34">
        <v>0</v>
      </c>
      <c r="GH146" s="34">
        <v>0</v>
      </c>
      <c r="GI146" s="34">
        <v>1</v>
      </c>
      <c r="GJ146" s="34">
        <v>0</v>
      </c>
      <c r="GK146" s="34">
        <v>0</v>
      </c>
      <c r="GL146" s="34">
        <v>0</v>
      </c>
      <c r="GM146" s="34">
        <v>0</v>
      </c>
      <c r="GN146" s="34">
        <v>0</v>
      </c>
      <c r="GO146" s="34">
        <v>0</v>
      </c>
      <c r="GP146" s="34">
        <v>0</v>
      </c>
      <c r="GQ146" s="34">
        <v>0</v>
      </c>
      <c r="GR146" s="34">
        <v>0</v>
      </c>
      <c r="GS146" s="34">
        <v>0</v>
      </c>
      <c r="GT146" s="34">
        <v>1</v>
      </c>
      <c r="GU146" s="34">
        <v>1</v>
      </c>
      <c r="GV146" s="34">
        <v>1</v>
      </c>
      <c r="GW146" s="34">
        <v>1</v>
      </c>
      <c r="GX146" s="34">
        <v>1</v>
      </c>
      <c r="GY146" s="34">
        <v>1</v>
      </c>
      <c r="GZ146" s="34">
        <v>1</v>
      </c>
      <c r="HA146" s="34">
        <v>1</v>
      </c>
      <c r="HB146" s="34">
        <v>1</v>
      </c>
      <c r="HC146" s="34">
        <v>0</v>
      </c>
      <c r="HD146" s="34">
        <v>0</v>
      </c>
      <c r="HE146" s="34">
        <v>0</v>
      </c>
      <c r="HF146" s="34">
        <v>0</v>
      </c>
      <c r="HG146" s="34">
        <v>0</v>
      </c>
      <c r="HH146" s="34">
        <v>1</v>
      </c>
      <c r="HI146" s="34">
        <v>0</v>
      </c>
      <c r="HJ146" s="34">
        <v>0</v>
      </c>
      <c r="HK146" s="34">
        <v>0</v>
      </c>
      <c r="HL146" s="34">
        <v>0</v>
      </c>
      <c r="HM146" s="34">
        <v>0</v>
      </c>
      <c r="HN146" s="34">
        <v>0</v>
      </c>
      <c r="HO146" s="34">
        <v>0</v>
      </c>
      <c r="HP146" s="34">
        <v>0</v>
      </c>
      <c r="HQ146" s="34">
        <v>0</v>
      </c>
      <c r="HR146" s="34">
        <v>0</v>
      </c>
      <c r="HS146" s="34">
        <v>0</v>
      </c>
      <c r="HT146" s="34">
        <v>0</v>
      </c>
      <c r="HU146" s="34">
        <v>0</v>
      </c>
      <c r="HV146" s="34">
        <v>0</v>
      </c>
      <c r="HW146" s="34">
        <v>0</v>
      </c>
      <c r="HX146" s="34">
        <v>1</v>
      </c>
      <c r="HY146" s="34">
        <v>0</v>
      </c>
      <c r="HZ146" s="34">
        <v>0</v>
      </c>
      <c r="IA146" s="34">
        <v>0</v>
      </c>
      <c r="IB146" s="34">
        <v>0</v>
      </c>
      <c r="IC146" s="34">
        <v>1</v>
      </c>
      <c r="ID146" s="34">
        <v>1</v>
      </c>
      <c r="IE146" s="34">
        <v>3</v>
      </c>
      <c r="IF146" s="34">
        <v>1</v>
      </c>
      <c r="IG146" s="34">
        <v>0</v>
      </c>
      <c r="IH146" s="34">
        <v>0</v>
      </c>
      <c r="II146" s="34">
        <v>0</v>
      </c>
      <c r="IJ146" s="34">
        <v>0</v>
      </c>
      <c r="IK146" s="34">
        <v>0</v>
      </c>
      <c r="IL146" s="34">
        <v>1</v>
      </c>
      <c r="IM146" s="34">
        <v>0</v>
      </c>
      <c r="IN146" s="34">
        <v>0</v>
      </c>
      <c r="IO146" s="34">
        <v>0</v>
      </c>
      <c r="IP146" s="34">
        <v>0</v>
      </c>
      <c r="IQ146" s="34">
        <v>1</v>
      </c>
      <c r="IR146" s="34">
        <v>0</v>
      </c>
      <c r="IS146" s="34">
        <v>1</v>
      </c>
      <c r="IT146" s="34">
        <v>1</v>
      </c>
      <c r="IU146" s="34">
        <v>0</v>
      </c>
      <c r="IV146" s="34">
        <v>0</v>
      </c>
      <c r="IW146" s="34">
        <v>0</v>
      </c>
      <c r="IX146" s="34">
        <v>0</v>
      </c>
      <c r="IY146" s="34">
        <v>0</v>
      </c>
      <c r="IZ146" s="34">
        <v>0</v>
      </c>
      <c r="JA146" s="34">
        <v>0</v>
      </c>
      <c r="JB146" s="34">
        <v>0</v>
      </c>
      <c r="JC146" s="34">
        <v>1</v>
      </c>
      <c r="JD146" s="34">
        <v>2</v>
      </c>
      <c r="JE146" s="34">
        <v>1</v>
      </c>
      <c r="JF146" s="34">
        <v>1</v>
      </c>
      <c r="JG146" s="34">
        <v>1</v>
      </c>
      <c r="JH146" s="46">
        <v>2</v>
      </c>
      <c r="JI146" s="46">
        <v>2</v>
      </c>
      <c r="JJ146" s="46">
        <v>2</v>
      </c>
      <c r="JK146" s="46">
        <v>2</v>
      </c>
      <c r="JL146" s="35">
        <v>1</v>
      </c>
      <c r="JM146" s="35">
        <v>2</v>
      </c>
      <c r="JN146" s="46">
        <v>1</v>
      </c>
      <c r="JO146" s="46">
        <v>2</v>
      </c>
      <c r="JP146" s="35">
        <v>1</v>
      </c>
      <c r="JQ146" s="35">
        <v>1</v>
      </c>
      <c r="JR146" s="46">
        <v>1</v>
      </c>
      <c r="JS146" s="35">
        <v>0</v>
      </c>
      <c r="JT146" s="35">
        <v>1</v>
      </c>
      <c r="JU146" s="35">
        <v>3</v>
      </c>
      <c r="JV146" s="35">
        <v>1</v>
      </c>
      <c r="JW146" s="35">
        <v>1</v>
      </c>
      <c r="JX146" s="35">
        <v>1</v>
      </c>
      <c r="JY146" s="35">
        <v>3</v>
      </c>
      <c r="JZ146" s="35">
        <v>3</v>
      </c>
      <c r="KA146" s="35">
        <v>3</v>
      </c>
      <c r="KB146" s="35">
        <v>3</v>
      </c>
      <c r="KC146" s="35">
        <v>0</v>
      </c>
      <c r="KD146" s="46">
        <v>1</v>
      </c>
      <c r="KE146" s="35">
        <v>0</v>
      </c>
      <c r="KF146" s="35">
        <v>1</v>
      </c>
      <c r="KG146" s="36">
        <v>1</v>
      </c>
      <c r="KH146" s="36">
        <v>2</v>
      </c>
      <c r="KI146" s="36">
        <v>1</v>
      </c>
      <c r="KJ146" s="36">
        <v>1</v>
      </c>
      <c r="KK146" s="36">
        <v>1</v>
      </c>
      <c r="KL146" s="36">
        <v>1</v>
      </c>
      <c r="KM146" s="36">
        <v>1</v>
      </c>
      <c r="KN146" s="36">
        <v>1</v>
      </c>
      <c r="KO146" s="36"/>
      <c r="KP146" s="36">
        <v>1</v>
      </c>
      <c r="KQ146" s="36">
        <v>1</v>
      </c>
      <c r="KR146" s="36">
        <v>1</v>
      </c>
      <c r="KS146" s="36">
        <v>3</v>
      </c>
      <c r="KT146" s="36">
        <v>1</v>
      </c>
      <c r="KU146" s="36">
        <v>0</v>
      </c>
      <c r="KV146" s="36">
        <v>3</v>
      </c>
      <c r="KW146" s="36">
        <v>1</v>
      </c>
      <c r="KX146" s="36">
        <v>3</v>
      </c>
      <c r="KY146" s="36">
        <v>1</v>
      </c>
      <c r="KZ146" s="36">
        <v>3</v>
      </c>
      <c r="LA146" s="36">
        <v>1</v>
      </c>
      <c r="LB146" s="36">
        <v>3</v>
      </c>
      <c r="LC146" s="36">
        <v>0</v>
      </c>
      <c r="LD146" s="36">
        <v>3</v>
      </c>
      <c r="LE146" s="36">
        <v>1</v>
      </c>
      <c r="LF146" s="36">
        <v>1</v>
      </c>
      <c r="LG146" s="36">
        <v>1</v>
      </c>
      <c r="LH146" s="36">
        <v>1</v>
      </c>
      <c r="LI146" s="36">
        <v>0</v>
      </c>
      <c r="LJ146" s="36">
        <v>1</v>
      </c>
      <c r="LK146" s="36">
        <v>0</v>
      </c>
      <c r="LL146" s="36">
        <v>1</v>
      </c>
      <c r="LM146" s="36">
        <v>1</v>
      </c>
      <c r="LN146" s="36">
        <v>1</v>
      </c>
      <c r="LO146" s="36">
        <v>0</v>
      </c>
      <c r="LP146" s="36">
        <v>0</v>
      </c>
      <c r="LQ146" s="36">
        <v>1</v>
      </c>
      <c r="LR146" s="36">
        <v>0</v>
      </c>
      <c r="LS146" s="36">
        <v>1</v>
      </c>
      <c r="LT146" s="36">
        <v>1</v>
      </c>
      <c r="LU146" s="36">
        <v>1</v>
      </c>
      <c r="LV146" s="36">
        <v>1</v>
      </c>
      <c r="LW146" s="36">
        <v>1</v>
      </c>
      <c r="LX146" s="36">
        <v>1</v>
      </c>
      <c r="LY146" s="36">
        <v>0</v>
      </c>
      <c r="LZ146" s="36">
        <v>1</v>
      </c>
      <c r="MA146" s="36">
        <v>1</v>
      </c>
      <c r="MB146" s="36">
        <v>1</v>
      </c>
      <c r="MC146" s="36">
        <v>2</v>
      </c>
      <c r="MD146" s="36">
        <v>1</v>
      </c>
      <c r="ME146" s="36">
        <v>1</v>
      </c>
      <c r="MF146" s="36">
        <v>1</v>
      </c>
      <c r="MG146" s="36">
        <v>1</v>
      </c>
      <c r="MH146" s="36">
        <v>1</v>
      </c>
      <c r="MI146" s="36">
        <v>1</v>
      </c>
      <c r="MJ146" s="36">
        <v>1</v>
      </c>
      <c r="MK146" s="36">
        <v>1</v>
      </c>
      <c r="ML146" s="36">
        <v>2</v>
      </c>
      <c r="MM146" s="36">
        <v>1</v>
      </c>
      <c r="MN146" s="36">
        <v>1</v>
      </c>
      <c r="MO146" s="36">
        <v>1</v>
      </c>
      <c r="MP146" s="36">
        <v>1</v>
      </c>
      <c r="MQ146" s="36">
        <v>1</v>
      </c>
      <c r="MR146" s="36">
        <v>1</v>
      </c>
      <c r="MS146" s="36">
        <v>1</v>
      </c>
      <c r="MT146" s="36">
        <v>1</v>
      </c>
      <c r="MU146" s="36">
        <v>1</v>
      </c>
      <c r="MV146" s="36">
        <v>0</v>
      </c>
      <c r="MW146" s="36">
        <v>1</v>
      </c>
      <c r="MX146" s="36"/>
      <c r="MY146" s="37">
        <v>1</v>
      </c>
      <c r="MZ146" s="37">
        <v>1</v>
      </c>
      <c r="NA146" s="37">
        <v>1</v>
      </c>
      <c r="NB146" s="37">
        <v>1</v>
      </c>
      <c r="NC146" s="37">
        <v>1</v>
      </c>
      <c r="ND146" s="37">
        <v>0</v>
      </c>
      <c r="NE146" s="46">
        <v>0</v>
      </c>
      <c r="NF146" s="46">
        <v>0</v>
      </c>
      <c r="NG146" s="37">
        <v>1</v>
      </c>
      <c r="NH146" s="37">
        <v>1</v>
      </c>
      <c r="NI146" s="37">
        <v>1</v>
      </c>
      <c r="NJ146" s="37">
        <v>1</v>
      </c>
    </row>
    <row r="147" spans="1:374" x14ac:dyDescent="0.25">
      <c r="A147" s="2">
        <v>216</v>
      </c>
      <c r="B147" s="2" t="s">
        <v>114</v>
      </c>
      <c r="C147" s="31">
        <v>44090.659722222219</v>
      </c>
      <c r="D147" s="32" t="s">
        <v>122</v>
      </c>
      <c r="E147" s="32" t="s">
        <v>193</v>
      </c>
      <c r="F147" s="32" t="s">
        <v>194</v>
      </c>
      <c r="G147" s="32" t="s">
        <v>195</v>
      </c>
      <c r="H147" s="33" t="s">
        <v>126</v>
      </c>
      <c r="I147" s="33" t="s">
        <v>127</v>
      </c>
      <c r="J147" s="33" t="s">
        <v>196</v>
      </c>
      <c r="K147" s="33">
        <v>1</v>
      </c>
      <c r="L147" s="33">
        <v>43</v>
      </c>
      <c r="M147" s="33">
        <v>3</v>
      </c>
      <c r="N147" s="33"/>
      <c r="O147" s="33"/>
      <c r="P147" s="33">
        <v>3</v>
      </c>
      <c r="Q147" s="33"/>
      <c r="R147" s="33"/>
      <c r="S147" s="33"/>
      <c r="T147" s="33"/>
      <c r="U147" s="33"/>
      <c r="V147" s="33"/>
      <c r="W147" s="33"/>
      <c r="X147" s="33"/>
      <c r="Y147" s="33"/>
      <c r="Z147" s="33"/>
      <c r="AA147" s="33"/>
      <c r="AB147" s="33"/>
      <c r="AC147" s="33"/>
      <c r="AD147" s="33"/>
      <c r="AE147" s="33"/>
      <c r="AF147" s="33"/>
      <c r="AG147" s="33"/>
      <c r="AH147" s="33"/>
      <c r="AI147" s="33">
        <v>12</v>
      </c>
      <c r="AJ147" s="33"/>
      <c r="AK147" s="33"/>
      <c r="AL147" s="33"/>
      <c r="AM147" s="33"/>
      <c r="AN147" s="33"/>
      <c r="AO147" s="33"/>
      <c r="AP147" s="33"/>
      <c r="AQ147" s="33"/>
      <c r="AR147" s="33"/>
      <c r="AS147" s="33"/>
      <c r="AT147" s="33"/>
      <c r="AU147" s="33"/>
      <c r="AV147" s="33"/>
      <c r="AW147" s="33">
        <v>2</v>
      </c>
      <c r="AX147" s="33">
        <v>1</v>
      </c>
      <c r="AY147" s="33">
        <v>0</v>
      </c>
      <c r="AZ147" s="34">
        <v>1</v>
      </c>
      <c r="BA147" s="34">
        <v>1</v>
      </c>
      <c r="BB147" s="34">
        <v>0</v>
      </c>
      <c r="BC147" s="34">
        <v>0</v>
      </c>
      <c r="BD147" s="34">
        <v>0</v>
      </c>
      <c r="BE147" s="34">
        <v>0</v>
      </c>
      <c r="BF147" s="34">
        <v>0</v>
      </c>
      <c r="BG147" s="34">
        <v>0</v>
      </c>
      <c r="BH147" s="34">
        <v>0</v>
      </c>
      <c r="BI147" s="34">
        <v>0</v>
      </c>
      <c r="BJ147" s="34">
        <v>0</v>
      </c>
      <c r="BK147" s="34">
        <v>0</v>
      </c>
      <c r="BL147" s="34">
        <v>0</v>
      </c>
      <c r="BM147" s="34"/>
      <c r="BN147" s="34">
        <v>0</v>
      </c>
      <c r="BO147" s="34">
        <v>0</v>
      </c>
      <c r="BP147" s="34">
        <v>0</v>
      </c>
      <c r="BQ147" s="34">
        <v>0</v>
      </c>
      <c r="BR147" s="34">
        <v>0</v>
      </c>
      <c r="BS147" s="34">
        <v>0</v>
      </c>
      <c r="BT147" s="34">
        <v>0</v>
      </c>
      <c r="BU147" s="34">
        <v>0</v>
      </c>
      <c r="BV147" s="34">
        <v>0</v>
      </c>
      <c r="BW147" s="34">
        <v>1</v>
      </c>
      <c r="BX147" s="34">
        <v>1</v>
      </c>
      <c r="BY147" s="34">
        <v>0</v>
      </c>
      <c r="BZ147" s="34">
        <v>0</v>
      </c>
      <c r="CA147" s="34">
        <v>0</v>
      </c>
      <c r="CB147" s="34">
        <v>0</v>
      </c>
      <c r="CC147" s="34">
        <v>1</v>
      </c>
      <c r="CD147" s="34">
        <v>0</v>
      </c>
      <c r="CE147" s="34">
        <v>1</v>
      </c>
      <c r="CF147" s="34">
        <v>0</v>
      </c>
      <c r="CG147" s="34">
        <v>0</v>
      </c>
      <c r="CH147" s="34">
        <v>1</v>
      </c>
      <c r="CI147" s="34">
        <v>0</v>
      </c>
      <c r="CJ147" s="34">
        <v>0</v>
      </c>
      <c r="CK147" s="34">
        <v>0</v>
      </c>
      <c r="CL147" s="34">
        <v>0</v>
      </c>
      <c r="CM147" s="34">
        <v>0</v>
      </c>
      <c r="CN147" s="34">
        <v>0</v>
      </c>
      <c r="CO147" s="34">
        <v>0</v>
      </c>
      <c r="CP147" s="34">
        <v>0</v>
      </c>
      <c r="CQ147" s="34">
        <v>0</v>
      </c>
      <c r="CR147" s="34">
        <v>0</v>
      </c>
      <c r="CS147" s="34">
        <v>1</v>
      </c>
      <c r="CT147" s="34">
        <v>1</v>
      </c>
      <c r="CU147" s="34">
        <v>0</v>
      </c>
      <c r="CV147" s="34">
        <v>0</v>
      </c>
      <c r="CW147" s="34">
        <v>0</v>
      </c>
      <c r="CX147" s="34">
        <v>0</v>
      </c>
      <c r="CY147" s="34">
        <v>1</v>
      </c>
      <c r="CZ147" s="34">
        <v>0</v>
      </c>
      <c r="DA147" s="34">
        <v>1</v>
      </c>
      <c r="DB147" s="34"/>
      <c r="DC147" s="34">
        <v>0</v>
      </c>
      <c r="DD147" s="34">
        <v>0</v>
      </c>
      <c r="DE147" s="34">
        <v>0</v>
      </c>
      <c r="DF147" s="34">
        <v>0</v>
      </c>
      <c r="DG147" s="34">
        <v>0</v>
      </c>
      <c r="DH147" s="34"/>
      <c r="DI147" s="34"/>
      <c r="DJ147" s="34"/>
      <c r="DK147" s="34"/>
      <c r="DL147" s="34"/>
      <c r="DM147" s="34"/>
      <c r="DN147" s="34"/>
      <c r="DO147" s="34"/>
      <c r="DP147" s="34">
        <v>1</v>
      </c>
      <c r="DQ147" s="34">
        <v>1</v>
      </c>
      <c r="DR147" s="34">
        <v>1</v>
      </c>
      <c r="DS147" s="34">
        <v>1</v>
      </c>
      <c r="DT147" s="34">
        <v>0</v>
      </c>
      <c r="DU147" s="34">
        <v>0</v>
      </c>
      <c r="DV147" s="34">
        <v>1</v>
      </c>
      <c r="DW147" s="34">
        <v>0</v>
      </c>
      <c r="DX147" s="34">
        <v>0</v>
      </c>
      <c r="DY147" s="34">
        <v>0</v>
      </c>
      <c r="DZ147" s="34">
        <v>1</v>
      </c>
      <c r="EA147" s="34">
        <v>0</v>
      </c>
      <c r="EB147" s="34">
        <v>0</v>
      </c>
      <c r="EC147" s="34">
        <v>1</v>
      </c>
      <c r="ED147" s="34">
        <v>0</v>
      </c>
      <c r="EE147" s="34">
        <v>1</v>
      </c>
      <c r="EF147" s="34">
        <v>0</v>
      </c>
      <c r="EG147" s="34">
        <v>0</v>
      </c>
      <c r="EH147" s="34">
        <v>0</v>
      </c>
      <c r="EI147" s="34">
        <v>0</v>
      </c>
      <c r="EJ147" s="34">
        <v>0</v>
      </c>
      <c r="EK147" s="34">
        <v>0</v>
      </c>
      <c r="EL147" s="34">
        <v>0</v>
      </c>
      <c r="EM147" s="34"/>
      <c r="EN147" s="34">
        <v>0</v>
      </c>
      <c r="EO147" s="34">
        <v>0</v>
      </c>
      <c r="EP147" s="34">
        <v>0</v>
      </c>
      <c r="EQ147" s="34">
        <v>0</v>
      </c>
      <c r="ER147" s="34">
        <v>0</v>
      </c>
      <c r="ES147" s="34">
        <v>0</v>
      </c>
      <c r="ET147" s="34">
        <v>0</v>
      </c>
      <c r="EU147" s="34">
        <v>0</v>
      </c>
      <c r="EV147" s="34">
        <v>0</v>
      </c>
      <c r="EW147" s="34">
        <v>0</v>
      </c>
      <c r="EX147" s="34">
        <v>0</v>
      </c>
      <c r="EY147" s="34">
        <v>0</v>
      </c>
      <c r="EZ147" s="34">
        <v>0</v>
      </c>
      <c r="FA147" s="34">
        <v>1</v>
      </c>
      <c r="FB147" s="34">
        <v>1</v>
      </c>
      <c r="FC147" s="34">
        <v>0</v>
      </c>
      <c r="FD147" s="34">
        <v>0</v>
      </c>
      <c r="FE147" s="34">
        <v>0</v>
      </c>
      <c r="FF147" s="34">
        <v>0</v>
      </c>
      <c r="FG147" s="34">
        <v>1</v>
      </c>
      <c r="FH147" s="34">
        <v>0</v>
      </c>
      <c r="FI147" s="34">
        <v>1</v>
      </c>
      <c r="FJ147" s="34">
        <v>0</v>
      </c>
      <c r="FK147" s="34">
        <v>0</v>
      </c>
      <c r="FL147" s="34">
        <v>1</v>
      </c>
      <c r="FM147" s="34">
        <v>0</v>
      </c>
      <c r="FN147" s="34">
        <v>0</v>
      </c>
      <c r="FO147" s="34">
        <v>0</v>
      </c>
      <c r="FP147" s="34">
        <v>0</v>
      </c>
      <c r="FQ147" s="34">
        <v>0</v>
      </c>
      <c r="FR147" s="34">
        <v>0</v>
      </c>
      <c r="FS147" s="34">
        <v>0</v>
      </c>
      <c r="FT147" s="34">
        <v>0</v>
      </c>
      <c r="FU147" s="34">
        <v>0</v>
      </c>
      <c r="FV147" s="34">
        <v>0</v>
      </c>
      <c r="FW147" s="34">
        <v>1</v>
      </c>
      <c r="FX147" s="34">
        <v>1</v>
      </c>
      <c r="FY147" s="34">
        <v>1</v>
      </c>
      <c r="FZ147" s="34">
        <v>0</v>
      </c>
      <c r="GA147" s="34">
        <v>0</v>
      </c>
      <c r="GB147" s="34">
        <v>0</v>
      </c>
      <c r="GC147" s="34">
        <v>0</v>
      </c>
      <c r="GD147" s="34">
        <v>1</v>
      </c>
      <c r="GE147" s="34">
        <v>0</v>
      </c>
      <c r="GF147" s="34">
        <v>1</v>
      </c>
      <c r="GG147" s="34">
        <v>0</v>
      </c>
      <c r="GH147" s="34">
        <v>0</v>
      </c>
      <c r="GI147" s="34">
        <v>1</v>
      </c>
      <c r="GJ147" s="34">
        <v>0</v>
      </c>
      <c r="GK147" s="34">
        <v>0</v>
      </c>
      <c r="GL147" s="34">
        <v>0</v>
      </c>
      <c r="GM147" s="34">
        <v>0</v>
      </c>
      <c r="GN147" s="34">
        <v>0</v>
      </c>
      <c r="GO147" s="34">
        <v>0</v>
      </c>
      <c r="GP147" s="34">
        <v>0</v>
      </c>
      <c r="GQ147" s="34">
        <v>0</v>
      </c>
      <c r="GR147" s="34">
        <v>0</v>
      </c>
      <c r="GS147" s="34">
        <v>0</v>
      </c>
      <c r="GT147" s="34">
        <v>1</v>
      </c>
      <c r="GU147" s="34">
        <v>1</v>
      </c>
      <c r="GV147" s="34">
        <v>1</v>
      </c>
      <c r="GW147" s="34">
        <v>1</v>
      </c>
      <c r="GX147" s="34">
        <v>1</v>
      </c>
      <c r="GY147" s="34">
        <v>1</v>
      </c>
      <c r="GZ147" s="34">
        <v>1</v>
      </c>
      <c r="HA147" s="34">
        <v>1</v>
      </c>
      <c r="HB147" s="34">
        <v>0</v>
      </c>
      <c r="HC147" s="34">
        <v>0</v>
      </c>
      <c r="HD147" s="34">
        <v>0</v>
      </c>
      <c r="HE147" s="34">
        <v>0</v>
      </c>
      <c r="HF147" s="34">
        <v>0</v>
      </c>
      <c r="HG147" s="34">
        <v>0</v>
      </c>
      <c r="HH147" s="34">
        <v>0</v>
      </c>
      <c r="HI147" s="34">
        <v>0</v>
      </c>
      <c r="HJ147" s="34">
        <v>0</v>
      </c>
      <c r="HK147" s="34">
        <v>0</v>
      </c>
      <c r="HL147" s="34">
        <v>0</v>
      </c>
      <c r="HM147" s="34">
        <v>0</v>
      </c>
      <c r="HN147" s="34">
        <v>0</v>
      </c>
      <c r="HO147" s="34">
        <v>0</v>
      </c>
      <c r="HP147" s="34">
        <v>0</v>
      </c>
      <c r="HQ147" s="34">
        <v>0</v>
      </c>
      <c r="HR147" s="34">
        <v>0</v>
      </c>
      <c r="HS147" s="34">
        <v>0</v>
      </c>
      <c r="HT147" s="34">
        <v>0</v>
      </c>
      <c r="HU147" s="34">
        <v>0</v>
      </c>
      <c r="HV147" s="34">
        <v>0</v>
      </c>
      <c r="HW147" s="34">
        <v>0</v>
      </c>
      <c r="HX147" s="34">
        <v>1</v>
      </c>
      <c r="HY147" s="34">
        <v>1</v>
      </c>
      <c r="HZ147" s="34">
        <v>0</v>
      </c>
      <c r="IA147" s="34">
        <v>0</v>
      </c>
      <c r="IB147" s="34">
        <v>1</v>
      </c>
      <c r="IC147" s="34">
        <v>1</v>
      </c>
      <c r="ID147" s="34">
        <v>1</v>
      </c>
      <c r="IE147" s="34">
        <v>1</v>
      </c>
      <c r="IF147" s="34">
        <v>1</v>
      </c>
      <c r="IG147" s="34">
        <v>1</v>
      </c>
      <c r="IH147" s="34">
        <v>0</v>
      </c>
      <c r="II147" s="34">
        <v>0</v>
      </c>
      <c r="IJ147" s="34">
        <v>0</v>
      </c>
      <c r="IK147" s="34">
        <v>0</v>
      </c>
      <c r="IL147" s="34">
        <v>1</v>
      </c>
      <c r="IM147" s="34">
        <v>0</v>
      </c>
      <c r="IN147" s="34">
        <v>1</v>
      </c>
      <c r="IO147" s="34">
        <v>0</v>
      </c>
      <c r="IP147" s="34">
        <v>0</v>
      </c>
      <c r="IQ147" s="34">
        <v>1</v>
      </c>
      <c r="IR147" s="34">
        <v>0</v>
      </c>
      <c r="IS147" s="34">
        <v>0</v>
      </c>
      <c r="IT147" s="34">
        <v>0</v>
      </c>
      <c r="IU147" s="34">
        <v>0</v>
      </c>
      <c r="IV147" s="34">
        <v>0</v>
      </c>
      <c r="IW147" s="34">
        <v>0</v>
      </c>
      <c r="IX147" s="34">
        <v>0</v>
      </c>
      <c r="IY147" s="34">
        <v>0</v>
      </c>
      <c r="IZ147" s="34">
        <v>0</v>
      </c>
      <c r="JA147" s="34">
        <v>0</v>
      </c>
      <c r="JB147" s="34">
        <v>0</v>
      </c>
      <c r="JC147" s="34">
        <v>1</v>
      </c>
      <c r="JD147" s="34">
        <v>3</v>
      </c>
      <c r="JE147" s="34">
        <v>1</v>
      </c>
      <c r="JF147" s="34">
        <v>1</v>
      </c>
      <c r="JG147" s="34">
        <v>1</v>
      </c>
      <c r="JH147" s="46">
        <v>1</v>
      </c>
      <c r="JI147" s="46">
        <v>2</v>
      </c>
      <c r="JJ147" s="46">
        <v>1</v>
      </c>
      <c r="JK147" s="46">
        <v>2</v>
      </c>
      <c r="JL147" s="35">
        <v>1</v>
      </c>
      <c r="JM147" s="35">
        <v>2</v>
      </c>
      <c r="JN147" s="46">
        <v>1</v>
      </c>
      <c r="JO147" s="46">
        <v>1</v>
      </c>
      <c r="JP147" s="35">
        <v>1</v>
      </c>
      <c r="JQ147" s="35">
        <v>2</v>
      </c>
      <c r="JR147" s="46">
        <v>1</v>
      </c>
      <c r="JS147" s="35">
        <v>0</v>
      </c>
      <c r="JT147" s="35">
        <v>1</v>
      </c>
      <c r="JU147" s="35">
        <v>3</v>
      </c>
      <c r="JV147" s="35">
        <v>1</v>
      </c>
      <c r="JW147" s="35">
        <v>1</v>
      </c>
      <c r="JX147" s="35">
        <v>2</v>
      </c>
      <c r="JY147" s="35">
        <v>1</v>
      </c>
      <c r="JZ147" s="35">
        <v>3</v>
      </c>
      <c r="KA147" s="35">
        <v>3</v>
      </c>
      <c r="KB147" s="35">
        <v>1</v>
      </c>
      <c r="KC147" s="35">
        <v>0</v>
      </c>
      <c r="KD147" s="46">
        <v>1</v>
      </c>
      <c r="KE147" s="35">
        <v>1</v>
      </c>
      <c r="KF147" s="35">
        <v>1</v>
      </c>
      <c r="KG147" s="36">
        <v>1</v>
      </c>
      <c r="KH147" s="36">
        <v>1</v>
      </c>
      <c r="KI147" s="36">
        <v>1</v>
      </c>
      <c r="KJ147" s="36">
        <v>1</v>
      </c>
      <c r="KK147" s="36">
        <v>1</v>
      </c>
      <c r="KL147" s="36">
        <v>1</v>
      </c>
      <c r="KM147" s="36">
        <v>1</v>
      </c>
      <c r="KN147" s="36">
        <v>1</v>
      </c>
      <c r="KO147" s="36"/>
      <c r="KP147" s="36">
        <v>2</v>
      </c>
      <c r="KQ147" s="36">
        <v>2</v>
      </c>
      <c r="KR147" s="36">
        <v>2</v>
      </c>
      <c r="KS147" s="36">
        <v>2</v>
      </c>
      <c r="KT147" s="36">
        <v>1</v>
      </c>
      <c r="KU147" s="36">
        <v>0</v>
      </c>
      <c r="KV147" s="36">
        <v>3</v>
      </c>
      <c r="KW147" s="36">
        <v>0</v>
      </c>
      <c r="KX147" s="36">
        <v>3</v>
      </c>
      <c r="KY147" s="36">
        <v>1</v>
      </c>
      <c r="KZ147" s="36">
        <v>3</v>
      </c>
      <c r="LA147" s="36">
        <v>0</v>
      </c>
      <c r="LB147" s="36">
        <v>3</v>
      </c>
      <c r="LC147" s="36">
        <v>0</v>
      </c>
      <c r="LD147" s="36">
        <v>2</v>
      </c>
      <c r="LE147" s="36">
        <v>0</v>
      </c>
      <c r="LF147" s="36">
        <v>1</v>
      </c>
      <c r="LG147" s="36">
        <v>1</v>
      </c>
      <c r="LH147" s="36">
        <v>1</v>
      </c>
      <c r="LI147" s="36">
        <v>0</v>
      </c>
      <c r="LJ147" s="36">
        <v>3</v>
      </c>
      <c r="LK147" s="36">
        <v>0</v>
      </c>
      <c r="LL147" s="36">
        <v>1</v>
      </c>
      <c r="LM147" s="36">
        <v>1</v>
      </c>
      <c r="LN147" s="36">
        <v>1</v>
      </c>
      <c r="LO147" s="36">
        <v>1</v>
      </c>
      <c r="LP147" s="36">
        <v>1</v>
      </c>
      <c r="LQ147" s="36">
        <v>0</v>
      </c>
      <c r="LR147" s="36">
        <v>0</v>
      </c>
      <c r="LS147" s="36">
        <v>1</v>
      </c>
      <c r="LT147" s="36">
        <v>1</v>
      </c>
      <c r="LU147" s="36">
        <v>1</v>
      </c>
      <c r="LV147" s="36">
        <v>1</v>
      </c>
      <c r="LW147" s="36">
        <v>1</v>
      </c>
      <c r="LX147" s="36">
        <v>1</v>
      </c>
      <c r="LY147" s="36">
        <v>0</v>
      </c>
      <c r="LZ147" s="36">
        <v>1</v>
      </c>
      <c r="MA147" s="36">
        <v>1</v>
      </c>
      <c r="MB147" s="36">
        <v>1</v>
      </c>
      <c r="MC147" s="36">
        <v>1</v>
      </c>
      <c r="MD147" s="36">
        <v>1</v>
      </c>
      <c r="ME147" s="36">
        <v>1</v>
      </c>
      <c r="MF147" s="36">
        <v>1</v>
      </c>
      <c r="MG147" s="36">
        <v>1</v>
      </c>
      <c r="MH147" s="36">
        <v>2</v>
      </c>
      <c r="MI147" s="36">
        <v>1</v>
      </c>
      <c r="MJ147" s="36">
        <v>2</v>
      </c>
      <c r="MK147" s="36">
        <v>1</v>
      </c>
      <c r="ML147" s="36">
        <v>2</v>
      </c>
      <c r="MM147" s="36">
        <v>1</v>
      </c>
      <c r="MN147" s="36">
        <v>1</v>
      </c>
      <c r="MO147" s="36">
        <v>1</v>
      </c>
      <c r="MP147" s="36">
        <v>1</v>
      </c>
      <c r="MQ147" s="36">
        <v>1</v>
      </c>
      <c r="MR147" s="36">
        <v>1</v>
      </c>
      <c r="MS147" s="36">
        <v>1</v>
      </c>
      <c r="MT147" s="36">
        <v>1</v>
      </c>
      <c r="MU147" s="36">
        <v>1</v>
      </c>
      <c r="MV147" s="36">
        <v>0</v>
      </c>
      <c r="MW147" s="36">
        <v>1</v>
      </c>
      <c r="MX147" s="36"/>
      <c r="MY147" s="37">
        <v>1</v>
      </c>
      <c r="MZ147" s="37">
        <v>1</v>
      </c>
      <c r="NA147" s="37">
        <v>1</v>
      </c>
      <c r="NB147" s="37">
        <v>1</v>
      </c>
      <c r="NC147" s="37">
        <v>1</v>
      </c>
      <c r="ND147" s="37">
        <v>0</v>
      </c>
      <c r="NE147" s="46">
        <v>1</v>
      </c>
      <c r="NF147" s="46">
        <v>0</v>
      </c>
      <c r="NG147" s="37">
        <v>0</v>
      </c>
      <c r="NH147" s="37">
        <v>1</v>
      </c>
      <c r="NI147" s="37">
        <v>1</v>
      </c>
      <c r="NJ147" s="37">
        <v>1</v>
      </c>
    </row>
    <row r="148" spans="1:374" x14ac:dyDescent="0.25">
      <c r="A148" s="2">
        <v>217</v>
      </c>
      <c r="B148" s="2" t="s">
        <v>114</v>
      </c>
      <c r="C148" s="31">
        <v>44091.729166666664</v>
      </c>
      <c r="D148" s="32" t="s">
        <v>675</v>
      </c>
      <c r="E148" s="32" t="s">
        <v>676</v>
      </c>
      <c r="F148" s="32" t="s">
        <v>642</v>
      </c>
      <c r="G148" s="32" t="s">
        <v>677</v>
      </c>
      <c r="H148" s="33" t="s">
        <v>270</v>
      </c>
      <c r="I148" s="33" t="s">
        <v>325</v>
      </c>
      <c r="J148" s="33" t="s">
        <v>678</v>
      </c>
      <c r="K148" s="33">
        <v>1</v>
      </c>
      <c r="L148" s="33">
        <v>71</v>
      </c>
      <c r="M148" s="33">
        <v>4</v>
      </c>
      <c r="N148" s="33"/>
      <c r="O148" s="33"/>
      <c r="P148" s="33"/>
      <c r="Q148" s="33">
        <v>2</v>
      </c>
      <c r="R148" s="33"/>
      <c r="S148" s="33"/>
      <c r="T148" s="33"/>
      <c r="U148" s="33"/>
      <c r="V148" s="33"/>
      <c r="W148" s="33"/>
      <c r="X148" s="33"/>
      <c r="Y148" s="33"/>
      <c r="Z148" s="33"/>
      <c r="AA148" s="33"/>
      <c r="AB148" s="33"/>
      <c r="AC148" s="33"/>
      <c r="AD148" s="33"/>
      <c r="AE148" s="33"/>
      <c r="AF148" s="33"/>
      <c r="AG148" s="33"/>
      <c r="AH148" s="33"/>
      <c r="AI148" s="33"/>
      <c r="AJ148" s="33"/>
      <c r="AK148" s="33">
        <v>2</v>
      </c>
      <c r="AL148" s="33"/>
      <c r="AM148" s="33"/>
      <c r="AN148" s="33"/>
      <c r="AO148" s="33"/>
      <c r="AP148" s="33"/>
      <c r="AQ148" s="33"/>
      <c r="AR148" s="33"/>
      <c r="AS148" s="33"/>
      <c r="AT148" s="33"/>
      <c r="AU148" s="33"/>
      <c r="AV148" s="33"/>
      <c r="AW148" s="33">
        <v>2</v>
      </c>
      <c r="AX148" s="33">
        <v>2</v>
      </c>
      <c r="AY148" s="33">
        <v>0</v>
      </c>
      <c r="AZ148" s="34">
        <v>1</v>
      </c>
      <c r="BA148" s="34">
        <v>1</v>
      </c>
      <c r="BB148" s="34">
        <v>0</v>
      </c>
      <c r="BC148" s="34">
        <v>0</v>
      </c>
      <c r="BD148" s="34">
        <v>0</v>
      </c>
      <c r="BE148" s="34">
        <v>0</v>
      </c>
      <c r="BF148" s="34">
        <v>0</v>
      </c>
      <c r="BG148" s="34">
        <v>0</v>
      </c>
      <c r="BH148" s="34">
        <v>0</v>
      </c>
      <c r="BI148" s="34">
        <v>0</v>
      </c>
      <c r="BJ148" s="34">
        <v>0</v>
      </c>
      <c r="BK148" s="34">
        <v>1</v>
      </c>
      <c r="BL148" s="34">
        <v>0</v>
      </c>
      <c r="BM148" s="34"/>
      <c r="BN148" s="34">
        <v>0</v>
      </c>
      <c r="BO148" s="34">
        <v>0</v>
      </c>
      <c r="BP148" s="34">
        <v>0</v>
      </c>
      <c r="BQ148" s="34">
        <v>0</v>
      </c>
      <c r="BR148" s="34">
        <v>0</v>
      </c>
      <c r="BS148" s="34">
        <v>0</v>
      </c>
      <c r="BT148" s="34">
        <v>0</v>
      </c>
      <c r="BU148" s="34">
        <v>0</v>
      </c>
      <c r="BV148" s="34">
        <v>0</v>
      </c>
      <c r="BW148" s="34">
        <v>0</v>
      </c>
      <c r="BX148" s="34">
        <v>0</v>
      </c>
      <c r="BY148" s="34">
        <v>0</v>
      </c>
      <c r="BZ148" s="34">
        <v>0</v>
      </c>
      <c r="CA148" s="34">
        <v>0</v>
      </c>
      <c r="CB148" s="34">
        <v>0</v>
      </c>
      <c r="CC148" s="34">
        <v>0</v>
      </c>
      <c r="CD148" s="34">
        <v>0</v>
      </c>
      <c r="CE148" s="34">
        <v>0</v>
      </c>
      <c r="CF148" s="34">
        <v>0</v>
      </c>
      <c r="CG148" s="34">
        <v>0</v>
      </c>
      <c r="CH148" s="34">
        <v>0</v>
      </c>
      <c r="CI148" s="34">
        <v>0</v>
      </c>
      <c r="CJ148" s="34">
        <v>0</v>
      </c>
      <c r="CK148" s="34">
        <v>0</v>
      </c>
      <c r="CL148" s="34">
        <v>0</v>
      </c>
      <c r="CM148" s="34">
        <v>0</v>
      </c>
      <c r="CN148" s="34">
        <v>0</v>
      </c>
      <c r="CO148" s="34">
        <v>0</v>
      </c>
      <c r="CP148" s="34">
        <v>0</v>
      </c>
      <c r="CQ148" s="34">
        <v>0</v>
      </c>
      <c r="CR148" s="34">
        <v>0</v>
      </c>
      <c r="CS148" s="34">
        <v>0</v>
      </c>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v>1</v>
      </c>
      <c r="DQ148" s="34">
        <v>1</v>
      </c>
      <c r="DR148" s="34">
        <v>0</v>
      </c>
      <c r="DS148" s="34">
        <v>1</v>
      </c>
      <c r="DT148" s="34">
        <v>0</v>
      </c>
      <c r="DU148" s="34">
        <v>1</v>
      </c>
      <c r="DV148" s="34">
        <v>0</v>
      </c>
      <c r="DW148" s="34">
        <v>0</v>
      </c>
      <c r="DX148" s="34">
        <v>0</v>
      </c>
      <c r="DY148" s="34">
        <v>1</v>
      </c>
      <c r="DZ148" s="34">
        <v>1</v>
      </c>
      <c r="EA148" s="34">
        <v>0</v>
      </c>
      <c r="EB148" s="34">
        <v>0</v>
      </c>
      <c r="EC148" s="34">
        <v>1</v>
      </c>
      <c r="ED148" s="34">
        <v>0</v>
      </c>
      <c r="EE148" s="34">
        <v>1</v>
      </c>
      <c r="EF148" s="34">
        <v>0</v>
      </c>
      <c r="EG148" s="34">
        <v>0</v>
      </c>
      <c r="EH148" s="34">
        <v>0</v>
      </c>
      <c r="EI148" s="34">
        <v>0</v>
      </c>
      <c r="EJ148" s="34">
        <v>1</v>
      </c>
      <c r="EK148" s="34">
        <v>0</v>
      </c>
      <c r="EL148" s="34">
        <v>1</v>
      </c>
      <c r="EM148" s="34"/>
      <c r="EN148" s="34">
        <v>0</v>
      </c>
      <c r="EO148" s="34">
        <v>1</v>
      </c>
      <c r="EP148" s="34">
        <v>0</v>
      </c>
      <c r="EQ148" s="34">
        <v>0</v>
      </c>
      <c r="ER148" s="34">
        <v>1</v>
      </c>
      <c r="ES148" s="34">
        <v>1</v>
      </c>
      <c r="ET148" s="34">
        <v>0</v>
      </c>
      <c r="EU148" s="34">
        <v>0</v>
      </c>
      <c r="EV148" s="34">
        <v>0</v>
      </c>
      <c r="EW148" s="34">
        <v>1</v>
      </c>
      <c r="EX148" s="34">
        <v>0</v>
      </c>
      <c r="EY148" s="34">
        <v>0</v>
      </c>
      <c r="EZ148" s="34">
        <v>0</v>
      </c>
      <c r="FA148" s="34">
        <v>1</v>
      </c>
      <c r="FB148" s="34">
        <v>1</v>
      </c>
      <c r="FC148" s="34">
        <v>0</v>
      </c>
      <c r="FD148" s="34">
        <v>0</v>
      </c>
      <c r="FE148" s="34">
        <v>0</v>
      </c>
      <c r="FF148" s="34">
        <v>0</v>
      </c>
      <c r="FG148" s="34">
        <v>1</v>
      </c>
      <c r="FH148" s="34">
        <v>0</v>
      </c>
      <c r="FI148" s="34">
        <v>1</v>
      </c>
      <c r="FJ148" s="34">
        <v>0</v>
      </c>
      <c r="FK148" s="34">
        <v>0</v>
      </c>
      <c r="FL148" s="34">
        <v>1</v>
      </c>
      <c r="FM148" s="34">
        <v>0</v>
      </c>
      <c r="FN148" s="34">
        <v>1</v>
      </c>
      <c r="FO148" s="34">
        <v>1</v>
      </c>
      <c r="FP148" s="34">
        <v>0</v>
      </c>
      <c r="FQ148" s="34">
        <v>0</v>
      </c>
      <c r="FR148" s="34">
        <v>0</v>
      </c>
      <c r="FS148" s="34">
        <v>1</v>
      </c>
      <c r="FT148" s="34">
        <v>0</v>
      </c>
      <c r="FU148" s="34">
        <v>0</v>
      </c>
      <c r="FV148" s="34">
        <v>0</v>
      </c>
      <c r="FW148" s="34">
        <v>0</v>
      </c>
      <c r="FX148" s="34">
        <v>1</v>
      </c>
      <c r="FY148" s="34">
        <v>1</v>
      </c>
      <c r="FZ148" s="34">
        <v>0</v>
      </c>
      <c r="GA148" s="34">
        <v>0</v>
      </c>
      <c r="GB148" s="34">
        <v>0</v>
      </c>
      <c r="GC148" s="34">
        <v>0</v>
      </c>
      <c r="GD148" s="34">
        <v>0</v>
      </c>
      <c r="GE148" s="34">
        <v>1</v>
      </c>
      <c r="GF148" s="34">
        <v>1</v>
      </c>
      <c r="GG148" s="34">
        <v>0</v>
      </c>
      <c r="GH148" s="34">
        <v>0</v>
      </c>
      <c r="GI148" s="34">
        <v>0</v>
      </c>
      <c r="GJ148" s="34">
        <v>0</v>
      </c>
      <c r="GK148" s="34">
        <v>1</v>
      </c>
      <c r="GL148" s="34">
        <v>1</v>
      </c>
      <c r="GM148" s="34">
        <v>0</v>
      </c>
      <c r="GN148" s="34">
        <v>0</v>
      </c>
      <c r="GO148" s="34">
        <v>0</v>
      </c>
      <c r="GP148" s="34">
        <v>1</v>
      </c>
      <c r="GQ148" s="34">
        <v>0</v>
      </c>
      <c r="GR148" s="34">
        <v>0</v>
      </c>
      <c r="GS148" s="34">
        <v>0</v>
      </c>
      <c r="GT148" s="34">
        <v>1</v>
      </c>
      <c r="GU148" s="34">
        <v>1</v>
      </c>
      <c r="GV148" s="34">
        <v>1</v>
      </c>
      <c r="GW148" s="34">
        <v>1</v>
      </c>
      <c r="GX148" s="34">
        <v>1</v>
      </c>
      <c r="GY148" s="34">
        <v>1</v>
      </c>
      <c r="GZ148" s="34">
        <v>1</v>
      </c>
      <c r="HA148" s="34">
        <v>1</v>
      </c>
      <c r="HB148" s="34">
        <v>0</v>
      </c>
      <c r="HC148" s="34">
        <v>0</v>
      </c>
      <c r="HD148" s="34">
        <v>0</v>
      </c>
      <c r="HE148" s="34">
        <v>0</v>
      </c>
      <c r="HF148" s="34">
        <v>0</v>
      </c>
      <c r="HG148" s="34">
        <v>0</v>
      </c>
      <c r="HH148" s="34">
        <v>0</v>
      </c>
      <c r="HI148" s="34">
        <v>0</v>
      </c>
      <c r="HJ148" s="34">
        <v>0</v>
      </c>
      <c r="HK148" s="34">
        <v>0</v>
      </c>
      <c r="HL148" s="34">
        <v>0</v>
      </c>
      <c r="HM148" s="34">
        <v>0</v>
      </c>
      <c r="HN148" s="34">
        <v>0</v>
      </c>
      <c r="HO148" s="34">
        <v>0</v>
      </c>
      <c r="HP148" s="34">
        <v>0</v>
      </c>
      <c r="HQ148" s="34">
        <v>0</v>
      </c>
      <c r="HR148" s="34">
        <v>0</v>
      </c>
      <c r="HS148" s="34">
        <v>0</v>
      </c>
      <c r="HT148" s="34">
        <v>0</v>
      </c>
      <c r="HU148" s="34">
        <v>0</v>
      </c>
      <c r="HV148" s="34">
        <v>0</v>
      </c>
      <c r="HW148" s="34">
        <v>0</v>
      </c>
      <c r="HX148" s="34">
        <v>1</v>
      </c>
      <c r="HY148" s="34">
        <v>0</v>
      </c>
      <c r="HZ148" s="34">
        <v>0</v>
      </c>
      <c r="IA148" s="34">
        <v>0</v>
      </c>
      <c r="IB148" s="34">
        <v>1</v>
      </c>
      <c r="IC148" s="34">
        <v>1</v>
      </c>
      <c r="ID148" s="34">
        <v>1</v>
      </c>
      <c r="IE148" s="34">
        <v>1</v>
      </c>
      <c r="IF148" s="34">
        <v>1</v>
      </c>
      <c r="IG148" s="34">
        <v>0</v>
      </c>
      <c r="IH148" s="34">
        <v>0</v>
      </c>
      <c r="II148" s="34">
        <v>0</v>
      </c>
      <c r="IJ148" s="34">
        <v>0</v>
      </c>
      <c r="IK148" s="34">
        <v>1</v>
      </c>
      <c r="IL148" s="34">
        <v>1</v>
      </c>
      <c r="IM148" s="34">
        <v>0</v>
      </c>
      <c r="IN148" s="34">
        <v>0</v>
      </c>
      <c r="IO148" s="34">
        <v>0</v>
      </c>
      <c r="IP148" s="34">
        <v>0</v>
      </c>
      <c r="IQ148" s="34">
        <v>0</v>
      </c>
      <c r="IR148" s="34">
        <v>0</v>
      </c>
      <c r="IS148" s="34">
        <v>1</v>
      </c>
      <c r="IT148" s="34">
        <v>1</v>
      </c>
      <c r="IU148" s="34">
        <v>0</v>
      </c>
      <c r="IV148" s="34">
        <v>0</v>
      </c>
      <c r="IW148" s="34">
        <v>0</v>
      </c>
      <c r="IX148" s="34">
        <v>1</v>
      </c>
      <c r="IY148" s="34">
        <v>0</v>
      </c>
      <c r="IZ148" s="34">
        <v>0</v>
      </c>
      <c r="JA148" s="34">
        <v>0</v>
      </c>
      <c r="JB148" s="34">
        <v>0</v>
      </c>
      <c r="JC148" s="34">
        <v>1</v>
      </c>
      <c r="JD148" s="34">
        <v>1</v>
      </c>
      <c r="JE148" s="34">
        <v>1</v>
      </c>
      <c r="JF148" s="34">
        <v>1</v>
      </c>
      <c r="JG148" s="34">
        <v>1</v>
      </c>
      <c r="JH148" s="46">
        <v>2</v>
      </c>
      <c r="JI148" s="46">
        <v>2</v>
      </c>
      <c r="JJ148" s="46">
        <v>1</v>
      </c>
      <c r="JK148" s="46">
        <v>2</v>
      </c>
      <c r="JL148" s="35">
        <v>1</v>
      </c>
      <c r="JM148" s="35">
        <v>2</v>
      </c>
      <c r="JN148" s="46">
        <v>1</v>
      </c>
      <c r="JO148" s="46">
        <v>2</v>
      </c>
      <c r="JP148" s="35">
        <v>1</v>
      </c>
      <c r="JQ148" s="35">
        <v>2</v>
      </c>
      <c r="JR148" s="46">
        <v>1</v>
      </c>
      <c r="JS148" s="35">
        <v>0</v>
      </c>
      <c r="JT148" s="35">
        <v>1</v>
      </c>
      <c r="JU148" s="35">
        <v>3</v>
      </c>
      <c r="JV148" s="35">
        <v>1</v>
      </c>
      <c r="JW148" s="35">
        <v>1</v>
      </c>
      <c r="JX148" s="35">
        <v>3</v>
      </c>
      <c r="JY148" s="35">
        <v>3</v>
      </c>
      <c r="JZ148" s="35">
        <v>3</v>
      </c>
      <c r="KA148" s="35">
        <v>3</v>
      </c>
      <c r="KB148" s="35">
        <v>3</v>
      </c>
      <c r="KC148" s="35">
        <v>1</v>
      </c>
      <c r="KD148" s="46">
        <v>1</v>
      </c>
      <c r="KE148" s="35">
        <v>0</v>
      </c>
      <c r="KF148" s="35">
        <v>1</v>
      </c>
      <c r="KG148" s="36">
        <v>1</v>
      </c>
      <c r="KH148" s="36">
        <v>1</v>
      </c>
      <c r="KI148" s="36">
        <v>1</v>
      </c>
      <c r="KJ148" s="36">
        <v>1</v>
      </c>
      <c r="KK148" s="36">
        <v>1</v>
      </c>
      <c r="KL148" s="36">
        <v>1</v>
      </c>
      <c r="KM148" s="36">
        <v>1</v>
      </c>
      <c r="KN148" s="36">
        <v>3</v>
      </c>
      <c r="KO148" s="36"/>
      <c r="KP148" s="36">
        <v>1</v>
      </c>
      <c r="KQ148" s="36">
        <v>1</v>
      </c>
      <c r="KR148" s="36">
        <v>1</v>
      </c>
      <c r="KS148" s="36">
        <v>1</v>
      </c>
      <c r="KT148" s="36">
        <v>1</v>
      </c>
      <c r="KU148" s="36">
        <v>0</v>
      </c>
      <c r="KV148" s="36">
        <v>3</v>
      </c>
      <c r="KW148" s="36">
        <v>0</v>
      </c>
      <c r="KX148" s="36">
        <v>3</v>
      </c>
      <c r="KY148" s="36">
        <v>0</v>
      </c>
      <c r="KZ148" s="36">
        <v>3</v>
      </c>
      <c r="LA148" s="36">
        <v>0</v>
      </c>
      <c r="LB148" s="36">
        <v>3</v>
      </c>
      <c r="LC148" s="36">
        <v>0</v>
      </c>
      <c r="LD148" s="36">
        <v>1</v>
      </c>
      <c r="LE148" s="36">
        <v>0</v>
      </c>
      <c r="LF148" s="36">
        <v>1</v>
      </c>
      <c r="LG148" s="36">
        <v>1</v>
      </c>
      <c r="LH148" s="36">
        <v>1</v>
      </c>
      <c r="LI148" s="36">
        <v>0</v>
      </c>
      <c r="LJ148" s="36">
        <v>3</v>
      </c>
      <c r="LK148" s="36">
        <v>0</v>
      </c>
      <c r="LL148" s="36">
        <v>1</v>
      </c>
      <c r="LM148" s="36">
        <v>1</v>
      </c>
      <c r="LN148" s="36">
        <v>1</v>
      </c>
      <c r="LO148" s="36">
        <v>1</v>
      </c>
      <c r="LP148" s="36">
        <v>1</v>
      </c>
      <c r="LQ148" s="36">
        <v>1</v>
      </c>
      <c r="LR148" s="36">
        <v>0</v>
      </c>
      <c r="LS148" s="36">
        <v>1</v>
      </c>
      <c r="LT148" s="36">
        <v>1</v>
      </c>
      <c r="LU148" s="36">
        <v>1</v>
      </c>
      <c r="LV148" s="36">
        <v>1</v>
      </c>
      <c r="LW148" s="36">
        <v>1</v>
      </c>
      <c r="LX148" s="36">
        <v>1</v>
      </c>
      <c r="LY148" s="36">
        <v>0</v>
      </c>
      <c r="LZ148" s="36">
        <v>1</v>
      </c>
      <c r="MA148" s="36">
        <v>1</v>
      </c>
      <c r="MB148" s="36">
        <v>1</v>
      </c>
      <c r="MC148" s="36">
        <v>1</v>
      </c>
      <c r="MD148" s="36">
        <v>1</v>
      </c>
      <c r="ME148" s="36">
        <v>1</v>
      </c>
      <c r="MF148" s="36">
        <v>1</v>
      </c>
      <c r="MG148" s="36">
        <v>1</v>
      </c>
      <c r="MH148" s="36">
        <v>1</v>
      </c>
      <c r="MI148" s="36">
        <v>1</v>
      </c>
      <c r="MJ148" s="36">
        <v>1</v>
      </c>
      <c r="MK148" s="36">
        <v>1</v>
      </c>
      <c r="ML148" s="36">
        <v>1</v>
      </c>
      <c r="MM148" s="36">
        <v>1</v>
      </c>
      <c r="MN148" s="36">
        <v>1</v>
      </c>
      <c r="MO148" s="36">
        <v>1</v>
      </c>
      <c r="MP148" s="36">
        <v>1</v>
      </c>
      <c r="MQ148" s="36">
        <v>1</v>
      </c>
      <c r="MR148" s="36">
        <v>1</v>
      </c>
      <c r="MS148" s="36">
        <v>1</v>
      </c>
      <c r="MT148" s="36">
        <v>1</v>
      </c>
      <c r="MU148" s="36">
        <v>1</v>
      </c>
      <c r="MV148" s="36">
        <v>0</v>
      </c>
      <c r="MW148" s="36">
        <v>0</v>
      </c>
      <c r="MX148" s="36"/>
      <c r="MY148" s="37">
        <v>1</v>
      </c>
      <c r="MZ148" s="37">
        <v>1</v>
      </c>
      <c r="NA148" s="37">
        <v>1</v>
      </c>
      <c r="NB148" s="37">
        <v>1</v>
      </c>
      <c r="NC148" s="37">
        <v>1</v>
      </c>
      <c r="ND148" s="37">
        <v>0</v>
      </c>
      <c r="NE148" s="46">
        <v>0</v>
      </c>
      <c r="NF148" s="46">
        <v>0</v>
      </c>
      <c r="NG148" s="37">
        <v>1</v>
      </c>
      <c r="NH148" s="37">
        <v>1</v>
      </c>
      <c r="NI148" s="37">
        <v>1</v>
      </c>
      <c r="NJ148" s="37">
        <v>0</v>
      </c>
    </row>
    <row r="149" spans="1:374" x14ac:dyDescent="0.25">
      <c r="A149" s="2">
        <v>218</v>
      </c>
      <c r="B149" s="2" t="s">
        <v>114</v>
      </c>
      <c r="C149" s="31">
        <v>44096.670138888891</v>
      </c>
      <c r="D149" s="32" t="s">
        <v>122</v>
      </c>
      <c r="E149" s="32" t="s">
        <v>679</v>
      </c>
      <c r="F149" s="32" t="s">
        <v>194</v>
      </c>
      <c r="G149" s="32" t="s">
        <v>680</v>
      </c>
      <c r="H149" s="33" t="s">
        <v>126</v>
      </c>
      <c r="I149" s="33" t="s">
        <v>127</v>
      </c>
      <c r="J149" s="33" t="s">
        <v>681</v>
      </c>
      <c r="K149" s="33">
        <v>2</v>
      </c>
      <c r="L149" s="33">
        <v>42</v>
      </c>
      <c r="M149" s="33">
        <v>3</v>
      </c>
      <c r="N149" s="33"/>
      <c r="O149" s="33"/>
      <c r="P149" s="33">
        <v>3</v>
      </c>
      <c r="Q149" s="33"/>
      <c r="R149" s="33"/>
      <c r="S149" s="33"/>
      <c r="T149" s="33"/>
      <c r="U149" s="33"/>
      <c r="V149" s="33"/>
      <c r="W149" s="33"/>
      <c r="X149" s="33"/>
      <c r="Y149" s="33"/>
      <c r="Z149" s="33"/>
      <c r="AA149" s="33"/>
      <c r="AB149" s="33"/>
      <c r="AC149" s="33"/>
      <c r="AD149" s="33"/>
      <c r="AE149" s="33"/>
      <c r="AF149" s="33"/>
      <c r="AG149" s="33"/>
      <c r="AH149" s="33"/>
      <c r="AI149" s="33">
        <v>11</v>
      </c>
      <c r="AJ149" s="33"/>
      <c r="AK149" s="33"/>
      <c r="AL149" s="33"/>
      <c r="AM149" s="33"/>
      <c r="AN149" s="33"/>
      <c r="AO149" s="33"/>
      <c r="AP149" s="33"/>
      <c r="AQ149" s="33"/>
      <c r="AR149" s="33"/>
      <c r="AS149" s="33"/>
      <c r="AT149" s="33"/>
      <c r="AU149" s="33"/>
      <c r="AV149" s="33"/>
      <c r="AW149" s="33">
        <v>2</v>
      </c>
      <c r="AX149" s="33">
        <v>1</v>
      </c>
      <c r="AY149" s="33">
        <v>0</v>
      </c>
      <c r="AZ149" s="34">
        <v>1</v>
      </c>
      <c r="BA149" s="34">
        <v>1</v>
      </c>
      <c r="BB149" s="34">
        <v>0</v>
      </c>
      <c r="BC149" s="34">
        <v>0</v>
      </c>
      <c r="BD149" s="34">
        <v>0</v>
      </c>
      <c r="BE149" s="34">
        <v>0</v>
      </c>
      <c r="BF149" s="34">
        <v>0</v>
      </c>
      <c r="BG149" s="34">
        <v>0</v>
      </c>
      <c r="BH149" s="34">
        <v>0</v>
      </c>
      <c r="BI149" s="34">
        <v>0</v>
      </c>
      <c r="BJ149" s="34">
        <v>0</v>
      </c>
      <c r="BK149" s="34">
        <v>1</v>
      </c>
      <c r="BL149" s="34">
        <v>0</v>
      </c>
      <c r="BM149" s="34"/>
      <c r="BN149" s="34">
        <v>0</v>
      </c>
      <c r="BO149" s="34">
        <v>0</v>
      </c>
      <c r="BP149" s="34">
        <v>0</v>
      </c>
      <c r="BQ149" s="34">
        <v>0</v>
      </c>
      <c r="BR149" s="34">
        <v>0</v>
      </c>
      <c r="BS149" s="34">
        <v>0</v>
      </c>
      <c r="BT149" s="34">
        <v>0</v>
      </c>
      <c r="BU149" s="34">
        <v>0</v>
      </c>
      <c r="BV149" s="34">
        <v>0</v>
      </c>
      <c r="BW149" s="34">
        <v>1</v>
      </c>
      <c r="BX149" s="34">
        <v>1</v>
      </c>
      <c r="BY149" s="34">
        <v>0</v>
      </c>
      <c r="BZ149" s="34">
        <v>0</v>
      </c>
      <c r="CA149" s="34">
        <v>0</v>
      </c>
      <c r="CB149" s="34">
        <v>0</v>
      </c>
      <c r="CC149" s="34">
        <v>1</v>
      </c>
      <c r="CD149" s="34">
        <v>0</v>
      </c>
      <c r="CE149" s="34">
        <v>1</v>
      </c>
      <c r="CF149" s="34">
        <v>0</v>
      </c>
      <c r="CG149" s="34">
        <v>1</v>
      </c>
      <c r="CH149" s="34">
        <v>0</v>
      </c>
      <c r="CI149" s="34">
        <v>0</v>
      </c>
      <c r="CJ149" s="34">
        <v>0</v>
      </c>
      <c r="CK149" s="34">
        <v>0</v>
      </c>
      <c r="CL149" s="34">
        <v>0</v>
      </c>
      <c r="CM149" s="34">
        <v>0</v>
      </c>
      <c r="CN149" s="34">
        <v>0</v>
      </c>
      <c r="CO149" s="34">
        <v>0</v>
      </c>
      <c r="CP149" s="34">
        <v>0</v>
      </c>
      <c r="CQ149" s="34">
        <v>0</v>
      </c>
      <c r="CR149" s="34">
        <v>0</v>
      </c>
      <c r="CS149" s="34">
        <v>0</v>
      </c>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v>1</v>
      </c>
      <c r="DQ149" s="34">
        <v>1</v>
      </c>
      <c r="DR149" s="34">
        <v>0</v>
      </c>
      <c r="DS149" s="34">
        <v>1</v>
      </c>
      <c r="DT149" s="34">
        <v>0</v>
      </c>
      <c r="DU149" s="34">
        <v>0</v>
      </c>
      <c r="DV149" s="34">
        <v>1</v>
      </c>
      <c r="DW149" s="34">
        <v>0</v>
      </c>
      <c r="DX149" s="34">
        <v>0</v>
      </c>
      <c r="DY149" s="34">
        <v>0</v>
      </c>
      <c r="DZ149" s="34">
        <v>1</v>
      </c>
      <c r="EA149" s="34">
        <v>0</v>
      </c>
      <c r="EB149" s="34">
        <v>1</v>
      </c>
      <c r="EC149" s="34">
        <v>1</v>
      </c>
      <c r="ED149" s="34">
        <v>0</v>
      </c>
      <c r="EE149" s="34">
        <v>1</v>
      </c>
      <c r="EF149" s="34">
        <v>0</v>
      </c>
      <c r="EG149" s="34">
        <v>0</v>
      </c>
      <c r="EH149" s="34">
        <v>0</v>
      </c>
      <c r="EI149" s="34">
        <v>0</v>
      </c>
      <c r="EJ149" s="34">
        <v>1</v>
      </c>
      <c r="EK149" s="34">
        <v>0</v>
      </c>
      <c r="EL149" s="34">
        <v>0</v>
      </c>
      <c r="EM149" s="34"/>
      <c r="EN149" s="34">
        <v>0</v>
      </c>
      <c r="EO149" s="34">
        <v>0</v>
      </c>
      <c r="EP149" s="34">
        <v>1</v>
      </c>
      <c r="EQ149" s="34">
        <v>0</v>
      </c>
      <c r="ER149" s="34">
        <v>0</v>
      </c>
      <c r="ES149" s="34">
        <v>0</v>
      </c>
      <c r="ET149" s="34">
        <v>0</v>
      </c>
      <c r="EU149" s="34">
        <v>0</v>
      </c>
      <c r="EV149" s="34">
        <v>0</v>
      </c>
      <c r="EW149" s="34">
        <v>0</v>
      </c>
      <c r="EX149" s="34">
        <v>0</v>
      </c>
      <c r="EY149" s="34">
        <v>0</v>
      </c>
      <c r="EZ149" s="34">
        <v>0</v>
      </c>
      <c r="FA149" s="34">
        <v>1</v>
      </c>
      <c r="FB149" s="34">
        <v>1</v>
      </c>
      <c r="FC149" s="34">
        <v>0</v>
      </c>
      <c r="FD149" s="34">
        <v>0</v>
      </c>
      <c r="FE149" s="34">
        <v>0</v>
      </c>
      <c r="FF149" s="34">
        <v>0</v>
      </c>
      <c r="FG149" s="34">
        <v>1</v>
      </c>
      <c r="FH149" s="34">
        <v>0</v>
      </c>
      <c r="FI149" s="34">
        <v>1</v>
      </c>
      <c r="FJ149" s="34">
        <v>0</v>
      </c>
      <c r="FK149" s="34">
        <v>0</v>
      </c>
      <c r="FL149" s="34">
        <v>1</v>
      </c>
      <c r="FM149" s="34">
        <v>0</v>
      </c>
      <c r="FN149" s="34">
        <v>0</v>
      </c>
      <c r="FO149" s="34">
        <v>0</v>
      </c>
      <c r="FP149" s="34">
        <v>0</v>
      </c>
      <c r="FQ149" s="34">
        <v>0</v>
      </c>
      <c r="FR149" s="34">
        <v>0</v>
      </c>
      <c r="FS149" s="34">
        <v>0</v>
      </c>
      <c r="FT149" s="34">
        <v>0</v>
      </c>
      <c r="FU149" s="34">
        <v>0</v>
      </c>
      <c r="FV149" s="34">
        <v>0</v>
      </c>
      <c r="FW149" s="34">
        <v>1</v>
      </c>
      <c r="FX149" s="34">
        <v>1</v>
      </c>
      <c r="FY149" s="34">
        <v>1</v>
      </c>
      <c r="FZ149" s="34">
        <v>0</v>
      </c>
      <c r="GA149" s="34">
        <v>0</v>
      </c>
      <c r="GB149" s="34">
        <v>0</v>
      </c>
      <c r="GC149" s="34">
        <v>0</v>
      </c>
      <c r="GD149" s="34">
        <v>1</v>
      </c>
      <c r="GE149" s="34">
        <v>0</v>
      </c>
      <c r="GF149" s="34">
        <v>1</v>
      </c>
      <c r="GG149" s="34">
        <v>0</v>
      </c>
      <c r="GH149" s="34">
        <v>0</v>
      </c>
      <c r="GI149" s="34">
        <v>1</v>
      </c>
      <c r="GJ149" s="34">
        <v>0</v>
      </c>
      <c r="GK149" s="34">
        <v>0</v>
      </c>
      <c r="GL149" s="34">
        <v>0</v>
      </c>
      <c r="GM149" s="34">
        <v>0</v>
      </c>
      <c r="GN149" s="34">
        <v>0</v>
      </c>
      <c r="GO149" s="34">
        <v>0</v>
      </c>
      <c r="GP149" s="34">
        <v>0</v>
      </c>
      <c r="GQ149" s="34">
        <v>0</v>
      </c>
      <c r="GR149" s="34">
        <v>0</v>
      </c>
      <c r="GS149" s="34">
        <v>0</v>
      </c>
      <c r="GT149" s="34">
        <v>1</v>
      </c>
      <c r="GU149" s="34">
        <v>1</v>
      </c>
      <c r="GV149" s="34">
        <v>1</v>
      </c>
      <c r="GW149" s="34">
        <v>1</v>
      </c>
      <c r="GX149" s="34">
        <v>1</v>
      </c>
      <c r="GY149" s="34">
        <v>1</v>
      </c>
      <c r="GZ149" s="34">
        <v>1</v>
      </c>
      <c r="HA149" s="34">
        <v>1</v>
      </c>
      <c r="HB149" s="34">
        <v>0</v>
      </c>
      <c r="HC149" s="34">
        <v>0</v>
      </c>
      <c r="HD149" s="34">
        <v>0</v>
      </c>
      <c r="HE149" s="34">
        <v>0</v>
      </c>
      <c r="HF149" s="34">
        <v>0</v>
      </c>
      <c r="HG149" s="34">
        <v>0</v>
      </c>
      <c r="HH149" s="34">
        <v>0</v>
      </c>
      <c r="HI149" s="34">
        <v>0</v>
      </c>
      <c r="HJ149" s="34">
        <v>0</v>
      </c>
      <c r="HK149" s="34">
        <v>0</v>
      </c>
      <c r="HL149" s="34">
        <v>0</v>
      </c>
      <c r="HM149" s="34">
        <v>0</v>
      </c>
      <c r="HN149" s="34">
        <v>0</v>
      </c>
      <c r="HO149" s="34">
        <v>0</v>
      </c>
      <c r="HP149" s="34">
        <v>0</v>
      </c>
      <c r="HQ149" s="34">
        <v>0</v>
      </c>
      <c r="HR149" s="34">
        <v>0</v>
      </c>
      <c r="HS149" s="34">
        <v>0</v>
      </c>
      <c r="HT149" s="34">
        <v>0</v>
      </c>
      <c r="HU149" s="34">
        <v>0</v>
      </c>
      <c r="HV149" s="34">
        <v>0</v>
      </c>
      <c r="HW149" s="34">
        <v>0</v>
      </c>
      <c r="HX149" s="34">
        <v>1</v>
      </c>
      <c r="HY149" s="34">
        <v>1</v>
      </c>
      <c r="HZ149" s="34">
        <v>0</v>
      </c>
      <c r="IA149" s="34">
        <v>1</v>
      </c>
      <c r="IB149" s="34">
        <v>1</v>
      </c>
      <c r="IC149" s="34">
        <v>1</v>
      </c>
      <c r="ID149" s="34">
        <v>1</v>
      </c>
      <c r="IE149" s="34">
        <v>1</v>
      </c>
      <c r="IF149" s="34">
        <v>1</v>
      </c>
      <c r="IG149" s="34">
        <v>1</v>
      </c>
      <c r="IH149" s="34">
        <v>0</v>
      </c>
      <c r="II149" s="34">
        <v>0</v>
      </c>
      <c r="IJ149" s="34">
        <v>0</v>
      </c>
      <c r="IK149" s="34">
        <v>0</v>
      </c>
      <c r="IL149" s="34">
        <v>1</v>
      </c>
      <c r="IM149" s="34">
        <v>0</v>
      </c>
      <c r="IN149" s="34">
        <v>1</v>
      </c>
      <c r="IO149" s="34">
        <v>0</v>
      </c>
      <c r="IP149" s="34">
        <v>0</v>
      </c>
      <c r="IQ149" s="34">
        <v>1</v>
      </c>
      <c r="IR149" s="34">
        <v>0</v>
      </c>
      <c r="IS149" s="34">
        <v>0</v>
      </c>
      <c r="IT149" s="34">
        <v>0</v>
      </c>
      <c r="IU149" s="34">
        <v>0</v>
      </c>
      <c r="IV149" s="34">
        <v>0</v>
      </c>
      <c r="IW149" s="34">
        <v>0</v>
      </c>
      <c r="IX149" s="34">
        <v>0</v>
      </c>
      <c r="IY149" s="34">
        <v>0</v>
      </c>
      <c r="IZ149" s="34">
        <v>0</v>
      </c>
      <c r="JA149" s="34">
        <v>0</v>
      </c>
      <c r="JB149" s="34">
        <v>0</v>
      </c>
      <c r="JC149" s="34">
        <v>1</v>
      </c>
      <c r="JD149" s="34">
        <v>1</v>
      </c>
      <c r="JE149" s="34">
        <v>2</v>
      </c>
      <c r="JF149" s="34">
        <v>2</v>
      </c>
      <c r="JG149" s="34">
        <v>1</v>
      </c>
      <c r="JH149" s="46">
        <v>1</v>
      </c>
      <c r="JI149" s="46">
        <v>2</v>
      </c>
      <c r="JJ149" s="46">
        <v>1</v>
      </c>
      <c r="JK149" s="46">
        <v>1</v>
      </c>
      <c r="JL149" s="35">
        <v>2</v>
      </c>
      <c r="JM149" s="35">
        <v>2</v>
      </c>
      <c r="JN149" s="46">
        <v>2</v>
      </c>
      <c r="JO149" s="46">
        <v>2</v>
      </c>
      <c r="JP149" s="35">
        <v>1</v>
      </c>
      <c r="JQ149" s="35">
        <v>2</v>
      </c>
      <c r="JR149" s="46">
        <v>0</v>
      </c>
      <c r="JS149" s="35">
        <v>0</v>
      </c>
      <c r="JT149" s="35"/>
      <c r="JU149" s="35">
        <v>3</v>
      </c>
      <c r="JV149" s="35">
        <v>1</v>
      </c>
      <c r="JW149" s="35">
        <v>1</v>
      </c>
      <c r="JX149" s="35">
        <v>1</v>
      </c>
      <c r="JY149" s="35">
        <v>3</v>
      </c>
      <c r="JZ149" s="35">
        <v>3</v>
      </c>
      <c r="KA149" s="35">
        <v>2</v>
      </c>
      <c r="KB149" s="35">
        <v>1</v>
      </c>
      <c r="KC149" s="35">
        <v>1</v>
      </c>
      <c r="KD149" s="46">
        <v>1</v>
      </c>
      <c r="KE149" s="35">
        <v>0</v>
      </c>
      <c r="KF149" s="35">
        <v>1</v>
      </c>
      <c r="KG149" s="36">
        <v>1</v>
      </c>
      <c r="KH149" s="36">
        <v>1</v>
      </c>
      <c r="KI149" s="36">
        <v>1</v>
      </c>
      <c r="KJ149" s="36">
        <v>1</v>
      </c>
      <c r="KK149" s="36">
        <v>1</v>
      </c>
      <c r="KL149" s="36">
        <v>1</v>
      </c>
      <c r="KM149" s="36">
        <v>1</v>
      </c>
      <c r="KN149" s="36">
        <v>1</v>
      </c>
      <c r="KO149" s="36"/>
      <c r="KP149" s="36">
        <v>3</v>
      </c>
      <c r="KQ149" s="36">
        <v>1</v>
      </c>
      <c r="KR149" s="36">
        <v>1</v>
      </c>
      <c r="KS149" s="36">
        <v>1</v>
      </c>
      <c r="KT149" s="36">
        <v>1</v>
      </c>
      <c r="KU149" s="36">
        <v>0</v>
      </c>
      <c r="KV149" s="36">
        <v>3</v>
      </c>
      <c r="KW149" s="36">
        <v>0</v>
      </c>
      <c r="KX149" s="36">
        <v>3</v>
      </c>
      <c r="KY149" s="36">
        <v>0</v>
      </c>
      <c r="KZ149" s="36">
        <v>3</v>
      </c>
      <c r="LA149" s="36">
        <v>0</v>
      </c>
      <c r="LB149" s="36">
        <v>3</v>
      </c>
      <c r="LC149" s="36">
        <v>0</v>
      </c>
      <c r="LD149" s="36">
        <v>3</v>
      </c>
      <c r="LE149" s="36">
        <v>0</v>
      </c>
      <c r="LF149" s="36">
        <v>1</v>
      </c>
      <c r="LG149" s="36">
        <v>1</v>
      </c>
      <c r="LH149" s="36">
        <v>1</v>
      </c>
      <c r="LI149" s="36">
        <v>0</v>
      </c>
      <c r="LJ149" s="36">
        <v>3</v>
      </c>
      <c r="LK149" s="36">
        <v>0</v>
      </c>
      <c r="LL149" s="36">
        <v>1</v>
      </c>
      <c r="LM149" s="36">
        <v>1</v>
      </c>
      <c r="LN149" s="36">
        <v>1</v>
      </c>
      <c r="LO149" s="36">
        <v>1</v>
      </c>
      <c r="LP149" s="36">
        <v>1</v>
      </c>
      <c r="LQ149" s="36">
        <v>1</v>
      </c>
      <c r="LR149" s="36">
        <v>0</v>
      </c>
      <c r="LS149" s="36">
        <v>1</v>
      </c>
      <c r="LT149" s="36">
        <v>1</v>
      </c>
      <c r="LU149" s="36">
        <v>1</v>
      </c>
      <c r="LV149" s="36">
        <v>1</v>
      </c>
      <c r="LW149" s="36">
        <v>1</v>
      </c>
      <c r="LX149" s="36">
        <v>1</v>
      </c>
      <c r="LY149" s="36">
        <v>0</v>
      </c>
      <c r="LZ149" s="36">
        <v>1</v>
      </c>
      <c r="MA149" s="36">
        <v>1</v>
      </c>
      <c r="MB149" s="36">
        <v>1</v>
      </c>
      <c r="MC149" s="36">
        <v>1</v>
      </c>
      <c r="MD149" s="36">
        <v>1</v>
      </c>
      <c r="ME149" s="36">
        <v>2</v>
      </c>
      <c r="MF149" s="36">
        <v>1</v>
      </c>
      <c r="MG149" s="36">
        <v>1</v>
      </c>
      <c r="MH149" s="36">
        <v>1</v>
      </c>
      <c r="MI149" s="36">
        <v>1</v>
      </c>
      <c r="MJ149" s="36">
        <v>1</v>
      </c>
      <c r="MK149" s="36">
        <v>1</v>
      </c>
      <c r="ML149" s="36">
        <v>3</v>
      </c>
      <c r="MM149" s="36">
        <v>1</v>
      </c>
      <c r="MN149" s="36">
        <v>1</v>
      </c>
      <c r="MO149" s="36">
        <v>1</v>
      </c>
      <c r="MP149" s="36">
        <v>0</v>
      </c>
      <c r="MQ149" s="36">
        <v>1</v>
      </c>
      <c r="MR149" s="36">
        <v>1</v>
      </c>
      <c r="MS149" s="36">
        <v>1</v>
      </c>
      <c r="MT149" s="36">
        <v>1</v>
      </c>
      <c r="MU149" s="36">
        <v>1</v>
      </c>
      <c r="MV149" s="36">
        <v>0</v>
      </c>
      <c r="MW149" s="36">
        <v>1</v>
      </c>
      <c r="MX149" s="36"/>
      <c r="MY149" s="37">
        <v>1</v>
      </c>
      <c r="MZ149" s="37">
        <v>1</v>
      </c>
      <c r="NA149" s="37">
        <v>1</v>
      </c>
      <c r="NB149" s="37">
        <v>1</v>
      </c>
      <c r="NC149" s="37">
        <v>1</v>
      </c>
      <c r="ND149" s="37">
        <v>0</v>
      </c>
      <c r="NE149" s="46">
        <v>1</v>
      </c>
      <c r="NF149" s="46">
        <v>0</v>
      </c>
      <c r="NG149" s="37">
        <v>0</v>
      </c>
      <c r="NH149" s="37">
        <v>1</v>
      </c>
      <c r="NI149" s="37">
        <v>1</v>
      </c>
      <c r="NJ149" s="37">
        <v>1</v>
      </c>
    </row>
    <row r="150" spans="1:374" x14ac:dyDescent="0.25">
      <c r="A150" s="2">
        <v>219</v>
      </c>
      <c r="B150" s="2" t="s">
        <v>114</v>
      </c>
      <c r="C150" s="31">
        <v>44098.675000000003</v>
      </c>
      <c r="D150" s="32" t="s">
        <v>682</v>
      </c>
      <c r="E150" s="32" t="s">
        <v>683</v>
      </c>
      <c r="F150" s="32" t="s">
        <v>684</v>
      </c>
      <c r="G150" s="32" t="s">
        <v>685</v>
      </c>
      <c r="H150" s="33" t="s">
        <v>170</v>
      </c>
      <c r="I150" s="33" t="s">
        <v>468</v>
      </c>
      <c r="J150" s="33" t="s">
        <v>686</v>
      </c>
      <c r="K150" s="33">
        <v>2</v>
      </c>
      <c r="L150" s="33">
        <v>3</v>
      </c>
      <c r="M150" s="33">
        <v>1</v>
      </c>
      <c r="N150" s="33">
        <v>3</v>
      </c>
      <c r="O150" s="33"/>
      <c r="P150" s="33"/>
      <c r="Q150" s="33"/>
      <c r="R150" s="33"/>
      <c r="S150" s="33"/>
      <c r="T150" s="33"/>
      <c r="U150" s="33">
        <v>3</v>
      </c>
      <c r="V150" s="33"/>
      <c r="W150" s="33"/>
      <c r="X150" s="33"/>
      <c r="Y150" s="33"/>
      <c r="Z150" s="33"/>
      <c r="AA150" s="33"/>
      <c r="AB150" s="33"/>
      <c r="AC150" s="33"/>
      <c r="AD150" s="33"/>
      <c r="AE150" s="33"/>
      <c r="AF150" s="33"/>
      <c r="AG150" s="33"/>
      <c r="AH150" s="33"/>
      <c r="AI150" s="33"/>
      <c r="AJ150" s="33"/>
      <c r="AK150" s="33"/>
      <c r="AL150" s="33"/>
      <c r="AM150" s="33"/>
      <c r="AN150" s="33"/>
      <c r="AO150" s="33"/>
      <c r="AP150" s="33"/>
      <c r="AQ150" s="33"/>
      <c r="AR150" s="33"/>
      <c r="AS150" s="33"/>
      <c r="AT150" s="33"/>
      <c r="AU150" s="33"/>
      <c r="AV150" s="33"/>
      <c r="AW150" s="33">
        <v>2</v>
      </c>
      <c r="AX150" s="33">
        <v>2</v>
      </c>
      <c r="AY150" s="33">
        <v>1</v>
      </c>
      <c r="AZ150" s="34">
        <v>1</v>
      </c>
      <c r="BA150" s="34">
        <v>0</v>
      </c>
      <c r="BB150" s="34">
        <v>0</v>
      </c>
      <c r="BC150" s="34">
        <v>0</v>
      </c>
      <c r="BD150" s="34">
        <v>0</v>
      </c>
      <c r="BE150" s="34">
        <v>0</v>
      </c>
      <c r="BF150" s="34">
        <v>1</v>
      </c>
      <c r="BG150" s="34">
        <v>0</v>
      </c>
      <c r="BH150" s="34">
        <v>1</v>
      </c>
      <c r="BI150" s="34">
        <v>0</v>
      </c>
      <c r="BJ150" s="34">
        <v>0</v>
      </c>
      <c r="BK150" s="34">
        <v>1</v>
      </c>
      <c r="BL150" s="34">
        <v>0</v>
      </c>
      <c r="BM150" s="34"/>
      <c r="BN150" s="34">
        <v>0</v>
      </c>
      <c r="BO150" s="34">
        <v>0</v>
      </c>
      <c r="BP150" s="34">
        <v>0</v>
      </c>
      <c r="BQ150" s="34">
        <v>0</v>
      </c>
      <c r="BR150" s="34">
        <v>0</v>
      </c>
      <c r="BS150" s="34">
        <v>0</v>
      </c>
      <c r="BT150" s="34">
        <v>0</v>
      </c>
      <c r="BU150" s="34">
        <v>0</v>
      </c>
      <c r="BV150" s="34">
        <v>0</v>
      </c>
      <c r="BW150" s="34">
        <v>1</v>
      </c>
      <c r="BX150" s="34">
        <v>0</v>
      </c>
      <c r="BY150" s="34">
        <v>0</v>
      </c>
      <c r="BZ150" s="34">
        <v>0</v>
      </c>
      <c r="CA150" s="34">
        <v>0</v>
      </c>
      <c r="CB150" s="34">
        <v>0</v>
      </c>
      <c r="CC150" s="34">
        <v>1</v>
      </c>
      <c r="CD150" s="34">
        <v>0</v>
      </c>
      <c r="CE150" s="34">
        <v>0</v>
      </c>
      <c r="CF150" s="34">
        <v>0</v>
      </c>
      <c r="CG150" s="34">
        <v>0</v>
      </c>
      <c r="CH150" s="34">
        <v>0</v>
      </c>
      <c r="CI150" s="34">
        <v>0</v>
      </c>
      <c r="CJ150" s="34">
        <v>0</v>
      </c>
      <c r="CK150" s="34">
        <v>0</v>
      </c>
      <c r="CL150" s="34">
        <v>0</v>
      </c>
      <c r="CM150" s="34">
        <v>0</v>
      </c>
      <c r="CN150" s="34">
        <v>0</v>
      </c>
      <c r="CO150" s="34">
        <v>0</v>
      </c>
      <c r="CP150" s="34">
        <v>0</v>
      </c>
      <c r="CQ150" s="34">
        <v>0</v>
      </c>
      <c r="CR150" s="34">
        <v>0</v>
      </c>
      <c r="CS150" s="34">
        <v>1</v>
      </c>
      <c r="CT150" s="34">
        <v>0</v>
      </c>
      <c r="CU150" s="34">
        <v>0</v>
      </c>
      <c r="CV150" s="34">
        <v>0</v>
      </c>
      <c r="CW150" s="34">
        <v>0</v>
      </c>
      <c r="CX150" s="34">
        <v>0</v>
      </c>
      <c r="CY150" s="34">
        <v>1</v>
      </c>
      <c r="CZ150" s="34">
        <v>0</v>
      </c>
      <c r="DA150" s="34">
        <v>1</v>
      </c>
      <c r="DB150" s="34"/>
      <c r="DC150" s="34">
        <v>0</v>
      </c>
      <c r="DD150" s="34">
        <v>0</v>
      </c>
      <c r="DE150" s="34">
        <v>2</v>
      </c>
      <c r="DF150" s="34">
        <v>0</v>
      </c>
      <c r="DG150" s="34">
        <v>0</v>
      </c>
      <c r="DH150" s="34"/>
      <c r="DI150" s="34"/>
      <c r="DJ150" s="34"/>
      <c r="DK150" s="34"/>
      <c r="DL150" s="34"/>
      <c r="DM150" s="34"/>
      <c r="DN150" s="34"/>
      <c r="DO150" s="34"/>
      <c r="DP150" s="34">
        <v>1</v>
      </c>
      <c r="DQ150" s="34">
        <v>1</v>
      </c>
      <c r="DR150" s="34">
        <v>1</v>
      </c>
      <c r="DS150" s="34">
        <v>1</v>
      </c>
      <c r="DT150" s="34">
        <v>1</v>
      </c>
      <c r="DU150" s="34">
        <v>0</v>
      </c>
      <c r="DV150" s="34">
        <v>0</v>
      </c>
      <c r="DW150" s="34">
        <v>0</v>
      </c>
      <c r="DX150" s="34">
        <v>0</v>
      </c>
      <c r="DY150" s="34">
        <v>0</v>
      </c>
      <c r="DZ150" s="34">
        <v>1</v>
      </c>
      <c r="EA150" s="34">
        <v>0</v>
      </c>
      <c r="EB150" s="34">
        <v>0</v>
      </c>
      <c r="EC150" s="34">
        <v>1</v>
      </c>
      <c r="ED150" s="34">
        <v>1</v>
      </c>
      <c r="EE150" s="34">
        <v>0</v>
      </c>
      <c r="EF150" s="34">
        <v>0</v>
      </c>
      <c r="EG150" s="34">
        <v>0</v>
      </c>
      <c r="EH150" s="34">
        <v>0</v>
      </c>
      <c r="EI150" s="34">
        <v>0</v>
      </c>
      <c r="EJ150" s="34">
        <v>1</v>
      </c>
      <c r="EK150" s="34">
        <v>0</v>
      </c>
      <c r="EL150" s="34">
        <v>1</v>
      </c>
      <c r="EM150" s="34"/>
      <c r="EN150" s="34">
        <v>0</v>
      </c>
      <c r="EO150" s="34">
        <v>0</v>
      </c>
      <c r="EP150" s="34">
        <v>1</v>
      </c>
      <c r="EQ150" s="34">
        <v>0</v>
      </c>
      <c r="ER150" s="34">
        <v>0</v>
      </c>
      <c r="ES150" s="34">
        <v>0</v>
      </c>
      <c r="ET150" s="34">
        <v>0</v>
      </c>
      <c r="EU150" s="34">
        <v>0</v>
      </c>
      <c r="EV150" s="34">
        <v>0</v>
      </c>
      <c r="EW150" s="34">
        <v>0</v>
      </c>
      <c r="EX150" s="34">
        <v>0</v>
      </c>
      <c r="EY150" s="34">
        <v>0</v>
      </c>
      <c r="EZ150" s="34">
        <v>0</v>
      </c>
      <c r="FA150" s="34">
        <v>1</v>
      </c>
      <c r="FB150" s="34">
        <v>1</v>
      </c>
      <c r="FC150" s="34">
        <v>1</v>
      </c>
      <c r="FD150" s="34">
        <v>1</v>
      </c>
      <c r="FE150" s="34">
        <v>0</v>
      </c>
      <c r="FF150" s="34">
        <v>1</v>
      </c>
      <c r="FG150" s="34">
        <v>1</v>
      </c>
      <c r="FH150" s="34">
        <v>1</v>
      </c>
      <c r="FI150" s="34">
        <v>1</v>
      </c>
      <c r="FJ150" s="34">
        <v>0</v>
      </c>
      <c r="FK150" s="34">
        <v>1</v>
      </c>
      <c r="FL150" s="34">
        <v>1</v>
      </c>
      <c r="FM150" s="34">
        <v>1</v>
      </c>
      <c r="FN150" s="34">
        <v>1</v>
      </c>
      <c r="FO150" s="34">
        <v>1</v>
      </c>
      <c r="FP150" s="34">
        <v>1</v>
      </c>
      <c r="FQ150" s="34">
        <v>1</v>
      </c>
      <c r="FR150" s="34">
        <v>0</v>
      </c>
      <c r="FS150" s="34">
        <v>1</v>
      </c>
      <c r="FT150" s="34">
        <v>0</v>
      </c>
      <c r="FU150" s="34">
        <v>1</v>
      </c>
      <c r="FV150" s="34">
        <v>0</v>
      </c>
      <c r="FW150" s="34">
        <v>1</v>
      </c>
      <c r="FX150" s="34">
        <v>1</v>
      </c>
      <c r="FY150" s="34">
        <v>1</v>
      </c>
      <c r="FZ150" s="34">
        <v>1</v>
      </c>
      <c r="GA150" s="34">
        <v>1</v>
      </c>
      <c r="GB150" s="34">
        <v>1</v>
      </c>
      <c r="GC150" s="34">
        <v>1</v>
      </c>
      <c r="GD150" s="34">
        <v>1</v>
      </c>
      <c r="GE150" s="34">
        <v>1</v>
      </c>
      <c r="GF150" s="34">
        <v>1</v>
      </c>
      <c r="GG150" s="34">
        <v>0</v>
      </c>
      <c r="GH150" s="34">
        <v>1</v>
      </c>
      <c r="GI150" s="34">
        <v>1</v>
      </c>
      <c r="GJ150" s="34">
        <v>1</v>
      </c>
      <c r="GK150" s="34">
        <v>1</v>
      </c>
      <c r="GL150" s="34">
        <v>1</v>
      </c>
      <c r="GM150" s="34">
        <v>1</v>
      </c>
      <c r="GN150" s="34">
        <v>1</v>
      </c>
      <c r="GO150" s="34">
        <v>0</v>
      </c>
      <c r="GP150" s="34">
        <v>1</v>
      </c>
      <c r="GQ150" s="34">
        <v>0</v>
      </c>
      <c r="GR150" s="34">
        <v>1</v>
      </c>
      <c r="GS150" s="34">
        <v>0</v>
      </c>
      <c r="GT150" s="34">
        <v>1</v>
      </c>
      <c r="GU150" s="34">
        <v>1</v>
      </c>
      <c r="GV150" s="34">
        <v>1</v>
      </c>
      <c r="GW150" s="34">
        <v>1</v>
      </c>
      <c r="GX150" s="34">
        <v>1</v>
      </c>
      <c r="GY150" s="34">
        <v>1</v>
      </c>
      <c r="GZ150" s="34">
        <v>1</v>
      </c>
      <c r="HA150" s="34">
        <v>1</v>
      </c>
      <c r="HB150" s="34">
        <v>0</v>
      </c>
      <c r="HC150" s="34">
        <v>0</v>
      </c>
      <c r="HD150" s="34">
        <v>0</v>
      </c>
      <c r="HE150" s="34">
        <v>0</v>
      </c>
      <c r="HF150" s="34">
        <v>0</v>
      </c>
      <c r="HG150" s="34">
        <v>0</v>
      </c>
      <c r="HH150" s="34">
        <v>0</v>
      </c>
      <c r="HI150" s="34">
        <v>0</v>
      </c>
      <c r="HJ150" s="34">
        <v>0</v>
      </c>
      <c r="HK150" s="34">
        <v>0</v>
      </c>
      <c r="HL150" s="34">
        <v>0</v>
      </c>
      <c r="HM150" s="34">
        <v>0</v>
      </c>
      <c r="HN150" s="34">
        <v>0</v>
      </c>
      <c r="HO150" s="34">
        <v>0</v>
      </c>
      <c r="HP150" s="34">
        <v>0</v>
      </c>
      <c r="HQ150" s="34">
        <v>0</v>
      </c>
      <c r="HR150" s="34">
        <v>0</v>
      </c>
      <c r="HS150" s="34">
        <v>0</v>
      </c>
      <c r="HT150" s="34">
        <v>0</v>
      </c>
      <c r="HU150" s="34">
        <v>0</v>
      </c>
      <c r="HV150" s="34">
        <v>0</v>
      </c>
      <c r="HW150" s="34">
        <v>0</v>
      </c>
      <c r="HX150" s="34">
        <v>1</v>
      </c>
      <c r="HY150" s="34">
        <v>1</v>
      </c>
      <c r="HZ150" s="34">
        <v>1</v>
      </c>
      <c r="IA150" s="34">
        <v>0</v>
      </c>
      <c r="IB150" s="34">
        <v>1</v>
      </c>
      <c r="IC150" s="34">
        <v>1</v>
      </c>
      <c r="ID150" s="34">
        <v>1</v>
      </c>
      <c r="IE150" s="34">
        <v>1</v>
      </c>
      <c r="IF150" s="34">
        <v>1</v>
      </c>
      <c r="IG150" s="34">
        <v>0</v>
      </c>
      <c r="IH150" s="34">
        <v>0</v>
      </c>
      <c r="II150" s="34">
        <v>0</v>
      </c>
      <c r="IJ150" s="34">
        <v>0</v>
      </c>
      <c r="IK150" s="34">
        <v>0</v>
      </c>
      <c r="IL150" s="34">
        <v>0</v>
      </c>
      <c r="IM150" s="34">
        <v>0</v>
      </c>
      <c r="IN150" s="34">
        <v>0</v>
      </c>
      <c r="IO150" s="34">
        <v>0</v>
      </c>
      <c r="IP150" s="34">
        <v>0</v>
      </c>
      <c r="IQ150" s="34">
        <v>0</v>
      </c>
      <c r="IR150" s="34">
        <v>0</v>
      </c>
      <c r="IS150" s="34">
        <v>1</v>
      </c>
      <c r="IT150" s="34">
        <v>0</v>
      </c>
      <c r="IU150" s="34">
        <v>0</v>
      </c>
      <c r="IV150" s="34">
        <v>0</v>
      </c>
      <c r="IW150" s="34">
        <v>0</v>
      </c>
      <c r="IX150" s="34">
        <v>0</v>
      </c>
      <c r="IY150" s="34">
        <v>0</v>
      </c>
      <c r="IZ150" s="34">
        <v>1</v>
      </c>
      <c r="JA150" s="34">
        <v>0</v>
      </c>
      <c r="JB150" s="34">
        <v>1</v>
      </c>
      <c r="JC150" s="34">
        <v>1</v>
      </c>
      <c r="JD150" s="34">
        <v>1</v>
      </c>
      <c r="JE150" s="34">
        <v>1</v>
      </c>
      <c r="JF150" s="34">
        <v>1</v>
      </c>
      <c r="JG150" s="34">
        <v>1</v>
      </c>
      <c r="JH150" s="46">
        <v>2</v>
      </c>
      <c r="JI150" s="46">
        <v>2</v>
      </c>
      <c r="JJ150" s="46">
        <v>1</v>
      </c>
      <c r="JK150" s="46">
        <v>2</v>
      </c>
      <c r="JL150" s="35">
        <v>1</v>
      </c>
      <c r="JM150" s="35">
        <v>1</v>
      </c>
      <c r="JN150" s="46">
        <v>1</v>
      </c>
      <c r="JO150" s="46">
        <v>1</v>
      </c>
      <c r="JP150" s="35">
        <v>1</v>
      </c>
      <c r="JQ150" s="35">
        <v>2</v>
      </c>
      <c r="JR150" s="46">
        <v>1</v>
      </c>
      <c r="JS150" s="35">
        <v>0</v>
      </c>
      <c r="JT150" s="35">
        <v>1</v>
      </c>
      <c r="JU150" s="35">
        <v>3</v>
      </c>
      <c r="JV150" s="35">
        <v>1</v>
      </c>
      <c r="JW150" s="35">
        <v>1</v>
      </c>
      <c r="JX150" s="35">
        <v>1</v>
      </c>
      <c r="JY150" s="35">
        <v>1</v>
      </c>
      <c r="JZ150" s="35">
        <v>3</v>
      </c>
      <c r="KA150" s="35">
        <v>2</v>
      </c>
      <c r="KB150" s="35">
        <v>1</v>
      </c>
      <c r="KC150" s="35">
        <v>0</v>
      </c>
      <c r="KD150" s="46">
        <v>1</v>
      </c>
      <c r="KE150" s="35">
        <v>0</v>
      </c>
      <c r="KF150" s="35">
        <v>1</v>
      </c>
      <c r="KG150" s="36">
        <v>1</v>
      </c>
      <c r="KH150" s="36">
        <v>1</v>
      </c>
      <c r="KI150" s="36">
        <v>1</v>
      </c>
      <c r="KJ150" s="36">
        <v>1</v>
      </c>
      <c r="KK150" s="36">
        <v>3</v>
      </c>
      <c r="KL150" s="36">
        <v>2</v>
      </c>
      <c r="KM150" s="36">
        <v>2</v>
      </c>
      <c r="KN150" s="36">
        <v>3</v>
      </c>
      <c r="KO150" s="36"/>
      <c r="KP150" s="36">
        <v>1</v>
      </c>
      <c r="KQ150" s="36">
        <v>1</v>
      </c>
      <c r="KR150" s="36">
        <v>1</v>
      </c>
      <c r="KS150" s="36">
        <v>3</v>
      </c>
      <c r="KT150" s="36">
        <v>3</v>
      </c>
      <c r="KU150" s="36">
        <v>0</v>
      </c>
      <c r="KV150" s="36">
        <v>3</v>
      </c>
      <c r="KW150" s="36">
        <v>0</v>
      </c>
      <c r="KX150" s="36">
        <v>3</v>
      </c>
      <c r="KY150" s="36">
        <v>0</v>
      </c>
      <c r="KZ150" s="36">
        <v>3</v>
      </c>
      <c r="LA150" s="36">
        <v>0</v>
      </c>
      <c r="LB150" s="36">
        <v>3</v>
      </c>
      <c r="LC150" s="36">
        <v>0</v>
      </c>
      <c r="LD150" s="36">
        <v>2</v>
      </c>
      <c r="LE150" s="36">
        <v>0</v>
      </c>
      <c r="LF150" s="36">
        <v>1</v>
      </c>
      <c r="LG150" s="36">
        <v>1</v>
      </c>
      <c r="LH150" s="36">
        <v>1</v>
      </c>
      <c r="LI150" s="36">
        <v>0</v>
      </c>
      <c r="LJ150" s="36">
        <v>3</v>
      </c>
      <c r="LK150" s="36">
        <v>0</v>
      </c>
      <c r="LL150" s="36">
        <v>1</v>
      </c>
      <c r="LM150" s="36">
        <v>1</v>
      </c>
      <c r="LN150" s="36">
        <v>1</v>
      </c>
      <c r="LO150" s="36">
        <v>1</v>
      </c>
      <c r="LP150" s="36">
        <v>1</v>
      </c>
      <c r="LQ150" s="36">
        <v>1</v>
      </c>
      <c r="LR150" s="36">
        <v>0</v>
      </c>
      <c r="LS150" s="36">
        <v>1</v>
      </c>
      <c r="LT150" s="36">
        <v>1</v>
      </c>
      <c r="LU150" s="36">
        <v>1</v>
      </c>
      <c r="LV150" s="36">
        <v>1</v>
      </c>
      <c r="LW150" s="36">
        <v>1</v>
      </c>
      <c r="LX150" s="36">
        <v>1</v>
      </c>
      <c r="LY150" s="36">
        <v>0</v>
      </c>
      <c r="LZ150" s="36">
        <v>1</v>
      </c>
      <c r="MA150" s="36">
        <v>1</v>
      </c>
      <c r="MB150" s="36">
        <v>1</v>
      </c>
      <c r="MC150" s="36">
        <v>1</v>
      </c>
      <c r="MD150" s="36">
        <v>1</v>
      </c>
      <c r="ME150" s="36">
        <v>1</v>
      </c>
      <c r="MF150" s="36">
        <v>1</v>
      </c>
      <c r="MG150" s="36">
        <v>1</v>
      </c>
      <c r="MH150" s="36">
        <v>1</v>
      </c>
      <c r="MI150" s="36">
        <v>1</v>
      </c>
      <c r="MJ150" s="36">
        <v>1</v>
      </c>
      <c r="MK150" s="36">
        <v>1</v>
      </c>
      <c r="ML150" s="36">
        <v>1</v>
      </c>
      <c r="MM150" s="36">
        <v>1</v>
      </c>
      <c r="MN150" s="36">
        <v>1</v>
      </c>
      <c r="MO150" s="36">
        <v>1</v>
      </c>
      <c r="MP150" s="36">
        <v>1</v>
      </c>
      <c r="MQ150" s="36">
        <v>1</v>
      </c>
      <c r="MR150" s="36">
        <v>1</v>
      </c>
      <c r="MS150" s="36">
        <v>1</v>
      </c>
      <c r="MT150" s="36">
        <v>1</v>
      </c>
      <c r="MU150" s="36">
        <v>1</v>
      </c>
      <c r="MV150" s="36">
        <v>0</v>
      </c>
      <c r="MW150" s="36">
        <v>1</v>
      </c>
      <c r="MX150" s="36"/>
      <c r="MY150" s="37">
        <v>1</v>
      </c>
      <c r="MZ150" s="37">
        <v>1</v>
      </c>
      <c r="NA150" s="37">
        <v>1</v>
      </c>
      <c r="NB150" s="37">
        <v>0</v>
      </c>
      <c r="NC150" s="37">
        <v>1</v>
      </c>
      <c r="ND150" s="37">
        <v>1</v>
      </c>
      <c r="NE150" s="46">
        <v>1</v>
      </c>
      <c r="NF150" s="46">
        <v>0</v>
      </c>
      <c r="NG150" s="37">
        <v>0</v>
      </c>
      <c r="NH150" s="37">
        <v>1</v>
      </c>
      <c r="NI150" s="37">
        <v>1</v>
      </c>
      <c r="NJ150" s="37">
        <v>1</v>
      </c>
    </row>
    <row r="151" spans="1:374" x14ac:dyDescent="0.25">
      <c r="A151" s="2">
        <v>222</v>
      </c>
      <c r="B151" s="2" t="s">
        <v>114</v>
      </c>
      <c r="C151" s="31">
        <v>44110.447222222225</v>
      </c>
      <c r="D151" s="32" t="s">
        <v>122</v>
      </c>
      <c r="E151" s="32" t="s">
        <v>148</v>
      </c>
      <c r="F151" s="32" t="s">
        <v>149</v>
      </c>
      <c r="G151" s="32" t="s">
        <v>150</v>
      </c>
      <c r="H151" s="33" t="s">
        <v>119</v>
      </c>
      <c r="I151" s="33" t="s">
        <v>136</v>
      </c>
      <c r="J151" s="33" t="s">
        <v>151</v>
      </c>
      <c r="K151" s="33">
        <v>2</v>
      </c>
      <c r="L151" s="33">
        <v>160</v>
      </c>
      <c r="M151" s="33">
        <v>7</v>
      </c>
      <c r="N151" s="33"/>
      <c r="O151" s="33"/>
      <c r="P151" s="33"/>
      <c r="Q151" s="33"/>
      <c r="R151" s="33"/>
      <c r="S151" s="33"/>
      <c r="T151" s="33">
        <v>1</v>
      </c>
      <c r="U151" s="33"/>
      <c r="V151" s="33"/>
      <c r="W151" s="33"/>
      <c r="X151" s="33"/>
      <c r="Y151" s="33"/>
      <c r="Z151" s="33"/>
      <c r="AA151" s="33"/>
      <c r="AB151" s="33"/>
      <c r="AC151" s="33"/>
      <c r="AD151" s="33"/>
      <c r="AE151" s="33"/>
      <c r="AF151" s="33"/>
      <c r="AG151" s="33"/>
      <c r="AH151" s="33"/>
      <c r="AI151" s="33"/>
      <c r="AJ151" s="33"/>
      <c r="AK151" s="33"/>
      <c r="AL151" s="33"/>
      <c r="AM151" s="33"/>
      <c r="AN151" s="33"/>
      <c r="AO151" s="33"/>
      <c r="AP151" s="33"/>
      <c r="AQ151" s="33"/>
      <c r="AR151" s="33"/>
      <c r="AS151" s="33"/>
      <c r="AT151" s="33"/>
      <c r="AU151" s="33">
        <v>4</v>
      </c>
      <c r="AV151" s="33"/>
      <c r="AW151" s="33">
        <v>2</v>
      </c>
      <c r="AX151" s="33">
        <v>2</v>
      </c>
      <c r="AY151" s="33">
        <v>0</v>
      </c>
      <c r="AZ151" s="34">
        <v>1</v>
      </c>
      <c r="BA151" s="34">
        <v>1</v>
      </c>
      <c r="BB151" s="34">
        <v>0</v>
      </c>
      <c r="BC151" s="34">
        <v>0</v>
      </c>
      <c r="BD151" s="34">
        <v>0</v>
      </c>
      <c r="BE151" s="34">
        <v>0</v>
      </c>
      <c r="BF151" s="34">
        <v>0</v>
      </c>
      <c r="BG151" s="34">
        <v>0</v>
      </c>
      <c r="BH151" s="34">
        <v>0</v>
      </c>
      <c r="BI151" s="34">
        <v>0</v>
      </c>
      <c r="BJ151" s="34">
        <v>0</v>
      </c>
      <c r="BK151" s="34">
        <v>1</v>
      </c>
      <c r="BL151" s="34">
        <v>0</v>
      </c>
      <c r="BM151" s="34"/>
      <c r="BN151" s="34">
        <v>0</v>
      </c>
      <c r="BO151" s="34">
        <v>0</v>
      </c>
      <c r="BP151" s="34">
        <v>0</v>
      </c>
      <c r="BQ151" s="34">
        <v>0</v>
      </c>
      <c r="BR151" s="34">
        <v>0</v>
      </c>
      <c r="BS151" s="34">
        <v>0</v>
      </c>
      <c r="BT151" s="34">
        <v>0</v>
      </c>
      <c r="BU151" s="34">
        <v>0</v>
      </c>
      <c r="BV151" s="34">
        <v>0</v>
      </c>
      <c r="BW151" s="34">
        <v>1</v>
      </c>
      <c r="BX151" s="34">
        <v>0</v>
      </c>
      <c r="BY151" s="34">
        <v>0</v>
      </c>
      <c r="BZ151" s="34">
        <v>0</v>
      </c>
      <c r="CA151" s="34">
        <v>0</v>
      </c>
      <c r="CB151" s="34">
        <v>0</v>
      </c>
      <c r="CC151" s="34">
        <v>1</v>
      </c>
      <c r="CD151" s="34">
        <v>0</v>
      </c>
      <c r="CE151" s="34">
        <v>0</v>
      </c>
      <c r="CF151" s="34">
        <v>0</v>
      </c>
      <c r="CG151" s="34">
        <v>0</v>
      </c>
      <c r="CH151" s="34">
        <v>0</v>
      </c>
      <c r="CI151" s="34">
        <v>0</v>
      </c>
      <c r="CJ151" s="34">
        <v>0</v>
      </c>
      <c r="CK151" s="34">
        <v>0</v>
      </c>
      <c r="CL151" s="34">
        <v>0</v>
      </c>
      <c r="CM151" s="34">
        <v>0</v>
      </c>
      <c r="CN151" s="34">
        <v>0</v>
      </c>
      <c r="CO151" s="34">
        <v>0</v>
      </c>
      <c r="CP151" s="34">
        <v>0</v>
      </c>
      <c r="CQ151" s="34">
        <v>0</v>
      </c>
      <c r="CR151" s="34">
        <v>0</v>
      </c>
      <c r="CS151" s="34">
        <v>1</v>
      </c>
      <c r="CT151" s="34">
        <v>2</v>
      </c>
      <c r="CU151" s="34">
        <v>0</v>
      </c>
      <c r="CV151" s="34">
        <v>0</v>
      </c>
      <c r="CW151" s="34">
        <v>0</v>
      </c>
      <c r="CX151" s="34">
        <v>0</v>
      </c>
      <c r="CY151" s="34">
        <v>1</v>
      </c>
      <c r="CZ151" s="34">
        <v>0</v>
      </c>
      <c r="DA151" s="34">
        <v>1</v>
      </c>
      <c r="DB151" s="34"/>
      <c r="DC151" s="34">
        <v>0</v>
      </c>
      <c r="DD151" s="34">
        <v>0</v>
      </c>
      <c r="DE151" s="34">
        <v>2</v>
      </c>
      <c r="DF151" s="34">
        <v>0</v>
      </c>
      <c r="DG151" s="34">
        <v>0</v>
      </c>
      <c r="DH151" s="34"/>
      <c r="DI151" s="34"/>
      <c r="DJ151" s="34"/>
      <c r="DK151" s="34"/>
      <c r="DL151" s="34"/>
      <c r="DM151" s="34"/>
      <c r="DN151" s="34"/>
      <c r="DO151" s="34"/>
      <c r="DP151" s="34">
        <v>1</v>
      </c>
      <c r="DQ151" s="34">
        <v>1</v>
      </c>
      <c r="DR151" s="34">
        <v>1</v>
      </c>
      <c r="DS151" s="34">
        <v>1</v>
      </c>
      <c r="DT151" s="34">
        <v>0</v>
      </c>
      <c r="DU151" s="34">
        <v>1</v>
      </c>
      <c r="DV151" s="34">
        <v>0</v>
      </c>
      <c r="DW151" s="34">
        <v>0</v>
      </c>
      <c r="DX151" s="34">
        <v>0</v>
      </c>
      <c r="DY151" s="34">
        <v>0</v>
      </c>
      <c r="DZ151" s="34">
        <v>1</v>
      </c>
      <c r="EA151" s="34">
        <v>0</v>
      </c>
      <c r="EB151" s="34">
        <v>0</v>
      </c>
      <c r="EC151" s="34">
        <v>1</v>
      </c>
      <c r="ED151" s="34">
        <v>0</v>
      </c>
      <c r="EE151" s="34">
        <v>1</v>
      </c>
      <c r="EF151" s="34">
        <v>0</v>
      </c>
      <c r="EG151" s="34">
        <v>0</v>
      </c>
      <c r="EH151" s="34">
        <v>0</v>
      </c>
      <c r="EI151" s="34">
        <v>0</v>
      </c>
      <c r="EJ151" s="34">
        <v>1</v>
      </c>
      <c r="EK151" s="34">
        <v>0</v>
      </c>
      <c r="EL151" s="34">
        <v>1</v>
      </c>
      <c r="EM151" s="34"/>
      <c r="EN151" s="34">
        <v>0</v>
      </c>
      <c r="EO151" s="34">
        <v>0</v>
      </c>
      <c r="EP151" s="34">
        <v>1</v>
      </c>
      <c r="EQ151" s="34">
        <v>0</v>
      </c>
      <c r="ER151" s="34">
        <v>0</v>
      </c>
      <c r="ES151" s="34">
        <v>0</v>
      </c>
      <c r="ET151" s="34">
        <v>0</v>
      </c>
      <c r="EU151" s="34">
        <v>0</v>
      </c>
      <c r="EV151" s="34">
        <v>0</v>
      </c>
      <c r="EW151" s="34">
        <v>0</v>
      </c>
      <c r="EX151" s="34">
        <v>0</v>
      </c>
      <c r="EY151" s="34">
        <v>0</v>
      </c>
      <c r="EZ151" s="34">
        <v>0</v>
      </c>
      <c r="FA151" s="34">
        <v>1</v>
      </c>
      <c r="FB151" s="34">
        <v>1</v>
      </c>
      <c r="FC151" s="34">
        <v>0</v>
      </c>
      <c r="FD151" s="34">
        <v>0</v>
      </c>
      <c r="FE151" s="34">
        <v>0</v>
      </c>
      <c r="FF151" s="34">
        <v>0</v>
      </c>
      <c r="FG151" s="34">
        <v>1</v>
      </c>
      <c r="FH151" s="34">
        <v>0</v>
      </c>
      <c r="FI151" s="34">
        <v>1</v>
      </c>
      <c r="FJ151" s="34">
        <v>0</v>
      </c>
      <c r="FK151" s="34">
        <v>0</v>
      </c>
      <c r="FL151" s="34">
        <v>1</v>
      </c>
      <c r="FM151" s="34">
        <v>0</v>
      </c>
      <c r="FN151" s="34">
        <v>0</v>
      </c>
      <c r="FO151" s="34">
        <v>0</v>
      </c>
      <c r="FP151" s="34">
        <v>0</v>
      </c>
      <c r="FQ151" s="34">
        <v>0</v>
      </c>
      <c r="FR151" s="34">
        <v>0</v>
      </c>
      <c r="FS151" s="34">
        <v>0</v>
      </c>
      <c r="FT151" s="34">
        <v>0</v>
      </c>
      <c r="FU151" s="34">
        <v>0</v>
      </c>
      <c r="FV151" s="34">
        <v>0</v>
      </c>
      <c r="FW151" s="34">
        <v>0</v>
      </c>
      <c r="FX151" s="34">
        <v>1</v>
      </c>
      <c r="FY151" s="34">
        <v>1</v>
      </c>
      <c r="FZ151" s="34">
        <v>0</v>
      </c>
      <c r="GA151" s="34">
        <v>0</v>
      </c>
      <c r="GB151" s="34">
        <v>0</v>
      </c>
      <c r="GC151" s="34">
        <v>1</v>
      </c>
      <c r="GD151" s="34">
        <v>1</v>
      </c>
      <c r="GE151" s="34">
        <v>0</v>
      </c>
      <c r="GF151" s="34">
        <v>1</v>
      </c>
      <c r="GG151" s="34">
        <v>0</v>
      </c>
      <c r="GH151" s="34">
        <v>0</v>
      </c>
      <c r="GI151" s="34">
        <v>1</v>
      </c>
      <c r="GJ151" s="34">
        <v>1</v>
      </c>
      <c r="GK151" s="34">
        <v>0</v>
      </c>
      <c r="GL151" s="34">
        <v>0</v>
      </c>
      <c r="GM151" s="34">
        <v>0</v>
      </c>
      <c r="GN151" s="34">
        <v>0</v>
      </c>
      <c r="GO151" s="34">
        <v>0</v>
      </c>
      <c r="GP151" s="34">
        <v>0</v>
      </c>
      <c r="GQ151" s="34">
        <v>0</v>
      </c>
      <c r="GR151" s="34">
        <v>0</v>
      </c>
      <c r="GS151" s="34">
        <v>0</v>
      </c>
      <c r="GT151" s="34">
        <v>1</v>
      </c>
      <c r="GU151" s="34">
        <v>1</v>
      </c>
      <c r="GV151" s="34">
        <v>1</v>
      </c>
      <c r="GW151" s="34">
        <v>1</v>
      </c>
      <c r="GX151" s="34">
        <v>1</v>
      </c>
      <c r="GY151" s="34">
        <v>1</v>
      </c>
      <c r="GZ151" s="34">
        <v>1</v>
      </c>
      <c r="HA151" s="34">
        <v>1</v>
      </c>
      <c r="HB151" s="34">
        <v>0</v>
      </c>
      <c r="HC151" s="34">
        <v>0</v>
      </c>
      <c r="HD151" s="34">
        <v>0</v>
      </c>
      <c r="HE151" s="34">
        <v>0</v>
      </c>
      <c r="HF151" s="34">
        <v>0</v>
      </c>
      <c r="HG151" s="34">
        <v>0</v>
      </c>
      <c r="HH151" s="34">
        <v>0</v>
      </c>
      <c r="HI151" s="34">
        <v>0</v>
      </c>
      <c r="HJ151" s="34">
        <v>0</v>
      </c>
      <c r="HK151" s="34">
        <v>0</v>
      </c>
      <c r="HL151" s="34">
        <v>0</v>
      </c>
      <c r="HM151" s="34">
        <v>0</v>
      </c>
      <c r="HN151" s="34">
        <v>0</v>
      </c>
      <c r="HO151" s="34">
        <v>0</v>
      </c>
      <c r="HP151" s="34">
        <v>0</v>
      </c>
      <c r="HQ151" s="34">
        <v>0</v>
      </c>
      <c r="HR151" s="34">
        <v>0</v>
      </c>
      <c r="HS151" s="34">
        <v>0</v>
      </c>
      <c r="HT151" s="34">
        <v>0</v>
      </c>
      <c r="HU151" s="34">
        <v>0</v>
      </c>
      <c r="HV151" s="34">
        <v>0</v>
      </c>
      <c r="HW151" s="34">
        <v>0</v>
      </c>
      <c r="HX151" s="34">
        <v>1</v>
      </c>
      <c r="HY151" s="34">
        <v>1</v>
      </c>
      <c r="HZ151" s="34">
        <v>0</v>
      </c>
      <c r="IA151" s="34">
        <v>0</v>
      </c>
      <c r="IB151" s="34">
        <v>1</v>
      </c>
      <c r="IC151" s="34">
        <v>0</v>
      </c>
      <c r="ID151" s="34">
        <v>1</v>
      </c>
      <c r="IE151" s="34">
        <v>2</v>
      </c>
      <c r="IF151" s="34">
        <v>0</v>
      </c>
      <c r="IG151" s="34">
        <v>0</v>
      </c>
      <c r="IH151" s="34">
        <v>0</v>
      </c>
      <c r="II151" s="34">
        <v>0</v>
      </c>
      <c r="IJ151" s="34">
        <v>0</v>
      </c>
      <c r="IK151" s="34">
        <v>0</v>
      </c>
      <c r="IL151" s="34">
        <v>0</v>
      </c>
      <c r="IM151" s="34">
        <v>0</v>
      </c>
      <c r="IN151" s="34">
        <v>0</v>
      </c>
      <c r="IO151" s="34">
        <v>0</v>
      </c>
      <c r="IP151" s="34">
        <v>0</v>
      </c>
      <c r="IQ151" s="34">
        <v>0</v>
      </c>
      <c r="IR151" s="34">
        <v>0</v>
      </c>
      <c r="IS151" s="34">
        <v>0</v>
      </c>
      <c r="IT151" s="34">
        <v>0</v>
      </c>
      <c r="IU151" s="34">
        <v>0</v>
      </c>
      <c r="IV151" s="34">
        <v>0</v>
      </c>
      <c r="IW151" s="34">
        <v>0</v>
      </c>
      <c r="IX151" s="34">
        <v>0</v>
      </c>
      <c r="IY151" s="34">
        <v>0</v>
      </c>
      <c r="IZ151" s="34">
        <v>0</v>
      </c>
      <c r="JA151" s="34">
        <v>0</v>
      </c>
      <c r="JB151" s="34">
        <v>1</v>
      </c>
      <c r="JC151" s="34">
        <v>0</v>
      </c>
      <c r="JD151" s="34">
        <v>3</v>
      </c>
      <c r="JE151" s="34">
        <v>1</v>
      </c>
      <c r="JF151" s="34">
        <v>1</v>
      </c>
      <c r="JG151" s="34">
        <v>1</v>
      </c>
      <c r="JH151" s="46">
        <v>2</v>
      </c>
      <c r="JI151" s="46">
        <v>1</v>
      </c>
      <c r="JJ151" s="46">
        <v>1</v>
      </c>
      <c r="JK151" s="46">
        <v>2</v>
      </c>
      <c r="JL151" s="35">
        <v>1</v>
      </c>
      <c r="JM151" s="35">
        <v>2</v>
      </c>
      <c r="JN151" s="46">
        <v>2</v>
      </c>
      <c r="JO151" s="46">
        <v>1</v>
      </c>
      <c r="JP151" s="35">
        <v>1</v>
      </c>
      <c r="JQ151" s="35">
        <v>1</v>
      </c>
      <c r="JR151" s="46">
        <v>1</v>
      </c>
      <c r="JS151" s="35">
        <v>0</v>
      </c>
      <c r="JT151" s="35">
        <v>3</v>
      </c>
      <c r="JU151" s="35">
        <v>3</v>
      </c>
      <c r="JV151" s="35">
        <v>1</v>
      </c>
      <c r="JW151" s="35">
        <v>1</v>
      </c>
      <c r="JX151" s="35">
        <v>1</v>
      </c>
      <c r="JY151" s="35">
        <v>1</v>
      </c>
      <c r="JZ151" s="35">
        <v>3</v>
      </c>
      <c r="KA151" s="35">
        <v>2</v>
      </c>
      <c r="KB151" s="35">
        <v>1</v>
      </c>
      <c r="KC151" s="35">
        <v>0</v>
      </c>
      <c r="KD151" s="46">
        <v>0</v>
      </c>
      <c r="KE151" s="35">
        <v>1</v>
      </c>
      <c r="KF151" s="35">
        <v>0</v>
      </c>
      <c r="KG151" s="36">
        <v>1</v>
      </c>
      <c r="KH151" s="36">
        <v>1</v>
      </c>
      <c r="KI151" s="36">
        <v>1</v>
      </c>
      <c r="KJ151" s="36">
        <v>1</v>
      </c>
      <c r="KK151" s="36">
        <v>1</v>
      </c>
      <c r="KL151" s="36">
        <v>1</v>
      </c>
      <c r="KM151" s="36">
        <v>1</v>
      </c>
      <c r="KN151" s="36">
        <v>1</v>
      </c>
      <c r="KO151" s="36"/>
      <c r="KP151" s="36">
        <v>1</v>
      </c>
      <c r="KQ151" s="36">
        <v>1</v>
      </c>
      <c r="KR151" s="36">
        <v>1</v>
      </c>
      <c r="KS151" s="36">
        <v>1</v>
      </c>
      <c r="KT151" s="36">
        <v>1</v>
      </c>
      <c r="KU151" s="36">
        <v>0</v>
      </c>
      <c r="KV151" s="36">
        <v>3</v>
      </c>
      <c r="KW151" s="36">
        <v>1</v>
      </c>
      <c r="KX151" s="36">
        <v>2</v>
      </c>
      <c r="KY151" s="36">
        <v>0</v>
      </c>
      <c r="KZ151" s="36">
        <v>3</v>
      </c>
      <c r="LA151" s="36">
        <v>1</v>
      </c>
      <c r="LB151" s="36">
        <v>3</v>
      </c>
      <c r="LC151" s="36">
        <v>0</v>
      </c>
      <c r="LD151" s="36">
        <v>3</v>
      </c>
      <c r="LE151" s="36">
        <v>0</v>
      </c>
      <c r="LF151" s="36">
        <v>1</v>
      </c>
      <c r="LG151" s="36">
        <v>1</v>
      </c>
      <c r="LH151" s="36">
        <v>1</v>
      </c>
      <c r="LI151" s="36">
        <v>0</v>
      </c>
      <c r="LJ151" s="36">
        <v>3</v>
      </c>
      <c r="LK151" s="36">
        <v>1</v>
      </c>
      <c r="LL151" s="36">
        <v>1</v>
      </c>
      <c r="LM151" s="36">
        <v>1</v>
      </c>
      <c r="LN151" s="36">
        <v>1</v>
      </c>
      <c r="LO151" s="36">
        <v>1</v>
      </c>
      <c r="LP151" s="36">
        <v>1</v>
      </c>
      <c r="LQ151" s="36">
        <v>1</v>
      </c>
      <c r="LR151" s="36">
        <v>0</v>
      </c>
      <c r="LS151" s="36">
        <v>1</v>
      </c>
      <c r="LT151" s="36">
        <v>1</v>
      </c>
      <c r="LU151" s="36">
        <v>1</v>
      </c>
      <c r="LV151" s="36">
        <v>1</v>
      </c>
      <c r="LW151" s="36">
        <v>1</v>
      </c>
      <c r="LX151" s="36">
        <v>1</v>
      </c>
      <c r="LY151" s="36">
        <v>0</v>
      </c>
      <c r="LZ151" s="36">
        <v>2</v>
      </c>
      <c r="MA151" s="36">
        <v>1</v>
      </c>
      <c r="MB151" s="36">
        <v>1</v>
      </c>
      <c r="MC151" s="36">
        <v>2</v>
      </c>
      <c r="MD151" s="36">
        <v>1</v>
      </c>
      <c r="ME151" s="36">
        <v>1</v>
      </c>
      <c r="MF151" s="36">
        <v>1</v>
      </c>
      <c r="MG151" s="36">
        <v>1</v>
      </c>
      <c r="MH151" s="36">
        <v>2</v>
      </c>
      <c r="MI151" s="36">
        <v>1</v>
      </c>
      <c r="MJ151" s="36">
        <v>2</v>
      </c>
      <c r="MK151" s="36">
        <v>1</v>
      </c>
      <c r="ML151" s="36">
        <v>2</v>
      </c>
      <c r="MM151" s="36">
        <v>1</v>
      </c>
      <c r="MN151" s="36">
        <v>2</v>
      </c>
      <c r="MO151" s="36">
        <v>1</v>
      </c>
      <c r="MP151" s="36">
        <v>0</v>
      </c>
      <c r="MQ151" s="36">
        <v>1</v>
      </c>
      <c r="MR151" s="36">
        <v>1</v>
      </c>
      <c r="MS151" s="36">
        <v>1</v>
      </c>
      <c r="MT151" s="36">
        <v>1</v>
      </c>
      <c r="MU151" s="36">
        <v>1</v>
      </c>
      <c r="MV151" s="36">
        <v>0</v>
      </c>
      <c r="MW151" s="36">
        <v>1</v>
      </c>
      <c r="MX151" s="36"/>
      <c r="MY151" s="37">
        <v>1</v>
      </c>
      <c r="MZ151" s="37">
        <v>1</v>
      </c>
      <c r="NA151" s="37">
        <v>1</v>
      </c>
      <c r="NB151" s="37">
        <v>1</v>
      </c>
      <c r="NC151" s="37">
        <v>1</v>
      </c>
      <c r="ND151" s="37">
        <v>0</v>
      </c>
      <c r="NE151" s="46">
        <v>0</v>
      </c>
      <c r="NF151" s="46">
        <v>0</v>
      </c>
      <c r="NG151" s="37">
        <v>1</v>
      </c>
      <c r="NH151" s="37">
        <v>1</v>
      </c>
      <c r="NI151" s="37">
        <v>1</v>
      </c>
      <c r="NJ151" s="37">
        <v>0</v>
      </c>
    </row>
    <row r="152" spans="1:374" x14ac:dyDescent="0.25">
      <c r="A152" s="2">
        <v>223</v>
      </c>
      <c r="B152" s="2" t="s">
        <v>114</v>
      </c>
      <c r="C152" s="31">
        <v>44146.79791666667</v>
      </c>
      <c r="D152" s="32" t="s">
        <v>249</v>
      </c>
      <c r="E152" s="32" t="s">
        <v>687</v>
      </c>
      <c r="F152" s="32" t="s">
        <v>688</v>
      </c>
      <c r="G152" s="32" t="s">
        <v>689</v>
      </c>
      <c r="H152" s="33" t="s">
        <v>170</v>
      </c>
      <c r="I152" s="33" t="s">
        <v>468</v>
      </c>
      <c r="J152" s="33" t="s">
        <v>690</v>
      </c>
      <c r="K152" s="33">
        <v>1</v>
      </c>
      <c r="L152" s="33">
        <v>5</v>
      </c>
      <c r="M152" s="33">
        <v>1</v>
      </c>
      <c r="N152" s="33">
        <v>3</v>
      </c>
      <c r="O152" s="33"/>
      <c r="P152" s="33"/>
      <c r="Q152" s="33"/>
      <c r="R152" s="33"/>
      <c r="S152" s="33"/>
      <c r="T152" s="33"/>
      <c r="U152" s="33">
        <v>5</v>
      </c>
      <c r="V152" s="33"/>
      <c r="W152" s="33"/>
      <c r="X152" s="33"/>
      <c r="Y152" s="33"/>
      <c r="Z152" s="33"/>
      <c r="AA152" s="33"/>
      <c r="AB152" s="33"/>
      <c r="AC152" s="33"/>
      <c r="AD152" s="33"/>
      <c r="AE152" s="33"/>
      <c r="AF152" s="33"/>
      <c r="AG152" s="33"/>
      <c r="AH152" s="33"/>
      <c r="AI152" s="33"/>
      <c r="AJ152" s="33"/>
      <c r="AK152" s="33"/>
      <c r="AL152" s="33"/>
      <c r="AM152" s="33"/>
      <c r="AN152" s="33"/>
      <c r="AO152" s="33"/>
      <c r="AP152" s="33"/>
      <c r="AQ152" s="33"/>
      <c r="AR152" s="33"/>
      <c r="AS152" s="33"/>
      <c r="AT152" s="33"/>
      <c r="AU152" s="33"/>
      <c r="AV152" s="33"/>
      <c r="AW152" s="33">
        <v>2</v>
      </c>
      <c r="AX152" s="33">
        <v>3</v>
      </c>
      <c r="AY152" s="33">
        <v>0</v>
      </c>
      <c r="AZ152" s="34">
        <v>1</v>
      </c>
      <c r="BA152" s="34">
        <v>1</v>
      </c>
      <c r="BB152" s="34">
        <v>0</v>
      </c>
      <c r="BC152" s="34">
        <v>1</v>
      </c>
      <c r="BD152" s="34">
        <v>0</v>
      </c>
      <c r="BE152" s="34">
        <v>0</v>
      </c>
      <c r="BF152" s="34">
        <v>0</v>
      </c>
      <c r="BG152" s="34">
        <v>0</v>
      </c>
      <c r="BH152" s="34">
        <v>0</v>
      </c>
      <c r="BI152" s="34">
        <v>0</v>
      </c>
      <c r="BJ152" s="34">
        <v>0</v>
      </c>
      <c r="BK152" s="34">
        <v>1</v>
      </c>
      <c r="BL152" s="34">
        <v>0</v>
      </c>
      <c r="BM152" s="34"/>
      <c r="BN152" s="34">
        <v>0</v>
      </c>
      <c r="BO152" s="34">
        <v>0</v>
      </c>
      <c r="BP152" s="34">
        <v>0</v>
      </c>
      <c r="BQ152" s="34">
        <v>0</v>
      </c>
      <c r="BR152" s="34">
        <v>0</v>
      </c>
      <c r="BS152" s="34">
        <v>0</v>
      </c>
      <c r="BT152" s="34">
        <v>0</v>
      </c>
      <c r="BU152" s="34">
        <v>0</v>
      </c>
      <c r="BV152" s="34">
        <v>0</v>
      </c>
      <c r="BW152" s="34">
        <v>1</v>
      </c>
      <c r="BX152" s="34">
        <v>0</v>
      </c>
      <c r="BY152" s="34">
        <v>0</v>
      </c>
      <c r="BZ152" s="34">
        <v>0</v>
      </c>
      <c r="CA152" s="34">
        <v>0</v>
      </c>
      <c r="CB152" s="34">
        <v>0</v>
      </c>
      <c r="CC152" s="34">
        <v>1</v>
      </c>
      <c r="CD152" s="34">
        <v>0</v>
      </c>
      <c r="CE152" s="34">
        <v>1</v>
      </c>
      <c r="CF152" s="34">
        <v>0</v>
      </c>
      <c r="CG152" s="34">
        <v>0</v>
      </c>
      <c r="CH152" s="34">
        <v>0</v>
      </c>
      <c r="CI152" s="34">
        <v>0</v>
      </c>
      <c r="CJ152" s="34">
        <v>0</v>
      </c>
      <c r="CK152" s="34">
        <v>0</v>
      </c>
      <c r="CL152" s="34">
        <v>0</v>
      </c>
      <c r="CM152" s="34">
        <v>0</v>
      </c>
      <c r="CN152" s="34">
        <v>0</v>
      </c>
      <c r="CO152" s="34">
        <v>0</v>
      </c>
      <c r="CP152" s="34">
        <v>0</v>
      </c>
      <c r="CQ152" s="34">
        <v>0</v>
      </c>
      <c r="CR152" s="34">
        <v>0</v>
      </c>
      <c r="CS152" s="34">
        <v>0</v>
      </c>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v>1</v>
      </c>
      <c r="DQ152" s="34">
        <v>1</v>
      </c>
      <c r="DR152" s="34">
        <v>1</v>
      </c>
      <c r="DS152" s="34">
        <v>1</v>
      </c>
      <c r="DT152" s="34">
        <v>0</v>
      </c>
      <c r="DU152" s="34">
        <v>0</v>
      </c>
      <c r="DV152" s="34">
        <v>1</v>
      </c>
      <c r="DW152" s="34">
        <v>0</v>
      </c>
      <c r="DX152" s="34">
        <v>0</v>
      </c>
      <c r="DY152" s="34">
        <v>0</v>
      </c>
      <c r="DZ152" s="34">
        <v>1</v>
      </c>
      <c r="EA152" s="34">
        <v>0</v>
      </c>
      <c r="EB152" s="34">
        <v>0</v>
      </c>
      <c r="EC152" s="34">
        <v>0</v>
      </c>
      <c r="ED152" s="34">
        <v>0</v>
      </c>
      <c r="EE152" s="34">
        <v>0</v>
      </c>
      <c r="EF152" s="34">
        <v>0</v>
      </c>
      <c r="EG152" s="34">
        <v>0</v>
      </c>
      <c r="EH152" s="34">
        <v>0</v>
      </c>
      <c r="EI152" s="34">
        <v>0</v>
      </c>
      <c r="EJ152" s="34">
        <v>0</v>
      </c>
      <c r="EK152" s="34">
        <v>0</v>
      </c>
      <c r="EL152" s="34">
        <v>0</v>
      </c>
      <c r="EM152" s="34"/>
      <c r="EN152" s="34">
        <v>0</v>
      </c>
      <c r="EO152" s="34">
        <v>0</v>
      </c>
      <c r="EP152" s="34">
        <v>0</v>
      </c>
      <c r="EQ152" s="34">
        <v>0</v>
      </c>
      <c r="ER152" s="34">
        <v>0</v>
      </c>
      <c r="ES152" s="34">
        <v>0</v>
      </c>
      <c r="ET152" s="34">
        <v>0</v>
      </c>
      <c r="EU152" s="34">
        <v>0</v>
      </c>
      <c r="EV152" s="34">
        <v>0</v>
      </c>
      <c r="EW152" s="34">
        <v>0</v>
      </c>
      <c r="EX152" s="34">
        <v>0</v>
      </c>
      <c r="EY152" s="34">
        <v>0</v>
      </c>
      <c r="EZ152" s="34">
        <v>0</v>
      </c>
      <c r="FA152" s="34">
        <v>1</v>
      </c>
      <c r="FB152" s="34">
        <v>0</v>
      </c>
      <c r="FC152" s="34">
        <v>0</v>
      </c>
      <c r="FD152" s="34">
        <v>0</v>
      </c>
      <c r="FE152" s="34">
        <v>0</v>
      </c>
      <c r="FF152" s="34">
        <v>0</v>
      </c>
      <c r="FG152" s="34">
        <v>1</v>
      </c>
      <c r="FH152" s="34">
        <v>0</v>
      </c>
      <c r="FI152" s="34">
        <v>1</v>
      </c>
      <c r="FJ152" s="34">
        <v>0</v>
      </c>
      <c r="FK152" s="34">
        <v>0</v>
      </c>
      <c r="FL152" s="34">
        <v>1</v>
      </c>
      <c r="FM152" s="34">
        <v>0</v>
      </c>
      <c r="FN152" s="34">
        <v>0</v>
      </c>
      <c r="FO152" s="34">
        <v>0</v>
      </c>
      <c r="FP152" s="34">
        <v>0</v>
      </c>
      <c r="FQ152" s="34">
        <v>0</v>
      </c>
      <c r="FR152" s="34">
        <v>0</v>
      </c>
      <c r="FS152" s="34">
        <v>0</v>
      </c>
      <c r="FT152" s="34">
        <v>0</v>
      </c>
      <c r="FU152" s="34">
        <v>0</v>
      </c>
      <c r="FV152" s="34">
        <v>0</v>
      </c>
      <c r="FW152" s="34">
        <v>1</v>
      </c>
      <c r="FX152" s="34">
        <v>1</v>
      </c>
      <c r="FY152" s="34">
        <v>0</v>
      </c>
      <c r="FZ152" s="34">
        <v>0</v>
      </c>
      <c r="GA152" s="34">
        <v>0</v>
      </c>
      <c r="GB152" s="34">
        <v>0</v>
      </c>
      <c r="GC152" s="34">
        <v>0</v>
      </c>
      <c r="GD152" s="34">
        <v>1</v>
      </c>
      <c r="GE152" s="34">
        <v>0</v>
      </c>
      <c r="GF152" s="34">
        <v>1</v>
      </c>
      <c r="GG152" s="34">
        <v>0</v>
      </c>
      <c r="GH152" s="34">
        <v>0</v>
      </c>
      <c r="GI152" s="34">
        <v>1</v>
      </c>
      <c r="GJ152" s="34">
        <v>0</v>
      </c>
      <c r="GK152" s="34">
        <v>1</v>
      </c>
      <c r="GL152" s="34">
        <v>1</v>
      </c>
      <c r="GM152" s="34">
        <v>1</v>
      </c>
      <c r="GN152" s="34">
        <v>0</v>
      </c>
      <c r="GO152" s="34">
        <v>0</v>
      </c>
      <c r="GP152" s="34">
        <v>1</v>
      </c>
      <c r="GQ152" s="34">
        <v>0</v>
      </c>
      <c r="GR152" s="34">
        <v>1</v>
      </c>
      <c r="GS152" s="34">
        <v>0</v>
      </c>
      <c r="GT152" s="34">
        <v>1</v>
      </c>
      <c r="GU152" s="34">
        <v>1</v>
      </c>
      <c r="GV152" s="34">
        <v>1</v>
      </c>
      <c r="GW152" s="34">
        <v>1</v>
      </c>
      <c r="GX152" s="34">
        <v>1</v>
      </c>
      <c r="GY152" s="34">
        <v>1</v>
      </c>
      <c r="GZ152" s="34">
        <v>1</v>
      </c>
      <c r="HA152" s="34">
        <v>1</v>
      </c>
      <c r="HB152" s="34">
        <v>1</v>
      </c>
      <c r="HC152" s="34">
        <v>0</v>
      </c>
      <c r="HD152" s="34">
        <v>0</v>
      </c>
      <c r="HE152" s="34">
        <v>0</v>
      </c>
      <c r="HF152" s="34">
        <v>0</v>
      </c>
      <c r="HG152" s="34">
        <v>0</v>
      </c>
      <c r="HH152" s="34">
        <v>0</v>
      </c>
      <c r="HI152" s="34">
        <v>0</v>
      </c>
      <c r="HJ152" s="34">
        <v>0</v>
      </c>
      <c r="HK152" s="34">
        <v>0</v>
      </c>
      <c r="HL152" s="34">
        <v>0</v>
      </c>
      <c r="HM152" s="34">
        <v>0</v>
      </c>
      <c r="HN152" s="34">
        <v>0</v>
      </c>
      <c r="HO152" s="34">
        <v>1</v>
      </c>
      <c r="HP152" s="34">
        <v>1</v>
      </c>
      <c r="HQ152" s="34">
        <v>0</v>
      </c>
      <c r="HR152" s="34">
        <v>0</v>
      </c>
      <c r="HS152" s="34">
        <v>0</v>
      </c>
      <c r="HT152" s="34">
        <v>1</v>
      </c>
      <c r="HU152" s="34">
        <v>0</v>
      </c>
      <c r="HV152" s="34">
        <v>1</v>
      </c>
      <c r="HW152" s="34">
        <v>0</v>
      </c>
      <c r="HX152" s="34">
        <v>1</v>
      </c>
      <c r="HY152" s="34">
        <v>0</v>
      </c>
      <c r="HZ152" s="34">
        <v>0</v>
      </c>
      <c r="IA152" s="34">
        <v>0</v>
      </c>
      <c r="IB152" s="34">
        <v>1</v>
      </c>
      <c r="IC152" s="34">
        <v>1</v>
      </c>
      <c r="ID152" s="34">
        <v>1</v>
      </c>
      <c r="IE152" s="34">
        <v>1</v>
      </c>
      <c r="IF152" s="34">
        <v>1</v>
      </c>
      <c r="IG152" s="34">
        <v>0</v>
      </c>
      <c r="IH152" s="34">
        <v>0</v>
      </c>
      <c r="II152" s="34">
        <v>0</v>
      </c>
      <c r="IJ152" s="34">
        <v>0</v>
      </c>
      <c r="IK152" s="34">
        <v>0</v>
      </c>
      <c r="IL152" s="34">
        <v>0</v>
      </c>
      <c r="IM152" s="34">
        <v>0</v>
      </c>
      <c r="IN152" s="34">
        <v>0</v>
      </c>
      <c r="IO152" s="34">
        <v>0</v>
      </c>
      <c r="IP152" s="34">
        <v>0</v>
      </c>
      <c r="IQ152" s="34">
        <v>0</v>
      </c>
      <c r="IR152" s="34">
        <v>0</v>
      </c>
      <c r="IS152" s="34">
        <v>1</v>
      </c>
      <c r="IT152" s="34">
        <v>1</v>
      </c>
      <c r="IU152" s="34">
        <v>0</v>
      </c>
      <c r="IV152" s="34">
        <v>1</v>
      </c>
      <c r="IW152" s="34">
        <v>0</v>
      </c>
      <c r="IX152" s="34">
        <v>1</v>
      </c>
      <c r="IY152" s="34">
        <v>0</v>
      </c>
      <c r="IZ152" s="34">
        <v>1</v>
      </c>
      <c r="JA152" s="34">
        <v>0</v>
      </c>
      <c r="JB152" s="34">
        <v>1</v>
      </c>
      <c r="JC152" s="34">
        <v>1</v>
      </c>
      <c r="JD152" s="34">
        <v>1</v>
      </c>
      <c r="JE152" s="34">
        <v>1</v>
      </c>
      <c r="JF152" s="34">
        <v>1</v>
      </c>
      <c r="JG152" s="34">
        <v>1</v>
      </c>
      <c r="JH152" s="46">
        <v>2</v>
      </c>
      <c r="JI152" s="46">
        <v>2</v>
      </c>
      <c r="JJ152" s="46">
        <v>1</v>
      </c>
      <c r="JK152" s="46">
        <v>1</v>
      </c>
      <c r="JL152" s="35">
        <v>1</v>
      </c>
      <c r="JM152" s="35">
        <v>1</v>
      </c>
      <c r="JN152" s="46">
        <v>1</v>
      </c>
      <c r="JO152" s="46">
        <v>1</v>
      </c>
      <c r="JP152" s="35">
        <v>1</v>
      </c>
      <c r="JQ152" s="35">
        <v>1</v>
      </c>
      <c r="JR152" s="46">
        <v>1</v>
      </c>
      <c r="JS152" s="35">
        <v>0</v>
      </c>
      <c r="JT152" s="35">
        <v>3</v>
      </c>
      <c r="JU152" s="35">
        <v>3</v>
      </c>
      <c r="JV152" s="35">
        <v>1</v>
      </c>
      <c r="JW152" s="35">
        <v>1</v>
      </c>
      <c r="JX152" s="35">
        <v>1</v>
      </c>
      <c r="JY152" s="35">
        <v>1</v>
      </c>
      <c r="JZ152" s="35">
        <v>3</v>
      </c>
      <c r="KA152" s="35">
        <v>3</v>
      </c>
      <c r="KB152" s="35">
        <v>1</v>
      </c>
      <c r="KC152" s="35">
        <v>1</v>
      </c>
      <c r="KD152" s="46">
        <v>1</v>
      </c>
      <c r="KE152" s="35">
        <v>1</v>
      </c>
      <c r="KF152" s="35">
        <v>1</v>
      </c>
      <c r="KG152" s="36">
        <v>1</v>
      </c>
      <c r="KH152" s="36">
        <v>1</v>
      </c>
      <c r="KI152" s="36">
        <v>1</v>
      </c>
      <c r="KJ152" s="36">
        <v>1</v>
      </c>
      <c r="KK152" s="36">
        <v>1</v>
      </c>
      <c r="KL152" s="36">
        <v>1</v>
      </c>
      <c r="KM152" s="36">
        <v>1</v>
      </c>
      <c r="KN152" s="36">
        <v>1</v>
      </c>
      <c r="KO152" s="36"/>
      <c r="KP152" s="36">
        <v>1</v>
      </c>
      <c r="KQ152" s="36">
        <v>1</v>
      </c>
      <c r="KR152" s="36">
        <v>3</v>
      </c>
      <c r="KS152" s="36">
        <v>1</v>
      </c>
      <c r="KT152" s="36">
        <v>1</v>
      </c>
      <c r="KU152" s="36">
        <v>0</v>
      </c>
      <c r="KV152" s="36">
        <v>1</v>
      </c>
      <c r="KW152" s="36">
        <v>0</v>
      </c>
      <c r="KX152" s="36">
        <v>1</v>
      </c>
      <c r="KY152" s="36">
        <v>0</v>
      </c>
      <c r="KZ152" s="36">
        <v>1</v>
      </c>
      <c r="LA152" s="36">
        <v>0</v>
      </c>
      <c r="LB152" s="36">
        <v>1</v>
      </c>
      <c r="LC152" s="36">
        <v>0</v>
      </c>
      <c r="LD152" s="36">
        <v>1</v>
      </c>
      <c r="LE152" s="36">
        <v>0</v>
      </c>
      <c r="LF152" s="36">
        <v>1</v>
      </c>
      <c r="LG152" s="36">
        <v>1</v>
      </c>
      <c r="LH152" s="36">
        <v>1</v>
      </c>
      <c r="LI152" s="36">
        <v>0</v>
      </c>
      <c r="LJ152" s="36">
        <v>3</v>
      </c>
      <c r="LK152" s="36">
        <v>0</v>
      </c>
      <c r="LL152" s="36">
        <v>1</v>
      </c>
      <c r="LM152" s="36">
        <v>1</v>
      </c>
      <c r="LN152" s="36">
        <v>1</v>
      </c>
      <c r="LO152" s="36">
        <v>1</v>
      </c>
      <c r="LP152" s="36">
        <v>1</v>
      </c>
      <c r="LQ152" s="36">
        <v>1</v>
      </c>
      <c r="LR152" s="36">
        <v>0</v>
      </c>
      <c r="LS152" s="36">
        <v>1</v>
      </c>
      <c r="LT152" s="36">
        <v>1</v>
      </c>
      <c r="LU152" s="36">
        <v>1</v>
      </c>
      <c r="LV152" s="36">
        <v>1</v>
      </c>
      <c r="LW152" s="36">
        <v>1</v>
      </c>
      <c r="LX152" s="36">
        <v>1</v>
      </c>
      <c r="LY152" s="36">
        <v>0</v>
      </c>
      <c r="LZ152" s="36">
        <v>1</v>
      </c>
      <c r="MA152" s="36">
        <v>1</v>
      </c>
      <c r="MB152" s="36">
        <v>1</v>
      </c>
      <c r="MC152" s="36">
        <v>1</v>
      </c>
      <c r="MD152" s="36">
        <v>1</v>
      </c>
      <c r="ME152" s="36">
        <v>1</v>
      </c>
      <c r="MF152" s="36">
        <v>1</v>
      </c>
      <c r="MG152" s="36">
        <v>1</v>
      </c>
      <c r="MH152" s="36">
        <v>1</v>
      </c>
      <c r="MI152" s="36">
        <v>1</v>
      </c>
      <c r="MJ152" s="36">
        <v>1</v>
      </c>
      <c r="MK152" s="36">
        <v>1</v>
      </c>
      <c r="ML152" s="36">
        <v>1</v>
      </c>
      <c r="MM152" s="36">
        <v>1</v>
      </c>
      <c r="MN152" s="36">
        <v>1</v>
      </c>
      <c r="MO152" s="36">
        <v>1</v>
      </c>
      <c r="MP152" s="36">
        <v>1</v>
      </c>
      <c r="MQ152" s="36">
        <v>1</v>
      </c>
      <c r="MR152" s="36">
        <v>1</v>
      </c>
      <c r="MS152" s="36">
        <v>1</v>
      </c>
      <c r="MT152" s="36">
        <v>1</v>
      </c>
      <c r="MU152" s="36">
        <v>1</v>
      </c>
      <c r="MV152" s="36">
        <v>0</v>
      </c>
      <c r="MW152" s="36">
        <v>1</v>
      </c>
      <c r="MX152" s="36"/>
      <c r="MY152" s="37">
        <v>1</v>
      </c>
      <c r="MZ152" s="37">
        <v>1</v>
      </c>
      <c r="NA152" s="37">
        <v>1</v>
      </c>
      <c r="NB152" s="37">
        <v>1</v>
      </c>
      <c r="NC152" s="37">
        <v>1</v>
      </c>
      <c r="ND152" s="37">
        <v>0</v>
      </c>
      <c r="NE152" s="46">
        <v>0</v>
      </c>
      <c r="NF152" s="46">
        <v>0</v>
      </c>
      <c r="NG152" s="37">
        <v>1</v>
      </c>
      <c r="NH152" s="37">
        <v>1</v>
      </c>
      <c r="NI152" s="37">
        <v>1</v>
      </c>
      <c r="NJ152" s="37">
        <v>1</v>
      </c>
    </row>
    <row r="153" spans="1:374" x14ac:dyDescent="0.25">
      <c r="A153" s="2">
        <v>225</v>
      </c>
      <c r="B153" s="2" t="s">
        <v>114</v>
      </c>
      <c r="C153" s="31">
        <v>44147.940972222219</v>
      </c>
      <c r="D153" s="32" t="s">
        <v>691</v>
      </c>
      <c r="E153" s="32" t="s">
        <v>692</v>
      </c>
      <c r="F153" s="32" t="s">
        <v>693</v>
      </c>
      <c r="G153" s="32" t="s">
        <v>694</v>
      </c>
      <c r="H153" s="33" t="s">
        <v>230</v>
      </c>
      <c r="I153" s="33" t="s">
        <v>231</v>
      </c>
      <c r="J153" s="33" t="s">
        <v>695</v>
      </c>
      <c r="K153" s="33">
        <v>1</v>
      </c>
      <c r="L153" s="33">
        <v>116</v>
      </c>
      <c r="M153" s="33">
        <v>5</v>
      </c>
      <c r="N153" s="33"/>
      <c r="O153" s="33"/>
      <c r="P153" s="33"/>
      <c r="Q153" s="33"/>
      <c r="R153" s="33">
        <v>2</v>
      </c>
      <c r="S153" s="33"/>
      <c r="T153" s="33"/>
      <c r="U153" s="33"/>
      <c r="V153" s="33"/>
      <c r="W153" s="33"/>
      <c r="X153" s="33"/>
      <c r="Y153" s="33"/>
      <c r="Z153" s="33"/>
      <c r="AA153" s="33"/>
      <c r="AB153" s="33"/>
      <c r="AC153" s="33"/>
      <c r="AD153" s="33"/>
      <c r="AE153" s="33"/>
      <c r="AF153" s="33"/>
      <c r="AG153" s="33"/>
      <c r="AH153" s="33"/>
      <c r="AI153" s="33"/>
      <c r="AJ153" s="33"/>
      <c r="AK153" s="33"/>
      <c r="AL153" s="33"/>
      <c r="AM153" s="33"/>
      <c r="AN153" s="33"/>
      <c r="AO153" s="33">
        <v>8</v>
      </c>
      <c r="AP153" s="33"/>
      <c r="AQ153" s="33"/>
      <c r="AR153" s="33"/>
      <c r="AS153" s="33"/>
      <c r="AT153" s="33"/>
      <c r="AU153" s="33"/>
      <c r="AV153" s="33"/>
      <c r="AW153" s="33">
        <v>2</v>
      </c>
      <c r="AX153" s="33">
        <v>3</v>
      </c>
      <c r="AY153" s="33">
        <v>1</v>
      </c>
      <c r="AZ153" s="34">
        <v>1</v>
      </c>
      <c r="BA153" s="34">
        <v>1</v>
      </c>
      <c r="BB153" s="34">
        <v>0</v>
      </c>
      <c r="BC153" s="34">
        <v>0</v>
      </c>
      <c r="BD153" s="34">
        <v>0</v>
      </c>
      <c r="BE153" s="34">
        <v>0</v>
      </c>
      <c r="BF153" s="34">
        <v>0</v>
      </c>
      <c r="BG153" s="34">
        <v>0</v>
      </c>
      <c r="BH153" s="34">
        <v>0</v>
      </c>
      <c r="BI153" s="34">
        <v>0</v>
      </c>
      <c r="BJ153" s="34">
        <v>0</v>
      </c>
      <c r="BK153" s="34">
        <v>0</v>
      </c>
      <c r="BL153" s="34">
        <v>0</v>
      </c>
      <c r="BM153" s="34"/>
      <c r="BN153" s="34">
        <v>0</v>
      </c>
      <c r="BO153" s="34">
        <v>0</v>
      </c>
      <c r="BP153" s="34">
        <v>0</v>
      </c>
      <c r="BQ153" s="34">
        <v>0</v>
      </c>
      <c r="BR153" s="34">
        <v>0</v>
      </c>
      <c r="BS153" s="34">
        <v>0</v>
      </c>
      <c r="BT153" s="34">
        <v>0</v>
      </c>
      <c r="BU153" s="34">
        <v>0</v>
      </c>
      <c r="BV153" s="34">
        <v>0</v>
      </c>
      <c r="BW153" s="34">
        <v>1</v>
      </c>
      <c r="BX153" s="34">
        <v>0</v>
      </c>
      <c r="BY153" s="34">
        <v>0</v>
      </c>
      <c r="BZ153" s="34">
        <v>0</v>
      </c>
      <c r="CA153" s="34">
        <v>0</v>
      </c>
      <c r="CB153" s="34">
        <v>0</v>
      </c>
      <c r="CC153" s="34">
        <v>1</v>
      </c>
      <c r="CD153" s="34">
        <v>0</v>
      </c>
      <c r="CE153" s="34">
        <v>0</v>
      </c>
      <c r="CF153" s="34">
        <v>0</v>
      </c>
      <c r="CG153" s="34">
        <v>0</v>
      </c>
      <c r="CH153" s="34">
        <v>0</v>
      </c>
      <c r="CI153" s="34">
        <v>0</v>
      </c>
      <c r="CJ153" s="34">
        <v>0</v>
      </c>
      <c r="CK153" s="34">
        <v>0</v>
      </c>
      <c r="CL153" s="34">
        <v>0</v>
      </c>
      <c r="CM153" s="34">
        <v>0</v>
      </c>
      <c r="CN153" s="34">
        <v>0</v>
      </c>
      <c r="CO153" s="34">
        <v>0</v>
      </c>
      <c r="CP153" s="34">
        <v>0</v>
      </c>
      <c r="CQ153" s="34">
        <v>0</v>
      </c>
      <c r="CR153" s="34">
        <v>0</v>
      </c>
      <c r="CS153" s="34">
        <v>1</v>
      </c>
      <c r="CT153" s="34">
        <v>0</v>
      </c>
      <c r="CU153" s="34">
        <v>0</v>
      </c>
      <c r="CV153" s="34">
        <v>0</v>
      </c>
      <c r="CW153" s="34">
        <v>0</v>
      </c>
      <c r="CX153" s="34">
        <v>1</v>
      </c>
      <c r="CY153" s="34">
        <v>1</v>
      </c>
      <c r="CZ153" s="34">
        <v>0</v>
      </c>
      <c r="DA153" s="34">
        <v>1</v>
      </c>
      <c r="DB153" s="34"/>
      <c r="DC153" s="34">
        <v>0</v>
      </c>
      <c r="DD153" s="34">
        <v>0</v>
      </c>
      <c r="DE153" s="34">
        <v>1</v>
      </c>
      <c r="DF153" s="34">
        <v>0</v>
      </c>
      <c r="DG153" s="34">
        <v>0</v>
      </c>
      <c r="DH153" s="34"/>
      <c r="DI153" s="34"/>
      <c r="DJ153" s="34"/>
      <c r="DK153" s="34"/>
      <c r="DL153" s="34"/>
      <c r="DM153" s="34"/>
      <c r="DN153" s="34"/>
      <c r="DO153" s="34"/>
      <c r="DP153" s="34">
        <v>1</v>
      </c>
      <c r="DQ153" s="34">
        <v>1</v>
      </c>
      <c r="DR153" s="34">
        <v>1</v>
      </c>
      <c r="DS153" s="34">
        <v>1</v>
      </c>
      <c r="DT153" s="34">
        <v>0</v>
      </c>
      <c r="DU153" s="34">
        <v>0</v>
      </c>
      <c r="DV153" s="34">
        <v>0</v>
      </c>
      <c r="DW153" s="34">
        <v>1</v>
      </c>
      <c r="DX153" s="34">
        <v>0</v>
      </c>
      <c r="DY153" s="34">
        <v>1</v>
      </c>
      <c r="DZ153" s="34">
        <v>0</v>
      </c>
      <c r="EA153" s="34">
        <v>0</v>
      </c>
      <c r="EB153" s="34">
        <v>0</v>
      </c>
      <c r="EC153" s="34">
        <v>1</v>
      </c>
      <c r="ED153" s="34">
        <v>1</v>
      </c>
      <c r="EE153" s="34">
        <v>1</v>
      </c>
      <c r="EF153" s="34">
        <v>0</v>
      </c>
      <c r="EG153" s="34">
        <v>0</v>
      </c>
      <c r="EH153" s="34">
        <v>0</v>
      </c>
      <c r="EI153" s="34">
        <v>0</v>
      </c>
      <c r="EJ153" s="34">
        <v>0</v>
      </c>
      <c r="EK153" s="34">
        <v>0</v>
      </c>
      <c r="EL153" s="34">
        <v>0</v>
      </c>
      <c r="EM153" s="34"/>
      <c r="EN153" s="34">
        <v>0</v>
      </c>
      <c r="EO153" s="34">
        <v>0</v>
      </c>
      <c r="EP153" s="34">
        <v>0</v>
      </c>
      <c r="EQ153" s="34">
        <v>0</v>
      </c>
      <c r="ER153" s="34">
        <v>0</v>
      </c>
      <c r="ES153" s="34">
        <v>0</v>
      </c>
      <c r="ET153" s="34">
        <v>0</v>
      </c>
      <c r="EU153" s="34">
        <v>0</v>
      </c>
      <c r="EV153" s="34">
        <v>0</v>
      </c>
      <c r="EW153" s="34">
        <v>0</v>
      </c>
      <c r="EX153" s="34">
        <v>0</v>
      </c>
      <c r="EY153" s="34">
        <v>0</v>
      </c>
      <c r="EZ153" s="34">
        <v>0</v>
      </c>
      <c r="FA153" s="34">
        <v>1</v>
      </c>
      <c r="FB153" s="34">
        <v>0</v>
      </c>
      <c r="FC153" s="34">
        <v>0</v>
      </c>
      <c r="FD153" s="34">
        <v>0</v>
      </c>
      <c r="FE153" s="34">
        <v>0</v>
      </c>
      <c r="FF153" s="34">
        <v>0</v>
      </c>
      <c r="FG153" s="34">
        <v>1</v>
      </c>
      <c r="FH153" s="34">
        <v>0</v>
      </c>
      <c r="FI153" s="34">
        <v>0</v>
      </c>
      <c r="FJ153" s="34">
        <v>0</v>
      </c>
      <c r="FK153" s="34">
        <v>0</v>
      </c>
      <c r="FL153" s="34">
        <v>0</v>
      </c>
      <c r="FM153" s="34">
        <v>0</v>
      </c>
      <c r="FN153" s="34">
        <v>0</v>
      </c>
      <c r="FO153" s="34">
        <v>0</v>
      </c>
      <c r="FP153" s="34">
        <v>0</v>
      </c>
      <c r="FQ153" s="34">
        <v>0</v>
      </c>
      <c r="FR153" s="34">
        <v>0</v>
      </c>
      <c r="FS153" s="34">
        <v>0</v>
      </c>
      <c r="FT153" s="34">
        <v>0</v>
      </c>
      <c r="FU153" s="34">
        <v>0</v>
      </c>
      <c r="FV153" s="34">
        <v>0</v>
      </c>
      <c r="FW153" s="34">
        <v>1</v>
      </c>
      <c r="FX153" s="34">
        <v>1</v>
      </c>
      <c r="FY153" s="34">
        <v>1</v>
      </c>
      <c r="FZ153" s="34">
        <v>1</v>
      </c>
      <c r="GA153" s="34">
        <v>1</v>
      </c>
      <c r="GB153" s="34">
        <v>1</v>
      </c>
      <c r="GC153" s="34">
        <v>1</v>
      </c>
      <c r="GD153" s="34">
        <v>1</v>
      </c>
      <c r="GE153" s="34">
        <v>1</v>
      </c>
      <c r="GF153" s="34">
        <v>1</v>
      </c>
      <c r="GG153" s="34">
        <v>0</v>
      </c>
      <c r="GH153" s="34">
        <v>1</v>
      </c>
      <c r="GI153" s="34">
        <v>1</v>
      </c>
      <c r="GJ153" s="34">
        <v>1</v>
      </c>
      <c r="GK153" s="34">
        <v>1</v>
      </c>
      <c r="GL153" s="34">
        <v>1</v>
      </c>
      <c r="GM153" s="34">
        <v>0</v>
      </c>
      <c r="GN153" s="34">
        <v>0</v>
      </c>
      <c r="GO153" s="34">
        <v>0</v>
      </c>
      <c r="GP153" s="34">
        <v>1</v>
      </c>
      <c r="GQ153" s="34">
        <v>0</v>
      </c>
      <c r="GR153" s="34">
        <v>0</v>
      </c>
      <c r="GS153" s="34">
        <v>0</v>
      </c>
      <c r="GT153" s="34">
        <v>1</v>
      </c>
      <c r="GU153" s="34">
        <v>1</v>
      </c>
      <c r="GV153" s="34">
        <v>1</v>
      </c>
      <c r="GW153" s="34">
        <v>1</v>
      </c>
      <c r="GX153" s="34">
        <v>1</v>
      </c>
      <c r="GY153" s="34">
        <v>1</v>
      </c>
      <c r="GZ153" s="34">
        <v>1</v>
      </c>
      <c r="HA153" s="34">
        <v>1</v>
      </c>
      <c r="HB153" s="34">
        <v>1</v>
      </c>
      <c r="HC153" s="34">
        <v>0</v>
      </c>
      <c r="HD153" s="34">
        <v>0</v>
      </c>
      <c r="HE153" s="34">
        <v>0</v>
      </c>
      <c r="HF153" s="34">
        <v>0</v>
      </c>
      <c r="HG153" s="34">
        <v>1</v>
      </c>
      <c r="HH153" s="34">
        <v>1</v>
      </c>
      <c r="HI153" s="34">
        <v>0</v>
      </c>
      <c r="HJ153" s="34">
        <v>0</v>
      </c>
      <c r="HK153" s="34">
        <v>0</v>
      </c>
      <c r="HL153" s="34">
        <v>0</v>
      </c>
      <c r="HM153" s="34">
        <v>1</v>
      </c>
      <c r="HN153" s="34">
        <v>1</v>
      </c>
      <c r="HO153" s="34">
        <v>1</v>
      </c>
      <c r="HP153" s="34">
        <v>1</v>
      </c>
      <c r="HQ153" s="34">
        <v>0</v>
      </c>
      <c r="HR153" s="34">
        <v>0</v>
      </c>
      <c r="HS153" s="34">
        <v>0</v>
      </c>
      <c r="HT153" s="34">
        <v>1</v>
      </c>
      <c r="HU153" s="34">
        <v>0</v>
      </c>
      <c r="HV153" s="34">
        <v>0</v>
      </c>
      <c r="HW153" s="34">
        <v>0</v>
      </c>
      <c r="HX153" s="34">
        <v>1</v>
      </c>
      <c r="HY153" s="34">
        <v>0</v>
      </c>
      <c r="HZ153" s="34">
        <v>0</v>
      </c>
      <c r="IA153" s="34">
        <v>0</v>
      </c>
      <c r="IB153" s="34">
        <v>1</v>
      </c>
      <c r="IC153" s="34">
        <v>1</v>
      </c>
      <c r="ID153" s="34">
        <v>1</v>
      </c>
      <c r="IE153" s="34">
        <v>1</v>
      </c>
      <c r="IF153" s="34">
        <v>1</v>
      </c>
      <c r="IG153" s="34">
        <v>0</v>
      </c>
      <c r="IH153" s="34">
        <v>0</v>
      </c>
      <c r="II153" s="34">
        <v>0</v>
      </c>
      <c r="IJ153" s="34">
        <v>0</v>
      </c>
      <c r="IK153" s="34">
        <v>0</v>
      </c>
      <c r="IL153" s="34">
        <v>1</v>
      </c>
      <c r="IM153" s="34">
        <v>0</v>
      </c>
      <c r="IN153" s="34">
        <v>1</v>
      </c>
      <c r="IO153" s="34">
        <v>0</v>
      </c>
      <c r="IP153" s="34">
        <v>0</v>
      </c>
      <c r="IQ153" s="34">
        <v>0</v>
      </c>
      <c r="IR153" s="34">
        <v>0</v>
      </c>
      <c r="IS153" s="34">
        <v>0</v>
      </c>
      <c r="IT153" s="34">
        <v>0</v>
      </c>
      <c r="IU153" s="34">
        <v>0</v>
      </c>
      <c r="IV153" s="34">
        <v>0</v>
      </c>
      <c r="IW153" s="34">
        <v>0</v>
      </c>
      <c r="IX153" s="34">
        <v>0</v>
      </c>
      <c r="IY153" s="34">
        <v>0</v>
      </c>
      <c r="IZ153" s="34">
        <v>0</v>
      </c>
      <c r="JA153" s="34">
        <v>0</v>
      </c>
      <c r="JB153" s="34">
        <v>1</v>
      </c>
      <c r="JC153" s="34">
        <v>1</v>
      </c>
      <c r="JD153" s="34">
        <v>1</v>
      </c>
      <c r="JE153" s="34">
        <v>1</v>
      </c>
      <c r="JF153" s="34">
        <v>1</v>
      </c>
      <c r="JG153" s="34">
        <v>1</v>
      </c>
      <c r="JH153" s="46">
        <v>1</v>
      </c>
      <c r="JI153" s="46">
        <v>1</v>
      </c>
      <c r="JJ153" s="46">
        <v>1</v>
      </c>
      <c r="JK153" s="46">
        <v>1</v>
      </c>
      <c r="JL153" s="35">
        <v>1</v>
      </c>
      <c r="JM153" s="35">
        <v>2</v>
      </c>
      <c r="JN153" s="46">
        <v>2</v>
      </c>
      <c r="JO153" s="46">
        <v>1</v>
      </c>
      <c r="JP153" s="35">
        <v>1</v>
      </c>
      <c r="JQ153" s="35">
        <v>2</v>
      </c>
      <c r="JR153" s="46">
        <v>1</v>
      </c>
      <c r="JS153" s="35">
        <v>0</v>
      </c>
      <c r="JT153" s="35">
        <v>1</v>
      </c>
      <c r="JU153" s="35">
        <v>3</v>
      </c>
      <c r="JV153" s="35">
        <v>1</v>
      </c>
      <c r="JW153" s="35">
        <v>1</v>
      </c>
      <c r="JX153" s="35">
        <v>1</v>
      </c>
      <c r="JY153" s="35">
        <v>1</v>
      </c>
      <c r="JZ153" s="35">
        <v>3</v>
      </c>
      <c r="KA153" s="35">
        <v>3</v>
      </c>
      <c r="KB153" s="35">
        <v>3</v>
      </c>
      <c r="KC153" s="35">
        <v>0</v>
      </c>
      <c r="KD153" s="46">
        <v>1</v>
      </c>
      <c r="KE153" s="35">
        <v>0</v>
      </c>
      <c r="KF153" s="35">
        <v>0</v>
      </c>
      <c r="KG153" s="36">
        <v>1</v>
      </c>
      <c r="KH153" s="36">
        <v>1</v>
      </c>
      <c r="KI153" s="36">
        <v>1</v>
      </c>
      <c r="KJ153" s="36">
        <v>1</v>
      </c>
      <c r="KK153" s="36">
        <v>1</v>
      </c>
      <c r="KL153" s="36">
        <v>1</v>
      </c>
      <c r="KM153" s="36">
        <v>1</v>
      </c>
      <c r="KN153" s="36">
        <v>1</v>
      </c>
      <c r="KO153" s="36"/>
      <c r="KP153" s="36">
        <v>1</v>
      </c>
      <c r="KQ153" s="36">
        <v>1</v>
      </c>
      <c r="KR153" s="36">
        <v>1</v>
      </c>
      <c r="KS153" s="36">
        <v>1</v>
      </c>
      <c r="KT153" s="36">
        <v>1</v>
      </c>
      <c r="KU153" s="36">
        <v>0</v>
      </c>
      <c r="KV153" s="36">
        <v>1</v>
      </c>
      <c r="KW153" s="36">
        <v>0</v>
      </c>
      <c r="KX153" s="36">
        <v>1</v>
      </c>
      <c r="KY153" s="36">
        <v>0</v>
      </c>
      <c r="KZ153" s="36">
        <v>1</v>
      </c>
      <c r="LA153" s="36">
        <v>0</v>
      </c>
      <c r="LB153" s="36">
        <v>3</v>
      </c>
      <c r="LC153" s="36">
        <v>0</v>
      </c>
      <c r="LD153" s="36">
        <v>1</v>
      </c>
      <c r="LE153" s="36">
        <v>0</v>
      </c>
      <c r="LF153" s="36">
        <v>1</v>
      </c>
      <c r="LG153" s="36">
        <v>1</v>
      </c>
      <c r="LH153" s="36">
        <v>1</v>
      </c>
      <c r="LI153" s="36">
        <v>0</v>
      </c>
      <c r="LJ153" s="36">
        <v>1</v>
      </c>
      <c r="LK153" s="36">
        <v>0</v>
      </c>
      <c r="LL153" s="36">
        <v>1</v>
      </c>
      <c r="LM153" s="36">
        <v>1</v>
      </c>
      <c r="LN153" s="36">
        <v>1</v>
      </c>
      <c r="LO153" s="36">
        <v>1</v>
      </c>
      <c r="LP153" s="36">
        <v>1</v>
      </c>
      <c r="LQ153" s="36">
        <v>1</v>
      </c>
      <c r="LR153" s="36">
        <v>0</v>
      </c>
      <c r="LS153" s="36">
        <v>1</v>
      </c>
      <c r="LT153" s="36">
        <v>1</v>
      </c>
      <c r="LU153" s="36">
        <v>1</v>
      </c>
      <c r="LV153" s="36">
        <v>1</v>
      </c>
      <c r="LW153" s="36">
        <v>1</v>
      </c>
      <c r="LX153" s="36">
        <v>1</v>
      </c>
      <c r="LY153" s="36">
        <v>0</v>
      </c>
      <c r="LZ153" s="36">
        <v>1</v>
      </c>
      <c r="MA153" s="36">
        <v>1</v>
      </c>
      <c r="MB153" s="36">
        <v>1</v>
      </c>
      <c r="MC153" s="36">
        <v>1</v>
      </c>
      <c r="MD153" s="36">
        <v>1</v>
      </c>
      <c r="ME153" s="36">
        <v>1</v>
      </c>
      <c r="MF153" s="36">
        <v>1</v>
      </c>
      <c r="MG153" s="36">
        <v>1</v>
      </c>
      <c r="MH153" s="36">
        <v>1</v>
      </c>
      <c r="MI153" s="36">
        <v>1</v>
      </c>
      <c r="MJ153" s="36">
        <v>1</v>
      </c>
      <c r="MK153" s="36">
        <v>1</v>
      </c>
      <c r="ML153" s="36">
        <v>1</v>
      </c>
      <c r="MM153" s="36">
        <v>1</v>
      </c>
      <c r="MN153" s="36">
        <v>1</v>
      </c>
      <c r="MO153" s="36">
        <v>1</v>
      </c>
      <c r="MP153" s="36">
        <v>1</v>
      </c>
      <c r="MQ153" s="36">
        <v>1</v>
      </c>
      <c r="MR153" s="36">
        <v>1</v>
      </c>
      <c r="MS153" s="36">
        <v>1</v>
      </c>
      <c r="MT153" s="36">
        <v>1</v>
      </c>
      <c r="MU153" s="36">
        <v>1</v>
      </c>
      <c r="MV153" s="36">
        <v>0</v>
      </c>
      <c r="MW153" s="36">
        <v>1</v>
      </c>
      <c r="MX153" s="36"/>
      <c r="MY153" s="37">
        <v>1</v>
      </c>
      <c r="MZ153" s="37">
        <v>1</v>
      </c>
      <c r="NA153" s="37">
        <v>1</v>
      </c>
      <c r="NB153" s="37">
        <v>1</v>
      </c>
      <c r="NC153" s="37">
        <v>1</v>
      </c>
      <c r="ND153" s="37">
        <v>0</v>
      </c>
      <c r="NE153" s="46">
        <v>0</v>
      </c>
      <c r="NF153" s="46">
        <v>0</v>
      </c>
      <c r="NG153" s="37">
        <v>1</v>
      </c>
      <c r="NH153" s="37">
        <v>1</v>
      </c>
      <c r="NI153" s="37">
        <v>1</v>
      </c>
      <c r="NJ153" s="37">
        <v>1</v>
      </c>
    </row>
    <row r="154" spans="1:374" x14ac:dyDescent="0.25">
      <c r="A154" s="2">
        <v>226</v>
      </c>
      <c r="B154" s="2" t="s">
        <v>114</v>
      </c>
      <c r="C154" s="31">
        <v>44168.622916666667</v>
      </c>
      <c r="D154" s="32" t="s">
        <v>249</v>
      </c>
      <c r="E154" s="32" t="s">
        <v>696</v>
      </c>
      <c r="F154" s="32" t="s">
        <v>697</v>
      </c>
      <c r="G154" s="32" t="s">
        <v>698</v>
      </c>
      <c r="H154" s="33" t="s">
        <v>156</v>
      </c>
      <c r="I154" s="33" t="s">
        <v>390</v>
      </c>
      <c r="J154" s="33" t="s">
        <v>699</v>
      </c>
      <c r="K154" s="33">
        <v>1</v>
      </c>
      <c r="L154" s="33">
        <v>148</v>
      </c>
      <c r="M154" s="33">
        <v>6</v>
      </c>
      <c r="N154" s="33"/>
      <c r="O154" s="33"/>
      <c r="P154" s="33"/>
      <c r="Q154" s="33"/>
      <c r="R154" s="33"/>
      <c r="S154" s="33">
        <v>4</v>
      </c>
      <c r="T154" s="33"/>
      <c r="U154" s="33"/>
      <c r="V154" s="33"/>
      <c r="W154" s="33"/>
      <c r="X154" s="33"/>
      <c r="Y154" s="33"/>
      <c r="Z154" s="33"/>
      <c r="AA154" s="33"/>
      <c r="AB154" s="33"/>
      <c r="AC154" s="33"/>
      <c r="AD154" s="33"/>
      <c r="AE154" s="33"/>
      <c r="AF154" s="33"/>
      <c r="AG154" s="33"/>
      <c r="AH154" s="33"/>
      <c r="AI154" s="33"/>
      <c r="AJ154" s="33"/>
      <c r="AK154" s="33"/>
      <c r="AL154" s="33"/>
      <c r="AM154" s="33"/>
      <c r="AN154" s="33"/>
      <c r="AO154" s="33"/>
      <c r="AP154" s="33"/>
      <c r="AQ154" s="33"/>
      <c r="AR154" s="33"/>
      <c r="AS154" s="33">
        <v>4</v>
      </c>
      <c r="AT154" s="33"/>
      <c r="AU154" s="33"/>
      <c r="AV154" s="33"/>
      <c r="AW154" s="33">
        <v>2</v>
      </c>
      <c r="AX154" s="33">
        <v>3</v>
      </c>
      <c r="AY154" s="33">
        <v>1</v>
      </c>
      <c r="AZ154" s="34">
        <v>1</v>
      </c>
      <c r="BA154" s="34">
        <v>1</v>
      </c>
      <c r="BB154" s="34">
        <v>0</v>
      </c>
      <c r="BC154" s="34">
        <v>0</v>
      </c>
      <c r="BD154" s="34">
        <v>0</v>
      </c>
      <c r="BE154" s="34">
        <v>0</v>
      </c>
      <c r="BF154" s="34">
        <v>1</v>
      </c>
      <c r="BG154" s="34">
        <v>0</v>
      </c>
      <c r="BH154" s="34">
        <v>0</v>
      </c>
      <c r="BI154" s="34">
        <v>0</v>
      </c>
      <c r="BJ154" s="34">
        <v>0</v>
      </c>
      <c r="BK154" s="34">
        <v>1</v>
      </c>
      <c r="BL154" s="34">
        <v>0</v>
      </c>
      <c r="BM154" s="34"/>
      <c r="BN154" s="34">
        <v>0</v>
      </c>
      <c r="BO154" s="34">
        <v>0</v>
      </c>
      <c r="BP154" s="34">
        <v>0</v>
      </c>
      <c r="BQ154" s="34">
        <v>0</v>
      </c>
      <c r="BR154" s="34">
        <v>0</v>
      </c>
      <c r="BS154" s="34">
        <v>0</v>
      </c>
      <c r="BT154" s="34">
        <v>0</v>
      </c>
      <c r="BU154" s="34">
        <v>0</v>
      </c>
      <c r="BV154" s="34">
        <v>0</v>
      </c>
      <c r="BW154" s="34">
        <v>0</v>
      </c>
      <c r="BX154" s="34">
        <v>0</v>
      </c>
      <c r="BY154" s="34">
        <v>0</v>
      </c>
      <c r="BZ154" s="34">
        <v>0</v>
      </c>
      <c r="CA154" s="34">
        <v>0</v>
      </c>
      <c r="CB154" s="34">
        <v>0</v>
      </c>
      <c r="CC154" s="34">
        <v>0</v>
      </c>
      <c r="CD154" s="34">
        <v>0</v>
      </c>
      <c r="CE154" s="34">
        <v>0</v>
      </c>
      <c r="CF154" s="34">
        <v>0</v>
      </c>
      <c r="CG154" s="34">
        <v>0</v>
      </c>
      <c r="CH154" s="34">
        <v>0</v>
      </c>
      <c r="CI154" s="34">
        <v>0</v>
      </c>
      <c r="CJ154" s="34">
        <v>0</v>
      </c>
      <c r="CK154" s="34">
        <v>0</v>
      </c>
      <c r="CL154" s="34">
        <v>0</v>
      </c>
      <c r="CM154" s="34">
        <v>0</v>
      </c>
      <c r="CN154" s="34">
        <v>0</v>
      </c>
      <c r="CO154" s="34">
        <v>0</v>
      </c>
      <c r="CP154" s="34">
        <v>0</v>
      </c>
      <c r="CQ154" s="34">
        <v>0</v>
      </c>
      <c r="CR154" s="34">
        <v>0</v>
      </c>
      <c r="CS154" s="34">
        <v>1</v>
      </c>
      <c r="CT154" s="34">
        <v>1</v>
      </c>
      <c r="CU154" s="34">
        <v>0</v>
      </c>
      <c r="CV154" s="34">
        <v>0</v>
      </c>
      <c r="CW154" s="34">
        <v>0</v>
      </c>
      <c r="CX154" s="34">
        <v>0</v>
      </c>
      <c r="CY154" s="34">
        <v>1</v>
      </c>
      <c r="CZ154" s="34">
        <v>0</v>
      </c>
      <c r="DA154" s="34">
        <v>1</v>
      </c>
      <c r="DB154" s="34"/>
      <c r="DC154" s="34">
        <v>0</v>
      </c>
      <c r="DD154" s="34">
        <v>0</v>
      </c>
      <c r="DE154" s="34">
        <v>0</v>
      </c>
      <c r="DF154" s="34">
        <v>0</v>
      </c>
      <c r="DG154" s="34">
        <v>0</v>
      </c>
      <c r="DH154" s="34"/>
      <c r="DI154" s="34"/>
      <c r="DJ154" s="34"/>
      <c r="DK154" s="34"/>
      <c r="DL154" s="34"/>
      <c r="DM154" s="34"/>
      <c r="DN154" s="34"/>
      <c r="DO154" s="34"/>
      <c r="DP154" s="34">
        <v>1</v>
      </c>
      <c r="DQ154" s="34">
        <v>1</v>
      </c>
      <c r="DR154" s="34">
        <v>1</v>
      </c>
      <c r="DS154" s="34">
        <v>0</v>
      </c>
      <c r="DT154" s="34">
        <v>0</v>
      </c>
      <c r="DU154" s="34">
        <v>0</v>
      </c>
      <c r="DV154" s="34">
        <v>0</v>
      </c>
      <c r="DW154" s="34">
        <v>0</v>
      </c>
      <c r="DX154" s="34">
        <v>0</v>
      </c>
      <c r="DY154" s="34">
        <v>0</v>
      </c>
      <c r="DZ154" s="34">
        <v>0</v>
      </c>
      <c r="EA154" s="34">
        <v>0</v>
      </c>
      <c r="EB154" s="34">
        <v>0</v>
      </c>
      <c r="EC154" s="34">
        <v>0</v>
      </c>
      <c r="ED154" s="34">
        <v>0</v>
      </c>
      <c r="EE154" s="34">
        <v>0</v>
      </c>
      <c r="EF154" s="34">
        <v>0</v>
      </c>
      <c r="EG154" s="34">
        <v>0</v>
      </c>
      <c r="EH154" s="34">
        <v>0</v>
      </c>
      <c r="EI154" s="34">
        <v>0</v>
      </c>
      <c r="EJ154" s="34">
        <v>0</v>
      </c>
      <c r="EK154" s="34">
        <v>0</v>
      </c>
      <c r="EL154" s="34">
        <v>0</v>
      </c>
      <c r="EM154" s="34"/>
      <c r="EN154" s="34">
        <v>0</v>
      </c>
      <c r="EO154" s="34">
        <v>0</v>
      </c>
      <c r="EP154" s="34">
        <v>0</v>
      </c>
      <c r="EQ154" s="34">
        <v>0</v>
      </c>
      <c r="ER154" s="34">
        <v>0</v>
      </c>
      <c r="ES154" s="34">
        <v>0</v>
      </c>
      <c r="ET154" s="34">
        <v>0</v>
      </c>
      <c r="EU154" s="34">
        <v>0</v>
      </c>
      <c r="EV154" s="34">
        <v>0</v>
      </c>
      <c r="EW154" s="34">
        <v>0</v>
      </c>
      <c r="EX154" s="34">
        <v>0</v>
      </c>
      <c r="EY154" s="34">
        <v>0</v>
      </c>
      <c r="EZ154" s="34">
        <v>0</v>
      </c>
      <c r="FA154" s="34">
        <v>1</v>
      </c>
      <c r="FB154" s="34">
        <v>1</v>
      </c>
      <c r="FC154" s="34">
        <v>0</v>
      </c>
      <c r="FD154" s="34">
        <v>0</v>
      </c>
      <c r="FE154" s="34">
        <v>0</v>
      </c>
      <c r="FF154" s="34">
        <v>0</v>
      </c>
      <c r="FG154" s="34">
        <v>1</v>
      </c>
      <c r="FH154" s="34">
        <v>0</v>
      </c>
      <c r="FI154" s="34">
        <v>1</v>
      </c>
      <c r="FJ154" s="34">
        <v>0</v>
      </c>
      <c r="FK154" s="34">
        <v>0</v>
      </c>
      <c r="FL154" s="34">
        <v>0</v>
      </c>
      <c r="FM154" s="34">
        <v>0</v>
      </c>
      <c r="FN154" s="34">
        <v>0</v>
      </c>
      <c r="FO154" s="34">
        <v>0</v>
      </c>
      <c r="FP154" s="34">
        <v>0</v>
      </c>
      <c r="FQ154" s="34">
        <v>0</v>
      </c>
      <c r="FR154" s="34">
        <v>0</v>
      </c>
      <c r="FS154" s="34">
        <v>0</v>
      </c>
      <c r="FT154" s="34">
        <v>0</v>
      </c>
      <c r="FU154" s="34">
        <v>0</v>
      </c>
      <c r="FV154" s="34">
        <v>0</v>
      </c>
      <c r="FW154" s="34">
        <v>1</v>
      </c>
      <c r="FX154" s="34">
        <v>1</v>
      </c>
      <c r="FY154" s="34">
        <v>1</v>
      </c>
      <c r="FZ154" s="34">
        <v>0</v>
      </c>
      <c r="GA154" s="34">
        <v>0</v>
      </c>
      <c r="GB154" s="34">
        <v>0</v>
      </c>
      <c r="GC154" s="34">
        <v>0</v>
      </c>
      <c r="GD154" s="34">
        <v>1</v>
      </c>
      <c r="GE154" s="34">
        <v>0</v>
      </c>
      <c r="GF154" s="34">
        <v>1</v>
      </c>
      <c r="GG154" s="34">
        <v>0</v>
      </c>
      <c r="GH154" s="34">
        <v>0</v>
      </c>
      <c r="GI154" s="34">
        <v>1</v>
      </c>
      <c r="GJ154" s="34">
        <v>0</v>
      </c>
      <c r="GK154" s="34">
        <v>0</v>
      </c>
      <c r="GL154" s="34">
        <v>0</v>
      </c>
      <c r="GM154" s="34">
        <v>0</v>
      </c>
      <c r="GN154" s="34">
        <v>0</v>
      </c>
      <c r="GO154" s="34">
        <v>0</v>
      </c>
      <c r="GP154" s="34">
        <v>0</v>
      </c>
      <c r="GQ154" s="34">
        <v>0</v>
      </c>
      <c r="GR154" s="34">
        <v>0</v>
      </c>
      <c r="GS154" s="34">
        <v>0</v>
      </c>
      <c r="GT154" s="34">
        <v>1</v>
      </c>
      <c r="GU154" s="34">
        <v>1</v>
      </c>
      <c r="GV154" s="34">
        <v>1</v>
      </c>
      <c r="GW154" s="34">
        <v>1</v>
      </c>
      <c r="GX154" s="34">
        <v>1</v>
      </c>
      <c r="GY154" s="34">
        <v>1</v>
      </c>
      <c r="GZ154" s="34">
        <v>1</v>
      </c>
      <c r="HA154" s="34">
        <v>1</v>
      </c>
      <c r="HB154" s="34">
        <v>1</v>
      </c>
      <c r="HC154" s="34">
        <v>1</v>
      </c>
      <c r="HD154" s="34">
        <v>0</v>
      </c>
      <c r="HE154" s="34">
        <v>0</v>
      </c>
      <c r="HF154" s="34">
        <v>0</v>
      </c>
      <c r="HG154" s="34">
        <v>1</v>
      </c>
      <c r="HH154" s="34">
        <v>0</v>
      </c>
      <c r="HI154" s="34">
        <v>0</v>
      </c>
      <c r="HJ154" s="34">
        <v>0</v>
      </c>
      <c r="HK154" s="34">
        <v>0</v>
      </c>
      <c r="HL154" s="34">
        <v>0</v>
      </c>
      <c r="HM154" s="34">
        <v>0</v>
      </c>
      <c r="HN154" s="34">
        <v>1</v>
      </c>
      <c r="HO154" s="34">
        <v>0</v>
      </c>
      <c r="HP154" s="34">
        <v>0</v>
      </c>
      <c r="HQ154" s="34">
        <v>0</v>
      </c>
      <c r="HR154" s="34">
        <v>0</v>
      </c>
      <c r="HS154" s="34">
        <v>0</v>
      </c>
      <c r="HT154" s="34">
        <v>0</v>
      </c>
      <c r="HU154" s="34">
        <v>0</v>
      </c>
      <c r="HV154" s="34">
        <v>0</v>
      </c>
      <c r="HW154" s="34">
        <v>0</v>
      </c>
      <c r="HX154" s="34">
        <v>1</v>
      </c>
      <c r="HY154" s="34">
        <v>0</v>
      </c>
      <c r="HZ154" s="34">
        <v>0</v>
      </c>
      <c r="IA154" s="34">
        <v>0</v>
      </c>
      <c r="IB154" s="34">
        <v>0</v>
      </c>
      <c r="IC154" s="34">
        <v>1</v>
      </c>
      <c r="ID154" s="34">
        <v>1</v>
      </c>
      <c r="IE154" s="34">
        <v>1</v>
      </c>
      <c r="IF154" s="34">
        <v>1</v>
      </c>
      <c r="IG154" s="34">
        <v>0</v>
      </c>
      <c r="IH154" s="34">
        <v>0</v>
      </c>
      <c r="II154" s="34">
        <v>0</v>
      </c>
      <c r="IJ154" s="34">
        <v>0</v>
      </c>
      <c r="IK154" s="34">
        <v>0</v>
      </c>
      <c r="IL154" s="34">
        <v>1</v>
      </c>
      <c r="IM154" s="34">
        <v>0</v>
      </c>
      <c r="IN154" s="34">
        <v>0</v>
      </c>
      <c r="IO154" s="34">
        <v>0</v>
      </c>
      <c r="IP154" s="34">
        <v>0</v>
      </c>
      <c r="IQ154" s="34">
        <v>1</v>
      </c>
      <c r="IR154" s="34">
        <v>0</v>
      </c>
      <c r="IS154" s="34">
        <v>0</v>
      </c>
      <c r="IT154" s="34">
        <v>0</v>
      </c>
      <c r="IU154" s="34">
        <v>0</v>
      </c>
      <c r="IV154" s="34">
        <v>0</v>
      </c>
      <c r="IW154" s="34">
        <v>0</v>
      </c>
      <c r="IX154" s="34">
        <v>0</v>
      </c>
      <c r="IY154" s="34">
        <v>0</v>
      </c>
      <c r="IZ154" s="34">
        <v>0</v>
      </c>
      <c r="JA154" s="34">
        <v>0</v>
      </c>
      <c r="JB154" s="34">
        <v>0</v>
      </c>
      <c r="JC154" s="34">
        <v>0</v>
      </c>
      <c r="JD154" s="34">
        <v>3</v>
      </c>
      <c r="JE154" s="34">
        <v>1</v>
      </c>
      <c r="JF154" s="34">
        <v>1</v>
      </c>
      <c r="JG154" s="34">
        <v>2</v>
      </c>
      <c r="JH154" s="46">
        <v>1</v>
      </c>
      <c r="JI154" s="46">
        <v>1</v>
      </c>
      <c r="JJ154" s="46">
        <v>1</v>
      </c>
      <c r="JK154" s="46">
        <v>2</v>
      </c>
      <c r="JL154" s="35">
        <v>1</v>
      </c>
      <c r="JM154" s="35">
        <v>1</v>
      </c>
      <c r="JN154" s="46">
        <v>1</v>
      </c>
      <c r="JO154" s="46">
        <v>2</v>
      </c>
      <c r="JP154" s="35">
        <v>1</v>
      </c>
      <c r="JQ154" s="35">
        <v>2</v>
      </c>
      <c r="JR154" s="46">
        <v>0</v>
      </c>
      <c r="JS154" s="35">
        <v>0</v>
      </c>
      <c r="JT154" s="35"/>
      <c r="JU154" s="35">
        <v>3</v>
      </c>
      <c r="JV154" s="35">
        <v>3</v>
      </c>
      <c r="JW154" s="35">
        <v>3</v>
      </c>
      <c r="JX154" s="35">
        <v>1</v>
      </c>
      <c r="JY154" s="35">
        <v>3</v>
      </c>
      <c r="JZ154" s="35">
        <v>1</v>
      </c>
      <c r="KA154" s="35">
        <v>3</v>
      </c>
      <c r="KB154" s="35">
        <v>1</v>
      </c>
      <c r="KC154" s="35">
        <v>0</v>
      </c>
      <c r="KD154" s="46">
        <v>1</v>
      </c>
      <c r="KE154" s="35">
        <v>1</v>
      </c>
      <c r="KF154" s="35">
        <v>1</v>
      </c>
      <c r="KG154" s="36">
        <v>1</v>
      </c>
      <c r="KH154" s="36">
        <v>2</v>
      </c>
      <c r="KI154" s="36">
        <v>1</v>
      </c>
      <c r="KJ154" s="36">
        <v>1</v>
      </c>
      <c r="KK154" s="36">
        <v>1</v>
      </c>
      <c r="KL154" s="36">
        <v>1</v>
      </c>
      <c r="KM154" s="36">
        <v>1</v>
      </c>
      <c r="KN154" s="36">
        <v>3</v>
      </c>
      <c r="KO154" s="36"/>
      <c r="KP154" s="36">
        <v>3</v>
      </c>
      <c r="KQ154" s="36">
        <v>1</v>
      </c>
      <c r="KR154" s="36">
        <v>1</v>
      </c>
      <c r="KS154" s="36">
        <v>1</v>
      </c>
      <c r="KT154" s="36">
        <v>1</v>
      </c>
      <c r="KU154" s="36">
        <v>0</v>
      </c>
      <c r="KV154" s="36">
        <v>3</v>
      </c>
      <c r="KW154" s="36">
        <v>0</v>
      </c>
      <c r="KX154" s="36">
        <v>3</v>
      </c>
      <c r="KY154" s="36">
        <v>0</v>
      </c>
      <c r="KZ154" s="36">
        <v>3</v>
      </c>
      <c r="LA154" s="36">
        <v>0</v>
      </c>
      <c r="LB154" s="36">
        <v>3</v>
      </c>
      <c r="LC154" s="36">
        <v>0</v>
      </c>
      <c r="LD154" s="36">
        <v>3</v>
      </c>
      <c r="LE154" s="36">
        <v>0</v>
      </c>
      <c r="LF154" s="36">
        <v>1</v>
      </c>
      <c r="LG154" s="36">
        <v>1</v>
      </c>
      <c r="LH154" s="36">
        <v>1</v>
      </c>
      <c r="LI154" s="36">
        <v>0</v>
      </c>
      <c r="LJ154" s="36">
        <v>1</v>
      </c>
      <c r="LK154" s="36">
        <v>0</v>
      </c>
      <c r="LL154" s="36">
        <v>1</v>
      </c>
      <c r="LM154" s="36">
        <v>1</v>
      </c>
      <c r="LN154" s="36">
        <v>1</v>
      </c>
      <c r="LO154" s="36">
        <v>1</v>
      </c>
      <c r="LP154" s="36">
        <v>1</v>
      </c>
      <c r="LQ154" s="36">
        <v>1</v>
      </c>
      <c r="LR154" s="36">
        <v>0</v>
      </c>
      <c r="LS154" s="36">
        <v>1</v>
      </c>
      <c r="LT154" s="36">
        <v>1</v>
      </c>
      <c r="LU154" s="36">
        <v>1</v>
      </c>
      <c r="LV154" s="36">
        <v>1</v>
      </c>
      <c r="LW154" s="36">
        <v>1</v>
      </c>
      <c r="LX154" s="36">
        <v>1</v>
      </c>
      <c r="LY154" s="36">
        <v>0</v>
      </c>
      <c r="LZ154" s="36">
        <v>1</v>
      </c>
      <c r="MA154" s="36">
        <v>1</v>
      </c>
      <c r="MB154" s="36">
        <v>1</v>
      </c>
      <c r="MC154" s="36">
        <v>1</v>
      </c>
      <c r="MD154" s="36">
        <v>1</v>
      </c>
      <c r="ME154" s="36">
        <v>1</v>
      </c>
      <c r="MF154" s="36">
        <v>1</v>
      </c>
      <c r="MG154" s="36">
        <v>2</v>
      </c>
      <c r="MH154" s="36">
        <v>2</v>
      </c>
      <c r="MI154" s="36">
        <v>1</v>
      </c>
      <c r="MJ154" s="36">
        <v>1</v>
      </c>
      <c r="MK154" s="36">
        <v>0</v>
      </c>
      <c r="ML154" s="36">
        <v>1</v>
      </c>
      <c r="MM154" s="36">
        <v>1</v>
      </c>
      <c r="MN154" s="36">
        <v>1</v>
      </c>
      <c r="MO154" s="36">
        <v>1</v>
      </c>
      <c r="MP154" s="36">
        <v>0</v>
      </c>
      <c r="MQ154" s="36">
        <v>1</v>
      </c>
      <c r="MR154" s="36">
        <v>1</v>
      </c>
      <c r="MS154" s="36">
        <v>0</v>
      </c>
      <c r="MT154" s="36">
        <v>0</v>
      </c>
      <c r="MU154" s="36">
        <v>1</v>
      </c>
      <c r="MV154" s="36">
        <v>0</v>
      </c>
      <c r="MW154" s="36">
        <v>1</v>
      </c>
      <c r="MX154" s="36"/>
      <c r="MY154" s="37">
        <v>1</v>
      </c>
      <c r="MZ154" s="37">
        <v>1</v>
      </c>
      <c r="NA154" s="37">
        <v>1</v>
      </c>
      <c r="NB154" s="37">
        <v>1</v>
      </c>
      <c r="NC154" s="37">
        <v>1</v>
      </c>
      <c r="ND154" s="37">
        <v>1</v>
      </c>
      <c r="NE154" s="46">
        <v>0</v>
      </c>
      <c r="NF154" s="46">
        <v>1</v>
      </c>
      <c r="NG154" s="37">
        <v>0</v>
      </c>
      <c r="NH154" s="37">
        <v>1</v>
      </c>
      <c r="NI154" s="37">
        <v>0</v>
      </c>
      <c r="NJ154" s="37">
        <v>0</v>
      </c>
    </row>
    <row r="155" spans="1:374" x14ac:dyDescent="0.25">
      <c r="A155" s="2">
        <v>227</v>
      </c>
      <c r="B155" s="2" t="s">
        <v>114</v>
      </c>
      <c r="C155" s="31">
        <v>44176.493750000001</v>
      </c>
      <c r="D155" s="32" t="s">
        <v>700</v>
      </c>
      <c r="E155" s="32" t="s">
        <v>701</v>
      </c>
      <c r="F155" s="32" t="s">
        <v>702</v>
      </c>
      <c r="G155" s="32" t="s">
        <v>703</v>
      </c>
      <c r="H155" s="33" t="s">
        <v>156</v>
      </c>
      <c r="I155" s="33" t="s">
        <v>291</v>
      </c>
      <c r="J155" s="33" t="s">
        <v>704</v>
      </c>
      <c r="K155" s="33">
        <v>1</v>
      </c>
      <c r="L155" s="33">
        <v>121</v>
      </c>
      <c r="M155" s="33">
        <v>6</v>
      </c>
      <c r="N155" s="33"/>
      <c r="O155" s="33"/>
      <c r="P155" s="33"/>
      <c r="Q155" s="33"/>
      <c r="R155" s="33"/>
      <c r="S155" s="33">
        <v>2</v>
      </c>
      <c r="T155" s="33"/>
      <c r="U155" s="33"/>
      <c r="V155" s="33"/>
      <c r="W155" s="33"/>
      <c r="X155" s="33"/>
      <c r="Y155" s="33"/>
      <c r="Z155" s="33"/>
      <c r="AA155" s="33"/>
      <c r="AB155" s="33"/>
      <c r="AC155" s="33"/>
      <c r="AD155" s="33"/>
      <c r="AE155" s="33"/>
      <c r="AF155" s="33"/>
      <c r="AG155" s="33"/>
      <c r="AH155" s="33"/>
      <c r="AI155" s="33"/>
      <c r="AJ155" s="33"/>
      <c r="AK155" s="33"/>
      <c r="AL155" s="33"/>
      <c r="AM155" s="33"/>
      <c r="AN155" s="33"/>
      <c r="AO155" s="33"/>
      <c r="AP155" s="33"/>
      <c r="AQ155" s="33">
        <v>1</v>
      </c>
      <c r="AR155" s="33"/>
      <c r="AS155" s="33"/>
      <c r="AT155" s="33"/>
      <c r="AU155" s="33"/>
      <c r="AV155" s="33"/>
      <c r="AW155" s="33">
        <v>2</v>
      </c>
      <c r="AX155" s="33">
        <v>1</v>
      </c>
      <c r="AY155" s="33">
        <v>0</v>
      </c>
      <c r="AZ155" s="34">
        <v>1</v>
      </c>
      <c r="BA155" s="34">
        <v>1</v>
      </c>
      <c r="BB155" s="34">
        <v>0</v>
      </c>
      <c r="BC155" s="34">
        <v>0</v>
      </c>
      <c r="BD155" s="34">
        <v>0</v>
      </c>
      <c r="BE155" s="34">
        <v>0</v>
      </c>
      <c r="BF155" s="34">
        <v>0</v>
      </c>
      <c r="BG155" s="34">
        <v>0</v>
      </c>
      <c r="BH155" s="34">
        <v>0</v>
      </c>
      <c r="BI155" s="34">
        <v>0</v>
      </c>
      <c r="BJ155" s="34">
        <v>0</v>
      </c>
      <c r="BK155" s="34">
        <v>0</v>
      </c>
      <c r="BL155" s="34">
        <v>1</v>
      </c>
      <c r="BM155" s="34"/>
      <c r="BN155" s="34">
        <v>0</v>
      </c>
      <c r="BO155" s="34">
        <v>0</v>
      </c>
      <c r="BP155" s="34">
        <v>0</v>
      </c>
      <c r="BQ155" s="34">
        <v>0</v>
      </c>
      <c r="BR155" s="34">
        <v>0</v>
      </c>
      <c r="BS155" s="34">
        <v>0</v>
      </c>
      <c r="BT155" s="34">
        <v>0</v>
      </c>
      <c r="BU155" s="34">
        <v>0</v>
      </c>
      <c r="BV155" s="34">
        <v>0</v>
      </c>
      <c r="BW155" s="34">
        <v>1</v>
      </c>
      <c r="BX155" s="34">
        <v>0</v>
      </c>
      <c r="BY155" s="34">
        <v>0</v>
      </c>
      <c r="BZ155" s="34">
        <v>0</v>
      </c>
      <c r="CA155" s="34">
        <v>0</v>
      </c>
      <c r="CB155" s="34">
        <v>0</v>
      </c>
      <c r="CC155" s="34">
        <v>1</v>
      </c>
      <c r="CD155" s="34">
        <v>0</v>
      </c>
      <c r="CE155" s="34">
        <v>0</v>
      </c>
      <c r="CF155" s="34">
        <v>0</v>
      </c>
      <c r="CG155" s="34">
        <v>0</v>
      </c>
      <c r="CH155" s="34">
        <v>1</v>
      </c>
      <c r="CI155" s="34">
        <v>0</v>
      </c>
      <c r="CJ155" s="34">
        <v>0</v>
      </c>
      <c r="CK155" s="34">
        <v>0</v>
      </c>
      <c r="CL155" s="34">
        <v>0</v>
      </c>
      <c r="CM155" s="34">
        <v>0</v>
      </c>
      <c r="CN155" s="34">
        <v>0</v>
      </c>
      <c r="CO155" s="34">
        <v>0</v>
      </c>
      <c r="CP155" s="34">
        <v>0</v>
      </c>
      <c r="CQ155" s="34">
        <v>0</v>
      </c>
      <c r="CR155" s="34">
        <v>0</v>
      </c>
      <c r="CS155" s="34">
        <v>0</v>
      </c>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v>1</v>
      </c>
      <c r="DQ155" s="34">
        <v>1</v>
      </c>
      <c r="DR155" s="34">
        <v>1</v>
      </c>
      <c r="DS155" s="34">
        <v>1</v>
      </c>
      <c r="DT155" s="34">
        <v>1</v>
      </c>
      <c r="DU155" s="34">
        <v>0</v>
      </c>
      <c r="DV155" s="34">
        <v>0</v>
      </c>
      <c r="DW155" s="34">
        <v>0</v>
      </c>
      <c r="DX155" s="34">
        <v>0</v>
      </c>
      <c r="DY155" s="34">
        <v>0</v>
      </c>
      <c r="DZ155" s="34">
        <v>1</v>
      </c>
      <c r="EA155" s="34">
        <v>0</v>
      </c>
      <c r="EB155" s="34">
        <v>0</v>
      </c>
      <c r="EC155" s="34">
        <v>0</v>
      </c>
      <c r="ED155" s="34">
        <v>0</v>
      </c>
      <c r="EE155" s="34">
        <v>0</v>
      </c>
      <c r="EF155" s="34">
        <v>0</v>
      </c>
      <c r="EG155" s="34">
        <v>0</v>
      </c>
      <c r="EH155" s="34">
        <v>0</v>
      </c>
      <c r="EI155" s="34">
        <v>0</v>
      </c>
      <c r="EJ155" s="34">
        <v>0</v>
      </c>
      <c r="EK155" s="34">
        <v>0</v>
      </c>
      <c r="EL155" s="34">
        <v>0</v>
      </c>
      <c r="EM155" s="34"/>
      <c r="EN155" s="34">
        <v>0</v>
      </c>
      <c r="EO155" s="34">
        <v>0</v>
      </c>
      <c r="EP155" s="34">
        <v>0</v>
      </c>
      <c r="EQ155" s="34">
        <v>0</v>
      </c>
      <c r="ER155" s="34">
        <v>0</v>
      </c>
      <c r="ES155" s="34">
        <v>0</v>
      </c>
      <c r="ET155" s="34">
        <v>0</v>
      </c>
      <c r="EU155" s="34">
        <v>0</v>
      </c>
      <c r="EV155" s="34">
        <v>0</v>
      </c>
      <c r="EW155" s="34">
        <v>0</v>
      </c>
      <c r="EX155" s="34">
        <v>0</v>
      </c>
      <c r="EY155" s="34">
        <v>0</v>
      </c>
      <c r="EZ155" s="34">
        <v>0</v>
      </c>
      <c r="FA155" s="34">
        <v>1</v>
      </c>
      <c r="FB155" s="34">
        <v>1</v>
      </c>
      <c r="FC155" s="34">
        <v>0</v>
      </c>
      <c r="FD155" s="34">
        <v>0</v>
      </c>
      <c r="FE155" s="34">
        <v>0</v>
      </c>
      <c r="FF155" s="34">
        <v>0</v>
      </c>
      <c r="FG155" s="34">
        <v>1</v>
      </c>
      <c r="FH155" s="34">
        <v>0</v>
      </c>
      <c r="FI155" s="34">
        <v>1</v>
      </c>
      <c r="FJ155" s="34">
        <v>0</v>
      </c>
      <c r="FK155" s="34">
        <v>0</v>
      </c>
      <c r="FL155" s="34">
        <v>0</v>
      </c>
      <c r="FM155" s="34">
        <v>0</v>
      </c>
      <c r="FN155" s="34">
        <v>0</v>
      </c>
      <c r="FO155" s="34">
        <v>0</v>
      </c>
      <c r="FP155" s="34">
        <v>0</v>
      </c>
      <c r="FQ155" s="34">
        <v>0</v>
      </c>
      <c r="FR155" s="34">
        <v>0</v>
      </c>
      <c r="FS155" s="34">
        <v>0</v>
      </c>
      <c r="FT155" s="34">
        <v>0</v>
      </c>
      <c r="FU155" s="34">
        <v>0</v>
      </c>
      <c r="FV155" s="34">
        <v>0</v>
      </c>
      <c r="FW155" s="34">
        <v>0</v>
      </c>
      <c r="FX155" s="34">
        <v>1</v>
      </c>
      <c r="FY155" s="34">
        <v>0</v>
      </c>
      <c r="FZ155" s="34">
        <v>0</v>
      </c>
      <c r="GA155" s="34">
        <v>0</v>
      </c>
      <c r="GB155" s="34">
        <v>0</v>
      </c>
      <c r="GC155" s="34">
        <v>0</v>
      </c>
      <c r="GD155" s="34">
        <v>1</v>
      </c>
      <c r="GE155" s="34">
        <v>0</v>
      </c>
      <c r="GF155" s="34">
        <v>0</v>
      </c>
      <c r="GG155" s="34">
        <v>0</v>
      </c>
      <c r="GH155" s="34">
        <v>0</v>
      </c>
      <c r="GI155" s="34">
        <v>0</v>
      </c>
      <c r="GJ155" s="34">
        <v>0</v>
      </c>
      <c r="GK155" s="34">
        <v>0</v>
      </c>
      <c r="GL155" s="34">
        <v>0</v>
      </c>
      <c r="GM155" s="34">
        <v>0</v>
      </c>
      <c r="GN155" s="34">
        <v>0</v>
      </c>
      <c r="GO155" s="34">
        <v>0</v>
      </c>
      <c r="GP155" s="34">
        <v>0</v>
      </c>
      <c r="GQ155" s="34">
        <v>0</v>
      </c>
      <c r="GR155" s="34">
        <v>0</v>
      </c>
      <c r="GS155" s="34">
        <v>0</v>
      </c>
      <c r="GT155" s="34">
        <v>1</v>
      </c>
      <c r="GU155" s="34">
        <v>1</v>
      </c>
      <c r="GV155" s="34">
        <v>1</v>
      </c>
      <c r="GW155" s="34">
        <v>1</v>
      </c>
      <c r="GX155" s="34">
        <v>1</v>
      </c>
      <c r="GY155" s="34">
        <v>1</v>
      </c>
      <c r="GZ155" s="34">
        <v>1</v>
      </c>
      <c r="HA155" s="34">
        <v>1</v>
      </c>
      <c r="HB155" s="34">
        <v>1</v>
      </c>
      <c r="HC155" s="34">
        <v>0</v>
      </c>
      <c r="HD155" s="34">
        <v>0</v>
      </c>
      <c r="HE155" s="34">
        <v>0</v>
      </c>
      <c r="HF155" s="34">
        <v>0</v>
      </c>
      <c r="HG155" s="34">
        <v>0</v>
      </c>
      <c r="HH155" s="34">
        <v>1</v>
      </c>
      <c r="HI155" s="34">
        <v>0</v>
      </c>
      <c r="HJ155" s="34">
        <v>0</v>
      </c>
      <c r="HK155" s="34">
        <v>0</v>
      </c>
      <c r="HL155" s="34">
        <v>0</v>
      </c>
      <c r="HM155" s="34">
        <v>0</v>
      </c>
      <c r="HN155" s="34">
        <v>0</v>
      </c>
      <c r="HO155" s="34">
        <v>0</v>
      </c>
      <c r="HP155" s="34">
        <v>0</v>
      </c>
      <c r="HQ155" s="34">
        <v>0</v>
      </c>
      <c r="HR155" s="34">
        <v>0</v>
      </c>
      <c r="HS155" s="34">
        <v>0</v>
      </c>
      <c r="HT155" s="34">
        <v>0</v>
      </c>
      <c r="HU155" s="34">
        <v>0</v>
      </c>
      <c r="HV155" s="34">
        <v>0</v>
      </c>
      <c r="HW155" s="34">
        <v>0</v>
      </c>
      <c r="HX155" s="34">
        <v>1</v>
      </c>
      <c r="HY155" s="34">
        <v>0</v>
      </c>
      <c r="HZ155" s="34">
        <v>0</v>
      </c>
      <c r="IA155" s="34">
        <v>0</v>
      </c>
      <c r="IB155" s="34">
        <v>0</v>
      </c>
      <c r="IC155" s="34">
        <v>1</v>
      </c>
      <c r="ID155" s="34">
        <v>1</v>
      </c>
      <c r="IE155" s="34">
        <v>2</v>
      </c>
      <c r="IF155" s="34">
        <v>1</v>
      </c>
      <c r="IG155" s="34">
        <v>0</v>
      </c>
      <c r="IH155" s="34">
        <v>0</v>
      </c>
      <c r="II155" s="34">
        <v>0</v>
      </c>
      <c r="IJ155" s="34">
        <v>0</v>
      </c>
      <c r="IK155" s="34">
        <v>0</v>
      </c>
      <c r="IL155" s="34">
        <v>1</v>
      </c>
      <c r="IM155" s="34">
        <v>0</v>
      </c>
      <c r="IN155" s="34">
        <v>1</v>
      </c>
      <c r="IO155" s="34">
        <v>0</v>
      </c>
      <c r="IP155" s="34">
        <v>0</v>
      </c>
      <c r="IQ155" s="34">
        <v>0</v>
      </c>
      <c r="IR155" s="34">
        <v>0</v>
      </c>
      <c r="IS155" s="34">
        <v>0</v>
      </c>
      <c r="IT155" s="34">
        <v>0</v>
      </c>
      <c r="IU155" s="34">
        <v>0</v>
      </c>
      <c r="IV155" s="34">
        <v>0</v>
      </c>
      <c r="IW155" s="34">
        <v>0</v>
      </c>
      <c r="IX155" s="34">
        <v>0</v>
      </c>
      <c r="IY155" s="34">
        <v>0</v>
      </c>
      <c r="IZ155" s="34">
        <v>0</v>
      </c>
      <c r="JA155" s="34">
        <v>0</v>
      </c>
      <c r="JB155" s="34">
        <v>0</v>
      </c>
      <c r="JC155" s="34">
        <v>1</v>
      </c>
      <c r="JD155" s="34">
        <v>1</v>
      </c>
      <c r="JE155" s="34">
        <v>3</v>
      </c>
      <c r="JF155" s="34">
        <v>3</v>
      </c>
      <c r="JG155" s="34">
        <v>3</v>
      </c>
      <c r="JH155" s="46">
        <v>1</v>
      </c>
      <c r="JI155" s="46">
        <v>2</v>
      </c>
      <c r="JJ155" s="46">
        <v>1</v>
      </c>
      <c r="JK155" s="46">
        <v>1</v>
      </c>
      <c r="JL155" s="35">
        <v>2</v>
      </c>
      <c r="JM155" s="35">
        <v>2</v>
      </c>
      <c r="JN155" s="46">
        <v>1</v>
      </c>
      <c r="JO155" s="46">
        <v>1</v>
      </c>
      <c r="JP155" s="35">
        <v>1</v>
      </c>
      <c r="JQ155" s="35">
        <v>1</v>
      </c>
      <c r="JR155" s="46">
        <v>1</v>
      </c>
      <c r="JS155" s="35">
        <v>0</v>
      </c>
      <c r="JT155" s="35">
        <v>3</v>
      </c>
      <c r="JU155" s="35">
        <v>3</v>
      </c>
      <c r="JV155" s="35">
        <v>1</v>
      </c>
      <c r="JW155" s="35">
        <v>1</v>
      </c>
      <c r="JX155" s="35">
        <v>1</v>
      </c>
      <c r="JY155" s="35">
        <v>1</v>
      </c>
      <c r="JZ155" s="35">
        <v>3</v>
      </c>
      <c r="KA155" s="35">
        <v>3</v>
      </c>
      <c r="KB155" s="35">
        <v>1</v>
      </c>
      <c r="KC155" s="35">
        <v>1</v>
      </c>
      <c r="KD155" s="46">
        <v>1</v>
      </c>
      <c r="KE155" s="35">
        <v>0</v>
      </c>
      <c r="KF155" s="35">
        <v>0</v>
      </c>
      <c r="KG155" s="36">
        <v>1</v>
      </c>
      <c r="KH155" s="36">
        <v>2</v>
      </c>
      <c r="KI155" s="36">
        <v>1</v>
      </c>
      <c r="KJ155" s="36">
        <v>1</v>
      </c>
      <c r="KK155" s="36">
        <v>2</v>
      </c>
      <c r="KL155" s="36">
        <v>2</v>
      </c>
      <c r="KM155" s="36">
        <v>2</v>
      </c>
      <c r="KN155" s="36">
        <v>2</v>
      </c>
      <c r="KO155" s="36"/>
      <c r="KP155" s="36">
        <v>3</v>
      </c>
      <c r="KQ155" s="36">
        <v>1</v>
      </c>
      <c r="KR155" s="36">
        <v>1</v>
      </c>
      <c r="KS155" s="36">
        <v>1</v>
      </c>
      <c r="KT155" s="36">
        <v>1</v>
      </c>
      <c r="KU155" s="36">
        <v>0</v>
      </c>
      <c r="KV155" s="36">
        <v>3</v>
      </c>
      <c r="KW155" s="36">
        <v>0</v>
      </c>
      <c r="KX155" s="36">
        <v>3</v>
      </c>
      <c r="KY155" s="36">
        <v>0</v>
      </c>
      <c r="KZ155" s="36">
        <v>3</v>
      </c>
      <c r="LA155" s="36">
        <v>0</v>
      </c>
      <c r="LB155" s="36">
        <v>2</v>
      </c>
      <c r="LC155" s="36">
        <v>0</v>
      </c>
      <c r="LD155" s="36">
        <v>1</v>
      </c>
      <c r="LE155" s="36">
        <v>0</v>
      </c>
      <c r="LF155" s="36">
        <v>1</v>
      </c>
      <c r="LG155" s="36">
        <v>1</v>
      </c>
      <c r="LH155" s="36">
        <v>1</v>
      </c>
      <c r="LI155" s="36">
        <v>0</v>
      </c>
      <c r="LJ155" s="36">
        <v>1</v>
      </c>
      <c r="LK155" s="36">
        <v>0</v>
      </c>
      <c r="LL155" s="36">
        <v>1</v>
      </c>
      <c r="LM155" s="36">
        <v>1</v>
      </c>
      <c r="LN155" s="36">
        <v>1</v>
      </c>
      <c r="LO155" s="36">
        <v>1</v>
      </c>
      <c r="LP155" s="36">
        <v>1</v>
      </c>
      <c r="LQ155" s="36">
        <v>1</v>
      </c>
      <c r="LR155" s="36">
        <v>0</v>
      </c>
      <c r="LS155" s="36">
        <v>1</v>
      </c>
      <c r="LT155" s="36">
        <v>1</v>
      </c>
      <c r="LU155" s="36">
        <v>1</v>
      </c>
      <c r="LV155" s="36">
        <v>1</v>
      </c>
      <c r="LW155" s="36">
        <v>1</v>
      </c>
      <c r="LX155" s="36">
        <v>1</v>
      </c>
      <c r="LY155" s="36">
        <v>0</v>
      </c>
      <c r="LZ155" s="36">
        <v>1</v>
      </c>
      <c r="MA155" s="36">
        <v>1</v>
      </c>
      <c r="MB155" s="36">
        <v>1</v>
      </c>
      <c r="MC155" s="36">
        <v>1</v>
      </c>
      <c r="MD155" s="36">
        <v>1</v>
      </c>
      <c r="ME155" s="36">
        <v>1</v>
      </c>
      <c r="MF155" s="36">
        <v>1</v>
      </c>
      <c r="MG155" s="36">
        <v>1</v>
      </c>
      <c r="MH155" s="36">
        <v>1</v>
      </c>
      <c r="MI155" s="36">
        <v>1</v>
      </c>
      <c r="MJ155" s="36">
        <v>1</v>
      </c>
      <c r="MK155" s="36">
        <v>1</v>
      </c>
      <c r="ML155" s="36">
        <v>3</v>
      </c>
      <c r="MM155" s="36">
        <v>1</v>
      </c>
      <c r="MN155" s="36">
        <v>1</v>
      </c>
      <c r="MO155" s="36">
        <v>1</v>
      </c>
      <c r="MP155" s="36">
        <v>0</v>
      </c>
      <c r="MQ155" s="36">
        <v>1</v>
      </c>
      <c r="MR155" s="36">
        <v>1</v>
      </c>
      <c r="MS155" s="36">
        <v>0</v>
      </c>
      <c r="MT155" s="36">
        <v>1</v>
      </c>
      <c r="MU155" s="36">
        <v>1</v>
      </c>
      <c r="MV155" s="36">
        <v>0</v>
      </c>
      <c r="MW155" s="36">
        <v>1</v>
      </c>
      <c r="MX155" s="36"/>
      <c r="MY155" s="37">
        <v>1</v>
      </c>
      <c r="MZ155" s="37">
        <v>1</v>
      </c>
      <c r="NA155" s="37">
        <v>1</v>
      </c>
      <c r="NB155" s="37">
        <v>1</v>
      </c>
      <c r="NC155" s="37">
        <v>1</v>
      </c>
      <c r="ND155" s="37">
        <v>1</v>
      </c>
      <c r="NE155" s="46">
        <v>1</v>
      </c>
      <c r="NF155" s="46">
        <v>1</v>
      </c>
      <c r="NG155" s="37">
        <v>0</v>
      </c>
      <c r="NH155" s="37">
        <v>1</v>
      </c>
      <c r="NI155" s="37">
        <v>1</v>
      </c>
      <c r="NJ155" s="37">
        <v>1</v>
      </c>
    </row>
    <row r="156" spans="1:374" x14ac:dyDescent="0.25">
      <c r="A156" s="2">
        <v>228</v>
      </c>
      <c r="B156" s="2" t="s">
        <v>114</v>
      </c>
      <c r="C156" s="31">
        <v>44180.558333333334</v>
      </c>
      <c r="D156" s="32" t="s">
        <v>705</v>
      </c>
      <c r="E156" s="32" t="s">
        <v>706</v>
      </c>
      <c r="F156" s="32" t="s">
        <v>707</v>
      </c>
      <c r="G156" s="32" t="s">
        <v>708</v>
      </c>
      <c r="H156" s="33" t="s">
        <v>170</v>
      </c>
      <c r="I156" s="33" t="s">
        <v>709</v>
      </c>
      <c r="J156" s="33" t="s">
        <v>710</v>
      </c>
      <c r="K156" s="33">
        <v>1</v>
      </c>
      <c r="L156" s="33">
        <v>8</v>
      </c>
      <c r="M156" s="33">
        <v>1</v>
      </c>
      <c r="N156" s="33">
        <v>2</v>
      </c>
      <c r="O156" s="33"/>
      <c r="P156" s="33"/>
      <c r="Q156" s="33"/>
      <c r="R156" s="33"/>
      <c r="S156" s="33"/>
      <c r="T156" s="33"/>
      <c r="U156" s="33"/>
      <c r="V156" s="33"/>
      <c r="W156" s="33">
        <v>1</v>
      </c>
      <c r="X156" s="33"/>
      <c r="Y156" s="33"/>
      <c r="Z156" s="33"/>
      <c r="AA156" s="33"/>
      <c r="AB156" s="33"/>
      <c r="AC156" s="33"/>
      <c r="AD156" s="33"/>
      <c r="AE156" s="33"/>
      <c r="AF156" s="33"/>
      <c r="AG156" s="33"/>
      <c r="AH156" s="33"/>
      <c r="AI156" s="33"/>
      <c r="AJ156" s="33"/>
      <c r="AK156" s="33"/>
      <c r="AL156" s="33"/>
      <c r="AM156" s="33"/>
      <c r="AN156" s="33"/>
      <c r="AO156" s="33"/>
      <c r="AP156" s="33"/>
      <c r="AQ156" s="33"/>
      <c r="AR156" s="33"/>
      <c r="AS156" s="33"/>
      <c r="AT156" s="33"/>
      <c r="AU156" s="33"/>
      <c r="AV156" s="33"/>
      <c r="AW156" s="33">
        <v>2</v>
      </c>
      <c r="AX156" s="33">
        <v>2</v>
      </c>
      <c r="AY156" s="33">
        <v>1</v>
      </c>
      <c r="AZ156" s="34">
        <v>1</v>
      </c>
      <c r="BA156" s="34">
        <v>0</v>
      </c>
      <c r="BB156" s="34">
        <v>0</v>
      </c>
      <c r="BC156" s="34">
        <v>0</v>
      </c>
      <c r="BD156" s="34">
        <v>0</v>
      </c>
      <c r="BE156" s="34">
        <v>1</v>
      </c>
      <c r="BF156" s="34">
        <v>0</v>
      </c>
      <c r="BG156" s="34">
        <v>0</v>
      </c>
      <c r="BH156" s="34">
        <v>0</v>
      </c>
      <c r="BI156" s="34">
        <v>0</v>
      </c>
      <c r="BJ156" s="34">
        <v>1</v>
      </c>
      <c r="BK156" s="34">
        <v>0</v>
      </c>
      <c r="BL156" s="34">
        <v>0</v>
      </c>
      <c r="BM156" s="34"/>
      <c r="BN156" s="34">
        <v>0</v>
      </c>
      <c r="BO156" s="34">
        <v>0</v>
      </c>
      <c r="BP156" s="34">
        <v>0</v>
      </c>
      <c r="BQ156" s="34">
        <v>0</v>
      </c>
      <c r="BR156" s="34">
        <v>0</v>
      </c>
      <c r="BS156" s="34">
        <v>0</v>
      </c>
      <c r="BT156" s="34">
        <v>0</v>
      </c>
      <c r="BU156" s="34">
        <v>0</v>
      </c>
      <c r="BV156" s="34">
        <v>0</v>
      </c>
      <c r="BW156" s="34">
        <v>1</v>
      </c>
      <c r="BX156" s="34">
        <v>0</v>
      </c>
      <c r="BY156" s="34">
        <v>0</v>
      </c>
      <c r="BZ156" s="34">
        <v>0</v>
      </c>
      <c r="CA156" s="34">
        <v>0</v>
      </c>
      <c r="CB156" s="34">
        <v>0</v>
      </c>
      <c r="CC156" s="34">
        <v>1</v>
      </c>
      <c r="CD156" s="34">
        <v>0</v>
      </c>
      <c r="CE156" s="34">
        <v>1</v>
      </c>
      <c r="CF156" s="34">
        <v>0</v>
      </c>
      <c r="CG156" s="34">
        <v>0</v>
      </c>
      <c r="CH156" s="34">
        <v>0</v>
      </c>
      <c r="CI156" s="34">
        <v>0</v>
      </c>
      <c r="CJ156" s="34">
        <v>0</v>
      </c>
      <c r="CK156" s="34">
        <v>0</v>
      </c>
      <c r="CL156" s="34">
        <v>0</v>
      </c>
      <c r="CM156" s="34">
        <v>0</v>
      </c>
      <c r="CN156" s="34">
        <v>0</v>
      </c>
      <c r="CO156" s="34">
        <v>0</v>
      </c>
      <c r="CP156" s="34">
        <v>0</v>
      </c>
      <c r="CQ156" s="34">
        <v>0</v>
      </c>
      <c r="CR156" s="34">
        <v>0</v>
      </c>
      <c r="CS156" s="34">
        <v>1</v>
      </c>
      <c r="CT156" s="34">
        <v>0</v>
      </c>
      <c r="CU156" s="34">
        <v>0</v>
      </c>
      <c r="CV156" s="34">
        <v>0</v>
      </c>
      <c r="CW156" s="34">
        <v>0</v>
      </c>
      <c r="CX156" s="34">
        <v>0</v>
      </c>
      <c r="CY156" s="34">
        <v>1</v>
      </c>
      <c r="CZ156" s="34">
        <v>0</v>
      </c>
      <c r="DA156" s="34">
        <v>1</v>
      </c>
      <c r="DB156" s="34"/>
      <c r="DC156" s="34">
        <v>0</v>
      </c>
      <c r="DD156" s="34">
        <v>0</v>
      </c>
      <c r="DE156" s="34">
        <v>0</v>
      </c>
      <c r="DF156" s="34">
        <v>0</v>
      </c>
      <c r="DG156" s="34">
        <v>0</v>
      </c>
      <c r="DH156" s="34"/>
      <c r="DI156" s="34"/>
      <c r="DJ156" s="34"/>
      <c r="DK156" s="34"/>
      <c r="DL156" s="34"/>
      <c r="DM156" s="34"/>
      <c r="DN156" s="34"/>
      <c r="DO156" s="34"/>
      <c r="DP156" s="34">
        <v>1</v>
      </c>
      <c r="DQ156" s="34">
        <v>1</v>
      </c>
      <c r="DR156" s="34">
        <v>1</v>
      </c>
      <c r="DS156" s="34">
        <v>1</v>
      </c>
      <c r="DT156" s="34">
        <v>0</v>
      </c>
      <c r="DU156" s="34">
        <v>0</v>
      </c>
      <c r="DV156" s="34">
        <v>1</v>
      </c>
      <c r="DW156" s="34">
        <v>0</v>
      </c>
      <c r="DX156" s="34">
        <v>0</v>
      </c>
      <c r="DY156" s="34">
        <v>0</v>
      </c>
      <c r="DZ156" s="34">
        <v>1</v>
      </c>
      <c r="EA156" s="34">
        <v>0</v>
      </c>
      <c r="EB156" s="34">
        <v>0</v>
      </c>
      <c r="EC156" s="34">
        <v>0</v>
      </c>
      <c r="ED156" s="34">
        <v>0</v>
      </c>
      <c r="EE156" s="34">
        <v>0</v>
      </c>
      <c r="EF156" s="34">
        <v>0</v>
      </c>
      <c r="EG156" s="34">
        <v>0</v>
      </c>
      <c r="EH156" s="34">
        <v>0</v>
      </c>
      <c r="EI156" s="34">
        <v>0</v>
      </c>
      <c r="EJ156" s="34">
        <v>0</v>
      </c>
      <c r="EK156" s="34">
        <v>0</v>
      </c>
      <c r="EL156" s="34">
        <v>0</v>
      </c>
      <c r="EM156" s="34"/>
      <c r="EN156" s="34">
        <v>0</v>
      </c>
      <c r="EO156" s="34">
        <v>0</v>
      </c>
      <c r="EP156" s="34">
        <v>0</v>
      </c>
      <c r="EQ156" s="34">
        <v>0</v>
      </c>
      <c r="ER156" s="34">
        <v>0</v>
      </c>
      <c r="ES156" s="34">
        <v>0</v>
      </c>
      <c r="ET156" s="34">
        <v>0</v>
      </c>
      <c r="EU156" s="34">
        <v>0</v>
      </c>
      <c r="EV156" s="34">
        <v>0</v>
      </c>
      <c r="EW156" s="34">
        <v>0</v>
      </c>
      <c r="EX156" s="34">
        <v>0</v>
      </c>
      <c r="EY156" s="34">
        <v>0</v>
      </c>
      <c r="EZ156" s="34">
        <v>0</v>
      </c>
      <c r="FA156" s="34">
        <v>1</v>
      </c>
      <c r="FB156" s="34">
        <v>0</v>
      </c>
      <c r="FC156" s="34">
        <v>0</v>
      </c>
      <c r="FD156" s="34">
        <v>0</v>
      </c>
      <c r="FE156" s="34">
        <v>0</v>
      </c>
      <c r="FF156" s="34">
        <v>1</v>
      </c>
      <c r="FG156" s="34">
        <v>1</v>
      </c>
      <c r="FH156" s="34">
        <v>0</v>
      </c>
      <c r="FI156" s="34">
        <v>1</v>
      </c>
      <c r="FJ156" s="34">
        <v>0</v>
      </c>
      <c r="FK156" s="34">
        <v>0</v>
      </c>
      <c r="FL156" s="34">
        <v>1</v>
      </c>
      <c r="FM156" s="34">
        <v>0</v>
      </c>
      <c r="FN156" s="34">
        <v>0</v>
      </c>
      <c r="FO156" s="34">
        <v>0</v>
      </c>
      <c r="FP156" s="34">
        <v>0</v>
      </c>
      <c r="FQ156" s="34">
        <v>0</v>
      </c>
      <c r="FR156" s="34">
        <v>0</v>
      </c>
      <c r="FS156" s="34">
        <v>0</v>
      </c>
      <c r="FT156" s="34">
        <v>0</v>
      </c>
      <c r="FU156" s="34">
        <v>0</v>
      </c>
      <c r="FV156" s="34">
        <v>0</v>
      </c>
      <c r="FW156" s="34">
        <v>1</v>
      </c>
      <c r="FX156" s="34">
        <v>1</v>
      </c>
      <c r="FY156" s="34">
        <v>1</v>
      </c>
      <c r="FZ156" s="34">
        <v>1</v>
      </c>
      <c r="GA156" s="34">
        <v>1</v>
      </c>
      <c r="GB156" s="34">
        <v>1</v>
      </c>
      <c r="GC156" s="34">
        <v>1</v>
      </c>
      <c r="GD156" s="34">
        <v>1</v>
      </c>
      <c r="GE156" s="34">
        <v>1</v>
      </c>
      <c r="GF156" s="34">
        <v>1</v>
      </c>
      <c r="GG156" s="34">
        <v>0</v>
      </c>
      <c r="GH156" s="34">
        <v>1</v>
      </c>
      <c r="GI156" s="34">
        <v>1</v>
      </c>
      <c r="GJ156" s="34">
        <v>1</v>
      </c>
      <c r="GK156" s="34">
        <v>0</v>
      </c>
      <c r="GL156" s="34">
        <v>0</v>
      </c>
      <c r="GM156" s="34">
        <v>0</v>
      </c>
      <c r="GN156" s="34">
        <v>0</v>
      </c>
      <c r="GO156" s="34">
        <v>0</v>
      </c>
      <c r="GP156" s="34">
        <v>0</v>
      </c>
      <c r="GQ156" s="34">
        <v>0</v>
      </c>
      <c r="GR156" s="34">
        <v>0</v>
      </c>
      <c r="GS156" s="34">
        <v>0</v>
      </c>
      <c r="GT156" s="34">
        <v>1</v>
      </c>
      <c r="GU156" s="34">
        <v>1</v>
      </c>
      <c r="GV156" s="34">
        <v>1</v>
      </c>
      <c r="GW156" s="34">
        <v>1</v>
      </c>
      <c r="GX156" s="34">
        <v>1</v>
      </c>
      <c r="GY156" s="34">
        <v>1</v>
      </c>
      <c r="GZ156" s="34">
        <v>1</v>
      </c>
      <c r="HA156" s="34">
        <v>1</v>
      </c>
      <c r="HB156" s="34">
        <v>0</v>
      </c>
      <c r="HC156" s="34">
        <v>0</v>
      </c>
      <c r="HD156" s="34">
        <v>0</v>
      </c>
      <c r="HE156" s="34">
        <v>0</v>
      </c>
      <c r="HF156" s="34">
        <v>0</v>
      </c>
      <c r="HG156" s="34">
        <v>0</v>
      </c>
      <c r="HH156" s="34">
        <v>0</v>
      </c>
      <c r="HI156" s="34">
        <v>0</v>
      </c>
      <c r="HJ156" s="34">
        <v>0</v>
      </c>
      <c r="HK156" s="34">
        <v>0</v>
      </c>
      <c r="HL156" s="34">
        <v>0</v>
      </c>
      <c r="HM156" s="34">
        <v>0</v>
      </c>
      <c r="HN156" s="34">
        <v>0</v>
      </c>
      <c r="HO156" s="34">
        <v>0</v>
      </c>
      <c r="HP156" s="34">
        <v>0</v>
      </c>
      <c r="HQ156" s="34">
        <v>0</v>
      </c>
      <c r="HR156" s="34">
        <v>0</v>
      </c>
      <c r="HS156" s="34">
        <v>0</v>
      </c>
      <c r="HT156" s="34">
        <v>0</v>
      </c>
      <c r="HU156" s="34">
        <v>0</v>
      </c>
      <c r="HV156" s="34">
        <v>0</v>
      </c>
      <c r="HW156" s="34">
        <v>0</v>
      </c>
      <c r="HX156" s="34">
        <v>1</v>
      </c>
      <c r="HY156" s="34">
        <v>0</v>
      </c>
      <c r="HZ156" s="34">
        <v>1</v>
      </c>
      <c r="IA156" s="34">
        <v>0</v>
      </c>
      <c r="IB156" s="34">
        <v>0</v>
      </c>
      <c r="IC156" s="34">
        <v>1</v>
      </c>
      <c r="ID156" s="34">
        <v>1</v>
      </c>
      <c r="IE156" s="34">
        <v>1</v>
      </c>
      <c r="IF156" s="34">
        <v>1</v>
      </c>
      <c r="IG156" s="34">
        <v>0</v>
      </c>
      <c r="IH156" s="34">
        <v>0</v>
      </c>
      <c r="II156" s="34">
        <v>0</v>
      </c>
      <c r="IJ156" s="34">
        <v>0</v>
      </c>
      <c r="IK156" s="34">
        <v>1</v>
      </c>
      <c r="IL156" s="34">
        <v>1</v>
      </c>
      <c r="IM156" s="34">
        <v>0</v>
      </c>
      <c r="IN156" s="34">
        <v>1</v>
      </c>
      <c r="IO156" s="34">
        <v>0</v>
      </c>
      <c r="IP156" s="34">
        <v>0</v>
      </c>
      <c r="IQ156" s="34">
        <v>0</v>
      </c>
      <c r="IR156" s="34">
        <v>0</v>
      </c>
      <c r="IS156" s="34">
        <v>0</v>
      </c>
      <c r="IT156" s="34">
        <v>0</v>
      </c>
      <c r="IU156" s="34">
        <v>0</v>
      </c>
      <c r="IV156" s="34">
        <v>0</v>
      </c>
      <c r="IW156" s="34">
        <v>0</v>
      </c>
      <c r="IX156" s="34">
        <v>0</v>
      </c>
      <c r="IY156" s="34">
        <v>0</v>
      </c>
      <c r="IZ156" s="34">
        <v>0</v>
      </c>
      <c r="JA156" s="34">
        <v>0</v>
      </c>
      <c r="JB156" s="34">
        <v>1</v>
      </c>
      <c r="JC156" s="34">
        <v>0</v>
      </c>
      <c r="JD156" s="34">
        <v>1</v>
      </c>
      <c r="JE156" s="34">
        <v>1</v>
      </c>
      <c r="JF156" s="34">
        <v>1</v>
      </c>
      <c r="JG156" s="34">
        <v>1</v>
      </c>
      <c r="JH156" s="46">
        <v>2</v>
      </c>
      <c r="JI156" s="46">
        <v>1</v>
      </c>
      <c r="JJ156" s="46">
        <v>2</v>
      </c>
      <c r="JK156" s="46">
        <v>1</v>
      </c>
      <c r="JL156" s="35">
        <v>1</v>
      </c>
      <c r="JM156" s="35">
        <v>1</v>
      </c>
      <c r="JN156" s="46">
        <v>1</v>
      </c>
      <c r="JO156" s="46">
        <v>2</v>
      </c>
      <c r="JP156" s="35">
        <v>1</v>
      </c>
      <c r="JQ156" s="35">
        <v>1</v>
      </c>
      <c r="JR156" s="46">
        <v>1</v>
      </c>
      <c r="JS156" s="35">
        <v>0</v>
      </c>
      <c r="JT156" s="35">
        <v>2</v>
      </c>
      <c r="JU156" s="35">
        <v>3</v>
      </c>
      <c r="JV156" s="35">
        <v>1</v>
      </c>
      <c r="JW156" s="35">
        <v>1</v>
      </c>
      <c r="JX156" s="35">
        <v>3</v>
      </c>
      <c r="JY156" s="35">
        <v>3</v>
      </c>
      <c r="JZ156" s="35">
        <v>3</v>
      </c>
      <c r="KA156" s="35">
        <v>3</v>
      </c>
      <c r="KB156" s="35">
        <v>1</v>
      </c>
      <c r="KC156" s="35">
        <v>0</v>
      </c>
      <c r="KD156" s="46">
        <v>1</v>
      </c>
      <c r="KE156" s="35">
        <v>1</v>
      </c>
      <c r="KF156" s="35">
        <v>1</v>
      </c>
      <c r="KG156" s="36">
        <v>1</v>
      </c>
      <c r="KH156" s="36">
        <v>1</v>
      </c>
      <c r="KI156" s="36">
        <v>1</v>
      </c>
      <c r="KJ156" s="36">
        <v>1</v>
      </c>
      <c r="KK156" s="36">
        <v>1</v>
      </c>
      <c r="KL156" s="36">
        <v>1</v>
      </c>
      <c r="KM156" s="36">
        <v>1</v>
      </c>
      <c r="KN156" s="36">
        <v>1</v>
      </c>
      <c r="KO156" s="36"/>
      <c r="KP156" s="36">
        <v>3</v>
      </c>
      <c r="KQ156" s="36">
        <v>3</v>
      </c>
      <c r="KR156" s="36">
        <v>3</v>
      </c>
      <c r="KS156" s="36">
        <v>3</v>
      </c>
      <c r="KT156" s="36">
        <v>3</v>
      </c>
      <c r="KU156" s="36">
        <v>0</v>
      </c>
      <c r="KV156" s="36">
        <v>3</v>
      </c>
      <c r="KW156" s="36">
        <v>0</v>
      </c>
      <c r="KX156" s="36">
        <v>3</v>
      </c>
      <c r="KY156" s="36">
        <v>0</v>
      </c>
      <c r="KZ156" s="36">
        <v>3</v>
      </c>
      <c r="LA156" s="36">
        <v>0</v>
      </c>
      <c r="LB156" s="36">
        <v>3</v>
      </c>
      <c r="LC156" s="36">
        <v>0</v>
      </c>
      <c r="LD156" s="36">
        <v>3</v>
      </c>
      <c r="LE156" s="36">
        <v>0</v>
      </c>
      <c r="LF156" s="36">
        <v>1</v>
      </c>
      <c r="LG156" s="36">
        <v>1</v>
      </c>
      <c r="LH156" s="36">
        <v>1</v>
      </c>
      <c r="LI156" s="36">
        <v>0</v>
      </c>
      <c r="LJ156" s="36">
        <v>1</v>
      </c>
      <c r="LK156" s="36">
        <v>0</v>
      </c>
      <c r="LL156" s="36">
        <v>1</v>
      </c>
      <c r="LM156" s="36">
        <v>1</v>
      </c>
      <c r="LN156" s="36">
        <v>1</v>
      </c>
      <c r="LO156" s="36">
        <v>1</v>
      </c>
      <c r="LP156" s="36">
        <v>1</v>
      </c>
      <c r="LQ156" s="36">
        <v>0</v>
      </c>
      <c r="LR156" s="36">
        <v>0</v>
      </c>
      <c r="LS156" s="36">
        <v>1</v>
      </c>
      <c r="LT156" s="36">
        <v>1</v>
      </c>
      <c r="LU156" s="36">
        <v>1</v>
      </c>
      <c r="LV156" s="36">
        <v>1</v>
      </c>
      <c r="LW156" s="36">
        <v>1</v>
      </c>
      <c r="LX156" s="36">
        <v>1</v>
      </c>
      <c r="LY156" s="36">
        <v>0</v>
      </c>
      <c r="LZ156" s="36">
        <v>1</v>
      </c>
      <c r="MA156" s="36">
        <v>1</v>
      </c>
      <c r="MB156" s="36">
        <v>3</v>
      </c>
      <c r="MC156" s="36">
        <v>1</v>
      </c>
      <c r="MD156" s="36">
        <v>1</v>
      </c>
      <c r="ME156" s="36">
        <v>1</v>
      </c>
      <c r="MF156" s="36">
        <v>1</v>
      </c>
      <c r="MG156" s="36">
        <v>1</v>
      </c>
      <c r="MH156" s="36">
        <v>1</v>
      </c>
      <c r="MI156" s="36">
        <v>1</v>
      </c>
      <c r="MJ156" s="36">
        <v>1</v>
      </c>
      <c r="MK156" s="36">
        <v>1</v>
      </c>
      <c r="ML156" s="36">
        <v>1</v>
      </c>
      <c r="MM156" s="36">
        <v>1</v>
      </c>
      <c r="MN156" s="36">
        <v>1</v>
      </c>
      <c r="MO156" s="36">
        <v>1</v>
      </c>
      <c r="MP156" s="36">
        <v>0</v>
      </c>
      <c r="MQ156" s="36">
        <v>1</v>
      </c>
      <c r="MR156" s="36">
        <v>1</v>
      </c>
      <c r="MS156" s="36">
        <v>1</v>
      </c>
      <c r="MT156" s="36">
        <v>1</v>
      </c>
      <c r="MU156" s="36">
        <v>1</v>
      </c>
      <c r="MV156" s="36">
        <v>0</v>
      </c>
      <c r="MW156" s="36">
        <v>1</v>
      </c>
      <c r="MX156" s="36"/>
      <c r="MY156" s="37">
        <v>1</v>
      </c>
      <c r="MZ156" s="37">
        <v>1</v>
      </c>
      <c r="NA156" s="37">
        <v>1</v>
      </c>
      <c r="NB156" s="37">
        <v>1</v>
      </c>
      <c r="NC156" s="37">
        <v>1</v>
      </c>
      <c r="ND156" s="37">
        <v>0</v>
      </c>
      <c r="NE156" s="46">
        <v>0</v>
      </c>
      <c r="NF156" s="46">
        <v>0</v>
      </c>
      <c r="NG156" s="37">
        <v>1</v>
      </c>
      <c r="NH156" s="37">
        <v>1</v>
      </c>
      <c r="NI156" s="37">
        <v>1</v>
      </c>
      <c r="NJ156" s="37">
        <v>1</v>
      </c>
    </row>
    <row r="157" spans="1:374" x14ac:dyDescent="0.25">
      <c r="A157" s="2">
        <v>229</v>
      </c>
      <c r="B157" s="2" t="s">
        <v>114</v>
      </c>
      <c r="C157" s="31">
        <v>44180.571527777778</v>
      </c>
      <c r="D157" s="32" t="s">
        <v>705</v>
      </c>
      <c r="E157" s="32" t="s">
        <v>711</v>
      </c>
      <c r="F157" s="32" t="s">
        <v>707</v>
      </c>
      <c r="G157" s="32" t="s">
        <v>712</v>
      </c>
      <c r="H157" s="33" t="s">
        <v>170</v>
      </c>
      <c r="I157" s="33" t="s">
        <v>468</v>
      </c>
      <c r="J157" s="33" t="s">
        <v>713</v>
      </c>
      <c r="K157" s="33">
        <v>1</v>
      </c>
      <c r="L157" s="33">
        <v>4</v>
      </c>
      <c r="M157" s="33">
        <v>1</v>
      </c>
      <c r="N157" s="33">
        <v>3</v>
      </c>
      <c r="O157" s="33"/>
      <c r="P157" s="33"/>
      <c r="Q157" s="33"/>
      <c r="R157" s="33"/>
      <c r="S157" s="33"/>
      <c r="T157" s="33"/>
      <c r="U157" s="33">
        <v>4</v>
      </c>
      <c r="V157" s="33"/>
      <c r="W157" s="33"/>
      <c r="X157" s="33"/>
      <c r="Y157" s="33"/>
      <c r="Z157" s="33"/>
      <c r="AA157" s="33"/>
      <c r="AB157" s="33"/>
      <c r="AC157" s="33"/>
      <c r="AD157" s="33"/>
      <c r="AE157" s="33"/>
      <c r="AF157" s="33"/>
      <c r="AG157" s="33"/>
      <c r="AH157" s="33"/>
      <c r="AI157" s="33"/>
      <c r="AJ157" s="33"/>
      <c r="AK157" s="33"/>
      <c r="AL157" s="33"/>
      <c r="AM157" s="33"/>
      <c r="AN157" s="33"/>
      <c r="AO157" s="33"/>
      <c r="AP157" s="33"/>
      <c r="AQ157" s="33"/>
      <c r="AR157" s="33"/>
      <c r="AS157" s="33"/>
      <c r="AT157" s="33"/>
      <c r="AU157" s="33"/>
      <c r="AV157" s="33"/>
      <c r="AW157" s="33">
        <v>2</v>
      </c>
      <c r="AX157" s="33">
        <v>1</v>
      </c>
      <c r="AY157" s="33">
        <v>1</v>
      </c>
      <c r="AZ157" s="34">
        <v>1</v>
      </c>
      <c r="BA157" s="34">
        <v>1</v>
      </c>
      <c r="BB157" s="34">
        <v>0</v>
      </c>
      <c r="BC157" s="34">
        <v>0</v>
      </c>
      <c r="BD157" s="34">
        <v>0</v>
      </c>
      <c r="BE157" s="34">
        <v>0</v>
      </c>
      <c r="BF157" s="34">
        <v>0</v>
      </c>
      <c r="BG157" s="34">
        <v>0</v>
      </c>
      <c r="BH157" s="34">
        <v>0</v>
      </c>
      <c r="BI157" s="34">
        <v>0</v>
      </c>
      <c r="BJ157" s="34">
        <v>0</v>
      </c>
      <c r="BK157" s="34">
        <v>1</v>
      </c>
      <c r="BL157" s="34">
        <v>0</v>
      </c>
      <c r="BM157" s="34"/>
      <c r="BN157" s="34">
        <v>0</v>
      </c>
      <c r="BO157" s="34">
        <v>0</v>
      </c>
      <c r="BP157" s="34">
        <v>0</v>
      </c>
      <c r="BQ157" s="34">
        <v>0</v>
      </c>
      <c r="BR157" s="34">
        <v>0</v>
      </c>
      <c r="BS157" s="34">
        <v>0</v>
      </c>
      <c r="BT157" s="34">
        <v>0</v>
      </c>
      <c r="BU157" s="34">
        <v>0</v>
      </c>
      <c r="BV157" s="34">
        <v>0</v>
      </c>
      <c r="BW157" s="34">
        <v>1</v>
      </c>
      <c r="BX157" s="34">
        <v>0</v>
      </c>
      <c r="BY157" s="34">
        <v>0</v>
      </c>
      <c r="BZ157" s="34">
        <v>0</v>
      </c>
      <c r="CA157" s="34">
        <v>0</v>
      </c>
      <c r="CB157" s="34">
        <v>0</v>
      </c>
      <c r="CC157" s="34">
        <v>1</v>
      </c>
      <c r="CD157" s="34">
        <v>0</v>
      </c>
      <c r="CE157" s="34">
        <v>0</v>
      </c>
      <c r="CF157" s="34">
        <v>0</v>
      </c>
      <c r="CG157" s="34">
        <v>0</v>
      </c>
      <c r="CH157" s="34">
        <v>0</v>
      </c>
      <c r="CI157" s="34">
        <v>0</v>
      </c>
      <c r="CJ157" s="34">
        <v>0</v>
      </c>
      <c r="CK157" s="34">
        <v>0</v>
      </c>
      <c r="CL157" s="34">
        <v>0</v>
      </c>
      <c r="CM157" s="34">
        <v>0</v>
      </c>
      <c r="CN157" s="34">
        <v>0</v>
      </c>
      <c r="CO157" s="34">
        <v>0</v>
      </c>
      <c r="CP157" s="34">
        <v>0</v>
      </c>
      <c r="CQ157" s="34">
        <v>0</v>
      </c>
      <c r="CR157" s="34">
        <v>0</v>
      </c>
      <c r="CS157" s="34">
        <v>1</v>
      </c>
      <c r="CT157" s="34">
        <v>0</v>
      </c>
      <c r="CU157" s="34">
        <v>0</v>
      </c>
      <c r="CV157" s="34">
        <v>0</v>
      </c>
      <c r="CW157" s="34">
        <v>0</v>
      </c>
      <c r="CX157" s="34">
        <v>0</v>
      </c>
      <c r="CY157" s="34">
        <v>1</v>
      </c>
      <c r="CZ157" s="34">
        <v>0</v>
      </c>
      <c r="DA157" s="34">
        <v>1</v>
      </c>
      <c r="DB157" s="34"/>
      <c r="DC157" s="34">
        <v>0</v>
      </c>
      <c r="DD157" s="34">
        <v>0</v>
      </c>
      <c r="DE157" s="34">
        <v>0</v>
      </c>
      <c r="DF157" s="34">
        <v>0</v>
      </c>
      <c r="DG157" s="34">
        <v>0</v>
      </c>
      <c r="DH157" s="34"/>
      <c r="DI157" s="34"/>
      <c r="DJ157" s="34"/>
      <c r="DK157" s="34"/>
      <c r="DL157" s="34"/>
      <c r="DM157" s="34"/>
      <c r="DN157" s="34"/>
      <c r="DO157" s="34"/>
      <c r="DP157" s="34">
        <v>1</v>
      </c>
      <c r="DQ157" s="34">
        <v>1</v>
      </c>
      <c r="DR157" s="34">
        <v>1</v>
      </c>
      <c r="DS157" s="34">
        <v>1</v>
      </c>
      <c r="DT157" s="34">
        <v>1</v>
      </c>
      <c r="DU157" s="34">
        <v>0</v>
      </c>
      <c r="DV157" s="34">
        <v>0</v>
      </c>
      <c r="DW157" s="34">
        <v>0</v>
      </c>
      <c r="DX157" s="34">
        <v>0</v>
      </c>
      <c r="DY157" s="34">
        <v>0</v>
      </c>
      <c r="DZ157" s="34">
        <v>1</v>
      </c>
      <c r="EA157" s="34">
        <v>0</v>
      </c>
      <c r="EB157" s="34">
        <v>0</v>
      </c>
      <c r="EC157" s="34">
        <v>0</v>
      </c>
      <c r="ED157" s="34">
        <v>0</v>
      </c>
      <c r="EE157" s="34">
        <v>0</v>
      </c>
      <c r="EF157" s="34">
        <v>0</v>
      </c>
      <c r="EG157" s="34">
        <v>0</v>
      </c>
      <c r="EH157" s="34">
        <v>0</v>
      </c>
      <c r="EI157" s="34">
        <v>0</v>
      </c>
      <c r="EJ157" s="34">
        <v>0</v>
      </c>
      <c r="EK157" s="34">
        <v>0</v>
      </c>
      <c r="EL157" s="34">
        <v>0</v>
      </c>
      <c r="EM157" s="34"/>
      <c r="EN157" s="34">
        <v>0</v>
      </c>
      <c r="EO157" s="34">
        <v>0</v>
      </c>
      <c r="EP157" s="34">
        <v>0</v>
      </c>
      <c r="EQ157" s="34">
        <v>0</v>
      </c>
      <c r="ER157" s="34">
        <v>0</v>
      </c>
      <c r="ES157" s="34">
        <v>0</v>
      </c>
      <c r="ET157" s="34">
        <v>0</v>
      </c>
      <c r="EU157" s="34">
        <v>0</v>
      </c>
      <c r="EV157" s="34">
        <v>0</v>
      </c>
      <c r="EW157" s="34">
        <v>0</v>
      </c>
      <c r="EX157" s="34">
        <v>0</v>
      </c>
      <c r="EY157" s="34">
        <v>0</v>
      </c>
      <c r="EZ157" s="34">
        <v>0</v>
      </c>
      <c r="FA157" s="34">
        <v>1</v>
      </c>
      <c r="FB157" s="34">
        <v>1</v>
      </c>
      <c r="FC157" s="34">
        <v>0</v>
      </c>
      <c r="FD157" s="34">
        <v>0</v>
      </c>
      <c r="FE157" s="34">
        <v>0</v>
      </c>
      <c r="FF157" s="34">
        <v>1</v>
      </c>
      <c r="FG157" s="34">
        <v>1</v>
      </c>
      <c r="FH157" s="34">
        <v>0</v>
      </c>
      <c r="FI157" s="34">
        <v>1</v>
      </c>
      <c r="FJ157" s="34">
        <v>0</v>
      </c>
      <c r="FK157" s="34">
        <v>0</v>
      </c>
      <c r="FL157" s="34">
        <v>1</v>
      </c>
      <c r="FM157" s="34">
        <v>0</v>
      </c>
      <c r="FN157" s="34">
        <v>0</v>
      </c>
      <c r="FO157" s="34">
        <v>0</v>
      </c>
      <c r="FP157" s="34">
        <v>0</v>
      </c>
      <c r="FQ157" s="34">
        <v>0</v>
      </c>
      <c r="FR157" s="34">
        <v>0</v>
      </c>
      <c r="FS157" s="34">
        <v>0</v>
      </c>
      <c r="FT157" s="34">
        <v>0</v>
      </c>
      <c r="FU157" s="34">
        <v>0</v>
      </c>
      <c r="FV157" s="34">
        <v>0</v>
      </c>
      <c r="FW157" s="34">
        <v>1</v>
      </c>
      <c r="FX157" s="34">
        <v>1</v>
      </c>
      <c r="FY157" s="34">
        <v>1</v>
      </c>
      <c r="FZ157" s="34">
        <v>0</v>
      </c>
      <c r="GA157" s="34">
        <v>0</v>
      </c>
      <c r="GB157" s="34">
        <v>0</v>
      </c>
      <c r="GC157" s="34">
        <v>1</v>
      </c>
      <c r="GD157" s="34">
        <v>1</v>
      </c>
      <c r="GE157" s="34">
        <v>0</v>
      </c>
      <c r="GF157" s="34">
        <v>0</v>
      </c>
      <c r="GG157" s="34">
        <v>0</v>
      </c>
      <c r="GH157" s="34">
        <v>0</v>
      </c>
      <c r="GI157" s="34">
        <v>1</v>
      </c>
      <c r="GJ157" s="34">
        <v>1</v>
      </c>
      <c r="GK157" s="34">
        <v>0</v>
      </c>
      <c r="GL157" s="34">
        <v>0</v>
      </c>
      <c r="GM157" s="34">
        <v>0</v>
      </c>
      <c r="GN157" s="34">
        <v>0</v>
      </c>
      <c r="GO157" s="34">
        <v>0</v>
      </c>
      <c r="GP157" s="34">
        <v>0</v>
      </c>
      <c r="GQ157" s="34">
        <v>0</v>
      </c>
      <c r="GR157" s="34">
        <v>0</v>
      </c>
      <c r="GS157" s="34">
        <v>0</v>
      </c>
      <c r="GT157" s="34">
        <v>1</v>
      </c>
      <c r="GU157" s="34">
        <v>1</v>
      </c>
      <c r="GV157" s="34">
        <v>1</v>
      </c>
      <c r="GW157" s="34">
        <v>1</v>
      </c>
      <c r="GX157" s="34">
        <v>1</v>
      </c>
      <c r="GY157" s="34">
        <v>1</v>
      </c>
      <c r="GZ157" s="34">
        <v>1</v>
      </c>
      <c r="HA157" s="34">
        <v>1</v>
      </c>
      <c r="HB157" s="34">
        <v>0</v>
      </c>
      <c r="HC157" s="34">
        <v>0</v>
      </c>
      <c r="HD157" s="34">
        <v>0</v>
      </c>
      <c r="HE157" s="34">
        <v>0</v>
      </c>
      <c r="HF157" s="34">
        <v>0</v>
      </c>
      <c r="HG157" s="34">
        <v>0</v>
      </c>
      <c r="HH157" s="34">
        <v>0</v>
      </c>
      <c r="HI157" s="34">
        <v>0</v>
      </c>
      <c r="HJ157" s="34">
        <v>0</v>
      </c>
      <c r="HK157" s="34">
        <v>0</v>
      </c>
      <c r="HL157" s="34">
        <v>0</v>
      </c>
      <c r="HM157" s="34">
        <v>0</v>
      </c>
      <c r="HN157" s="34">
        <v>0</v>
      </c>
      <c r="HO157" s="34">
        <v>0</v>
      </c>
      <c r="HP157" s="34">
        <v>0</v>
      </c>
      <c r="HQ157" s="34">
        <v>0</v>
      </c>
      <c r="HR157" s="34">
        <v>0</v>
      </c>
      <c r="HS157" s="34">
        <v>0</v>
      </c>
      <c r="HT157" s="34">
        <v>0</v>
      </c>
      <c r="HU157" s="34">
        <v>0</v>
      </c>
      <c r="HV157" s="34">
        <v>0</v>
      </c>
      <c r="HW157" s="34">
        <v>0</v>
      </c>
      <c r="HX157" s="34">
        <v>1</v>
      </c>
      <c r="HY157" s="34">
        <v>1</v>
      </c>
      <c r="HZ157" s="34">
        <v>0</v>
      </c>
      <c r="IA157" s="34">
        <v>0</v>
      </c>
      <c r="IB157" s="34">
        <v>0</v>
      </c>
      <c r="IC157" s="34">
        <v>1</v>
      </c>
      <c r="ID157" s="34">
        <v>1</v>
      </c>
      <c r="IE157" s="34">
        <v>1</v>
      </c>
      <c r="IF157" s="34">
        <v>1</v>
      </c>
      <c r="IG157" s="34">
        <v>1</v>
      </c>
      <c r="IH157" s="34">
        <v>0</v>
      </c>
      <c r="II157" s="34">
        <v>0</v>
      </c>
      <c r="IJ157" s="34">
        <v>0</v>
      </c>
      <c r="IK157" s="34">
        <v>1</v>
      </c>
      <c r="IL157" s="34">
        <v>1</v>
      </c>
      <c r="IM157" s="34">
        <v>1</v>
      </c>
      <c r="IN157" s="34">
        <v>1</v>
      </c>
      <c r="IO157" s="34">
        <v>0</v>
      </c>
      <c r="IP157" s="34">
        <v>0</v>
      </c>
      <c r="IQ157" s="34">
        <v>1</v>
      </c>
      <c r="IR157" s="34">
        <v>1</v>
      </c>
      <c r="IS157" s="34">
        <v>0</v>
      </c>
      <c r="IT157" s="34">
        <v>0</v>
      </c>
      <c r="IU157" s="34">
        <v>0</v>
      </c>
      <c r="IV157" s="34">
        <v>0</v>
      </c>
      <c r="IW157" s="34">
        <v>0</v>
      </c>
      <c r="IX157" s="34">
        <v>0</v>
      </c>
      <c r="IY157" s="34">
        <v>0</v>
      </c>
      <c r="IZ157" s="34">
        <v>0</v>
      </c>
      <c r="JA157" s="34">
        <v>0</v>
      </c>
      <c r="JB157" s="34">
        <v>1</v>
      </c>
      <c r="JC157" s="34">
        <v>1</v>
      </c>
      <c r="JD157" s="34">
        <v>1</v>
      </c>
      <c r="JE157" s="34">
        <v>1</v>
      </c>
      <c r="JF157" s="34">
        <v>1</v>
      </c>
      <c r="JG157" s="34">
        <v>1</v>
      </c>
      <c r="JH157" s="46">
        <v>1</v>
      </c>
      <c r="JI157" s="46">
        <v>1</v>
      </c>
      <c r="JJ157" s="46">
        <v>1</v>
      </c>
      <c r="JK157" s="46">
        <v>1</v>
      </c>
      <c r="JL157" s="35">
        <v>1</v>
      </c>
      <c r="JM157" s="35">
        <v>1</v>
      </c>
      <c r="JN157" s="46">
        <v>1</v>
      </c>
      <c r="JO157" s="46">
        <v>2</v>
      </c>
      <c r="JP157" s="35">
        <v>1</v>
      </c>
      <c r="JQ157" s="35">
        <v>2</v>
      </c>
      <c r="JR157" s="46">
        <v>1</v>
      </c>
      <c r="JS157" s="35">
        <v>0</v>
      </c>
      <c r="JT157" s="35">
        <v>1</v>
      </c>
      <c r="JU157" s="35">
        <v>3</v>
      </c>
      <c r="JV157" s="35">
        <v>1</v>
      </c>
      <c r="JW157" s="35">
        <v>3</v>
      </c>
      <c r="JX157" s="35">
        <v>1</v>
      </c>
      <c r="JY157" s="35">
        <v>3</v>
      </c>
      <c r="JZ157" s="35">
        <v>3</v>
      </c>
      <c r="KA157" s="35">
        <v>2</v>
      </c>
      <c r="KB157" s="35">
        <v>1</v>
      </c>
      <c r="KC157" s="35">
        <v>1</v>
      </c>
      <c r="KD157" s="46">
        <v>0</v>
      </c>
      <c r="KE157" s="35">
        <v>1</v>
      </c>
      <c r="KF157" s="35">
        <v>1</v>
      </c>
      <c r="KG157" s="36">
        <v>1</v>
      </c>
      <c r="KH157" s="36">
        <v>1</v>
      </c>
      <c r="KI157" s="36">
        <v>1</v>
      </c>
      <c r="KJ157" s="36">
        <v>1</v>
      </c>
      <c r="KK157" s="36">
        <v>1</v>
      </c>
      <c r="KL157" s="36">
        <v>1</v>
      </c>
      <c r="KM157" s="36">
        <v>1</v>
      </c>
      <c r="KN157" s="36">
        <v>1</v>
      </c>
      <c r="KO157" s="36"/>
      <c r="KP157" s="36">
        <v>3</v>
      </c>
      <c r="KQ157" s="36">
        <v>3</v>
      </c>
      <c r="KR157" s="36">
        <v>3</v>
      </c>
      <c r="KS157" s="36">
        <v>3</v>
      </c>
      <c r="KT157" s="36">
        <v>3</v>
      </c>
      <c r="KU157" s="36">
        <v>0</v>
      </c>
      <c r="KV157" s="36">
        <v>3</v>
      </c>
      <c r="KW157" s="36">
        <v>0</v>
      </c>
      <c r="KX157" s="36">
        <v>3</v>
      </c>
      <c r="KY157" s="36">
        <v>0</v>
      </c>
      <c r="KZ157" s="36">
        <v>3</v>
      </c>
      <c r="LA157" s="36">
        <v>0</v>
      </c>
      <c r="LB157" s="36">
        <v>3</v>
      </c>
      <c r="LC157" s="36">
        <v>0</v>
      </c>
      <c r="LD157" s="36">
        <v>3</v>
      </c>
      <c r="LE157" s="36">
        <v>0</v>
      </c>
      <c r="LF157" s="36">
        <v>1</v>
      </c>
      <c r="LG157" s="36">
        <v>1</v>
      </c>
      <c r="LH157" s="36">
        <v>1</v>
      </c>
      <c r="LI157" s="36">
        <v>0</v>
      </c>
      <c r="LJ157" s="36">
        <v>1</v>
      </c>
      <c r="LK157" s="36">
        <v>0</v>
      </c>
      <c r="LL157" s="36">
        <v>1</v>
      </c>
      <c r="LM157" s="36">
        <v>1</v>
      </c>
      <c r="LN157" s="36">
        <v>1</v>
      </c>
      <c r="LO157" s="36">
        <v>1</v>
      </c>
      <c r="LP157" s="36">
        <v>1</v>
      </c>
      <c r="LQ157" s="36">
        <v>1</v>
      </c>
      <c r="LR157" s="36">
        <v>0</v>
      </c>
      <c r="LS157" s="36">
        <v>1</v>
      </c>
      <c r="LT157" s="36">
        <v>1</v>
      </c>
      <c r="LU157" s="36">
        <v>1</v>
      </c>
      <c r="LV157" s="36">
        <v>1</v>
      </c>
      <c r="LW157" s="36">
        <v>1</v>
      </c>
      <c r="LX157" s="36">
        <v>1</v>
      </c>
      <c r="LY157" s="36">
        <v>0</v>
      </c>
      <c r="LZ157" s="36">
        <v>1</v>
      </c>
      <c r="MA157" s="36">
        <v>1</v>
      </c>
      <c r="MB157" s="36">
        <v>1</v>
      </c>
      <c r="MC157" s="36">
        <v>1</v>
      </c>
      <c r="MD157" s="36">
        <v>1</v>
      </c>
      <c r="ME157" s="36">
        <v>1</v>
      </c>
      <c r="MF157" s="36">
        <v>1</v>
      </c>
      <c r="MG157" s="36">
        <v>1</v>
      </c>
      <c r="MH157" s="36">
        <v>1</v>
      </c>
      <c r="MI157" s="36">
        <v>1</v>
      </c>
      <c r="MJ157" s="36">
        <v>1</v>
      </c>
      <c r="MK157" s="36">
        <v>1</v>
      </c>
      <c r="ML157" s="36">
        <v>1</v>
      </c>
      <c r="MM157" s="36">
        <v>1</v>
      </c>
      <c r="MN157" s="36">
        <v>1</v>
      </c>
      <c r="MO157" s="36">
        <v>1</v>
      </c>
      <c r="MP157" s="36">
        <v>1</v>
      </c>
      <c r="MQ157" s="36">
        <v>1</v>
      </c>
      <c r="MR157" s="36">
        <v>1</v>
      </c>
      <c r="MS157" s="36">
        <v>1</v>
      </c>
      <c r="MT157" s="36">
        <v>1</v>
      </c>
      <c r="MU157" s="36">
        <v>1</v>
      </c>
      <c r="MV157" s="36">
        <v>0</v>
      </c>
      <c r="MW157" s="36">
        <v>1</v>
      </c>
      <c r="MX157" s="36"/>
      <c r="MY157" s="37">
        <v>1</v>
      </c>
      <c r="MZ157" s="37">
        <v>1</v>
      </c>
      <c r="NA157" s="37">
        <v>1</v>
      </c>
      <c r="NB157" s="37">
        <v>1</v>
      </c>
      <c r="NC157" s="37">
        <v>0</v>
      </c>
      <c r="ND157" s="37">
        <v>1</v>
      </c>
      <c r="NE157" s="46">
        <v>1</v>
      </c>
      <c r="NF157" s="46">
        <v>0</v>
      </c>
      <c r="NG157" s="37">
        <v>0</v>
      </c>
      <c r="NH157" s="37">
        <v>1</v>
      </c>
      <c r="NI157" s="37">
        <v>1</v>
      </c>
      <c r="NJ157" s="37">
        <v>1</v>
      </c>
    </row>
    <row r="158" spans="1:374" x14ac:dyDescent="0.25">
      <c r="A158" s="2">
        <v>230</v>
      </c>
      <c r="B158" s="2" t="s">
        <v>114</v>
      </c>
      <c r="C158" s="31">
        <v>44181.600694444445</v>
      </c>
      <c r="D158" s="32" t="s">
        <v>700</v>
      </c>
      <c r="E158" s="32" t="s">
        <v>701</v>
      </c>
      <c r="F158" s="32" t="s">
        <v>702</v>
      </c>
      <c r="G158" s="32" t="s">
        <v>714</v>
      </c>
      <c r="H158" s="33" t="s">
        <v>156</v>
      </c>
      <c r="I158" s="33" t="s">
        <v>291</v>
      </c>
      <c r="J158" s="33" t="s">
        <v>715</v>
      </c>
      <c r="K158" s="33">
        <v>1</v>
      </c>
      <c r="L158" s="33">
        <v>122</v>
      </c>
      <c r="M158" s="33">
        <v>6</v>
      </c>
      <c r="N158" s="33"/>
      <c r="O158" s="33"/>
      <c r="P158" s="33"/>
      <c r="Q158" s="33"/>
      <c r="R158" s="33"/>
      <c r="S158" s="33">
        <v>2</v>
      </c>
      <c r="T158" s="33"/>
      <c r="U158" s="33"/>
      <c r="V158" s="33"/>
      <c r="W158" s="33"/>
      <c r="X158" s="33"/>
      <c r="Y158" s="33"/>
      <c r="Z158" s="33"/>
      <c r="AA158" s="33"/>
      <c r="AB158" s="33"/>
      <c r="AC158" s="33"/>
      <c r="AD158" s="33"/>
      <c r="AE158" s="33"/>
      <c r="AF158" s="33"/>
      <c r="AG158" s="33"/>
      <c r="AH158" s="33"/>
      <c r="AI158" s="33"/>
      <c r="AJ158" s="33"/>
      <c r="AK158" s="33"/>
      <c r="AL158" s="33"/>
      <c r="AM158" s="33"/>
      <c r="AN158" s="33"/>
      <c r="AO158" s="33"/>
      <c r="AP158" s="33"/>
      <c r="AQ158" s="33">
        <v>10</v>
      </c>
      <c r="AR158" s="33"/>
      <c r="AS158" s="33"/>
      <c r="AT158" s="33"/>
      <c r="AU158" s="33"/>
      <c r="AV158" s="33"/>
      <c r="AW158" s="33">
        <v>2</v>
      </c>
      <c r="AX158" s="33">
        <v>1</v>
      </c>
      <c r="AY158" s="33">
        <v>0</v>
      </c>
      <c r="AZ158" s="34">
        <v>1</v>
      </c>
      <c r="BA158" s="34">
        <v>1</v>
      </c>
      <c r="BB158" s="34">
        <v>0</v>
      </c>
      <c r="BC158" s="34">
        <v>0</v>
      </c>
      <c r="BD158" s="34">
        <v>0</v>
      </c>
      <c r="BE158" s="34">
        <v>0</v>
      </c>
      <c r="BF158" s="34">
        <v>0</v>
      </c>
      <c r="BG158" s="34">
        <v>0</v>
      </c>
      <c r="BH158" s="34">
        <v>0</v>
      </c>
      <c r="BI158" s="34">
        <v>0</v>
      </c>
      <c r="BJ158" s="34">
        <v>0</v>
      </c>
      <c r="BK158" s="34">
        <v>1</v>
      </c>
      <c r="BL158" s="34">
        <v>0</v>
      </c>
      <c r="BM158" s="34"/>
      <c r="BN158" s="34">
        <v>0</v>
      </c>
      <c r="BO158" s="34">
        <v>0</v>
      </c>
      <c r="BP158" s="34">
        <v>0</v>
      </c>
      <c r="BQ158" s="34">
        <v>0</v>
      </c>
      <c r="BR158" s="34">
        <v>0</v>
      </c>
      <c r="BS158" s="34">
        <v>0</v>
      </c>
      <c r="BT158" s="34">
        <v>0</v>
      </c>
      <c r="BU158" s="34">
        <v>0</v>
      </c>
      <c r="BV158" s="34">
        <v>0</v>
      </c>
      <c r="BW158" s="34">
        <v>1</v>
      </c>
      <c r="BX158" s="34">
        <v>0</v>
      </c>
      <c r="BY158" s="34">
        <v>0</v>
      </c>
      <c r="BZ158" s="34">
        <v>0</v>
      </c>
      <c r="CA158" s="34">
        <v>0</v>
      </c>
      <c r="CB158" s="34">
        <v>0</v>
      </c>
      <c r="CC158" s="34">
        <v>1</v>
      </c>
      <c r="CD158" s="34">
        <v>0</v>
      </c>
      <c r="CE158" s="34">
        <v>0</v>
      </c>
      <c r="CF158" s="34">
        <v>0</v>
      </c>
      <c r="CG158" s="34">
        <v>0</v>
      </c>
      <c r="CH158" s="34">
        <v>1</v>
      </c>
      <c r="CI158" s="34">
        <v>0</v>
      </c>
      <c r="CJ158" s="34">
        <v>0</v>
      </c>
      <c r="CK158" s="34">
        <v>0</v>
      </c>
      <c r="CL158" s="34">
        <v>0</v>
      </c>
      <c r="CM158" s="34">
        <v>0</v>
      </c>
      <c r="CN158" s="34">
        <v>0</v>
      </c>
      <c r="CO158" s="34">
        <v>0</v>
      </c>
      <c r="CP158" s="34">
        <v>0</v>
      </c>
      <c r="CQ158" s="34">
        <v>0</v>
      </c>
      <c r="CR158" s="34">
        <v>0</v>
      </c>
      <c r="CS158" s="34">
        <v>0</v>
      </c>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v>1</v>
      </c>
      <c r="DQ158" s="34">
        <v>1</v>
      </c>
      <c r="DR158" s="34">
        <v>0</v>
      </c>
      <c r="DS158" s="34">
        <v>1</v>
      </c>
      <c r="DT158" s="34">
        <v>0</v>
      </c>
      <c r="DU158" s="34">
        <v>0</v>
      </c>
      <c r="DV158" s="34">
        <v>1</v>
      </c>
      <c r="DW158" s="34">
        <v>0</v>
      </c>
      <c r="DX158" s="34">
        <v>0</v>
      </c>
      <c r="DY158" s="34">
        <v>0</v>
      </c>
      <c r="DZ158" s="34">
        <v>1</v>
      </c>
      <c r="EA158" s="34">
        <v>0</v>
      </c>
      <c r="EB158" s="34">
        <v>0</v>
      </c>
      <c r="EC158" s="34">
        <v>0</v>
      </c>
      <c r="ED158" s="34">
        <v>0</v>
      </c>
      <c r="EE158" s="34">
        <v>0</v>
      </c>
      <c r="EF158" s="34">
        <v>0</v>
      </c>
      <c r="EG158" s="34">
        <v>0</v>
      </c>
      <c r="EH158" s="34">
        <v>0</v>
      </c>
      <c r="EI158" s="34">
        <v>0</v>
      </c>
      <c r="EJ158" s="34">
        <v>0</v>
      </c>
      <c r="EK158" s="34">
        <v>0</v>
      </c>
      <c r="EL158" s="34">
        <v>0</v>
      </c>
      <c r="EM158" s="34"/>
      <c r="EN158" s="34">
        <v>0</v>
      </c>
      <c r="EO158" s="34">
        <v>0</v>
      </c>
      <c r="EP158" s="34">
        <v>0</v>
      </c>
      <c r="EQ158" s="34">
        <v>0</v>
      </c>
      <c r="ER158" s="34">
        <v>0</v>
      </c>
      <c r="ES158" s="34">
        <v>0</v>
      </c>
      <c r="ET158" s="34">
        <v>0</v>
      </c>
      <c r="EU158" s="34">
        <v>0</v>
      </c>
      <c r="EV158" s="34">
        <v>0</v>
      </c>
      <c r="EW158" s="34">
        <v>0</v>
      </c>
      <c r="EX158" s="34">
        <v>0</v>
      </c>
      <c r="EY158" s="34">
        <v>0</v>
      </c>
      <c r="EZ158" s="34">
        <v>0</v>
      </c>
      <c r="FA158" s="34">
        <v>1</v>
      </c>
      <c r="FB158" s="34">
        <v>0</v>
      </c>
      <c r="FC158" s="34">
        <v>0</v>
      </c>
      <c r="FD158" s="34">
        <v>0</v>
      </c>
      <c r="FE158" s="34">
        <v>0</v>
      </c>
      <c r="FF158" s="34">
        <v>0</v>
      </c>
      <c r="FG158" s="34">
        <v>1</v>
      </c>
      <c r="FH158" s="34">
        <v>0</v>
      </c>
      <c r="FI158" s="34">
        <v>1</v>
      </c>
      <c r="FJ158" s="34">
        <v>0</v>
      </c>
      <c r="FK158" s="34">
        <v>0</v>
      </c>
      <c r="FL158" s="34">
        <v>0</v>
      </c>
      <c r="FM158" s="34">
        <v>0</v>
      </c>
      <c r="FN158" s="34">
        <v>0</v>
      </c>
      <c r="FO158" s="34">
        <v>0</v>
      </c>
      <c r="FP158" s="34">
        <v>0</v>
      </c>
      <c r="FQ158" s="34">
        <v>0</v>
      </c>
      <c r="FR158" s="34">
        <v>0</v>
      </c>
      <c r="FS158" s="34">
        <v>0</v>
      </c>
      <c r="FT158" s="34">
        <v>0</v>
      </c>
      <c r="FU158" s="34">
        <v>0</v>
      </c>
      <c r="FV158" s="34">
        <v>0</v>
      </c>
      <c r="FW158" s="34">
        <v>1</v>
      </c>
      <c r="FX158" s="34">
        <v>1</v>
      </c>
      <c r="FY158" s="34">
        <v>1</v>
      </c>
      <c r="FZ158" s="34">
        <v>0</v>
      </c>
      <c r="GA158" s="34">
        <v>0</v>
      </c>
      <c r="GB158" s="34">
        <v>0</v>
      </c>
      <c r="GC158" s="34">
        <v>0</v>
      </c>
      <c r="GD158" s="34">
        <v>1</v>
      </c>
      <c r="GE158" s="34">
        <v>0</v>
      </c>
      <c r="GF158" s="34">
        <v>1</v>
      </c>
      <c r="GG158" s="34">
        <v>0</v>
      </c>
      <c r="GH158" s="34">
        <v>0</v>
      </c>
      <c r="GI158" s="34">
        <v>0</v>
      </c>
      <c r="GJ158" s="34">
        <v>0</v>
      </c>
      <c r="GK158" s="34">
        <v>0</v>
      </c>
      <c r="GL158" s="34">
        <v>0</v>
      </c>
      <c r="GM158" s="34">
        <v>0</v>
      </c>
      <c r="GN158" s="34">
        <v>0</v>
      </c>
      <c r="GO158" s="34">
        <v>0</v>
      </c>
      <c r="GP158" s="34">
        <v>0</v>
      </c>
      <c r="GQ158" s="34">
        <v>0</v>
      </c>
      <c r="GR158" s="34">
        <v>0</v>
      </c>
      <c r="GS158" s="34">
        <v>0</v>
      </c>
      <c r="GT158" s="34">
        <v>1</v>
      </c>
      <c r="GU158" s="34">
        <v>1</v>
      </c>
      <c r="GV158" s="34">
        <v>1</v>
      </c>
      <c r="GW158" s="34">
        <v>1</v>
      </c>
      <c r="GX158" s="34">
        <v>1</v>
      </c>
      <c r="GY158" s="34">
        <v>1</v>
      </c>
      <c r="GZ158" s="34">
        <v>1</v>
      </c>
      <c r="HA158" s="34">
        <v>1</v>
      </c>
      <c r="HB158" s="34">
        <v>0</v>
      </c>
      <c r="HC158" s="34">
        <v>0</v>
      </c>
      <c r="HD158" s="34">
        <v>0</v>
      </c>
      <c r="HE158" s="34">
        <v>0</v>
      </c>
      <c r="HF158" s="34">
        <v>0</v>
      </c>
      <c r="HG158" s="34">
        <v>0</v>
      </c>
      <c r="HH158" s="34">
        <v>0</v>
      </c>
      <c r="HI158" s="34">
        <v>0</v>
      </c>
      <c r="HJ158" s="34">
        <v>0</v>
      </c>
      <c r="HK158" s="34">
        <v>0</v>
      </c>
      <c r="HL158" s="34">
        <v>0</v>
      </c>
      <c r="HM158" s="34">
        <v>0</v>
      </c>
      <c r="HN158" s="34">
        <v>0</v>
      </c>
      <c r="HO158" s="34">
        <v>0</v>
      </c>
      <c r="HP158" s="34">
        <v>0</v>
      </c>
      <c r="HQ158" s="34">
        <v>0</v>
      </c>
      <c r="HR158" s="34">
        <v>0</v>
      </c>
      <c r="HS158" s="34">
        <v>0</v>
      </c>
      <c r="HT158" s="34">
        <v>0</v>
      </c>
      <c r="HU158" s="34">
        <v>0</v>
      </c>
      <c r="HV158" s="34">
        <v>0</v>
      </c>
      <c r="HW158" s="34">
        <v>0</v>
      </c>
      <c r="HX158" s="34">
        <v>1</v>
      </c>
      <c r="HY158" s="34">
        <v>0</v>
      </c>
      <c r="HZ158" s="34">
        <v>0</v>
      </c>
      <c r="IA158" s="34">
        <v>0</v>
      </c>
      <c r="IB158" s="34">
        <v>0</v>
      </c>
      <c r="IC158" s="34">
        <v>1</v>
      </c>
      <c r="ID158" s="34">
        <v>0</v>
      </c>
      <c r="IE158" s="34">
        <v>3</v>
      </c>
      <c r="IF158" s="34">
        <v>1</v>
      </c>
      <c r="IG158" s="34">
        <v>0</v>
      </c>
      <c r="IH158" s="34">
        <v>0</v>
      </c>
      <c r="II158" s="34">
        <v>0</v>
      </c>
      <c r="IJ158" s="34">
        <v>0</v>
      </c>
      <c r="IK158" s="34">
        <v>0</v>
      </c>
      <c r="IL158" s="34">
        <v>1</v>
      </c>
      <c r="IM158" s="34">
        <v>0</v>
      </c>
      <c r="IN158" s="34">
        <v>1</v>
      </c>
      <c r="IO158" s="34">
        <v>0</v>
      </c>
      <c r="IP158" s="34">
        <v>0</v>
      </c>
      <c r="IQ158" s="34">
        <v>0</v>
      </c>
      <c r="IR158" s="34">
        <v>0</v>
      </c>
      <c r="IS158" s="34">
        <v>0</v>
      </c>
      <c r="IT158" s="34">
        <v>0</v>
      </c>
      <c r="IU158" s="34">
        <v>0</v>
      </c>
      <c r="IV158" s="34">
        <v>0</v>
      </c>
      <c r="IW158" s="34">
        <v>0</v>
      </c>
      <c r="IX158" s="34">
        <v>0</v>
      </c>
      <c r="IY158" s="34">
        <v>0</v>
      </c>
      <c r="IZ158" s="34">
        <v>0</v>
      </c>
      <c r="JA158" s="34">
        <v>0</v>
      </c>
      <c r="JB158" s="34">
        <v>0</v>
      </c>
      <c r="JC158" s="34">
        <v>1</v>
      </c>
      <c r="JD158" s="34">
        <v>1</v>
      </c>
      <c r="JE158" s="34">
        <v>3</v>
      </c>
      <c r="JF158" s="34">
        <v>3</v>
      </c>
      <c r="JG158" s="34">
        <v>3</v>
      </c>
      <c r="JH158" s="46">
        <v>1</v>
      </c>
      <c r="JI158" s="46">
        <v>1</v>
      </c>
      <c r="JJ158" s="46">
        <v>1</v>
      </c>
      <c r="JK158" s="46">
        <v>2</v>
      </c>
      <c r="JL158" s="35">
        <v>2</v>
      </c>
      <c r="JM158" s="35">
        <v>2</v>
      </c>
      <c r="JN158" s="46">
        <v>1</v>
      </c>
      <c r="JO158" s="46">
        <v>2</v>
      </c>
      <c r="JP158" s="35">
        <v>1</v>
      </c>
      <c r="JQ158" s="35">
        <v>1</v>
      </c>
      <c r="JR158" s="46">
        <v>0</v>
      </c>
      <c r="JS158" s="35">
        <v>0</v>
      </c>
      <c r="JT158" s="35"/>
      <c r="JU158" s="35">
        <v>3</v>
      </c>
      <c r="JV158" s="35">
        <v>3</v>
      </c>
      <c r="JW158" s="35">
        <v>3</v>
      </c>
      <c r="JX158" s="35">
        <v>3</v>
      </c>
      <c r="JY158" s="35">
        <v>3</v>
      </c>
      <c r="JZ158" s="35">
        <v>3</v>
      </c>
      <c r="KA158" s="35">
        <v>3</v>
      </c>
      <c r="KB158" s="35">
        <v>3</v>
      </c>
      <c r="KC158" s="35">
        <v>0</v>
      </c>
      <c r="KD158" s="46">
        <v>1</v>
      </c>
      <c r="KE158" s="35">
        <v>0</v>
      </c>
      <c r="KF158" s="35">
        <v>0</v>
      </c>
      <c r="KG158" s="36">
        <v>1</v>
      </c>
      <c r="KH158" s="36">
        <v>1</v>
      </c>
      <c r="KI158" s="36">
        <v>1</v>
      </c>
      <c r="KJ158" s="36">
        <v>2</v>
      </c>
      <c r="KK158" s="36">
        <v>2</v>
      </c>
      <c r="KL158" s="36">
        <v>2</v>
      </c>
      <c r="KM158" s="36">
        <v>2</v>
      </c>
      <c r="KN158" s="36">
        <v>2</v>
      </c>
      <c r="KO158" s="36"/>
      <c r="KP158" s="36">
        <v>1</v>
      </c>
      <c r="KQ158" s="36">
        <v>1</v>
      </c>
      <c r="KR158" s="36">
        <v>1</v>
      </c>
      <c r="KS158" s="36">
        <v>1</v>
      </c>
      <c r="KT158" s="36">
        <v>1</v>
      </c>
      <c r="KU158" s="36">
        <v>0</v>
      </c>
      <c r="KV158" s="36">
        <v>3</v>
      </c>
      <c r="KW158" s="36">
        <v>0</v>
      </c>
      <c r="KX158" s="36">
        <v>3</v>
      </c>
      <c r="KY158" s="36">
        <v>0</v>
      </c>
      <c r="KZ158" s="36">
        <v>3</v>
      </c>
      <c r="LA158" s="36">
        <v>0</v>
      </c>
      <c r="LB158" s="36">
        <v>1</v>
      </c>
      <c r="LC158" s="36">
        <v>0</v>
      </c>
      <c r="LD158" s="36">
        <v>1</v>
      </c>
      <c r="LE158" s="36">
        <v>0</v>
      </c>
      <c r="LF158" s="36">
        <v>2</v>
      </c>
      <c r="LG158" s="36">
        <v>1</v>
      </c>
      <c r="LH158" s="36">
        <v>1</v>
      </c>
      <c r="LI158" s="36">
        <v>0</v>
      </c>
      <c r="LJ158" s="36">
        <v>1</v>
      </c>
      <c r="LK158" s="36">
        <v>0</v>
      </c>
      <c r="LL158" s="36">
        <v>1</v>
      </c>
      <c r="LM158" s="36">
        <v>1</v>
      </c>
      <c r="LN158" s="36">
        <v>1</v>
      </c>
      <c r="LO158" s="36">
        <v>1</v>
      </c>
      <c r="LP158" s="36">
        <v>1</v>
      </c>
      <c r="LQ158" s="36">
        <v>1</v>
      </c>
      <c r="LR158" s="36">
        <v>0</v>
      </c>
      <c r="LS158" s="36">
        <v>1</v>
      </c>
      <c r="LT158" s="36">
        <v>1</v>
      </c>
      <c r="LU158" s="36">
        <v>1</v>
      </c>
      <c r="LV158" s="36">
        <v>1</v>
      </c>
      <c r="LW158" s="36">
        <v>1</v>
      </c>
      <c r="LX158" s="36">
        <v>1</v>
      </c>
      <c r="LY158" s="36">
        <v>0</v>
      </c>
      <c r="LZ158" s="36">
        <v>1</v>
      </c>
      <c r="MA158" s="36">
        <v>1</v>
      </c>
      <c r="MB158" s="36">
        <v>1</v>
      </c>
      <c r="MC158" s="36">
        <v>1</v>
      </c>
      <c r="MD158" s="36">
        <v>1</v>
      </c>
      <c r="ME158" s="36">
        <v>1</v>
      </c>
      <c r="MF158" s="36">
        <v>1</v>
      </c>
      <c r="MG158" s="36">
        <v>1</v>
      </c>
      <c r="MH158" s="36">
        <v>1</v>
      </c>
      <c r="MI158" s="36">
        <v>1</v>
      </c>
      <c r="MJ158" s="36">
        <v>1</v>
      </c>
      <c r="MK158" s="36">
        <v>1</v>
      </c>
      <c r="ML158" s="36">
        <v>1</v>
      </c>
      <c r="MM158" s="36">
        <v>1</v>
      </c>
      <c r="MN158" s="36">
        <v>1</v>
      </c>
      <c r="MO158" s="36">
        <v>1</v>
      </c>
      <c r="MP158" s="36">
        <v>1</v>
      </c>
      <c r="MQ158" s="36">
        <v>1</v>
      </c>
      <c r="MR158" s="36">
        <v>1</v>
      </c>
      <c r="MS158" s="36">
        <v>1</v>
      </c>
      <c r="MT158" s="36">
        <v>1</v>
      </c>
      <c r="MU158" s="36">
        <v>1</v>
      </c>
      <c r="MV158" s="36">
        <v>0</v>
      </c>
      <c r="MW158" s="36">
        <v>1</v>
      </c>
      <c r="MX158" s="36"/>
      <c r="MY158" s="37">
        <v>1</v>
      </c>
      <c r="MZ158" s="37">
        <v>1</v>
      </c>
      <c r="NA158" s="37">
        <v>1</v>
      </c>
      <c r="NB158" s="37">
        <v>1</v>
      </c>
      <c r="NC158" s="37">
        <v>1</v>
      </c>
      <c r="ND158" s="37">
        <v>1</v>
      </c>
      <c r="NE158" s="46">
        <v>1</v>
      </c>
      <c r="NF158" s="46">
        <v>1</v>
      </c>
      <c r="NG158" s="37">
        <v>0</v>
      </c>
      <c r="NH158" s="37">
        <v>1</v>
      </c>
      <c r="NI158" s="37">
        <v>1</v>
      </c>
      <c r="NJ158" s="37">
        <v>1</v>
      </c>
    </row>
    <row r="159" spans="1:374" x14ac:dyDescent="0.25">
      <c r="A159" s="2">
        <v>231</v>
      </c>
      <c r="B159" s="2" t="s">
        <v>114</v>
      </c>
      <c r="C159" s="31">
        <v>44187.708333333336</v>
      </c>
      <c r="D159" s="32" t="s">
        <v>716</v>
      </c>
      <c r="E159" s="32" t="s">
        <v>717</v>
      </c>
      <c r="F159" s="32" t="s">
        <v>718</v>
      </c>
      <c r="G159" s="32" t="s">
        <v>719</v>
      </c>
      <c r="H159" s="33" t="s">
        <v>156</v>
      </c>
      <c r="I159" s="33" t="s">
        <v>291</v>
      </c>
      <c r="J159" s="33" t="s">
        <v>720</v>
      </c>
      <c r="K159" s="33">
        <v>1</v>
      </c>
      <c r="L159" s="33">
        <v>127</v>
      </c>
      <c r="M159" s="33">
        <v>6</v>
      </c>
      <c r="N159" s="33"/>
      <c r="O159" s="33"/>
      <c r="P159" s="33"/>
      <c r="Q159" s="33"/>
      <c r="R159" s="33"/>
      <c r="S159" s="33">
        <v>2</v>
      </c>
      <c r="T159" s="33"/>
      <c r="U159" s="33"/>
      <c r="V159" s="33"/>
      <c r="W159" s="33"/>
      <c r="X159" s="33"/>
      <c r="Y159" s="33"/>
      <c r="Z159" s="33"/>
      <c r="AA159" s="33"/>
      <c r="AB159" s="33"/>
      <c r="AC159" s="33"/>
      <c r="AD159" s="33"/>
      <c r="AE159" s="33"/>
      <c r="AF159" s="33"/>
      <c r="AG159" s="33"/>
      <c r="AH159" s="33"/>
      <c r="AI159" s="33"/>
      <c r="AJ159" s="33"/>
      <c r="AK159" s="33"/>
      <c r="AL159" s="33"/>
      <c r="AM159" s="33"/>
      <c r="AN159" s="33"/>
      <c r="AO159" s="33"/>
      <c r="AP159" s="33"/>
      <c r="AQ159" s="33">
        <v>5</v>
      </c>
      <c r="AR159" s="33"/>
      <c r="AS159" s="33"/>
      <c r="AT159" s="33"/>
      <c r="AU159" s="33"/>
      <c r="AV159" s="33"/>
      <c r="AW159" s="33">
        <v>2</v>
      </c>
      <c r="AX159" s="33">
        <v>1</v>
      </c>
      <c r="AY159" s="33">
        <v>0</v>
      </c>
      <c r="AZ159" s="34">
        <v>1</v>
      </c>
      <c r="BA159" s="34">
        <v>1</v>
      </c>
      <c r="BB159" s="34">
        <v>0</v>
      </c>
      <c r="BC159" s="34">
        <v>0</v>
      </c>
      <c r="BD159" s="34">
        <v>0</v>
      </c>
      <c r="BE159" s="34">
        <v>0</v>
      </c>
      <c r="BF159" s="34">
        <v>1</v>
      </c>
      <c r="BG159" s="34">
        <v>0</v>
      </c>
      <c r="BH159" s="34">
        <v>1</v>
      </c>
      <c r="BI159" s="34">
        <v>0</v>
      </c>
      <c r="BJ159" s="34">
        <v>0</v>
      </c>
      <c r="BK159" s="34">
        <v>1</v>
      </c>
      <c r="BL159" s="34">
        <v>0</v>
      </c>
      <c r="BM159" s="34"/>
      <c r="BN159" s="34">
        <v>0</v>
      </c>
      <c r="BO159" s="34">
        <v>0</v>
      </c>
      <c r="BP159" s="34">
        <v>0</v>
      </c>
      <c r="BQ159" s="34">
        <v>0</v>
      </c>
      <c r="BR159" s="34">
        <v>0</v>
      </c>
      <c r="BS159" s="34">
        <v>0</v>
      </c>
      <c r="BT159" s="34">
        <v>0</v>
      </c>
      <c r="BU159" s="34">
        <v>0</v>
      </c>
      <c r="BV159" s="34">
        <v>0</v>
      </c>
      <c r="BW159" s="34">
        <v>1</v>
      </c>
      <c r="BX159" s="34">
        <v>0</v>
      </c>
      <c r="BY159" s="34">
        <v>0</v>
      </c>
      <c r="BZ159" s="34">
        <v>0</v>
      </c>
      <c r="CA159" s="34">
        <v>0</v>
      </c>
      <c r="CB159" s="34">
        <v>0</v>
      </c>
      <c r="CC159" s="34">
        <v>1</v>
      </c>
      <c r="CD159" s="34">
        <v>0</v>
      </c>
      <c r="CE159" s="34">
        <v>1</v>
      </c>
      <c r="CF159" s="34">
        <v>0</v>
      </c>
      <c r="CG159" s="34">
        <v>0</v>
      </c>
      <c r="CH159" s="34">
        <v>0</v>
      </c>
      <c r="CI159" s="34">
        <v>0</v>
      </c>
      <c r="CJ159" s="34">
        <v>0</v>
      </c>
      <c r="CK159" s="34">
        <v>0</v>
      </c>
      <c r="CL159" s="34">
        <v>0</v>
      </c>
      <c r="CM159" s="34">
        <v>0</v>
      </c>
      <c r="CN159" s="34">
        <v>0</v>
      </c>
      <c r="CO159" s="34">
        <v>0</v>
      </c>
      <c r="CP159" s="34">
        <v>0</v>
      </c>
      <c r="CQ159" s="34">
        <v>0</v>
      </c>
      <c r="CR159" s="34">
        <v>0</v>
      </c>
      <c r="CS159" s="34">
        <v>1</v>
      </c>
      <c r="CT159" s="34">
        <v>0</v>
      </c>
      <c r="CU159" s="34">
        <v>0</v>
      </c>
      <c r="CV159" s="34">
        <v>0</v>
      </c>
      <c r="CW159" s="34">
        <v>0</v>
      </c>
      <c r="CX159" s="34">
        <v>0</v>
      </c>
      <c r="CY159" s="34">
        <v>1</v>
      </c>
      <c r="CZ159" s="34">
        <v>0</v>
      </c>
      <c r="DA159" s="34">
        <v>1</v>
      </c>
      <c r="DB159" s="34"/>
      <c r="DC159" s="34">
        <v>0</v>
      </c>
      <c r="DD159" s="34">
        <v>0</v>
      </c>
      <c r="DE159" s="34">
        <v>1</v>
      </c>
      <c r="DF159" s="34">
        <v>0</v>
      </c>
      <c r="DG159" s="34">
        <v>0</v>
      </c>
      <c r="DH159" s="34"/>
      <c r="DI159" s="34"/>
      <c r="DJ159" s="34"/>
      <c r="DK159" s="34"/>
      <c r="DL159" s="34"/>
      <c r="DM159" s="34"/>
      <c r="DN159" s="34"/>
      <c r="DO159" s="34"/>
      <c r="DP159" s="34">
        <v>1</v>
      </c>
      <c r="DQ159" s="34">
        <v>1</v>
      </c>
      <c r="DR159" s="34">
        <v>0</v>
      </c>
      <c r="DS159" s="34">
        <v>0</v>
      </c>
      <c r="DT159" s="34">
        <v>0</v>
      </c>
      <c r="DU159" s="34">
        <v>0</v>
      </c>
      <c r="DV159" s="34">
        <v>0</v>
      </c>
      <c r="DW159" s="34">
        <v>0</v>
      </c>
      <c r="DX159" s="34">
        <v>0</v>
      </c>
      <c r="DY159" s="34">
        <v>0</v>
      </c>
      <c r="DZ159" s="34">
        <v>0</v>
      </c>
      <c r="EA159" s="34">
        <v>0</v>
      </c>
      <c r="EB159" s="34">
        <v>0</v>
      </c>
      <c r="EC159" s="34">
        <v>0</v>
      </c>
      <c r="ED159" s="34">
        <v>0</v>
      </c>
      <c r="EE159" s="34">
        <v>0</v>
      </c>
      <c r="EF159" s="34">
        <v>0</v>
      </c>
      <c r="EG159" s="34">
        <v>0</v>
      </c>
      <c r="EH159" s="34">
        <v>0</v>
      </c>
      <c r="EI159" s="34">
        <v>0</v>
      </c>
      <c r="EJ159" s="34">
        <v>0</v>
      </c>
      <c r="EK159" s="34">
        <v>0</v>
      </c>
      <c r="EL159" s="34">
        <v>0</v>
      </c>
      <c r="EM159" s="34"/>
      <c r="EN159" s="34">
        <v>0</v>
      </c>
      <c r="EO159" s="34">
        <v>0</v>
      </c>
      <c r="EP159" s="34">
        <v>0</v>
      </c>
      <c r="EQ159" s="34">
        <v>0</v>
      </c>
      <c r="ER159" s="34">
        <v>0</v>
      </c>
      <c r="ES159" s="34">
        <v>0</v>
      </c>
      <c r="ET159" s="34">
        <v>0</v>
      </c>
      <c r="EU159" s="34">
        <v>0</v>
      </c>
      <c r="EV159" s="34">
        <v>0</v>
      </c>
      <c r="EW159" s="34">
        <v>0</v>
      </c>
      <c r="EX159" s="34">
        <v>0</v>
      </c>
      <c r="EY159" s="34">
        <v>0</v>
      </c>
      <c r="EZ159" s="34">
        <v>0</v>
      </c>
      <c r="FA159" s="34">
        <v>1</v>
      </c>
      <c r="FB159" s="34">
        <v>1</v>
      </c>
      <c r="FC159" s="34">
        <v>0</v>
      </c>
      <c r="FD159" s="34">
        <v>0</v>
      </c>
      <c r="FE159" s="34">
        <v>0</v>
      </c>
      <c r="FF159" s="34">
        <v>0</v>
      </c>
      <c r="FG159" s="34">
        <v>1</v>
      </c>
      <c r="FH159" s="34">
        <v>0</v>
      </c>
      <c r="FI159" s="34">
        <v>0</v>
      </c>
      <c r="FJ159" s="34">
        <v>0</v>
      </c>
      <c r="FK159" s="34">
        <v>0</v>
      </c>
      <c r="FL159" s="34">
        <v>1</v>
      </c>
      <c r="FM159" s="34">
        <v>0</v>
      </c>
      <c r="FN159" s="34">
        <v>0</v>
      </c>
      <c r="FO159" s="34">
        <v>0</v>
      </c>
      <c r="FP159" s="34">
        <v>0</v>
      </c>
      <c r="FQ159" s="34">
        <v>0</v>
      </c>
      <c r="FR159" s="34">
        <v>0</v>
      </c>
      <c r="FS159" s="34">
        <v>0</v>
      </c>
      <c r="FT159" s="34">
        <v>0</v>
      </c>
      <c r="FU159" s="34">
        <v>0</v>
      </c>
      <c r="FV159" s="34">
        <v>0</v>
      </c>
      <c r="FW159" s="34">
        <v>0</v>
      </c>
      <c r="FX159" s="34">
        <v>1</v>
      </c>
      <c r="FY159" s="34">
        <v>1</v>
      </c>
      <c r="FZ159" s="34">
        <v>0</v>
      </c>
      <c r="GA159" s="34">
        <v>0</v>
      </c>
      <c r="GB159" s="34">
        <v>0</v>
      </c>
      <c r="GC159" s="34">
        <v>0</v>
      </c>
      <c r="GD159" s="34">
        <v>0</v>
      </c>
      <c r="GE159" s="34">
        <v>0</v>
      </c>
      <c r="GF159" s="34">
        <v>0</v>
      </c>
      <c r="GG159" s="34">
        <v>0</v>
      </c>
      <c r="GH159" s="34">
        <v>0</v>
      </c>
      <c r="GI159" s="34">
        <v>0</v>
      </c>
      <c r="GJ159" s="34">
        <v>0</v>
      </c>
      <c r="GK159" s="34">
        <v>0</v>
      </c>
      <c r="GL159" s="34">
        <v>0</v>
      </c>
      <c r="GM159" s="34">
        <v>0</v>
      </c>
      <c r="GN159" s="34">
        <v>0</v>
      </c>
      <c r="GO159" s="34">
        <v>0</v>
      </c>
      <c r="GP159" s="34">
        <v>0</v>
      </c>
      <c r="GQ159" s="34">
        <v>0</v>
      </c>
      <c r="GR159" s="34">
        <v>0</v>
      </c>
      <c r="GS159" s="34">
        <v>0</v>
      </c>
      <c r="GT159" s="34">
        <v>1</v>
      </c>
      <c r="GU159" s="34">
        <v>1</v>
      </c>
      <c r="GV159" s="34">
        <v>1</v>
      </c>
      <c r="GW159" s="34">
        <v>1</v>
      </c>
      <c r="GX159" s="34">
        <v>1</v>
      </c>
      <c r="GY159" s="34">
        <v>1</v>
      </c>
      <c r="GZ159" s="34">
        <v>1</v>
      </c>
      <c r="HA159" s="34">
        <v>1</v>
      </c>
      <c r="HB159" s="34">
        <v>0</v>
      </c>
      <c r="HC159" s="34">
        <v>0</v>
      </c>
      <c r="HD159" s="34">
        <v>0</v>
      </c>
      <c r="HE159" s="34">
        <v>0</v>
      </c>
      <c r="HF159" s="34">
        <v>0</v>
      </c>
      <c r="HG159" s="34">
        <v>0</v>
      </c>
      <c r="HH159" s="34">
        <v>0</v>
      </c>
      <c r="HI159" s="34">
        <v>0</v>
      </c>
      <c r="HJ159" s="34">
        <v>0</v>
      </c>
      <c r="HK159" s="34">
        <v>0</v>
      </c>
      <c r="HL159" s="34">
        <v>0</v>
      </c>
      <c r="HM159" s="34">
        <v>0</v>
      </c>
      <c r="HN159" s="34">
        <v>0</v>
      </c>
      <c r="HO159" s="34">
        <v>0</v>
      </c>
      <c r="HP159" s="34">
        <v>0</v>
      </c>
      <c r="HQ159" s="34">
        <v>0</v>
      </c>
      <c r="HR159" s="34">
        <v>0</v>
      </c>
      <c r="HS159" s="34">
        <v>0</v>
      </c>
      <c r="HT159" s="34">
        <v>0</v>
      </c>
      <c r="HU159" s="34">
        <v>0</v>
      </c>
      <c r="HV159" s="34">
        <v>0</v>
      </c>
      <c r="HW159" s="34">
        <v>0</v>
      </c>
      <c r="HX159" s="34">
        <v>1</v>
      </c>
      <c r="HY159" s="34">
        <v>0</v>
      </c>
      <c r="HZ159" s="34">
        <v>0</v>
      </c>
      <c r="IA159" s="34">
        <v>0</v>
      </c>
      <c r="IB159" s="34">
        <v>0</v>
      </c>
      <c r="IC159" s="34">
        <v>1</v>
      </c>
      <c r="ID159" s="34">
        <v>1</v>
      </c>
      <c r="IE159" s="34">
        <v>1</v>
      </c>
      <c r="IF159" s="34">
        <v>1</v>
      </c>
      <c r="IG159" s="34">
        <v>0</v>
      </c>
      <c r="IH159" s="34">
        <v>0</v>
      </c>
      <c r="II159" s="34">
        <v>0</v>
      </c>
      <c r="IJ159" s="34">
        <v>0</v>
      </c>
      <c r="IK159" s="34">
        <v>0</v>
      </c>
      <c r="IL159" s="34">
        <v>0</v>
      </c>
      <c r="IM159" s="34">
        <v>0</v>
      </c>
      <c r="IN159" s="34">
        <v>1</v>
      </c>
      <c r="IO159" s="34">
        <v>0</v>
      </c>
      <c r="IP159" s="34">
        <v>0</v>
      </c>
      <c r="IQ159" s="34">
        <v>0</v>
      </c>
      <c r="IR159" s="34">
        <v>0</v>
      </c>
      <c r="IS159" s="34">
        <v>0</v>
      </c>
      <c r="IT159" s="34">
        <v>0</v>
      </c>
      <c r="IU159" s="34">
        <v>0</v>
      </c>
      <c r="IV159" s="34">
        <v>0</v>
      </c>
      <c r="IW159" s="34">
        <v>0</v>
      </c>
      <c r="IX159" s="34">
        <v>0</v>
      </c>
      <c r="IY159" s="34">
        <v>0</v>
      </c>
      <c r="IZ159" s="34">
        <v>0</v>
      </c>
      <c r="JA159" s="34">
        <v>0</v>
      </c>
      <c r="JB159" s="34">
        <v>0</v>
      </c>
      <c r="JC159" s="34">
        <v>0</v>
      </c>
      <c r="JD159" s="34">
        <v>1</v>
      </c>
      <c r="JE159" s="34">
        <v>3</v>
      </c>
      <c r="JF159" s="34">
        <v>1</v>
      </c>
      <c r="JG159" s="34">
        <v>2</v>
      </c>
      <c r="JH159" s="46">
        <v>1</v>
      </c>
      <c r="JI159" s="46">
        <v>1</v>
      </c>
      <c r="JJ159" s="46">
        <v>1</v>
      </c>
      <c r="JK159" s="46">
        <v>2</v>
      </c>
      <c r="JL159" s="35">
        <v>1</v>
      </c>
      <c r="JM159" s="35">
        <v>1</v>
      </c>
      <c r="JN159" s="46">
        <v>1</v>
      </c>
      <c r="JO159" s="46">
        <v>2</v>
      </c>
      <c r="JP159" s="35">
        <v>1</v>
      </c>
      <c r="JQ159" s="35">
        <v>2</v>
      </c>
      <c r="JR159" s="46">
        <v>0</v>
      </c>
      <c r="JS159" s="35">
        <v>0</v>
      </c>
      <c r="JT159" s="35"/>
      <c r="JU159" s="35">
        <v>3</v>
      </c>
      <c r="JV159" s="35">
        <v>1</v>
      </c>
      <c r="JW159" s="35">
        <v>1</v>
      </c>
      <c r="JX159" s="35">
        <v>2</v>
      </c>
      <c r="JY159" s="35">
        <v>1</v>
      </c>
      <c r="JZ159" s="35">
        <v>3</v>
      </c>
      <c r="KA159" s="35">
        <v>1</v>
      </c>
      <c r="KB159" s="35">
        <v>1</v>
      </c>
      <c r="KC159" s="35">
        <v>1</v>
      </c>
      <c r="KD159" s="46">
        <v>1</v>
      </c>
      <c r="KE159" s="35">
        <v>1</v>
      </c>
      <c r="KF159" s="35">
        <v>1</v>
      </c>
      <c r="KG159" s="36">
        <v>2</v>
      </c>
      <c r="KH159" s="36">
        <v>2</v>
      </c>
      <c r="KI159" s="36">
        <v>2</v>
      </c>
      <c r="KJ159" s="36">
        <v>1</v>
      </c>
      <c r="KK159" s="36">
        <v>2</v>
      </c>
      <c r="KL159" s="36">
        <v>2</v>
      </c>
      <c r="KM159" s="36">
        <v>2</v>
      </c>
      <c r="KN159" s="36">
        <v>2</v>
      </c>
      <c r="KO159" s="36"/>
      <c r="KP159" s="36">
        <v>2</v>
      </c>
      <c r="KQ159" s="36">
        <v>2</v>
      </c>
      <c r="KR159" s="36">
        <v>2</v>
      </c>
      <c r="KS159" s="36">
        <v>2</v>
      </c>
      <c r="KT159" s="36">
        <v>2</v>
      </c>
      <c r="KU159" s="36">
        <v>0</v>
      </c>
      <c r="KV159" s="36">
        <v>2</v>
      </c>
      <c r="KW159" s="36">
        <v>0</v>
      </c>
      <c r="KX159" s="36">
        <v>2</v>
      </c>
      <c r="KY159" s="36">
        <v>0</v>
      </c>
      <c r="KZ159" s="36">
        <v>2</v>
      </c>
      <c r="LA159" s="36">
        <v>0</v>
      </c>
      <c r="LB159" s="36">
        <v>3</v>
      </c>
      <c r="LC159" s="36">
        <v>0</v>
      </c>
      <c r="LD159" s="36">
        <v>3</v>
      </c>
      <c r="LE159" s="36">
        <v>0</v>
      </c>
      <c r="LF159" s="36">
        <v>2</v>
      </c>
      <c r="LG159" s="36">
        <v>2</v>
      </c>
      <c r="LH159" s="36">
        <v>2</v>
      </c>
      <c r="LI159" s="36">
        <v>0</v>
      </c>
      <c r="LJ159" s="36">
        <v>2</v>
      </c>
      <c r="LK159" s="36">
        <v>0</v>
      </c>
      <c r="LL159" s="36">
        <v>1</v>
      </c>
      <c r="LM159" s="36">
        <v>1</v>
      </c>
      <c r="LN159" s="36">
        <v>1</v>
      </c>
      <c r="LO159" s="36">
        <v>1</v>
      </c>
      <c r="LP159" s="36">
        <v>1</v>
      </c>
      <c r="LQ159" s="36">
        <v>1</v>
      </c>
      <c r="LR159" s="36">
        <v>0</v>
      </c>
      <c r="LS159" s="36">
        <v>1</v>
      </c>
      <c r="LT159" s="36">
        <v>1</v>
      </c>
      <c r="LU159" s="36">
        <v>1</v>
      </c>
      <c r="LV159" s="36">
        <v>1</v>
      </c>
      <c r="LW159" s="36">
        <v>1</v>
      </c>
      <c r="LX159" s="36">
        <v>1</v>
      </c>
      <c r="LY159" s="36">
        <v>0</v>
      </c>
      <c r="LZ159" s="36">
        <v>1</v>
      </c>
      <c r="MA159" s="36">
        <v>1</v>
      </c>
      <c r="MB159" s="36">
        <v>1</v>
      </c>
      <c r="MC159" s="36">
        <v>1</v>
      </c>
      <c r="MD159" s="36">
        <v>1</v>
      </c>
      <c r="ME159" s="36">
        <v>1</v>
      </c>
      <c r="MF159" s="36">
        <v>1</v>
      </c>
      <c r="MG159" s="36">
        <v>1</v>
      </c>
      <c r="MH159" s="36">
        <v>1</v>
      </c>
      <c r="MI159" s="36">
        <v>1</v>
      </c>
      <c r="MJ159" s="36">
        <v>1</v>
      </c>
      <c r="MK159" s="36">
        <v>0</v>
      </c>
      <c r="ML159" s="36">
        <v>3</v>
      </c>
      <c r="MM159" s="36">
        <v>1</v>
      </c>
      <c r="MN159" s="36">
        <v>1</v>
      </c>
      <c r="MO159" s="36">
        <v>1</v>
      </c>
      <c r="MP159" s="36">
        <v>1</v>
      </c>
      <c r="MQ159" s="36">
        <v>1</v>
      </c>
      <c r="MR159" s="36">
        <v>1</v>
      </c>
      <c r="MS159" s="36">
        <v>1</v>
      </c>
      <c r="MT159" s="36">
        <v>1</v>
      </c>
      <c r="MU159" s="36">
        <v>1</v>
      </c>
      <c r="MV159" s="36">
        <v>0</v>
      </c>
      <c r="MW159" s="36">
        <v>1</v>
      </c>
      <c r="MX159" s="36"/>
      <c r="MY159" s="37">
        <v>0</v>
      </c>
      <c r="MZ159" s="37">
        <v>1</v>
      </c>
      <c r="NA159" s="37">
        <v>0</v>
      </c>
      <c r="NB159" s="37">
        <v>0</v>
      </c>
      <c r="NC159" s="37">
        <v>1</v>
      </c>
      <c r="ND159" s="37">
        <v>1</v>
      </c>
      <c r="NE159" s="46">
        <v>0</v>
      </c>
      <c r="NF159" s="46">
        <v>1</v>
      </c>
      <c r="NG159" s="37">
        <v>0</v>
      </c>
      <c r="NH159" s="37">
        <v>1</v>
      </c>
      <c r="NI159" s="37">
        <v>1</v>
      </c>
      <c r="NJ159" s="37">
        <v>0</v>
      </c>
    </row>
    <row r="160" spans="1:374" x14ac:dyDescent="0.25">
      <c r="A160" s="2">
        <v>232</v>
      </c>
      <c r="B160" s="2" t="s">
        <v>114</v>
      </c>
      <c r="C160" s="31">
        <v>44187.723611111112</v>
      </c>
      <c r="D160" s="32" t="s">
        <v>705</v>
      </c>
      <c r="E160" s="32" t="s">
        <v>717</v>
      </c>
      <c r="F160" s="32" t="s">
        <v>721</v>
      </c>
      <c r="G160" s="32" t="s">
        <v>722</v>
      </c>
      <c r="H160" s="33" t="s">
        <v>156</v>
      </c>
      <c r="I160" s="33" t="s">
        <v>291</v>
      </c>
      <c r="J160" s="33" t="s">
        <v>723</v>
      </c>
      <c r="K160" s="33">
        <v>1</v>
      </c>
      <c r="L160" s="33">
        <v>128</v>
      </c>
      <c r="M160" s="33">
        <v>6</v>
      </c>
      <c r="N160" s="33"/>
      <c r="O160" s="33"/>
      <c r="P160" s="33"/>
      <c r="Q160" s="33"/>
      <c r="R160" s="33"/>
      <c r="S160" s="33">
        <v>2</v>
      </c>
      <c r="T160" s="33"/>
      <c r="U160" s="33"/>
      <c r="V160" s="33"/>
      <c r="W160" s="33"/>
      <c r="X160" s="33"/>
      <c r="Y160" s="33"/>
      <c r="Z160" s="33"/>
      <c r="AA160" s="33"/>
      <c r="AB160" s="33"/>
      <c r="AC160" s="33"/>
      <c r="AD160" s="33"/>
      <c r="AE160" s="33"/>
      <c r="AF160" s="33"/>
      <c r="AG160" s="33"/>
      <c r="AH160" s="33"/>
      <c r="AI160" s="33"/>
      <c r="AJ160" s="33"/>
      <c r="AK160" s="33"/>
      <c r="AL160" s="33"/>
      <c r="AM160" s="33"/>
      <c r="AN160" s="33"/>
      <c r="AO160" s="33"/>
      <c r="AP160" s="33"/>
      <c r="AQ160" s="33">
        <v>6</v>
      </c>
      <c r="AR160" s="33"/>
      <c r="AS160" s="33"/>
      <c r="AT160" s="33"/>
      <c r="AU160" s="33"/>
      <c r="AV160" s="33"/>
      <c r="AW160" s="33">
        <v>2</v>
      </c>
      <c r="AX160" s="33">
        <v>1</v>
      </c>
      <c r="AY160" s="33">
        <v>0</v>
      </c>
      <c r="AZ160" s="34">
        <v>1</v>
      </c>
      <c r="BA160" s="34">
        <v>1</v>
      </c>
      <c r="BB160" s="34">
        <v>0</v>
      </c>
      <c r="BC160" s="34">
        <v>0</v>
      </c>
      <c r="BD160" s="34">
        <v>0</v>
      </c>
      <c r="BE160" s="34">
        <v>0</v>
      </c>
      <c r="BF160" s="34">
        <v>0</v>
      </c>
      <c r="BG160" s="34">
        <v>0</v>
      </c>
      <c r="BH160" s="34">
        <v>0</v>
      </c>
      <c r="BI160" s="34">
        <v>0</v>
      </c>
      <c r="BJ160" s="34">
        <v>0</v>
      </c>
      <c r="BK160" s="34">
        <v>0</v>
      </c>
      <c r="BL160" s="34">
        <v>0</v>
      </c>
      <c r="BM160" s="34"/>
      <c r="BN160" s="34">
        <v>0</v>
      </c>
      <c r="BO160" s="34">
        <v>0</v>
      </c>
      <c r="BP160" s="34">
        <v>0</v>
      </c>
      <c r="BQ160" s="34">
        <v>0</v>
      </c>
      <c r="BR160" s="34">
        <v>0</v>
      </c>
      <c r="BS160" s="34">
        <v>0</v>
      </c>
      <c r="BT160" s="34">
        <v>0</v>
      </c>
      <c r="BU160" s="34">
        <v>0</v>
      </c>
      <c r="BV160" s="34">
        <v>0</v>
      </c>
      <c r="BW160" s="34">
        <v>1</v>
      </c>
      <c r="BX160" s="34">
        <v>0</v>
      </c>
      <c r="BY160" s="34">
        <v>0</v>
      </c>
      <c r="BZ160" s="34">
        <v>0</v>
      </c>
      <c r="CA160" s="34">
        <v>0</v>
      </c>
      <c r="CB160" s="34">
        <v>0</v>
      </c>
      <c r="CC160" s="34">
        <v>1</v>
      </c>
      <c r="CD160" s="34">
        <v>0</v>
      </c>
      <c r="CE160" s="34">
        <v>1</v>
      </c>
      <c r="CF160" s="34">
        <v>0</v>
      </c>
      <c r="CG160" s="34">
        <v>0</v>
      </c>
      <c r="CH160" s="34">
        <v>1</v>
      </c>
      <c r="CI160" s="34">
        <v>0</v>
      </c>
      <c r="CJ160" s="34">
        <v>0</v>
      </c>
      <c r="CK160" s="34">
        <v>0</v>
      </c>
      <c r="CL160" s="34">
        <v>0</v>
      </c>
      <c r="CM160" s="34">
        <v>0</v>
      </c>
      <c r="CN160" s="34">
        <v>0</v>
      </c>
      <c r="CO160" s="34">
        <v>0</v>
      </c>
      <c r="CP160" s="34">
        <v>0</v>
      </c>
      <c r="CQ160" s="34">
        <v>0</v>
      </c>
      <c r="CR160" s="34">
        <v>0</v>
      </c>
      <c r="CS160" s="34">
        <v>1</v>
      </c>
      <c r="CT160" s="34">
        <v>0</v>
      </c>
      <c r="CU160" s="34">
        <v>0</v>
      </c>
      <c r="CV160" s="34">
        <v>0</v>
      </c>
      <c r="CW160" s="34">
        <v>0</v>
      </c>
      <c r="CX160" s="34">
        <v>0</v>
      </c>
      <c r="CY160" s="34">
        <v>1</v>
      </c>
      <c r="CZ160" s="34">
        <v>0</v>
      </c>
      <c r="DA160" s="34">
        <v>1</v>
      </c>
      <c r="DB160" s="34"/>
      <c r="DC160" s="34">
        <v>0</v>
      </c>
      <c r="DD160" s="34">
        <v>0</v>
      </c>
      <c r="DE160" s="34">
        <v>1</v>
      </c>
      <c r="DF160" s="34">
        <v>0</v>
      </c>
      <c r="DG160" s="34">
        <v>0</v>
      </c>
      <c r="DH160" s="34"/>
      <c r="DI160" s="34"/>
      <c r="DJ160" s="34"/>
      <c r="DK160" s="34"/>
      <c r="DL160" s="34"/>
      <c r="DM160" s="34"/>
      <c r="DN160" s="34"/>
      <c r="DO160" s="34"/>
      <c r="DP160" s="34">
        <v>1</v>
      </c>
      <c r="DQ160" s="34">
        <v>1</v>
      </c>
      <c r="DR160" s="34">
        <v>1</v>
      </c>
      <c r="DS160" s="34">
        <v>0</v>
      </c>
      <c r="DT160" s="34">
        <v>0</v>
      </c>
      <c r="DU160" s="34">
        <v>0</v>
      </c>
      <c r="DV160" s="34">
        <v>0</v>
      </c>
      <c r="DW160" s="34">
        <v>0</v>
      </c>
      <c r="DX160" s="34">
        <v>0</v>
      </c>
      <c r="DY160" s="34">
        <v>0</v>
      </c>
      <c r="DZ160" s="34">
        <v>0</v>
      </c>
      <c r="EA160" s="34">
        <v>0</v>
      </c>
      <c r="EB160" s="34">
        <v>0</v>
      </c>
      <c r="EC160" s="34">
        <v>0</v>
      </c>
      <c r="ED160" s="34">
        <v>0</v>
      </c>
      <c r="EE160" s="34">
        <v>0</v>
      </c>
      <c r="EF160" s="34">
        <v>0</v>
      </c>
      <c r="EG160" s="34">
        <v>0</v>
      </c>
      <c r="EH160" s="34">
        <v>0</v>
      </c>
      <c r="EI160" s="34">
        <v>0</v>
      </c>
      <c r="EJ160" s="34">
        <v>0</v>
      </c>
      <c r="EK160" s="34">
        <v>0</v>
      </c>
      <c r="EL160" s="34">
        <v>0</v>
      </c>
      <c r="EM160" s="34"/>
      <c r="EN160" s="34">
        <v>0</v>
      </c>
      <c r="EO160" s="34">
        <v>0</v>
      </c>
      <c r="EP160" s="34">
        <v>0</v>
      </c>
      <c r="EQ160" s="34">
        <v>0</v>
      </c>
      <c r="ER160" s="34">
        <v>0</v>
      </c>
      <c r="ES160" s="34">
        <v>0</v>
      </c>
      <c r="ET160" s="34">
        <v>0</v>
      </c>
      <c r="EU160" s="34">
        <v>0</v>
      </c>
      <c r="EV160" s="34">
        <v>0</v>
      </c>
      <c r="EW160" s="34">
        <v>0</v>
      </c>
      <c r="EX160" s="34">
        <v>0</v>
      </c>
      <c r="EY160" s="34">
        <v>0</v>
      </c>
      <c r="EZ160" s="34">
        <v>0</v>
      </c>
      <c r="FA160" s="34">
        <v>1</v>
      </c>
      <c r="FB160" s="34">
        <v>0</v>
      </c>
      <c r="FC160" s="34">
        <v>0</v>
      </c>
      <c r="FD160" s="34">
        <v>0</v>
      </c>
      <c r="FE160" s="34">
        <v>0</v>
      </c>
      <c r="FF160" s="34">
        <v>0</v>
      </c>
      <c r="FG160" s="34">
        <v>0</v>
      </c>
      <c r="FH160" s="34">
        <v>0</v>
      </c>
      <c r="FI160" s="34">
        <v>0</v>
      </c>
      <c r="FJ160" s="34">
        <v>0</v>
      </c>
      <c r="FK160" s="34">
        <v>0</v>
      </c>
      <c r="FL160" s="34">
        <v>1</v>
      </c>
      <c r="FM160" s="34">
        <v>0</v>
      </c>
      <c r="FN160" s="34">
        <v>0</v>
      </c>
      <c r="FO160" s="34">
        <v>0</v>
      </c>
      <c r="FP160" s="34">
        <v>0</v>
      </c>
      <c r="FQ160" s="34">
        <v>0</v>
      </c>
      <c r="FR160" s="34">
        <v>0</v>
      </c>
      <c r="FS160" s="34">
        <v>0</v>
      </c>
      <c r="FT160" s="34">
        <v>0</v>
      </c>
      <c r="FU160" s="34">
        <v>0</v>
      </c>
      <c r="FV160" s="34">
        <v>0</v>
      </c>
      <c r="FW160" s="34">
        <v>1</v>
      </c>
      <c r="FX160" s="34">
        <v>1</v>
      </c>
      <c r="FY160" s="34">
        <v>0</v>
      </c>
      <c r="FZ160" s="34">
        <v>0</v>
      </c>
      <c r="GA160" s="34">
        <v>0</v>
      </c>
      <c r="GB160" s="34">
        <v>0</v>
      </c>
      <c r="GC160" s="34">
        <v>0</v>
      </c>
      <c r="GD160" s="34">
        <v>1</v>
      </c>
      <c r="GE160" s="34">
        <v>0</v>
      </c>
      <c r="GF160" s="34">
        <v>0</v>
      </c>
      <c r="GG160" s="34">
        <v>0</v>
      </c>
      <c r="GH160" s="34">
        <v>0</v>
      </c>
      <c r="GI160" s="34">
        <v>1</v>
      </c>
      <c r="GJ160" s="34">
        <v>0</v>
      </c>
      <c r="GK160" s="34">
        <v>0</v>
      </c>
      <c r="GL160" s="34">
        <v>0</v>
      </c>
      <c r="GM160" s="34">
        <v>0</v>
      </c>
      <c r="GN160" s="34">
        <v>0</v>
      </c>
      <c r="GO160" s="34">
        <v>0</v>
      </c>
      <c r="GP160" s="34">
        <v>0</v>
      </c>
      <c r="GQ160" s="34">
        <v>0</v>
      </c>
      <c r="GR160" s="34">
        <v>0</v>
      </c>
      <c r="GS160" s="34">
        <v>0</v>
      </c>
      <c r="GT160" s="34">
        <v>1</v>
      </c>
      <c r="GU160" s="34">
        <v>1</v>
      </c>
      <c r="GV160" s="34">
        <v>1</v>
      </c>
      <c r="GW160" s="34">
        <v>1</v>
      </c>
      <c r="GX160" s="34">
        <v>1</v>
      </c>
      <c r="GY160" s="34">
        <v>1</v>
      </c>
      <c r="GZ160" s="34">
        <v>1</v>
      </c>
      <c r="HA160" s="34">
        <v>1</v>
      </c>
      <c r="HB160" s="34">
        <v>0</v>
      </c>
      <c r="HC160" s="34">
        <v>0</v>
      </c>
      <c r="HD160" s="34">
        <v>0</v>
      </c>
      <c r="HE160" s="34">
        <v>0</v>
      </c>
      <c r="HF160" s="34">
        <v>0</v>
      </c>
      <c r="HG160" s="34">
        <v>0</v>
      </c>
      <c r="HH160" s="34">
        <v>0</v>
      </c>
      <c r="HI160" s="34">
        <v>0</v>
      </c>
      <c r="HJ160" s="34">
        <v>0</v>
      </c>
      <c r="HK160" s="34">
        <v>0</v>
      </c>
      <c r="HL160" s="34">
        <v>0</v>
      </c>
      <c r="HM160" s="34">
        <v>0</v>
      </c>
      <c r="HN160" s="34">
        <v>0</v>
      </c>
      <c r="HO160" s="34">
        <v>0</v>
      </c>
      <c r="HP160" s="34">
        <v>0</v>
      </c>
      <c r="HQ160" s="34">
        <v>0</v>
      </c>
      <c r="HR160" s="34">
        <v>0</v>
      </c>
      <c r="HS160" s="34">
        <v>0</v>
      </c>
      <c r="HT160" s="34">
        <v>0</v>
      </c>
      <c r="HU160" s="34">
        <v>0</v>
      </c>
      <c r="HV160" s="34">
        <v>0</v>
      </c>
      <c r="HW160" s="34">
        <v>0</v>
      </c>
      <c r="HX160" s="34">
        <v>1</v>
      </c>
      <c r="HY160" s="34">
        <v>0</v>
      </c>
      <c r="HZ160" s="34">
        <v>0</v>
      </c>
      <c r="IA160" s="34">
        <v>0</v>
      </c>
      <c r="IB160" s="34">
        <v>0</v>
      </c>
      <c r="IC160" s="34">
        <v>1</v>
      </c>
      <c r="ID160" s="34">
        <v>1</v>
      </c>
      <c r="IE160" s="34">
        <v>1</v>
      </c>
      <c r="IF160" s="34">
        <v>1</v>
      </c>
      <c r="IG160" s="34">
        <v>1</v>
      </c>
      <c r="IH160" s="34">
        <v>0</v>
      </c>
      <c r="II160" s="34">
        <v>0</v>
      </c>
      <c r="IJ160" s="34">
        <v>0</v>
      </c>
      <c r="IK160" s="34">
        <v>0</v>
      </c>
      <c r="IL160" s="34">
        <v>0</v>
      </c>
      <c r="IM160" s="34">
        <v>0</v>
      </c>
      <c r="IN160" s="34">
        <v>0</v>
      </c>
      <c r="IO160" s="34">
        <v>0</v>
      </c>
      <c r="IP160" s="34">
        <v>0</v>
      </c>
      <c r="IQ160" s="34">
        <v>1</v>
      </c>
      <c r="IR160" s="34">
        <v>0</v>
      </c>
      <c r="IS160" s="34">
        <v>0</v>
      </c>
      <c r="IT160" s="34">
        <v>0</v>
      </c>
      <c r="IU160" s="34">
        <v>0</v>
      </c>
      <c r="IV160" s="34">
        <v>0</v>
      </c>
      <c r="IW160" s="34">
        <v>0</v>
      </c>
      <c r="IX160" s="34">
        <v>0</v>
      </c>
      <c r="IY160" s="34">
        <v>0</v>
      </c>
      <c r="IZ160" s="34">
        <v>0</v>
      </c>
      <c r="JA160" s="34">
        <v>0</v>
      </c>
      <c r="JB160" s="34">
        <v>0</v>
      </c>
      <c r="JC160" s="34">
        <v>1</v>
      </c>
      <c r="JD160" s="34">
        <v>1</v>
      </c>
      <c r="JE160" s="34">
        <v>3</v>
      </c>
      <c r="JF160" s="34">
        <v>1</v>
      </c>
      <c r="JG160" s="34">
        <v>2</v>
      </c>
      <c r="JH160" s="46">
        <v>1</v>
      </c>
      <c r="JI160" s="46">
        <v>2</v>
      </c>
      <c r="JJ160" s="46">
        <v>2</v>
      </c>
      <c r="JK160" s="46">
        <v>2</v>
      </c>
      <c r="JL160" s="35">
        <v>1</v>
      </c>
      <c r="JM160" s="35">
        <v>1</v>
      </c>
      <c r="JN160" s="46">
        <v>1</v>
      </c>
      <c r="JO160" s="46">
        <v>2</v>
      </c>
      <c r="JP160" s="35">
        <v>1</v>
      </c>
      <c r="JQ160" s="35">
        <v>2</v>
      </c>
      <c r="JR160" s="46">
        <v>0</v>
      </c>
      <c r="JS160" s="35">
        <v>0</v>
      </c>
      <c r="JT160" s="35"/>
      <c r="JU160" s="35">
        <v>3</v>
      </c>
      <c r="JV160" s="35">
        <v>1</v>
      </c>
      <c r="JW160" s="35">
        <v>1</v>
      </c>
      <c r="JX160" s="35">
        <v>2</v>
      </c>
      <c r="JY160" s="35">
        <v>1</v>
      </c>
      <c r="JZ160" s="35">
        <v>3</v>
      </c>
      <c r="KA160" s="35">
        <v>1</v>
      </c>
      <c r="KB160" s="35">
        <v>1</v>
      </c>
      <c r="KC160" s="35">
        <v>1</v>
      </c>
      <c r="KD160" s="46">
        <v>1</v>
      </c>
      <c r="KE160" s="35">
        <v>1</v>
      </c>
      <c r="KF160" s="35">
        <v>0</v>
      </c>
      <c r="KG160" s="36">
        <v>2</v>
      </c>
      <c r="KH160" s="36">
        <v>2</v>
      </c>
      <c r="KI160" s="36">
        <v>2</v>
      </c>
      <c r="KJ160" s="36">
        <v>1</v>
      </c>
      <c r="KK160" s="36">
        <v>2</v>
      </c>
      <c r="KL160" s="36">
        <v>2</v>
      </c>
      <c r="KM160" s="36">
        <v>2</v>
      </c>
      <c r="KN160" s="36">
        <v>2</v>
      </c>
      <c r="KO160" s="36"/>
      <c r="KP160" s="36">
        <v>1</v>
      </c>
      <c r="KQ160" s="36">
        <v>1</v>
      </c>
      <c r="KR160" s="36">
        <v>1</v>
      </c>
      <c r="KS160" s="36">
        <v>1</v>
      </c>
      <c r="KT160" s="36">
        <v>1</v>
      </c>
      <c r="KU160" s="36">
        <v>0</v>
      </c>
      <c r="KV160" s="36">
        <v>2</v>
      </c>
      <c r="KW160" s="36">
        <v>0</v>
      </c>
      <c r="KX160" s="36">
        <v>2</v>
      </c>
      <c r="KY160" s="36">
        <v>0</v>
      </c>
      <c r="KZ160" s="36">
        <v>2</v>
      </c>
      <c r="LA160" s="36">
        <v>0</v>
      </c>
      <c r="LB160" s="36">
        <v>3</v>
      </c>
      <c r="LC160" s="36">
        <v>0</v>
      </c>
      <c r="LD160" s="36">
        <v>3</v>
      </c>
      <c r="LE160" s="36">
        <v>0</v>
      </c>
      <c r="LF160" s="36">
        <v>1</v>
      </c>
      <c r="LG160" s="36">
        <v>2</v>
      </c>
      <c r="LH160" s="36">
        <v>2</v>
      </c>
      <c r="LI160" s="36">
        <v>0</v>
      </c>
      <c r="LJ160" s="36">
        <v>2</v>
      </c>
      <c r="LK160" s="36">
        <v>0</v>
      </c>
      <c r="LL160" s="36">
        <v>1</v>
      </c>
      <c r="LM160" s="36">
        <v>1</v>
      </c>
      <c r="LN160" s="36">
        <v>1</v>
      </c>
      <c r="LO160" s="36">
        <v>1</v>
      </c>
      <c r="LP160" s="36">
        <v>1</v>
      </c>
      <c r="LQ160" s="36">
        <v>1</v>
      </c>
      <c r="LR160" s="36">
        <v>0</v>
      </c>
      <c r="LS160" s="36">
        <v>1</v>
      </c>
      <c r="LT160" s="36">
        <v>1</v>
      </c>
      <c r="LU160" s="36">
        <v>1</v>
      </c>
      <c r="LV160" s="36">
        <v>1</v>
      </c>
      <c r="LW160" s="36">
        <v>1</v>
      </c>
      <c r="LX160" s="36">
        <v>1</v>
      </c>
      <c r="LY160" s="36">
        <v>0</v>
      </c>
      <c r="LZ160" s="36">
        <v>1</v>
      </c>
      <c r="MA160" s="36">
        <v>1</v>
      </c>
      <c r="MB160" s="36">
        <v>1</v>
      </c>
      <c r="MC160" s="36">
        <v>1</v>
      </c>
      <c r="MD160" s="36">
        <v>1</v>
      </c>
      <c r="ME160" s="36">
        <v>1</v>
      </c>
      <c r="MF160" s="36">
        <v>1</v>
      </c>
      <c r="MG160" s="36">
        <v>1</v>
      </c>
      <c r="MH160" s="36">
        <v>1</v>
      </c>
      <c r="MI160" s="36">
        <v>1</v>
      </c>
      <c r="MJ160" s="36">
        <v>1</v>
      </c>
      <c r="MK160" s="36">
        <v>1</v>
      </c>
      <c r="ML160" s="36">
        <v>2</v>
      </c>
      <c r="MM160" s="36">
        <v>1</v>
      </c>
      <c r="MN160" s="36">
        <v>1</v>
      </c>
      <c r="MO160" s="36">
        <v>1</v>
      </c>
      <c r="MP160" s="36">
        <v>1</v>
      </c>
      <c r="MQ160" s="36">
        <v>1</v>
      </c>
      <c r="MR160" s="36">
        <v>1</v>
      </c>
      <c r="MS160" s="36">
        <v>1</v>
      </c>
      <c r="MT160" s="36">
        <v>1</v>
      </c>
      <c r="MU160" s="36">
        <v>1</v>
      </c>
      <c r="MV160" s="36">
        <v>0</v>
      </c>
      <c r="MW160" s="36">
        <v>1</v>
      </c>
      <c r="MX160" s="36"/>
      <c r="MY160" s="37">
        <v>1</v>
      </c>
      <c r="MZ160" s="37">
        <v>1</v>
      </c>
      <c r="NA160" s="37">
        <v>0</v>
      </c>
      <c r="NB160" s="37">
        <v>1</v>
      </c>
      <c r="NC160" s="37">
        <v>1</v>
      </c>
      <c r="ND160" s="37">
        <v>0</v>
      </c>
      <c r="NE160" s="46">
        <v>0</v>
      </c>
      <c r="NF160" s="46">
        <v>0</v>
      </c>
      <c r="NG160" s="37">
        <v>1</v>
      </c>
      <c r="NH160" s="37">
        <v>1</v>
      </c>
      <c r="NI160" s="37">
        <v>1</v>
      </c>
      <c r="NJ160" s="37">
        <v>0</v>
      </c>
    </row>
    <row r="161" spans="1:374" x14ac:dyDescent="0.25">
      <c r="A161" s="2">
        <v>233</v>
      </c>
      <c r="B161" s="2" t="s">
        <v>114</v>
      </c>
      <c r="C161" s="31">
        <v>44187.736111111109</v>
      </c>
      <c r="D161" s="32" t="s">
        <v>705</v>
      </c>
      <c r="E161" s="32" t="s">
        <v>724</v>
      </c>
      <c r="F161" s="32" t="s">
        <v>721</v>
      </c>
      <c r="G161" s="32" t="s">
        <v>725</v>
      </c>
      <c r="H161" s="33" t="s">
        <v>156</v>
      </c>
      <c r="I161" s="33" t="s">
        <v>291</v>
      </c>
      <c r="J161" s="33" t="s">
        <v>726</v>
      </c>
      <c r="K161" s="33">
        <v>1</v>
      </c>
      <c r="L161" s="33">
        <v>131</v>
      </c>
      <c r="M161" s="33">
        <v>6</v>
      </c>
      <c r="N161" s="33"/>
      <c r="O161" s="33"/>
      <c r="P161" s="33"/>
      <c r="Q161" s="33"/>
      <c r="R161" s="33"/>
      <c r="S161" s="33">
        <v>2</v>
      </c>
      <c r="T161" s="33"/>
      <c r="U161" s="33"/>
      <c r="V161" s="33"/>
      <c r="W161" s="33"/>
      <c r="X161" s="33"/>
      <c r="Y161" s="33"/>
      <c r="Z161" s="33"/>
      <c r="AA161" s="33"/>
      <c r="AB161" s="33"/>
      <c r="AC161" s="33"/>
      <c r="AD161" s="33"/>
      <c r="AE161" s="33"/>
      <c r="AF161" s="33"/>
      <c r="AG161" s="33"/>
      <c r="AH161" s="33"/>
      <c r="AI161" s="33"/>
      <c r="AJ161" s="33"/>
      <c r="AK161" s="33"/>
      <c r="AL161" s="33"/>
      <c r="AM161" s="33"/>
      <c r="AN161" s="33"/>
      <c r="AO161" s="33"/>
      <c r="AP161" s="33"/>
      <c r="AQ161" s="33">
        <v>7</v>
      </c>
      <c r="AR161" s="33"/>
      <c r="AS161" s="33"/>
      <c r="AT161" s="33"/>
      <c r="AU161" s="33"/>
      <c r="AV161" s="33"/>
      <c r="AW161" s="33">
        <v>1</v>
      </c>
      <c r="AX161" s="33">
        <v>1</v>
      </c>
      <c r="AY161" s="33">
        <v>0</v>
      </c>
      <c r="AZ161" s="34">
        <v>3</v>
      </c>
      <c r="BA161" s="34">
        <v>0</v>
      </c>
      <c r="BB161" s="34">
        <v>0</v>
      </c>
      <c r="BC161" s="34">
        <v>0</v>
      </c>
      <c r="BD161" s="34">
        <v>0</v>
      </c>
      <c r="BE161" s="34">
        <v>0</v>
      </c>
      <c r="BF161" s="34">
        <v>0</v>
      </c>
      <c r="BG161" s="34">
        <v>0</v>
      </c>
      <c r="BH161" s="34">
        <v>0</v>
      </c>
      <c r="BI161" s="34">
        <v>0</v>
      </c>
      <c r="BJ161" s="34">
        <v>0</v>
      </c>
      <c r="BK161" s="34">
        <v>0</v>
      </c>
      <c r="BL161" s="34">
        <v>0</v>
      </c>
      <c r="BM161" s="34"/>
      <c r="BN161" s="34">
        <v>0</v>
      </c>
      <c r="BO161" s="34">
        <v>0</v>
      </c>
      <c r="BP161" s="34">
        <v>0</v>
      </c>
      <c r="BQ161" s="34">
        <v>0</v>
      </c>
      <c r="BR161" s="34">
        <v>0</v>
      </c>
      <c r="BS161" s="34">
        <v>0</v>
      </c>
      <c r="BT161" s="34">
        <v>0</v>
      </c>
      <c r="BU161" s="34">
        <v>0</v>
      </c>
      <c r="BV161" s="34">
        <v>0</v>
      </c>
      <c r="BW161" s="34">
        <v>1</v>
      </c>
      <c r="BX161" s="34">
        <v>0</v>
      </c>
      <c r="BY161" s="34">
        <v>0</v>
      </c>
      <c r="BZ161" s="34">
        <v>0</v>
      </c>
      <c r="CA161" s="34">
        <v>0</v>
      </c>
      <c r="CB161" s="34">
        <v>0</v>
      </c>
      <c r="CC161" s="34">
        <v>1</v>
      </c>
      <c r="CD161" s="34">
        <v>0</v>
      </c>
      <c r="CE161" s="34">
        <v>1</v>
      </c>
      <c r="CF161" s="34">
        <v>0</v>
      </c>
      <c r="CG161" s="34">
        <v>0</v>
      </c>
      <c r="CH161" s="34">
        <v>1</v>
      </c>
      <c r="CI161" s="34">
        <v>0</v>
      </c>
      <c r="CJ161" s="34">
        <v>0</v>
      </c>
      <c r="CK161" s="34">
        <v>0</v>
      </c>
      <c r="CL161" s="34">
        <v>0</v>
      </c>
      <c r="CM161" s="34">
        <v>0</v>
      </c>
      <c r="CN161" s="34">
        <v>0</v>
      </c>
      <c r="CO161" s="34">
        <v>0</v>
      </c>
      <c r="CP161" s="34">
        <v>0</v>
      </c>
      <c r="CQ161" s="34">
        <v>0</v>
      </c>
      <c r="CR161" s="34">
        <v>0</v>
      </c>
      <c r="CS161" s="34">
        <v>0</v>
      </c>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v>1</v>
      </c>
      <c r="DQ161" s="34">
        <v>1</v>
      </c>
      <c r="DR161" s="34">
        <v>1</v>
      </c>
      <c r="DS161" s="34">
        <v>1</v>
      </c>
      <c r="DT161" s="34">
        <v>0</v>
      </c>
      <c r="DU161" s="34">
        <v>0</v>
      </c>
      <c r="DV161" s="34">
        <v>0</v>
      </c>
      <c r="DW161" s="34">
        <v>1</v>
      </c>
      <c r="DX161" s="34">
        <v>0</v>
      </c>
      <c r="DY161" s="34">
        <v>1</v>
      </c>
      <c r="DZ161" s="34">
        <v>0</v>
      </c>
      <c r="EA161" s="34">
        <v>0</v>
      </c>
      <c r="EB161" s="34">
        <v>0</v>
      </c>
      <c r="EC161" s="34">
        <v>1</v>
      </c>
      <c r="ED161" s="34">
        <v>1</v>
      </c>
      <c r="EE161" s="34">
        <v>1</v>
      </c>
      <c r="EF161" s="34">
        <v>0</v>
      </c>
      <c r="EG161" s="34">
        <v>0</v>
      </c>
      <c r="EH161" s="34">
        <v>0</v>
      </c>
      <c r="EI161" s="34">
        <v>0</v>
      </c>
      <c r="EJ161" s="34">
        <v>0</v>
      </c>
      <c r="EK161" s="34">
        <v>0</v>
      </c>
      <c r="EL161" s="34">
        <v>0</v>
      </c>
      <c r="EM161" s="34"/>
      <c r="EN161" s="34">
        <v>0</v>
      </c>
      <c r="EO161" s="34">
        <v>0</v>
      </c>
      <c r="EP161" s="34">
        <v>0</v>
      </c>
      <c r="EQ161" s="34">
        <v>0</v>
      </c>
      <c r="ER161" s="34">
        <v>0</v>
      </c>
      <c r="ES161" s="34">
        <v>0</v>
      </c>
      <c r="ET161" s="34">
        <v>0</v>
      </c>
      <c r="EU161" s="34">
        <v>0</v>
      </c>
      <c r="EV161" s="34">
        <v>0</v>
      </c>
      <c r="EW161" s="34">
        <v>0</v>
      </c>
      <c r="EX161" s="34">
        <v>0</v>
      </c>
      <c r="EY161" s="34">
        <v>0</v>
      </c>
      <c r="EZ161" s="34">
        <v>0</v>
      </c>
      <c r="FA161" s="34">
        <v>1</v>
      </c>
      <c r="FB161" s="34">
        <v>0</v>
      </c>
      <c r="FC161" s="34">
        <v>0</v>
      </c>
      <c r="FD161" s="34">
        <v>0</v>
      </c>
      <c r="FE161" s="34">
        <v>0</v>
      </c>
      <c r="FF161" s="34">
        <v>0</v>
      </c>
      <c r="FG161" s="34">
        <v>1</v>
      </c>
      <c r="FH161" s="34">
        <v>0</v>
      </c>
      <c r="FI161" s="34">
        <v>1</v>
      </c>
      <c r="FJ161" s="34">
        <v>0</v>
      </c>
      <c r="FK161" s="34">
        <v>0</v>
      </c>
      <c r="FL161" s="34">
        <v>1</v>
      </c>
      <c r="FM161" s="34">
        <v>0</v>
      </c>
      <c r="FN161" s="34">
        <v>0</v>
      </c>
      <c r="FO161" s="34">
        <v>0</v>
      </c>
      <c r="FP161" s="34">
        <v>0</v>
      </c>
      <c r="FQ161" s="34">
        <v>0</v>
      </c>
      <c r="FR161" s="34">
        <v>0</v>
      </c>
      <c r="FS161" s="34">
        <v>0</v>
      </c>
      <c r="FT161" s="34">
        <v>0</v>
      </c>
      <c r="FU161" s="34">
        <v>0</v>
      </c>
      <c r="FV161" s="34">
        <v>0</v>
      </c>
      <c r="FW161" s="34">
        <v>1</v>
      </c>
      <c r="FX161" s="34">
        <v>1</v>
      </c>
      <c r="FY161" s="34">
        <v>1</v>
      </c>
      <c r="FZ161" s="34">
        <v>0</v>
      </c>
      <c r="GA161" s="34">
        <v>0</v>
      </c>
      <c r="GB161" s="34">
        <v>0</v>
      </c>
      <c r="GC161" s="34">
        <v>0</v>
      </c>
      <c r="GD161" s="34">
        <v>1</v>
      </c>
      <c r="GE161" s="34">
        <v>0</v>
      </c>
      <c r="GF161" s="34">
        <v>0</v>
      </c>
      <c r="GG161" s="34">
        <v>0</v>
      </c>
      <c r="GH161" s="34">
        <v>0</v>
      </c>
      <c r="GI161" s="34">
        <v>1</v>
      </c>
      <c r="GJ161" s="34">
        <v>0</v>
      </c>
      <c r="GK161" s="34">
        <v>0</v>
      </c>
      <c r="GL161" s="34">
        <v>0</v>
      </c>
      <c r="GM161" s="34">
        <v>0</v>
      </c>
      <c r="GN161" s="34">
        <v>0</v>
      </c>
      <c r="GO161" s="34">
        <v>0</v>
      </c>
      <c r="GP161" s="34">
        <v>0</v>
      </c>
      <c r="GQ161" s="34">
        <v>0</v>
      </c>
      <c r="GR161" s="34">
        <v>0</v>
      </c>
      <c r="GS161" s="34">
        <v>0</v>
      </c>
      <c r="GT161" s="34">
        <v>1</v>
      </c>
      <c r="GU161" s="34">
        <v>1</v>
      </c>
      <c r="GV161" s="34">
        <v>1</v>
      </c>
      <c r="GW161" s="34">
        <v>1</v>
      </c>
      <c r="GX161" s="34">
        <v>1</v>
      </c>
      <c r="GY161" s="34">
        <v>1</v>
      </c>
      <c r="GZ161" s="34">
        <v>1</v>
      </c>
      <c r="HA161" s="34">
        <v>1</v>
      </c>
      <c r="HB161" s="34">
        <v>1</v>
      </c>
      <c r="HC161" s="34">
        <v>0</v>
      </c>
      <c r="HD161" s="34">
        <v>0</v>
      </c>
      <c r="HE161" s="34">
        <v>0</v>
      </c>
      <c r="HF161" s="34">
        <v>0</v>
      </c>
      <c r="HG161" s="34">
        <v>0</v>
      </c>
      <c r="HH161" s="34">
        <v>1</v>
      </c>
      <c r="HI161" s="34">
        <v>0</v>
      </c>
      <c r="HJ161" s="34">
        <v>0</v>
      </c>
      <c r="HK161" s="34">
        <v>0</v>
      </c>
      <c r="HL161" s="34">
        <v>0</v>
      </c>
      <c r="HM161" s="34">
        <v>0</v>
      </c>
      <c r="HN161" s="34">
        <v>0</v>
      </c>
      <c r="HO161" s="34">
        <v>0</v>
      </c>
      <c r="HP161" s="34">
        <v>0</v>
      </c>
      <c r="HQ161" s="34">
        <v>0</v>
      </c>
      <c r="HR161" s="34">
        <v>0</v>
      </c>
      <c r="HS161" s="34">
        <v>0</v>
      </c>
      <c r="HT161" s="34">
        <v>0</v>
      </c>
      <c r="HU161" s="34">
        <v>0</v>
      </c>
      <c r="HV161" s="34">
        <v>0</v>
      </c>
      <c r="HW161" s="34">
        <v>0</v>
      </c>
      <c r="HX161" s="34">
        <v>1</v>
      </c>
      <c r="HY161" s="34">
        <v>0</v>
      </c>
      <c r="HZ161" s="34">
        <v>0</v>
      </c>
      <c r="IA161" s="34">
        <v>0</v>
      </c>
      <c r="IB161" s="34">
        <v>0</v>
      </c>
      <c r="IC161" s="34">
        <v>1</v>
      </c>
      <c r="ID161" s="34">
        <v>1</v>
      </c>
      <c r="IE161" s="34">
        <v>1</v>
      </c>
      <c r="IF161" s="34">
        <v>0</v>
      </c>
      <c r="IG161" s="34">
        <v>0</v>
      </c>
      <c r="IH161" s="34">
        <v>0</v>
      </c>
      <c r="II161" s="34">
        <v>0</v>
      </c>
      <c r="IJ161" s="34">
        <v>0</v>
      </c>
      <c r="IK161" s="34">
        <v>0</v>
      </c>
      <c r="IL161" s="34">
        <v>0</v>
      </c>
      <c r="IM161" s="34">
        <v>0</v>
      </c>
      <c r="IN161" s="34">
        <v>0</v>
      </c>
      <c r="IO161" s="34">
        <v>0</v>
      </c>
      <c r="IP161" s="34">
        <v>0</v>
      </c>
      <c r="IQ161" s="34">
        <v>0</v>
      </c>
      <c r="IR161" s="34">
        <v>0</v>
      </c>
      <c r="IS161" s="34">
        <v>0</v>
      </c>
      <c r="IT161" s="34">
        <v>0</v>
      </c>
      <c r="IU161" s="34">
        <v>0</v>
      </c>
      <c r="IV161" s="34">
        <v>0</v>
      </c>
      <c r="IW161" s="34">
        <v>0</v>
      </c>
      <c r="IX161" s="34">
        <v>0</v>
      </c>
      <c r="IY161" s="34">
        <v>0</v>
      </c>
      <c r="IZ161" s="34">
        <v>0</v>
      </c>
      <c r="JA161" s="34">
        <v>0</v>
      </c>
      <c r="JB161" s="34">
        <v>0</v>
      </c>
      <c r="JC161" s="34">
        <v>1</v>
      </c>
      <c r="JD161" s="34">
        <v>1</v>
      </c>
      <c r="JE161" s="34">
        <v>3</v>
      </c>
      <c r="JF161" s="34">
        <v>3</v>
      </c>
      <c r="JG161" s="34">
        <v>3</v>
      </c>
      <c r="JH161" s="46">
        <v>2</v>
      </c>
      <c r="JI161" s="46">
        <v>2</v>
      </c>
      <c r="JJ161" s="46">
        <v>2</v>
      </c>
      <c r="JK161" s="46">
        <v>2</v>
      </c>
      <c r="JL161" s="35">
        <v>1</v>
      </c>
      <c r="JM161" s="35">
        <v>2</v>
      </c>
      <c r="JN161" s="46">
        <v>1</v>
      </c>
      <c r="JO161" s="46">
        <v>2</v>
      </c>
      <c r="JP161" s="35">
        <v>1</v>
      </c>
      <c r="JQ161" s="35">
        <v>2</v>
      </c>
      <c r="JR161" s="46">
        <v>0</v>
      </c>
      <c r="JS161" s="35">
        <v>0</v>
      </c>
      <c r="JT161" s="35"/>
      <c r="JU161" s="35">
        <v>3</v>
      </c>
      <c r="JV161" s="35">
        <v>1</v>
      </c>
      <c r="JW161" s="35">
        <v>1</v>
      </c>
      <c r="JX161" s="35">
        <v>3</v>
      </c>
      <c r="JY161" s="35">
        <v>3</v>
      </c>
      <c r="JZ161" s="35">
        <v>3</v>
      </c>
      <c r="KA161" s="35">
        <v>3</v>
      </c>
      <c r="KB161" s="35">
        <v>1</v>
      </c>
      <c r="KC161" s="35">
        <v>1</v>
      </c>
      <c r="KD161" s="46">
        <v>1</v>
      </c>
      <c r="KE161" s="35">
        <v>0</v>
      </c>
      <c r="KF161" s="35">
        <v>1</v>
      </c>
      <c r="KG161" s="36">
        <v>1</v>
      </c>
      <c r="KH161" s="36">
        <v>2</v>
      </c>
      <c r="KI161" s="36">
        <v>2</v>
      </c>
      <c r="KJ161" s="36">
        <v>1</v>
      </c>
      <c r="KK161" s="36">
        <v>1</v>
      </c>
      <c r="KL161" s="36">
        <v>1</v>
      </c>
      <c r="KM161" s="36">
        <v>1</v>
      </c>
      <c r="KN161" s="36">
        <v>1</v>
      </c>
      <c r="KO161" s="36"/>
      <c r="KP161" s="36">
        <v>1</v>
      </c>
      <c r="KQ161" s="36">
        <v>1</v>
      </c>
      <c r="KR161" s="36">
        <v>1</v>
      </c>
      <c r="KS161" s="36">
        <v>1</v>
      </c>
      <c r="KT161" s="36">
        <v>1</v>
      </c>
      <c r="KU161" s="36">
        <v>0</v>
      </c>
      <c r="KV161" s="36">
        <v>1</v>
      </c>
      <c r="KW161" s="36">
        <v>0</v>
      </c>
      <c r="KX161" s="36">
        <v>1</v>
      </c>
      <c r="KY161" s="36">
        <v>0</v>
      </c>
      <c r="KZ161" s="36">
        <v>1</v>
      </c>
      <c r="LA161" s="36">
        <v>0</v>
      </c>
      <c r="LB161" s="36">
        <v>3</v>
      </c>
      <c r="LC161" s="36">
        <v>0</v>
      </c>
      <c r="LD161" s="36">
        <v>3</v>
      </c>
      <c r="LE161" s="36">
        <v>0</v>
      </c>
      <c r="LF161" s="36">
        <v>1</v>
      </c>
      <c r="LG161" s="36">
        <v>2</v>
      </c>
      <c r="LH161" s="36">
        <v>2</v>
      </c>
      <c r="LI161" s="36">
        <v>0</v>
      </c>
      <c r="LJ161" s="36">
        <v>3</v>
      </c>
      <c r="LK161" s="36">
        <v>0</v>
      </c>
      <c r="LL161" s="36">
        <v>1</v>
      </c>
      <c r="LM161" s="36">
        <v>1</v>
      </c>
      <c r="LN161" s="36">
        <v>1</v>
      </c>
      <c r="LO161" s="36">
        <v>1</v>
      </c>
      <c r="LP161" s="36">
        <v>1</v>
      </c>
      <c r="LQ161" s="36">
        <v>1</v>
      </c>
      <c r="LR161" s="36">
        <v>0</v>
      </c>
      <c r="LS161" s="36">
        <v>1</v>
      </c>
      <c r="LT161" s="36">
        <v>1</v>
      </c>
      <c r="LU161" s="36">
        <v>1</v>
      </c>
      <c r="LV161" s="36">
        <v>1</v>
      </c>
      <c r="LW161" s="36">
        <v>1</v>
      </c>
      <c r="LX161" s="36">
        <v>1</v>
      </c>
      <c r="LY161" s="36">
        <v>0</v>
      </c>
      <c r="LZ161" s="36">
        <v>1</v>
      </c>
      <c r="MA161" s="36">
        <v>1</v>
      </c>
      <c r="MB161" s="36">
        <v>1</v>
      </c>
      <c r="MC161" s="36">
        <v>1</v>
      </c>
      <c r="MD161" s="36">
        <v>1</v>
      </c>
      <c r="ME161" s="36">
        <v>1</v>
      </c>
      <c r="MF161" s="36">
        <v>1</v>
      </c>
      <c r="MG161" s="36">
        <v>1</v>
      </c>
      <c r="MH161" s="36">
        <v>1</v>
      </c>
      <c r="MI161" s="36">
        <v>1</v>
      </c>
      <c r="MJ161" s="36">
        <v>1</v>
      </c>
      <c r="MK161" s="36">
        <v>1</v>
      </c>
      <c r="ML161" s="36">
        <v>3</v>
      </c>
      <c r="MM161" s="36">
        <v>1</v>
      </c>
      <c r="MN161" s="36">
        <v>1</v>
      </c>
      <c r="MO161" s="36">
        <v>1</v>
      </c>
      <c r="MP161" s="36">
        <v>1</v>
      </c>
      <c r="MQ161" s="36">
        <v>1</v>
      </c>
      <c r="MR161" s="36">
        <v>1</v>
      </c>
      <c r="MS161" s="36">
        <v>1</v>
      </c>
      <c r="MT161" s="36">
        <v>1</v>
      </c>
      <c r="MU161" s="36">
        <v>1</v>
      </c>
      <c r="MV161" s="36">
        <v>0</v>
      </c>
      <c r="MW161" s="36">
        <v>1</v>
      </c>
      <c r="MX161" s="36"/>
      <c r="MY161" s="37">
        <v>0</v>
      </c>
      <c r="MZ161" s="37">
        <v>1</v>
      </c>
      <c r="NA161" s="37">
        <v>0</v>
      </c>
      <c r="NB161" s="37">
        <v>1</v>
      </c>
      <c r="NC161" s="37">
        <v>1</v>
      </c>
      <c r="ND161" s="37">
        <v>0</v>
      </c>
      <c r="NE161" s="46">
        <v>1</v>
      </c>
      <c r="NF161" s="46">
        <v>1</v>
      </c>
      <c r="NG161" s="37">
        <v>0</v>
      </c>
      <c r="NH161" s="37">
        <v>1</v>
      </c>
      <c r="NI161" s="37">
        <v>1</v>
      </c>
      <c r="NJ161" s="37">
        <v>0</v>
      </c>
    </row>
    <row r="162" spans="1:374" x14ac:dyDescent="0.25">
      <c r="A162" s="2">
        <v>234</v>
      </c>
      <c r="B162" s="2" t="s">
        <v>114</v>
      </c>
      <c r="C162" s="31">
        <v>44187.754861111112</v>
      </c>
      <c r="D162" s="32" t="s">
        <v>727</v>
      </c>
      <c r="E162" s="32" t="s">
        <v>724</v>
      </c>
      <c r="F162" s="32" t="s">
        <v>721</v>
      </c>
      <c r="G162" s="32" t="s">
        <v>728</v>
      </c>
      <c r="H162" s="33" t="s">
        <v>156</v>
      </c>
      <c r="I162" s="33" t="s">
        <v>291</v>
      </c>
      <c r="J162" s="33" t="s">
        <v>729</v>
      </c>
      <c r="K162" s="33">
        <v>1</v>
      </c>
      <c r="L162" s="33">
        <v>129</v>
      </c>
      <c r="M162" s="33">
        <v>6</v>
      </c>
      <c r="N162" s="33"/>
      <c r="O162" s="33"/>
      <c r="P162" s="33"/>
      <c r="Q162" s="33"/>
      <c r="R162" s="33"/>
      <c r="S162" s="33">
        <v>2</v>
      </c>
      <c r="T162" s="33"/>
      <c r="U162" s="33"/>
      <c r="V162" s="33"/>
      <c r="W162" s="33"/>
      <c r="X162" s="33"/>
      <c r="Y162" s="33"/>
      <c r="Z162" s="33"/>
      <c r="AA162" s="33"/>
      <c r="AB162" s="33"/>
      <c r="AC162" s="33"/>
      <c r="AD162" s="33"/>
      <c r="AE162" s="33"/>
      <c r="AF162" s="33"/>
      <c r="AG162" s="33"/>
      <c r="AH162" s="33"/>
      <c r="AI162" s="33"/>
      <c r="AJ162" s="33"/>
      <c r="AK162" s="33"/>
      <c r="AL162" s="33"/>
      <c r="AM162" s="33"/>
      <c r="AN162" s="33"/>
      <c r="AO162" s="33"/>
      <c r="AP162" s="33"/>
      <c r="AQ162" s="33">
        <v>8</v>
      </c>
      <c r="AR162" s="33"/>
      <c r="AS162" s="33"/>
      <c r="AT162" s="33"/>
      <c r="AU162" s="33"/>
      <c r="AV162" s="33"/>
      <c r="AW162" s="33">
        <v>1</v>
      </c>
      <c r="AX162" s="33">
        <v>1</v>
      </c>
      <c r="AY162" s="33">
        <v>0</v>
      </c>
      <c r="AZ162" s="34">
        <v>1</v>
      </c>
      <c r="BA162" s="34">
        <v>0</v>
      </c>
      <c r="BB162" s="34">
        <v>0</v>
      </c>
      <c r="BC162" s="34">
        <v>0</v>
      </c>
      <c r="BD162" s="34">
        <v>0</v>
      </c>
      <c r="BE162" s="34">
        <v>0</v>
      </c>
      <c r="BF162" s="34">
        <v>0</v>
      </c>
      <c r="BG162" s="34">
        <v>0</v>
      </c>
      <c r="BH162" s="34">
        <v>0</v>
      </c>
      <c r="BI162" s="34">
        <v>0</v>
      </c>
      <c r="BJ162" s="34">
        <v>0</v>
      </c>
      <c r="BK162" s="34">
        <v>1</v>
      </c>
      <c r="BL162" s="34">
        <v>0</v>
      </c>
      <c r="BM162" s="34"/>
      <c r="BN162" s="34">
        <v>0</v>
      </c>
      <c r="BO162" s="34">
        <v>0</v>
      </c>
      <c r="BP162" s="34">
        <v>0</v>
      </c>
      <c r="BQ162" s="34">
        <v>0</v>
      </c>
      <c r="BR162" s="34">
        <v>0</v>
      </c>
      <c r="BS162" s="34">
        <v>0</v>
      </c>
      <c r="BT162" s="34">
        <v>0</v>
      </c>
      <c r="BU162" s="34">
        <v>0</v>
      </c>
      <c r="BV162" s="34">
        <v>0</v>
      </c>
      <c r="BW162" s="34">
        <v>1</v>
      </c>
      <c r="BX162" s="34">
        <v>0</v>
      </c>
      <c r="BY162" s="34">
        <v>0</v>
      </c>
      <c r="BZ162" s="34">
        <v>0</v>
      </c>
      <c r="CA162" s="34">
        <v>0</v>
      </c>
      <c r="CB162" s="34">
        <v>0</v>
      </c>
      <c r="CC162" s="34">
        <v>1</v>
      </c>
      <c r="CD162" s="34">
        <v>0</v>
      </c>
      <c r="CE162" s="34">
        <v>1</v>
      </c>
      <c r="CF162" s="34">
        <v>0</v>
      </c>
      <c r="CG162" s="34">
        <v>0</v>
      </c>
      <c r="CH162" s="34">
        <v>1</v>
      </c>
      <c r="CI162" s="34">
        <v>0</v>
      </c>
      <c r="CJ162" s="34">
        <v>0</v>
      </c>
      <c r="CK162" s="34">
        <v>0</v>
      </c>
      <c r="CL162" s="34">
        <v>0</v>
      </c>
      <c r="CM162" s="34">
        <v>0</v>
      </c>
      <c r="CN162" s="34">
        <v>0</v>
      </c>
      <c r="CO162" s="34">
        <v>0</v>
      </c>
      <c r="CP162" s="34">
        <v>0</v>
      </c>
      <c r="CQ162" s="34">
        <v>0</v>
      </c>
      <c r="CR162" s="34">
        <v>0</v>
      </c>
      <c r="CS162" s="34">
        <v>1</v>
      </c>
      <c r="CT162" s="34">
        <v>0</v>
      </c>
      <c r="CU162" s="34">
        <v>0</v>
      </c>
      <c r="CV162" s="34">
        <v>0</v>
      </c>
      <c r="CW162" s="34">
        <v>0</v>
      </c>
      <c r="CX162" s="34">
        <v>0</v>
      </c>
      <c r="CY162" s="34">
        <v>1</v>
      </c>
      <c r="CZ162" s="34">
        <v>0</v>
      </c>
      <c r="DA162" s="34">
        <v>1</v>
      </c>
      <c r="DB162" s="34"/>
      <c r="DC162" s="34">
        <v>0</v>
      </c>
      <c r="DD162" s="34">
        <v>0</v>
      </c>
      <c r="DE162" s="34">
        <v>1</v>
      </c>
      <c r="DF162" s="34">
        <v>0</v>
      </c>
      <c r="DG162" s="34">
        <v>0</v>
      </c>
      <c r="DH162" s="34"/>
      <c r="DI162" s="34"/>
      <c r="DJ162" s="34"/>
      <c r="DK162" s="34"/>
      <c r="DL162" s="34"/>
      <c r="DM162" s="34"/>
      <c r="DN162" s="34"/>
      <c r="DO162" s="34"/>
      <c r="DP162" s="34">
        <v>1</v>
      </c>
      <c r="DQ162" s="34">
        <v>1</v>
      </c>
      <c r="DR162" s="34">
        <v>1</v>
      </c>
      <c r="DS162" s="34">
        <v>0</v>
      </c>
      <c r="DT162" s="34">
        <v>0</v>
      </c>
      <c r="DU162" s="34">
        <v>0</v>
      </c>
      <c r="DV162" s="34">
        <v>0</v>
      </c>
      <c r="DW162" s="34">
        <v>0</v>
      </c>
      <c r="DX162" s="34">
        <v>0</v>
      </c>
      <c r="DY162" s="34">
        <v>0</v>
      </c>
      <c r="DZ162" s="34">
        <v>0</v>
      </c>
      <c r="EA162" s="34">
        <v>0</v>
      </c>
      <c r="EB162" s="34">
        <v>0</v>
      </c>
      <c r="EC162" s="34">
        <v>0</v>
      </c>
      <c r="ED162" s="34">
        <v>0</v>
      </c>
      <c r="EE162" s="34">
        <v>0</v>
      </c>
      <c r="EF162" s="34">
        <v>0</v>
      </c>
      <c r="EG162" s="34">
        <v>0</v>
      </c>
      <c r="EH162" s="34">
        <v>0</v>
      </c>
      <c r="EI162" s="34">
        <v>0</v>
      </c>
      <c r="EJ162" s="34">
        <v>0</v>
      </c>
      <c r="EK162" s="34">
        <v>0</v>
      </c>
      <c r="EL162" s="34">
        <v>0</v>
      </c>
      <c r="EM162" s="34"/>
      <c r="EN162" s="34">
        <v>0</v>
      </c>
      <c r="EO162" s="34">
        <v>0</v>
      </c>
      <c r="EP162" s="34">
        <v>0</v>
      </c>
      <c r="EQ162" s="34">
        <v>0</v>
      </c>
      <c r="ER162" s="34">
        <v>0</v>
      </c>
      <c r="ES162" s="34">
        <v>0</v>
      </c>
      <c r="ET162" s="34">
        <v>0</v>
      </c>
      <c r="EU162" s="34">
        <v>0</v>
      </c>
      <c r="EV162" s="34">
        <v>0</v>
      </c>
      <c r="EW162" s="34">
        <v>0</v>
      </c>
      <c r="EX162" s="34">
        <v>0</v>
      </c>
      <c r="EY162" s="34">
        <v>0</v>
      </c>
      <c r="EZ162" s="34">
        <v>0</v>
      </c>
      <c r="FA162" s="34">
        <v>1</v>
      </c>
      <c r="FB162" s="34">
        <v>0</v>
      </c>
      <c r="FC162" s="34">
        <v>0</v>
      </c>
      <c r="FD162" s="34">
        <v>0</v>
      </c>
      <c r="FE162" s="34">
        <v>0</v>
      </c>
      <c r="FF162" s="34">
        <v>0</v>
      </c>
      <c r="FG162" s="34">
        <v>1</v>
      </c>
      <c r="FH162" s="34">
        <v>0</v>
      </c>
      <c r="FI162" s="34">
        <v>1</v>
      </c>
      <c r="FJ162" s="34">
        <v>0</v>
      </c>
      <c r="FK162" s="34">
        <v>0</v>
      </c>
      <c r="FL162" s="34">
        <v>1</v>
      </c>
      <c r="FM162" s="34">
        <v>0</v>
      </c>
      <c r="FN162" s="34">
        <v>0</v>
      </c>
      <c r="FO162" s="34">
        <v>0</v>
      </c>
      <c r="FP162" s="34">
        <v>0</v>
      </c>
      <c r="FQ162" s="34">
        <v>0</v>
      </c>
      <c r="FR162" s="34">
        <v>0</v>
      </c>
      <c r="FS162" s="34">
        <v>0</v>
      </c>
      <c r="FT162" s="34">
        <v>0</v>
      </c>
      <c r="FU162" s="34">
        <v>0</v>
      </c>
      <c r="FV162" s="34">
        <v>0</v>
      </c>
      <c r="FW162" s="34">
        <v>0</v>
      </c>
      <c r="FX162" s="34">
        <v>1</v>
      </c>
      <c r="FY162" s="34">
        <v>1</v>
      </c>
      <c r="FZ162" s="34">
        <v>0</v>
      </c>
      <c r="GA162" s="34">
        <v>0</v>
      </c>
      <c r="GB162" s="34">
        <v>0</v>
      </c>
      <c r="GC162" s="34">
        <v>0</v>
      </c>
      <c r="GD162" s="34">
        <v>0</v>
      </c>
      <c r="GE162" s="34">
        <v>0</v>
      </c>
      <c r="GF162" s="34">
        <v>0</v>
      </c>
      <c r="GG162" s="34">
        <v>0</v>
      </c>
      <c r="GH162" s="34">
        <v>0</v>
      </c>
      <c r="GI162" s="34">
        <v>0</v>
      </c>
      <c r="GJ162" s="34">
        <v>0</v>
      </c>
      <c r="GK162" s="34">
        <v>0</v>
      </c>
      <c r="GL162" s="34">
        <v>0</v>
      </c>
      <c r="GM162" s="34">
        <v>0</v>
      </c>
      <c r="GN162" s="34">
        <v>0</v>
      </c>
      <c r="GO162" s="34">
        <v>0</v>
      </c>
      <c r="GP162" s="34">
        <v>0</v>
      </c>
      <c r="GQ162" s="34">
        <v>0</v>
      </c>
      <c r="GR162" s="34">
        <v>0</v>
      </c>
      <c r="GS162" s="34">
        <v>0</v>
      </c>
      <c r="GT162" s="34">
        <v>1</v>
      </c>
      <c r="GU162" s="34">
        <v>1</v>
      </c>
      <c r="GV162" s="34">
        <v>1</v>
      </c>
      <c r="GW162" s="34">
        <v>0</v>
      </c>
      <c r="GX162" s="34">
        <v>0</v>
      </c>
      <c r="GY162" s="34">
        <v>1</v>
      </c>
      <c r="GZ162" s="34">
        <v>1</v>
      </c>
      <c r="HA162" s="34">
        <v>1</v>
      </c>
      <c r="HB162" s="34">
        <v>1</v>
      </c>
      <c r="HC162" s="34">
        <v>0</v>
      </c>
      <c r="HD162" s="34">
        <v>0</v>
      </c>
      <c r="HE162" s="34">
        <v>0</v>
      </c>
      <c r="HF162" s="34">
        <v>0</v>
      </c>
      <c r="HG162" s="34">
        <v>0</v>
      </c>
      <c r="HH162" s="34">
        <v>1</v>
      </c>
      <c r="HI162" s="34">
        <v>0</v>
      </c>
      <c r="HJ162" s="34">
        <v>0</v>
      </c>
      <c r="HK162" s="34">
        <v>0</v>
      </c>
      <c r="HL162" s="34">
        <v>0</v>
      </c>
      <c r="HM162" s="34">
        <v>0</v>
      </c>
      <c r="HN162" s="34">
        <v>0</v>
      </c>
      <c r="HO162" s="34">
        <v>0</v>
      </c>
      <c r="HP162" s="34">
        <v>0</v>
      </c>
      <c r="HQ162" s="34">
        <v>0</v>
      </c>
      <c r="HR162" s="34">
        <v>0</v>
      </c>
      <c r="HS162" s="34">
        <v>0</v>
      </c>
      <c r="HT162" s="34">
        <v>0</v>
      </c>
      <c r="HU162" s="34">
        <v>0</v>
      </c>
      <c r="HV162" s="34">
        <v>0</v>
      </c>
      <c r="HW162" s="34">
        <v>0</v>
      </c>
      <c r="HX162" s="34">
        <v>1</v>
      </c>
      <c r="HY162" s="34">
        <v>0</v>
      </c>
      <c r="HZ162" s="34">
        <v>0</v>
      </c>
      <c r="IA162" s="34">
        <v>0</v>
      </c>
      <c r="IB162" s="34">
        <v>0</v>
      </c>
      <c r="IC162" s="34">
        <v>1</v>
      </c>
      <c r="ID162" s="34">
        <v>1</v>
      </c>
      <c r="IE162" s="34">
        <v>1</v>
      </c>
      <c r="IF162" s="34">
        <v>1</v>
      </c>
      <c r="IG162" s="34">
        <v>0</v>
      </c>
      <c r="IH162" s="34">
        <v>0</v>
      </c>
      <c r="II162" s="34">
        <v>0</v>
      </c>
      <c r="IJ162" s="34">
        <v>0</v>
      </c>
      <c r="IK162" s="34">
        <v>0</v>
      </c>
      <c r="IL162" s="34">
        <v>0</v>
      </c>
      <c r="IM162" s="34">
        <v>0</v>
      </c>
      <c r="IN162" s="34">
        <v>0</v>
      </c>
      <c r="IO162" s="34">
        <v>0</v>
      </c>
      <c r="IP162" s="34">
        <v>0</v>
      </c>
      <c r="IQ162" s="34">
        <v>1</v>
      </c>
      <c r="IR162" s="34">
        <v>0</v>
      </c>
      <c r="IS162" s="34">
        <v>0</v>
      </c>
      <c r="IT162" s="34">
        <v>0</v>
      </c>
      <c r="IU162" s="34">
        <v>0</v>
      </c>
      <c r="IV162" s="34">
        <v>0</v>
      </c>
      <c r="IW162" s="34">
        <v>0</v>
      </c>
      <c r="IX162" s="34">
        <v>0</v>
      </c>
      <c r="IY162" s="34">
        <v>0</v>
      </c>
      <c r="IZ162" s="34">
        <v>0</v>
      </c>
      <c r="JA162" s="34">
        <v>0</v>
      </c>
      <c r="JB162" s="34">
        <v>0</v>
      </c>
      <c r="JC162" s="34">
        <v>1</v>
      </c>
      <c r="JD162" s="34">
        <v>1</v>
      </c>
      <c r="JE162" s="34">
        <v>3</v>
      </c>
      <c r="JF162" s="34">
        <v>3</v>
      </c>
      <c r="JG162" s="34">
        <v>3</v>
      </c>
      <c r="JH162" s="46">
        <v>2</v>
      </c>
      <c r="JI162" s="46">
        <v>2</v>
      </c>
      <c r="JJ162" s="46">
        <v>2</v>
      </c>
      <c r="JK162" s="46">
        <v>1</v>
      </c>
      <c r="JL162" s="35">
        <v>1</v>
      </c>
      <c r="JM162" s="35">
        <v>2</v>
      </c>
      <c r="JN162" s="46">
        <v>1</v>
      </c>
      <c r="JO162" s="46">
        <v>1</v>
      </c>
      <c r="JP162" s="35">
        <v>1</v>
      </c>
      <c r="JQ162" s="35">
        <v>2</v>
      </c>
      <c r="JR162" s="46">
        <v>1</v>
      </c>
      <c r="JS162" s="35">
        <v>0</v>
      </c>
      <c r="JT162" s="35">
        <v>1</v>
      </c>
      <c r="JU162" s="35">
        <v>3</v>
      </c>
      <c r="JV162" s="35">
        <v>1</v>
      </c>
      <c r="JW162" s="35">
        <v>1</v>
      </c>
      <c r="JX162" s="35">
        <v>1</v>
      </c>
      <c r="JY162" s="35">
        <v>1</v>
      </c>
      <c r="JZ162" s="35">
        <v>3</v>
      </c>
      <c r="KA162" s="35">
        <v>3</v>
      </c>
      <c r="KB162" s="35">
        <v>1</v>
      </c>
      <c r="KC162" s="35">
        <v>0</v>
      </c>
      <c r="KD162" s="46">
        <v>1</v>
      </c>
      <c r="KE162" s="35">
        <v>0</v>
      </c>
      <c r="KF162" s="35">
        <v>0</v>
      </c>
      <c r="KG162" s="36">
        <v>1</v>
      </c>
      <c r="KH162" s="36">
        <v>2</v>
      </c>
      <c r="KI162" s="36">
        <v>2</v>
      </c>
      <c r="KJ162" s="36">
        <v>2</v>
      </c>
      <c r="KK162" s="36">
        <v>2</v>
      </c>
      <c r="KL162" s="36">
        <v>2</v>
      </c>
      <c r="KM162" s="36">
        <v>2</v>
      </c>
      <c r="KN162" s="36">
        <v>2</v>
      </c>
      <c r="KO162" s="36"/>
      <c r="KP162" s="36">
        <v>2</v>
      </c>
      <c r="KQ162" s="36">
        <v>2</v>
      </c>
      <c r="KR162" s="36">
        <v>2</v>
      </c>
      <c r="KS162" s="36">
        <v>2</v>
      </c>
      <c r="KT162" s="36">
        <v>2</v>
      </c>
      <c r="KU162" s="36">
        <v>0</v>
      </c>
      <c r="KV162" s="36">
        <v>2</v>
      </c>
      <c r="KW162" s="36">
        <v>0</v>
      </c>
      <c r="KX162" s="36">
        <v>2</v>
      </c>
      <c r="KY162" s="36">
        <v>0</v>
      </c>
      <c r="KZ162" s="36">
        <v>2</v>
      </c>
      <c r="LA162" s="36">
        <v>0</v>
      </c>
      <c r="LB162" s="36">
        <v>3</v>
      </c>
      <c r="LC162" s="36">
        <v>0</v>
      </c>
      <c r="LD162" s="36">
        <v>3</v>
      </c>
      <c r="LE162" s="36">
        <v>0</v>
      </c>
      <c r="LF162" s="36">
        <v>3</v>
      </c>
      <c r="LG162" s="36">
        <v>2</v>
      </c>
      <c r="LH162" s="36">
        <v>2</v>
      </c>
      <c r="LI162" s="36">
        <v>0</v>
      </c>
      <c r="LJ162" s="36">
        <v>3</v>
      </c>
      <c r="LK162" s="36">
        <v>0</v>
      </c>
      <c r="LL162" s="36">
        <v>1</v>
      </c>
      <c r="LM162" s="36">
        <v>1</v>
      </c>
      <c r="LN162" s="36">
        <v>1</v>
      </c>
      <c r="LO162" s="36">
        <v>1</v>
      </c>
      <c r="LP162" s="36">
        <v>1</v>
      </c>
      <c r="LQ162" s="36">
        <v>1</v>
      </c>
      <c r="LR162" s="36">
        <v>0</v>
      </c>
      <c r="LS162" s="36">
        <v>1</v>
      </c>
      <c r="LT162" s="36">
        <v>1</v>
      </c>
      <c r="LU162" s="36">
        <v>1</v>
      </c>
      <c r="LV162" s="36">
        <v>1</v>
      </c>
      <c r="LW162" s="36">
        <v>1</v>
      </c>
      <c r="LX162" s="36">
        <v>1</v>
      </c>
      <c r="LY162" s="36">
        <v>0</v>
      </c>
      <c r="LZ162" s="36">
        <v>1</v>
      </c>
      <c r="MA162" s="36">
        <v>1</v>
      </c>
      <c r="MB162" s="36">
        <v>1</v>
      </c>
      <c r="MC162" s="36">
        <v>1</v>
      </c>
      <c r="MD162" s="36">
        <v>1</v>
      </c>
      <c r="ME162" s="36">
        <v>1</v>
      </c>
      <c r="MF162" s="36">
        <v>1</v>
      </c>
      <c r="MG162" s="36">
        <v>1</v>
      </c>
      <c r="MH162" s="36">
        <v>1</v>
      </c>
      <c r="MI162" s="36">
        <v>1</v>
      </c>
      <c r="MJ162" s="36">
        <v>1</v>
      </c>
      <c r="MK162" s="36">
        <v>1</v>
      </c>
      <c r="ML162" s="36">
        <v>3</v>
      </c>
      <c r="MM162" s="36">
        <v>1</v>
      </c>
      <c r="MN162" s="36">
        <v>1</v>
      </c>
      <c r="MO162" s="36">
        <v>1</v>
      </c>
      <c r="MP162" s="36">
        <v>1</v>
      </c>
      <c r="MQ162" s="36">
        <v>1</v>
      </c>
      <c r="MR162" s="36">
        <v>1</v>
      </c>
      <c r="MS162" s="36">
        <v>1</v>
      </c>
      <c r="MT162" s="36">
        <v>1</v>
      </c>
      <c r="MU162" s="36">
        <v>1</v>
      </c>
      <c r="MV162" s="36">
        <v>0</v>
      </c>
      <c r="MW162" s="36">
        <v>1</v>
      </c>
      <c r="MX162" s="36"/>
      <c r="MY162" s="37">
        <v>0</v>
      </c>
      <c r="MZ162" s="37">
        <v>1</v>
      </c>
      <c r="NA162" s="37">
        <v>0</v>
      </c>
      <c r="NB162" s="37">
        <v>1</v>
      </c>
      <c r="NC162" s="37">
        <v>1</v>
      </c>
      <c r="ND162" s="37">
        <v>0</v>
      </c>
      <c r="NE162" s="46">
        <v>0</v>
      </c>
      <c r="NF162" s="46">
        <v>0</v>
      </c>
      <c r="NG162" s="37">
        <v>1</v>
      </c>
      <c r="NH162" s="37">
        <v>1</v>
      </c>
      <c r="NI162" s="37">
        <v>1</v>
      </c>
      <c r="NJ162" s="37">
        <v>0</v>
      </c>
    </row>
    <row r="163" spans="1:374" x14ac:dyDescent="0.25">
      <c r="A163" s="2">
        <v>235</v>
      </c>
      <c r="B163" s="2" t="s">
        <v>114</v>
      </c>
      <c r="C163" s="31">
        <v>44188.635416666664</v>
      </c>
      <c r="D163" s="32" t="s">
        <v>730</v>
      </c>
      <c r="E163" s="32" t="s">
        <v>724</v>
      </c>
      <c r="F163" s="32" t="s">
        <v>721</v>
      </c>
      <c r="G163" s="32" t="s">
        <v>731</v>
      </c>
      <c r="H163" s="33" t="s">
        <v>156</v>
      </c>
      <c r="I163" s="33" t="s">
        <v>291</v>
      </c>
      <c r="J163" s="33" t="s">
        <v>732</v>
      </c>
      <c r="K163" s="33">
        <v>1</v>
      </c>
      <c r="L163" s="33">
        <v>130</v>
      </c>
      <c r="M163" s="33">
        <v>6</v>
      </c>
      <c r="N163" s="33"/>
      <c r="O163" s="33"/>
      <c r="P163" s="33"/>
      <c r="Q163" s="33"/>
      <c r="R163" s="33"/>
      <c r="S163" s="33">
        <v>2</v>
      </c>
      <c r="T163" s="33"/>
      <c r="U163" s="33"/>
      <c r="V163" s="33"/>
      <c r="W163" s="33"/>
      <c r="X163" s="33"/>
      <c r="Y163" s="33"/>
      <c r="Z163" s="33"/>
      <c r="AA163" s="33"/>
      <c r="AB163" s="33"/>
      <c r="AC163" s="33"/>
      <c r="AD163" s="33"/>
      <c r="AE163" s="33"/>
      <c r="AF163" s="33"/>
      <c r="AG163" s="33"/>
      <c r="AH163" s="33"/>
      <c r="AI163" s="33"/>
      <c r="AJ163" s="33"/>
      <c r="AK163" s="33"/>
      <c r="AL163" s="33"/>
      <c r="AM163" s="33"/>
      <c r="AN163" s="33"/>
      <c r="AO163" s="33"/>
      <c r="AP163" s="33"/>
      <c r="AQ163" s="33">
        <v>9</v>
      </c>
      <c r="AR163" s="33"/>
      <c r="AS163" s="33"/>
      <c r="AT163" s="33"/>
      <c r="AU163" s="33"/>
      <c r="AV163" s="33"/>
      <c r="AW163" s="33">
        <v>2</v>
      </c>
      <c r="AX163" s="33">
        <v>1</v>
      </c>
      <c r="AY163" s="33">
        <v>1</v>
      </c>
      <c r="AZ163" s="34">
        <v>1</v>
      </c>
      <c r="BA163" s="34">
        <v>1</v>
      </c>
      <c r="BB163" s="34">
        <v>0</v>
      </c>
      <c r="BC163" s="34">
        <v>0</v>
      </c>
      <c r="BD163" s="34">
        <v>0</v>
      </c>
      <c r="BE163" s="34">
        <v>0</v>
      </c>
      <c r="BF163" s="34">
        <v>0</v>
      </c>
      <c r="BG163" s="34">
        <v>0</v>
      </c>
      <c r="BH163" s="34">
        <v>0</v>
      </c>
      <c r="BI163" s="34">
        <v>0</v>
      </c>
      <c r="BJ163" s="34">
        <v>0</v>
      </c>
      <c r="BK163" s="34">
        <v>0</v>
      </c>
      <c r="BL163" s="34">
        <v>0</v>
      </c>
      <c r="BM163" s="34"/>
      <c r="BN163" s="34">
        <v>0</v>
      </c>
      <c r="BO163" s="34">
        <v>0</v>
      </c>
      <c r="BP163" s="34">
        <v>0</v>
      </c>
      <c r="BQ163" s="34">
        <v>0</v>
      </c>
      <c r="BR163" s="34">
        <v>0</v>
      </c>
      <c r="BS163" s="34">
        <v>0</v>
      </c>
      <c r="BT163" s="34">
        <v>0</v>
      </c>
      <c r="BU163" s="34">
        <v>0</v>
      </c>
      <c r="BV163" s="34">
        <v>0</v>
      </c>
      <c r="BW163" s="34">
        <v>1</v>
      </c>
      <c r="BX163" s="34">
        <v>0</v>
      </c>
      <c r="BY163" s="34">
        <v>0</v>
      </c>
      <c r="BZ163" s="34">
        <v>0</v>
      </c>
      <c r="CA163" s="34">
        <v>0</v>
      </c>
      <c r="CB163" s="34">
        <v>0</v>
      </c>
      <c r="CC163" s="34">
        <v>1</v>
      </c>
      <c r="CD163" s="34">
        <v>0</v>
      </c>
      <c r="CE163" s="34">
        <v>1</v>
      </c>
      <c r="CF163" s="34">
        <v>0</v>
      </c>
      <c r="CG163" s="34">
        <v>0</v>
      </c>
      <c r="CH163" s="34">
        <v>1</v>
      </c>
      <c r="CI163" s="34">
        <v>0</v>
      </c>
      <c r="CJ163" s="34">
        <v>0</v>
      </c>
      <c r="CK163" s="34">
        <v>0</v>
      </c>
      <c r="CL163" s="34">
        <v>0</v>
      </c>
      <c r="CM163" s="34">
        <v>0</v>
      </c>
      <c r="CN163" s="34">
        <v>0</v>
      </c>
      <c r="CO163" s="34">
        <v>0</v>
      </c>
      <c r="CP163" s="34">
        <v>0</v>
      </c>
      <c r="CQ163" s="34">
        <v>0</v>
      </c>
      <c r="CR163" s="34">
        <v>0</v>
      </c>
      <c r="CS163" s="34">
        <v>1</v>
      </c>
      <c r="CT163" s="34">
        <v>0</v>
      </c>
      <c r="CU163" s="34">
        <v>0</v>
      </c>
      <c r="CV163" s="34">
        <v>0</v>
      </c>
      <c r="CW163" s="34">
        <v>0</v>
      </c>
      <c r="CX163" s="34">
        <v>0</v>
      </c>
      <c r="CY163" s="34">
        <v>1</v>
      </c>
      <c r="CZ163" s="34">
        <v>0</v>
      </c>
      <c r="DA163" s="34">
        <v>1</v>
      </c>
      <c r="DB163" s="34"/>
      <c r="DC163" s="34">
        <v>0</v>
      </c>
      <c r="DD163" s="34">
        <v>0</v>
      </c>
      <c r="DE163" s="34">
        <v>1</v>
      </c>
      <c r="DF163" s="34">
        <v>0</v>
      </c>
      <c r="DG163" s="34">
        <v>0</v>
      </c>
      <c r="DH163" s="34"/>
      <c r="DI163" s="34"/>
      <c r="DJ163" s="34"/>
      <c r="DK163" s="34"/>
      <c r="DL163" s="34"/>
      <c r="DM163" s="34"/>
      <c r="DN163" s="34"/>
      <c r="DO163" s="34"/>
      <c r="DP163" s="34">
        <v>1</v>
      </c>
      <c r="DQ163" s="34">
        <v>1</v>
      </c>
      <c r="DR163" s="34">
        <v>1</v>
      </c>
      <c r="DS163" s="34">
        <v>1</v>
      </c>
      <c r="DT163" s="34">
        <v>1</v>
      </c>
      <c r="DU163" s="34">
        <v>0</v>
      </c>
      <c r="DV163" s="34">
        <v>0</v>
      </c>
      <c r="DW163" s="34">
        <v>0</v>
      </c>
      <c r="DX163" s="34">
        <v>0</v>
      </c>
      <c r="DY163" s="34">
        <v>0</v>
      </c>
      <c r="DZ163" s="34">
        <v>1</v>
      </c>
      <c r="EA163" s="34">
        <v>0</v>
      </c>
      <c r="EB163" s="34">
        <v>0</v>
      </c>
      <c r="EC163" s="34">
        <v>0</v>
      </c>
      <c r="ED163" s="34">
        <v>0</v>
      </c>
      <c r="EE163" s="34">
        <v>0</v>
      </c>
      <c r="EF163" s="34">
        <v>0</v>
      </c>
      <c r="EG163" s="34">
        <v>0</v>
      </c>
      <c r="EH163" s="34">
        <v>0</v>
      </c>
      <c r="EI163" s="34">
        <v>0</v>
      </c>
      <c r="EJ163" s="34">
        <v>0</v>
      </c>
      <c r="EK163" s="34">
        <v>0</v>
      </c>
      <c r="EL163" s="34">
        <v>0</v>
      </c>
      <c r="EM163" s="34"/>
      <c r="EN163" s="34">
        <v>0</v>
      </c>
      <c r="EO163" s="34">
        <v>0</v>
      </c>
      <c r="EP163" s="34">
        <v>0</v>
      </c>
      <c r="EQ163" s="34">
        <v>0</v>
      </c>
      <c r="ER163" s="34">
        <v>0</v>
      </c>
      <c r="ES163" s="34">
        <v>0</v>
      </c>
      <c r="ET163" s="34">
        <v>0</v>
      </c>
      <c r="EU163" s="34">
        <v>0</v>
      </c>
      <c r="EV163" s="34">
        <v>0</v>
      </c>
      <c r="EW163" s="34">
        <v>0</v>
      </c>
      <c r="EX163" s="34">
        <v>0</v>
      </c>
      <c r="EY163" s="34">
        <v>0</v>
      </c>
      <c r="EZ163" s="34">
        <v>0</v>
      </c>
      <c r="FA163" s="34">
        <v>1</v>
      </c>
      <c r="FB163" s="34">
        <v>1</v>
      </c>
      <c r="FC163" s="34">
        <v>0</v>
      </c>
      <c r="FD163" s="34">
        <v>0</v>
      </c>
      <c r="FE163" s="34">
        <v>0</v>
      </c>
      <c r="FF163" s="34">
        <v>0</v>
      </c>
      <c r="FG163" s="34">
        <v>0</v>
      </c>
      <c r="FH163" s="34">
        <v>0</v>
      </c>
      <c r="FI163" s="34">
        <v>0</v>
      </c>
      <c r="FJ163" s="34">
        <v>0</v>
      </c>
      <c r="FK163" s="34">
        <v>0</v>
      </c>
      <c r="FL163" s="34">
        <v>0</v>
      </c>
      <c r="FM163" s="34">
        <v>0</v>
      </c>
      <c r="FN163" s="34">
        <v>0</v>
      </c>
      <c r="FO163" s="34">
        <v>0</v>
      </c>
      <c r="FP163" s="34">
        <v>0</v>
      </c>
      <c r="FQ163" s="34">
        <v>0</v>
      </c>
      <c r="FR163" s="34">
        <v>0</v>
      </c>
      <c r="FS163" s="34">
        <v>0</v>
      </c>
      <c r="FT163" s="34">
        <v>0</v>
      </c>
      <c r="FU163" s="34">
        <v>0</v>
      </c>
      <c r="FV163" s="34">
        <v>0</v>
      </c>
      <c r="FW163" s="34">
        <v>0</v>
      </c>
      <c r="FX163" s="34">
        <v>1</v>
      </c>
      <c r="FY163" s="34">
        <v>0</v>
      </c>
      <c r="FZ163" s="34">
        <v>0</v>
      </c>
      <c r="GA163" s="34">
        <v>0</v>
      </c>
      <c r="GB163" s="34">
        <v>0</v>
      </c>
      <c r="GC163" s="34">
        <v>0</v>
      </c>
      <c r="GD163" s="34">
        <v>1</v>
      </c>
      <c r="GE163" s="34">
        <v>0</v>
      </c>
      <c r="GF163" s="34">
        <v>0</v>
      </c>
      <c r="GG163" s="34">
        <v>0</v>
      </c>
      <c r="GH163" s="34">
        <v>0</v>
      </c>
      <c r="GI163" s="34">
        <v>1</v>
      </c>
      <c r="GJ163" s="34">
        <v>0</v>
      </c>
      <c r="GK163" s="34">
        <v>0</v>
      </c>
      <c r="GL163" s="34">
        <v>0</v>
      </c>
      <c r="GM163" s="34">
        <v>0</v>
      </c>
      <c r="GN163" s="34">
        <v>0</v>
      </c>
      <c r="GO163" s="34">
        <v>0</v>
      </c>
      <c r="GP163" s="34">
        <v>0</v>
      </c>
      <c r="GQ163" s="34">
        <v>0</v>
      </c>
      <c r="GR163" s="34">
        <v>0</v>
      </c>
      <c r="GS163" s="34">
        <v>0</v>
      </c>
      <c r="GT163" s="34">
        <v>1</v>
      </c>
      <c r="GU163" s="34">
        <v>1</v>
      </c>
      <c r="GV163" s="34">
        <v>1</v>
      </c>
      <c r="GW163" s="34">
        <v>1</v>
      </c>
      <c r="GX163" s="34">
        <v>1</v>
      </c>
      <c r="GY163" s="34">
        <v>1</v>
      </c>
      <c r="GZ163" s="34">
        <v>1</v>
      </c>
      <c r="HA163" s="34">
        <v>1</v>
      </c>
      <c r="HB163" s="34">
        <v>0</v>
      </c>
      <c r="HC163" s="34">
        <v>0</v>
      </c>
      <c r="HD163" s="34">
        <v>0</v>
      </c>
      <c r="HE163" s="34">
        <v>0</v>
      </c>
      <c r="HF163" s="34">
        <v>0</v>
      </c>
      <c r="HG163" s="34">
        <v>0</v>
      </c>
      <c r="HH163" s="34">
        <v>0</v>
      </c>
      <c r="HI163" s="34">
        <v>0</v>
      </c>
      <c r="HJ163" s="34">
        <v>0</v>
      </c>
      <c r="HK163" s="34">
        <v>0</v>
      </c>
      <c r="HL163" s="34">
        <v>0</v>
      </c>
      <c r="HM163" s="34">
        <v>0</v>
      </c>
      <c r="HN163" s="34">
        <v>0</v>
      </c>
      <c r="HO163" s="34">
        <v>0</v>
      </c>
      <c r="HP163" s="34">
        <v>0</v>
      </c>
      <c r="HQ163" s="34">
        <v>0</v>
      </c>
      <c r="HR163" s="34">
        <v>0</v>
      </c>
      <c r="HS163" s="34">
        <v>0</v>
      </c>
      <c r="HT163" s="34">
        <v>0</v>
      </c>
      <c r="HU163" s="34">
        <v>0</v>
      </c>
      <c r="HV163" s="34">
        <v>0</v>
      </c>
      <c r="HW163" s="34">
        <v>0</v>
      </c>
      <c r="HX163" s="34">
        <v>1</v>
      </c>
      <c r="HY163" s="34">
        <v>0</v>
      </c>
      <c r="HZ163" s="34">
        <v>0</v>
      </c>
      <c r="IA163" s="34">
        <v>0</v>
      </c>
      <c r="IB163" s="34">
        <v>0</v>
      </c>
      <c r="IC163" s="34">
        <v>1</v>
      </c>
      <c r="ID163" s="34">
        <v>1</v>
      </c>
      <c r="IE163" s="34">
        <v>1</v>
      </c>
      <c r="IF163" s="34">
        <v>0</v>
      </c>
      <c r="IG163" s="34">
        <v>0</v>
      </c>
      <c r="IH163" s="34">
        <v>0</v>
      </c>
      <c r="II163" s="34">
        <v>0</v>
      </c>
      <c r="IJ163" s="34">
        <v>0</v>
      </c>
      <c r="IK163" s="34">
        <v>0</v>
      </c>
      <c r="IL163" s="34">
        <v>0</v>
      </c>
      <c r="IM163" s="34">
        <v>0</v>
      </c>
      <c r="IN163" s="34">
        <v>0</v>
      </c>
      <c r="IO163" s="34">
        <v>0</v>
      </c>
      <c r="IP163" s="34">
        <v>0</v>
      </c>
      <c r="IQ163" s="34">
        <v>0</v>
      </c>
      <c r="IR163" s="34">
        <v>0</v>
      </c>
      <c r="IS163" s="34">
        <v>0</v>
      </c>
      <c r="IT163" s="34">
        <v>0</v>
      </c>
      <c r="IU163" s="34">
        <v>0</v>
      </c>
      <c r="IV163" s="34">
        <v>0</v>
      </c>
      <c r="IW163" s="34">
        <v>0</v>
      </c>
      <c r="IX163" s="34">
        <v>0</v>
      </c>
      <c r="IY163" s="34">
        <v>0</v>
      </c>
      <c r="IZ163" s="34">
        <v>0</v>
      </c>
      <c r="JA163" s="34">
        <v>0</v>
      </c>
      <c r="JB163" s="34">
        <v>0</v>
      </c>
      <c r="JC163" s="34">
        <v>1</v>
      </c>
      <c r="JD163" s="34">
        <v>1</v>
      </c>
      <c r="JE163" s="34">
        <v>2</v>
      </c>
      <c r="JF163" s="34">
        <v>1</v>
      </c>
      <c r="JG163" s="34">
        <v>2</v>
      </c>
      <c r="JH163" s="46">
        <v>1</v>
      </c>
      <c r="JI163" s="46">
        <v>1</v>
      </c>
      <c r="JJ163" s="46">
        <v>2</v>
      </c>
      <c r="JK163" s="46">
        <v>2</v>
      </c>
      <c r="JL163" s="35">
        <v>1</v>
      </c>
      <c r="JM163" s="35">
        <v>2</v>
      </c>
      <c r="JN163" s="46">
        <v>1</v>
      </c>
      <c r="JO163" s="46">
        <v>1</v>
      </c>
      <c r="JP163" s="35">
        <v>1</v>
      </c>
      <c r="JQ163" s="35">
        <v>2</v>
      </c>
      <c r="JR163" s="46">
        <v>1</v>
      </c>
      <c r="JS163" s="35">
        <v>0</v>
      </c>
      <c r="JT163" s="35">
        <v>1</v>
      </c>
      <c r="JU163" s="35">
        <v>3</v>
      </c>
      <c r="JV163" s="35">
        <v>1</v>
      </c>
      <c r="JW163" s="35">
        <v>1</v>
      </c>
      <c r="JX163" s="35">
        <v>1</v>
      </c>
      <c r="JY163" s="35">
        <v>3</v>
      </c>
      <c r="JZ163" s="35">
        <v>3</v>
      </c>
      <c r="KA163" s="35">
        <v>3</v>
      </c>
      <c r="KB163" s="35">
        <v>3</v>
      </c>
      <c r="KC163" s="35">
        <v>0</v>
      </c>
      <c r="KD163" s="46">
        <v>1</v>
      </c>
      <c r="KE163" s="35">
        <v>0</v>
      </c>
      <c r="KF163" s="35">
        <v>0</v>
      </c>
      <c r="KG163" s="36">
        <v>1</v>
      </c>
      <c r="KH163" s="36">
        <v>2</v>
      </c>
      <c r="KI163" s="36">
        <v>2</v>
      </c>
      <c r="KJ163" s="36">
        <v>1</v>
      </c>
      <c r="KK163" s="36">
        <v>1</v>
      </c>
      <c r="KL163" s="36">
        <v>1</v>
      </c>
      <c r="KM163" s="36">
        <v>1</v>
      </c>
      <c r="KN163" s="36">
        <v>1</v>
      </c>
      <c r="KO163" s="36"/>
      <c r="KP163" s="36">
        <v>1</v>
      </c>
      <c r="KQ163" s="36">
        <v>1</v>
      </c>
      <c r="KR163" s="36">
        <v>1</v>
      </c>
      <c r="KS163" s="36">
        <v>1</v>
      </c>
      <c r="KT163" s="36">
        <v>1</v>
      </c>
      <c r="KU163" s="36">
        <v>0</v>
      </c>
      <c r="KV163" s="36">
        <v>1</v>
      </c>
      <c r="KW163" s="36">
        <v>0</v>
      </c>
      <c r="KX163" s="36">
        <v>1</v>
      </c>
      <c r="KY163" s="36">
        <v>0</v>
      </c>
      <c r="KZ163" s="36">
        <v>1</v>
      </c>
      <c r="LA163" s="36">
        <v>0</v>
      </c>
      <c r="LB163" s="36">
        <v>3</v>
      </c>
      <c r="LC163" s="36">
        <v>0</v>
      </c>
      <c r="LD163" s="36">
        <v>3</v>
      </c>
      <c r="LE163" s="36">
        <v>0</v>
      </c>
      <c r="LF163" s="36">
        <v>1</v>
      </c>
      <c r="LG163" s="36">
        <v>1</v>
      </c>
      <c r="LH163" s="36">
        <v>2</v>
      </c>
      <c r="LI163" s="36">
        <v>0</v>
      </c>
      <c r="LJ163" s="36">
        <v>3</v>
      </c>
      <c r="LK163" s="36">
        <v>0</v>
      </c>
      <c r="LL163" s="36">
        <v>1</v>
      </c>
      <c r="LM163" s="36">
        <v>1</v>
      </c>
      <c r="LN163" s="36">
        <v>1</v>
      </c>
      <c r="LO163" s="36">
        <v>1</v>
      </c>
      <c r="LP163" s="36">
        <v>1</v>
      </c>
      <c r="LQ163" s="36">
        <v>1</v>
      </c>
      <c r="LR163" s="36">
        <v>0</v>
      </c>
      <c r="LS163" s="36">
        <v>1</v>
      </c>
      <c r="LT163" s="36">
        <v>1</v>
      </c>
      <c r="LU163" s="36">
        <v>1</v>
      </c>
      <c r="LV163" s="36">
        <v>1</v>
      </c>
      <c r="LW163" s="36">
        <v>1</v>
      </c>
      <c r="LX163" s="36">
        <v>1</v>
      </c>
      <c r="LY163" s="36">
        <v>0</v>
      </c>
      <c r="LZ163" s="36">
        <v>1</v>
      </c>
      <c r="MA163" s="36">
        <v>1</v>
      </c>
      <c r="MB163" s="36">
        <v>1</v>
      </c>
      <c r="MC163" s="36">
        <v>1</v>
      </c>
      <c r="MD163" s="36">
        <v>1</v>
      </c>
      <c r="ME163" s="36">
        <v>1</v>
      </c>
      <c r="MF163" s="36">
        <v>1</v>
      </c>
      <c r="MG163" s="36">
        <v>1</v>
      </c>
      <c r="MH163" s="36">
        <v>1</v>
      </c>
      <c r="MI163" s="36">
        <v>1</v>
      </c>
      <c r="MJ163" s="36">
        <v>1</v>
      </c>
      <c r="MK163" s="36">
        <v>1</v>
      </c>
      <c r="ML163" s="36">
        <v>3</v>
      </c>
      <c r="MM163" s="36">
        <v>1</v>
      </c>
      <c r="MN163" s="36">
        <v>1</v>
      </c>
      <c r="MO163" s="36">
        <v>1</v>
      </c>
      <c r="MP163" s="36">
        <v>1</v>
      </c>
      <c r="MQ163" s="36">
        <v>1</v>
      </c>
      <c r="MR163" s="36">
        <v>1</v>
      </c>
      <c r="MS163" s="36">
        <v>1</v>
      </c>
      <c r="MT163" s="36">
        <v>1</v>
      </c>
      <c r="MU163" s="36">
        <v>1</v>
      </c>
      <c r="MV163" s="36">
        <v>0</v>
      </c>
      <c r="MW163" s="36">
        <v>1</v>
      </c>
      <c r="MX163" s="36"/>
      <c r="MY163" s="37">
        <v>0</v>
      </c>
      <c r="MZ163" s="37">
        <v>1</v>
      </c>
      <c r="NA163" s="37">
        <v>1</v>
      </c>
      <c r="NB163" s="37">
        <v>1</v>
      </c>
      <c r="NC163" s="37">
        <v>1</v>
      </c>
      <c r="ND163" s="37">
        <v>0</v>
      </c>
      <c r="NE163" s="46">
        <v>0</v>
      </c>
      <c r="NF163" s="46">
        <v>0</v>
      </c>
      <c r="NG163" s="37">
        <v>1</v>
      </c>
      <c r="NH163" s="37">
        <v>1</v>
      </c>
      <c r="NI163" s="37">
        <v>0</v>
      </c>
      <c r="NJ163" s="37">
        <v>0</v>
      </c>
    </row>
    <row r="164" spans="1:374" x14ac:dyDescent="0.25">
      <c r="A164" s="2">
        <v>236</v>
      </c>
      <c r="B164" s="2" t="s">
        <v>114</v>
      </c>
      <c r="C164" s="31">
        <v>44188.643750000003</v>
      </c>
      <c r="D164" s="32" t="s">
        <v>249</v>
      </c>
      <c r="E164" s="32" t="s">
        <v>724</v>
      </c>
      <c r="F164" s="32" t="s">
        <v>721</v>
      </c>
      <c r="G164" s="32" t="s">
        <v>733</v>
      </c>
      <c r="H164" s="33" t="s">
        <v>156</v>
      </c>
      <c r="I164" s="33" t="s">
        <v>291</v>
      </c>
      <c r="J164" s="33"/>
      <c r="K164" s="33">
        <v>1</v>
      </c>
      <c r="L164" s="33">
        <v>123</v>
      </c>
      <c r="M164" s="33">
        <v>6</v>
      </c>
      <c r="N164" s="33"/>
      <c r="O164" s="33"/>
      <c r="P164" s="33"/>
      <c r="Q164" s="33"/>
      <c r="R164" s="33"/>
      <c r="S164" s="33">
        <v>2</v>
      </c>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v>11</v>
      </c>
      <c r="AR164" s="33"/>
      <c r="AS164" s="33"/>
      <c r="AT164" s="33"/>
      <c r="AU164" s="33"/>
      <c r="AV164" s="33"/>
      <c r="AW164" s="33">
        <v>1</v>
      </c>
      <c r="AX164" s="33">
        <v>1</v>
      </c>
      <c r="AY164" s="33">
        <v>0</v>
      </c>
      <c r="AZ164" s="34">
        <v>1</v>
      </c>
      <c r="BA164" s="34">
        <v>0</v>
      </c>
      <c r="BB164" s="34">
        <v>0</v>
      </c>
      <c r="BC164" s="34">
        <v>0</v>
      </c>
      <c r="BD164" s="34">
        <v>0</v>
      </c>
      <c r="BE164" s="34">
        <v>0</v>
      </c>
      <c r="BF164" s="34">
        <v>0</v>
      </c>
      <c r="BG164" s="34">
        <v>0</v>
      </c>
      <c r="BH164" s="34">
        <v>0</v>
      </c>
      <c r="BI164" s="34">
        <v>0</v>
      </c>
      <c r="BJ164" s="34">
        <v>0</v>
      </c>
      <c r="BK164" s="34">
        <v>1</v>
      </c>
      <c r="BL164" s="34">
        <v>0</v>
      </c>
      <c r="BM164" s="34"/>
      <c r="BN164" s="34">
        <v>0</v>
      </c>
      <c r="BO164" s="34">
        <v>0</v>
      </c>
      <c r="BP164" s="34">
        <v>0</v>
      </c>
      <c r="BQ164" s="34">
        <v>0</v>
      </c>
      <c r="BR164" s="34">
        <v>0</v>
      </c>
      <c r="BS164" s="34">
        <v>0</v>
      </c>
      <c r="BT164" s="34">
        <v>0</v>
      </c>
      <c r="BU164" s="34">
        <v>0</v>
      </c>
      <c r="BV164" s="34">
        <v>0</v>
      </c>
      <c r="BW164" s="34">
        <v>1</v>
      </c>
      <c r="BX164" s="34">
        <v>0</v>
      </c>
      <c r="BY164" s="34">
        <v>0</v>
      </c>
      <c r="BZ164" s="34">
        <v>0</v>
      </c>
      <c r="CA164" s="34">
        <v>0</v>
      </c>
      <c r="CB164" s="34">
        <v>0</v>
      </c>
      <c r="CC164" s="34">
        <v>1</v>
      </c>
      <c r="CD164" s="34">
        <v>0</v>
      </c>
      <c r="CE164" s="34">
        <v>1</v>
      </c>
      <c r="CF164" s="34">
        <v>0</v>
      </c>
      <c r="CG164" s="34">
        <v>0</v>
      </c>
      <c r="CH164" s="34">
        <v>1</v>
      </c>
      <c r="CI164" s="34">
        <v>0</v>
      </c>
      <c r="CJ164" s="34">
        <v>0</v>
      </c>
      <c r="CK164" s="34">
        <v>0</v>
      </c>
      <c r="CL164" s="34">
        <v>0</v>
      </c>
      <c r="CM164" s="34">
        <v>0</v>
      </c>
      <c r="CN164" s="34">
        <v>0</v>
      </c>
      <c r="CO164" s="34">
        <v>0</v>
      </c>
      <c r="CP164" s="34">
        <v>0</v>
      </c>
      <c r="CQ164" s="34">
        <v>0</v>
      </c>
      <c r="CR164" s="34">
        <v>0</v>
      </c>
      <c r="CS164" s="34">
        <v>0</v>
      </c>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v>1</v>
      </c>
      <c r="DQ164" s="34">
        <v>1</v>
      </c>
      <c r="DR164" s="34">
        <v>1</v>
      </c>
      <c r="DS164" s="34">
        <v>0</v>
      </c>
      <c r="DT164" s="34">
        <v>0</v>
      </c>
      <c r="DU164" s="34">
        <v>0</v>
      </c>
      <c r="DV164" s="34">
        <v>0</v>
      </c>
      <c r="DW164" s="34">
        <v>0</v>
      </c>
      <c r="DX164" s="34">
        <v>0</v>
      </c>
      <c r="DY164" s="34">
        <v>0</v>
      </c>
      <c r="DZ164" s="34">
        <v>0</v>
      </c>
      <c r="EA164" s="34">
        <v>0</v>
      </c>
      <c r="EB164" s="34">
        <v>0</v>
      </c>
      <c r="EC164" s="34">
        <v>1</v>
      </c>
      <c r="ED164" s="34">
        <v>1</v>
      </c>
      <c r="EE164" s="34">
        <v>1</v>
      </c>
      <c r="EF164" s="34">
        <v>0</v>
      </c>
      <c r="EG164" s="34">
        <v>0</v>
      </c>
      <c r="EH164" s="34">
        <v>0</v>
      </c>
      <c r="EI164" s="34">
        <v>0</v>
      </c>
      <c r="EJ164" s="34">
        <v>0</v>
      </c>
      <c r="EK164" s="34">
        <v>0</v>
      </c>
      <c r="EL164" s="34">
        <v>0</v>
      </c>
      <c r="EM164" s="34"/>
      <c r="EN164" s="34">
        <v>0</v>
      </c>
      <c r="EO164" s="34">
        <v>0</v>
      </c>
      <c r="EP164" s="34">
        <v>0</v>
      </c>
      <c r="EQ164" s="34">
        <v>0</v>
      </c>
      <c r="ER164" s="34">
        <v>0</v>
      </c>
      <c r="ES164" s="34">
        <v>0</v>
      </c>
      <c r="ET164" s="34">
        <v>0</v>
      </c>
      <c r="EU164" s="34">
        <v>0</v>
      </c>
      <c r="EV164" s="34">
        <v>0</v>
      </c>
      <c r="EW164" s="34">
        <v>0</v>
      </c>
      <c r="EX164" s="34">
        <v>0</v>
      </c>
      <c r="EY164" s="34">
        <v>0</v>
      </c>
      <c r="EZ164" s="34">
        <v>0</v>
      </c>
      <c r="FA164" s="34">
        <v>0</v>
      </c>
      <c r="FB164" s="34">
        <v>0</v>
      </c>
      <c r="FC164" s="34">
        <v>0</v>
      </c>
      <c r="FD164" s="34">
        <v>0</v>
      </c>
      <c r="FE164" s="34">
        <v>0</v>
      </c>
      <c r="FF164" s="34">
        <v>0</v>
      </c>
      <c r="FG164" s="34">
        <v>0</v>
      </c>
      <c r="FH164" s="34">
        <v>0</v>
      </c>
      <c r="FI164" s="34">
        <v>0</v>
      </c>
      <c r="FJ164" s="34">
        <v>0</v>
      </c>
      <c r="FK164" s="34">
        <v>0</v>
      </c>
      <c r="FL164" s="34">
        <v>0</v>
      </c>
      <c r="FM164" s="34">
        <v>0</v>
      </c>
      <c r="FN164" s="34">
        <v>0</v>
      </c>
      <c r="FO164" s="34">
        <v>0</v>
      </c>
      <c r="FP164" s="34">
        <v>0</v>
      </c>
      <c r="FQ164" s="34">
        <v>0</v>
      </c>
      <c r="FR164" s="34">
        <v>0</v>
      </c>
      <c r="FS164" s="34">
        <v>0</v>
      </c>
      <c r="FT164" s="34">
        <v>0</v>
      </c>
      <c r="FU164" s="34">
        <v>0</v>
      </c>
      <c r="FV164" s="34">
        <v>0</v>
      </c>
      <c r="FW164" s="34">
        <v>0</v>
      </c>
      <c r="FX164" s="34">
        <v>1</v>
      </c>
      <c r="FY164" s="34">
        <v>0</v>
      </c>
      <c r="FZ164" s="34">
        <v>0</v>
      </c>
      <c r="GA164" s="34">
        <v>0</v>
      </c>
      <c r="GB164" s="34">
        <v>0</v>
      </c>
      <c r="GC164" s="34">
        <v>0</v>
      </c>
      <c r="GD164" s="34">
        <v>0</v>
      </c>
      <c r="GE164" s="34">
        <v>0</v>
      </c>
      <c r="GF164" s="34">
        <v>0</v>
      </c>
      <c r="GG164" s="34">
        <v>0</v>
      </c>
      <c r="GH164" s="34">
        <v>0</v>
      </c>
      <c r="GI164" s="34">
        <v>1</v>
      </c>
      <c r="GJ164" s="34">
        <v>0</v>
      </c>
      <c r="GK164" s="34">
        <v>0</v>
      </c>
      <c r="GL164" s="34">
        <v>0</v>
      </c>
      <c r="GM164" s="34">
        <v>0</v>
      </c>
      <c r="GN164" s="34">
        <v>0</v>
      </c>
      <c r="GO164" s="34">
        <v>0</v>
      </c>
      <c r="GP164" s="34">
        <v>0</v>
      </c>
      <c r="GQ164" s="34">
        <v>0</v>
      </c>
      <c r="GR164" s="34">
        <v>0</v>
      </c>
      <c r="GS164" s="34">
        <v>0</v>
      </c>
      <c r="GT164" s="34">
        <v>1</v>
      </c>
      <c r="GU164" s="34">
        <v>1</v>
      </c>
      <c r="GV164" s="34">
        <v>1</v>
      </c>
      <c r="GW164" s="34">
        <v>1</v>
      </c>
      <c r="GX164" s="34">
        <v>1</v>
      </c>
      <c r="GY164" s="34">
        <v>1</v>
      </c>
      <c r="GZ164" s="34">
        <v>1</v>
      </c>
      <c r="HA164" s="34">
        <v>1</v>
      </c>
      <c r="HB164" s="34">
        <v>0</v>
      </c>
      <c r="HC164" s="34">
        <v>0</v>
      </c>
      <c r="HD164" s="34">
        <v>0</v>
      </c>
      <c r="HE164" s="34">
        <v>0</v>
      </c>
      <c r="HF164" s="34">
        <v>0</v>
      </c>
      <c r="HG164" s="34">
        <v>0</v>
      </c>
      <c r="HH164" s="34">
        <v>0</v>
      </c>
      <c r="HI164" s="34">
        <v>0</v>
      </c>
      <c r="HJ164" s="34">
        <v>0</v>
      </c>
      <c r="HK164" s="34">
        <v>0</v>
      </c>
      <c r="HL164" s="34">
        <v>0</v>
      </c>
      <c r="HM164" s="34">
        <v>0</v>
      </c>
      <c r="HN164" s="34">
        <v>0</v>
      </c>
      <c r="HO164" s="34">
        <v>0</v>
      </c>
      <c r="HP164" s="34">
        <v>0</v>
      </c>
      <c r="HQ164" s="34">
        <v>0</v>
      </c>
      <c r="HR164" s="34">
        <v>0</v>
      </c>
      <c r="HS164" s="34">
        <v>0</v>
      </c>
      <c r="HT164" s="34">
        <v>0</v>
      </c>
      <c r="HU164" s="34">
        <v>0</v>
      </c>
      <c r="HV164" s="34">
        <v>0</v>
      </c>
      <c r="HW164" s="34">
        <v>0</v>
      </c>
      <c r="HX164" s="34">
        <v>1</v>
      </c>
      <c r="HY164" s="34">
        <v>0</v>
      </c>
      <c r="HZ164" s="34">
        <v>0</v>
      </c>
      <c r="IA164" s="34">
        <v>0</v>
      </c>
      <c r="IB164" s="34">
        <v>0</v>
      </c>
      <c r="IC164" s="34">
        <v>1</v>
      </c>
      <c r="ID164" s="34">
        <v>1</v>
      </c>
      <c r="IE164" s="34">
        <v>1</v>
      </c>
      <c r="IF164" s="34">
        <v>1</v>
      </c>
      <c r="IG164" s="34">
        <v>0</v>
      </c>
      <c r="IH164" s="34">
        <v>0</v>
      </c>
      <c r="II164" s="34">
        <v>0</v>
      </c>
      <c r="IJ164" s="34">
        <v>0</v>
      </c>
      <c r="IK164" s="34">
        <v>0</v>
      </c>
      <c r="IL164" s="34">
        <v>1</v>
      </c>
      <c r="IM164" s="34">
        <v>0</v>
      </c>
      <c r="IN164" s="34">
        <v>0</v>
      </c>
      <c r="IO164" s="34">
        <v>0</v>
      </c>
      <c r="IP164" s="34">
        <v>0</v>
      </c>
      <c r="IQ164" s="34">
        <v>1</v>
      </c>
      <c r="IR164" s="34">
        <v>0</v>
      </c>
      <c r="IS164" s="34">
        <v>0</v>
      </c>
      <c r="IT164" s="34">
        <v>0</v>
      </c>
      <c r="IU164" s="34">
        <v>0</v>
      </c>
      <c r="IV164" s="34">
        <v>0</v>
      </c>
      <c r="IW164" s="34">
        <v>0</v>
      </c>
      <c r="IX164" s="34">
        <v>0</v>
      </c>
      <c r="IY164" s="34">
        <v>0</v>
      </c>
      <c r="IZ164" s="34">
        <v>0</v>
      </c>
      <c r="JA164" s="34">
        <v>0</v>
      </c>
      <c r="JB164" s="34">
        <v>0</v>
      </c>
      <c r="JC164" s="34">
        <v>0</v>
      </c>
      <c r="JD164" s="34">
        <v>1</v>
      </c>
      <c r="JE164" s="34">
        <v>3</v>
      </c>
      <c r="JF164" s="34">
        <v>3</v>
      </c>
      <c r="JG164" s="34">
        <v>3</v>
      </c>
      <c r="JH164" s="46">
        <v>1</v>
      </c>
      <c r="JI164" s="46">
        <v>2</v>
      </c>
      <c r="JJ164" s="46">
        <v>2</v>
      </c>
      <c r="JK164" s="46">
        <v>2</v>
      </c>
      <c r="JL164" s="35">
        <v>1</v>
      </c>
      <c r="JM164" s="35">
        <v>2</v>
      </c>
      <c r="JN164" s="46">
        <v>2</v>
      </c>
      <c r="JO164" s="46">
        <v>2</v>
      </c>
      <c r="JP164" s="35">
        <v>1</v>
      </c>
      <c r="JQ164" s="35">
        <v>2</v>
      </c>
      <c r="JR164" s="46">
        <v>0</v>
      </c>
      <c r="JS164" s="35">
        <v>0</v>
      </c>
      <c r="JT164" s="35"/>
      <c r="JU164" s="35">
        <v>3</v>
      </c>
      <c r="JV164" s="35">
        <v>1</v>
      </c>
      <c r="JW164" s="35">
        <v>3</v>
      </c>
      <c r="JX164" s="35">
        <v>1</v>
      </c>
      <c r="JY164" s="35">
        <v>3</v>
      </c>
      <c r="JZ164" s="35">
        <v>3</v>
      </c>
      <c r="KA164" s="35">
        <v>3</v>
      </c>
      <c r="KB164" s="35">
        <v>1</v>
      </c>
      <c r="KC164" s="35">
        <v>0</v>
      </c>
      <c r="KD164" s="46">
        <v>0</v>
      </c>
      <c r="KE164" s="35">
        <v>0</v>
      </c>
      <c r="KF164" s="35">
        <v>0</v>
      </c>
      <c r="KG164" s="36">
        <v>1</v>
      </c>
      <c r="KH164" s="36">
        <v>2</v>
      </c>
      <c r="KI164" s="36">
        <v>2</v>
      </c>
      <c r="KJ164" s="36">
        <v>1</v>
      </c>
      <c r="KK164" s="36">
        <v>1</v>
      </c>
      <c r="KL164" s="36">
        <v>1</v>
      </c>
      <c r="KM164" s="36">
        <v>1</v>
      </c>
      <c r="KN164" s="36">
        <v>1</v>
      </c>
      <c r="KO164" s="36"/>
      <c r="KP164" s="36">
        <v>1</v>
      </c>
      <c r="KQ164" s="36">
        <v>1</v>
      </c>
      <c r="KR164" s="36">
        <v>1</v>
      </c>
      <c r="KS164" s="36">
        <v>1</v>
      </c>
      <c r="KT164" s="36">
        <v>1</v>
      </c>
      <c r="KU164" s="36">
        <v>0</v>
      </c>
      <c r="KV164" s="36">
        <v>1</v>
      </c>
      <c r="KW164" s="36">
        <v>0</v>
      </c>
      <c r="KX164" s="36">
        <v>1</v>
      </c>
      <c r="KY164" s="36">
        <v>0</v>
      </c>
      <c r="KZ164" s="36">
        <v>1</v>
      </c>
      <c r="LA164" s="36">
        <v>0</v>
      </c>
      <c r="LB164" s="36">
        <v>3</v>
      </c>
      <c r="LC164" s="36">
        <v>0</v>
      </c>
      <c r="LD164" s="36">
        <v>3</v>
      </c>
      <c r="LE164" s="36">
        <v>0</v>
      </c>
      <c r="LF164" s="36">
        <v>3</v>
      </c>
      <c r="LG164" s="36">
        <v>1</v>
      </c>
      <c r="LH164" s="36">
        <v>1</v>
      </c>
      <c r="LI164" s="36">
        <v>0</v>
      </c>
      <c r="LJ164" s="36">
        <v>3</v>
      </c>
      <c r="LK164" s="36">
        <v>0</v>
      </c>
      <c r="LL164" s="36">
        <v>1</v>
      </c>
      <c r="LM164" s="36">
        <v>1</v>
      </c>
      <c r="LN164" s="36">
        <v>1</v>
      </c>
      <c r="LO164" s="36">
        <v>1</v>
      </c>
      <c r="LP164" s="36">
        <v>1</v>
      </c>
      <c r="LQ164" s="36">
        <v>1</v>
      </c>
      <c r="LR164" s="36">
        <v>0</v>
      </c>
      <c r="LS164" s="36">
        <v>1</v>
      </c>
      <c r="LT164" s="36">
        <v>1</v>
      </c>
      <c r="LU164" s="36">
        <v>1</v>
      </c>
      <c r="LV164" s="36">
        <v>1</v>
      </c>
      <c r="LW164" s="36">
        <v>1</v>
      </c>
      <c r="LX164" s="36">
        <v>1</v>
      </c>
      <c r="LY164" s="36">
        <v>0</v>
      </c>
      <c r="LZ164" s="36">
        <v>1</v>
      </c>
      <c r="MA164" s="36">
        <v>1</v>
      </c>
      <c r="MB164" s="36">
        <v>3</v>
      </c>
      <c r="MC164" s="36">
        <v>1</v>
      </c>
      <c r="MD164" s="36">
        <v>1</v>
      </c>
      <c r="ME164" s="36">
        <v>1</v>
      </c>
      <c r="MF164" s="36">
        <v>1</v>
      </c>
      <c r="MG164" s="36">
        <v>1</v>
      </c>
      <c r="MH164" s="36">
        <v>1</v>
      </c>
      <c r="MI164" s="36">
        <v>1</v>
      </c>
      <c r="MJ164" s="36">
        <v>1</v>
      </c>
      <c r="MK164" s="36">
        <v>1</v>
      </c>
      <c r="ML164" s="36">
        <v>3</v>
      </c>
      <c r="MM164" s="36">
        <v>1</v>
      </c>
      <c r="MN164" s="36">
        <v>1</v>
      </c>
      <c r="MO164" s="36">
        <v>1</v>
      </c>
      <c r="MP164" s="36">
        <v>1</v>
      </c>
      <c r="MQ164" s="36">
        <v>1</v>
      </c>
      <c r="MR164" s="36">
        <v>1</v>
      </c>
      <c r="MS164" s="36">
        <v>1</v>
      </c>
      <c r="MT164" s="36">
        <v>1</v>
      </c>
      <c r="MU164" s="36">
        <v>1</v>
      </c>
      <c r="MV164" s="36">
        <v>0</v>
      </c>
      <c r="MW164" s="36">
        <v>0</v>
      </c>
      <c r="MX164" s="36"/>
      <c r="MY164" s="37">
        <v>1</v>
      </c>
      <c r="MZ164" s="37">
        <v>1</v>
      </c>
      <c r="NA164" s="37">
        <v>1</v>
      </c>
      <c r="NB164" s="37">
        <v>1</v>
      </c>
      <c r="NC164" s="37">
        <v>0</v>
      </c>
      <c r="ND164" s="37">
        <v>0</v>
      </c>
      <c r="NE164" s="46">
        <v>0</v>
      </c>
      <c r="NF164" s="46">
        <v>0</v>
      </c>
      <c r="NG164" s="37">
        <v>1</v>
      </c>
      <c r="NH164" s="37">
        <v>0</v>
      </c>
      <c r="NI164" s="37">
        <v>0</v>
      </c>
      <c r="NJ164" s="37">
        <v>0</v>
      </c>
    </row>
    <row r="165" spans="1:374" x14ac:dyDescent="0.25">
      <c r="A165" s="2">
        <v>237</v>
      </c>
      <c r="B165" s="2" t="s">
        <v>114</v>
      </c>
      <c r="C165" s="31">
        <v>44189.515277777777</v>
      </c>
      <c r="D165" s="32" t="s">
        <v>700</v>
      </c>
      <c r="E165" s="32" t="s">
        <v>734</v>
      </c>
      <c r="F165" s="32" t="s">
        <v>735</v>
      </c>
      <c r="G165" s="32" t="s">
        <v>736</v>
      </c>
      <c r="H165" s="33" t="s">
        <v>156</v>
      </c>
      <c r="I165" s="33" t="s">
        <v>291</v>
      </c>
      <c r="J165" s="33"/>
      <c r="K165" s="33">
        <v>2</v>
      </c>
      <c r="L165" s="33">
        <v>125</v>
      </c>
      <c r="M165" s="33">
        <v>6</v>
      </c>
      <c r="N165" s="33"/>
      <c r="O165" s="33"/>
      <c r="P165" s="33"/>
      <c r="Q165" s="33"/>
      <c r="R165" s="33"/>
      <c r="S165" s="33">
        <v>2</v>
      </c>
      <c r="T165" s="33"/>
      <c r="U165" s="33"/>
      <c r="V165" s="33"/>
      <c r="W165" s="33"/>
      <c r="X165" s="33"/>
      <c r="Y165" s="33"/>
      <c r="Z165" s="33"/>
      <c r="AA165" s="33"/>
      <c r="AB165" s="33"/>
      <c r="AC165" s="33"/>
      <c r="AD165" s="33"/>
      <c r="AE165" s="33"/>
      <c r="AF165" s="33"/>
      <c r="AG165" s="33"/>
      <c r="AH165" s="33"/>
      <c r="AI165" s="33"/>
      <c r="AJ165" s="33"/>
      <c r="AK165" s="33"/>
      <c r="AL165" s="33"/>
      <c r="AM165" s="33"/>
      <c r="AN165" s="33"/>
      <c r="AO165" s="33"/>
      <c r="AP165" s="33"/>
      <c r="AQ165" s="33">
        <v>3</v>
      </c>
      <c r="AR165" s="33"/>
      <c r="AS165" s="33"/>
      <c r="AT165" s="33"/>
      <c r="AU165" s="33"/>
      <c r="AV165" s="33"/>
      <c r="AW165" s="33">
        <v>2</v>
      </c>
      <c r="AX165" s="33">
        <v>2</v>
      </c>
      <c r="AY165" s="33">
        <v>1</v>
      </c>
      <c r="AZ165" s="34">
        <v>1</v>
      </c>
      <c r="BA165" s="34">
        <v>1</v>
      </c>
      <c r="BB165" s="34">
        <v>0</v>
      </c>
      <c r="BC165" s="34">
        <v>0</v>
      </c>
      <c r="BD165" s="34">
        <v>0</v>
      </c>
      <c r="BE165" s="34">
        <v>1</v>
      </c>
      <c r="BF165" s="34">
        <v>1</v>
      </c>
      <c r="BG165" s="34">
        <v>0</v>
      </c>
      <c r="BH165" s="34">
        <v>1</v>
      </c>
      <c r="BI165" s="34">
        <v>0</v>
      </c>
      <c r="BJ165" s="34">
        <v>0</v>
      </c>
      <c r="BK165" s="34">
        <v>1</v>
      </c>
      <c r="BL165" s="34">
        <v>1</v>
      </c>
      <c r="BM165" s="34"/>
      <c r="BN165" s="34">
        <v>1</v>
      </c>
      <c r="BO165" s="34">
        <v>1</v>
      </c>
      <c r="BP165" s="34">
        <v>0</v>
      </c>
      <c r="BQ165" s="34">
        <v>1</v>
      </c>
      <c r="BR165" s="34">
        <v>0</v>
      </c>
      <c r="BS165" s="34">
        <v>0</v>
      </c>
      <c r="BT165" s="34">
        <v>0</v>
      </c>
      <c r="BU165" s="34">
        <v>1</v>
      </c>
      <c r="BV165" s="34">
        <v>0</v>
      </c>
      <c r="BW165" s="34">
        <v>0</v>
      </c>
      <c r="BX165" s="34">
        <v>0</v>
      </c>
      <c r="BY165" s="34">
        <v>0</v>
      </c>
      <c r="BZ165" s="34">
        <v>0</v>
      </c>
      <c r="CA165" s="34">
        <v>0</v>
      </c>
      <c r="CB165" s="34">
        <v>0</v>
      </c>
      <c r="CC165" s="34">
        <v>0</v>
      </c>
      <c r="CD165" s="34">
        <v>0</v>
      </c>
      <c r="CE165" s="34">
        <v>0</v>
      </c>
      <c r="CF165" s="34">
        <v>0</v>
      </c>
      <c r="CG165" s="34">
        <v>0</v>
      </c>
      <c r="CH165" s="34">
        <v>0</v>
      </c>
      <c r="CI165" s="34">
        <v>0</v>
      </c>
      <c r="CJ165" s="34">
        <v>0</v>
      </c>
      <c r="CK165" s="34">
        <v>0</v>
      </c>
      <c r="CL165" s="34">
        <v>0</v>
      </c>
      <c r="CM165" s="34">
        <v>0</v>
      </c>
      <c r="CN165" s="34">
        <v>0</v>
      </c>
      <c r="CO165" s="34">
        <v>0</v>
      </c>
      <c r="CP165" s="34">
        <v>0</v>
      </c>
      <c r="CQ165" s="34">
        <v>0</v>
      </c>
      <c r="CR165" s="34">
        <v>0</v>
      </c>
      <c r="CS165" s="34">
        <v>1</v>
      </c>
      <c r="CT165" s="34">
        <v>0</v>
      </c>
      <c r="CU165" s="34">
        <v>0</v>
      </c>
      <c r="CV165" s="34">
        <v>0</v>
      </c>
      <c r="CW165" s="34">
        <v>0</v>
      </c>
      <c r="CX165" s="34">
        <v>0</v>
      </c>
      <c r="CY165" s="34">
        <v>2</v>
      </c>
      <c r="CZ165" s="34">
        <v>0</v>
      </c>
      <c r="DA165" s="34">
        <v>1</v>
      </c>
      <c r="DB165" s="34"/>
      <c r="DC165" s="34">
        <v>0</v>
      </c>
      <c r="DD165" s="34">
        <v>0</v>
      </c>
      <c r="DE165" s="34">
        <v>1</v>
      </c>
      <c r="DF165" s="34">
        <v>0</v>
      </c>
      <c r="DG165" s="34">
        <v>0</v>
      </c>
      <c r="DH165" s="34"/>
      <c r="DI165" s="34"/>
      <c r="DJ165" s="34"/>
      <c r="DK165" s="34"/>
      <c r="DL165" s="34"/>
      <c r="DM165" s="34"/>
      <c r="DN165" s="34"/>
      <c r="DO165" s="34"/>
      <c r="DP165" s="34">
        <v>1</v>
      </c>
      <c r="DQ165" s="34">
        <v>1</v>
      </c>
      <c r="DR165" s="34">
        <v>1</v>
      </c>
      <c r="DS165" s="34">
        <v>0</v>
      </c>
      <c r="DT165" s="34">
        <v>0</v>
      </c>
      <c r="DU165" s="34">
        <v>0</v>
      </c>
      <c r="DV165" s="34">
        <v>0</v>
      </c>
      <c r="DW165" s="34">
        <v>0</v>
      </c>
      <c r="DX165" s="34">
        <v>0</v>
      </c>
      <c r="DY165" s="34">
        <v>0</v>
      </c>
      <c r="DZ165" s="34">
        <v>0</v>
      </c>
      <c r="EA165" s="34">
        <v>0</v>
      </c>
      <c r="EB165" s="34">
        <v>0</v>
      </c>
      <c r="EC165" s="34">
        <v>0</v>
      </c>
      <c r="ED165" s="34">
        <v>0</v>
      </c>
      <c r="EE165" s="34">
        <v>0</v>
      </c>
      <c r="EF165" s="34">
        <v>0</v>
      </c>
      <c r="EG165" s="34">
        <v>0</v>
      </c>
      <c r="EH165" s="34">
        <v>0</v>
      </c>
      <c r="EI165" s="34">
        <v>0</v>
      </c>
      <c r="EJ165" s="34">
        <v>0</v>
      </c>
      <c r="EK165" s="34">
        <v>0</v>
      </c>
      <c r="EL165" s="34">
        <v>0</v>
      </c>
      <c r="EM165" s="34"/>
      <c r="EN165" s="34">
        <v>0</v>
      </c>
      <c r="EO165" s="34">
        <v>0</v>
      </c>
      <c r="EP165" s="34">
        <v>0</v>
      </c>
      <c r="EQ165" s="34">
        <v>0</v>
      </c>
      <c r="ER165" s="34">
        <v>0</v>
      </c>
      <c r="ES165" s="34">
        <v>0</v>
      </c>
      <c r="ET165" s="34">
        <v>0</v>
      </c>
      <c r="EU165" s="34">
        <v>0</v>
      </c>
      <c r="EV165" s="34">
        <v>0</v>
      </c>
      <c r="EW165" s="34">
        <v>0</v>
      </c>
      <c r="EX165" s="34">
        <v>0</v>
      </c>
      <c r="EY165" s="34">
        <v>0</v>
      </c>
      <c r="EZ165" s="34">
        <v>0</v>
      </c>
      <c r="FA165" s="34">
        <v>1</v>
      </c>
      <c r="FB165" s="34">
        <v>0</v>
      </c>
      <c r="FC165" s="34">
        <v>0</v>
      </c>
      <c r="FD165" s="34">
        <v>0</v>
      </c>
      <c r="FE165" s="34">
        <v>0</v>
      </c>
      <c r="FF165" s="34">
        <v>0</v>
      </c>
      <c r="FG165" s="34">
        <v>1</v>
      </c>
      <c r="FH165" s="34">
        <v>0</v>
      </c>
      <c r="FI165" s="34">
        <v>1</v>
      </c>
      <c r="FJ165" s="34">
        <v>0</v>
      </c>
      <c r="FK165" s="34">
        <v>0</v>
      </c>
      <c r="FL165" s="34">
        <v>1</v>
      </c>
      <c r="FM165" s="34">
        <v>0</v>
      </c>
      <c r="FN165" s="34">
        <v>1</v>
      </c>
      <c r="FO165" s="34">
        <v>1</v>
      </c>
      <c r="FP165" s="34">
        <v>0</v>
      </c>
      <c r="FQ165" s="34">
        <v>0</v>
      </c>
      <c r="FR165" s="34">
        <v>0</v>
      </c>
      <c r="FS165" s="34">
        <v>0</v>
      </c>
      <c r="FT165" s="34">
        <v>0</v>
      </c>
      <c r="FU165" s="34">
        <v>0</v>
      </c>
      <c r="FV165" s="34">
        <v>0</v>
      </c>
      <c r="FW165" s="34">
        <v>1</v>
      </c>
      <c r="FX165" s="34">
        <v>1</v>
      </c>
      <c r="FY165" s="34">
        <v>1</v>
      </c>
      <c r="FZ165" s="34">
        <v>0</v>
      </c>
      <c r="GA165" s="34">
        <v>0</v>
      </c>
      <c r="GB165" s="34">
        <v>0</v>
      </c>
      <c r="GC165" s="34">
        <v>0</v>
      </c>
      <c r="GD165" s="34">
        <v>1</v>
      </c>
      <c r="GE165" s="34">
        <v>0</v>
      </c>
      <c r="GF165" s="34">
        <v>1</v>
      </c>
      <c r="GG165" s="34">
        <v>0</v>
      </c>
      <c r="GH165" s="34">
        <v>0</v>
      </c>
      <c r="GI165" s="34">
        <v>1</v>
      </c>
      <c r="GJ165" s="34">
        <v>0</v>
      </c>
      <c r="GK165" s="34">
        <v>0</v>
      </c>
      <c r="GL165" s="34">
        <v>0</v>
      </c>
      <c r="GM165" s="34">
        <v>0</v>
      </c>
      <c r="GN165" s="34">
        <v>0</v>
      </c>
      <c r="GO165" s="34">
        <v>0</v>
      </c>
      <c r="GP165" s="34">
        <v>0</v>
      </c>
      <c r="GQ165" s="34">
        <v>0</v>
      </c>
      <c r="GR165" s="34">
        <v>0</v>
      </c>
      <c r="GS165" s="34">
        <v>0</v>
      </c>
      <c r="GT165" s="34">
        <v>1</v>
      </c>
      <c r="GU165" s="34">
        <v>1</v>
      </c>
      <c r="GV165" s="34">
        <v>1</v>
      </c>
      <c r="GW165" s="34">
        <v>1</v>
      </c>
      <c r="GX165" s="34">
        <v>1</v>
      </c>
      <c r="GY165" s="34">
        <v>1</v>
      </c>
      <c r="GZ165" s="34">
        <v>1</v>
      </c>
      <c r="HA165" s="34">
        <v>1</v>
      </c>
      <c r="HB165" s="34">
        <v>1</v>
      </c>
      <c r="HC165" s="34">
        <v>0</v>
      </c>
      <c r="HD165" s="34">
        <v>0</v>
      </c>
      <c r="HE165" s="34">
        <v>0</v>
      </c>
      <c r="HF165" s="34">
        <v>0</v>
      </c>
      <c r="HG165" s="34">
        <v>0</v>
      </c>
      <c r="HH165" s="34">
        <v>1</v>
      </c>
      <c r="HI165" s="34">
        <v>0</v>
      </c>
      <c r="HJ165" s="34">
        <v>1</v>
      </c>
      <c r="HK165" s="34">
        <v>0</v>
      </c>
      <c r="HL165" s="34">
        <v>0</v>
      </c>
      <c r="HM165" s="34">
        <v>1</v>
      </c>
      <c r="HN165" s="34">
        <v>0</v>
      </c>
      <c r="HO165" s="34">
        <v>1</v>
      </c>
      <c r="HP165" s="34">
        <v>1</v>
      </c>
      <c r="HQ165" s="34">
        <v>0</v>
      </c>
      <c r="HR165" s="34">
        <v>1</v>
      </c>
      <c r="HS165" s="34">
        <v>0</v>
      </c>
      <c r="HT165" s="34">
        <v>0</v>
      </c>
      <c r="HU165" s="34">
        <v>0</v>
      </c>
      <c r="HV165" s="34">
        <v>1</v>
      </c>
      <c r="HW165" s="34">
        <v>0</v>
      </c>
      <c r="HX165" s="34">
        <v>1</v>
      </c>
      <c r="HY165" s="34">
        <v>0</v>
      </c>
      <c r="HZ165" s="34">
        <v>0</v>
      </c>
      <c r="IA165" s="34">
        <v>1</v>
      </c>
      <c r="IB165" s="34">
        <v>1</v>
      </c>
      <c r="IC165" s="34">
        <v>1</v>
      </c>
      <c r="ID165" s="34">
        <v>1</v>
      </c>
      <c r="IE165" s="34">
        <v>1</v>
      </c>
      <c r="IF165" s="34">
        <v>0</v>
      </c>
      <c r="IG165" s="34">
        <v>0</v>
      </c>
      <c r="IH165" s="34">
        <v>0</v>
      </c>
      <c r="II165" s="34">
        <v>0</v>
      </c>
      <c r="IJ165" s="34">
        <v>0</v>
      </c>
      <c r="IK165" s="34">
        <v>0</v>
      </c>
      <c r="IL165" s="34">
        <v>0</v>
      </c>
      <c r="IM165" s="34">
        <v>0</v>
      </c>
      <c r="IN165" s="34">
        <v>0</v>
      </c>
      <c r="IO165" s="34">
        <v>0</v>
      </c>
      <c r="IP165" s="34">
        <v>0</v>
      </c>
      <c r="IQ165" s="34">
        <v>0</v>
      </c>
      <c r="IR165" s="34">
        <v>0</v>
      </c>
      <c r="IS165" s="34">
        <v>0</v>
      </c>
      <c r="IT165" s="34">
        <v>0</v>
      </c>
      <c r="IU165" s="34">
        <v>0</v>
      </c>
      <c r="IV165" s="34">
        <v>0</v>
      </c>
      <c r="IW165" s="34">
        <v>0</v>
      </c>
      <c r="IX165" s="34">
        <v>0</v>
      </c>
      <c r="IY165" s="34">
        <v>0</v>
      </c>
      <c r="IZ165" s="34">
        <v>0</v>
      </c>
      <c r="JA165" s="34">
        <v>0</v>
      </c>
      <c r="JB165" s="34">
        <v>0</v>
      </c>
      <c r="JC165" s="34">
        <v>1</v>
      </c>
      <c r="JD165" s="34">
        <v>2</v>
      </c>
      <c r="JE165" s="34">
        <v>1</v>
      </c>
      <c r="JF165" s="34">
        <v>1</v>
      </c>
      <c r="JG165" s="34">
        <v>1</v>
      </c>
      <c r="JH165" s="46">
        <v>1</v>
      </c>
      <c r="JI165" s="46">
        <v>2</v>
      </c>
      <c r="JJ165" s="46">
        <v>1</v>
      </c>
      <c r="JK165" s="46">
        <v>1</v>
      </c>
      <c r="JL165" s="35">
        <v>1</v>
      </c>
      <c r="JM165" s="35">
        <v>1</v>
      </c>
      <c r="JN165" s="46">
        <v>1</v>
      </c>
      <c r="JO165" s="46">
        <v>1</v>
      </c>
      <c r="JP165" s="35">
        <v>1</v>
      </c>
      <c r="JQ165" s="35">
        <v>2</v>
      </c>
      <c r="JR165" s="46">
        <v>0</v>
      </c>
      <c r="JS165" s="35">
        <v>0</v>
      </c>
      <c r="JT165" s="35"/>
      <c r="JU165" s="35">
        <v>2</v>
      </c>
      <c r="JV165" s="35">
        <v>1</v>
      </c>
      <c r="JW165" s="35">
        <v>2</v>
      </c>
      <c r="JX165" s="35">
        <v>1</v>
      </c>
      <c r="JY165" s="35">
        <v>1</v>
      </c>
      <c r="JZ165" s="35">
        <v>3</v>
      </c>
      <c r="KA165" s="35">
        <v>1</v>
      </c>
      <c r="KB165" s="35">
        <v>1</v>
      </c>
      <c r="KC165" s="35">
        <v>1</v>
      </c>
      <c r="KD165" s="46">
        <v>1</v>
      </c>
      <c r="KE165" s="35">
        <v>1</v>
      </c>
      <c r="KF165" s="35">
        <v>1</v>
      </c>
      <c r="KG165" s="36">
        <v>1</v>
      </c>
      <c r="KH165" s="36">
        <v>1</v>
      </c>
      <c r="KI165" s="36">
        <v>2</v>
      </c>
      <c r="KJ165" s="36">
        <v>1</v>
      </c>
      <c r="KK165" s="36">
        <v>2</v>
      </c>
      <c r="KL165" s="36">
        <v>2</v>
      </c>
      <c r="KM165" s="36">
        <v>2</v>
      </c>
      <c r="KN165" s="36">
        <v>2</v>
      </c>
      <c r="KO165" s="36"/>
      <c r="KP165" s="36">
        <v>2</v>
      </c>
      <c r="KQ165" s="36">
        <v>2</v>
      </c>
      <c r="KR165" s="36">
        <v>2</v>
      </c>
      <c r="KS165" s="36">
        <v>2</v>
      </c>
      <c r="KT165" s="36">
        <v>2</v>
      </c>
      <c r="KU165" s="36">
        <v>0</v>
      </c>
      <c r="KV165" s="36">
        <v>3</v>
      </c>
      <c r="KW165" s="36">
        <v>0</v>
      </c>
      <c r="KX165" s="36">
        <v>3</v>
      </c>
      <c r="KY165" s="36">
        <v>0</v>
      </c>
      <c r="KZ165" s="36">
        <v>3</v>
      </c>
      <c r="LA165" s="36">
        <v>0</v>
      </c>
      <c r="LB165" s="36">
        <v>3</v>
      </c>
      <c r="LC165" s="36">
        <v>0</v>
      </c>
      <c r="LD165" s="36">
        <v>3</v>
      </c>
      <c r="LE165" s="36">
        <v>0</v>
      </c>
      <c r="LF165" s="36">
        <v>2</v>
      </c>
      <c r="LG165" s="36">
        <v>2</v>
      </c>
      <c r="LH165" s="36">
        <v>2</v>
      </c>
      <c r="LI165" s="36">
        <v>0</v>
      </c>
      <c r="LJ165" s="36">
        <v>2</v>
      </c>
      <c r="LK165" s="36">
        <v>0</v>
      </c>
      <c r="LL165" s="36">
        <v>1</v>
      </c>
      <c r="LM165" s="36">
        <v>1</v>
      </c>
      <c r="LN165" s="36">
        <v>1</v>
      </c>
      <c r="LO165" s="36">
        <v>1</v>
      </c>
      <c r="LP165" s="36">
        <v>1</v>
      </c>
      <c r="LQ165" s="36">
        <v>1</v>
      </c>
      <c r="LR165" s="36">
        <v>0</v>
      </c>
      <c r="LS165" s="36">
        <v>1</v>
      </c>
      <c r="LT165" s="36">
        <v>1</v>
      </c>
      <c r="LU165" s="36">
        <v>1</v>
      </c>
      <c r="LV165" s="36">
        <v>1</v>
      </c>
      <c r="LW165" s="36">
        <v>1</v>
      </c>
      <c r="LX165" s="36">
        <v>1</v>
      </c>
      <c r="LY165" s="36">
        <v>0</v>
      </c>
      <c r="LZ165" s="36">
        <v>1</v>
      </c>
      <c r="MA165" s="36">
        <v>1</v>
      </c>
      <c r="MB165" s="36">
        <v>2</v>
      </c>
      <c r="MC165" s="36">
        <v>1</v>
      </c>
      <c r="MD165" s="36">
        <v>1</v>
      </c>
      <c r="ME165" s="36">
        <v>1</v>
      </c>
      <c r="MF165" s="36">
        <v>1</v>
      </c>
      <c r="MG165" s="36">
        <v>1</v>
      </c>
      <c r="MH165" s="36">
        <v>1</v>
      </c>
      <c r="MI165" s="36">
        <v>1</v>
      </c>
      <c r="MJ165" s="36">
        <v>1</v>
      </c>
      <c r="MK165" s="36">
        <v>1</v>
      </c>
      <c r="ML165" s="36">
        <v>2</v>
      </c>
      <c r="MM165" s="36">
        <v>1</v>
      </c>
      <c r="MN165" s="36">
        <v>1</v>
      </c>
      <c r="MO165" s="36">
        <v>1</v>
      </c>
      <c r="MP165" s="36">
        <v>1</v>
      </c>
      <c r="MQ165" s="36">
        <v>1</v>
      </c>
      <c r="MR165" s="36">
        <v>1</v>
      </c>
      <c r="MS165" s="36">
        <v>1</v>
      </c>
      <c r="MT165" s="36">
        <v>1</v>
      </c>
      <c r="MU165" s="36">
        <v>1</v>
      </c>
      <c r="MV165" s="36">
        <v>0</v>
      </c>
      <c r="MW165" s="36">
        <v>1</v>
      </c>
      <c r="MX165" s="36"/>
      <c r="MY165" s="37">
        <v>1</v>
      </c>
      <c r="MZ165" s="37">
        <v>1</v>
      </c>
      <c r="NA165" s="37">
        <v>1</v>
      </c>
      <c r="NB165" s="37">
        <v>1</v>
      </c>
      <c r="NC165" s="37">
        <v>1</v>
      </c>
      <c r="ND165" s="37">
        <v>1</v>
      </c>
      <c r="NE165" s="46">
        <v>1</v>
      </c>
      <c r="NF165" s="46">
        <v>1</v>
      </c>
      <c r="NG165" s="37">
        <v>0</v>
      </c>
      <c r="NH165" s="37">
        <v>1</v>
      </c>
      <c r="NI165" s="37">
        <v>1</v>
      </c>
      <c r="NJ165" s="37">
        <v>1</v>
      </c>
    </row>
    <row r="166" spans="1:374" x14ac:dyDescent="0.25">
      <c r="A166" s="2">
        <v>239</v>
      </c>
      <c r="B166" s="2" t="s">
        <v>114</v>
      </c>
      <c r="C166" s="31">
        <v>44203.599305555559</v>
      </c>
      <c r="D166" s="32" t="s">
        <v>249</v>
      </c>
      <c r="E166" s="32" t="s">
        <v>737</v>
      </c>
      <c r="F166" s="32" t="s">
        <v>738</v>
      </c>
      <c r="G166" s="32" t="s">
        <v>739</v>
      </c>
      <c r="H166" s="33" t="s">
        <v>156</v>
      </c>
      <c r="I166" s="33" t="s">
        <v>157</v>
      </c>
      <c r="J166" s="33"/>
      <c r="K166" s="33">
        <v>1</v>
      </c>
      <c r="L166" s="33">
        <v>136</v>
      </c>
      <c r="M166" s="33">
        <v>6</v>
      </c>
      <c r="N166" s="33"/>
      <c r="O166" s="33"/>
      <c r="P166" s="33"/>
      <c r="Q166" s="33"/>
      <c r="R166" s="33"/>
      <c r="S166" s="33">
        <v>3</v>
      </c>
      <c r="T166" s="33"/>
      <c r="U166" s="33"/>
      <c r="V166" s="33"/>
      <c r="W166" s="33"/>
      <c r="X166" s="33"/>
      <c r="Y166" s="33"/>
      <c r="Z166" s="33"/>
      <c r="AA166" s="33"/>
      <c r="AB166" s="33"/>
      <c r="AC166" s="33"/>
      <c r="AD166" s="33"/>
      <c r="AE166" s="33"/>
      <c r="AF166" s="33"/>
      <c r="AG166" s="33"/>
      <c r="AH166" s="33"/>
      <c r="AI166" s="33"/>
      <c r="AJ166" s="33"/>
      <c r="AK166" s="33"/>
      <c r="AL166" s="33"/>
      <c r="AM166" s="33"/>
      <c r="AN166" s="33"/>
      <c r="AO166" s="33"/>
      <c r="AP166" s="33"/>
      <c r="AQ166" s="33"/>
      <c r="AR166" s="33">
        <v>13</v>
      </c>
      <c r="AS166" s="33"/>
      <c r="AT166" s="33"/>
      <c r="AU166" s="33"/>
      <c r="AV166" s="33"/>
      <c r="AW166" s="33">
        <v>2</v>
      </c>
      <c r="AX166" s="33">
        <v>2</v>
      </c>
      <c r="AY166" s="33">
        <v>1</v>
      </c>
      <c r="AZ166" s="34">
        <v>1</v>
      </c>
      <c r="BA166" s="34">
        <v>1</v>
      </c>
      <c r="BB166" s="34">
        <v>0</v>
      </c>
      <c r="BC166" s="34">
        <v>0</v>
      </c>
      <c r="BD166" s="34">
        <v>0</v>
      </c>
      <c r="BE166" s="34">
        <v>0</v>
      </c>
      <c r="BF166" s="34">
        <v>1</v>
      </c>
      <c r="BG166" s="34">
        <v>0</v>
      </c>
      <c r="BH166" s="34">
        <v>0</v>
      </c>
      <c r="BI166" s="34">
        <v>0</v>
      </c>
      <c r="BJ166" s="34">
        <v>0</v>
      </c>
      <c r="BK166" s="34">
        <v>0</v>
      </c>
      <c r="BL166" s="34">
        <v>0</v>
      </c>
      <c r="BM166" s="34"/>
      <c r="BN166" s="34">
        <v>0</v>
      </c>
      <c r="BO166" s="34">
        <v>0</v>
      </c>
      <c r="BP166" s="34">
        <v>0</v>
      </c>
      <c r="BQ166" s="34">
        <v>0</v>
      </c>
      <c r="BR166" s="34">
        <v>0</v>
      </c>
      <c r="BS166" s="34">
        <v>0</v>
      </c>
      <c r="BT166" s="34">
        <v>0</v>
      </c>
      <c r="BU166" s="34">
        <v>0</v>
      </c>
      <c r="BV166" s="34">
        <v>0</v>
      </c>
      <c r="BW166" s="34">
        <v>1</v>
      </c>
      <c r="BX166" s="34">
        <v>0</v>
      </c>
      <c r="BY166" s="34">
        <v>0</v>
      </c>
      <c r="BZ166" s="34">
        <v>0</v>
      </c>
      <c r="CA166" s="34">
        <v>0</v>
      </c>
      <c r="CB166" s="34">
        <v>0</v>
      </c>
      <c r="CC166" s="34">
        <v>1</v>
      </c>
      <c r="CD166" s="34">
        <v>0</v>
      </c>
      <c r="CE166" s="34">
        <v>0</v>
      </c>
      <c r="CF166" s="34">
        <v>0</v>
      </c>
      <c r="CG166" s="34">
        <v>0</v>
      </c>
      <c r="CH166" s="34">
        <v>0</v>
      </c>
      <c r="CI166" s="34">
        <v>0</v>
      </c>
      <c r="CJ166" s="34">
        <v>0</v>
      </c>
      <c r="CK166" s="34">
        <v>0</v>
      </c>
      <c r="CL166" s="34">
        <v>0</v>
      </c>
      <c r="CM166" s="34">
        <v>0</v>
      </c>
      <c r="CN166" s="34">
        <v>0</v>
      </c>
      <c r="CO166" s="34">
        <v>0</v>
      </c>
      <c r="CP166" s="34">
        <v>0</v>
      </c>
      <c r="CQ166" s="34">
        <v>0</v>
      </c>
      <c r="CR166" s="34">
        <v>0</v>
      </c>
      <c r="CS166" s="34">
        <v>1</v>
      </c>
      <c r="CT166" s="34">
        <v>1</v>
      </c>
      <c r="CU166" s="34">
        <v>0</v>
      </c>
      <c r="CV166" s="34">
        <v>0</v>
      </c>
      <c r="CW166" s="34">
        <v>0</v>
      </c>
      <c r="CX166" s="34">
        <v>0</v>
      </c>
      <c r="CY166" s="34">
        <v>1</v>
      </c>
      <c r="CZ166" s="34">
        <v>0</v>
      </c>
      <c r="DA166" s="34">
        <v>1</v>
      </c>
      <c r="DB166" s="34"/>
      <c r="DC166" s="34">
        <v>0</v>
      </c>
      <c r="DD166" s="34">
        <v>0</v>
      </c>
      <c r="DE166" s="34">
        <v>0</v>
      </c>
      <c r="DF166" s="34">
        <v>0</v>
      </c>
      <c r="DG166" s="34">
        <v>0</v>
      </c>
      <c r="DH166" s="34"/>
      <c r="DI166" s="34"/>
      <c r="DJ166" s="34"/>
      <c r="DK166" s="34"/>
      <c r="DL166" s="34"/>
      <c r="DM166" s="34"/>
      <c r="DN166" s="34"/>
      <c r="DO166" s="34"/>
      <c r="DP166" s="34">
        <v>1</v>
      </c>
      <c r="DQ166" s="34">
        <v>1</v>
      </c>
      <c r="DR166" s="34">
        <v>1</v>
      </c>
      <c r="DS166" s="34">
        <v>1</v>
      </c>
      <c r="DT166" s="34">
        <v>0</v>
      </c>
      <c r="DU166" s="34">
        <v>0</v>
      </c>
      <c r="DV166" s="34">
        <v>1</v>
      </c>
      <c r="DW166" s="34">
        <v>0</v>
      </c>
      <c r="DX166" s="34">
        <v>0</v>
      </c>
      <c r="DY166" s="34">
        <v>0</v>
      </c>
      <c r="DZ166" s="34">
        <v>1</v>
      </c>
      <c r="EA166" s="34">
        <v>0</v>
      </c>
      <c r="EB166" s="34">
        <v>0</v>
      </c>
      <c r="EC166" s="34">
        <v>0</v>
      </c>
      <c r="ED166" s="34">
        <v>0</v>
      </c>
      <c r="EE166" s="34">
        <v>0</v>
      </c>
      <c r="EF166" s="34">
        <v>0</v>
      </c>
      <c r="EG166" s="34">
        <v>0</v>
      </c>
      <c r="EH166" s="34">
        <v>0</v>
      </c>
      <c r="EI166" s="34">
        <v>0</v>
      </c>
      <c r="EJ166" s="34">
        <v>0</v>
      </c>
      <c r="EK166" s="34">
        <v>0</v>
      </c>
      <c r="EL166" s="34">
        <v>0</v>
      </c>
      <c r="EM166" s="34"/>
      <c r="EN166" s="34">
        <v>0</v>
      </c>
      <c r="EO166" s="34">
        <v>0</v>
      </c>
      <c r="EP166" s="34">
        <v>0</v>
      </c>
      <c r="EQ166" s="34">
        <v>0</v>
      </c>
      <c r="ER166" s="34">
        <v>0</v>
      </c>
      <c r="ES166" s="34">
        <v>0</v>
      </c>
      <c r="ET166" s="34">
        <v>0</v>
      </c>
      <c r="EU166" s="34">
        <v>0</v>
      </c>
      <c r="EV166" s="34">
        <v>0</v>
      </c>
      <c r="EW166" s="34">
        <v>0</v>
      </c>
      <c r="EX166" s="34">
        <v>0</v>
      </c>
      <c r="EY166" s="34">
        <v>0</v>
      </c>
      <c r="EZ166" s="34">
        <v>0</v>
      </c>
      <c r="FA166" s="34">
        <v>1</v>
      </c>
      <c r="FB166" s="34">
        <v>1</v>
      </c>
      <c r="FC166" s="34">
        <v>0</v>
      </c>
      <c r="FD166" s="34">
        <v>0</v>
      </c>
      <c r="FE166" s="34">
        <v>0</v>
      </c>
      <c r="FF166" s="34">
        <v>0</v>
      </c>
      <c r="FG166" s="34">
        <v>1</v>
      </c>
      <c r="FH166" s="34">
        <v>0</v>
      </c>
      <c r="FI166" s="34">
        <v>1</v>
      </c>
      <c r="FJ166" s="34">
        <v>0</v>
      </c>
      <c r="FK166" s="34">
        <v>0</v>
      </c>
      <c r="FL166" s="34">
        <v>1</v>
      </c>
      <c r="FM166" s="34">
        <v>0</v>
      </c>
      <c r="FN166" s="34">
        <v>0</v>
      </c>
      <c r="FO166" s="34">
        <v>0</v>
      </c>
      <c r="FP166" s="34">
        <v>0</v>
      </c>
      <c r="FQ166" s="34">
        <v>0</v>
      </c>
      <c r="FR166" s="34">
        <v>0</v>
      </c>
      <c r="FS166" s="34">
        <v>0</v>
      </c>
      <c r="FT166" s="34">
        <v>0</v>
      </c>
      <c r="FU166" s="34">
        <v>0</v>
      </c>
      <c r="FV166" s="34">
        <v>0</v>
      </c>
      <c r="FW166" s="34">
        <v>0</v>
      </c>
      <c r="FX166" s="34">
        <v>1</v>
      </c>
      <c r="FY166" s="34">
        <v>1</v>
      </c>
      <c r="FZ166" s="34">
        <v>0</v>
      </c>
      <c r="GA166" s="34">
        <v>0</v>
      </c>
      <c r="GB166" s="34">
        <v>0</v>
      </c>
      <c r="GC166" s="34">
        <v>0</v>
      </c>
      <c r="GD166" s="34">
        <v>1</v>
      </c>
      <c r="GE166" s="34">
        <v>0</v>
      </c>
      <c r="GF166" s="34">
        <v>0</v>
      </c>
      <c r="GG166" s="34">
        <v>0</v>
      </c>
      <c r="GH166" s="34">
        <v>0</v>
      </c>
      <c r="GI166" s="34">
        <v>1</v>
      </c>
      <c r="GJ166" s="34">
        <v>0</v>
      </c>
      <c r="GK166" s="34">
        <v>0</v>
      </c>
      <c r="GL166" s="34">
        <v>0</v>
      </c>
      <c r="GM166" s="34">
        <v>0</v>
      </c>
      <c r="GN166" s="34">
        <v>0</v>
      </c>
      <c r="GO166" s="34">
        <v>0</v>
      </c>
      <c r="GP166" s="34">
        <v>0</v>
      </c>
      <c r="GQ166" s="34">
        <v>0</v>
      </c>
      <c r="GR166" s="34">
        <v>0</v>
      </c>
      <c r="GS166" s="34">
        <v>0</v>
      </c>
      <c r="GT166" s="34">
        <v>1</v>
      </c>
      <c r="GU166" s="34">
        <v>1</v>
      </c>
      <c r="GV166" s="34">
        <v>1</v>
      </c>
      <c r="GW166" s="34">
        <v>1</v>
      </c>
      <c r="GX166" s="34">
        <v>1</v>
      </c>
      <c r="GY166" s="34">
        <v>1</v>
      </c>
      <c r="GZ166" s="34">
        <v>1</v>
      </c>
      <c r="HA166" s="34">
        <v>1</v>
      </c>
      <c r="HB166" s="34">
        <v>1</v>
      </c>
      <c r="HC166" s="34">
        <v>0</v>
      </c>
      <c r="HD166" s="34">
        <v>0</v>
      </c>
      <c r="HE166" s="34">
        <v>0</v>
      </c>
      <c r="HF166" s="34">
        <v>0</v>
      </c>
      <c r="HG166" s="34">
        <v>0</v>
      </c>
      <c r="HH166" s="34">
        <v>1</v>
      </c>
      <c r="HI166" s="34">
        <v>0</v>
      </c>
      <c r="HJ166" s="34">
        <v>0</v>
      </c>
      <c r="HK166" s="34">
        <v>0</v>
      </c>
      <c r="HL166" s="34">
        <v>0</v>
      </c>
      <c r="HM166" s="34">
        <v>1</v>
      </c>
      <c r="HN166" s="34">
        <v>0</v>
      </c>
      <c r="HO166" s="34">
        <v>0</v>
      </c>
      <c r="HP166" s="34">
        <v>0</v>
      </c>
      <c r="HQ166" s="34">
        <v>0</v>
      </c>
      <c r="HR166" s="34">
        <v>0</v>
      </c>
      <c r="HS166" s="34">
        <v>0</v>
      </c>
      <c r="HT166" s="34">
        <v>0</v>
      </c>
      <c r="HU166" s="34">
        <v>0</v>
      </c>
      <c r="HV166" s="34">
        <v>0</v>
      </c>
      <c r="HW166" s="34">
        <v>0</v>
      </c>
      <c r="HX166" s="34">
        <v>1</v>
      </c>
      <c r="HY166" s="34">
        <v>0</v>
      </c>
      <c r="HZ166" s="34">
        <v>0</v>
      </c>
      <c r="IA166" s="34">
        <v>0</v>
      </c>
      <c r="IB166" s="34">
        <v>0</v>
      </c>
      <c r="IC166" s="34">
        <v>1</v>
      </c>
      <c r="ID166" s="34">
        <v>1</v>
      </c>
      <c r="IE166" s="34">
        <v>4</v>
      </c>
      <c r="IF166" s="34">
        <v>0</v>
      </c>
      <c r="IG166" s="34">
        <v>0</v>
      </c>
      <c r="IH166" s="34">
        <v>0</v>
      </c>
      <c r="II166" s="34">
        <v>0</v>
      </c>
      <c r="IJ166" s="34">
        <v>0</v>
      </c>
      <c r="IK166" s="34">
        <v>0</v>
      </c>
      <c r="IL166" s="34">
        <v>0</v>
      </c>
      <c r="IM166" s="34">
        <v>0</v>
      </c>
      <c r="IN166" s="34">
        <v>0</v>
      </c>
      <c r="IO166" s="34">
        <v>0</v>
      </c>
      <c r="IP166" s="34">
        <v>0</v>
      </c>
      <c r="IQ166" s="34">
        <v>0</v>
      </c>
      <c r="IR166" s="34">
        <v>0</v>
      </c>
      <c r="IS166" s="34">
        <v>0</v>
      </c>
      <c r="IT166" s="34">
        <v>0</v>
      </c>
      <c r="IU166" s="34">
        <v>0</v>
      </c>
      <c r="IV166" s="34">
        <v>0</v>
      </c>
      <c r="IW166" s="34">
        <v>0</v>
      </c>
      <c r="IX166" s="34">
        <v>0</v>
      </c>
      <c r="IY166" s="34">
        <v>0</v>
      </c>
      <c r="IZ166" s="34">
        <v>0</v>
      </c>
      <c r="JA166" s="34">
        <v>0</v>
      </c>
      <c r="JB166" s="34">
        <v>0</v>
      </c>
      <c r="JC166" s="34">
        <v>1</v>
      </c>
      <c r="JD166" s="34">
        <v>3</v>
      </c>
      <c r="JE166" s="34">
        <v>3</v>
      </c>
      <c r="JF166" s="34">
        <v>3</v>
      </c>
      <c r="JG166" s="34">
        <v>3</v>
      </c>
      <c r="JH166" s="46">
        <v>2</v>
      </c>
      <c r="JI166" s="46">
        <v>2</v>
      </c>
      <c r="JJ166" s="46">
        <v>1</v>
      </c>
      <c r="JK166" s="46">
        <v>2</v>
      </c>
      <c r="JL166" s="35">
        <v>1</v>
      </c>
      <c r="JM166" s="35">
        <v>2</v>
      </c>
      <c r="JN166" s="46">
        <v>1</v>
      </c>
      <c r="JO166" s="46">
        <v>2</v>
      </c>
      <c r="JP166" s="35">
        <v>1</v>
      </c>
      <c r="JQ166" s="35">
        <v>1</v>
      </c>
      <c r="JR166" s="46">
        <v>1</v>
      </c>
      <c r="JS166" s="35">
        <v>0</v>
      </c>
      <c r="JT166" s="35">
        <v>1</v>
      </c>
      <c r="JU166" s="35">
        <v>1</v>
      </c>
      <c r="JV166" s="35">
        <v>1</v>
      </c>
      <c r="JW166" s="35">
        <v>1</v>
      </c>
      <c r="JX166" s="35">
        <v>1</v>
      </c>
      <c r="JY166" s="35">
        <v>1</v>
      </c>
      <c r="JZ166" s="35">
        <v>3</v>
      </c>
      <c r="KA166" s="35">
        <v>3</v>
      </c>
      <c r="KB166" s="35">
        <v>1</v>
      </c>
      <c r="KC166" s="35">
        <v>0</v>
      </c>
      <c r="KD166" s="46">
        <v>1</v>
      </c>
      <c r="KE166" s="35">
        <v>0</v>
      </c>
      <c r="KF166" s="35">
        <v>0</v>
      </c>
      <c r="KG166" s="36">
        <v>1</v>
      </c>
      <c r="KH166" s="36">
        <v>2</v>
      </c>
      <c r="KI166" s="36">
        <v>1</v>
      </c>
      <c r="KJ166" s="36">
        <v>1</v>
      </c>
      <c r="KK166" s="36">
        <v>1</v>
      </c>
      <c r="KL166" s="36">
        <v>1</v>
      </c>
      <c r="KM166" s="36">
        <v>1</v>
      </c>
      <c r="KN166" s="36">
        <v>1</v>
      </c>
      <c r="KO166" s="36"/>
      <c r="KP166" s="36">
        <v>1</v>
      </c>
      <c r="KQ166" s="36">
        <v>1</v>
      </c>
      <c r="KR166" s="36">
        <v>1</v>
      </c>
      <c r="KS166" s="36">
        <v>3</v>
      </c>
      <c r="KT166" s="36">
        <v>1</v>
      </c>
      <c r="KU166" s="36">
        <v>0</v>
      </c>
      <c r="KV166" s="36">
        <v>3</v>
      </c>
      <c r="KW166" s="36">
        <v>0</v>
      </c>
      <c r="KX166" s="36">
        <v>3</v>
      </c>
      <c r="KY166" s="36">
        <v>0</v>
      </c>
      <c r="KZ166" s="36">
        <v>3</v>
      </c>
      <c r="LA166" s="36">
        <v>0</v>
      </c>
      <c r="LB166" s="36">
        <v>3</v>
      </c>
      <c r="LC166" s="36">
        <v>0</v>
      </c>
      <c r="LD166" s="36">
        <v>3</v>
      </c>
      <c r="LE166" s="36">
        <v>0</v>
      </c>
      <c r="LF166" s="36">
        <v>1</v>
      </c>
      <c r="LG166" s="36">
        <v>1</v>
      </c>
      <c r="LH166" s="36">
        <v>1</v>
      </c>
      <c r="LI166" s="36">
        <v>0</v>
      </c>
      <c r="LJ166" s="36">
        <v>1</v>
      </c>
      <c r="LK166" s="36">
        <v>0</v>
      </c>
      <c r="LL166" s="36">
        <v>1</v>
      </c>
      <c r="LM166" s="36">
        <v>1</v>
      </c>
      <c r="LN166" s="36">
        <v>1</v>
      </c>
      <c r="LO166" s="36">
        <v>1</v>
      </c>
      <c r="LP166" s="36">
        <v>1</v>
      </c>
      <c r="LQ166" s="36">
        <v>0</v>
      </c>
      <c r="LR166" s="36">
        <v>0</v>
      </c>
      <c r="LS166" s="36">
        <v>1</v>
      </c>
      <c r="LT166" s="36">
        <v>1</v>
      </c>
      <c r="LU166" s="36">
        <v>1</v>
      </c>
      <c r="LV166" s="36">
        <v>1</v>
      </c>
      <c r="LW166" s="36">
        <v>1</v>
      </c>
      <c r="LX166" s="36">
        <v>0</v>
      </c>
      <c r="LY166" s="36">
        <v>0</v>
      </c>
      <c r="LZ166" s="36">
        <v>1</v>
      </c>
      <c r="MA166" s="36">
        <v>1</v>
      </c>
      <c r="MB166" s="36">
        <v>1</v>
      </c>
      <c r="MC166" s="36">
        <v>1</v>
      </c>
      <c r="MD166" s="36">
        <v>1</v>
      </c>
      <c r="ME166" s="36">
        <v>1</v>
      </c>
      <c r="MF166" s="36">
        <v>1</v>
      </c>
      <c r="MG166" s="36">
        <v>1</v>
      </c>
      <c r="MH166" s="36">
        <v>1</v>
      </c>
      <c r="MI166" s="36">
        <v>1</v>
      </c>
      <c r="MJ166" s="36">
        <v>1</v>
      </c>
      <c r="MK166" s="36">
        <v>1</v>
      </c>
      <c r="ML166" s="36">
        <v>1</v>
      </c>
      <c r="MM166" s="36">
        <v>1</v>
      </c>
      <c r="MN166" s="36">
        <v>1</v>
      </c>
      <c r="MO166" s="36">
        <v>1</v>
      </c>
      <c r="MP166" s="36">
        <v>1</v>
      </c>
      <c r="MQ166" s="36">
        <v>1</v>
      </c>
      <c r="MR166" s="36">
        <v>1</v>
      </c>
      <c r="MS166" s="36">
        <v>1</v>
      </c>
      <c r="MT166" s="36">
        <v>1</v>
      </c>
      <c r="MU166" s="36">
        <v>1</v>
      </c>
      <c r="MV166" s="36">
        <v>0</v>
      </c>
      <c r="MW166" s="36">
        <v>1</v>
      </c>
      <c r="MX166" s="36"/>
      <c r="MY166" s="37">
        <v>1</v>
      </c>
      <c r="MZ166" s="37">
        <v>1</v>
      </c>
      <c r="NA166" s="37">
        <v>1</v>
      </c>
      <c r="NB166" s="37">
        <v>1</v>
      </c>
      <c r="NC166" s="37">
        <v>1</v>
      </c>
      <c r="ND166" s="37">
        <v>0</v>
      </c>
      <c r="NE166" s="46">
        <v>0</v>
      </c>
      <c r="NF166" s="46">
        <v>0</v>
      </c>
      <c r="NG166" s="37">
        <v>1</v>
      </c>
      <c r="NH166" s="37">
        <v>1</v>
      </c>
      <c r="NI166" s="37">
        <v>1</v>
      </c>
      <c r="NJ166" s="37">
        <v>1</v>
      </c>
    </row>
  </sheetData>
  <sortState xmlns:xlrd2="http://schemas.microsoft.com/office/spreadsheetml/2017/richdata2" ref="A2:NJ166">
    <sortCondition ref="A1:A166"/>
  </sortState>
  <pageMargins left="0.511811024" right="0.511811024" top="0.78740157499999996" bottom="0.78740157499999996" header="0.31496062000000002" footer="0.31496062000000002"/>
  <pageSetup paperSize="9" orientation="portrait"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F14ED-F915-4C84-887B-54F4240BAD96}">
  <dimension ref="A1:G173"/>
  <sheetViews>
    <sheetView zoomScaleNormal="100" workbookViewId="0">
      <pane xSplit="1" ySplit="1" topLeftCell="B2" activePane="bottomRight" state="frozen"/>
      <selection pane="topRight" activeCell="B1" sqref="B1"/>
      <selection pane="bottomLeft" activeCell="A2" sqref="A2"/>
      <selection pane="bottomRight" activeCell="G1" sqref="G1"/>
    </sheetView>
  </sheetViews>
  <sheetFormatPr defaultRowHeight="15" x14ac:dyDescent="0.25"/>
  <cols>
    <col min="1" max="1" width="5.42578125" customWidth="1"/>
    <col min="2" max="2" width="10.42578125" bestFit="1" customWidth="1"/>
    <col min="3" max="3" width="18.85546875" bestFit="1" customWidth="1"/>
    <col min="4" max="4" width="60.42578125" bestFit="1" customWidth="1"/>
    <col min="5" max="5" width="10.5703125" customWidth="1"/>
    <col min="6" max="6" width="18.7109375" customWidth="1"/>
    <col min="7" max="7" width="16.42578125" customWidth="1"/>
  </cols>
  <sheetData>
    <row r="1" spans="1:7" ht="45" x14ac:dyDescent="0.25">
      <c r="A1" s="44" t="s">
        <v>32</v>
      </c>
      <c r="B1" s="44" t="s">
        <v>35</v>
      </c>
      <c r="C1" s="44" t="s">
        <v>2149</v>
      </c>
      <c r="D1" s="44" t="s">
        <v>34</v>
      </c>
      <c r="E1" s="44" t="s">
        <v>2148</v>
      </c>
      <c r="F1" s="44" t="s">
        <v>2147</v>
      </c>
      <c r="G1" s="44" t="s">
        <v>3010</v>
      </c>
    </row>
    <row r="2" spans="1:7" x14ac:dyDescent="0.25">
      <c r="A2">
        <v>40</v>
      </c>
      <c r="B2" t="s">
        <v>1622</v>
      </c>
      <c r="C2" t="s">
        <v>162</v>
      </c>
      <c r="D2" t="s">
        <v>2045</v>
      </c>
      <c r="E2">
        <f>_xlfn.XLOOKUP(A:A,'COAPS 2020-10'!A:A,'COAPS 2020-10'!AP:AP)</f>
        <v>2</v>
      </c>
      <c r="F2">
        <v>2</v>
      </c>
      <c r="G2" s="74">
        <f t="shared" ref="G2:G33" si="0">F2/E2</f>
        <v>1</v>
      </c>
    </row>
    <row r="3" spans="1:7" x14ac:dyDescent="0.25">
      <c r="A3">
        <v>42</v>
      </c>
      <c r="B3" t="s">
        <v>1622</v>
      </c>
      <c r="C3" t="s">
        <v>127</v>
      </c>
      <c r="D3" t="s">
        <v>2084</v>
      </c>
      <c r="E3">
        <f>_xlfn.XLOOKUP(A:A,'COAPS 2020-10'!A:A,'COAPS 2020-10'!AP:AP)</f>
        <v>1</v>
      </c>
      <c r="F3">
        <v>0</v>
      </c>
      <c r="G3" s="74">
        <f t="shared" si="0"/>
        <v>0</v>
      </c>
    </row>
    <row r="4" spans="1:7" x14ac:dyDescent="0.25">
      <c r="A4">
        <v>43</v>
      </c>
      <c r="B4" t="s">
        <v>1622</v>
      </c>
      <c r="C4" t="s">
        <v>127</v>
      </c>
      <c r="D4" t="s">
        <v>2046</v>
      </c>
      <c r="E4">
        <f>_xlfn.XLOOKUP(A:A,'COAPS 2020-10'!A:A,'COAPS 2020-10'!AP:AP)</f>
        <v>2</v>
      </c>
      <c r="F4">
        <v>0</v>
      </c>
      <c r="G4" s="74">
        <f t="shared" si="0"/>
        <v>0</v>
      </c>
    </row>
    <row r="5" spans="1:7" x14ac:dyDescent="0.25">
      <c r="A5">
        <v>44</v>
      </c>
      <c r="B5" t="s">
        <v>1622</v>
      </c>
      <c r="C5" t="s">
        <v>127</v>
      </c>
      <c r="D5" t="s">
        <v>1678</v>
      </c>
      <c r="E5">
        <f>_xlfn.XLOOKUP(A:A,'COAPS 2020-10'!A:A,'COAPS 2020-10'!AP:AP)</f>
        <v>1</v>
      </c>
      <c r="F5">
        <v>0</v>
      </c>
      <c r="G5" s="74">
        <f t="shared" si="0"/>
        <v>0</v>
      </c>
    </row>
    <row r="6" spans="1:7" x14ac:dyDescent="0.25">
      <c r="A6">
        <v>45</v>
      </c>
      <c r="B6" t="s">
        <v>1568</v>
      </c>
      <c r="C6" t="s">
        <v>2150</v>
      </c>
      <c r="D6" t="s">
        <v>2047</v>
      </c>
      <c r="E6">
        <f>_xlfn.XLOOKUP(A:A,'COAPS 2020-10'!A:A,'COAPS 2020-10'!AP:AP)</f>
        <v>3</v>
      </c>
      <c r="F6">
        <v>3</v>
      </c>
      <c r="G6" s="74">
        <f t="shared" si="0"/>
        <v>1</v>
      </c>
    </row>
    <row r="7" spans="1:7" x14ac:dyDescent="0.25">
      <c r="A7">
        <v>46</v>
      </c>
      <c r="B7" t="s">
        <v>1794</v>
      </c>
      <c r="C7" t="s">
        <v>231</v>
      </c>
      <c r="D7" t="s">
        <v>2008</v>
      </c>
      <c r="E7">
        <f>_xlfn.XLOOKUP(A:A,'COAPS 2020-10'!A:A,'COAPS 2020-10'!AP:AP)</f>
        <v>6</v>
      </c>
      <c r="F7">
        <v>6</v>
      </c>
      <c r="G7" s="74">
        <f t="shared" si="0"/>
        <v>1</v>
      </c>
    </row>
    <row r="8" spans="1:7" x14ac:dyDescent="0.25">
      <c r="A8">
        <v>47</v>
      </c>
      <c r="B8" t="s">
        <v>1622</v>
      </c>
      <c r="C8" t="s">
        <v>127</v>
      </c>
      <c r="D8" t="s">
        <v>2067</v>
      </c>
      <c r="E8">
        <f>_xlfn.XLOOKUP(A:A,'COAPS 2020-10'!A:A,'COAPS 2020-10'!AP:AP)</f>
        <v>2</v>
      </c>
      <c r="F8">
        <v>0</v>
      </c>
      <c r="G8" s="74">
        <f t="shared" si="0"/>
        <v>0</v>
      </c>
    </row>
    <row r="9" spans="1:7" x14ac:dyDescent="0.25">
      <c r="A9">
        <v>48</v>
      </c>
      <c r="B9" t="s">
        <v>1794</v>
      </c>
      <c r="C9" t="s">
        <v>231</v>
      </c>
      <c r="D9" t="s">
        <v>2015</v>
      </c>
      <c r="E9">
        <f>_xlfn.XLOOKUP(A:A,'COAPS 2020-10'!A:A,'COAPS 2020-10'!AP:AP)</f>
        <v>1</v>
      </c>
      <c r="F9">
        <v>1</v>
      </c>
      <c r="G9" s="74">
        <f t="shared" si="0"/>
        <v>1</v>
      </c>
    </row>
    <row r="10" spans="1:7" x14ac:dyDescent="0.25">
      <c r="A10">
        <v>49</v>
      </c>
      <c r="B10" t="s">
        <v>1622</v>
      </c>
      <c r="C10" t="s">
        <v>127</v>
      </c>
      <c r="D10" t="s">
        <v>2120</v>
      </c>
      <c r="E10">
        <f>_xlfn.XLOOKUP(A:A,'COAPS 2020-10'!A:A,'COAPS 2020-10'!AP:AP)</f>
        <v>1</v>
      </c>
      <c r="F10">
        <v>0</v>
      </c>
      <c r="G10" s="74">
        <f t="shared" si="0"/>
        <v>0</v>
      </c>
    </row>
    <row r="11" spans="1:7" x14ac:dyDescent="0.25">
      <c r="A11">
        <v>50</v>
      </c>
      <c r="B11" t="s">
        <v>1622</v>
      </c>
      <c r="C11" t="s">
        <v>162</v>
      </c>
      <c r="D11" t="s">
        <v>2068</v>
      </c>
      <c r="E11">
        <f>_xlfn.XLOOKUP(A:A,'COAPS 2020-10'!A:A,'COAPS 2020-10'!AP:AP)</f>
        <v>6</v>
      </c>
      <c r="F11">
        <v>6</v>
      </c>
      <c r="G11" s="74">
        <f t="shared" si="0"/>
        <v>1</v>
      </c>
    </row>
    <row r="12" spans="1:7" x14ac:dyDescent="0.25">
      <c r="A12">
        <v>51</v>
      </c>
      <c r="B12" t="s">
        <v>1929</v>
      </c>
      <c r="C12" t="s">
        <v>136</v>
      </c>
      <c r="D12" t="s">
        <v>2069</v>
      </c>
      <c r="E12">
        <f>_xlfn.XLOOKUP(A:A,'COAPS 2020-10'!A:A,'COAPS 2020-10'!AP:AP)</f>
        <v>6</v>
      </c>
      <c r="F12">
        <v>6</v>
      </c>
      <c r="G12" s="74">
        <f t="shared" si="0"/>
        <v>1</v>
      </c>
    </row>
    <row r="13" spans="1:7" x14ac:dyDescent="0.25">
      <c r="A13">
        <v>52</v>
      </c>
      <c r="B13" t="s">
        <v>1857</v>
      </c>
      <c r="C13" t="s">
        <v>253</v>
      </c>
      <c r="D13" t="s">
        <v>2038</v>
      </c>
      <c r="E13">
        <f>_xlfn.XLOOKUP(A:A,'COAPS 2020-10'!A:A,'COAPS 2020-10'!AP:AP)</f>
        <v>6</v>
      </c>
      <c r="F13">
        <v>6</v>
      </c>
      <c r="G13" s="74">
        <f t="shared" si="0"/>
        <v>1</v>
      </c>
    </row>
    <row r="14" spans="1:7" x14ac:dyDescent="0.25">
      <c r="A14">
        <v>53</v>
      </c>
      <c r="B14" t="s">
        <v>1857</v>
      </c>
      <c r="C14" t="s">
        <v>157</v>
      </c>
      <c r="D14" t="s">
        <v>2083</v>
      </c>
      <c r="E14">
        <f>_xlfn.XLOOKUP(A:A,'COAPS 2020-10'!A:A,'COAPS 2020-10'!AP:AP)</f>
        <v>3</v>
      </c>
      <c r="F14">
        <v>3</v>
      </c>
      <c r="G14" s="74">
        <f t="shared" si="0"/>
        <v>1</v>
      </c>
    </row>
    <row r="15" spans="1:7" x14ac:dyDescent="0.25">
      <c r="A15">
        <v>54</v>
      </c>
      <c r="B15" t="s">
        <v>1622</v>
      </c>
      <c r="C15" t="s">
        <v>127</v>
      </c>
      <c r="D15" t="s">
        <v>2095</v>
      </c>
      <c r="E15">
        <f>_xlfn.XLOOKUP(A:A,'COAPS 2020-10'!A:A,'COAPS 2020-10'!AP:AP)</f>
        <v>1</v>
      </c>
      <c r="F15">
        <v>0</v>
      </c>
      <c r="G15" s="74">
        <f t="shared" si="0"/>
        <v>0</v>
      </c>
    </row>
    <row r="16" spans="1:7" x14ac:dyDescent="0.25">
      <c r="A16">
        <v>56</v>
      </c>
      <c r="B16" t="s">
        <v>1929</v>
      </c>
      <c r="C16" t="s">
        <v>120</v>
      </c>
      <c r="D16" t="s">
        <v>2121</v>
      </c>
      <c r="E16">
        <f>_xlfn.XLOOKUP(A:A,'COAPS 2020-10'!A:A,'COAPS 2020-10'!AP:AP)</f>
        <v>2</v>
      </c>
      <c r="F16">
        <v>0</v>
      </c>
      <c r="G16" s="74">
        <f t="shared" si="0"/>
        <v>0</v>
      </c>
    </row>
    <row r="17" spans="1:7" x14ac:dyDescent="0.25">
      <c r="A17">
        <v>57</v>
      </c>
      <c r="B17" t="s">
        <v>1568</v>
      </c>
      <c r="C17" t="s">
        <v>1569</v>
      </c>
      <c r="D17" t="s">
        <v>2017</v>
      </c>
      <c r="E17">
        <f>_xlfn.XLOOKUP(A:A,'COAPS 2020-10'!A:A,'COAPS 2020-10'!AP:AP)</f>
        <v>5</v>
      </c>
      <c r="F17">
        <v>5</v>
      </c>
      <c r="G17" s="74">
        <f t="shared" si="0"/>
        <v>1</v>
      </c>
    </row>
    <row r="18" spans="1:7" x14ac:dyDescent="0.25">
      <c r="A18">
        <v>58</v>
      </c>
      <c r="B18" t="s">
        <v>1702</v>
      </c>
      <c r="C18" t="s">
        <v>271</v>
      </c>
      <c r="D18" t="s">
        <v>2070</v>
      </c>
      <c r="E18">
        <f>_xlfn.XLOOKUP(A:A,'COAPS 2020-10'!A:A,'COAPS 2020-10'!AP:AP)</f>
        <v>1</v>
      </c>
      <c r="F18">
        <v>1</v>
      </c>
      <c r="G18" s="74">
        <f t="shared" si="0"/>
        <v>1</v>
      </c>
    </row>
    <row r="19" spans="1:7" x14ac:dyDescent="0.25">
      <c r="A19">
        <v>59</v>
      </c>
      <c r="B19" t="s">
        <v>1622</v>
      </c>
      <c r="C19" t="s">
        <v>276</v>
      </c>
      <c r="D19" t="s">
        <v>2048</v>
      </c>
      <c r="E19">
        <f>_xlfn.XLOOKUP(A:A,'COAPS 2020-10'!A:A,'COAPS 2020-10'!AP:AP)</f>
        <v>2</v>
      </c>
      <c r="F19">
        <v>0</v>
      </c>
      <c r="G19" s="74">
        <f t="shared" si="0"/>
        <v>0</v>
      </c>
    </row>
    <row r="20" spans="1:7" x14ac:dyDescent="0.25">
      <c r="A20">
        <v>60</v>
      </c>
      <c r="B20" t="s">
        <v>1568</v>
      </c>
      <c r="C20" t="s">
        <v>281</v>
      </c>
      <c r="D20" t="s">
        <v>2049</v>
      </c>
      <c r="E20">
        <f>_xlfn.XLOOKUP(A:A,'COAPS 2020-10'!A:A,'COAPS 2020-10'!AP:AP)</f>
        <v>7</v>
      </c>
      <c r="F20">
        <v>7</v>
      </c>
      <c r="G20" s="74">
        <f t="shared" si="0"/>
        <v>1</v>
      </c>
    </row>
    <row r="21" spans="1:7" x14ac:dyDescent="0.25">
      <c r="A21">
        <v>61</v>
      </c>
      <c r="B21" t="s">
        <v>1523</v>
      </c>
      <c r="C21" t="s">
        <v>286</v>
      </c>
      <c r="D21" t="s">
        <v>2018</v>
      </c>
      <c r="E21">
        <f>_xlfn.XLOOKUP(A:A,'COAPS 2020-10'!A:A,'COAPS 2020-10'!AP:AP)</f>
        <v>3</v>
      </c>
      <c r="F21">
        <v>3</v>
      </c>
      <c r="G21" s="74">
        <f t="shared" si="0"/>
        <v>1</v>
      </c>
    </row>
    <row r="22" spans="1:7" x14ac:dyDescent="0.25">
      <c r="A22">
        <v>62</v>
      </c>
      <c r="B22" t="s">
        <v>1857</v>
      </c>
      <c r="C22" t="s">
        <v>291</v>
      </c>
      <c r="D22" t="s">
        <v>2065</v>
      </c>
      <c r="E22">
        <f>_xlfn.XLOOKUP(A:A,'COAPS 2020-10'!A:A,'COAPS 2020-10'!AP:AP)</f>
        <v>8</v>
      </c>
      <c r="F22">
        <v>8</v>
      </c>
      <c r="G22" s="74">
        <f t="shared" si="0"/>
        <v>1</v>
      </c>
    </row>
    <row r="23" spans="1:7" x14ac:dyDescent="0.25">
      <c r="A23">
        <v>63</v>
      </c>
      <c r="B23" t="s">
        <v>1794</v>
      </c>
      <c r="C23" t="s">
        <v>231</v>
      </c>
      <c r="D23" t="s">
        <v>2009</v>
      </c>
      <c r="E23">
        <f>_xlfn.XLOOKUP(A:A,'COAPS 2020-10'!A:A,'COAPS 2020-10'!AP:AP)</f>
        <v>11</v>
      </c>
      <c r="F23">
        <v>8</v>
      </c>
      <c r="G23" s="74">
        <f t="shared" si="0"/>
        <v>0.72727272727272729</v>
      </c>
    </row>
    <row r="24" spans="1:7" x14ac:dyDescent="0.25">
      <c r="A24">
        <v>64</v>
      </c>
      <c r="B24" t="s">
        <v>1929</v>
      </c>
      <c r="C24" t="s">
        <v>136</v>
      </c>
      <c r="D24" t="s">
        <v>2096</v>
      </c>
      <c r="E24">
        <f>_xlfn.XLOOKUP(A:A,'COAPS 2020-10'!A:A,'COAPS 2020-10'!AP:AP)</f>
        <v>4</v>
      </c>
      <c r="F24">
        <v>0</v>
      </c>
      <c r="G24" s="74">
        <f t="shared" si="0"/>
        <v>0</v>
      </c>
    </row>
    <row r="25" spans="1:7" x14ac:dyDescent="0.25">
      <c r="A25">
        <v>65</v>
      </c>
      <c r="B25" t="s">
        <v>1702</v>
      </c>
      <c r="C25" t="s">
        <v>305</v>
      </c>
      <c r="D25" t="s">
        <v>2071</v>
      </c>
      <c r="E25">
        <f>_xlfn.XLOOKUP(A:A,'COAPS 2020-10'!A:A,'COAPS 2020-10'!AP:AP)</f>
        <v>1</v>
      </c>
      <c r="F25">
        <v>1</v>
      </c>
      <c r="G25" s="74">
        <f t="shared" si="0"/>
        <v>1</v>
      </c>
    </row>
    <row r="26" spans="1:7" x14ac:dyDescent="0.25">
      <c r="A26">
        <v>66</v>
      </c>
      <c r="B26" t="s">
        <v>1568</v>
      </c>
      <c r="C26" t="s">
        <v>2150</v>
      </c>
      <c r="D26" t="s">
        <v>2019</v>
      </c>
      <c r="E26">
        <f>_xlfn.XLOOKUP(A:A,'COAPS 2020-10'!A:A,'COAPS 2020-10'!AP:AP)</f>
        <v>9</v>
      </c>
      <c r="F26">
        <v>9</v>
      </c>
      <c r="G26" s="74">
        <f t="shared" si="0"/>
        <v>1</v>
      </c>
    </row>
    <row r="27" spans="1:7" x14ac:dyDescent="0.25">
      <c r="A27">
        <v>68</v>
      </c>
      <c r="B27" t="s">
        <v>1568</v>
      </c>
      <c r="C27" t="s">
        <v>313</v>
      </c>
      <c r="D27" t="s">
        <v>2020</v>
      </c>
      <c r="E27">
        <f>_xlfn.XLOOKUP(A:A,'COAPS 2020-10'!A:A,'COAPS 2020-10'!AP:AP)</f>
        <v>7</v>
      </c>
      <c r="F27">
        <v>7</v>
      </c>
      <c r="G27" s="74">
        <f t="shared" si="0"/>
        <v>1</v>
      </c>
    </row>
    <row r="28" spans="1:7" x14ac:dyDescent="0.25">
      <c r="A28">
        <v>69</v>
      </c>
      <c r="B28" t="s">
        <v>1622</v>
      </c>
      <c r="C28" t="s">
        <v>276</v>
      </c>
      <c r="D28" t="s">
        <v>2072</v>
      </c>
      <c r="E28">
        <f>_xlfn.XLOOKUP(A:A,'COAPS 2020-10'!A:A,'COAPS 2020-10'!AP:AP)</f>
        <v>3</v>
      </c>
      <c r="F28">
        <v>3</v>
      </c>
      <c r="G28" s="74">
        <f t="shared" si="0"/>
        <v>1</v>
      </c>
    </row>
    <row r="29" spans="1:7" x14ac:dyDescent="0.25">
      <c r="A29">
        <v>70</v>
      </c>
      <c r="B29" t="s">
        <v>1702</v>
      </c>
      <c r="C29" t="s">
        <v>305</v>
      </c>
      <c r="D29" t="s">
        <v>2021</v>
      </c>
      <c r="E29">
        <f>_xlfn.XLOOKUP(A:A,'COAPS 2020-10'!A:A,'COAPS 2020-10'!AP:AP)</f>
        <v>2</v>
      </c>
      <c r="F29">
        <v>2</v>
      </c>
      <c r="G29" s="74">
        <f t="shared" si="0"/>
        <v>1</v>
      </c>
    </row>
    <row r="30" spans="1:7" x14ac:dyDescent="0.25">
      <c r="A30">
        <v>71</v>
      </c>
      <c r="B30" t="s">
        <v>1702</v>
      </c>
      <c r="C30" t="s">
        <v>325</v>
      </c>
      <c r="D30" t="s">
        <v>2097</v>
      </c>
      <c r="E30">
        <f>_xlfn.XLOOKUP(A:A,'COAPS 2020-10'!A:A,'COAPS 2020-10'!AP:AP)</f>
        <v>8</v>
      </c>
      <c r="F30">
        <v>8</v>
      </c>
      <c r="G30" s="74">
        <f t="shared" si="0"/>
        <v>1</v>
      </c>
    </row>
    <row r="31" spans="1:7" x14ac:dyDescent="0.25">
      <c r="A31">
        <v>72</v>
      </c>
      <c r="B31" t="s">
        <v>1794</v>
      </c>
      <c r="C31" t="s">
        <v>330</v>
      </c>
      <c r="D31" t="s">
        <v>2022</v>
      </c>
      <c r="E31">
        <f>_xlfn.XLOOKUP(A:A,'COAPS 2020-10'!A:A,'COAPS 2020-10'!AP:AP)</f>
        <v>5</v>
      </c>
      <c r="F31">
        <v>2</v>
      </c>
      <c r="G31" s="74">
        <f t="shared" si="0"/>
        <v>0.4</v>
      </c>
    </row>
    <row r="32" spans="1:7" x14ac:dyDescent="0.25">
      <c r="A32">
        <v>73</v>
      </c>
      <c r="B32" t="s">
        <v>1702</v>
      </c>
      <c r="C32" t="s">
        <v>2151</v>
      </c>
      <c r="D32" t="s">
        <v>2073</v>
      </c>
      <c r="E32">
        <f>_xlfn.XLOOKUP(A:A,'COAPS 2020-10'!A:A,'COAPS 2020-10'!AP:AP)</f>
        <v>6</v>
      </c>
      <c r="F32">
        <v>8</v>
      </c>
      <c r="G32" s="74">
        <f t="shared" si="0"/>
        <v>1.3333333333333333</v>
      </c>
    </row>
    <row r="33" spans="1:7" x14ac:dyDescent="0.25">
      <c r="A33">
        <v>74</v>
      </c>
      <c r="B33" t="s">
        <v>1702</v>
      </c>
      <c r="C33" t="s">
        <v>325</v>
      </c>
      <c r="D33" t="s">
        <v>2074</v>
      </c>
      <c r="E33">
        <f>_xlfn.XLOOKUP(A:A,'COAPS 2020-10'!A:A,'COAPS 2020-10'!AP:AP)</f>
        <v>1</v>
      </c>
      <c r="F33">
        <v>0</v>
      </c>
      <c r="G33" s="74">
        <f t="shared" si="0"/>
        <v>0</v>
      </c>
    </row>
    <row r="34" spans="1:7" x14ac:dyDescent="0.25">
      <c r="A34">
        <v>75</v>
      </c>
      <c r="B34" t="s">
        <v>1568</v>
      </c>
      <c r="C34" t="s">
        <v>344</v>
      </c>
      <c r="D34" t="s">
        <v>2023</v>
      </c>
      <c r="E34">
        <f>_xlfn.XLOOKUP(A:A,'COAPS 2020-10'!A:A,'COAPS 2020-10'!AP:AP)</f>
        <v>7</v>
      </c>
      <c r="F34">
        <v>7</v>
      </c>
      <c r="G34" s="74">
        <f t="shared" ref="G34:G65" si="1">F34/E34</f>
        <v>1</v>
      </c>
    </row>
    <row r="35" spans="1:7" x14ac:dyDescent="0.25">
      <c r="A35">
        <v>76</v>
      </c>
      <c r="B35" t="s">
        <v>1794</v>
      </c>
      <c r="C35" t="s">
        <v>330</v>
      </c>
      <c r="D35" t="s">
        <v>2050</v>
      </c>
      <c r="E35">
        <f>_xlfn.XLOOKUP(A:A,'COAPS 2020-10'!A:A,'COAPS 2020-10'!AP:AP)</f>
        <v>4</v>
      </c>
      <c r="F35">
        <v>1</v>
      </c>
      <c r="G35" s="74">
        <f t="shared" si="1"/>
        <v>0.25</v>
      </c>
    </row>
    <row r="36" spans="1:7" x14ac:dyDescent="0.25">
      <c r="A36">
        <v>77</v>
      </c>
      <c r="B36" t="s">
        <v>1794</v>
      </c>
      <c r="C36" t="s">
        <v>231</v>
      </c>
      <c r="D36" t="s">
        <v>2010</v>
      </c>
      <c r="E36">
        <f>_xlfn.XLOOKUP(A:A,'COAPS 2020-10'!A:A,'COAPS 2020-10'!AP:AP)</f>
        <v>2</v>
      </c>
      <c r="F36">
        <v>1</v>
      </c>
      <c r="G36" s="74">
        <f t="shared" si="1"/>
        <v>0.5</v>
      </c>
    </row>
    <row r="37" spans="1:7" x14ac:dyDescent="0.25">
      <c r="A37">
        <v>78</v>
      </c>
      <c r="B37" t="s">
        <v>1622</v>
      </c>
      <c r="C37" t="s">
        <v>127</v>
      </c>
      <c r="D37" t="s">
        <v>2110</v>
      </c>
      <c r="E37">
        <f>_xlfn.XLOOKUP(A:A,'COAPS 2020-10'!A:A,'COAPS 2020-10'!AP:AP)</f>
        <v>1</v>
      </c>
      <c r="F37">
        <v>0</v>
      </c>
      <c r="G37" s="74">
        <f t="shared" si="1"/>
        <v>0</v>
      </c>
    </row>
    <row r="38" spans="1:7" x14ac:dyDescent="0.25">
      <c r="A38">
        <v>80</v>
      </c>
      <c r="B38" t="s">
        <v>1568</v>
      </c>
      <c r="C38" t="s">
        <v>313</v>
      </c>
      <c r="D38" t="s">
        <v>2075</v>
      </c>
      <c r="E38">
        <f>_xlfn.XLOOKUP(A:A,'COAPS 2020-10'!A:A,'COAPS 2020-10'!AP:AP)</f>
        <v>4</v>
      </c>
      <c r="F38">
        <v>4</v>
      </c>
      <c r="G38" s="74">
        <f t="shared" si="1"/>
        <v>1</v>
      </c>
    </row>
    <row r="39" spans="1:7" x14ac:dyDescent="0.25">
      <c r="A39">
        <v>81</v>
      </c>
      <c r="B39" t="s">
        <v>1857</v>
      </c>
      <c r="C39" t="s">
        <v>291</v>
      </c>
      <c r="D39" t="s">
        <v>2085</v>
      </c>
      <c r="E39">
        <f>_xlfn.XLOOKUP(A:A,'COAPS 2020-10'!A:A,'COAPS 2020-10'!AP:AP)</f>
        <v>6</v>
      </c>
      <c r="F39">
        <v>6</v>
      </c>
      <c r="G39" s="74">
        <f t="shared" si="1"/>
        <v>1</v>
      </c>
    </row>
    <row r="40" spans="1:7" x14ac:dyDescent="0.25">
      <c r="A40">
        <v>82</v>
      </c>
      <c r="B40" t="s">
        <v>1857</v>
      </c>
      <c r="C40" t="s">
        <v>253</v>
      </c>
      <c r="D40" t="s">
        <v>2064</v>
      </c>
      <c r="E40">
        <f>_xlfn.XLOOKUP(A:A,'COAPS 2020-10'!A:A,'COAPS 2020-10'!AP:AP)</f>
        <v>1</v>
      </c>
      <c r="F40">
        <v>0</v>
      </c>
      <c r="G40" s="74">
        <f t="shared" si="1"/>
        <v>0</v>
      </c>
    </row>
    <row r="41" spans="1:7" x14ac:dyDescent="0.25">
      <c r="A41">
        <v>83</v>
      </c>
      <c r="B41" t="s">
        <v>1622</v>
      </c>
      <c r="C41" t="s">
        <v>127</v>
      </c>
      <c r="D41" t="s">
        <v>2024</v>
      </c>
      <c r="E41">
        <f>_xlfn.XLOOKUP(A:A,'COAPS 2020-10'!A:A,'COAPS 2020-10'!AP:AP)</f>
        <v>10</v>
      </c>
      <c r="F41">
        <v>10</v>
      </c>
      <c r="G41" s="74">
        <f t="shared" si="1"/>
        <v>1</v>
      </c>
    </row>
    <row r="42" spans="1:7" x14ac:dyDescent="0.25">
      <c r="A42">
        <v>84</v>
      </c>
      <c r="B42" t="s">
        <v>1929</v>
      </c>
      <c r="C42" t="s">
        <v>136</v>
      </c>
      <c r="D42" t="s">
        <v>2122</v>
      </c>
      <c r="E42">
        <f>_xlfn.XLOOKUP(A:A,'COAPS 2020-10'!A:A,'COAPS 2020-10'!AP:AP)</f>
        <v>3</v>
      </c>
      <c r="F42">
        <v>0</v>
      </c>
      <c r="G42" s="74">
        <f t="shared" si="1"/>
        <v>0</v>
      </c>
    </row>
    <row r="43" spans="1:7" x14ac:dyDescent="0.25">
      <c r="A43">
        <v>86</v>
      </c>
      <c r="B43" t="s">
        <v>1622</v>
      </c>
      <c r="C43" t="s">
        <v>276</v>
      </c>
      <c r="D43" t="s">
        <v>2025</v>
      </c>
      <c r="E43">
        <f>_xlfn.XLOOKUP(A:A,'COAPS 2020-10'!A:A,'COAPS 2020-10'!AP:AP)</f>
        <v>9</v>
      </c>
      <c r="F43">
        <v>9</v>
      </c>
      <c r="G43" s="74">
        <f t="shared" si="1"/>
        <v>1</v>
      </c>
    </row>
    <row r="44" spans="1:7" x14ac:dyDescent="0.25">
      <c r="A44">
        <v>87</v>
      </c>
      <c r="B44" t="s">
        <v>1857</v>
      </c>
      <c r="C44" t="s">
        <v>157</v>
      </c>
      <c r="D44" t="s">
        <v>1886</v>
      </c>
      <c r="E44">
        <f>_xlfn.XLOOKUP(A:A,'COAPS 2020-10'!A:A,'COAPS 2020-10'!AP:AP)</f>
        <v>1</v>
      </c>
      <c r="F44">
        <v>1</v>
      </c>
      <c r="G44" s="74">
        <f t="shared" si="1"/>
        <v>1</v>
      </c>
    </row>
    <row r="45" spans="1:7" x14ac:dyDescent="0.25">
      <c r="A45">
        <v>88</v>
      </c>
      <c r="B45" t="s">
        <v>1568</v>
      </c>
      <c r="C45" t="s">
        <v>313</v>
      </c>
      <c r="D45" t="s">
        <v>2086</v>
      </c>
      <c r="E45">
        <f>_xlfn.XLOOKUP(A:A,'COAPS 2020-10'!A:A,'COAPS 2020-10'!AP:AP)</f>
        <v>1</v>
      </c>
      <c r="F45">
        <v>0</v>
      </c>
      <c r="G45" s="74">
        <f t="shared" si="1"/>
        <v>0</v>
      </c>
    </row>
    <row r="46" spans="1:7" x14ac:dyDescent="0.25">
      <c r="A46">
        <v>89</v>
      </c>
      <c r="B46" t="s">
        <v>1857</v>
      </c>
      <c r="C46" t="s">
        <v>390</v>
      </c>
      <c r="D46" t="s">
        <v>2111</v>
      </c>
      <c r="E46">
        <f>_xlfn.XLOOKUP(A:A,'COAPS 2020-10'!A:A,'COAPS 2020-10'!AP:AP)</f>
        <v>9</v>
      </c>
      <c r="F46">
        <v>9</v>
      </c>
      <c r="G46" s="74">
        <f t="shared" si="1"/>
        <v>1</v>
      </c>
    </row>
    <row r="47" spans="1:7" x14ac:dyDescent="0.25">
      <c r="A47">
        <v>90</v>
      </c>
      <c r="B47" t="s">
        <v>1622</v>
      </c>
      <c r="C47" t="s">
        <v>162</v>
      </c>
      <c r="D47" t="s">
        <v>2157</v>
      </c>
      <c r="E47">
        <f>_xlfn.XLOOKUP(A:A,'COAPS 2020-10'!A:A,'COAPS 2020-10'!AP:AP)</f>
        <v>1</v>
      </c>
      <c r="F47">
        <v>1</v>
      </c>
      <c r="G47" s="74">
        <f t="shared" si="1"/>
        <v>1</v>
      </c>
    </row>
    <row r="48" spans="1:7" x14ac:dyDescent="0.25">
      <c r="A48">
        <v>91</v>
      </c>
      <c r="B48" t="s">
        <v>1568</v>
      </c>
      <c r="C48" t="s">
        <v>313</v>
      </c>
      <c r="D48" t="s">
        <v>2098</v>
      </c>
      <c r="E48">
        <f>_xlfn.XLOOKUP(A:A,'COAPS 2020-10'!A:A,'COAPS 2020-10'!AP:AP)</f>
        <v>2</v>
      </c>
      <c r="F48">
        <v>0</v>
      </c>
      <c r="G48" s="74">
        <f t="shared" si="1"/>
        <v>0</v>
      </c>
    </row>
    <row r="49" spans="1:7" x14ac:dyDescent="0.25">
      <c r="A49">
        <v>92</v>
      </c>
      <c r="B49" t="s">
        <v>1568</v>
      </c>
      <c r="C49" t="s">
        <v>397</v>
      </c>
      <c r="D49" t="s">
        <v>2026</v>
      </c>
      <c r="E49">
        <f>_xlfn.XLOOKUP(A:A,'COAPS 2020-10'!A:A,'COAPS 2020-10'!AP:AP)</f>
        <v>5</v>
      </c>
      <c r="F49">
        <v>5</v>
      </c>
      <c r="G49" s="74">
        <f t="shared" si="1"/>
        <v>1</v>
      </c>
    </row>
    <row r="50" spans="1:7" x14ac:dyDescent="0.25">
      <c r="A50">
        <v>93</v>
      </c>
      <c r="B50" t="s">
        <v>1702</v>
      </c>
      <c r="C50" t="s">
        <v>305</v>
      </c>
      <c r="D50" t="s">
        <v>2051</v>
      </c>
      <c r="E50">
        <f>_xlfn.XLOOKUP(A:A,'COAPS 2020-10'!A:A,'COAPS 2020-10'!AP:AP)</f>
        <v>1</v>
      </c>
      <c r="F50">
        <v>1</v>
      </c>
      <c r="G50" s="74">
        <f t="shared" si="1"/>
        <v>1</v>
      </c>
    </row>
    <row r="51" spans="1:7" x14ac:dyDescent="0.25">
      <c r="A51">
        <v>94</v>
      </c>
      <c r="B51" t="s">
        <v>1702</v>
      </c>
      <c r="C51" t="s">
        <v>1769</v>
      </c>
      <c r="D51" t="s">
        <v>2160</v>
      </c>
      <c r="E51">
        <f>_xlfn.XLOOKUP(A:A,'COAPS 2020-10'!A:A,'COAPS 2020-10'!AP:AP)</f>
        <v>7</v>
      </c>
      <c r="F51">
        <v>0</v>
      </c>
      <c r="G51" s="74">
        <f t="shared" si="1"/>
        <v>0</v>
      </c>
    </row>
    <row r="52" spans="1:7" x14ac:dyDescent="0.25">
      <c r="A52">
        <v>95</v>
      </c>
      <c r="B52" t="s">
        <v>1857</v>
      </c>
      <c r="C52" t="s">
        <v>157</v>
      </c>
      <c r="D52" t="s">
        <v>2087</v>
      </c>
      <c r="E52">
        <f>_xlfn.XLOOKUP(A:A,'COAPS 2020-10'!A:A,'COAPS 2020-10'!AP:AP)</f>
        <v>6</v>
      </c>
      <c r="F52">
        <v>0</v>
      </c>
      <c r="G52" s="74">
        <f t="shared" si="1"/>
        <v>0</v>
      </c>
    </row>
    <row r="53" spans="1:7" x14ac:dyDescent="0.25">
      <c r="A53">
        <v>98</v>
      </c>
      <c r="B53" t="s">
        <v>1794</v>
      </c>
      <c r="C53" t="s">
        <v>231</v>
      </c>
      <c r="D53" t="s">
        <v>2012</v>
      </c>
      <c r="E53">
        <f>_xlfn.XLOOKUP(A:A,'COAPS 2020-10'!A:A,'COAPS 2020-10'!AP:AP)</f>
        <v>2</v>
      </c>
      <c r="F53">
        <v>1</v>
      </c>
      <c r="G53" s="74">
        <f t="shared" si="1"/>
        <v>0.5</v>
      </c>
    </row>
    <row r="54" spans="1:7" x14ac:dyDescent="0.25">
      <c r="A54">
        <v>99</v>
      </c>
      <c r="B54" t="s">
        <v>1794</v>
      </c>
      <c r="C54" t="s">
        <v>231</v>
      </c>
      <c r="D54" t="s">
        <v>2014</v>
      </c>
      <c r="E54">
        <f>_xlfn.XLOOKUP(A:A,'COAPS 2020-10'!A:A,'COAPS 2020-10'!AP:AP)</f>
        <v>4</v>
      </c>
      <c r="F54">
        <v>4</v>
      </c>
      <c r="G54" s="74">
        <f t="shared" si="1"/>
        <v>1</v>
      </c>
    </row>
    <row r="55" spans="1:7" x14ac:dyDescent="0.25">
      <c r="A55">
        <v>100</v>
      </c>
      <c r="B55" t="s">
        <v>1794</v>
      </c>
      <c r="C55" t="s">
        <v>231</v>
      </c>
      <c r="D55" t="s">
        <v>2076</v>
      </c>
      <c r="E55">
        <f>_xlfn.XLOOKUP(A:A,'COAPS 2020-10'!A:A,'COAPS 2020-10'!AP:AP)</f>
        <v>5</v>
      </c>
      <c r="F55">
        <v>0</v>
      </c>
      <c r="G55" s="74">
        <f t="shared" si="1"/>
        <v>0</v>
      </c>
    </row>
    <row r="56" spans="1:7" x14ac:dyDescent="0.25">
      <c r="A56">
        <v>101</v>
      </c>
      <c r="B56" t="s">
        <v>1794</v>
      </c>
      <c r="C56" t="s">
        <v>231</v>
      </c>
      <c r="D56" t="s">
        <v>2099</v>
      </c>
      <c r="E56">
        <f>_xlfn.XLOOKUP(A:A,'COAPS 2020-10'!A:A,'COAPS 2020-10'!AP:AP)</f>
        <v>6</v>
      </c>
      <c r="F56">
        <v>0</v>
      </c>
      <c r="G56" s="74">
        <f t="shared" si="1"/>
        <v>0</v>
      </c>
    </row>
    <row r="57" spans="1:7" x14ac:dyDescent="0.25">
      <c r="A57">
        <v>102</v>
      </c>
      <c r="B57" t="s">
        <v>1794</v>
      </c>
      <c r="C57" t="s">
        <v>231</v>
      </c>
      <c r="D57" t="s">
        <v>2123</v>
      </c>
      <c r="E57">
        <f>_xlfn.XLOOKUP(A:A,'COAPS 2020-10'!A:A,'COAPS 2020-10'!AP:AP)</f>
        <v>6</v>
      </c>
      <c r="F57">
        <v>6</v>
      </c>
      <c r="G57" s="74">
        <f t="shared" si="1"/>
        <v>1</v>
      </c>
    </row>
    <row r="58" spans="1:7" x14ac:dyDescent="0.25">
      <c r="A58">
        <v>103</v>
      </c>
      <c r="B58" t="s">
        <v>1794</v>
      </c>
      <c r="C58" t="s">
        <v>231</v>
      </c>
      <c r="D58" t="s">
        <v>2141</v>
      </c>
      <c r="E58">
        <f>_xlfn.XLOOKUP(A:A,'COAPS 2020-10'!A:A,'COAPS 2020-10'!AP:AP)</f>
        <v>6</v>
      </c>
      <c r="F58">
        <v>0</v>
      </c>
      <c r="G58" s="74">
        <f t="shared" si="1"/>
        <v>0</v>
      </c>
    </row>
    <row r="59" spans="1:7" x14ac:dyDescent="0.25">
      <c r="A59">
        <v>105</v>
      </c>
      <c r="B59" t="s">
        <v>1929</v>
      </c>
      <c r="C59" t="s">
        <v>120</v>
      </c>
      <c r="D59" t="s">
        <v>2027</v>
      </c>
      <c r="E59">
        <f>_xlfn.XLOOKUP(A:A,'COAPS 2020-10'!A:A,'COAPS 2020-10'!AP:AP)</f>
        <v>11</v>
      </c>
      <c r="F59">
        <v>11</v>
      </c>
      <c r="G59" s="74">
        <f t="shared" si="1"/>
        <v>1</v>
      </c>
    </row>
    <row r="60" spans="1:7" x14ac:dyDescent="0.25">
      <c r="A60">
        <v>106</v>
      </c>
      <c r="B60" t="s">
        <v>1857</v>
      </c>
      <c r="C60" t="s">
        <v>390</v>
      </c>
      <c r="D60" t="s">
        <v>2028</v>
      </c>
      <c r="E60">
        <f>_xlfn.XLOOKUP(A:A,'COAPS 2020-10'!A:A,'COAPS 2020-10'!AP:AP)</f>
        <v>7</v>
      </c>
      <c r="F60">
        <v>7</v>
      </c>
      <c r="G60" s="74">
        <f t="shared" si="1"/>
        <v>1</v>
      </c>
    </row>
    <row r="61" spans="1:7" x14ac:dyDescent="0.25">
      <c r="A61">
        <v>107</v>
      </c>
      <c r="B61" t="s">
        <v>1523</v>
      </c>
      <c r="C61" t="s">
        <v>171</v>
      </c>
      <c r="D61" t="s">
        <v>2052</v>
      </c>
      <c r="E61">
        <f>_xlfn.XLOOKUP(A:A,'COAPS 2020-10'!A:A,'COAPS 2020-10'!AP:AP)</f>
        <v>5</v>
      </c>
      <c r="F61">
        <v>5</v>
      </c>
      <c r="G61" s="74">
        <f t="shared" si="1"/>
        <v>1</v>
      </c>
    </row>
    <row r="62" spans="1:7" x14ac:dyDescent="0.25">
      <c r="A62">
        <v>108</v>
      </c>
      <c r="B62" t="s">
        <v>1702</v>
      </c>
      <c r="C62" t="s">
        <v>271</v>
      </c>
      <c r="D62" t="s">
        <v>2088</v>
      </c>
      <c r="E62">
        <f>_xlfn.XLOOKUP(A:A,'COAPS 2020-10'!A:A,'COAPS 2020-10'!AP:AP)</f>
        <v>1</v>
      </c>
      <c r="F62">
        <v>1</v>
      </c>
      <c r="G62" s="74">
        <f t="shared" si="1"/>
        <v>1</v>
      </c>
    </row>
    <row r="63" spans="1:7" x14ac:dyDescent="0.25">
      <c r="A63">
        <v>109</v>
      </c>
      <c r="B63" t="s">
        <v>1568</v>
      </c>
      <c r="C63" t="s">
        <v>313</v>
      </c>
      <c r="D63" t="s">
        <v>2053</v>
      </c>
      <c r="E63">
        <f>_xlfn.XLOOKUP(A:A,'COAPS 2020-10'!A:A,'COAPS 2020-10'!AP:AP)</f>
        <v>2</v>
      </c>
      <c r="F63">
        <v>0</v>
      </c>
      <c r="G63" s="74">
        <f t="shared" si="1"/>
        <v>0</v>
      </c>
    </row>
    <row r="64" spans="1:7" x14ac:dyDescent="0.25">
      <c r="A64">
        <v>110</v>
      </c>
      <c r="B64" t="s">
        <v>1929</v>
      </c>
      <c r="C64" t="s">
        <v>136</v>
      </c>
      <c r="D64" t="s">
        <v>2131</v>
      </c>
      <c r="E64">
        <f>_xlfn.XLOOKUP(A:A,'COAPS 2020-10'!A:A,'COAPS 2020-10'!AP:AP)</f>
        <v>1</v>
      </c>
      <c r="F64">
        <v>0</v>
      </c>
      <c r="G64" s="74">
        <f t="shared" si="1"/>
        <v>0</v>
      </c>
    </row>
    <row r="65" spans="1:7" x14ac:dyDescent="0.25">
      <c r="A65">
        <v>112</v>
      </c>
      <c r="B65" t="s">
        <v>1857</v>
      </c>
      <c r="C65" t="s">
        <v>390</v>
      </c>
      <c r="D65" t="s">
        <v>2124</v>
      </c>
      <c r="E65">
        <f>_xlfn.XLOOKUP(A:A,'COAPS 2020-10'!A:A,'COAPS 2020-10'!AP:AP)</f>
        <v>7</v>
      </c>
      <c r="F65">
        <v>0</v>
      </c>
      <c r="G65" s="74">
        <f t="shared" si="1"/>
        <v>0</v>
      </c>
    </row>
    <row r="66" spans="1:7" x14ac:dyDescent="0.25">
      <c r="A66">
        <v>113</v>
      </c>
      <c r="B66" t="s">
        <v>1794</v>
      </c>
      <c r="C66" t="s">
        <v>231</v>
      </c>
      <c r="D66" t="s">
        <v>2011</v>
      </c>
      <c r="E66">
        <f>_xlfn.XLOOKUP(A:A,'COAPS 2020-10'!A:A,'COAPS 2020-10'!AP:AP)</f>
        <v>2</v>
      </c>
      <c r="F66">
        <v>2</v>
      </c>
      <c r="G66" s="74">
        <f t="shared" ref="G66:G97" si="2">F66/E66</f>
        <v>1</v>
      </c>
    </row>
    <row r="67" spans="1:7" x14ac:dyDescent="0.25">
      <c r="A67">
        <v>114</v>
      </c>
      <c r="B67" t="s">
        <v>1857</v>
      </c>
      <c r="C67" t="s">
        <v>157</v>
      </c>
      <c r="D67" t="s">
        <v>2125</v>
      </c>
      <c r="E67">
        <f>_xlfn.XLOOKUP(A:A,'COAPS 2020-10'!A:A,'COAPS 2020-10'!AP:AP)</f>
        <v>6</v>
      </c>
      <c r="F67">
        <v>6</v>
      </c>
      <c r="G67" s="74">
        <f t="shared" si="2"/>
        <v>1</v>
      </c>
    </row>
    <row r="68" spans="1:7" x14ac:dyDescent="0.25">
      <c r="A68">
        <v>115</v>
      </c>
      <c r="B68" t="s">
        <v>1622</v>
      </c>
      <c r="C68" t="s">
        <v>162</v>
      </c>
      <c r="D68" t="s">
        <v>2156</v>
      </c>
      <c r="E68">
        <f>_xlfn.XLOOKUP(A:A,'COAPS 2020-10'!A:A,'COAPS 2020-10'!AP:AP)</f>
        <v>1</v>
      </c>
      <c r="F68">
        <v>1</v>
      </c>
      <c r="G68" s="74">
        <f t="shared" si="2"/>
        <v>1</v>
      </c>
    </row>
    <row r="69" spans="1:7" x14ac:dyDescent="0.25">
      <c r="A69">
        <v>116</v>
      </c>
      <c r="B69" t="s">
        <v>1622</v>
      </c>
      <c r="C69" t="s">
        <v>162</v>
      </c>
      <c r="D69" t="s">
        <v>2100</v>
      </c>
      <c r="E69">
        <f>_xlfn.XLOOKUP(A:A,'COAPS 2020-10'!A:A,'COAPS 2020-10'!AP:AP)</f>
        <v>1</v>
      </c>
      <c r="F69">
        <v>1</v>
      </c>
      <c r="G69" s="74">
        <f t="shared" si="2"/>
        <v>1</v>
      </c>
    </row>
    <row r="70" spans="1:7" x14ac:dyDescent="0.25">
      <c r="A70">
        <v>117</v>
      </c>
      <c r="B70" t="s">
        <v>1929</v>
      </c>
      <c r="C70" t="s">
        <v>120</v>
      </c>
      <c r="D70" t="s">
        <v>2054</v>
      </c>
      <c r="E70">
        <f>_xlfn.XLOOKUP(A:A,'COAPS 2020-10'!A:A,'COAPS 2020-10'!AP:AP)</f>
        <v>8</v>
      </c>
      <c r="F70">
        <v>8</v>
      </c>
      <c r="G70" s="74">
        <f t="shared" si="2"/>
        <v>1</v>
      </c>
    </row>
    <row r="71" spans="1:7" x14ac:dyDescent="0.25">
      <c r="A71">
        <v>118</v>
      </c>
      <c r="B71" t="s">
        <v>1794</v>
      </c>
      <c r="C71" t="s">
        <v>231</v>
      </c>
      <c r="D71" t="s">
        <v>2029</v>
      </c>
      <c r="E71">
        <f>_xlfn.XLOOKUP(A:A,'COAPS 2020-10'!A:A,'COAPS 2020-10'!AP:AP)</f>
        <v>4</v>
      </c>
      <c r="F71">
        <v>4</v>
      </c>
      <c r="G71" s="74">
        <f t="shared" si="2"/>
        <v>1</v>
      </c>
    </row>
    <row r="72" spans="1:7" x14ac:dyDescent="0.25">
      <c r="A72">
        <v>119</v>
      </c>
      <c r="B72" t="s">
        <v>1857</v>
      </c>
      <c r="C72" t="s">
        <v>157</v>
      </c>
      <c r="D72" t="s">
        <v>2132</v>
      </c>
      <c r="E72">
        <f>_xlfn.XLOOKUP(A:A,'COAPS 2020-10'!A:A,'COAPS 2020-10'!AP:AP)</f>
        <v>4</v>
      </c>
      <c r="F72">
        <v>0</v>
      </c>
      <c r="G72" s="74">
        <f t="shared" si="2"/>
        <v>0</v>
      </c>
    </row>
    <row r="73" spans="1:7" x14ac:dyDescent="0.25">
      <c r="A73">
        <v>120</v>
      </c>
      <c r="B73" t="s">
        <v>1702</v>
      </c>
      <c r="C73" t="s">
        <v>271</v>
      </c>
      <c r="D73" t="s">
        <v>2055</v>
      </c>
      <c r="E73">
        <f>_xlfn.XLOOKUP(A:A,'COAPS 2020-10'!A:A,'COAPS 2020-10'!AP:AP)</f>
        <v>7</v>
      </c>
      <c r="F73">
        <v>0</v>
      </c>
      <c r="G73" s="74">
        <f t="shared" si="2"/>
        <v>0</v>
      </c>
    </row>
    <row r="74" spans="1:7" x14ac:dyDescent="0.25">
      <c r="A74">
        <v>122</v>
      </c>
      <c r="B74" t="s">
        <v>1523</v>
      </c>
      <c r="C74" t="s">
        <v>1524</v>
      </c>
      <c r="D74" t="s">
        <v>2063</v>
      </c>
      <c r="E74">
        <f>_xlfn.XLOOKUP(A:A,'COAPS 2020-10'!A:A,'COAPS 2020-10'!AP:AP)</f>
        <v>6</v>
      </c>
      <c r="F74">
        <v>6</v>
      </c>
      <c r="G74" s="74">
        <f t="shared" si="2"/>
        <v>1</v>
      </c>
    </row>
    <row r="75" spans="1:7" x14ac:dyDescent="0.25">
      <c r="A75">
        <v>123</v>
      </c>
      <c r="B75" t="s">
        <v>1622</v>
      </c>
      <c r="C75" t="s">
        <v>127</v>
      </c>
      <c r="D75" t="s">
        <v>2133</v>
      </c>
      <c r="E75">
        <f>_xlfn.XLOOKUP(A:A,'COAPS 2020-10'!A:A,'COAPS 2020-10'!AP:AP)</f>
        <v>1</v>
      </c>
      <c r="F75">
        <v>0</v>
      </c>
      <c r="G75" s="74">
        <f t="shared" si="2"/>
        <v>0</v>
      </c>
    </row>
    <row r="76" spans="1:7" x14ac:dyDescent="0.25">
      <c r="A76">
        <v>124</v>
      </c>
      <c r="B76" t="s">
        <v>1622</v>
      </c>
      <c r="C76" t="s">
        <v>162</v>
      </c>
      <c r="D76" t="s">
        <v>2030</v>
      </c>
      <c r="E76">
        <f>_xlfn.XLOOKUP(A:A,'COAPS 2020-10'!A:A,'COAPS 2020-10'!AP:AP)</f>
        <v>10</v>
      </c>
      <c r="F76">
        <v>10</v>
      </c>
      <c r="G76" s="74">
        <f t="shared" si="2"/>
        <v>1</v>
      </c>
    </row>
    <row r="77" spans="1:7" x14ac:dyDescent="0.25">
      <c r="A77">
        <v>125</v>
      </c>
      <c r="B77" t="s">
        <v>1929</v>
      </c>
      <c r="C77" t="s">
        <v>120</v>
      </c>
      <c r="D77" t="s">
        <v>2101</v>
      </c>
      <c r="E77">
        <f>_xlfn.XLOOKUP(A:A,'COAPS 2020-10'!A:A,'COAPS 2020-10'!AP:AP)</f>
        <v>2</v>
      </c>
      <c r="F77">
        <v>0</v>
      </c>
      <c r="G77" s="74">
        <f t="shared" si="2"/>
        <v>0</v>
      </c>
    </row>
    <row r="78" spans="1:7" x14ac:dyDescent="0.25">
      <c r="A78">
        <v>128</v>
      </c>
      <c r="B78" t="s">
        <v>1702</v>
      </c>
      <c r="C78" t="s">
        <v>325</v>
      </c>
      <c r="D78" t="s">
        <v>2031</v>
      </c>
      <c r="E78">
        <f>_xlfn.XLOOKUP(A:A,'COAPS 2020-10'!A:A,'COAPS 2020-10'!AP:AP)</f>
        <v>3</v>
      </c>
      <c r="F78">
        <v>0</v>
      </c>
      <c r="G78" s="74">
        <f t="shared" si="2"/>
        <v>0</v>
      </c>
    </row>
    <row r="79" spans="1:7" x14ac:dyDescent="0.25">
      <c r="A79">
        <v>130</v>
      </c>
      <c r="B79" t="s">
        <v>1702</v>
      </c>
      <c r="C79" t="s">
        <v>325</v>
      </c>
      <c r="D79" t="s">
        <v>1734</v>
      </c>
      <c r="E79">
        <f>_xlfn.XLOOKUP(A:A,'COAPS 2020-10'!A:A,'COAPS 2020-10'!AP:AP)</f>
        <v>1</v>
      </c>
      <c r="F79">
        <v>0</v>
      </c>
      <c r="G79" s="74">
        <f t="shared" si="2"/>
        <v>0</v>
      </c>
    </row>
    <row r="80" spans="1:7" x14ac:dyDescent="0.25">
      <c r="A80">
        <v>131</v>
      </c>
      <c r="B80" t="s">
        <v>1568</v>
      </c>
      <c r="C80" t="s">
        <v>397</v>
      </c>
      <c r="D80" t="s">
        <v>2056</v>
      </c>
      <c r="E80">
        <f>_xlfn.XLOOKUP(A:A,'COAPS 2020-10'!A:A,'COAPS 2020-10'!AP:AP)</f>
        <v>2</v>
      </c>
      <c r="F80">
        <v>2</v>
      </c>
      <c r="G80" s="74">
        <f t="shared" si="2"/>
        <v>1</v>
      </c>
    </row>
    <row r="81" spans="1:7" x14ac:dyDescent="0.25">
      <c r="A81">
        <v>132</v>
      </c>
      <c r="B81" t="s">
        <v>1702</v>
      </c>
      <c r="C81" t="s">
        <v>271</v>
      </c>
      <c r="D81" t="s">
        <v>2102</v>
      </c>
      <c r="E81">
        <f>_xlfn.XLOOKUP(A:A,'COAPS 2020-10'!A:A,'COAPS 2020-10'!AP:AP)</f>
        <v>2</v>
      </c>
      <c r="F81">
        <v>2</v>
      </c>
      <c r="G81" s="74">
        <f t="shared" si="2"/>
        <v>1</v>
      </c>
    </row>
    <row r="82" spans="1:7" x14ac:dyDescent="0.25">
      <c r="A82">
        <v>133</v>
      </c>
      <c r="B82" t="s">
        <v>1929</v>
      </c>
      <c r="C82" t="s">
        <v>120</v>
      </c>
      <c r="D82" t="s">
        <v>2134</v>
      </c>
      <c r="E82">
        <f>_xlfn.XLOOKUP(A:A,'COAPS 2020-10'!A:A,'COAPS 2020-10'!AP:AP)</f>
        <v>2</v>
      </c>
      <c r="F82">
        <v>0</v>
      </c>
      <c r="G82" s="74">
        <f t="shared" si="2"/>
        <v>0</v>
      </c>
    </row>
    <row r="83" spans="1:7" x14ac:dyDescent="0.25">
      <c r="A83">
        <v>134</v>
      </c>
      <c r="B83" t="s">
        <v>1794</v>
      </c>
      <c r="C83" t="s">
        <v>231</v>
      </c>
      <c r="D83" t="s">
        <v>2013</v>
      </c>
      <c r="E83">
        <f>_xlfn.XLOOKUP(A:A,'COAPS 2020-10'!A:A,'COAPS 2020-10'!AP:AP)</f>
        <v>4</v>
      </c>
      <c r="F83">
        <v>4</v>
      </c>
      <c r="G83" s="74">
        <f t="shared" si="2"/>
        <v>1</v>
      </c>
    </row>
    <row r="84" spans="1:7" x14ac:dyDescent="0.25">
      <c r="A84">
        <v>136</v>
      </c>
      <c r="B84" t="s">
        <v>1702</v>
      </c>
      <c r="C84" t="s">
        <v>325</v>
      </c>
      <c r="D84" t="s">
        <v>2112</v>
      </c>
      <c r="E84">
        <f>_xlfn.XLOOKUP(A:A,'COAPS 2020-10'!A:A,'COAPS 2020-10'!AP:AP)</f>
        <v>3</v>
      </c>
      <c r="F84">
        <v>0</v>
      </c>
      <c r="G84" s="74">
        <f t="shared" si="2"/>
        <v>0</v>
      </c>
    </row>
    <row r="85" spans="1:7" x14ac:dyDescent="0.25">
      <c r="A85">
        <v>137</v>
      </c>
      <c r="B85" t="s">
        <v>1523</v>
      </c>
      <c r="C85" t="s">
        <v>1524</v>
      </c>
      <c r="D85" t="s">
        <v>2032</v>
      </c>
      <c r="E85">
        <f>_xlfn.XLOOKUP(A:A,'COAPS 2020-10'!A:A,'COAPS 2020-10'!AP:AP)</f>
        <v>5</v>
      </c>
      <c r="F85">
        <v>5</v>
      </c>
      <c r="G85" s="74">
        <f t="shared" si="2"/>
        <v>1</v>
      </c>
    </row>
    <row r="86" spans="1:7" x14ac:dyDescent="0.25">
      <c r="A86">
        <v>138</v>
      </c>
      <c r="B86" t="s">
        <v>1702</v>
      </c>
      <c r="C86" t="s">
        <v>325</v>
      </c>
      <c r="D86" t="s">
        <v>1747</v>
      </c>
      <c r="E86">
        <f>_xlfn.XLOOKUP(A:A,'COAPS 2020-10'!A:A,'COAPS 2020-10'!AP:AP)</f>
        <v>4</v>
      </c>
      <c r="F86">
        <v>0</v>
      </c>
      <c r="G86" s="74">
        <f t="shared" si="2"/>
        <v>0</v>
      </c>
    </row>
    <row r="87" spans="1:7" x14ac:dyDescent="0.25">
      <c r="A87">
        <v>139</v>
      </c>
      <c r="B87" t="s">
        <v>1702</v>
      </c>
      <c r="C87" t="s">
        <v>2151</v>
      </c>
      <c r="D87" t="s">
        <v>2089</v>
      </c>
      <c r="E87">
        <f>_xlfn.XLOOKUP(A:A,'COAPS 2020-10'!A:A,'COAPS 2020-10'!AP:AP)</f>
        <v>1</v>
      </c>
      <c r="F87">
        <v>1</v>
      </c>
      <c r="G87" s="74">
        <f t="shared" si="2"/>
        <v>1</v>
      </c>
    </row>
    <row r="88" spans="1:7" x14ac:dyDescent="0.25">
      <c r="A88">
        <v>140</v>
      </c>
      <c r="B88" t="s">
        <v>1929</v>
      </c>
      <c r="C88" t="s">
        <v>136</v>
      </c>
      <c r="D88" t="s">
        <v>2033</v>
      </c>
      <c r="E88">
        <f>_xlfn.XLOOKUP(A:A,'COAPS 2020-10'!A:A,'COAPS 2020-10'!AP:AP)</f>
        <v>5</v>
      </c>
      <c r="F88">
        <v>5</v>
      </c>
      <c r="G88" s="74">
        <f t="shared" si="2"/>
        <v>1</v>
      </c>
    </row>
    <row r="89" spans="1:7" x14ac:dyDescent="0.25">
      <c r="A89">
        <v>141</v>
      </c>
      <c r="B89" t="s">
        <v>1929</v>
      </c>
      <c r="C89" t="s">
        <v>136</v>
      </c>
      <c r="D89" t="s">
        <v>2142</v>
      </c>
      <c r="E89">
        <f>_xlfn.XLOOKUP(A:A,'COAPS 2020-10'!A:A,'COAPS 2020-10'!AP:AP)</f>
        <v>1</v>
      </c>
      <c r="F89">
        <v>1</v>
      </c>
      <c r="G89" s="74">
        <f t="shared" si="2"/>
        <v>1</v>
      </c>
    </row>
    <row r="90" spans="1:7" x14ac:dyDescent="0.25">
      <c r="A90">
        <v>142</v>
      </c>
      <c r="B90" t="s">
        <v>1929</v>
      </c>
      <c r="C90" t="s">
        <v>136</v>
      </c>
      <c r="D90" t="s">
        <v>1939</v>
      </c>
      <c r="E90">
        <f>_xlfn.XLOOKUP(A:A,'COAPS 2020-10'!A:A,'COAPS 2020-10'!AP:AP)</f>
        <v>2</v>
      </c>
      <c r="F90">
        <v>1</v>
      </c>
      <c r="G90" s="74">
        <f t="shared" si="2"/>
        <v>0.5</v>
      </c>
    </row>
    <row r="91" spans="1:7" x14ac:dyDescent="0.25">
      <c r="A91">
        <v>143</v>
      </c>
      <c r="B91" t="s">
        <v>1794</v>
      </c>
      <c r="C91" t="s">
        <v>231</v>
      </c>
      <c r="D91" t="s">
        <v>2057</v>
      </c>
      <c r="E91">
        <f>_xlfn.XLOOKUP(A:A,'COAPS 2020-10'!A:A,'COAPS 2020-10'!AP:AP)</f>
        <v>5</v>
      </c>
      <c r="F91">
        <v>5</v>
      </c>
      <c r="G91" s="74">
        <f t="shared" si="2"/>
        <v>1</v>
      </c>
    </row>
    <row r="92" spans="1:7" x14ac:dyDescent="0.25">
      <c r="A92">
        <v>144</v>
      </c>
      <c r="B92" t="s">
        <v>1794</v>
      </c>
      <c r="C92" t="s">
        <v>231</v>
      </c>
      <c r="D92" t="s">
        <v>2007</v>
      </c>
      <c r="E92">
        <f>_xlfn.XLOOKUP(A:A,'COAPS 2020-10'!A:A,'COAPS 2020-10'!AP:AP)</f>
        <v>5</v>
      </c>
      <c r="F92">
        <v>5</v>
      </c>
      <c r="G92" s="74">
        <f t="shared" si="2"/>
        <v>1</v>
      </c>
    </row>
    <row r="93" spans="1:7" x14ac:dyDescent="0.25">
      <c r="A93">
        <v>145</v>
      </c>
      <c r="B93" t="s">
        <v>1857</v>
      </c>
      <c r="C93" t="s">
        <v>157</v>
      </c>
      <c r="D93" t="s">
        <v>1889</v>
      </c>
      <c r="E93">
        <f>_xlfn.XLOOKUP(A:A,'COAPS 2020-10'!A:A,'COAPS 2020-10'!AP:AP)</f>
        <v>4</v>
      </c>
      <c r="F93">
        <v>4</v>
      </c>
      <c r="G93" s="74">
        <f t="shared" si="2"/>
        <v>1</v>
      </c>
    </row>
    <row r="94" spans="1:7" x14ac:dyDescent="0.25">
      <c r="A94">
        <v>146</v>
      </c>
      <c r="B94" t="s">
        <v>1702</v>
      </c>
      <c r="C94" t="s">
        <v>325</v>
      </c>
      <c r="D94" t="s">
        <v>1722</v>
      </c>
      <c r="E94">
        <f>_xlfn.XLOOKUP(A:A,'COAPS 2020-10'!A:A,'COAPS 2020-10'!AP:AP)</f>
        <v>1</v>
      </c>
      <c r="F94">
        <v>0</v>
      </c>
      <c r="G94" s="74">
        <f t="shared" si="2"/>
        <v>0</v>
      </c>
    </row>
    <row r="95" spans="1:7" x14ac:dyDescent="0.25">
      <c r="A95">
        <v>148</v>
      </c>
      <c r="B95" t="s">
        <v>1794</v>
      </c>
      <c r="C95" t="s">
        <v>330</v>
      </c>
      <c r="D95" t="s">
        <v>2090</v>
      </c>
      <c r="E95">
        <f>_xlfn.XLOOKUP(A:A,'COAPS 2020-10'!A:A,'COAPS 2020-10'!AP:AP)</f>
        <v>1</v>
      </c>
      <c r="F95">
        <v>0</v>
      </c>
      <c r="G95" s="74">
        <f t="shared" si="2"/>
        <v>0</v>
      </c>
    </row>
    <row r="96" spans="1:7" x14ac:dyDescent="0.25">
      <c r="A96">
        <v>151</v>
      </c>
      <c r="B96" t="s">
        <v>1702</v>
      </c>
      <c r="C96" t="s">
        <v>325</v>
      </c>
      <c r="D96" t="s">
        <v>2091</v>
      </c>
      <c r="E96">
        <f>_xlfn.XLOOKUP(A:A,'COAPS 2020-10'!A:A,'COAPS 2020-10'!AP:AP)</f>
        <v>8</v>
      </c>
      <c r="F96">
        <v>8</v>
      </c>
      <c r="G96" s="74">
        <f t="shared" si="2"/>
        <v>1</v>
      </c>
    </row>
    <row r="97" spans="1:7" x14ac:dyDescent="0.25">
      <c r="A97">
        <v>152</v>
      </c>
      <c r="B97" t="s">
        <v>1622</v>
      </c>
      <c r="C97" t="s">
        <v>162</v>
      </c>
      <c r="D97" t="s">
        <v>2126</v>
      </c>
      <c r="E97">
        <f>_xlfn.XLOOKUP(A:A,'COAPS 2020-10'!A:A,'COAPS 2020-10'!AP:AP)</f>
        <v>1</v>
      </c>
      <c r="F97">
        <v>1</v>
      </c>
      <c r="G97" s="74">
        <f t="shared" si="2"/>
        <v>1</v>
      </c>
    </row>
    <row r="98" spans="1:7" x14ac:dyDescent="0.25">
      <c r="A98">
        <v>154</v>
      </c>
      <c r="B98" t="s">
        <v>1568</v>
      </c>
      <c r="C98" t="s">
        <v>281</v>
      </c>
      <c r="D98" t="s">
        <v>2034</v>
      </c>
      <c r="E98">
        <f>_xlfn.XLOOKUP(A:A,'COAPS 2020-10'!A:A,'COAPS 2020-10'!AP:AP)</f>
        <v>7</v>
      </c>
      <c r="F98">
        <v>7</v>
      </c>
      <c r="G98" s="74">
        <f t="shared" ref="G98:G129" si="3">F98/E98</f>
        <v>1</v>
      </c>
    </row>
    <row r="99" spans="1:7" x14ac:dyDescent="0.25">
      <c r="A99">
        <v>155</v>
      </c>
      <c r="B99" t="s">
        <v>1568</v>
      </c>
      <c r="C99" t="s">
        <v>281</v>
      </c>
      <c r="D99" t="s">
        <v>2092</v>
      </c>
      <c r="E99">
        <f>_xlfn.XLOOKUP(A:A,'COAPS 2020-10'!A:A,'COAPS 2020-10'!AP:AP)</f>
        <v>2</v>
      </c>
      <c r="F99">
        <v>2</v>
      </c>
      <c r="G99" s="74">
        <f t="shared" si="3"/>
        <v>1</v>
      </c>
    </row>
    <row r="100" spans="1:7" x14ac:dyDescent="0.25">
      <c r="A100">
        <v>156</v>
      </c>
      <c r="B100" t="s">
        <v>1794</v>
      </c>
      <c r="C100" t="s">
        <v>231</v>
      </c>
      <c r="D100" t="s">
        <v>2113</v>
      </c>
      <c r="E100">
        <f>_xlfn.XLOOKUP(A:A,'COAPS 2020-10'!A:A,'COAPS 2020-10'!AP:AP)</f>
        <v>6</v>
      </c>
      <c r="F100">
        <v>6</v>
      </c>
      <c r="G100" s="74">
        <f t="shared" si="3"/>
        <v>1</v>
      </c>
    </row>
    <row r="101" spans="1:7" x14ac:dyDescent="0.25">
      <c r="A101">
        <v>158</v>
      </c>
      <c r="B101" t="s">
        <v>1857</v>
      </c>
      <c r="C101" t="s">
        <v>157</v>
      </c>
      <c r="D101" t="s">
        <v>2114</v>
      </c>
      <c r="E101">
        <f>_xlfn.XLOOKUP(A:A,'COAPS 2020-10'!A:A,'COAPS 2020-10'!AP:AP)</f>
        <v>3</v>
      </c>
      <c r="F101">
        <v>0</v>
      </c>
      <c r="G101" s="74">
        <f t="shared" si="3"/>
        <v>0</v>
      </c>
    </row>
    <row r="102" spans="1:7" x14ac:dyDescent="0.25">
      <c r="A102">
        <v>160</v>
      </c>
      <c r="B102" t="s">
        <v>1794</v>
      </c>
      <c r="C102" t="s">
        <v>231</v>
      </c>
      <c r="D102" t="s">
        <v>2094</v>
      </c>
      <c r="E102">
        <f>_xlfn.XLOOKUP(A:A,'COAPS 2020-10'!A:A,'COAPS 2020-10'!AP:AP)</f>
        <v>2</v>
      </c>
      <c r="F102">
        <v>0</v>
      </c>
      <c r="G102" s="74">
        <f t="shared" si="3"/>
        <v>0</v>
      </c>
    </row>
    <row r="103" spans="1:7" x14ac:dyDescent="0.25">
      <c r="A103">
        <v>161</v>
      </c>
      <c r="B103" t="s">
        <v>1857</v>
      </c>
      <c r="C103" t="s">
        <v>157</v>
      </c>
      <c r="D103" t="s">
        <v>2043</v>
      </c>
      <c r="E103">
        <f>_xlfn.XLOOKUP(A:A,'COAPS 2020-10'!A:A,'COAPS 2020-10'!AP:AP)</f>
        <v>9</v>
      </c>
      <c r="F103">
        <v>0</v>
      </c>
      <c r="G103" s="74">
        <f t="shared" si="3"/>
        <v>0</v>
      </c>
    </row>
    <row r="104" spans="1:7" x14ac:dyDescent="0.25">
      <c r="A104">
        <v>162</v>
      </c>
      <c r="B104" t="s">
        <v>1702</v>
      </c>
      <c r="C104" t="s">
        <v>325</v>
      </c>
      <c r="D104" t="s">
        <v>1740</v>
      </c>
      <c r="E104">
        <f>_xlfn.XLOOKUP(A:A,'COAPS 2020-10'!A:A,'COAPS 2020-10'!AP:AP)</f>
        <v>1</v>
      </c>
      <c r="F104">
        <v>0</v>
      </c>
      <c r="G104" s="74">
        <f t="shared" si="3"/>
        <v>0</v>
      </c>
    </row>
    <row r="105" spans="1:7" x14ac:dyDescent="0.25">
      <c r="A105">
        <v>163</v>
      </c>
      <c r="B105" t="s">
        <v>1702</v>
      </c>
      <c r="C105" t="s">
        <v>325</v>
      </c>
      <c r="D105" t="s">
        <v>1712</v>
      </c>
      <c r="E105">
        <f>_xlfn.XLOOKUP(A:A,'COAPS 2020-10'!A:A,'COAPS 2020-10'!AP:AP)</f>
        <v>1</v>
      </c>
      <c r="F105">
        <v>0</v>
      </c>
      <c r="G105" s="74">
        <f t="shared" si="3"/>
        <v>0</v>
      </c>
    </row>
    <row r="106" spans="1:7" x14ac:dyDescent="0.25">
      <c r="A106">
        <v>164</v>
      </c>
      <c r="B106" t="s">
        <v>1857</v>
      </c>
      <c r="C106" t="s">
        <v>390</v>
      </c>
      <c r="D106" t="s">
        <v>2135</v>
      </c>
      <c r="E106">
        <f>_xlfn.XLOOKUP(A:A,'COAPS 2020-10'!A:A,'COAPS 2020-10'!AP:AP)</f>
        <v>5</v>
      </c>
      <c r="F106">
        <v>5</v>
      </c>
      <c r="G106" s="74">
        <f t="shared" si="3"/>
        <v>1</v>
      </c>
    </row>
    <row r="107" spans="1:7" x14ac:dyDescent="0.25">
      <c r="A107">
        <v>165</v>
      </c>
      <c r="B107" t="s">
        <v>1794</v>
      </c>
      <c r="C107" t="s">
        <v>330</v>
      </c>
      <c r="D107" t="s">
        <v>2077</v>
      </c>
      <c r="E107">
        <f>_xlfn.XLOOKUP(A:A,'COAPS 2020-10'!A:A,'COAPS 2020-10'!AP:AP)</f>
        <v>1</v>
      </c>
      <c r="F107">
        <v>0</v>
      </c>
      <c r="G107" s="74">
        <f t="shared" si="3"/>
        <v>0</v>
      </c>
    </row>
    <row r="108" spans="1:7" x14ac:dyDescent="0.25">
      <c r="A108">
        <v>166</v>
      </c>
      <c r="B108" t="s">
        <v>1929</v>
      </c>
      <c r="C108" t="s">
        <v>136</v>
      </c>
      <c r="D108" t="s">
        <v>2058</v>
      </c>
      <c r="E108">
        <f>_xlfn.XLOOKUP(A:A,'COAPS 2020-10'!A:A,'COAPS 2020-10'!AP:AP)</f>
        <v>5</v>
      </c>
      <c r="F108">
        <v>5</v>
      </c>
      <c r="G108" s="74">
        <f t="shared" si="3"/>
        <v>1</v>
      </c>
    </row>
    <row r="109" spans="1:7" x14ac:dyDescent="0.25">
      <c r="A109">
        <v>168</v>
      </c>
      <c r="B109" t="s">
        <v>1857</v>
      </c>
      <c r="C109" t="s">
        <v>572</v>
      </c>
      <c r="D109" t="s">
        <v>2035</v>
      </c>
      <c r="E109">
        <f>_xlfn.XLOOKUP(A:A,'COAPS 2020-10'!A:A,'COAPS 2020-10'!AP:AP)</f>
        <v>8</v>
      </c>
      <c r="F109">
        <v>8</v>
      </c>
      <c r="G109" s="74">
        <f t="shared" si="3"/>
        <v>1</v>
      </c>
    </row>
    <row r="110" spans="1:7" x14ac:dyDescent="0.25">
      <c r="A110">
        <v>170</v>
      </c>
      <c r="B110" t="s">
        <v>1857</v>
      </c>
      <c r="C110" t="s">
        <v>157</v>
      </c>
      <c r="D110" t="s">
        <v>1892</v>
      </c>
      <c r="E110">
        <f>_xlfn.XLOOKUP(A:A,'COAPS 2020-10'!A:A,'COAPS 2020-10'!AP:AP)</f>
        <v>6</v>
      </c>
      <c r="F110">
        <v>0</v>
      </c>
      <c r="G110" s="74">
        <f t="shared" si="3"/>
        <v>0</v>
      </c>
    </row>
    <row r="111" spans="1:7" x14ac:dyDescent="0.25">
      <c r="A111">
        <v>171</v>
      </c>
      <c r="B111" t="s">
        <v>1794</v>
      </c>
      <c r="C111" t="s">
        <v>330</v>
      </c>
      <c r="D111" t="s">
        <v>2103</v>
      </c>
      <c r="E111">
        <f>_xlfn.XLOOKUP(A:A,'COAPS 2020-10'!A:A,'COAPS 2020-10'!AP:AP)</f>
        <v>1</v>
      </c>
      <c r="F111">
        <v>0</v>
      </c>
      <c r="G111" s="74">
        <f t="shared" si="3"/>
        <v>0</v>
      </c>
    </row>
    <row r="112" spans="1:7" x14ac:dyDescent="0.25">
      <c r="A112">
        <v>172</v>
      </c>
      <c r="B112" t="s">
        <v>1929</v>
      </c>
      <c r="C112" t="s">
        <v>120</v>
      </c>
      <c r="D112" t="s">
        <v>2078</v>
      </c>
      <c r="E112">
        <f>_xlfn.XLOOKUP(A:A,'COAPS 2020-10'!A:A,'COAPS 2020-10'!AP:AP)</f>
        <v>1</v>
      </c>
      <c r="F112">
        <v>0</v>
      </c>
      <c r="G112" s="74">
        <f t="shared" si="3"/>
        <v>0</v>
      </c>
    </row>
    <row r="113" spans="1:7" x14ac:dyDescent="0.25">
      <c r="A113">
        <v>173</v>
      </c>
      <c r="B113" t="s">
        <v>1702</v>
      </c>
      <c r="C113" t="s">
        <v>271</v>
      </c>
      <c r="D113" t="s">
        <v>2115</v>
      </c>
      <c r="E113">
        <f>_xlfn.XLOOKUP(A:A,'COAPS 2020-10'!A:A,'COAPS 2020-10'!AP:AP)</f>
        <v>1</v>
      </c>
      <c r="F113">
        <v>1</v>
      </c>
      <c r="G113" s="74">
        <f t="shared" si="3"/>
        <v>1</v>
      </c>
    </row>
    <row r="114" spans="1:7" x14ac:dyDescent="0.25">
      <c r="A114">
        <v>174</v>
      </c>
      <c r="B114" t="s">
        <v>1794</v>
      </c>
      <c r="C114" t="s">
        <v>330</v>
      </c>
      <c r="D114" t="s">
        <v>2116</v>
      </c>
      <c r="E114">
        <f>_xlfn.XLOOKUP(A:A,'COAPS 2020-10'!A:A,'COAPS 2020-10'!AP:AP)</f>
        <v>1</v>
      </c>
      <c r="F114">
        <v>0</v>
      </c>
      <c r="G114" s="74">
        <f t="shared" si="3"/>
        <v>0</v>
      </c>
    </row>
    <row r="115" spans="1:7" x14ac:dyDescent="0.25">
      <c r="A115">
        <v>176</v>
      </c>
      <c r="B115" t="s">
        <v>1702</v>
      </c>
      <c r="C115" t="s">
        <v>325</v>
      </c>
      <c r="D115" t="s">
        <v>2136</v>
      </c>
      <c r="E115">
        <f>_xlfn.XLOOKUP(A:A,'COAPS 2020-10'!A:A,'COAPS 2020-10'!AP:AP)</f>
        <v>3</v>
      </c>
      <c r="F115">
        <v>0</v>
      </c>
      <c r="G115" s="74">
        <f t="shared" si="3"/>
        <v>0</v>
      </c>
    </row>
    <row r="116" spans="1:7" x14ac:dyDescent="0.25">
      <c r="A116">
        <v>178</v>
      </c>
      <c r="B116" t="s">
        <v>1702</v>
      </c>
      <c r="C116" t="s">
        <v>325</v>
      </c>
      <c r="D116" t="s">
        <v>2143</v>
      </c>
      <c r="E116">
        <f>_xlfn.XLOOKUP(A:A,'COAPS 2020-10'!A:A,'COAPS 2020-10'!AP:AP)</f>
        <v>1</v>
      </c>
      <c r="F116">
        <v>0</v>
      </c>
      <c r="G116" s="74">
        <f t="shared" si="3"/>
        <v>0</v>
      </c>
    </row>
    <row r="117" spans="1:7" x14ac:dyDescent="0.25">
      <c r="A117">
        <v>179</v>
      </c>
      <c r="B117" t="s">
        <v>1702</v>
      </c>
      <c r="C117" t="s">
        <v>325</v>
      </c>
      <c r="D117" t="s">
        <v>1728</v>
      </c>
      <c r="E117">
        <f>_xlfn.XLOOKUP(A:A,'COAPS 2020-10'!A:A,'COAPS 2020-10'!AP:AP)</f>
        <v>1</v>
      </c>
      <c r="F117">
        <v>0</v>
      </c>
      <c r="G117" s="74">
        <f t="shared" si="3"/>
        <v>0</v>
      </c>
    </row>
    <row r="118" spans="1:7" x14ac:dyDescent="0.25">
      <c r="A118">
        <v>180</v>
      </c>
      <c r="B118" t="s">
        <v>1857</v>
      </c>
      <c r="C118" t="s">
        <v>390</v>
      </c>
      <c r="D118" t="s">
        <v>2079</v>
      </c>
      <c r="E118">
        <f>_xlfn.XLOOKUP(A:A,'COAPS 2020-10'!A:A,'COAPS 2020-10'!AP:AP)</f>
        <v>7</v>
      </c>
      <c r="F118">
        <v>7</v>
      </c>
      <c r="G118" s="74">
        <f t="shared" si="3"/>
        <v>1</v>
      </c>
    </row>
    <row r="119" spans="1:7" x14ac:dyDescent="0.25">
      <c r="A119">
        <v>181</v>
      </c>
      <c r="B119" t="s">
        <v>1702</v>
      </c>
      <c r="C119" t="s">
        <v>271</v>
      </c>
      <c r="D119" t="s">
        <v>2036</v>
      </c>
      <c r="E119">
        <f>_xlfn.XLOOKUP(A:A,'COAPS 2020-10'!A:A,'COAPS 2020-10'!AP:AP)</f>
        <v>9</v>
      </c>
      <c r="F119">
        <v>0</v>
      </c>
      <c r="G119" s="74">
        <f t="shared" si="3"/>
        <v>0</v>
      </c>
    </row>
    <row r="120" spans="1:7" x14ac:dyDescent="0.25">
      <c r="A120">
        <v>182</v>
      </c>
      <c r="B120" t="s">
        <v>1702</v>
      </c>
      <c r="C120" t="s">
        <v>325</v>
      </c>
      <c r="D120" t="s">
        <v>1731</v>
      </c>
      <c r="E120">
        <f>_xlfn.XLOOKUP(A:A,'COAPS 2020-10'!A:A,'COAPS 2020-10'!AP:AP)</f>
        <v>1</v>
      </c>
      <c r="F120">
        <v>0</v>
      </c>
      <c r="G120" s="74">
        <f t="shared" si="3"/>
        <v>0</v>
      </c>
    </row>
    <row r="121" spans="1:7" x14ac:dyDescent="0.25">
      <c r="A121">
        <v>183</v>
      </c>
      <c r="B121" t="s">
        <v>1702</v>
      </c>
      <c r="C121" t="s">
        <v>325</v>
      </c>
      <c r="D121" t="s">
        <v>1737</v>
      </c>
      <c r="E121">
        <f>_xlfn.XLOOKUP(A:A,'COAPS 2020-10'!A:A,'COAPS 2020-10'!AP:AP)</f>
        <v>1</v>
      </c>
      <c r="F121">
        <v>0</v>
      </c>
      <c r="G121" s="74">
        <f t="shared" si="3"/>
        <v>0</v>
      </c>
    </row>
    <row r="122" spans="1:7" x14ac:dyDescent="0.25">
      <c r="A122">
        <v>184</v>
      </c>
      <c r="B122" t="s">
        <v>1568</v>
      </c>
      <c r="C122" t="s">
        <v>281</v>
      </c>
      <c r="D122" t="s">
        <v>2080</v>
      </c>
      <c r="E122">
        <f>_xlfn.XLOOKUP(A:A,'COAPS 2020-10'!A:A,'COAPS 2020-10'!AP:AP)</f>
        <v>6</v>
      </c>
      <c r="F122">
        <v>4</v>
      </c>
      <c r="G122" s="74">
        <f t="shared" si="3"/>
        <v>0.66666666666666663</v>
      </c>
    </row>
    <row r="123" spans="1:7" x14ac:dyDescent="0.25">
      <c r="A123">
        <v>185</v>
      </c>
      <c r="B123" t="s">
        <v>1702</v>
      </c>
      <c r="C123" t="s">
        <v>2151</v>
      </c>
      <c r="D123" t="s">
        <v>2104</v>
      </c>
      <c r="E123">
        <f>_xlfn.XLOOKUP(A:A,'COAPS 2020-10'!A:A,'COAPS 2020-10'!AP:AP)</f>
        <v>1</v>
      </c>
      <c r="F123">
        <v>0</v>
      </c>
      <c r="G123" s="74">
        <f t="shared" si="3"/>
        <v>0</v>
      </c>
    </row>
    <row r="124" spans="1:7" x14ac:dyDescent="0.25">
      <c r="A124">
        <v>186</v>
      </c>
      <c r="B124" t="s">
        <v>1622</v>
      </c>
      <c r="C124" t="s">
        <v>127</v>
      </c>
      <c r="D124" t="s">
        <v>2144</v>
      </c>
      <c r="E124">
        <f>_xlfn.XLOOKUP(A:A,'COAPS 2020-10'!A:A,'COAPS 2020-10'!AP:AP)</f>
        <v>2</v>
      </c>
      <c r="F124">
        <v>2</v>
      </c>
      <c r="G124" s="74">
        <f t="shared" si="3"/>
        <v>1</v>
      </c>
    </row>
    <row r="125" spans="1:7" x14ac:dyDescent="0.25">
      <c r="A125">
        <v>187</v>
      </c>
      <c r="B125" t="s">
        <v>1794</v>
      </c>
      <c r="C125" t="s">
        <v>330</v>
      </c>
      <c r="D125" t="s">
        <v>2145</v>
      </c>
      <c r="E125">
        <f>_xlfn.XLOOKUP(A:A,'COAPS 2020-10'!A:A,'COAPS 2020-10'!AP:AP)</f>
        <v>1</v>
      </c>
      <c r="F125">
        <v>1</v>
      </c>
      <c r="G125" s="74">
        <f t="shared" si="3"/>
        <v>1</v>
      </c>
    </row>
    <row r="126" spans="1:7" x14ac:dyDescent="0.25">
      <c r="A126">
        <v>188</v>
      </c>
      <c r="B126" t="s">
        <v>1929</v>
      </c>
      <c r="C126" t="s">
        <v>136</v>
      </c>
      <c r="D126" t="s">
        <v>1935</v>
      </c>
      <c r="E126">
        <f>_xlfn.XLOOKUP(A:A,'COAPS 2020-10'!A:A,'COAPS 2020-10'!AP:AP)</f>
        <v>2</v>
      </c>
      <c r="F126">
        <v>2</v>
      </c>
      <c r="G126" s="74">
        <f t="shared" si="3"/>
        <v>1</v>
      </c>
    </row>
    <row r="127" spans="1:7" x14ac:dyDescent="0.25">
      <c r="A127">
        <v>189</v>
      </c>
      <c r="B127" t="s">
        <v>1568</v>
      </c>
      <c r="C127" t="s">
        <v>281</v>
      </c>
      <c r="D127" t="s">
        <v>2105</v>
      </c>
      <c r="E127">
        <f>_xlfn.XLOOKUP(A:A,'COAPS 2020-10'!A:A,'COAPS 2020-10'!AP:AP)</f>
        <v>1</v>
      </c>
      <c r="F127">
        <v>1</v>
      </c>
      <c r="G127" s="74">
        <f t="shared" si="3"/>
        <v>1</v>
      </c>
    </row>
    <row r="128" spans="1:7" x14ac:dyDescent="0.25">
      <c r="A128">
        <v>192</v>
      </c>
      <c r="B128" t="s">
        <v>1702</v>
      </c>
      <c r="C128" t="s">
        <v>2151</v>
      </c>
      <c r="D128" t="s">
        <v>2059</v>
      </c>
      <c r="E128">
        <f>_xlfn.XLOOKUP(A:A,'COAPS 2020-10'!A:A,'COAPS 2020-10'!AP:AP)</f>
        <v>8</v>
      </c>
      <c r="F128">
        <v>1</v>
      </c>
      <c r="G128" s="74">
        <f t="shared" si="3"/>
        <v>0.125</v>
      </c>
    </row>
    <row r="129" spans="1:7" x14ac:dyDescent="0.25">
      <c r="A129">
        <v>193</v>
      </c>
      <c r="B129" t="s">
        <v>1702</v>
      </c>
      <c r="C129" t="s">
        <v>325</v>
      </c>
      <c r="D129" t="s">
        <v>1715</v>
      </c>
      <c r="E129">
        <f>_xlfn.XLOOKUP(A:A,'COAPS 2020-10'!A:A,'COAPS 2020-10'!AP:AP)</f>
        <v>1</v>
      </c>
      <c r="F129">
        <v>0</v>
      </c>
      <c r="G129" s="74">
        <f t="shared" si="3"/>
        <v>0</v>
      </c>
    </row>
    <row r="130" spans="1:7" x14ac:dyDescent="0.25">
      <c r="A130">
        <v>194</v>
      </c>
      <c r="B130" t="s">
        <v>1702</v>
      </c>
      <c r="C130" t="s">
        <v>2151</v>
      </c>
      <c r="D130" t="s">
        <v>2117</v>
      </c>
      <c r="E130">
        <f>_xlfn.XLOOKUP(A:A,'COAPS 2020-10'!A:A,'COAPS 2020-10'!AP:AP)</f>
        <v>1</v>
      </c>
      <c r="F130">
        <v>0</v>
      </c>
      <c r="G130" s="74">
        <f t="shared" ref="G130:G161" si="4">F130/E130</f>
        <v>0</v>
      </c>
    </row>
    <row r="131" spans="1:7" x14ac:dyDescent="0.25">
      <c r="A131">
        <v>195</v>
      </c>
      <c r="B131" t="s">
        <v>1702</v>
      </c>
      <c r="C131" t="s">
        <v>325</v>
      </c>
      <c r="D131" t="s">
        <v>1725</v>
      </c>
      <c r="E131">
        <f>_xlfn.XLOOKUP(A:A,'COAPS 2020-10'!A:A,'COAPS 2020-10'!AP:AP)</f>
        <v>1</v>
      </c>
      <c r="F131">
        <v>0</v>
      </c>
      <c r="G131" s="74">
        <f t="shared" si="4"/>
        <v>0</v>
      </c>
    </row>
    <row r="132" spans="1:7" x14ac:dyDescent="0.25">
      <c r="A132">
        <v>196</v>
      </c>
      <c r="B132" t="s">
        <v>1622</v>
      </c>
      <c r="C132" t="s">
        <v>127</v>
      </c>
      <c r="D132" t="s">
        <v>1659</v>
      </c>
      <c r="E132">
        <f>_xlfn.XLOOKUP(A:A,'COAPS 2020-10'!A:A,'COAPS 2020-10'!AP:AP)</f>
        <v>1</v>
      </c>
      <c r="F132">
        <v>1</v>
      </c>
      <c r="G132" s="74">
        <f t="shared" si="4"/>
        <v>1</v>
      </c>
    </row>
    <row r="133" spans="1:7" x14ac:dyDescent="0.25">
      <c r="A133">
        <v>197</v>
      </c>
      <c r="B133" t="s">
        <v>1702</v>
      </c>
      <c r="C133" t="s">
        <v>325</v>
      </c>
      <c r="D133" t="s">
        <v>2127</v>
      </c>
      <c r="E133">
        <f>_xlfn.XLOOKUP(A:A,'COAPS 2020-10'!A:A,'COAPS 2020-10'!AP:AP)</f>
        <v>3</v>
      </c>
      <c r="F133">
        <v>0</v>
      </c>
      <c r="G133" s="74">
        <f t="shared" si="4"/>
        <v>0</v>
      </c>
    </row>
    <row r="134" spans="1:7" x14ac:dyDescent="0.25">
      <c r="A134">
        <v>198</v>
      </c>
      <c r="B134" t="s">
        <v>1929</v>
      </c>
      <c r="C134" t="s">
        <v>136</v>
      </c>
      <c r="D134" t="s">
        <v>2118</v>
      </c>
      <c r="E134">
        <f>_xlfn.XLOOKUP(A:A,'COAPS 2020-10'!A:A,'COAPS 2020-10'!AP:AP)</f>
        <v>6</v>
      </c>
      <c r="F134">
        <v>6</v>
      </c>
      <c r="G134" s="74">
        <f t="shared" si="4"/>
        <v>1</v>
      </c>
    </row>
    <row r="135" spans="1:7" x14ac:dyDescent="0.25">
      <c r="A135">
        <v>199</v>
      </c>
      <c r="B135" t="s">
        <v>1794</v>
      </c>
      <c r="C135" t="s">
        <v>330</v>
      </c>
      <c r="D135" t="s">
        <v>2128</v>
      </c>
      <c r="E135">
        <f>_xlfn.XLOOKUP(A:A,'COAPS 2020-10'!A:A,'COAPS 2020-10'!AP:AP)</f>
        <v>1</v>
      </c>
      <c r="F135">
        <v>1</v>
      </c>
      <c r="G135" s="74">
        <f t="shared" si="4"/>
        <v>1</v>
      </c>
    </row>
    <row r="136" spans="1:7" x14ac:dyDescent="0.25">
      <c r="A136">
        <v>201</v>
      </c>
      <c r="B136" t="s">
        <v>1622</v>
      </c>
      <c r="C136" t="s">
        <v>162</v>
      </c>
      <c r="D136" t="s">
        <v>2137</v>
      </c>
      <c r="E136">
        <f>_xlfn.XLOOKUP(A:A,'COAPS 2020-10'!A:A,'COAPS 2020-10'!AP:AP)</f>
        <v>1</v>
      </c>
      <c r="F136">
        <v>1</v>
      </c>
      <c r="G136" s="74">
        <f t="shared" si="4"/>
        <v>1</v>
      </c>
    </row>
    <row r="137" spans="1:7" x14ac:dyDescent="0.25">
      <c r="A137">
        <v>202</v>
      </c>
      <c r="B137" t="s">
        <v>1702</v>
      </c>
      <c r="C137" t="s">
        <v>325</v>
      </c>
      <c r="D137" t="s">
        <v>1719</v>
      </c>
      <c r="E137">
        <f>_xlfn.XLOOKUP(A:A,'COAPS 2020-10'!A:A,'COAPS 2020-10'!AP:AP)</f>
        <v>1</v>
      </c>
      <c r="F137">
        <v>0</v>
      </c>
      <c r="G137" s="74">
        <f t="shared" si="4"/>
        <v>0</v>
      </c>
    </row>
    <row r="138" spans="1:7" x14ac:dyDescent="0.25">
      <c r="A138">
        <v>203</v>
      </c>
      <c r="B138" t="s">
        <v>1857</v>
      </c>
      <c r="C138" t="s">
        <v>157</v>
      </c>
      <c r="D138" t="s">
        <v>2106</v>
      </c>
      <c r="E138">
        <f>_xlfn.XLOOKUP(A:A,'COAPS 2020-10'!A:A,'COAPS 2020-10'!AP:AP)</f>
        <v>4</v>
      </c>
      <c r="F138">
        <v>4</v>
      </c>
      <c r="G138" s="74">
        <f t="shared" si="4"/>
        <v>1</v>
      </c>
    </row>
    <row r="139" spans="1:7" x14ac:dyDescent="0.25">
      <c r="A139">
        <v>204</v>
      </c>
      <c r="B139" t="s">
        <v>1568</v>
      </c>
      <c r="C139" t="s">
        <v>344</v>
      </c>
      <c r="D139" t="s">
        <v>2060</v>
      </c>
      <c r="E139">
        <f>_xlfn.XLOOKUP(A:A,'COAPS 2020-10'!A:A,'COAPS 2020-10'!AP:AP)</f>
        <v>3</v>
      </c>
      <c r="F139">
        <v>0</v>
      </c>
      <c r="G139" s="74">
        <f t="shared" si="4"/>
        <v>0</v>
      </c>
    </row>
    <row r="140" spans="1:7" x14ac:dyDescent="0.25">
      <c r="A140">
        <v>205</v>
      </c>
      <c r="B140" t="s">
        <v>1929</v>
      </c>
      <c r="C140" t="s">
        <v>120</v>
      </c>
      <c r="D140" t="s">
        <v>2119</v>
      </c>
      <c r="E140">
        <f>_xlfn.XLOOKUP(A:A,'COAPS 2020-10'!A:A,'COAPS 2020-10'!AP:AP)</f>
        <v>2</v>
      </c>
      <c r="F140">
        <v>0</v>
      </c>
      <c r="G140" s="74">
        <f t="shared" si="4"/>
        <v>0</v>
      </c>
    </row>
    <row r="141" spans="1:7" x14ac:dyDescent="0.25">
      <c r="A141">
        <v>206</v>
      </c>
      <c r="B141" t="s">
        <v>1568</v>
      </c>
      <c r="C141" t="s">
        <v>664</v>
      </c>
      <c r="D141" t="s">
        <v>2037</v>
      </c>
      <c r="E141">
        <f>_xlfn.XLOOKUP(A:A,'COAPS 2020-10'!A:A,'COAPS 2020-10'!AP:AP)</f>
        <v>1</v>
      </c>
      <c r="F141">
        <v>0</v>
      </c>
      <c r="G141" s="74">
        <f t="shared" si="4"/>
        <v>0</v>
      </c>
    </row>
    <row r="142" spans="1:7" x14ac:dyDescent="0.25">
      <c r="A142">
        <v>207</v>
      </c>
      <c r="B142" t="s">
        <v>1857</v>
      </c>
      <c r="C142" t="s">
        <v>390</v>
      </c>
      <c r="D142" t="s">
        <v>2061</v>
      </c>
      <c r="E142">
        <f>_xlfn.XLOOKUP(A:A,'COAPS 2020-10'!A:A,'COAPS 2020-10'!AP:AP)</f>
        <v>8</v>
      </c>
      <c r="F142">
        <v>8</v>
      </c>
      <c r="G142" s="74">
        <f t="shared" si="4"/>
        <v>1</v>
      </c>
    </row>
    <row r="143" spans="1:7" x14ac:dyDescent="0.25">
      <c r="A143">
        <v>211</v>
      </c>
      <c r="B143" t="s">
        <v>1857</v>
      </c>
      <c r="C143" t="s">
        <v>157</v>
      </c>
      <c r="D143" t="s">
        <v>2146</v>
      </c>
      <c r="E143">
        <f>_xlfn.XLOOKUP(A:A,'COAPS 2020-10'!A:A,'COAPS 2020-10'!AP:AP)</f>
        <v>2</v>
      </c>
      <c r="F143">
        <v>2</v>
      </c>
      <c r="G143" s="74">
        <f t="shared" si="4"/>
        <v>1</v>
      </c>
    </row>
    <row r="144" spans="1:7" x14ac:dyDescent="0.25">
      <c r="A144">
        <v>213</v>
      </c>
      <c r="B144" t="s">
        <v>1523</v>
      </c>
      <c r="C144" t="s">
        <v>171</v>
      </c>
      <c r="D144" t="s">
        <v>2040</v>
      </c>
      <c r="E144">
        <f>_xlfn.XLOOKUP(A:A,'COAPS 2020-10'!A:A,'COAPS 2020-10'!AP:AP)</f>
        <v>5</v>
      </c>
      <c r="F144">
        <v>5</v>
      </c>
      <c r="G144" s="74">
        <f t="shared" si="4"/>
        <v>1</v>
      </c>
    </row>
    <row r="145" spans="1:7" x14ac:dyDescent="0.25">
      <c r="A145">
        <v>214</v>
      </c>
      <c r="B145" t="s">
        <v>1794</v>
      </c>
      <c r="C145" t="s">
        <v>330</v>
      </c>
      <c r="D145" t="s">
        <v>2138</v>
      </c>
      <c r="E145">
        <f>_xlfn.XLOOKUP(A:A,'COAPS 2020-10'!A:A,'COAPS 2020-10'!AP:AP)</f>
        <v>1</v>
      </c>
      <c r="F145">
        <v>0</v>
      </c>
      <c r="G145" s="74">
        <f t="shared" si="4"/>
        <v>0</v>
      </c>
    </row>
    <row r="146" spans="1:7" x14ac:dyDescent="0.25">
      <c r="A146">
        <v>215</v>
      </c>
      <c r="B146" t="s">
        <v>1857</v>
      </c>
      <c r="C146" t="s">
        <v>157</v>
      </c>
      <c r="D146" t="s">
        <v>2066</v>
      </c>
      <c r="E146">
        <f>_xlfn.XLOOKUP(A:A,'COAPS 2020-10'!A:A,'COAPS 2020-10'!AP:AP)</f>
        <v>7</v>
      </c>
      <c r="F146">
        <v>7</v>
      </c>
      <c r="G146" s="74">
        <f t="shared" si="4"/>
        <v>1</v>
      </c>
    </row>
    <row r="147" spans="1:7" x14ac:dyDescent="0.25">
      <c r="A147">
        <v>216</v>
      </c>
      <c r="B147" t="s">
        <v>1622</v>
      </c>
      <c r="C147" t="s">
        <v>127</v>
      </c>
      <c r="D147" t="s">
        <v>1667</v>
      </c>
      <c r="E147">
        <f>_xlfn.XLOOKUP(A:A,'COAPS 2020-10'!A:A,'COAPS 2020-10'!AP:AP)</f>
        <v>1</v>
      </c>
      <c r="F147">
        <v>1</v>
      </c>
      <c r="G147" s="74">
        <f t="shared" si="4"/>
        <v>1</v>
      </c>
    </row>
    <row r="148" spans="1:7" x14ac:dyDescent="0.25">
      <c r="A148">
        <v>217</v>
      </c>
      <c r="B148" t="s">
        <v>1702</v>
      </c>
      <c r="C148" t="s">
        <v>325</v>
      </c>
      <c r="D148" t="s">
        <v>2062</v>
      </c>
      <c r="E148">
        <f>_xlfn.XLOOKUP(A:A,'COAPS 2020-10'!A:A,'COAPS 2020-10'!AP:AP)</f>
        <v>4</v>
      </c>
      <c r="F148">
        <v>7</v>
      </c>
      <c r="G148" s="74">
        <f t="shared" si="4"/>
        <v>1.75</v>
      </c>
    </row>
    <row r="149" spans="1:7" x14ac:dyDescent="0.25">
      <c r="A149">
        <v>218</v>
      </c>
      <c r="B149" t="s">
        <v>1622</v>
      </c>
      <c r="C149" t="s">
        <v>127</v>
      </c>
      <c r="D149" t="s">
        <v>1663</v>
      </c>
      <c r="E149">
        <f>_xlfn.XLOOKUP(A:A,'COAPS 2020-10'!A:A,'COAPS 2020-10'!AP:AP)</f>
        <v>1</v>
      </c>
      <c r="F149">
        <v>1</v>
      </c>
      <c r="G149" s="74">
        <f t="shared" si="4"/>
        <v>1</v>
      </c>
    </row>
    <row r="150" spans="1:7" x14ac:dyDescent="0.25">
      <c r="A150">
        <v>219</v>
      </c>
      <c r="B150" t="s">
        <v>1523</v>
      </c>
      <c r="C150" t="s">
        <v>1524</v>
      </c>
      <c r="D150" t="s">
        <v>2081</v>
      </c>
      <c r="E150">
        <f>_xlfn.XLOOKUP(A:A,'COAPS 2020-10'!A:A,'COAPS 2020-10'!AP:AP)</f>
        <v>4</v>
      </c>
      <c r="F150">
        <v>4</v>
      </c>
      <c r="G150" s="74">
        <f t="shared" si="4"/>
        <v>1</v>
      </c>
    </row>
    <row r="151" spans="1:7" x14ac:dyDescent="0.25">
      <c r="A151">
        <v>222</v>
      </c>
      <c r="B151" t="s">
        <v>1929</v>
      </c>
      <c r="C151" t="s">
        <v>136</v>
      </c>
      <c r="D151" t="s">
        <v>2093</v>
      </c>
      <c r="E151">
        <f>_xlfn.XLOOKUP(A:A,'COAPS 2020-10'!A:A,'COAPS 2020-10'!AP:AP)</f>
        <v>5</v>
      </c>
      <c r="F151">
        <v>0</v>
      </c>
      <c r="G151" s="74">
        <f t="shared" si="4"/>
        <v>0</v>
      </c>
    </row>
    <row r="152" spans="1:7" x14ac:dyDescent="0.25">
      <c r="A152">
        <v>223</v>
      </c>
      <c r="B152" t="s">
        <v>1523</v>
      </c>
      <c r="C152" t="s">
        <v>1549</v>
      </c>
      <c r="D152" t="s">
        <v>2039</v>
      </c>
      <c r="E152">
        <f>_xlfn.XLOOKUP(A:A,'COAPS 2020-10'!A:A,'COAPS 2020-10'!AP:AP)</f>
        <v>7</v>
      </c>
      <c r="F152">
        <v>7</v>
      </c>
      <c r="G152" s="74">
        <f t="shared" si="4"/>
        <v>1</v>
      </c>
    </row>
    <row r="153" spans="1:7" x14ac:dyDescent="0.25">
      <c r="A153">
        <v>225</v>
      </c>
      <c r="B153" t="s">
        <v>1794</v>
      </c>
      <c r="C153" t="s">
        <v>231</v>
      </c>
      <c r="D153" t="s">
        <v>2139</v>
      </c>
      <c r="E153">
        <f>_xlfn.XLOOKUP(A:A,'COAPS 2020-10'!A:A,'COAPS 2020-10'!AP:AP)</f>
        <v>6</v>
      </c>
      <c r="F153">
        <v>2</v>
      </c>
      <c r="G153" s="74">
        <f t="shared" si="4"/>
        <v>0.33333333333333331</v>
      </c>
    </row>
    <row r="154" spans="1:7" x14ac:dyDescent="0.25">
      <c r="A154">
        <v>226</v>
      </c>
      <c r="B154" t="s">
        <v>1857</v>
      </c>
      <c r="C154" t="s">
        <v>390</v>
      </c>
      <c r="D154" t="s">
        <v>2109</v>
      </c>
      <c r="E154">
        <f>_xlfn.XLOOKUP(A:A,'COAPS 2020-10'!A:A,'COAPS 2020-10'!AP:AP)</f>
        <v>7</v>
      </c>
      <c r="F154">
        <v>8</v>
      </c>
      <c r="G154" s="74">
        <f t="shared" si="4"/>
        <v>1.1428571428571428</v>
      </c>
    </row>
    <row r="155" spans="1:7" x14ac:dyDescent="0.25">
      <c r="A155">
        <v>227</v>
      </c>
      <c r="B155" t="s">
        <v>1857</v>
      </c>
      <c r="C155" t="s">
        <v>291</v>
      </c>
      <c r="D155" t="s">
        <v>2042</v>
      </c>
      <c r="E155">
        <f>_xlfn.XLOOKUP(A:A,'COAPS 2020-10'!A:A,'COAPS 2020-10'!AP:AP)</f>
        <v>3</v>
      </c>
      <c r="F155">
        <v>0</v>
      </c>
      <c r="G155" s="74">
        <f t="shared" si="4"/>
        <v>0</v>
      </c>
    </row>
    <row r="156" spans="1:7" x14ac:dyDescent="0.25">
      <c r="A156">
        <v>228</v>
      </c>
      <c r="B156" t="s">
        <v>1523</v>
      </c>
      <c r="C156" t="s">
        <v>709</v>
      </c>
      <c r="D156" t="s">
        <v>2041</v>
      </c>
      <c r="E156">
        <f>_xlfn.XLOOKUP(A:A,'COAPS 2020-10'!A:A,'COAPS 2020-10'!AP:AP)</f>
        <v>4</v>
      </c>
      <c r="F156">
        <v>4</v>
      </c>
      <c r="G156" s="74">
        <f t="shared" si="4"/>
        <v>1</v>
      </c>
    </row>
    <row r="157" spans="1:7" x14ac:dyDescent="0.25">
      <c r="A157">
        <v>229</v>
      </c>
      <c r="B157" t="s">
        <v>1523</v>
      </c>
      <c r="C157" t="s">
        <v>1524</v>
      </c>
      <c r="D157" t="s">
        <v>2107</v>
      </c>
      <c r="E157">
        <f>_xlfn.XLOOKUP(A:A,'COAPS 2020-10'!A:A,'COAPS 2020-10'!AP:AP)</f>
        <v>1</v>
      </c>
      <c r="F157">
        <v>0</v>
      </c>
      <c r="G157" s="74">
        <f t="shared" si="4"/>
        <v>0</v>
      </c>
    </row>
    <row r="158" spans="1:7" x14ac:dyDescent="0.25">
      <c r="A158">
        <v>230</v>
      </c>
      <c r="B158" t="s">
        <v>1857</v>
      </c>
      <c r="C158" t="s">
        <v>291</v>
      </c>
      <c r="D158" t="s">
        <v>1866</v>
      </c>
      <c r="E158">
        <f>_xlfn.XLOOKUP(A:A,'COAPS 2020-10'!A:A,'COAPS 2020-10'!AP:AP)</f>
        <v>2</v>
      </c>
      <c r="F158">
        <v>0</v>
      </c>
      <c r="G158" s="74">
        <f t="shared" si="4"/>
        <v>0</v>
      </c>
    </row>
    <row r="159" spans="1:7" x14ac:dyDescent="0.25">
      <c r="A159">
        <v>231</v>
      </c>
      <c r="B159" t="s">
        <v>1857</v>
      </c>
      <c r="C159" t="s">
        <v>291</v>
      </c>
      <c r="D159" t="s">
        <v>2108</v>
      </c>
      <c r="E159">
        <f>_xlfn.XLOOKUP(A:A,'COAPS 2020-10'!A:A,'COAPS 2020-10'!AP:AP)</f>
        <v>5</v>
      </c>
      <c r="F159">
        <v>0</v>
      </c>
      <c r="G159" s="74">
        <f t="shared" si="4"/>
        <v>0</v>
      </c>
    </row>
    <row r="160" spans="1:7" x14ac:dyDescent="0.25">
      <c r="A160">
        <v>233</v>
      </c>
      <c r="B160" t="s">
        <v>1857</v>
      </c>
      <c r="C160" t="s">
        <v>291</v>
      </c>
      <c r="D160" t="s">
        <v>2129</v>
      </c>
      <c r="E160">
        <f>_xlfn.XLOOKUP(A:A,'COAPS 2020-10'!A:A,'COAPS 2020-10'!AP:AP)</f>
        <v>1</v>
      </c>
      <c r="F160">
        <v>0</v>
      </c>
      <c r="G160" s="74">
        <f t="shared" si="4"/>
        <v>0</v>
      </c>
    </row>
    <row r="161" spans="1:7" x14ac:dyDescent="0.25">
      <c r="A161">
        <v>234</v>
      </c>
      <c r="B161" t="s">
        <v>1857</v>
      </c>
      <c r="C161" t="s">
        <v>291</v>
      </c>
      <c r="D161" t="s">
        <v>2140</v>
      </c>
      <c r="E161">
        <f>_xlfn.XLOOKUP(A:A,'COAPS 2020-10'!A:A,'COAPS 2020-10'!AP:AP)</f>
        <v>2</v>
      </c>
      <c r="F161">
        <v>0</v>
      </c>
      <c r="G161" s="74">
        <f t="shared" si="4"/>
        <v>0</v>
      </c>
    </row>
    <row r="162" spans="1:7" x14ac:dyDescent="0.25">
      <c r="A162">
        <v>236</v>
      </c>
      <c r="B162" t="s">
        <v>1857</v>
      </c>
      <c r="C162" t="s">
        <v>291</v>
      </c>
      <c r="D162" t="s">
        <v>1869</v>
      </c>
      <c r="E162">
        <f>_xlfn.XLOOKUP(A:A,'COAPS 2020-10'!A:A,'COAPS 2020-10'!AP:AP)</f>
        <v>2</v>
      </c>
      <c r="F162">
        <v>0</v>
      </c>
      <c r="G162" s="74">
        <f t="shared" ref="G162:G173" si="5">F162/E162</f>
        <v>0</v>
      </c>
    </row>
    <row r="163" spans="1:7" x14ac:dyDescent="0.25">
      <c r="A163">
        <v>237</v>
      </c>
      <c r="B163" t="s">
        <v>1857</v>
      </c>
      <c r="C163" t="s">
        <v>291</v>
      </c>
      <c r="D163" t="s">
        <v>2082</v>
      </c>
      <c r="E163">
        <f>_xlfn.XLOOKUP(A:A,'COAPS 2020-10'!A:A,'COAPS 2020-10'!AP:AP)</f>
        <v>7</v>
      </c>
      <c r="F163">
        <v>7</v>
      </c>
      <c r="G163" s="74">
        <f t="shared" si="5"/>
        <v>1</v>
      </c>
    </row>
    <row r="164" spans="1:7" x14ac:dyDescent="0.25">
      <c r="A164">
        <v>239</v>
      </c>
      <c r="B164" t="s">
        <v>1857</v>
      </c>
      <c r="C164" t="s">
        <v>157</v>
      </c>
      <c r="D164" t="s">
        <v>1895</v>
      </c>
      <c r="E164">
        <f>_xlfn.XLOOKUP(A:A,'COAPS 2020-10'!A:A,'COAPS 2020-10'!AP:AP)</f>
        <v>3</v>
      </c>
      <c r="F164">
        <v>0</v>
      </c>
      <c r="G164" s="74">
        <f t="shared" si="5"/>
        <v>0</v>
      </c>
    </row>
    <row r="165" spans="1:7" x14ac:dyDescent="0.25">
      <c r="A165">
        <v>501</v>
      </c>
      <c r="B165" t="s">
        <v>1929</v>
      </c>
      <c r="C165" t="s">
        <v>136</v>
      </c>
      <c r="D165" t="s">
        <v>1944</v>
      </c>
      <c r="E165">
        <f>_xlfn.XLOOKUP(A:A,'COAPS 2020-10'!A:A,'COAPS 2020-10'!AP:AP)</f>
        <v>0</v>
      </c>
      <c r="F165">
        <v>0</v>
      </c>
      <c r="G165" s="74" t="e">
        <f t="shared" si="5"/>
        <v>#DIV/0!</v>
      </c>
    </row>
    <row r="166" spans="1:7" x14ac:dyDescent="0.25">
      <c r="A166">
        <v>502</v>
      </c>
      <c r="B166" t="s">
        <v>1929</v>
      </c>
      <c r="C166" t="s">
        <v>136</v>
      </c>
      <c r="D166" t="s">
        <v>1948</v>
      </c>
      <c r="E166">
        <f>_xlfn.XLOOKUP(A:A,'COAPS 2020-10'!A:A,'COAPS 2020-10'!AP:AP)</f>
        <v>0</v>
      </c>
      <c r="F166">
        <v>0</v>
      </c>
      <c r="G166" s="74" t="e">
        <f t="shared" si="5"/>
        <v>#DIV/0!</v>
      </c>
    </row>
    <row r="167" spans="1:7" x14ac:dyDescent="0.25">
      <c r="A167">
        <v>503</v>
      </c>
      <c r="B167" t="s">
        <v>1929</v>
      </c>
      <c r="C167" t="s">
        <v>136</v>
      </c>
      <c r="D167" t="s">
        <v>1951</v>
      </c>
      <c r="E167">
        <f>_xlfn.XLOOKUP(A:A,'COAPS 2020-10'!A:A,'COAPS 2020-10'!AP:AP)</f>
        <v>0</v>
      </c>
      <c r="F167">
        <v>0</v>
      </c>
      <c r="G167" s="74" t="e">
        <f t="shared" si="5"/>
        <v>#DIV/0!</v>
      </c>
    </row>
    <row r="168" spans="1:7" x14ac:dyDescent="0.25">
      <c r="A168">
        <v>504</v>
      </c>
      <c r="B168" t="s">
        <v>1929</v>
      </c>
      <c r="C168" t="s">
        <v>120</v>
      </c>
      <c r="D168" t="s">
        <v>2130</v>
      </c>
      <c r="E168">
        <f>_xlfn.XLOOKUP(A:A,'COAPS 2020-10'!A:A,'COAPS 2020-10'!AP:AP)</f>
        <v>0</v>
      </c>
      <c r="F168">
        <v>0</v>
      </c>
      <c r="G168" s="74" t="e">
        <f t="shared" si="5"/>
        <v>#DIV/0!</v>
      </c>
    </row>
    <row r="169" spans="1:7" x14ac:dyDescent="0.25">
      <c r="A169">
        <v>505</v>
      </c>
      <c r="B169" t="s">
        <v>1622</v>
      </c>
      <c r="C169" t="s">
        <v>127</v>
      </c>
      <c r="D169" t="s">
        <v>1671</v>
      </c>
      <c r="E169">
        <f>_xlfn.XLOOKUP(A:A,'COAPS 2020-10'!A:A,'COAPS 2020-10'!AP:AP)</f>
        <v>0</v>
      </c>
      <c r="F169">
        <v>0</v>
      </c>
      <c r="G169" s="74" t="e">
        <f t="shared" si="5"/>
        <v>#DIV/0!</v>
      </c>
    </row>
    <row r="170" spans="1:7" x14ac:dyDescent="0.25">
      <c r="A170">
        <v>506</v>
      </c>
      <c r="B170" t="s">
        <v>1622</v>
      </c>
      <c r="C170" t="s">
        <v>127</v>
      </c>
      <c r="D170" t="s">
        <v>1674</v>
      </c>
      <c r="E170">
        <f>_xlfn.XLOOKUP(A:A,'COAPS 2020-10'!A:A,'COAPS 2020-10'!AP:AP)</f>
        <v>0</v>
      </c>
      <c r="F170">
        <v>0</v>
      </c>
      <c r="G170" s="74" t="e">
        <f t="shared" si="5"/>
        <v>#DIV/0!</v>
      </c>
    </row>
    <row r="171" spans="1:7" x14ac:dyDescent="0.25">
      <c r="A171">
        <v>507</v>
      </c>
      <c r="B171" t="s">
        <v>1622</v>
      </c>
      <c r="C171" t="s">
        <v>127</v>
      </c>
      <c r="D171" t="s">
        <v>1676</v>
      </c>
      <c r="E171">
        <f>_xlfn.XLOOKUP(A:A,'COAPS 2020-10'!A:A,'COAPS 2020-10'!AP:AP)</f>
        <v>0</v>
      </c>
      <c r="F171">
        <v>0</v>
      </c>
      <c r="G171" s="74" t="e">
        <f t="shared" si="5"/>
        <v>#DIV/0!</v>
      </c>
    </row>
    <row r="172" spans="1:7" x14ac:dyDescent="0.25">
      <c r="A172">
        <v>508</v>
      </c>
      <c r="B172" t="s">
        <v>1622</v>
      </c>
      <c r="C172" t="s">
        <v>127</v>
      </c>
      <c r="D172" t="s">
        <v>1677</v>
      </c>
      <c r="E172">
        <f>_xlfn.XLOOKUP(A:A,'COAPS 2020-10'!A:A,'COAPS 2020-10'!AP:AP)</f>
        <v>0</v>
      </c>
      <c r="F172">
        <v>0</v>
      </c>
      <c r="G172" s="74" t="e">
        <f t="shared" si="5"/>
        <v>#DIV/0!</v>
      </c>
    </row>
    <row r="173" spans="1:7" x14ac:dyDescent="0.25">
      <c r="A173">
        <v>509</v>
      </c>
      <c r="B173" t="s">
        <v>1568</v>
      </c>
      <c r="C173" t="s">
        <v>1617</v>
      </c>
      <c r="D173" t="s">
        <v>2044</v>
      </c>
      <c r="E173">
        <f>_xlfn.XLOOKUP(A:A,'COAPS 2020-10'!A:A,'COAPS 2020-10'!AP:AP)</f>
        <v>0</v>
      </c>
      <c r="F173">
        <v>0</v>
      </c>
      <c r="G173" s="74" t="e">
        <f t="shared" si="5"/>
        <v>#DIV/0!</v>
      </c>
    </row>
  </sheetData>
  <sortState xmlns:xlrd2="http://schemas.microsoft.com/office/spreadsheetml/2017/richdata2" ref="A2:G173">
    <sortCondition ref="A1:A173"/>
  </sortState>
  <conditionalFormatting sqref="G2:G173">
    <cfRule type="cellIs" dxfId="1" priority="1" operator="equal">
      <formula>"NÃO"</formula>
    </cfRule>
    <cfRule type="cellIs" dxfId="0" priority="2" operator="equal">
      <formula>"SIM"</formula>
    </cfRule>
  </conditionalFormatting>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96DB5-DAD7-4101-81EA-CCEF099EECA1}">
  <dimension ref="A1:G1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cols>
    <col min="2" max="2" width="10.42578125" bestFit="1" customWidth="1"/>
    <col min="3" max="3" width="18.85546875" bestFit="1" customWidth="1"/>
    <col min="4" max="4" width="50.28515625" customWidth="1"/>
    <col min="5" max="5" width="12.140625" bestFit="1" customWidth="1"/>
    <col min="7" max="7" width="12.85546875" bestFit="1" customWidth="1"/>
  </cols>
  <sheetData>
    <row r="1" spans="1:7" x14ac:dyDescent="0.25">
      <c r="A1" s="42" t="s">
        <v>32</v>
      </c>
      <c r="B1" s="42" t="s">
        <v>35</v>
      </c>
      <c r="C1" s="42" t="s">
        <v>2149</v>
      </c>
      <c r="D1" s="42" t="s">
        <v>34</v>
      </c>
      <c r="E1" s="42" t="s">
        <v>2290</v>
      </c>
      <c r="F1" s="42" t="s">
        <v>2289</v>
      </c>
      <c r="G1" s="42" t="s">
        <v>2291</v>
      </c>
    </row>
    <row r="2" spans="1:7" x14ac:dyDescent="0.25">
      <c r="A2" s="2">
        <v>40</v>
      </c>
      <c r="B2" t="str">
        <f>_xlfn.XLOOKUP($A:$A,UBS!$A:$A,UBS!B:B)</f>
        <v>Leste</v>
      </c>
      <c r="C2" t="str">
        <f>_xlfn.XLOOKUP($A:$A,UBS!$A:$A,UBS!C:C)</f>
        <v>Paranoá</v>
      </c>
      <c r="D2" t="str">
        <f>_xlfn.XLOOKUP($A:$A,UBS!$A:$A,UBS!D:D)</f>
        <v>Unidade Básica de Saúde 02 - Paranoá</v>
      </c>
      <c r="E2" s="69" t="s">
        <v>1</v>
      </c>
      <c r="F2" s="69" t="s">
        <v>1</v>
      </c>
      <c r="G2" s="69" t="s">
        <v>1</v>
      </c>
    </row>
    <row r="3" spans="1:7" x14ac:dyDescent="0.25">
      <c r="A3" s="2">
        <v>42</v>
      </c>
      <c r="B3" t="str">
        <f>_xlfn.XLOOKUP($A:$A,UBS!$A:$A,UBS!B:B)</f>
        <v>Leste</v>
      </c>
      <c r="C3" t="str">
        <f>_xlfn.XLOOKUP($A:$A,UBS!$A:$A,UBS!C:C)</f>
        <v>São Sebastião</v>
      </c>
      <c r="D3" t="str">
        <f>_xlfn.XLOOKUP($A:$A,UBS!$A:$A,UBS!D:D)</f>
        <v>Unidade Básica de Saúde 04 - São Sebastião</v>
      </c>
      <c r="E3" s="69" t="s">
        <v>1</v>
      </c>
      <c r="F3" s="69" t="s">
        <v>1</v>
      </c>
      <c r="G3" s="69" t="s">
        <v>1</v>
      </c>
    </row>
    <row r="4" spans="1:7" x14ac:dyDescent="0.25">
      <c r="A4" s="2">
        <v>43</v>
      </c>
      <c r="B4" t="str">
        <f>_xlfn.XLOOKUP($A:$A,UBS!$A:$A,UBS!B:B)</f>
        <v>Leste</v>
      </c>
      <c r="C4" t="str">
        <f>_xlfn.XLOOKUP($A:$A,UBS!$A:$A,UBS!C:C)</f>
        <v>São Sebastião</v>
      </c>
      <c r="D4" t="str">
        <f>_xlfn.XLOOKUP($A:$A,UBS!$A:$A,UBS!D:D)</f>
        <v>Unidade Básica de Saúde 02 - São Sebastião</v>
      </c>
      <c r="E4" s="69" t="s">
        <v>2</v>
      </c>
      <c r="F4" s="69" t="s">
        <v>2</v>
      </c>
      <c r="G4" s="69" t="s">
        <v>2</v>
      </c>
    </row>
    <row r="5" spans="1:7" x14ac:dyDescent="0.25">
      <c r="A5" s="2">
        <v>44</v>
      </c>
      <c r="B5" t="str">
        <f>_xlfn.XLOOKUP($A:$A,UBS!$A:$A,UBS!B:B)</f>
        <v>Leste</v>
      </c>
      <c r="C5" t="str">
        <f>_xlfn.XLOOKUP($A:$A,UBS!$A:$A,UBS!C:C)</f>
        <v>São Sebastião</v>
      </c>
      <c r="D5" t="str">
        <f>_xlfn.XLOOKUP($A:$A,UBS!$A:$A,UBS!D:D)</f>
        <v>Unidade Básica de Saúde 19 - São Sebastião</v>
      </c>
      <c r="E5" s="69" t="s">
        <v>2</v>
      </c>
      <c r="F5" s="69" t="s">
        <v>2</v>
      </c>
      <c r="G5" s="69" t="s">
        <v>2</v>
      </c>
    </row>
    <row r="6" spans="1:7" x14ac:dyDescent="0.25">
      <c r="A6" s="2">
        <v>45</v>
      </c>
      <c r="B6" t="str">
        <f>_xlfn.XLOOKUP($A:$A,UBS!$A:$A,UBS!B:B)</f>
        <v>Centro-Sul</v>
      </c>
      <c r="C6" t="str">
        <f>_xlfn.XLOOKUP($A:$A,UBS!$A:$A,UBS!C:C)</f>
        <v>SCIA/Estrutural</v>
      </c>
      <c r="D6" t="str">
        <f>_xlfn.XLOOKUP($A:$A,UBS!$A:$A,UBS!D:D)</f>
        <v>Unidade Básica de Saúde 02 - Estrutural</v>
      </c>
      <c r="E6" s="69" t="s">
        <v>2</v>
      </c>
      <c r="F6" s="69" t="s">
        <v>2</v>
      </c>
      <c r="G6" s="69" t="s">
        <v>2</v>
      </c>
    </row>
    <row r="7" spans="1:7" x14ac:dyDescent="0.25">
      <c r="A7" s="2">
        <v>46</v>
      </c>
      <c r="B7" t="str">
        <f>_xlfn.XLOOKUP($A:$A,UBS!$A:$A,UBS!B:B)</f>
        <v>Oeste</v>
      </c>
      <c r="C7" t="str">
        <f>_xlfn.XLOOKUP($A:$A,UBS!$A:$A,UBS!C:C)</f>
        <v>Ceilândia</v>
      </c>
      <c r="D7" t="str">
        <f>_xlfn.XLOOKUP($A:$A,UBS!$A:$A,UBS!D:D)</f>
        <v>Unidade Básica de Saúde 11 - Ceilândia</v>
      </c>
      <c r="E7" s="69" t="s">
        <v>2</v>
      </c>
      <c r="F7" s="69" t="s">
        <v>2</v>
      </c>
      <c r="G7" s="69" t="s">
        <v>2</v>
      </c>
    </row>
    <row r="8" spans="1:7" x14ac:dyDescent="0.25">
      <c r="A8" s="2">
        <v>47</v>
      </c>
      <c r="B8" t="str">
        <f>_xlfn.XLOOKUP($A:$A,UBS!$A:$A,UBS!B:B)</f>
        <v>Leste</v>
      </c>
      <c r="C8" t="str">
        <f>_xlfn.XLOOKUP($A:$A,UBS!$A:$A,UBS!C:C)</f>
        <v>São Sebastião</v>
      </c>
      <c r="D8" t="str">
        <f>_xlfn.XLOOKUP($A:$A,UBS!$A:$A,UBS!D:D)</f>
        <v>Unidade Básica de Saúde 03 - São Sebastião</v>
      </c>
      <c r="E8" s="69" t="s">
        <v>1</v>
      </c>
      <c r="F8" s="69" t="s">
        <v>2</v>
      </c>
      <c r="G8" s="69" t="s">
        <v>2</v>
      </c>
    </row>
    <row r="9" spans="1:7" x14ac:dyDescent="0.25">
      <c r="A9" s="2">
        <v>48</v>
      </c>
      <c r="B9" t="str">
        <f>_xlfn.XLOOKUP($A:$A,UBS!$A:$A,UBS!B:B)</f>
        <v>Oeste</v>
      </c>
      <c r="C9" t="str">
        <f>_xlfn.XLOOKUP($A:$A,UBS!$A:$A,UBS!C:C)</f>
        <v>Ceilândia</v>
      </c>
      <c r="D9" t="str">
        <f>_xlfn.XLOOKUP($A:$A,UBS!$A:$A,UBS!D:D)</f>
        <v>Unidade Básica de Saúde 18 - Ceilândia</v>
      </c>
      <c r="E9" s="69" t="s">
        <v>1</v>
      </c>
      <c r="F9" s="69" t="s">
        <v>1</v>
      </c>
      <c r="G9" s="69" t="s">
        <v>1</v>
      </c>
    </row>
    <row r="10" spans="1:7" x14ac:dyDescent="0.25">
      <c r="A10" s="2">
        <v>49</v>
      </c>
      <c r="B10" t="str">
        <f>_xlfn.XLOOKUP($A:$A,UBS!$A:$A,UBS!B:B)</f>
        <v>Leste</v>
      </c>
      <c r="C10" t="str">
        <f>_xlfn.XLOOKUP($A:$A,UBS!$A:$A,UBS!C:C)</f>
        <v>São Sebastião</v>
      </c>
      <c r="D10" t="str">
        <f>_xlfn.XLOOKUP($A:$A,UBS!$A:$A,UBS!D:D)</f>
        <v>Unidade Básica de Saúde 07 - São Sebastião</v>
      </c>
      <c r="E10" s="69" t="s">
        <v>2</v>
      </c>
      <c r="F10" s="69" t="s">
        <v>2</v>
      </c>
      <c r="G10" s="69" t="s">
        <v>2</v>
      </c>
    </row>
    <row r="11" spans="1:7" x14ac:dyDescent="0.25">
      <c r="A11" s="2">
        <v>50</v>
      </c>
      <c r="B11" t="str">
        <f>_xlfn.XLOOKUP($A:$A,UBS!$A:$A,UBS!B:B)</f>
        <v>Leste</v>
      </c>
      <c r="C11" t="str">
        <f>_xlfn.XLOOKUP($A:$A,UBS!$A:$A,UBS!C:C)</f>
        <v>Paranoá</v>
      </c>
      <c r="D11" t="str">
        <f>_xlfn.XLOOKUP($A:$A,UBS!$A:$A,UBS!D:D)</f>
        <v>Unidade Básica de Saúde 03 - Paranoá</v>
      </c>
      <c r="E11" s="69" t="s">
        <v>2</v>
      </c>
      <c r="F11" s="69" t="s">
        <v>2</v>
      </c>
      <c r="G11" s="69" t="s">
        <v>2</v>
      </c>
    </row>
    <row r="12" spans="1:7" x14ac:dyDescent="0.25">
      <c r="A12" s="2">
        <v>51</v>
      </c>
      <c r="B12" t="str">
        <f>_xlfn.XLOOKUP($A:$A,UBS!$A:$A,UBS!B:B)</f>
        <v>Sul</v>
      </c>
      <c r="C12" t="str">
        <f>_xlfn.XLOOKUP($A:$A,UBS!$A:$A,UBS!C:C)</f>
        <v>Gama</v>
      </c>
      <c r="D12" t="str">
        <f>_xlfn.XLOOKUP($A:$A,UBS!$A:$A,UBS!D:D)</f>
        <v>Unidade Básica de Saúde 03 - Gama</v>
      </c>
      <c r="E12" s="69" t="s">
        <v>2</v>
      </c>
      <c r="F12" s="69" t="s">
        <v>2</v>
      </c>
      <c r="G12" s="69" t="s">
        <v>2</v>
      </c>
    </row>
    <row r="13" spans="1:7" x14ac:dyDescent="0.25">
      <c r="A13" s="2">
        <v>52</v>
      </c>
      <c r="B13" t="str">
        <f>_xlfn.XLOOKUP($A:$A,UBS!$A:$A,UBS!B:B)</f>
        <v>Sudoeste</v>
      </c>
      <c r="C13" t="str">
        <f>_xlfn.XLOOKUP($A:$A,UBS!$A:$A,UBS!C:C)</f>
        <v>Águas Claras / Areal</v>
      </c>
      <c r="D13" t="str">
        <f>_xlfn.XLOOKUP($A:$A,UBS!$A:$A,UBS!D:D)</f>
        <v>Unidade Básica de Saúde 01 - Águas Claras</v>
      </c>
      <c r="E13" s="69" t="s">
        <v>2</v>
      </c>
      <c r="F13" s="69" t="s">
        <v>2</v>
      </c>
      <c r="G13" s="69" t="s">
        <v>2</v>
      </c>
    </row>
    <row r="14" spans="1:7" x14ac:dyDescent="0.25">
      <c r="A14" s="2">
        <v>53</v>
      </c>
      <c r="B14" t="str">
        <f>_xlfn.XLOOKUP($A:$A,UBS!$A:$A,UBS!B:B)</f>
        <v>Sudoeste</v>
      </c>
      <c r="C14" t="str">
        <f>_xlfn.XLOOKUP($A:$A,UBS!$A:$A,UBS!C:C)</f>
        <v>Samambaia</v>
      </c>
      <c r="D14" t="str">
        <f>_xlfn.XLOOKUP($A:$A,UBS!$A:$A,UBS!D:D)</f>
        <v>Unidade Básica de Saúde 03 - Samambaia</v>
      </c>
      <c r="E14" s="69" t="s">
        <v>2</v>
      </c>
      <c r="F14" s="69" t="s">
        <v>2</v>
      </c>
      <c r="G14" s="69" t="s">
        <v>2</v>
      </c>
    </row>
    <row r="15" spans="1:7" x14ac:dyDescent="0.25">
      <c r="A15" s="2">
        <v>54</v>
      </c>
      <c r="B15" t="str">
        <f>_xlfn.XLOOKUP($A:$A,UBS!$A:$A,UBS!B:B)</f>
        <v>Leste</v>
      </c>
      <c r="C15" t="str">
        <f>_xlfn.XLOOKUP($A:$A,UBS!$A:$A,UBS!C:C)</f>
        <v>São Sebastião</v>
      </c>
      <c r="D15" t="str">
        <f>_xlfn.XLOOKUP($A:$A,UBS!$A:$A,UBS!D:D)</f>
        <v>Unidade Básica de Saúde 05 - São Sebastião</v>
      </c>
      <c r="E15" s="69" t="s">
        <v>2</v>
      </c>
      <c r="F15" s="69" t="s">
        <v>2</v>
      </c>
      <c r="G15" s="69" t="s">
        <v>2</v>
      </c>
    </row>
    <row r="16" spans="1:7" x14ac:dyDescent="0.25">
      <c r="A16" s="2">
        <v>56</v>
      </c>
      <c r="B16" t="str">
        <f>_xlfn.XLOOKUP($A:$A,UBS!$A:$A,UBS!B:B)</f>
        <v>Sul</v>
      </c>
      <c r="C16" t="str">
        <f>_xlfn.XLOOKUP($A:$A,UBS!$A:$A,UBS!C:C)</f>
        <v>Santa Maria</v>
      </c>
      <c r="D16" t="str">
        <f>_xlfn.XLOOKUP($A:$A,UBS!$A:$A,UBS!D:D)</f>
        <v>Unidade Básica de Saúde 07 - Santa Maria</v>
      </c>
      <c r="E16" s="69" t="s">
        <v>2</v>
      </c>
      <c r="F16" s="69" t="s">
        <v>2</v>
      </c>
      <c r="G16" s="69" t="s">
        <v>2</v>
      </c>
    </row>
    <row r="17" spans="1:7" x14ac:dyDescent="0.25">
      <c r="A17" s="2">
        <v>57</v>
      </c>
      <c r="B17" t="str">
        <f>_xlfn.XLOOKUP($A:$A,UBS!$A:$A,UBS!B:B)</f>
        <v>Centro-Sul</v>
      </c>
      <c r="C17" t="str">
        <f>_xlfn.XLOOKUP($A:$A,UBS!$A:$A,UBS!C:C)</f>
        <v>Candangolândia</v>
      </c>
      <c r="D17" t="str">
        <f>_xlfn.XLOOKUP($A:$A,UBS!$A:$A,UBS!D:D)</f>
        <v>Unidade Básica de Saúde 01 - Candangolândia</v>
      </c>
      <c r="E17" s="69" t="s">
        <v>2</v>
      </c>
      <c r="F17" s="69" t="s">
        <v>2</v>
      </c>
      <c r="G17" s="69" t="s">
        <v>2</v>
      </c>
    </row>
    <row r="18" spans="1:7" x14ac:dyDescent="0.25">
      <c r="A18" s="2">
        <v>58</v>
      </c>
      <c r="B18" t="str">
        <f>_xlfn.XLOOKUP($A:$A,UBS!$A:$A,UBS!B:B)</f>
        <v>Norte</v>
      </c>
      <c r="C18" t="str">
        <f>_xlfn.XLOOKUP($A:$A,UBS!$A:$A,UBS!C:C)</f>
        <v>Sobradinho II</v>
      </c>
      <c r="D18" t="str">
        <f>_xlfn.XLOOKUP($A:$A,UBS!$A:$A,UBS!D:D)</f>
        <v>Unidade Básica de Saúde 03 - Sobradinho II</v>
      </c>
      <c r="E18" s="69" t="s">
        <v>2</v>
      </c>
      <c r="F18" s="69" t="s">
        <v>2</v>
      </c>
      <c r="G18" s="69" t="s">
        <v>2</v>
      </c>
    </row>
    <row r="19" spans="1:7" x14ac:dyDescent="0.25">
      <c r="A19" s="2">
        <v>59</v>
      </c>
      <c r="B19" t="str">
        <f>_xlfn.XLOOKUP($A:$A,UBS!$A:$A,UBS!B:B)</f>
        <v>Leste</v>
      </c>
      <c r="C19" t="str">
        <f>_xlfn.XLOOKUP($A:$A,UBS!$A:$A,UBS!C:C)</f>
        <v>Itapoã</v>
      </c>
      <c r="D19" t="str">
        <f>_xlfn.XLOOKUP($A:$A,UBS!$A:$A,UBS!D:D)</f>
        <v>Unidade Básica de Saúde 02 - Itapoã</v>
      </c>
      <c r="E19" s="69" t="s">
        <v>1</v>
      </c>
      <c r="F19" s="69" t="s">
        <v>1</v>
      </c>
      <c r="G19" s="69" t="s">
        <v>1</v>
      </c>
    </row>
    <row r="20" spans="1:7" x14ac:dyDescent="0.25">
      <c r="A20" s="2">
        <v>60</v>
      </c>
      <c r="B20" t="str">
        <f>_xlfn.XLOOKUP($A:$A,UBS!$A:$A,UBS!B:B)</f>
        <v>Centro-Sul</v>
      </c>
      <c r="C20" t="str">
        <f>_xlfn.XLOOKUP($A:$A,UBS!$A:$A,UBS!C:C)</f>
        <v>Guará</v>
      </c>
      <c r="D20" t="str">
        <f>_xlfn.XLOOKUP($A:$A,UBS!$A:$A,UBS!D:D)</f>
        <v>Unidade Básica de Saúde 02 - Guará</v>
      </c>
      <c r="E20" s="69" t="s">
        <v>2</v>
      </c>
      <c r="F20" s="69" t="s">
        <v>2</v>
      </c>
      <c r="G20" s="69" t="s">
        <v>2</v>
      </c>
    </row>
    <row r="21" spans="1:7" x14ac:dyDescent="0.25">
      <c r="A21" s="2">
        <v>61</v>
      </c>
      <c r="B21" t="str">
        <f>_xlfn.XLOOKUP($A:$A,UBS!$A:$A,UBS!B:B)</f>
        <v>Central</v>
      </c>
      <c r="C21" t="str">
        <f>_xlfn.XLOOKUP($A:$A,UBS!$A:$A,UBS!C:C)</f>
        <v>Varjão</v>
      </c>
      <c r="D21" t="str">
        <f>_xlfn.XLOOKUP($A:$A,UBS!$A:$A,UBS!D:D)</f>
        <v>Unidade Básica de Saúde 01 - Varjão</v>
      </c>
      <c r="E21" s="69" t="s">
        <v>2</v>
      </c>
      <c r="F21" s="69" t="s">
        <v>2</v>
      </c>
      <c r="G21" s="69" t="s">
        <v>2</v>
      </c>
    </row>
    <row r="22" spans="1:7" x14ac:dyDescent="0.25">
      <c r="A22" s="2">
        <v>62</v>
      </c>
      <c r="B22" t="str">
        <f>_xlfn.XLOOKUP($A:$A,UBS!$A:$A,UBS!B:B)</f>
        <v>Sudoeste</v>
      </c>
      <c r="C22" t="str">
        <f>_xlfn.XLOOKUP($A:$A,UBS!$A:$A,UBS!C:C)</f>
        <v>Recanto das Emas</v>
      </c>
      <c r="D22" t="str">
        <f>_xlfn.XLOOKUP($A:$A,UBS!$A:$A,UBS!D:D)</f>
        <v>Unidade Básica de Saúde 02 - Recanto das Emas</v>
      </c>
      <c r="E22" s="69" t="s">
        <v>2</v>
      </c>
      <c r="F22" s="69" t="s">
        <v>2</v>
      </c>
      <c r="G22" s="69" t="s">
        <v>2</v>
      </c>
    </row>
    <row r="23" spans="1:7" x14ac:dyDescent="0.25">
      <c r="A23" s="2">
        <v>63</v>
      </c>
      <c r="B23" t="str">
        <f>_xlfn.XLOOKUP($A:$A,UBS!$A:$A,UBS!B:B)</f>
        <v>Oeste</v>
      </c>
      <c r="C23" t="str">
        <f>_xlfn.XLOOKUP($A:$A,UBS!$A:$A,UBS!C:C)</f>
        <v>Ceilândia</v>
      </c>
      <c r="D23" t="str">
        <f>_xlfn.XLOOKUP($A:$A,UBS!$A:$A,UBS!D:D)</f>
        <v>Unidade Básica de Saúde 12 - Ceilândia</v>
      </c>
      <c r="E23" s="69" t="s">
        <v>2</v>
      </c>
      <c r="F23" s="69" t="s">
        <v>2</v>
      </c>
      <c r="G23" s="69" t="s">
        <v>2</v>
      </c>
    </row>
    <row r="24" spans="1:7" x14ac:dyDescent="0.25">
      <c r="A24" s="2">
        <v>64</v>
      </c>
      <c r="B24" t="str">
        <f>_xlfn.XLOOKUP($A:$A,UBS!$A:$A,UBS!B:B)</f>
        <v>Sul</v>
      </c>
      <c r="C24" t="str">
        <f>_xlfn.XLOOKUP($A:$A,UBS!$A:$A,UBS!C:C)</f>
        <v>Gama</v>
      </c>
      <c r="D24" t="str">
        <f>_xlfn.XLOOKUP($A:$A,UBS!$A:$A,UBS!D:D)</f>
        <v>Unidade Básica de Saúde 05 - Gama</v>
      </c>
      <c r="E24" s="69" t="s">
        <v>2</v>
      </c>
      <c r="F24" s="69" t="s">
        <v>2</v>
      </c>
      <c r="G24" s="69" t="s">
        <v>2</v>
      </c>
    </row>
    <row r="25" spans="1:7" x14ac:dyDescent="0.25">
      <c r="A25" s="2">
        <v>65</v>
      </c>
      <c r="B25" t="str">
        <f>_xlfn.XLOOKUP($A:$A,UBS!$A:$A,UBS!B:B)</f>
        <v>Norte</v>
      </c>
      <c r="C25" t="str">
        <f>_xlfn.XLOOKUP($A:$A,UBS!$A:$A,UBS!C:C)</f>
        <v>Fercal</v>
      </c>
      <c r="D25" t="str">
        <f>_xlfn.XLOOKUP($A:$A,UBS!$A:$A,UBS!D:D)</f>
        <v>Unidade Básica de Saúde 03 - Fercal</v>
      </c>
      <c r="E25" s="69" t="s">
        <v>2</v>
      </c>
      <c r="F25" s="69" t="s">
        <v>2</v>
      </c>
      <c r="G25" s="69" t="s">
        <v>2</v>
      </c>
    </row>
    <row r="26" spans="1:7" x14ac:dyDescent="0.25">
      <c r="A26" s="2">
        <v>66</v>
      </c>
      <c r="B26" t="str">
        <f>_xlfn.XLOOKUP($A:$A,UBS!$A:$A,UBS!B:B)</f>
        <v>Centro-Sul</v>
      </c>
      <c r="C26" t="str">
        <f>_xlfn.XLOOKUP($A:$A,UBS!$A:$A,UBS!C:C)</f>
        <v>SCIA/Estrutural</v>
      </c>
      <c r="D26" t="str">
        <f>_xlfn.XLOOKUP($A:$A,UBS!$A:$A,UBS!D:D)</f>
        <v>Unidade Básica de Saúde 01 - Estrutural</v>
      </c>
      <c r="E26" s="69" t="s">
        <v>2</v>
      </c>
      <c r="F26" s="69" t="s">
        <v>2</v>
      </c>
      <c r="G26" s="69" t="s">
        <v>2</v>
      </c>
    </row>
    <row r="27" spans="1:7" x14ac:dyDescent="0.25">
      <c r="A27" s="2">
        <v>68</v>
      </c>
      <c r="B27" t="str">
        <f>_xlfn.XLOOKUP($A:$A,UBS!$A:$A,UBS!B:B)</f>
        <v>Centro-Sul</v>
      </c>
      <c r="C27" t="str">
        <f>_xlfn.XLOOKUP($A:$A,UBS!$A:$A,UBS!C:C)</f>
        <v>Riacho Fundo II</v>
      </c>
      <c r="D27" t="str">
        <f>_xlfn.XLOOKUP($A:$A,UBS!$A:$A,UBS!D:D)</f>
        <v>Unidade Básica de Saúde 01 - Riacho Fundo II</v>
      </c>
      <c r="E27" s="69" t="s">
        <v>2</v>
      </c>
      <c r="F27" s="69" t="s">
        <v>2</v>
      </c>
      <c r="G27" s="69" t="s">
        <v>2</v>
      </c>
    </row>
    <row r="28" spans="1:7" x14ac:dyDescent="0.25">
      <c r="A28" s="2">
        <v>69</v>
      </c>
      <c r="B28" t="str">
        <f>_xlfn.XLOOKUP($A:$A,UBS!$A:$A,UBS!B:B)</f>
        <v>Leste</v>
      </c>
      <c r="C28" t="str">
        <f>_xlfn.XLOOKUP($A:$A,UBS!$A:$A,UBS!C:C)</f>
        <v>Itapoã</v>
      </c>
      <c r="D28" t="str">
        <f>_xlfn.XLOOKUP($A:$A,UBS!$A:$A,UBS!D:D)</f>
        <v>Unidade Básica de Saúde 03 - Itapoã</v>
      </c>
      <c r="E28" s="69" t="s">
        <v>1</v>
      </c>
      <c r="F28" s="69" t="s">
        <v>1</v>
      </c>
      <c r="G28" s="69" t="s">
        <v>1</v>
      </c>
    </row>
    <row r="29" spans="1:7" x14ac:dyDescent="0.25">
      <c r="A29" s="2">
        <v>70</v>
      </c>
      <c r="B29" t="str">
        <f>_xlfn.XLOOKUP($A:$A,UBS!$A:$A,UBS!B:B)</f>
        <v>Norte</v>
      </c>
      <c r="C29" t="str">
        <f>_xlfn.XLOOKUP($A:$A,UBS!$A:$A,UBS!C:C)</f>
        <v>Fercal</v>
      </c>
      <c r="D29" t="str">
        <f>_xlfn.XLOOKUP($A:$A,UBS!$A:$A,UBS!D:D)</f>
        <v>Unidade Básica de Saúde 01 - Fercal</v>
      </c>
      <c r="E29" s="69" t="s">
        <v>2</v>
      </c>
      <c r="F29" s="69" t="s">
        <v>2</v>
      </c>
      <c r="G29" s="69" t="s">
        <v>2</v>
      </c>
    </row>
    <row r="30" spans="1:7" x14ac:dyDescent="0.25">
      <c r="A30" s="2">
        <v>71</v>
      </c>
      <c r="B30" t="str">
        <f>_xlfn.XLOOKUP($A:$A,UBS!$A:$A,UBS!B:B)</f>
        <v>Norte</v>
      </c>
      <c r="C30" t="str">
        <f>_xlfn.XLOOKUP($A:$A,UBS!$A:$A,UBS!C:C)</f>
        <v>Planaltina</v>
      </c>
      <c r="D30" t="str">
        <f>_xlfn.XLOOKUP($A:$A,UBS!$A:$A,UBS!D:D)</f>
        <v>Unidade Básica de Saúde 05 - Planaltina</v>
      </c>
      <c r="E30" s="69" t="s">
        <v>2</v>
      </c>
      <c r="F30" s="69" t="s">
        <v>2</v>
      </c>
      <c r="G30" s="69" t="s">
        <v>2</v>
      </c>
    </row>
    <row r="31" spans="1:7" x14ac:dyDescent="0.25">
      <c r="A31" s="2">
        <v>72</v>
      </c>
      <c r="B31" t="str">
        <f>_xlfn.XLOOKUP($A:$A,UBS!$A:$A,UBS!B:B)</f>
        <v>Oeste</v>
      </c>
      <c r="C31" t="str">
        <f>_xlfn.XLOOKUP($A:$A,UBS!$A:$A,UBS!C:C)</f>
        <v>Brazlândia</v>
      </c>
      <c r="D31" t="str">
        <f>_xlfn.XLOOKUP($A:$A,UBS!$A:$A,UBS!D:D)</f>
        <v>Unidade Básica de Saúde 01 - Brazlândia</v>
      </c>
      <c r="E31" s="69" t="s">
        <v>2</v>
      </c>
      <c r="F31" s="69" t="s">
        <v>2</v>
      </c>
      <c r="G31" s="69" t="s">
        <v>2</v>
      </c>
    </row>
    <row r="32" spans="1:7" x14ac:dyDescent="0.25">
      <c r="A32" s="2">
        <v>73</v>
      </c>
      <c r="B32" t="str">
        <f>_xlfn.XLOOKUP($A:$A,UBS!$A:$A,UBS!B:B)</f>
        <v>Norte</v>
      </c>
      <c r="C32" t="str">
        <f>_xlfn.XLOOKUP($A:$A,UBS!$A:$A,UBS!C:C)</f>
        <v>Sobradinho</v>
      </c>
      <c r="D32" t="str">
        <f>_xlfn.XLOOKUP($A:$A,UBS!$A:$A,UBS!D:D)</f>
        <v>Unidade Básica de Saúde 03 - Sobradinho</v>
      </c>
      <c r="E32" s="69" t="s">
        <v>2</v>
      </c>
      <c r="F32" s="69" t="s">
        <v>2</v>
      </c>
      <c r="G32" s="69" t="s">
        <v>2</v>
      </c>
    </row>
    <row r="33" spans="1:7" x14ac:dyDescent="0.25">
      <c r="A33" s="2">
        <v>74</v>
      </c>
      <c r="B33" t="str">
        <f>_xlfn.XLOOKUP($A:$A,UBS!$A:$A,UBS!B:B)</f>
        <v>Norte</v>
      </c>
      <c r="C33" t="str">
        <f>_xlfn.XLOOKUP($A:$A,UBS!$A:$A,UBS!C:C)</f>
        <v>Planaltina</v>
      </c>
      <c r="D33" t="str">
        <f>_xlfn.XLOOKUP($A:$A,UBS!$A:$A,UBS!D:D)</f>
        <v>Unidade Básica de Saúde 03 - Planaltina</v>
      </c>
      <c r="E33" s="69" t="s">
        <v>2</v>
      </c>
      <c r="F33" s="69" t="s">
        <v>2</v>
      </c>
      <c r="G33" s="69" t="s">
        <v>2</v>
      </c>
    </row>
    <row r="34" spans="1:7" x14ac:dyDescent="0.25">
      <c r="A34" s="2">
        <v>75</v>
      </c>
      <c r="B34" t="str">
        <f>_xlfn.XLOOKUP($A:$A,UBS!$A:$A,UBS!B:B)</f>
        <v>Centro-Sul</v>
      </c>
      <c r="C34" t="str">
        <f>_xlfn.XLOOKUP($A:$A,UBS!$A:$A,UBS!C:C)</f>
        <v>Riacho Fundo I</v>
      </c>
      <c r="D34" t="str">
        <f>_xlfn.XLOOKUP($A:$A,UBS!$A:$A,UBS!D:D)</f>
        <v>Unidade Básica de Saúde 01 - Riacho Fundo I</v>
      </c>
      <c r="E34" s="69" t="s">
        <v>2</v>
      </c>
      <c r="F34" s="69" t="s">
        <v>2</v>
      </c>
      <c r="G34" s="69" t="s">
        <v>2</v>
      </c>
    </row>
    <row r="35" spans="1:7" x14ac:dyDescent="0.25">
      <c r="A35" s="2">
        <v>76</v>
      </c>
      <c r="B35" t="str">
        <f>_xlfn.XLOOKUP($A:$A,UBS!$A:$A,UBS!B:B)</f>
        <v>Oeste</v>
      </c>
      <c r="C35" t="str">
        <f>_xlfn.XLOOKUP($A:$A,UBS!$A:$A,UBS!C:C)</f>
        <v>Brazlândia</v>
      </c>
      <c r="D35" t="str">
        <f>_xlfn.XLOOKUP($A:$A,UBS!$A:$A,UBS!D:D)</f>
        <v>Unidade Básica de Saúde 02 - Brazlândia</v>
      </c>
      <c r="E35" s="69" t="s">
        <v>2</v>
      </c>
      <c r="F35" s="69" t="s">
        <v>1</v>
      </c>
      <c r="G35" s="69" t="s">
        <v>2</v>
      </c>
    </row>
    <row r="36" spans="1:7" x14ac:dyDescent="0.25">
      <c r="A36" s="2">
        <v>77</v>
      </c>
      <c r="B36" t="str">
        <f>_xlfn.XLOOKUP($A:$A,UBS!$A:$A,UBS!B:B)</f>
        <v>Oeste</v>
      </c>
      <c r="C36" t="str">
        <f>_xlfn.XLOOKUP($A:$A,UBS!$A:$A,UBS!C:C)</f>
        <v>Ceilândia</v>
      </c>
      <c r="D36" t="str">
        <f>_xlfn.XLOOKUP($A:$A,UBS!$A:$A,UBS!D:D)</f>
        <v>Unidade Básica de Saúde 13 - Ceilândia</v>
      </c>
      <c r="E36" s="69" t="s">
        <v>1</v>
      </c>
      <c r="F36" s="69" t="s">
        <v>1</v>
      </c>
      <c r="G36" s="69" t="s">
        <v>1</v>
      </c>
    </row>
    <row r="37" spans="1:7" x14ac:dyDescent="0.25">
      <c r="A37" s="2">
        <v>78</v>
      </c>
      <c r="B37" t="str">
        <f>_xlfn.XLOOKUP($A:$A,UBS!$A:$A,UBS!B:B)</f>
        <v>Leste</v>
      </c>
      <c r="C37" t="str">
        <f>_xlfn.XLOOKUP($A:$A,UBS!$A:$A,UBS!C:C)</f>
        <v>São Sebastião</v>
      </c>
      <c r="D37" t="str">
        <f>_xlfn.XLOOKUP($A:$A,UBS!$A:$A,UBS!D:D)</f>
        <v>Unidade Básica de Saúde 06 - São Sebastião</v>
      </c>
      <c r="E37" s="69" t="s">
        <v>2</v>
      </c>
      <c r="F37" s="69" t="s">
        <v>2</v>
      </c>
      <c r="G37" s="69" t="s">
        <v>2</v>
      </c>
    </row>
    <row r="38" spans="1:7" x14ac:dyDescent="0.25">
      <c r="A38" s="2">
        <v>80</v>
      </c>
      <c r="B38" t="str">
        <f>_xlfn.XLOOKUP($A:$A,UBS!$A:$A,UBS!B:B)</f>
        <v>Centro-Sul</v>
      </c>
      <c r="C38" t="str">
        <f>_xlfn.XLOOKUP($A:$A,UBS!$A:$A,UBS!C:C)</f>
        <v>Riacho Fundo II</v>
      </c>
      <c r="D38" t="str">
        <f>_xlfn.XLOOKUP($A:$A,UBS!$A:$A,UBS!D:D)</f>
        <v>Unidade Básica de Saúde 03 - Riacho Fundo II</v>
      </c>
      <c r="E38" s="69" t="s">
        <v>1</v>
      </c>
      <c r="F38" s="69" t="s">
        <v>1</v>
      </c>
      <c r="G38" s="69" t="s">
        <v>1</v>
      </c>
    </row>
    <row r="39" spans="1:7" x14ac:dyDescent="0.25">
      <c r="A39" s="2">
        <v>81</v>
      </c>
      <c r="B39" t="str">
        <f>_xlfn.XLOOKUP($A:$A,UBS!$A:$A,UBS!B:B)</f>
        <v>Sudoeste</v>
      </c>
      <c r="C39" t="str">
        <f>_xlfn.XLOOKUP($A:$A,UBS!$A:$A,UBS!C:C)</f>
        <v>Recanto das Emas</v>
      </c>
      <c r="D39" t="str">
        <f>_xlfn.XLOOKUP($A:$A,UBS!$A:$A,UBS!D:D)</f>
        <v>Unidade Básica de Saúde 04 - Recanto das Emas</v>
      </c>
      <c r="E39" s="69" t="s">
        <v>2</v>
      </c>
      <c r="F39" s="69" t="s">
        <v>2</v>
      </c>
      <c r="G39" s="69" t="s">
        <v>2</v>
      </c>
    </row>
    <row r="40" spans="1:7" x14ac:dyDescent="0.25">
      <c r="A40" s="2">
        <v>82</v>
      </c>
      <c r="B40" t="str">
        <f>_xlfn.XLOOKUP($A:$A,UBS!$A:$A,UBS!B:B)</f>
        <v>Sudoeste</v>
      </c>
      <c r="C40" t="str">
        <f>_xlfn.XLOOKUP($A:$A,UBS!$A:$A,UBS!C:C)</f>
        <v>Águas Claras / Areal</v>
      </c>
      <c r="D40" t="str">
        <f>_xlfn.XLOOKUP($A:$A,UBS!$A:$A,UBS!D:D)</f>
        <v>Unidade Básica de Saúde 02 - Águas Claras</v>
      </c>
      <c r="E40" s="69" t="s">
        <v>2</v>
      </c>
      <c r="F40" s="69" t="s">
        <v>2</v>
      </c>
      <c r="G40" s="69" t="s">
        <v>2</v>
      </c>
    </row>
    <row r="41" spans="1:7" x14ac:dyDescent="0.25">
      <c r="A41" s="2">
        <v>83</v>
      </c>
      <c r="B41" t="str">
        <f>_xlfn.XLOOKUP($A:$A,UBS!$A:$A,UBS!B:B)</f>
        <v>Leste</v>
      </c>
      <c r="C41" t="str">
        <f>_xlfn.XLOOKUP($A:$A,UBS!$A:$A,UBS!C:C)</f>
        <v>São Sebastião</v>
      </c>
      <c r="D41" t="str">
        <f>_xlfn.XLOOKUP($A:$A,UBS!$A:$A,UBS!D:D)</f>
        <v>Unidade Básica de Saúde 01 - São Sebastião</v>
      </c>
      <c r="E41" s="69" t="s">
        <v>2</v>
      </c>
      <c r="F41" s="69" t="s">
        <v>2</v>
      </c>
      <c r="G41" s="69" t="s">
        <v>2</v>
      </c>
    </row>
    <row r="42" spans="1:7" x14ac:dyDescent="0.25">
      <c r="A42" s="2">
        <v>84</v>
      </c>
      <c r="B42" t="str">
        <f>_xlfn.XLOOKUP($A:$A,UBS!$A:$A,UBS!B:B)</f>
        <v>Sul</v>
      </c>
      <c r="C42" t="str">
        <f>_xlfn.XLOOKUP($A:$A,UBS!$A:$A,UBS!C:C)</f>
        <v>Gama</v>
      </c>
      <c r="D42" t="str">
        <f>_xlfn.XLOOKUP($A:$A,UBS!$A:$A,UBS!D:D)</f>
        <v>Unidade Básica de Saúde 07 - Gama</v>
      </c>
      <c r="E42" s="69" t="s">
        <v>1</v>
      </c>
      <c r="F42" s="69" t="s">
        <v>1</v>
      </c>
      <c r="G42" s="69" t="s">
        <v>1</v>
      </c>
    </row>
    <row r="43" spans="1:7" x14ac:dyDescent="0.25">
      <c r="A43" s="2">
        <v>86</v>
      </c>
      <c r="B43" t="str">
        <f>_xlfn.XLOOKUP($A:$A,UBS!$A:$A,UBS!B:B)</f>
        <v>Leste</v>
      </c>
      <c r="C43" t="str">
        <f>_xlfn.XLOOKUP($A:$A,UBS!$A:$A,UBS!C:C)</f>
        <v>Itapoã</v>
      </c>
      <c r="D43" t="str">
        <f>_xlfn.XLOOKUP($A:$A,UBS!$A:$A,UBS!D:D)</f>
        <v>Unidade Básica de Saúde 01 - Itapoã</v>
      </c>
      <c r="E43" s="69" t="s">
        <v>1</v>
      </c>
      <c r="F43" s="69" t="s">
        <v>1</v>
      </c>
      <c r="G43" s="69" t="s">
        <v>1</v>
      </c>
    </row>
    <row r="44" spans="1:7" x14ac:dyDescent="0.25">
      <c r="A44" s="2">
        <v>87</v>
      </c>
      <c r="B44" t="str">
        <f>_xlfn.XLOOKUP($A:$A,UBS!$A:$A,UBS!B:B)</f>
        <v>Sudoeste</v>
      </c>
      <c r="C44" t="str">
        <f>_xlfn.XLOOKUP($A:$A,UBS!$A:$A,UBS!C:C)</f>
        <v>Samambaia</v>
      </c>
      <c r="D44" t="str">
        <f>_xlfn.XLOOKUP($A:$A,UBS!$A:$A,UBS!D:D)</f>
        <v>Unidade Básica de Saúde 10 - Samambaia</v>
      </c>
      <c r="E44" s="69" t="s">
        <v>1</v>
      </c>
      <c r="F44" s="69" t="s">
        <v>1</v>
      </c>
      <c r="G44" s="69" t="s">
        <v>1</v>
      </c>
    </row>
    <row r="45" spans="1:7" x14ac:dyDescent="0.25">
      <c r="A45" s="2">
        <v>88</v>
      </c>
      <c r="B45" t="str">
        <f>_xlfn.XLOOKUP($A:$A,UBS!$A:$A,UBS!B:B)</f>
        <v>Centro-Sul</v>
      </c>
      <c r="C45" t="str">
        <f>_xlfn.XLOOKUP($A:$A,UBS!$A:$A,UBS!C:C)</f>
        <v>Riacho Fundo II</v>
      </c>
      <c r="D45" t="str">
        <f>_xlfn.XLOOKUP($A:$A,UBS!$A:$A,UBS!D:D)</f>
        <v>Unidade Básica de Saúde 04 - Riacho Fundo II</v>
      </c>
      <c r="E45" s="69" t="s">
        <v>2</v>
      </c>
      <c r="F45" s="69" t="s">
        <v>2</v>
      </c>
      <c r="G45" s="69" t="s">
        <v>2</v>
      </c>
    </row>
    <row r="46" spans="1:7" x14ac:dyDescent="0.25">
      <c r="A46" s="2">
        <v>89</v>
      </c>
      <c r="B46" t="str">
        <f>_xlfn.XLOOKUP($A:$A,UBS!$A:$A,UBS!B:B)</f>
        <v>Sudoeste</v>
      </c>
      <c r="C46" t="str">
        <f>_xlfn.XLOOKUP($A:$A,UBS!$A:$A,UBS!C:C)</f>
        <v>Taguatinga</v>
      </c>
      <c r="D46" t="str">
        <f>_xlfn.XLOOKUP($A:$A,UBS!$A:$A,UBS!D:D)</f>
        <v>Unidade Básica de Saúde 06 - Taguatinga</v>
      </c>
      <c r="E46" s="69" t="s">
        <v>2</v>
      </c>
      <c r="F46" s="69" t="s">
        <v>2</v>
      </c>
      <c r="G46" s="69" t="s">
        <v>2</v>
      </c>
    </row>
    <row r="47" spans="1:7" x14ac:dyDescent="0.25">
      <c r="A47" s="2">
        <v>90</v>
      </c>
      <c r="B47" t="str">
        <f>_xlfn.XLOOKUP($A:$A,UBS!$A:$A,UBS!B:B)</f>
        <v>Leste</v>
      </c>
      <c r="C47" t="str">
        <f>_xlfn.XLOOKUP($A:$A,UBS!$A:$A,UBS!C:C)</f>
        <v>Paranoá</v>
      </c>
      <c r="D47" t="str">
        <f>_xlfn.XLOOKUP($A:$A,UBS!$A:$A,UBS!D:D)</f>
        <v>Unidade Básica de Saúde 06 - Paranoá</v>
      </c>
      <c r="E47" s="69" t="s">
        <v>2</v>
      </c>
      <c r="F47" s="69" t="s">
        <v>2</v>
      </c>
      <c r="G47" s="69" t="s">
        <v>2</v>
      </c>
    </row>
    <row r="48" spans="1:7" x14ac:dyDescent="0.25">
      <c r="A48" s="2">
        <v>91</v>
      </c>
      <c r="B48" t="str">
        <f>_xlfn.XLOOKUP($A:$A,UBS!$A:$A,UBS!B:B)</f>
        <v>Centro-Sul</v>
      </c>
      <c r="C48" t="str">
        <f>_xlfn.XLOOKUP($A:$A,UBS!$A:$A,UBS!C:C)</f>
        <v>Riacho Fundo II</v>
      </c>
      <c r="D48" t="str">
        <f>_xlfn.XLOOKUP($A:$A,UBS!$A:$A,UBS!D:D)</f>
        <v>Unidade Básica de Saúde 05 - Riacho Fundo II</v>
      </c>
      <c r="E48" s="69" t="s">
        <v>2</v>
      </c>
      <c r="F48" s="69" t="s">
        <v>2</v>
      </c>
      <c r="G48" s="69" t="s">
        <v>2</v>
      </c>
    </row>
    <row r="49" spans="1:7" x14ac:dyDescent="0.25">
      <c r="A49" s="2">
        <v>92</v>
      </c>
      <c r="B49" t="str">
        <f>_xlfn.XLOOKUP($A:$A,UBS!$A:$A,UBS!B:B)</f>
        <v>Centro-Sul</v>
      </c>
      <c r="C49" t="str">
        <f>_xlfn.XLOOKUP($A:$A,UBS!$A:$A,UBS!C:C)</f>
        <v>Núcleo Bandeirante</v>
      </c>
      <c r="D49" t="str">
        <f>_xlfn.XLOOKUP($A:$A,UBS!$A:$A,UBS!D:D)</f>
        <v>Unidade Básica de Saúde 01 - Núcleo Bandeirante</v>
      </c>
      <c r="E49" s="69" t="s">
        <v>2</v>
      </c>
      <c r="F49" s="69" t="s">
        <v>2</v>
      </c>
      <c r="G49" s="69" t="s">
        <v>2</v>
      </c>
    </row>
    <row r="50" spans="1:7" x14ac:dyDescent="0.25">
      <c r="A50" s="2">
        <v>93</v>
      </c>
      <c r="B50" t="str">
        <f>_xlfn.XLOOKUP($A:$A,UBS!$A:$A,UBS!B:B)</f>
        <v>Norte</v>
      </c>
      <c r="C50" t="str">
        <f>_xlfn.XLOOKUP($A:$A,UBS!$A:$A,UBS!C:C)</f>
        <v>Fercal</v>
      </c>
      <c r="D50" t="str">
        <f>_xlfn.XLOOKUP($A:$A,UBS!$A:$A,UBS!D:D)</f>
        <v>Unidade Básica de Saúde 02 - Fercal</v>
      </c>
      <c r="E50" s="69" t="s">
        <v>2</v>
      </c>
      <c r="F50" s="69" t="s">
        <v>2</v>
      </c>
      <c r="G50" s="69" t="s">
        <v>2</v>
      </c>
    </row>
    <row r="51" spans="1:7" x14ac:dyDescent="0.25">
      <c r="A51" s="2">
        <v>94</v>
      </c>
      <c r="B51" t="str">
        <f>_xlfn.XLOOKUP($A:$A,UBS!$A:$A,UBS!B:B)</f>
        <v>Norte</v>
      </c>
      <c r="C51" t="str">
        <f>_xlfn.XLOOKUP($A:$A,UBS!$A:$A,UBS!C:C)</f>
        <v>Sobradinho</v>
      </c>
      <c r="D51" t="str">
        <f>_xlfn.XLOOKUP($A:$A,UBS!$A:$A,UBS!D:D)</f>
        <v>Unidade Básica de Saúde 01 - Sobradinho</v>
      </c>
      <c r="E51" s="69" t="s">
        <v>2</v>
      </c>
      <c r="F51" s="69" t="s">
        <v>2</v>
      </c>
      <c r="G51" s="69" t="s">
        <v>2</v>
      </c>
    </row>
    <row r="52" spans="1:7" x14ac:dyDescent="0.25">
      <c r="A52" s="2">
        <v>95</v>
      </c>
      <c r="B52" t="str">
        <f>_xlfn.XLOOKUP($A:$A,UBS!$A:$A,UBS!B:B)</f>
        <v>Sudoeste</v>
      </c>
      <c r="C52" t="str">
        <f>_xlfn.XLOOKUP($A:$A,UBS!$A:$A,UBS!C:C)</f>
        <v>Samambaia</v>
      </c>
      <c r="D52" t="str">
        <f>_xlfn.XLOOKUP($A:$A,UBS!$A:$A,UBS!D:D)</f>
        <v>Unidade Básica de Saúde 04 - Samambaia</v>
      </c>
      <c r="E52" s="69" t="s">
        <v>2</v>
      </c>
      <c r="F52" s="69" t="s">
        <v>2</v>
      </c>
      <c r="G52" s="69" t="s">
        <v>2</v>
      </c>
    </row>
    <row r="53" spans="1:7" x14ac:dyDescent="0.25">
      <c r="A53" s="2">
        <v>98</v>
      </c>
      <c r="B53" t="str">
        <f>_xlfn.XLOOKUP($A:$A,UBS!$A:$A,UBS!B:B)</f>
        <v>Oeste</v>
      </c>
      <c r="C53" t="str">
        <f>_xlfn.XLOOKUP($A:$A,UBS!$A:$A,UBS!C:C)</f>
        <v>Ceilândia</v>
      </c>
      <c r="D53" t="str">
        <f>_xlfn.XLOOKUP($A:$A,UBS!$A:$A,UBS!D:D)</f>
        <v>Unidade Básica de Saúde 15 - Ceilândia</v>
      </c>
      <c r="E53" s="69" t="s">
        <v>1</v>
      </c>
      <c r="F53" s="69" t="s">
        <v>1</v>
      </c>
      <c r="G53" s="69" t="s">
        <v>1</v>
      </c>
    </row>
    <row r="54" spans="1:7" x14ac:dyDescent="0.25">
      <c r="A54" s="2">
        <v>99</v>
      </c>
      <c r="B54" t="str">
        <f>_xlfn.XLOOKUP($A:$A,UBS!$A:$A,UBS!B:B)</f>
        <v>Oeste</v>
      </c>
      <c r="C54" t="str">
        <f>_xlfn.XLOOKUP($A:$A,UBS!$A:$A,UBS!C:C)</f>
        <v>Ceilândia</v>
      </c>
      <c r="D54" t="str">
        <f>_xlfn.XLOOKUP($A:$A,UBS!$A:$A,UBS!D:D)</f>
        <v>Unidade Básica de Saúde 17 - Ceilândia</v>
      </c>
      <c r="E54" s="69" t="s">
        <v>2</v>
      </c>
      <c r="F54" s="69" t="s">
        <v>2</v>
      </c>
      <c r="G54" s="69" t="s">
        <v>2</v>
      </c>
    </row>
    <row r="55" spans="1:7" x14ac:dyDescent="0.25">
      <c r="A55" s="2">
        <v>100</v>
      </c>
      <c r="B55" t="str">
        <f>_xlfn.XLOOKUP($A:$A,UBS!$A:$A,UBS!B:B)</f>
        <v>Oeste</v>
      </c>
      <c r="C55" t="str">
        <f>_xlfn.XLOOKUP($A:$A,UBS!$A:$A,UBS!C:C)</f>
        <v>Ceilândia</v>
      </c>
      <c r="D55" t="str">
        <f>_xlfn.XLOOKUP($A:$A,UBS!$A:$A,UBS!D:D)</f>
        <v>Unidade Básica de Saúde 03 - Ceilândia</v>
      </c>
      <c r="E55" s="69" t="s">
        <v>2</v>
      </c>
      <c r="F55" s="69" t="s">
        <v>2</v>
      </c>
      <c r="G55" s="69" t="s">
        <v>2</v>
      </c>
    </row>
    <row r="56" spans="1:7" x14ac:dyDescent="0.25">
      <c r="A56" s="2">
        <v>101</v>
      </c>
      <c r="B56" t="str">
        <f>_xlfn.XLOOKUP($A:$A,UBS!$A:$A,UBS!B:B)</f>
        <v>Oeste</v>
      </c>
      <c r="C56" t="str">
        <f>_xlfn.XLOOKUP($A:$A,UBS!$A:$A,UBS!C:C)</f>
        <v>Ceilândia</v>
      </c>
      <c r="D56" t="str">
        <f>_xlfn.XLOOKUP($A:$A,UBS!$A:$A,UBS!D:D)</f>
        <v>Unidade Básica de Saúde 05 - Ceilândia</v>
      </c>
      <c r="E56" s="69" t="s">
        <v>2</v>
      </c>
      <c r="F56" s="69" t="s">
        <v>2</v>
      </c>
      <c r="G56" s="69" t="s">
        <v>2</v>
      </c>
    </row>
    <row r="57" spans="1:7" x14ac:dyDescent="0.25">
      <c r="A57" s="2">
        <v>102</v>
      </c>
      <c r="B57" t="str">
        <f>_xlfn.XLOOKUP($A:$A,UBS!$A:$A,UBS!B:B)</f>
        <v>Oeste</v>
      </c>
      <c r="C57" t="str">
        <f>_xlfn.XLOOKUP($A:$A,UBS!$A:$A,UBS!C:C)</f>
        <v>Ceilândia</v>
      </c>
      <c r="D57" t="str">
        <f>_xlfn.XLOOKUP($A:$A,UBS!$A:$A,UBS!D:D)</f>
        <v>Unidade Básica de Saúde 07 - Ceilândia</v>
      </c>
      <c r="E57" s="69" t="s">
        <v>2</v>
      </c>
      <c r="F57" s="69" t="s">
        <v>2</v>
      </c>
      <c r="G57" s="69" t="s">
        <v>2</v>
      </c>
    </row>
    <row r="58" spans="1:7" x14ac:dyDescent="0.25">
      <c r="A58" s="2">
        <v>103</v>
      </c>
      <c r="B58" t="str">
        <f>_xlfn.XLOOKUP($A:$A,UBS!$A:$A,UBS!B:B)</f>
        <v>Oeste</v>
      </c>
      <c r="C58" t="str">
        <f>_xlfn.XLOOKUP($A:$A,UBS!$A:$A,UBS!C:C)</f>
        <v>Ceilândia</v>
      </c>
      <c r="D58" t="str">
        <f>_xlfn.XLOOKUP($A:$A,UBS!$A:$A,UBS!D:D)</f>
        <v>Unidade Básica de Saúde 09 - Ceilândia</v>
      </c>
      <c r="E58" s="69" t="s">
        <v>2</v>
      </c>
      <c r="F58" s="69" t="s">
        <v>2</v>
      </c>
      <c r="G58" s="69" t="s">
        <v>2</v>
      </c>
    </row>
    <row r="59" spans="1:7" x14ac:dyDescent="0.25">
      <c r="A59" s="2">
        <v>105</v>
      </c>
      <c r="B59" t="str">
        <f>_xlfn.XLOOKUP($A:$A,UBS!$A:$A,UBS!B:B)</f>
        <v>Sul</v>
      </c>
      <c r="C59" t="str">
        <f>_xlfn.XLOOKUP($A:$A,UBS!$A:$A,UBS!C:C)</f>
        <v>Santa Maria</v>
      </c>
      <c r="D59" t="str">
        <f>_xlfn.XLOOKUP($A:$A,UBS!$A:$A,UBS!D:D)</f>
        <v>Unidade Básica de Saúde 01 - Santa Maria</v>
      </c>
      <c r="E59" s="69" t="s">
        <v>2</v>
      </c>
      <c r="F59" s="69" t="s">
        <v>2</v>
      </c>
      <c r="G59" s="69" t="s">
        <v>2</v>
      </c>
    </row>
    <row r="60" spans="1:7" x14ac:dyDescent="0.25">
      <c r="A60" s="2">
        <v>106</v>
      </c>
      <c r="B60" t="str">
        <f>_xlfn.XLOOKUP($A:$A,UBS!$A:$A,UBS!B:B)</f>
        <v>Sudoeste</v>
      </c>
      <c r="C60" t="str">
        <f>_xlfn.XLOOKUP($A:$A,UBS!$A:$A,UBS!C:C)</f>
        <v>Taguatinga</v>
      </c>
      <c r="D60" t="str">
        <f>_xlfn.XLOOKUP($A:$A,UBS!$A:$A,UBS!D:D)</f>
        <v>Unidade Básica de Saúde 01 - Taguatinga</v>
      </c>
      <c r="E60" s="69" t="s">
        <v>2</v>
      </c>
      <c r="F60" s="69" t="s">
        <v>2</v>
      </c>
      <c r="G60" s="69" t="s">
        <v>2</v>
      </c>
    </row>
    <row r="61" spans="1:7" x14ac:dyDescent="0.25">
      <c r="A61" s="2">
        <v>107</v>
      </c>
      <c r="B61" t="str">
        <f>_xlfn.XLOOKUP($A:$A,UBS!$A:$A,UBS!B:B)</f>
        <v>Central</v>
      </c>
      <c r="C61" t="str">
        <f>_xlfn.XLOOKUP($A:$A,UBS!$A:$A,UBS!C:C)</f>
        <v>Cruzeiro</v>
      </c>
      <c r="D61" t="str">
        <f>_xlfn.XLOOKUP($A:$A,UBS!$A:$A,UBS!D:D)</f>
        <v>Unidade Básica de Saúde 02 - Cruzeiro</v>
      </c>
      <c r="E61" s="69" t="s">
        <v>2</v>
      </c>
      <c r="F61" s="69" t="s">
        <v>2</v>
      </c>
      <c r="G61" s="69" t="s">
        <v>2</v>
      </c>
    </row>
    <row r="62" spans="1:7" x14ac:dyDescent="0.25">
      <c r="A62" s="2">
        <v>108</v>
      </c>
      <c r="B62" t="str">
        <f>_xlfn.XLOOKUP($A:$A,UBS!$A:$A,UBS!B:B)</f>
        <v>Norte</v>
      </c>
      <c r="C62" t="str">
        <f>_xlfn.XLOOKUP($A:$A,UBS!$A:$A,UBS!C:C)</f>
        <v>Sobradinho II</v>
      </c>
      <c r="D62" t="str">
        <f>_xlfn.XLOOKUP($A:$A,UBS!$A:$A,UBS!D:D)</f>
        <v>Unidade Básica de Saúde 04 - Sobradinho II</v>
      </c>
      <c r="E62" s="69" t="s">
        <v>2</v>
      </c>
      <c r="F62" s="69" t="s">
        <v>2</v>
      </c>
      <c r="G62" s="69" t="s">
        <v>2</v>
      </c>
    </row>
    <row r="63" spans="1:7" x14ac:dyDescent="0.25">
      <c r="A63" s="2">
        <v>109</v>
      </c>
      <c r="B63" t="str">
        <f>_xlfn.XLOOKUP($A:$A,UBS!$A:$A,UBS!B:B)</f>
        <v>Centro-Sul</v>
      </c>
      <c r="C63" t="str">
        <f>_xlfn.XLOOKUP($A:$A,UBS!$A:$A,UBS!C:C)</f>
        <v>Riacho Fundo II</v>
      </c>
      <c r="D63" t="str">
        <f>_xlfn.XLOOKUP($A:$A,UBS!$A:$A,UBS!D:D)</f>
        <v>Unidade Básica de Saúde 02 - Riacho Fundo II</v>
      </c>
      <c r="E63" s="69" t="s">
        <v>2</v>
      </c>
      <c r="F63" s="69" t="s">
        <v>2</v>
      </c>
      <c r="G63" s="69" t="s">
        <v>2</v>
      </c>
    </row>
    <row r="64" spans="1:7" x14ac:dyDescent="0.25">
      <c r="A64" s="2">
        <v>110</v>
      </c>
      <c r="B64" t="str">
        <f>_xlfn.XLOOKUP($A:$A,UBS!$A:$A,UBS!B:B)</f>
        <v>Sul</v>
      </c>
      <c r="C64" t="str">
        <f>_xlfn.XLOOKUP($A:$A,UBS!$A:$A,UBS!C:C)</f>
        <v>Gama</v>
      </c>
      <c r="D64" t="str">
        <f>_xlfn.XLOOKUP($A:$A,UBS!$A:$A,UBS!D:D)</f>
        <v>Unidade Básica de Saúde 08 - Gama</v>
      </c>
      <c r="E64" s="69" t="s">
        <v>2</v>
      </c>
      <c r="F64" s="69" t="s">
        <v>2</v>
      </c>
      <c r="G64" s="69" t="s">
        <v>2</v>
      </c>
    </row>
    <row r="65" spans="1:7" x14ac:dyDescent="0.25">
      <c r="A65" s="2">
        <v>112</v>
      </c>
      <c r="B65" t="str">
        <f>_xlfn.XLOOKUP($A:$A,UBS!$A:$A,UBS!B:B)</f>
        <v>Sudoeste</v>
      </c>
      <c r="C65" t="str">
        <f>_xlfn.XLOOKUP($A:$A,UBS!$A:$A,UBS!C:C)</f>
        <v>Taguatinga</v>
      </c>
      <c r="D65" t="str">
        <f>_xlfn.XLOOKUP($A:$A,UBS!$A:$A,UBS!D:D)</f>
        <v>Unidade Básica de Saúde 07 - Taguatinga</v>
      </c>
      <c r="E65" s="69" t="s">
        <v>2</v>
      </c>
      <c r="F65" s="69" t="s">
        <v>2</v>
      </c>
      <c r="G65" s="69" t="s">
        <v>2</v>
      </c>
    </row>
    <row r="66" spans="1:7" x14ac:dyDescent="0.25">
      <c r="A66" s="2">
        <v>113</v>
      </c>
      <c r="B66" t="str">
        <f>_xlfn.XLOOKUP($A:$A,UBS!$A:$A,UBS!B:B)</f>
        <v>Oeste</v>
      </c>
      <c r="C66" t="str">
        <f>_xlfn.XLOOKUP($A:$A,UBS!$A:$A,UBS!C:C)</f>
        <v>Ceilândia</v>
      </c>
      <c r="D66" t="str">
        <f>_xlfn.XLOOKUP($A:$A,UBS!$A:$A,UBS!D:D)</f>
        <v>Unidade Básica de Saúde 14 - Ceilândia</v>
      </c>
      <c r="E66" s="69" t="s">
        <v>1</v>
      </c>
      <c r="F66" s="69" t="s">
        <v>1</v>
      </c>
      <c r="G66" s="69" t="s">
        <v>1</v>
      </c>
    </row>
    <row r="67" spans="1:7" x14ac:dyDescent="0.25">
      <c r="A67" s="2">
        <v>114</v>
      </c>
      <c r="B67" t="str">
        <f>_xlfn.XLOOKUP($A:$A,UBS!$A:$A,UBS!B:B)</f>
        <v>Sudoeste</v>
      </c>
      <c r="C67" t="str">
        <f>_xlfn.XLOOKUP($A:$A,UBS!$A:$A,UBS!C:C)</f>
        <v>Samambaia</v>
      </c>
      <c r="D67" t="str">
        <f>_xlfn.XLOOKUP($A:$A,UBS!$A:$A,UBS!D:D)</f>
        <v>Unidade Básica de Saúde 07 - Samambaia</v>
      </c>
      <c r="E67" s="69" t="s">
        <v>2</v>
      </c>
      <c r="F67" s="69" t="s">
        <v>2</v>
      </c>
      <c r="G67" s="69" t="s">
        <v>2</v>
      </c>
    </row>
    <row r="68" spans="1:7" x14ac:dyDescent="0.25">
      <c r="A68" s="2">
        <v>115</v>
      </c>
      <c r="B68" t="str">
        <f>_xlfn.XLOOKUP($A:$A,UBS!$A:$A,UBS!B:B)</f>
        <v>Leste</v>
      </c>
      <c r="C68" t="str">
        <f>_xlfn.XLOOKUP($A:$A,UBS!$A:$A,UBS!C:C)</f>
        <v>Paranoá</v>
      </c>
      <c r="D68" t="str">
        <f>_xlfn.XLOOKUP($A:$A,UBS!$A:$A,UBS!D:D)</f>
        <v>Unidade Básica de Saúde 04 - Paranoá</v>
      </c>
      <c r="E68" s="69" t="s">
        <v>1</v>
      </c>
      <c r="F68" s="69" t="s">
        <v>1</v>
      </c>
      <c r="G68" s="69" t="s">
        <v>2</v>
      </c>
    </row>
    <row r="69" spans="1:7" x14ac:dyDescent="0.25">
      <c r="A69" s="2">
        <v>116</v>
      </c>
      <c r="B69" t="str">
        <f>_xlfn.XLOOKUP($A:$A,UBS!$A:$A,UBS!B:B)</f>
        <v>Leste</v>
      </c>
      <c r="C69" t="str">
        <f>_xlfn.XLOOKUP($A:$A,UBS!$A:$A,UBS!C:C)</f>
        <v>Paranoá</v>
      </c>
      <c r="D69" t="str">
        <f>_xlfn.XLOOKUP($A:$A,UBS!$A:$A,UBS!D:D)</f>
        <v>Unidade Básica de Saúde 05 - Paranoá</v>
      </c>
      <c r="E69" s="69" t="s">
        <v>2</v>
      </c>
      <c r="F69" s="69" t="s">
        <v>1</v>
      </c>
      <c r="G69" s="69" t="s">
        <v>2</v>
      </c>
    </row>
    <row r="70" spans="1:7" x14ac:dyDescent="0.25">
      <c r="A70" s="2">
        <v>117</v>
      </c>
      <c r="B70" t="str">
        <f>_xlfn.XLOOKUP($A:$A,UBS!$A:$A,UBS!B:B)</f>
        <v>Sul</v>
      </c>
      <c r="C70" t="str">
        <f>_xlfn.XLOOKUP($A:$A,UBS!$A:$A,UBS!C:C)</f>
        <v>Santa Maria</v>
      </c>
      <c r="D70" t="str">
        <f>_xlfn.XLOOKUP($A:$A,UBS!$A:$A,UBS!D:D)</f>
        <v>Unidade Básica de Saúde 02 - Santa Maria</v>
      </c>
      <c r="E70" s="69" t="s">
        <v>2</v>
      </c>
      <c r="F70" s="69" t="s">
        <v>2</v>
      </c>
      <c r="G70" s="69" t="s">
        <v>2</v>
      </c>
    </row>
    <row r="71" spans="1:7" x14ac:dyDescent="0.25">
      <c r="A71" s="2">
        <v>118</v>
      </c>
      <c r="B71" t="str">
        <f>_xlfn.XLOOKUP($A:$A,UBS!$A:$A,UBS!B:B)</f>
        <v>Oeste</v>
      </c>
      <c r="C71" t="str">
        <f>_xlfn.XLOOKUP($A:$A,UBS!$A:$A,UBS!C:C)</f>
        <v>Ceilândia</v>
      </c>
      <c r="D71" t="str">
        <f>_xlfn.XLOOKUP($A:$A,UBS!$A:$A,UBS!D:D)</f>
        <v>Unidade Básica de Saúde 01 - Ceilândia</v>
      </c>
      <c r="E71" s="69" t="s">
        <v>2</v>
      </c>
      <c r="F71" s="69" t="s">
        <v>2</v>
      </c>
      <c r="G71" s="69" t="s">
        <v>2</v>
      </c>
    </row>
    <row r="72" spans="1:7" x14ac:dyDescent="0.25">
      <c r="A72" s="2">
        <v>119</v>
      </c>
      <c r="B72" t="str">
        <f>_xlfn.XLOOKUP($A:$A,UBS!$A:$A,UBS!B:B)</f>
        <v>Sudoeste</v>
      </c>
      <c r="C72" t="str">
        <f>_xlfn.XLOOKUP($A:$A,UBS!$A:$A,UBS!C:C)</f>
        <v>Samambaia</v>
      </c>
      <c r="D72" t="str">
        <f>_xlfn.XLOOKUP($A:$A,UBS!$A:$A,UBS!D:D)</f>
        <v>Unidade Básica de Saúde 08 - Samambaia</v>
      </c>
      <c r="E72" s="69" t="s">
        <v>1</v>
      </c>
      <c r="F72" s="69" t="s">
        <v>1</v>
      </c>
      <c r="G72" s="69" t="s">
        <v>1</v>
      </c>
    </row>
    <row r="73" spans="1:7" x14ac:dyDescent="0.25">
      <c r="A73" s="2">
        <v>120</v>
      </c>
      <c r="B73" t="str">
        <f>_xlfn.XLOOKUP($A:$A,UBS!$A:$A,UBS!B:B)</f>
        <v>Norte</v>
      </c>
      <c r="C73" t="str">
        <f>_xlfn.XLOOKUP($A:$A,UBS!$A:$A,UBS!C:C)</f>
        <v>Sobradinho II</v>
      </c>
      <c r="D73" t="str">
        <f>_xlfn.XLOOKUP($A:$A,UBS!$A:$A,UBS!D:D)</f>
        <v>Unidade Básica de Saúde 02 - Sobradinho II</v>
      </c>
      <c r="E73" s="69" t="s">
        <v>2</v>
      </c>
      <c r="F73" s="69" t="s">
        <v>2</v>
      </c>
      <c r="G73" s="69" t="s">
        <v>2</v>
      </c>
    </row>
    <row r="74" spans="1:7" x14ac:dyDescent="0.25">
      <c r="A74" s="2">
        <v>122</v>
      </c>
      <c r="B74" t="str">
        <f>_xlfn.XLOOKUP($A:$A,UBS!$A:$A,UBS!B:B)</f>
        <v>Central</v>
      </c>
      <c r="C74" t="str">
        <f>_xlfn.XLOOKUP($A:$A,UBS!$A:$A,UBS!C:C)</f>
        <v>Asa Norte</v>
      </c>
      <c r="D74" t="str">
        <f>_xlfn.XLOOKUP($A:$A,UBS!$A:$A,UBS!D:D)</f>
        <v>Unidade Básica de Saúde 02 - Asa Norte</v>
      </c>
      <c r="E74" s="69" t="s">
        <v>2</v>
      </c>
      <c r="F74" s="69" t="s">
        <v>2</v>
      </c>
      <c r="G74" s="69" t="s">
        <v>2</v>
      </c>
    </row>
    <row r="75" spans="1:7" x14ac:dyDescent="0.25">
      <c r="A75" s="2">
        <v>123</v>
      </c>
      <c r="B75" t="str">
        <f>_xlfn.XLOOKUP($A:$A,UBS!$A:$A,UBS!B:B)</f>
        <v>Leste</v>
      </c>
      <c r="C75" t="str">
        <f>_xlfn.XLOOKUP($A:$A,UBS!$A:$A,UBS!C:C)</f>
        <v>São Sebastião</v>
      </c>
      <c r="D75" t="str">
        <f>_xlfn.XLOOKUP($A:$A,UBS!$A:$A,UBS!D:D)</f>
        <v>Unidade Básica de Saúde 08 - São Sebastião</v>
      </c>
      <c r="E75" s="69" t="s">
        <v>2</v>
      </c>
      <c r="F75" s="69" t="s">
        <v>2</v>
      </c>
      <c r="G75" s="69" t="s">
        <v>2</v>
      </c>
    </row>
    <row r="76" spans="1:7" x14ac:dyDescent="0.25">
      <c r="A76" s="2">
        <v>124</v>
      </c>
      <c r="B76" t="str">
        <f>_xlfn.XLOOKUP($A:$A,UBS!$A:$A,UBS!B:B)</f>
        <v>Leste</v>
      </c>
      <c r="C76" t="str">
        <f>_xlfn.XLOOKUP($A:$A,UBS!$A:$A,UBS!C:C)</f>
        <v>Paranoá</v>
      </c>
      <c r="D76" t="str">
        <f>_xlfn.XLOOKUP($A:$A,UBS!$A:$A,UBS!D:D)</f>
        <v>Unidade Básica de Saúde 01 - Paranoá</v>
      </c>
      <c r="E76" s="69" t="s">
        <v>2</v>
      </c>
      <c r="F76" s="69" t="s">
        <v>1</v>
      </c>
      <c r="G76" s="69" t="s">
        <v>2</v>
      </c>
    </row>
    <row r="77" spans="1:7" x14ac:dyDescent="0.25">
      <c r="A77" s="2">
        <v>125</v>
      </c>
      <c r="B77" t="str">
        <f>_xlfn.XLOOKUP($A:$A,UBS!$A:$A,UBS!B:B)</f>
        <v>Sul</v>
      </c>
      <c r="C77" t="str">
        <f>_xlfn.XLOOKUP($A:$A,UBS!$A:$A,UBS!C:C)</f>
        <v>Santa Maria</v>
      </c>
      <c r="D77" t="str">
        <f>_xlfn.XLOOKUP($A:$A,UBS!$A:$A,UBS!D:D)</f>
        <v>Unidade Básica de Saúde 05 - Santa Maria</v>
      </c>
      <c r="E77" s="69" t="s">
        <v>2</v>
      </c>
      <c r="F77" s="69" t="s">
        <v>2</v>
      </c>
      <c r="G77" s="69" t="s">
        <v>2</v>
      </c>
    </row>
    <row r="78" spans="1:7" x14ac:dyDescent="0.25">
      <c r="A78" s="2">
        <v>128</v>
      </c>
      <c r="B78" t="str">
        <f>_xlfn.XLOOKUP($A:$A,UBS!$A:$A,UBS!B:B)</f>
        <v>Norte</v>
      </c>
      <c r="C78" t="str">
        <f>_xlfn.XLOOKUP($A:$A,UBS!$A:$A,UBS!C:C)</f>
        <v>Planaltina</v>
      </c>
      <c r="D78" t="str">
        <f>_xlfn.XLOOKUP($A:$A,UBS!$A:$A,UBS!D:D)</f>
        <v>Unidade Básica de Saúde 01 - Planaltina</v>
      </c>
      <c r="E78" s="69" t="s">
        <v>2</v>
      </c>
      <c r="F78" s="69" t="s">
        <v>2</v>
      </c>
      <c r="G78" s="69" t="s">
        <v>2</v>
      </c>
    </row>
    <row r="79" spans="1:7" x14ac:dyDescent="0.25">
      <c r="A79" s="2">
        <v>130</v>
      </c>
      <c r="B79" t="str">
        <f>_xlfn.XLOOKUP($A:$A,UBS!$A:$A,UBS!B:B)</f>
        <v>Norte</v>
      </c>
      <c r="C79" t="str">
        <f>_xlfn.XLOOKUP($A:$A,UBS!$A:$A,UBS!C:C)</f>
        <v>Planaltina</v>
      </c>
      <c r="D79" t="str">
        <f>_xlfn.XLOOKUP($A:$A,UBS!$A:$A,UBS!D:D)</f>
        <v>Unidade Básica de Saúde 17 - Planaltina</v>
      </c>
      <c r="E79" s="69" t="s">
        <v>2</v>
      </c>
      <c r="F79" s="69" t="s">
        <v>2</v>
      </c>
      <c r="G79" s="69" t="s">
        <v>2</v>
      </c>
    </row>
    <row r="80" spans="1:7" x14ac:dyDescent="0.25">
      <c r="A80" s="2">
        <v>131</v>
      </c>
      <c r="B80" t="str">
        <f>_xlfn.XLOOKUP($A:$A,UBS!$A:$A,UBS!B:B)</f>
        <v>Centro-Sul</v>
      </c>
      <c r="C80" t="str">
        <f>_xlfn.XLOOKUP($A:$A,UBS!$A:$A,UBS!C:C)</f>
        <v>Núcleo Bandeirante</v>
      </c>
      <c r="D80" t="str">
        <f>_xlfn.XLOOKUP($A:$A,UBS!$A:$A,UBS!D:D)</f>
        <v>Unidade Básica de Saúde 02 - Núcleo Bandeirante</v>
      </c>
      <c r="E80" s="69" t="s">
        <v>1</v>
      </c>
      <c r="F80" s="69" t="s">
        <v>1</v>
      </c>
      <c r="G80" s="69" t="s">
        <v>1</v>
      </c>
    </row>
    <row r="81" spans="1:7" x14ac:dyDescent="0.25">
      <c r="A81" s="2">
        <v>132</v>
      </c>
      <c r="B81" t="str">
        <f>_xlfn.XLOOKUP($A:$A,UBS!$A:$A,UBS!B:B)</f>
        <v>Norte</v>
      </c>
      <c r="C81" t="str">
        <f>_xlfn.XLOOKUP($A:$A,UBS!$A:$A,UBS!C:C)</f>
        <v>Sobradinho II</v>
      </c>
      <c r="D81" t="str">
        <f>_xlfn.XLOOKUP($A:$A,UBS!$A:$A,UBS!D:D)</f>
        <v>Unidade Básica de Saúde 05 - Sobradinho II</v>
      </c>
      <c r="E81" s="69" t="s">
        <v>2</v>
      </c>
      <c r="F81" s="69" t="s">
        <v>2</v>
      </c>
      <c r="G81" s="69" t="s">
        <v>2</v>
      </c>
    </row>
    <row r="82" spans="1:7" x14ac:dyDescent="0.25">
      <c r="A82" s="2">
        <v>133</v>
      </c>
      <c r="B82" t="str">
        <f>_xlfn.XLOOKUP($A:$A,UBS!$A:$A,UBS!B:B)</f>
        <v>Sul</v>
      </c>
      <c r="C82" t="str">
        <f>_xlfn.XLOOKUP($A:$A,UBS!$A:$A,UBS!C:C)</f>
        <v>Santa Maria</v>
      </c>
      <c r="D82" t="str">
        <f>_xlfn.XLOOKUP($A:$A,UBS!$A:$A,UBS!D:D)</f>
        <v>Unidade Básica de Saúde 08 - Santa Maria</v>
      </c>
      <c r="E82" s="69" t="s">
        <v>1</v>
      </c>
      <c r="F82" s="69" t="s">
        <v>1</v>
      </c>
      <c r="G82" s="69" t="s">
        <v>1</v>
      </c>
    </row>
    <row r="83" spans="1:7" x14ac:dyDescent="0.25">
      <c r="A83" s="2">
        <v>134</v>
      </c>
      <c r="B83" t="str">
        <f>_xlfn.XLOOKUP($A:$A,UBS!$A:$A,UBS!B:B)</f>
        <v>Oeste</v>
      </c>
      <c r="C83" t="str">
        <f>_xlfn.XLOOKUP($A:$A,UBS!$A:$A,UBS!C:C)</f>
        <v>Ceilândia</v>
      </c>
      <c r="D83" t="str">
        <f>_xlfn.XLOOKUP($A:$A,UBS!$A:$A,UBS!D:D)</f>
        <v>Unidade Básica de Saúde 16 - Ceilândia</v>
      </c>
      <c r="E83" s="69" t="s">
        <v>2</v>
      </c>
      <c r="F83" s="69" t="s">
        <v>2</v>
      </c>
      <c r="G83" s="69" t="s">
        <v>2</v>
      </c>
    </row>
    <row r="84" spans="1:7" x14ac:dyDescent="0.25">
      <c r="A84" s="2">
        <v>136</v>
      </c>
      <c r="B84" t="str">
        <f>_xlfn.XLOOKUP($A:$A,UBS!$A:$A,UBS!B:B)</f>
        <v>Norte</v>
      </c>
      <c r="C84" t="str">
        <f>_xlfn.XLOOKUP($A:$A,UBS!$A:$A,UBS!C:C)</f>
        <v>Planaltina</v>
      </c>
      <c r="D84" t="str">
        <f>_xlfn.XLOOKUP($A:$A,UBS!$A:$A,UBS!D:D)</f>
        <v>Unidade Básica de Saúde 06 - Planaltina</v>
      </c>
      <c r="E84" s="69" t="s">
        <v>1</v>
      </c>
      <c r="F84" s="69" t="s">
        <v>1</v>
      </c>
      <c r="G84" s="69" t="s">
        <v>1</v>
      </c>
    </row>
    <row r="85" spans="1:7" x14ac:dyDescent="0.25">
      <c r="A85" s="2">
        <v>137</v>
      </c>
      <c r="B85" t="str">
        <f>_xlfn.XLOOKUP($A:$A,UBS!$A:$A,UBS!B:B)</f>
        <v>Central</v>
      </c>
      <c r="C85" t="str">
        <f>_xlfn.XLOOKUP($A:$A,UBS!$A:$A,UBS!C:C)</f>
        <v>Asa Norte</v>
      </c>
      <c r="D85" t="str">
        <f>_xlfn.XLOOKUP($A:$A,UBS!$A:$A,UBS!D:D)</f>
        <v>Unidade Básica de Saúde 01 - Asa Norte</v>
      </c>
      <c r="E85" s="69" t="s">
        <v>2</v>
      </c>
      <c r="F85" s="69" t="s">
        <v>2</v>
      </c>
      <c r="G85" s="69" t="s">
        <v>2</v>
      </c>
    </row>
    <row r="86" spans="1:7" x14ac:dyDescent="0.25">
      <c r="A86" s="2">
        <v>138</v>
      </c>
      <c r="B86" t="str">
        <f>_xlfn.XLOOKUP($A:$A,UBS!$A:$A,UBS!B:B)</f>
        <v>Norte</v>
      </c>
      <c r="C86" t="str">
        <f>_xlfn.XLOOKUP($A:$A,UBS!$A:$A,UBS!C:C)</f>
        <v>Planaltina</v>
      </c>
      <c r="D86" t="str">
        <f>_xlfn.XLOOKUP($A:$A,UBS!$A:$A,UBS!D:D)</f>
        <v>Unidade Básica de Saúde 20 - Planaltina</v>
      </c>
      <c r="E86" s="69" t="s">
        <v>2</v>
      </c>
      <c r="F86" s="69" t="s">
        <v>2</v>
      </c>
      <c r="G86" s="69" t="s">
        <v>2</v>
      </c>
    </row>
    <row r="87" spans="1:7" x14ac:dyDescent="0.25">
      <c r="A87" s="2">
        <v>139</v>
      </c>
      <c r="B87" t="str">
        <f>_xlfn.XLOOKUP($A:$A,UBS!$A:$A,UBS!B:B)</f>
        <v>Norte</v>
      </c>
      <c r="C87" t="str">
        <f>_xlfn.XLOOKUP($A:$A,UBS!$A:$A,UBS!C:C)</f>
        <v>Sobradinho</v>
      </c>
      <c r="D87" t="str">
        <f>_xlfn.XLOOKUP($A:$A,UBS!$A:$A,UBS!D:D)</f>
        <v>Unidade Básica de Saúde 04 - Sobradinho</v>
      </c>
      <c r="E87" s="69" t="s">
        <v>2</v>
      </c>
      <c r="F87" s="69" t="s">
        <v>2</v>
      </c>
      <c r="G87" s="69" t="s">
        <v>2</v>
      </c>
    </row>
    <row r="88" spans="1:7" x14ac:dyDescent="0.25">
      <c r="A88" s="2">
        <v>140</v>
      </c>
      <c r="B88" t="str">
        <f>_xlfn.XLOOKUP($A:$A,UBS!$A:$A,UBS!B:B)</f>
        <v>Sul</v>
      </c>
      <c r="C88" t="str">
        <f>_xlfn.XLOOKUP($A:$A,UBS!$A:$A,UBS!C:C)</f>
        <v>Gama</v>
      </c>
      <c r="D88" t="str">
        <f>_xlfn.XLOOKUP($A:$A,UBS!$A:$A,UBS!D:D)</f>
        <v>Unidade Básica de Saúde 01 - Gama</v>
      </c>
      <c r="E88" s="69" t="s">
        <v>2</v>
      </c>
      <c r="F88" s="69" t="s">
        <v>2</v>
      </c>
      <c r="G88" s="69" t="s">
        <v>2</v>
      </c>
    </row>
    <row r="89" spans="1:7" x14ac:dyDescent="0.25">
      <c r="A89" s="2">
        <v>141</v>
      </c>
      <c r="B89" t="str">
        <f>_xlfn.XLOOKUP($A:$A,UBS!$A:$A,UBS!B:B)</f>
        <v>Sul</v>
      </c>
      <c r="C89" t="str">
        <f>_xlfn.XLOOKUP($A:$A,UBS!$A:$A,UBS!C:C)</f>
        <v>Gama</v>
      </c>
      <c r="D89" t="str">
        <f>_xlfn.XLOOKUP($A:$A,UBS!$A:$A,UBS!D:D)</f>
        <v>Unidade Básica de Saúde 09 - Gama</v>
      </c>
      <c r="E89" s="69" t="s">
        <v>2</v>
      </c>
      <c r="F89" s="69" t="s">
        <v>2</v>
      </c>
      <c r="G89" s="69" t="s">
        <v>2</v>
      </c>
    </row>
    <row r="90" spans="1:7" x14ac:dyDescent="0.25">
      <c r="A90" s="2">
        <v>142</v>
      </c>
      <c r="B90" t="str">
        <f>_xlfn.XLOOKUP($A:$A,UBS!$A:$A,UBS!B:B)</f>
        <v>Sul</v>
      </c>
      <c r="C90" t="str">
        <f>_xlfn.XLOOKUP($A:$A,UBS!$A:$A,UBS!C:C)</f>
        <v>Gama</v>
      </c>
      <c r="D90" t="str">
        <f>_xlfn.XLOOKUP($A:$A,UBS!$A:$A,UBS!D:D)</f>
        <v>Unidade Básica de Saúde 12 - Gama</v>
      </c>
      <c r="E90" s="69" t="s">
        <v>1</v>
      </c>
      <c r="F90" s="69" t="s">
        <v>1</v>
      </c>
      <c r="G90" s="69" t="s">
        <v>1</v>
      </c>
    </row>
    <row r="91" spans="1:7" x14ac:dyDescent="0.25">
      <c r="A91" s="2">
        <v>143</v>
      </c>
      <c r="B91" t="str">
        <f>_xlfn.XLOOKUP($A:$A,UBS!$A:$A,UBS!B:B)</f>
        <v>Oeste</v>
      </c>
      <c r="C91" t="str">
        <f>_xlfn.XLOOKUP($A:$A,UBS!$A:$A,UBS!C:C)</f>
        <v>Ceilândia</v>
      </c>
      <c r="D91" t="str">
        <f>_xlfn.XLOOKUP($A:$A,UBS!$A:$A,UBS!D:D)</f>
        <v>Unidade Básica de Saúde 02 - Ceilândia</v>
      </c>
      <c r="E91" s="69" t="s">
        <v>2</v>
      </c>
      <c r="F91" s="69" t="s">
        <v>1</v>
      </c>
      <c r="G91" s="69" t="s">
        <v>2</v>
      </c>
    </row>
    <row r="92" spans="1:7" x14ac:dyDescent="0.25">
      <c r="A92" s="2">
        <v>144</v>
      </c>
      <c r="B92" t="str">
        <f>_xlfn.XLOOKUP($A:$A,UBS!$A:$A,UBS!B:B)</f>
        <v>Oeste</v>
      </c>
      <c r="C92" t="str">
        <f>_xlfn.XLOOKUP($A:$A,UBS!$A:$A,UBS!C:C)</f>
        <v>Ceilândia</v>
      </c>
      <c r="D92" t="str">
        <f>_xlfn.XLOOKUP($A:$A,UBS!$A:$A,UBS!D:D)</f>
        <v>Unidade Básica de Saúde 10 - Ceilândia</v>
      </c>
      <c r="E92" s="69" t="s">
        <v>2</v>
      </c>
      <c r="F92" s="69" t="s">
        <v>2</v>
      </c>
      <c r="G92" s="69" t="s">
        <v>2</v>
      </c>
    </row>
    <row r="93" spans="1:7" x14ac:dyDescent="0.25">
      <c r="A93" s="2">
        <v>145</v>
      </c>
      <c r="B93" t="str">
        <f>_xlfn.XLOOKUP($A:$A,UBS!$A:$A,UBS!B:B)</f>
        <v>Sudoeste</v>
      </c>
      <c r="C93" t="str">
        <f>_xlfn.XLOOKUP($A:$A,UBS!$A:$A,UBS!C:C)</f>
        <v>Samambaia</v>
      </c>
      <c r="D93" t="str">
        <f>_xlfn.XLOOKUP($A:$A,UBS!$A:$A,UBS!D:D)</f>
        <v>Unidade Básica de Saúde 11 - Samambaia</v>
      </c>
      <c r="E93" s="69" t="s">
        <v>2</v>
      </c>
      <c r="F93" s="69" t="s">
        <v>2</v>
      </c>
      <c r="G93" s="69" t="s">
        <v>2</v>
      </c>
    </row>
    <row r="94" spans="1:7" x14ac:dyDescent="0.25">
      <c r="A94" s="2">
        <v>146</v>
      </c>
      <c r="B94" t="str">
        <f>_xlfn.XLOOKUP($A:$A,UBS!$A:$A,UBS!B:B)</f>
        <v>Norte</v>
      </c>
      <c r="C94" t="str">
        <f>_xlfn.XLOOKUP($A:$A,UBS!$A:$A,UBS!C:C)</f>
        <v>Planaltina</v>
      </c>
      <c r="D94" t="str">
        <f>_xlfn.XLOOKUP($A:$A,UBS!$A:$A,UBS!D:D)</f>
        <v>Unidade Básica de Saúde 13 - Planaltina</v>
      </c>
      <c r="E94" s="69" t="s">
        <v>2</v>
      </c>
      <c r="F94" s="69" t="s">
        <v>2</v>
      </c>
      <c r="G94" s="69" t="s">
        <v>2</v>
      </c>
    </row>
    <row r="95" spans="1:7" x14ac:dyDescent="0.25">
      <c r="A95" s="2">
        <v>148</v>
      </c>
      <c r="B95" t="str">
        <f>_xlfn.XLOOKUP($A:$A,UBS!$A:$A,UBS!B:B)</f>
        <v>Oeste</v>
      </c>
      <c r="C95" t="str">
        <f>_xlfn.XLOOKUP($A:$A,UBS!$A:$A,UBS!C:C)</f>
        <v>Brazlândia</v>
      </c>
      <c r="D95" t="str">
        <f>_xlfn.XLOOKUP($A:$A,UBS!$A:$A,UBS!D:D)</f>
        <v>Unidade Básica de Saúde 04 - Brazlândia</v>
      </c>
      <c r="E95" s="69" t="s">
        <v>1</v>
      </c>
      <c r="F95" s="69" t="s">
        <v>1</v>
      </c>
      <c r="G95" s="69" t="s">
        <v>1</v>
      </c>
    </row>
    <row r="96" spans="1:7" x14ac:dyDescent="0.25">
      <c r="A96" s="2">
        <v>151</v>
      </c>
      <c r="B96" t="str">
        <f>_xlfn.XLOOKUP($A:$A,UBS!$A:$A,UBS!B:B)</f>
        <v>Norte</v>
      </c>
      <c r="C96" t="str">
        <f>_xlfn.XLOOKUP($A:$A,UBS!$A:$A,UBS!C:C)</f>
        <v>Planaltina</v>
      </c>
      <c r="D96" t="str">
        <f>_xlfn.XLOOKUP($A:$A,UBS!$A:$A,UBS!D:D)</f>
        <v>Unidade Básica de Saúde 04 - Planaltina</v>
      </c>
      <c r="E96" s="69" t="s">
        <v>2</v>
      </c>
      <c r="F96" s="69" t="s">
        <v>2</v>
      </c>
      <c r="G96" s="69" t="s">
        <v>2</v>
      </c>
    </row>
    <row r="97" spans="1:7" x14ac:dyDescent="0.25">
      <c r="A97" s="2">
        <v>152</v>
      </c>
      <c r="B97" t="str">
        <f>_xlfn.XLOOKUP($A:$A,UBS!$A:$A,UBS!B:B)</f>
        <v>Leste</v>
      </c>
      <c r="C97" t="str">
        <f>_xlfn.XLOOKUP($A:$A,UBS!$A:$A,UBS!C:C)</f>
        <v>Paranoá</v>
      </c>
      <c r="D97" t="str">
        <f>_xlfn.XLOOKUP($A:$A,UBS!$A:$A,UBS!D:D)</f>
        <v>Unidade Básica de Saúde 07 - Paranoá</v>
      </c>
      <c r="E97" s="69" t="s">
        <v>2</v>
      </c>
      <c r="F97" s="69" t="s">
        <v>2</v>
      </c>
      <c r="G97" s="69" t="s">
        <v>2</v>
      </c>
    </row>
    <row r="98" spans="1:7" x14ac:dyDescent="0.25">
      <c r="A98" s="2">
        <v>154</v>
      </c>
      <c r="B98" t="str">
        <f>_xlfn.XLOOKUP($A:$A,UBS!$A:$A,UBS!B:B)</f>
        <v>Centro-Sul</v>
      </c>
      <c r="C98" t="str">
        <f>_xlfn.XLOOKUP($A:$A,UBS!$A:$A,UBS!C:C)</f>
        <v>Guará</v>
      </c>
      <c r="D98" t="str">
        <f>_xlfn.XLOOKUP($A:$A,UBS!$A:$A,UBS!D:D)</f>
        <v>Unidade Básica de Saúde 01 - Guará</v>
      </c>
      <c r="E98" s="69" t="s">
        <v>2</v>
      </c>
      <c r="F98" s="69" t="s">
        <v>2</v>
      </c>
      <c r="G98" s="69" t="s">
        <v>2</v>
      </c>
    </row>
    <row r="99" spans="1:7" x14ac:dyDescent="0.25">
      <c r="A99" s="2">
        <v>155</v>
      </c>
      <c r="B99" t="str">
        <f>_xlfn.XLOOKUP($A:$A,UBS!$A:$A,UBS!B:B)</f>
        <v>Centro-Sul</v>
      </c>
      <c r="C99" t="str">
        <f>_xlfn.XLOOKUP($A:$A,UBS!$A:$A,UBS!C:C)</f>
        <v>Guará</v>
      </c>
      <c r="D99" t="str">
        <f>_xlfn.XLOOKUP($A:$A,UBS!$A:$A,UBS!D:D)</f>
        <v>Unidade Básica de Saúde 04 - Guará</v>
      </c>
      <c r="E99" s="69" t="s">
        <v>2</v>
      </c>
      <c r="F99" s="69" t="s">
        <v>2</v>
      </c>
      <c r="G99" s="69" t="s">
        <v>2</v>
      </c>
    </row>
    <row r="100" spans="1:7" x14ac:dyDescent="0.25">
      <c r="A100" s="2">
        <v>156</v>
      </c>
      <c r="B100" t="str">
        <f>_xlfn.XLOOKUP($A:$A,UBS!$A:$A,UBS!B:B)</f>
        <v>Oeste</v>
      </c>
      <c r="C100" t="str">
        <f>_xlfn.XLOOKUP($A:$A,UBS!$A:$A,UBS!C:C)</f>
        <v>Ceilândia</v>
      </c>
      <c r="D100" t="str">
        <f>_xlfn.XLOOKUP($A:$A,UBS!$A:$A,UBS!D:D)</f>
        <v>Unidade Básica de Saúde 06 - Ceilândia</v>
      </c>
      <c r="E100" s="69" t="s">
        <v>2</v>
      </c>
      <c r="F100" s="69" t="s">
        <v>2</v>
      </c>
      <c r="G100" s="69" t="s">
        <v>2</v>
      </c>
    </row>
    <row r="101" spans="1:7" x14ac:dyDescent="0.25">
      <c r="A101" s="2">
        <v>158</v>
      </c>
      <c r="B101" t="str">
        <f>_xlfn.XLOOKUP($A:$A,UBS!$A:$A,UBS!B:B)</f>
        <v>Sudoeste</v>
      </c>
      <c r="C101" t="str">
        <f>_xlfn.XLOOKUP($A:$A,UBS!$A:$A,UBS!C:C)</f>
        <v>Samambaia</v>
      </c>
      <c r="D101" t="str">
        <f>_xlfn.XLOOKUP($A:$A,UBS!$A:$A,UBS!D:D)</f>
        <v>Unidade Básica de Saúde 06 - Samambaia</v>
      </c>
      <c r="E101" s="69" t="s">
        <v>1</v>
      </c>
      <c r="F101" s="69" t="s">
        <v>1</v>
      </c>
      <c r="G101" s="69" t="s">
        <v>1</v>
      </c>
    </row>
    <row r="102" spans="1:7" x14ac:dyDescent="0.25">
      <c r="A102" s="2">
        <v>160</v>
      </c>
      <c r="B102" t="str">
        <f>_xlfn.XLOOKUP($A:$A,UBS!$A:$A,UBS!B:B)</f>
        <v>Oeste</v>
      </c>
      <c r="C102" t="str">
        <f>_xlfn.XLOOKUP($A:$A,UBS!$A:$A,UBS!C:C)</f>
        <v>Ceilândia</v>
      </c>
      <c r="D102" t="str">
        <f>_xlfn.XLOOKUP($A:$A,UBS!$A:$A,UBS!D:D)</f>
        <v>Unidade Básica de Saúde 04 - Ceilândia</v>
      </c>
      <c r="E102" s="69" t="s">
        <v>1</v>
      </c>
      <c r="F102" s="69" t="s">
        <v>1</v>
      </c>
      <c r="G102" s="69" t="s">
        <v>1</v>
      </c>
    </row>
    <row r="103" spans="1:7" x14ac:dyDescent="0.25">
      <c r="A103" s="2">
        <v>161</v>
      </c>
      <c r="B103" t="str">
        <f>_xlfn.XLOOKUP($A:$A,UBS!$A:$A,UBS!B:B)</f>
        <v>Sudoeste</v>
      </c>
      <c r="C103" t="str">
        <f>_xlfn.XLOOKUP($A:$A,UBS!$A:$A,UBS!C:C)</f>
        <v>Samambaia</v>
      </c>
      <c r="D103" t="str">
        <f>_xlfn.XLOOKUP($A:$A,UBS!$A:$A,UBS!D:D)</f>
        <v>Unidade Básica de Saúde 01 - Samambaia</v>
      </c>
      <c r="E103" s="69" t="s">
        <v>1</v>
      </c>
      <c r="F103" s="69" t="s">
        <v>1</v>
      </c>
      <c r="G103" s="69" t="s">
        <v>1</v>
      </c>
    </row>
    <row r="104" spans="1:7" x14ac:dyDescent="0.25">
      <c r="A104" s="2">
        <v>162</v>
      </c>
      <c r="B104" t="str">
        <f>_xlfn.XLOOKUP($A:$A,UBS!$A:$A,UBS!B:B)</f>
        <v>Norte</v>
      </c>
      <c r="C104" t="str">
        <f>_xlfn.XLOOKUP($A:$A,UBS!$A:$A,UBS!C:C)</f>
        <v>Planaltina</v>
      </c>
      <c r="D104" t="str">
        <f>_xlfn.XLOOKUP($A:$A,UBS!$A:$A,UBS!D:D)</f>
        <v>Unidade Básica de Saúde 19 - Planaltina</v>
      </c>
      <c r="E104" s="69" t="s">
        <v>2</v>
      </c>
      <c r="F104" s="69" t="s">
        <v>2</v>
      </c>
      <c r="G104" s="69" t="s">
        <v>2</v>
      </c>
    </row>
    <row r="105" spans="1:7" x14ac:dyDescent="0.25">
      <c r="A105" s="2">
        <v>163</v>
      </c>
      <c r="B105" t="str">
        <f>_xlfn.XLOOKUP($A:$A,UBS!$A:$A,UBS!B:B)</f>
        <v>Norte</v>
      </c>
      <c r="C105" t="str">
        <f>_xlfn.XLOOKUP($A:$A,UBS!$A:$A,UBS!C:C)</f>
        <v>Planaltina</v>
      </c>
      <c r="D105" t="str">
        <f>_xlfn.XLOOKUP($A:$A,UBS!$A:$A,UBS!D:D)</f>
        <v>Unidade Básica de Saúde 10 - Planaltina</v>
      </c>
      <c r="E105" s="69" t="s">
        <v>2</v>
      </c>
      <c r="F105" s="69" t="s">
        <v>2</v>
      </c>
      <c r="G105" s="69" t="s">
        <v>2</v>
      </c>
    </row>
    <row r="106" spans="1:7" x14ac:dyDescent="0.25">
      <c r="A106" s="2">
        <v>164</v>
      </c>
      <c r="B106" t="str">
        <f>_xlfn.XLOOKUP($A:$A,UBS!$A:$A,UBS!B:B)</f>
        <v>Sudoeste</v>
      </c>
      <c r="C106" t="str">
        <f>_xlfn.XLOOKUP($A:$A,UBS!$A:$A,UBS!C:C)</f>
        <v>Taguatinga</v>
      </c>
      <c r="D106" t="str">
        <f>_xlfn.XLOOKUP($A:$A,UBS!$A:$A,UBS!D:D)</f>
        <v>Unidade Básica de Saúde 08 - Taguatinga</v>
      </c>
      <c r="E106" s="69" t="s">
        <v>2</v>
      </c>
      <c r="F106" s="69" t="s">
        <v>2</v>
      </c>
      <c r="G106" s="69" t="s">
        <v>2</v>
      </c>
    </row>
    <row r="107" spans="1:7" x14ac:dyDescent="0.25">
      <c r="A107" s="2">
        <v>165</v>
      </c>
      <c r="B107" t="str">
        <f>_xlfn.XLOOKUP($A:$A,UBS!$A:$A,UBS!B:B)</f>
        <v>Oeste</v>
      </c>
      <c r="C107" t="str">
        <f>_xlfn.XLOOKUP($A:$A,UBS!$A:$A,UBS!C:C)</f>
        <v>Brazlândia</v>
      </c>
      <c r="D107" t="str">
        <f>_xlfn.XLOOKUP($A:$A,UBS!$A:$A,UBS!D:D)</f>
        <v>Unidade Básica de Saúde 03 - Brazlândia</v>
      </c>
      <c r="E107" s="69" t="s">
        <v>1</v>
      </c>
      <c r="F107" s="69" t="s">
        <v>1</v>
      </c>
      <c r="G107" s="69" t="s">
        <v>1</v>
      </c>
    </row>
    <row r="108" spans="1:7" x14ac:dyDescent="0.25">
      <c r="A108" s="2">
        <v>166</v>
      </c>
      <c r="B108" t="str">
        <f>_xlfn.XLOOKUP($A:$A,UBS!$A:$A,UBS!B:B)</f>
        <v>Sul</v>
      </c>
      <c r="C108" t="str">
        <f>_xlfn.XLOOKUP($A:$A,UBS!$A:$A,UBS!C:C)</f>
        <v>Gama</v>
      </c>
      <c r="D108" t="str">
        <f>_xlfn.XLOOKUP($A:$A,UBS!$A:$A,UBS!D:D)</f>
        <v>Unidade Básica de Saúde 02 - Gama</v>
      </c>
      <c r="E108" s="69" t="s">
        <v>2</v>
      </c>
      <c r="F108" s="69" t="s">
        <v>2</v>
      </c>
      <c r="G108" s="69" t="s">
        <v>2</v>
      </c>
    </row>
    <row r="109" spans="1:7" x14ac:dyDescent="0.25">
      <c r="A109" s="2">
        <v>168</v>
      </c>
      <c r="B109" t="str">
        <f>_xlfn.XLOOKUP($A:$A,UBS!$A:$A,UBS!B:B)</f>
        <v>Sudoeste</v>
      </c>
      <c r="C109" t="str">
        <f>_xlfn.XLOOKUP($A:$A,UBS!$A:$A,UBS!C:C)</f>
        <v>Vicente Pires</v>
      </c>
      <c r="D109" t="str">
        <f>_xlfn.XLOOKUP($A:$A,UBS!$A:$A,UBS!D:D)</f>
        <v>Unidade Básica de Saúde 01 - Vicente Pires</v>
      </c>
      <c r="E109" s="69" t="s">
        <v>2</v>
      </c>
      <c r="F109" s="69" t="s">
        <v>2</v>
      </c>
      <c r="G109" s="69" t="s">
        <v>2</v>
      </c>
    </row>
    <row r="110" spans="1:7" x14ac:dyDescent="0.25">
      <c r="A110" s="2">
        <v>170</v>
      </c>
      <c r="B110" t="str">
        <f>_xlfn.XLOOKUP($A:$A,UBS!$A:$A,UBS!B:B)</f>
        <v>Sudoeste</v>
      </c>
      <c r="C110" t="str">
        <f>_xlfn.XLOOKUP($A:$A,UBS!$A:$A,UBS!C:C)</f>
        <v>Samambaia</v>
      </c>
      <c r="D110" t="str">
        <f>_xlfn.XLOOKUP($A:$A,UBS!$A:$A,UBS!D:D)</f>
        <v>Unidade Básica de Saúde 12 - Samambaia</v>
      </c>
      <c r="E110" s="69" t="s">
        <v>2</v>
      </c>
      <c r="F110" s="69" t="s">
        <v>2</v>
      </c>
      <c r="G110" s="69" t="s">
        <v>2</v>
      </c>
    </row>
    <row r="111" spans="1:7" x14ac:dyDescent="0.25">
      <c r="A111" s="2">
        <v>171</v>
      </c>
      <c r="B111" t="str">
        <f>_xlfn.XLOOKUP($A:$A,UBS!$A:$A,UBS!B:B)</f>
        <v>Oeste</v>
      </c>
      <c r="C111" t="str">
        <f>_xlfn.XLOOKUP($A:$A,UBS!$A:$A,UBS!C:C)</f>
        <v>Brazlândia</v>
      </c>
      <c r="D111" t="str">
        <f>_xlfn.XLOOKUP($A:$A,UBS!$A:$A,UBS!D:D)</f>
        <v>Unidade Básica de Saúde 05 - Brazlândia</v>
      </c>
      <c r="E111" s="69" t="s">
        <v>1</v>
      </c>
      <c r="F111" s="69" t="s">
        <v>1</v>
      </c>
      <c r="G111" s="69" t="s">
        <v>1</v>
      </c>
    </row>
    <row r="112" spans="1:7" x14ac:dyDescent="0.25">
      <c r="A112" s="2">
        <v>172</v>
      </c>
      <c r="B112" t="str">
        <f>_xlfn.XLOOKUP($A:$A,UBS!$A:$A,UBS!B:B)</f>
        <v>Sul</v>
      </c>
      <c r="C112" t="str">
        <f>_xlfn.XLOOKUP($A:$A,UBS!$A:$A,UBS!C:C)</f>
        <v>Santa Maria</v>
      </c>
      <c r="D112" t="str">
        <f>_xlfn.XLOOKUP($A:$A,UBS!$A:$A,UBS!D:D)</f>
        <v>Unidade Básica de Saúde 03 - Santa Maria</v>
      </c>
      <c r="E112" s="69" t="s">
        <v>2</v>
      </c>
      <c r="F112" s="69" t="s">
        <v>2</v>
      </c>
      <c r="G112" s="69" t="s">
        <v>2</v>
      </c>
    </row>
    <row r="113" spans="1:7" x14ac:dyDescent="0.25">
      <c r="A113" s="2">
        <v>173</v>
      </c>
      <c r="B113" t="str">
        <f>_xlfn.XLOOKUP($A:$A,UBS!$A:$A,UBS!B:B)</f>
        <v>Norte</v>
      </c>
      <c r="C113" t="str">
        <f>_xlfn.XLOOKUP($A:$A,UBS!$A:$A,UBS!C:C)</f>
        <v>Sobradinho II</v>
      </c>
      <c r="D113" t="str">
        <f>_xlfn.XLOOKUP($A:$A,UBS!$A:$A,UBS!D:D)</f>
        <v>Unidade Básica de Saúde 06 - Sobradinho II</v>
      </c>
      <c r="E113" s="69" t="s">
        <v>2</v>
      </c>
      <c r="F113" s="69" t="s">
        <v>2</v>
      </c>
      <c r="G113" s="69" t="s">
        <v>2</v>
      </c>
    </row>
    <row r="114" spans="1:7" x14ac:dyDescent="0.25">
      <c r="A114" s="2">
        <v>174</v>
      </c>
      <c r="B114" t="str">
        <f>_xlfn.XLOOKUP($A:$A,UBS!$A:$A,UBS!B:B)</f>
        <v>Oeste</v>
      </c>
      <c r="C114" t="str">
        <f>_xlfn.XLOOKUP($A:$A,UBS!$A:$A,UBS!C:C)</f>
        <v>Brazlândia</v>
      </c>
      <c r="D114" t="str">
        <f>_xlfn.XLOOKUP($A:$A,UBS!$A:$A,UBS!D:D)</f>
        <v>Unidade Básica de Saúde 06 - Brazlândia</v>
      </c>
      <c r="E114" s="69" t="s">
        <v>1</v>
      </c>
      <c r="F114" s="69" t="s">
        <v>1</v>
      </c>
      <c r="G114" s="69" t="s">
        <v>1</v>
      </c>
    </row>
    <row r="115" spans="1:7" x14ac:dyDescent="0.25">
      <c r="A115" s="2">
        <v>176</v>
      </c>
      <c r="B115" t="str">
        <f>_xlfn.XLOOKUP($A:$A,UBS!$A:$A,UBS!B:B)</f>
        <v>Norte</v>
      </c>
      <c r="C115" t="str">
        <f>_xlfn.XLOOKUP($A:$A,UBS!$A:$A,UBS!C:C)</f>
        <v>Planaltina</v>
      </c>
      <c r="D115" t="str">
        <f>_xlfn.XLOOKUP($A:$A,UBS!$A:$A,UBS!D:D)</f>
        <v>Unidade Básica de Saúde 08 - Planaltina</v>
      </c>
      <c r="E115" s="69" t="s">
        <v>2</v>
      </c>
      <c r="F115" s="69" t="s">
        <v>2</v>
      </c>
      <c r="G115" s="69" t="s">
        <v>2</v>
      </c>
    </row>
    <row r="116" spans="1:7" x14ac:dyDescent="0.25">
      <c r="A116" s="2">
        <v>178</v>
      </c>
      <c r="B116" t="str">
        <f>_xlfn.XLOOKUP($A:$A,UBS!$A:$A,UBS!B:B)</f>
        <v>Norte</v>
      </c>
      <c r="C116" t="str">
        <f>_xlfn.XLOOKUP($A:$A,UBS!$A:$A,UBS!C:C)</f>
        <v>Planaltina</v>
      </c>
      <c r="D116" t="str">
        <f>_xlfn.XLOOKUP($A:$A,UBS!$A:$A,UBS!D:D)</f>
        <v>Unidade Básica de Saúde 09 - Planaltina</v>
      </c>
      <c r="E116" s="69" t="s">
        <v>2</v>
      </c>
      <c r="F116" s="69" t="s">
        <v>2</v>
      </c>
      <c r="G116" s="69" t="s">
        <v>2</v>
      </c>
    </row>
    <row r="117" spans="1:7" x14ac:dyDescent="0.25">
      <c r="A117" s="2">
        <v>179</v>
      </c>
      <c r="B117" t="str">
        <f>_xlfn.XLOOKUP($A:$A,UBS!$A:$A,UBS!B:B)</f>
        <v>Norte</v>
      </c>
      <c r="C117" t="str">
        <f>_xlfn.XLOOKUP($A:$A,UBS!$A:$A,UBS!C:C)</f>
        <v>Planaltina</v>
      </c>
      <c r="D117" t="str">
        <f>_xlfn.XLOOKUP($A:$A,UBS!$A:$A,UBS!D:D)</f>
        <v>Unidade Básica de Saúde 15 - Planaltina</v>
      </c>
      <c r="E117" s="69" t="s">
        <v>2</v>
      </c>
      <c r="F117" s="69" t="s">
        <v>2</v>
      </c>
      <c r="G117" s="69" t="s">
        <v>2</v>
      </c>
    </row>
    <row r="118" spans="1:7" x14ac:dyDescent="0.25">
      <c r="A118" s="2">
        <v>180</v>
      </c>
      <c r="B118" t="str">
        <f>_xlfn.XLOOKUP($A:$A,UBS!$A:$A,UBS!B:B)</f>
        <v>Sudoeste</v>
      </c>
      <c r="C118" t="str">
        <f>_xlfn.XLOOKUP($A:$A,UBS!$A:$A,UBS!C:C)</f>
        <v>Taguatinga</v>
      </c>
      <c r="D118" t="str">
        <f>_xlfn.XLOOKUP($A:$A,UBS!$A:$A,UBS!D:D)</f>
        <v>Unidade Básica de Saúde 03 - Taguatinga</v>
      </c>
      <c r="E118" s="69" t="s">
        <v>2</v>
      </c>
      <c r="F118" s="69" t="s">
        <v>2</v>
      </c>
      <c r="G118" s="69" t="s">
        <v>2</v>
      </c>
    </row>
    <row r="119" spans="1:7" x14ac:dyDescent="0.25">
      <c r="A119" s="2">
        <v>181</v>
      </c>
      <c r="B119" t="str">
        <f>_xlfn.XLOOKUP($A:$A,UBS!$A:$A,UBS!B:B)</f>
        <v>Norte</v>
      </c>
      <c r="C119" t="str">
        <f>_xlfn.XLOOKUP($A:$A,UBS!$A:$A,UBS!C:C)</f>
        <v>Sobradinho II</v>
      </c>
      <c r="D119" t="str">
        <f>_xlfn.XLOOKUP($A:$A,UBS!$A:$A,UBS!D:D)</f>
        <v>Unidade Básica de Saúde 01 - Sobradinho II</v>
      </c>
      <c r="E119" s="69" t="s">
        <v>2</v>
      </c>
      <c r="F119" s="69" t="s">
        <v>2</v>
      </c>
      <c r="G119" s="69" t="s">
        <v>2</v>
      </c>
    </row>
    <row r="120" spans="1:7" x14ac:dyDescent="0.25">
      <c r="A120" s="2">
        <v>182</v>
      </c>
      <c r="B120" t="str">
        <f>_xlfn.XLOOKUP($A:$A,UBS!$A:$A,UBS!B:B)</f>
        <v>Norte</v>
      </c>
      <c r="C120" t="str">
        <f>_xlfn.XLOOKUP($A:$A,UBS!$A:$A,UBS!C:C)</f>
        <v>Planaltina</v>
      </c>
      <c r="D120" t="str">
        <f>_xlfn.XLOOKUP($A:$A,UBS!$A:$A,UBS!D:D)</f>
        <v>Unidade Básica de Saúde 16 - Planaltina</v>
      </c>
      <c r="E120" s="69" t="s">
        <v>2</v>
      </c>
      <c r="F120" s="69" t="s">
        <v>2</v>
      </c>
      <c r="G120" s="69" t="s">
        <v>2</v>
      </c>
    </row>
    <row r="121" spans="1:7" x14ac:dyDescent="0.25">
      <c r="A121" s="2">
        <v>183</v>
      </c>
      <c r="B121" t="str">
        <f>_xlfn.XLOOKUP($A:$A,UBS!$A:$A,UBS!B:B)</f>
        <v>Norte</v>
      </c>
      <c r="C121" t="str">
        <f>_xlfn.XLOOKUP($A:$A,UBS!$A:$A,UBS!C:C)</f>
        <v>Planaltina</v>
      </c>
      <c r="D121" t="str">
        <f>_xlfn.XLOOKUP($A:$A,UBS!$A:$A,UBS!D:D)</f>
        <v>Unidade Básica de Saúde 18 - Planaltina</v>
      </c>
      <c r="E121" s="69" t="s">
        <v>2</v>
      </c>
      <c r="F121" s="69" t="s">
        <v>2</v>
      </c>
      <c r="G121" s="69" t="s">
        <v>2</v>
      </c>
    </row>
    <row r="122" spans="1:7" x14ac:dyDescent="0.25">
      <c r="A122" s="2">
        <v>184</v>
      </c>
      <c r="B122" t="str">
        <f>_xlfn.XLOOKUP($A:$A,UBS!$A:$A,UBS!B:B)</f>
        <v>Centro-Sul</v>
      </c>
      <c r="C122" t="str">
        <f>_xlfn.XLOOKUP($A:$A,UBS!$A:$A,UBS!C:C)</f>
        <v>Guará</v>
      </c>
      <c r="D122" t="str">
        <f>_xlfn.XLOOKUP($A:$A,UBS!$A:$A,UBS!D:D)</f>
        <v>Unidade Básica de Saúde 03 - Guará</v>
      </c>
      <c r="E122" s="69" t="s">
        <v>2</v>
      </c>
      <c r="F122" s="69" t="s">
        <v>2</v>
      </c>
      <c r="G122" s="69" t="s">
        <v>2</v>
      </c>
    </row>
    <row r="123" spans="1:7" x14ac:dyDescent="0.25">
      <c r="A123" s="2">
        <v>185</v>
      </c>
      <c r="B123" t="str">
        <f>_xlfn.XLOOKUP($A:$A,UBS!$A:$A,UBS!B:B)</f>
        <v>Norte</v>
      </c>
      <c r="C123" t="str">
        <f>_xlfn.XLOOKUP($A:$A,UBS!$A:$A,UBS!C:C)</f>
        <v>Sobradinho</v>
      </c>
      <c r="D123" t="str">
        <f>_xlfn.XLOOKUP($A:$A,UBS!$A:$A,UBS!D:D)</f>
        <v>Unidade Básica de Saúde 05 - Sobradinho</v>
      </c>
      <c r="E123" s="69" t="s">
        <v>2</v>
      </c>
      <c r="F123" s="69" t="s">
        <v>2</v>
      </c>
      <c r="G123" s="69" t="s">
        <v>2</v>
      </c>
    </row>
    <row r="124" spans="1:7" x14ac:dyDescent="0.25">
      <c r="A124" s="2">
        <v>186</v>
      </c>
      <c r="B124" t="str">
        <f>_xlfn.XLOOKUP($A:$A,UBS!$A:$A,UBS!B:B)</f>
        <v>Leste</v>
      </c>
      <c r="C124" t="str">
        <f>_xlfn.XLOOKUP($A:$A,UBS!$A:$A,UBS!C:C)</f>
        <v>São Sebastião</v>
      </c>
      <c r="D124" t="str">
        <f>_xlfn.XLOOKUP($A:$A,UBS!$A:$A,UBS!D:D)</f>
        <v>Unidade Básica de Saúde 09 - São Sebastião</v>
      </c>
      <c r="E124" s="69" t="s">
        <v>2</v>
      </c>
      <c r="F124" s="69" t="s">
        <v>2</v>
      </c>
      <c r="G124" s="69" t="s">
        <v>2</v>
      </c>
    </row>
    <row r="125" spans="1:7" x14ac:dyDescent="0.25">
      <c r="A125" s="2">
        <v>187</v>
      </c>
      <c r="B125" t="str">
        <f>_xlfn.XLOOKUP($A:$A,UBS!$A:$A,UBS!B:B)</f>
        <v>Oeste</v>
      </c>
      <c r="C125" t="str">
        <f>_xlfn.XLOOKUP($A:$A,UBS!$A:$A,UBS!C:C)</f>
        <v>Brazlândia</v>
      </c>
      <c r="D125" t="str">
        <f>_xlfn.XLOOKUP($A:$A,UBS!$A:$A,UBS!D:D)</f>
        <v>Unidade Básica de Saúde 09 - Brazlândia</v>
      </c>
      <c r="E125" s="69" t="s">
        <v>1</v>
      </c>
      <c r="F125" s="69" t="s">
        <v>1</v>
      </c>
      <c r="G125" s="69" t="s">
        <v>1</v>
      </c>
    </row>
    <row r="126" spans="1:7" x14ac:dyDescent="0.25">
      <c r="A126" s="2">
        <v>188</v>
      </c>
      <c r="B126" t="str">
        <f>_xlfn.XLOOKUP($A:$A,UBS!$A:$A,UBS!B:B)</f>
        <v>Sul</v>
      </c>
      <c r="C126" t="str">
        <f>_xlfn.XLOOKUP($A:$A,UBS!$A:$A,UBS!C:C)</f>
        <v>Gama</v>
      </c>
      <c r="D126" t="str">
        <f>_xlfn.XLOOKUP($A:$A,UBS!$A:$A,UBS!D:D)</f>
        <v>Unidade Básica de Saúde 11 - Gama</v>
      </c>
      <c r="E126" s="69" t="s">
        <v>2</v>
      </c>
      <c r="F126" s="69" t="s">
        <v>2</v>
      </c>
      <c r="G126" s="69" t="s">
        <v>2</v>
      </c>
    </row>
    <row r="127" spans="1:7" x14ac:dyDescent="0.25">
      <c r="A127" s="2">
        <v>189</v>
      </c>
      <c r="B127" t="str">
        <f>_xlfn.XLOOKUP($A:$A,UBS!$A:$A,UBS!B:B)</f>
        <v>Centro-Sul</v>
      </c>
      <c r="C127" t="str">
        <f>_xlfn.XLOOKUP($A:$A,UBS!$A:$A,UBS!C:C)</f>
        <v>Guará</v>
      </c>
      <c r="D127" t="str">
        <f>_xlfn.XLOOKUP($A:$A,UBS!$A:$A,UBS!D:D)</f>
        <v>Unidade Básica de Saúde 05 - Guará</v>
      </c>
      <c r="E127" s="69" t="s">
        <v>1</v>
      </c>
      <c r="F127" s="69" t="s">
        <v>1</v>
      </c>
      <c r="G127" s="69" t="s">
        <v>1</v>
      </c>
    </row>
    <row r="128" spans="1:7" x14ac:dyDescent="0.25">
      <c r="A128" s="2">
        <v>192</v>
      </c>
      <c r="B128" t="str">
        <f>_xlfn.XLOOKUP($A:$A,UBS!$A:$A,UBS!B:B)</f>
        <v>Norte</v>
      </c>
      <c r="C128" t="str">
        <f>_xlfn.XLOOKUP($A:$A,UBS!$A:$A,UBS!C:C)</f>
        <v>Sobradinho</v>
      </c>
      <c r="D128" t="str">
        <f>_xlfn.XLOOKUP($A:$A,UBS!$A:$A,UBS!D:D)</f>
        <v>Unidade Básica de Saúde 02 - Sobradinho</v>
      </c>
      <c r="E128" s="69" t="s">
        <v>2</v>
      </c>
      <c r="F128" s="69" t="s">
        <v>2</v>
      </c>
      <c r="G128" s="69" t="s">
        <v>2</v>
      </c>
    </row>
    <row r="129" spans="1:7" x14ac:dyDescent="0.25">
      <c r="A129" s="2">
        <v>193</v>
      </c>
      <c r="B129" t="str">
        <f>_xlfn.XLOOKUP($A:$A,UBS!$A:$A,UBS!B:B)</f>
        <v>Norte</v>
      </c>
      <c r="C129" t="str">
        <f>_xlfn.XLOOKUP($A:$A,UBS!$A:$A,UBS!C:C)</f>
        <v>Planaltina</v>
      </c>
      <c r="D129" t="str">
        <f>_xlfn.XLOOKUP($A:$A,UBS!$A:$A,UBS!D:D)</f>
        <v>Unidade Básica de Saúde 11 - Planaltina</v>
      </c>
      <c r="E129" s="69" t="s">
        <v>2</v>
      </c>
      <c r="F129" s="69" t="s">
        <v>2</v>
      </c>
      <c r="G129" s="69" t="s">
        <v>2</v>
      </c>
    </row>
    <row r="130" spans="1:7" x14ac:dyDescent="0.25">
      <c r="A130" s="2">
        <v>194</v>
      </c>
      <c r="B130" t="str">
        <f>_xlfn.XLOOKUP($A:$A,UBS!$A:$A,UBS!B:B)</f>
        <v>Norte</v>
      </c>
      <c r="C130" t="str">
        <f>_xlfn.XLOOKUP($A:$A,UBS!$A:$A,UBS!C:C)</f>
        <v>Sobradinho</v>
      </c>
      <c r="D130" t="str">
        <f>_xlfn.XLOOKUP($A:$A,UBS!$A:$A,UBS!D:D)</f>
        <v>Unidade Básica de Saúde 06 - Sobradinho</v>
      </c>
      <c r="E130" s="69" t="s">
        <v>2</v>
      </c>
      <c r="F130" s="69" t="s">
        <v>2</v>
      </c>
      <c r="G130" s="69" t="s">
        <v>2</v>
      </c>
    </row>
    <row r="131" spans="1:7" x14ac:dyDescent="0.25">
      <c r="A131" s="2">
        <v>195</v>
      </c>
      <c r="B131" t="str">
        <f>_xlfn.XLOOKUP($A:$A,UBS!$A:$A,UBS!B:B)</f>
        <v>Norte</v>
      </c>
      <c r="C131" t="str">
        <f>_xlfn.XLOOKUP($A:$A,UBS!$A:$A,UBS!C:C)</f>
        <v>Planaltina</v>
      </c>
      <c r="D131" t="str">
        <f>_xlfn.XLOOKUP($A:$A,UBS!$A:$A,UBS!D:D)</f>
        <v>Unidade Básica de Saúde 14 - Planaltina</v>
      </c>
      <c r="E131" s="69" t="s">
        <v>2</v>
      </c>
      <c r="F131" s="69" t="s">
        <v>2</v>
      </c>
      <c r="G131" s="69" t="s">
        <v>2</v>
      </c>
    </row>
    <row r="132" spans="1:7" x14ac:dyDescent="0.25">
      <c r="A132" s="2">
        <v>196</v>
      </c>
      <c r="B132" t="str">
        <f>_xlfn.XLOOKUP($A:$A,UBS!$A:$A,UBS!B:B)</f>
        <v>Leste</v>
      </c>
      <c r="C132" t="str">
        <f>_xlfn.XLOOKUP($A:$A,UBS!$A:$A,UBS!C:C)</f>
        <v>São Sebastião</v>
      </c>
      <c r="D132" t="str">
        <f>_xlfn.XLOOKUP($A:$A,UBS!$A:$A,UBS!D:D)</f>
        <v>Unidade Básica de Saúde 10 - São Sebastião</v>
      </c>
      <c r="E132" s="69" t="s">
        <v>2</v>
      </c>
      <c r="F132" s="69" t="s">
        <v>2</v>
      </c>
      <c r="G132" s="69" t="s">
        <v>2</v>
      </c>
    </row>
    <row r="133" spans="1:7" x14ac:dyDescent="0.25">
      <c r="A133" s="2">
        <v>197</v>
      </c>
      <c r="B133" t="str">
        <f>_xlfn.XLOOKUP($A:$A,UBS!$A:$A,UBS!B:B)</f>
        <v>Norte</v>
      </c>
      <c r="C133" t="str">
        <f>_xlfn.XLOOKUP($A:$A,UBS!$A:$A,UBS!C:C)</f>
        <v>Planaltina</v>
      </c>
      <c r="D133" t="str">
        <f>_xlfn.XLOOKUP($A:$A,UBS!$A:$A,UBS!D:D)</f>
        <v>Unidade Básica de Saúde 07 - Planaltina</v>
      </c>
      <c r="E133" s="69" t="s">
        <v>2</v>
      </c>
      <c r="F133" s="69" t="s">
        <v>2</v>
      </c>
      <c r="G133" s="69" t="s">
        <v>2</v>
      </c>
    </row>
    <row r="134" spans="1:7" x14ac:dyDescent="0.25">
      <c r="A134" s="2">
        <v>198</v>
      </c>
      <c r="B134" t="str">
        <f>_xlfn.XLOOKUP($A:$A,UBS!$A:$A,UBS!B:B)</f>
        <v>Sul</v>
      </c>
      <c r="C134" t="str">
        <f>_xlfn.XLOOKUP($A:$A,UBS!$A:$A,UBS!C:C)</f>
        <v>Gama</v>
      </c>
      <c r="D134" t="str">
        <f>_xlfn.XLOOKUP($A:$A,UBS!$A:$A,UBS!D:D)</f>
        <v>Unidade Básica de Saúde 06 - Gama</v>
      </c>
      <c r="E134" s="69" t="s">
        <v>2</v>
      </c>
      <c r="F134" s="69" t="s">
        <v>2</v>
      </c>
      <c r="G134" s="69" t="s">
        <v>2</v>
      </c>
    </row>
    <row r="135" spans="1:7" x14ac:dyDescent="0.25">
      <c r="A135" s="2">
        <v>199</v>
      </c>
      <c r="B135" t="str">
        <f>_xlfn.XLOOKUP($A:$A,UBS!$A:$A,UBS!B:B)</f>
        <v>Oeste</v>
      </c>
      <c r="C135" t="str">
        <f>_xlfn.XLOOKUP($A:$A,UBS!$A:$A,UBS!C:C)</f>
        <v>Brazlândia</v>
      </c>
      <c r="D135" t="str">
        <f>_xlfn.XLOOKUP($A:$A,UBS!$A:$A,UBS!D:D)</f>
        <v>Unidade Básica de Saúde 07 - Brazlândia</v>
      </c>
      <c r="E135" s="69" t="s">
        <v>1</v>
      </c>
      <c r="F135" s="69" t="s">
        <v>1</v>
      </c>
      <c r="G135" s="69" t="s">
        <v>1</v>
      </c>
    </row>
    <row r="136" spans="1:7" x14ac:dyDescent="0.25">
      <c r="A136" s="2">
        <v>201</v>
      </c>
      <c r="B136" t="str">
        <f>_xlfn.XLOOKUP($A:$A,UBS!$A:$A,UBS!B:B)</f>
        <v>Leste</v>
      </c>
      <c r="C136" t="str">
        <f>_xlfn.XLOOKUP($A:$A,UBS!$A:$A,UBS!C:C)</f>
        <v>Paranoá</v>
      </c>
      <c r="D136" t="str">
        <f>_xlfn.XLOOKUP($A:$A,UBS!$A:$A,UBS!D:D)</f>
        <v>Unidade Básica de Saúde 08 - Paranoá PAD/DF</v>
      </c>
      <c r="E136" s="69" t="s">
        <v>2</v>
      </c>
      <c r="F136" s="69" t="s">
        <v>2</v>
      </c>
      <c r="G136" s="69" t="s">
        <v>2</v>
      </c>
    </row>
    <row r="137" spans="1:7" x14ac:dyDescent="0.25">
      <c r="A137" s="2">
        <v>202</v>
      </c>
      <c r="B137" t="str">
        <f>_xlfn.XLOOKUP($A:$A,UBS!$A:$A,UBS!B:B)</f>
        <v>Norte</v>
      </c>
      <c r="C137" t="str">
        <f>_xlfn.XLOOKUP($A:$A,UBS!$A:$A,UBS!C:C)</f>
        <v>Planaltina</v>
      </c>
      <c r="D137" t="str">
        <f>_xlfn.XLOOKUP($A:$A,UBS!$A:$A,UBS!D:D)</f>
        <v>Unidade Básica de Saúde 12 - Planaltina</v>
      </c>
      <c r="E137" s="69" t="s">
        <v>2</v>
      </c>
      <c r="F137" s="69" t="s">
        <v>2</v>
      </c>
      <c r="G137" s="69" t="s">
        <v>2</v>
      </c>
    </row>
    <row r="138" spans="1:7" x14ac:dyDescent="0.25">
      <c r="A138" s="2">
        <v>203</v>
      </c>
      <c r="B138" t="str">
        <f>_xlfn.XLOOKUP($A:$A,UBS!$A:$A,UBS!B:B)</f>
        <v>Sudoeste</v>
      </c>
      <c r="C138" t="str">
        <f>_xlfn.XLOOKUP($A:$A,UBS!$A:$A,UBS!C:C)</f>
        <v>Samambaia</v>
      </c>
      <c r="D138" t="str">
        <f>_xlfn.XLOOKUP($A:$A,UBS!$A:$A,UBS!D:D)</f>
        <v>Unidade Básica de Saúde 05 - Samambaia</v>
      </c>
      <c r="E138" s="69" t="s">
        <v>1</v>
      </c>
      <c r="F138" s="69" t="s">
        <v>1</v>
      </c>
      <c r="G138" s="69" t="s">
        <v>1</v>
      </c>
    </row>
    <row r="139" spans="1:7" x14ac:dyDescent="0.25">
      <c r="A139" s="2">
        <v>204</v>
      </c>
      <c r="B139" t="str">
        <f>_xlfn.XLOOKUP($A:$A,UBS!$A:$A,UBS!B:B)</f>
        <v>Centro-Sul</v>
      </c>
      <c r="C139" t="str">
        <f>_xlfn.XLOOKUP($A:$A,UBS!$A:$A,UBS!C:C)</f>
        <v>Riacho Fundo I</v>
      </c>
      <c r="D139" t="str">
        <f>_xlfn.XLOOKUP($A:$A,UBS!$A:$A,UBS!D:D)</f>
        <v>Unidade Básica de Saúde 02 - Riacho Fundo I</v>
      </c>
      <c r="E139" s="69" t="s">
        <v>1</v>
      </c>
      <c r="F139" s="69" t="s">
        <v>1</v>
      </c>
      <c r="G139" s="69" t="s">
        <v>1</v>
      </c>
    </row>
    <row r="140" spans="1:7" x14ac:dyDescent="0.25">
      <c r="A140" s="2">
        <v>205</v>
      </c>
      <c r="B140" t="str">
        <f>_xlfn.XLOOKUP($A:$A,UBS!$A:$A,UBS!B:B)</f>
        <v>Sul</v>
      </c>
      <c r="C140" t="str">
        <f>_xlfn.XLOOKUP($A:$A,UBS!$A:$A,UBS!C:C)</f>
        <v>Santa Maria</v>
      </c>
      <c r="D140" t="str">
        <f>_xlfn.XLOOKUP($A:$A,UBS!$A:$A,UBS!D:D)</f>
        <v>Unidade Básica de Saúde 06 - Santa Maria</v>
      </c>
      <c r="E140" s="69" t="s">
        <v>2</v>
      </c>
      <c r="F140" s="69" t="s">
        <v>2</v>
      </c>
      <c r="G140" s="69" t="s">
        <v>2</v>
      </c>
    </row>
    <row r="141" spans="1:7" x14ac:dyDescent="0.25">
      <c r="A141" s="2">
        <v>206</v>
      </c>
      <c r="B141" t="str">
        <f>_xlfn.XLOOKUP($A:$A,UBS!$A:$A,UBS!B:B)</f>
        <v>Centro-Sul</v>
      </c>
      <c r="C141" t="str">
        <f>_xlfn.XLOOKUP($A:$A,UBS!$A:$A,UBS!C:C)</f>
        <v>Park Way</v>
      </c>
      <c r="D141" t="str">
        <f>_xlfn.XLOOKUP($A:$A,UBS!$A:$A,UBS!D:D)</f>
        <v>Unidade Básica de Saúde 01 - Park Way</v>
      </c>
      <c r="E141" s="69" t="s">
        <v>2</v>
      </c>
      <c r="F141" s="69" t="s">
        <v>2</v>
      </c>
      <c r="G141" s="69" t="s">
        <v>2</v>
      </c>
    </row>
    <row r="142" spans="1:7" x14ac:dyDescent="0.25">
      <c r="A142" s="2">
        <v>207</v>
      </c>
      <c r="B142" t="str">
        <f>_xlfn.XLOOKUP($A:$A,UBS!$A:$A,UBS!B:B)</f>
        <v>Sudoeste</v>
      </c>
      <c r="C142" t="str">
        <f>_xlfn.XLOOKUP($A:$A,UBS!$A:$A,UBS!C:C)</f>
        <v>Taguatinga</v>
      </c>
      <c r="D142" t="str">
        <f>_xlfn.XLOOKUP($A:$A,UBS!$A:$A,UBS!D:D)</f>
        <v>Unidade Básica de Saúde 02 - Taguatinga</v>
      </c>
      <c r="E142" s="69" t="s">
        <v>2</v>
      </c>
      <c r="F142" s="69" t="s">
        <v>2</v>
      </c>
      <c r="G142" s="69" t="s">
        <v>2</v>
      </c>
    </row>
    <row r="143" spans="1:7" x14ac:dyDescent="0.25">
      <c r="A143" s="2">
        <v>211</v>
      </c>
      <c r="B143" t="str">
        <f>_xlfn.XLOOKUP($A:$A,UBS!$A:$A,UBS!B:B)</f>
        <v>Sudoeste</v>
      </c>
      <c r="C143" t="str">
        <f>_xlfn.XLOOKUP($A:$A,UBS!$A:$A,UBS!C:C)</f>
        <v>Samambaia</v>
      </c>
      <c r="D143" t="str">
        <f>_xlfn.XLOOKUP($A:$A,UBS!$A:$A,UBS!D:D)</f>
        <v>Unidade Básica de Saúde 09 - Samambaia</v>
      </c>
      <c r="E143" s="69" t="s">
        <v>1</v>
      </c>
      <c r="F143" s="69" t="s">
        <v>1</v>
      </c>
      <c r="G143" s="69" t="s">
        <v>1</v>
      </c>
    </row>
    <row r="144" spans="1:7" x14ac:dyDescent="0.25">
      <c r="A144" s="2">
        <v>213</v>
      </c>
      <c r="B144" t="str">
        <f>_xlfn.XLOOKUP($A:$A,UBS!$A:$A,UBS!B:B)</f>
        <v>Central</v>
      </c>
      <c r="C144" t="str">
        <f>_xlfn.XLOOKUP($A:$A,UBS!$A:$A,UBS!C:C)</f>
        <v>Cruzeiro</v>
      </c>
      <c r="D144" t="str">
        <f>_xlfn.XLOOKUP($A:$A,UBS!$A:$A,UBS!D:D)</f>
        <v>Unidade Básica de Saúde 01 - Cruzeiro</v>
      </c>
      <c r="E144" s="69" t="s">
        <v>2</v>
      </c>
      <c r="F144" s="69" t="s">
        <v>2</v>
      </c>
      <c r="G144" s="69" t="s">
        <v>2</v>
      </c>
    </row>
    <row r="145" spans="1:7" x14ac:dyDescent="0.25">
      <c r="A145" s="2">
        <v>214</v>
      </c>
      <c r="B145" t="str">
        <f>_xlfn.XLOOKUP($A:$A,UBS!$A:$A,UBS!B:B)</f>
        <v>Oeste</v>
      </c>
      <c r="C145" t="str">
        <f>_xlfn.XLOOKUP($A:$A,UBS!$A:$A,UBS!C:C)</f>
        <v>Brazlândia</v>
      </c>
      <c r="D145" t="str">
        <f>_xlfn.XLOOKUP($A:$A,UBS!$A:$A,UBS!D:D)</f>
        <v>Unidade Básica de Saúde 08 - Brazlândia</v>
      </c>
      <c r="E145" s="69" t="s">
        <v>1</v>
      </c>
      <c r="F145" s="69" t="s">
        <v>1</v>
      </c>
      <c r="G145" s="69" t="s">
        <v>1</v>
      </c>
    </row>
    <row r="146" spans="1:7" x14ac:dyDescent="0.25">
      <c r="A146" s="2">
        <v>215</v>
      </c>
      <c r="B146" t="str">
        <f>_xlfn.XLOOKUP($A:$A,UBS!$A:$A,UBS!B:B)</f>
        <v>Sudoeste</v>
      </c>
      <c r="C146" t="str">
        <f>_xlfn.XLOOKUP($A:$A,UBS!$A:$A,UBS!C:C)</f>
        <v>Samambaia</v>
      </c>
      <c r="D146" t="str">
        <f>_xlfn.XLOOKUP($A:$A,UBS!$A:$A,UBS!D:D)</f>
        <v>Unidade Básica de Saúde 02 - Samambaia</v>
      </c>
      <c r="E146" s="69" t="s">
        <v>2</v>
      </c>
      <c r="F146" s="69" t="s">
        <v>2</v>
      </c>
      <c r="G146" s="69" t="s">
        <v>2</v>
      </c>
    </row>
    <row r="147" spans="1:7" x14ac:dyDescent="0.25">
      <c r="A147" s="2">
        <v>216</v>
      </c>
      <c r="B147" t="str">
        <f>_xlfn.XLOOKUP($A:$A,UBS!$A:$A,UBS!B:B)</f>
        <v>Leste</v>
      </c>
      <c r="C147" t="str">
        <f>_xlfn.XLOOKUP($A:$A,UBS!$A:$A,UBS!C:C)</f>
        <v>São Sebastião</v>
      </c>
      <c r="D147" t="str">
        <f>_xlfn.XLOOKUP($A:$A,UBS!$A:$A,UBS!D:D)</f>
        <v>Unidade Básica de Saúde 12 - São Sebastião</v>
      </c>
      <c r="E147" s="69" t="s">
        <v>2</v>
      </c>
      <c r="F147" s="69" t="s">
        <v>2</v>
      </c>
      <c r="G147" s="69" t="s">
        <v>2</v>
      </c>
    </row>
    <row r="148" spans="1:7" x14ac:dyDescent="0.25">
      <c r="A148" s="2">
        <v>217</v>
      </c>
      <c r="B148" t="str">
        <f>_xlfn.XLOOKUP($A:$A,UBS!$A:$A,UBS!B:B)</f>
        <v>Norte</v>
      </c>
      <c r="C148" t="str">
        <f>_xlfn.XLOOKUP($A:$A,UBS!$A:$A,UBS!C:C)</f>
        <v>Planaltina</v>
      </c>
      <c r="D148" t="str">
        <f>_xlfn.XLOOKUP($A:$A,UBS!$A:$A,UBS!D:D)</f>
        <v>Unidade Básica de Saúde 02 - Planaltina</v>
      </c>
      <c r="E148" s="69" t="s">
        <v>2</v>
      </c>
      <c r="F148" s="69" t="s">
        <v>2</v>
      </c>
      <c r="G148" s="69" t="s">
        <v>2</v>
      </c>
    </row>
    <row r="149" spans="1:7" x14ac:dyDescent="0.25">
      <c r="A149" s="2">
        <v>218</v>
      </c>
      <c r="B149" t="str">
        <f>_xlfn.XLOOKUP($A:$A,UBS!$A:$A,UBS!B:B)</f>
        <v>Leste</v>
      </c>
      <c r="C149" t="str">
        <f>_xlfn.XLOOKUP($A:$A,UBS!$A:$A,UBS!C:C)</f>
        <v>São Sebastião</v>
      </c>
      <c r="D149" t="str">
        <f>_xlfn.XLOOKUP($A:$A,UBS!$A:$A,UBS!D:D)</f>
        <v>Unidade Básica de Saúde 11 - São Sebastião</v>
      </c>
      <c r="E149" s="69" t="s">
        <v>2</v>
      </c>
      <c r="F149" s="69" t="s">
        <v>1</v>
      </c>
      <c r="G149" s="69" t="s">
        <v>2</v>
      </c>
    </row>
    <row r="150" spans="1:7" x14ac:dyDescent="0.25">
      <c r="A150" s="2">
        <v>219</v>
      </c>
      <c r="B150" t="str">
        <f>_xlfn.XLOOKUP($A:$A,UBS!$A:$A,UBS!B:B)</f>
        <v>Central</v>
      </c>
      <c r="C150" t="str">
        <f>_xlfn.XLOOKUP($A:$A,UBS!$A:$A,UBS!C:C)</f>
        <v>Asa Norte</v>
      </c>
      <c r="D150" t="str">
        <f>_xlfn.XLOOKUP($A:$A,UBS!$A:$A,UBS!D:D)</f>
        <v>Unidade Básica de Saúde 03 - Asa Norte</v>
      </c>
      <c r="E150" s="69" t="s">
        <v>2</v>
      </c>
      <c r="F150" s="69" t="s">
        <v>2</v>
      </c>
      <c r="G150" s="69" t="s">
        <v>2</v>
      </c>
    </row>
    <row r="151" spans="1:7" x14ac:dyDescent="0.25">
      <c r="A151" s="2">
        <v>222</v>
      </c>
      <c r="B151" t="str">
        <f>_xlfn.XLOOKUP($A:$A,UBS!$A:$A,UBS!B:B)</f>
        <v>Sul</v>
      </c>
      <c r="C151" t="str">
        <f>_xlfn.XLOOKUP($A:$A,UBS!$A:$A,UBS!C:C)</f>
        <v>Gama</v>
      </c>
      <c r="D151" t="str">
        <f>_xlfn.XLOOKUP($A:$A,UBS!$A:$A,UBS!D:D)</f>
        <v>Unidade Básica de Saúde 04 - Gama</v>
      </c>
      <c r="E151" s="69" t="s">
        <v>1</v>
      </c>
      <c r="F151" s="69" t="s">
        <v>1</v>
      </c>
      <c r="G151" s="69" t="s">
        <v>2</v>
      </c>
    </row>
    <row r="152" spans="1:7" x14ac:dyDescent="0.25">
      <c r="A152" s="2">
        <v>223</v>
      </c>
      <c r="B152" t="str">
        <f>_xlfn.XLOOKUP($A:$A,UBS!$A:$A,UBS!B:B)</f>
        <v>Central</v>
      </c>
      <c r="C152" t="str">
        <f>_xlfn.XLOOKUP($A:$A,UBS!$A:$A,UBS!C:C)</f>
        <v>Asa Sul</v>
      </c>
      <c r="D152" t="str">
        <f>_xlfn.XLOOKUP($A:$A,UBS!$A:$A,UBS!D:D)</f>
        <v>Unidade Básica de Saúde 01 - Asa Sul</v>
      </c>
      <c r="E152" s="69" t="s">
        <v>1</v>
      </c>
      <c r="F152" s="69" t="s">
        <v>1</v>
      </c>
      <c r="G152" s="69" t="s">
        <v>1</v>
      </c>
    </row>
    <row r="153" spans="1:7" x14ac:dyDescent="0.25">
      <c r="A153" s="2">
        <v>225</v>
      </c>
      <c r="B153" t="str">
        <f>_xlfn.XLOOKUP($A:$A,UBS!$A:$A,UBS!B:B)</f>
        <v>Oeste</v>
      </c>
      <c r="C153" t="str">
        <f>_xlfn.XLOOKUP($A:$A,UBS!$A:$A,UBS!C:C)</f>
        <v>Ceilândia</v>
      </c>
      <c r="D153" t="str">
        <f>_xlfn.XLOOKUP($A:$A,UBS!$A:$A,UBS!D:D)</f>
        <v>Unidade Básica de Saúde 08 - Ceilândia</v>
      </c>
      <c r="E153" s="69" t="s">
        <v>1</v>
      </c>
      <c r="F153" s="69" t="s">
        <v>1</v>
      </c>
      <c r="G153" s="69" t="s">
        <v>1</v>
      </c>
    </row>
    <row r="154" spans="1:7" x14ac:dyDescent="0.25">
      <c r="A154" s="2">
        <v>226</v>
      </c>
      <c r="B154" t="str">
        <f>_xlfn.XLOOKUP($A:$A,UBS!$A:$A,UBS!B:B)</f>
        <v>Sudoeste</v>
      </c>
      <c r="C154" t="str">
        <f>_xlfn.XLOOKUP($A:$A,UBS!$A:$A,UBS!C:C)</f>
        <v>Taguatinga</v>
      </c>
      <c r="D154" t="str">
        <f>_xlfn.XLOOKUP($A:$A,UBS!$A:$A,UBS!D:D)</f>
        <v>Unidade Básica de Saúde 05 - Taguatinga</v>
      </c>
      <c r="E154" s="69" t="s">
        <v>2</v>
      </c>
      <c r="F154" s="69" t="s">
        <v>2</v>
      </c>
      <c r="G154" s="69" t="s">
        <v>2</v>
      </c>
    </row>
    <row r="155" spans="1:7" x14ac:dyDescent="0.25">
      <c r="A155" s="2">
        <v>227</v>
      </c>
      <c r="B155" t="str">
        <f>_xlfn.XLOOKUP($A:$A,UBS!$A:$A,UBS!B:B)</f>
        <v>Sudoeste</v>
      </c>
      <c r="C155" t="str">
        <f>_xlfn.XLOOKUP($A:$A,UBS!$A:$A,UBS!C:C)</f>
        <v>Recanto das Emas</v>
      </c>
      <c r="D155" t="str">
        <f>_xlfn.XLOOKUP($A:$A,UBS!$A:$A,UBS!D:D)</f>
        <v>Unidade Básica de Saúde 01 - Recanto das Emas</v>
      </c>
      <c r="E155" s="69" t="s">
        <v>1</v>
      </c>
      <c r="F155" s="69" t="s">
        <v>1</v>
      </c>
      <c r="G155" s="69" t="s">
        <v>1</v>
      </c>
    </row>
    <row r="156" spans="1:7" x14ac:dyDescent="0.25">
      <c r="A156" s="2">
        <v>228</v>
      </c>
      <c r="B156" t="str">
        <f>_xlfn.XLOOKUP($A:$A,UBS!$A:$A,UBS!B:B)</f>
        <v>Central</v>
      </c>
      <c r="C156" t="str">
        <f>_xlfn.XLOOKUP($A:$A,UBS!$A:$A,UBS!C:C)</f>
        <v>Lago Norte</v>
      </c>
      <c r="D156" t="str">
        <f>_xlfn.XLOOKUP($A:$A,UBS!$A:$A,UBS!D:D)</f>
        <v>Unidade Básica de Saúde 01 - Lago Norte</v>
      </c>
      <c r="E156" s="69" t="s">
        <v>2</v>
      </c>
      <c r="F156" s="69" t="s">
        <v>1</v>
      </c>
      <c r="G156" s="69" t="s">
        <v>2</v>
      </c>
    </row>
    <row r="157" spans="1:7" x14ac:dyDescent="0.25">
      <c r="A157" s="2">
        <v>229</v>
      </c>
      <c r="B157" t="str">
        <f>_xlfn.XLOOKUP($A:$A,UBS!$A:$A,UBS!B:B)</f>
        <v>Central</v>
      </c>
      <c r="C157" t="str">
        <f>_xlfn.XLOOKUP($A:$A,UBS!$A:$A,UBS!C:C)</f>
        <v>Asa Norte</v>
      </c>
      <c r="D157" t="str">
        <f>_xlfn.XLOOKUP($A:$A,UBS!$A:$A,UBS!D:D)</f>
        <v>Unidade Básica de Saúde 05 - Asa Norte</v>
      </c>
      <c r="E157" s="69" t="s">
        <v>1</v>
      </c>
      <c r="F157" s="69" t="s">
        <v>1</v>
      </c>
      <c r="G157" s="69" t="s">
        <v>1</v>
      </c>
    </row>
    <row r="158" spans="1:7" x14ac:dyDescent="0.25">
      <c r="A158" s="2">
        <v>230</v>
      </c>
      <c r="B158" t="str">
        <f>_xlfn.XLOOKUP($A:$A,UBS!$A:$A,UBS!B:B)</f>
        <v>Sudoeste</v>
      </c>
      <c r="C158" t="str">
        <f>_xlfn.XLOOKUP($A:$A,UBS!$A:$A,UBS!C:C)</f>
        <v>Recanto das Emas</v>
      </c>
      <c r="D158" t="str">
        <f>_xlfn.XLOOKUP($A:$A,UBS!$A:$A,UBS!D:D)</f>
        <v>Unidade Básica de Saúde 10 - Recanto das Emas</v>
      </c>
      <c r="E158" s="69" t="s">
        <v>1</v>
      </c>
      <c r="F158" s="69" t="s">
        <v>1</v>
      </c>
      <c r="G158" s="69" t="s">
        <v>1</v>
      </c>
    </row>
    <row r="159" spans="1:7" x14ac:dyDescent="0.25">
      <c r="A159" s="2">
        <v>231</v>
      </c>
      <c r="B159" t="str">
        <f>_xlfn.XLOOKUP($A:$A,UBS!$A:$A,UBS!B:B)</f>
        <v>Sudoeste</v>
      </c>
      <c r="C159" t="str">
        <f>_xlfn.XLOOKUP($A:$A,UBS!$A:$A,UBS!C:C)</f>
        <v>Recanto das Emas</v>
      </c>
      <c r="D159" t="str">
        <f>_xlfn.XLOOKUP($A:$A,UBS!$A:$A,UBS!D:D)</f>
        <v>Unidade Básica de Saúde 05 - Recanto das Emas</v>
      </c>
      <c r="E159" s="69" t="s">
        <v>1</v>
      </c>
      <c r="F159" s="69" t="s">
        <v>1</v>
      </c>
      <c r="G159" s="69" t="s">
        <v>1</v>
      </c>
    </row>
    <row r="160" spans="1:7" x14ac:dyDescent="0.25">
      <c r="A160" s="2">
        <v>232</v>
      </c>
      <c r="B160" t="str">
        <f>_xlfn.XLOOKUP($A:$A,UBS!$A:$A,UBS!B:B)</f>
        <v>Sudoeste</v>
      </c>
      <c r="C160" t="str">
        <f>_xlfn.XLOOKUP($A:$A,UBS!$A:$A,UBS!C:C)</f>
        <v>Recanto das Emas</v>
      </c>
      <c r="D160" t="str">
        <f>_xlfn.XLOOKUP($A:$A,UBS!$A:$A,UBS!D:D)</f>
        <v>Unidade Básica de Saúde 06 - Recanto das Emas</v>
      </c>
      <c r="E160" s="69" t="s">
        <v>1</v>
      </c>
      <c r="F160" s="69" t="s">
        <v>1</v>
      </c>
      <c r="G160" s="69" t="s">
        <v>1</v>
      </c>
    </row>
    <row r="161" spans="1:7" x14ac:dyDescent="0.25">
      <c r="A161" s="2">
        <v>233</v>
      </c>
      <c r="B161" t="str">
        <f>_xlfn.XLOOKUP($A:$A,UBS!$A:$A,UBS!B:B)</f>
        <v>Sudoeste</v>
      </c>
      <c r="C161" t="str">
        <f>_xlfn.XLOOKUP($A:$A,UBS!$A:$A,UBS!C:C)</f>
        <v>Recanto das Emas</v>
      </c>
      <c r="D161" t="str">
        <f>_xlfn.XLOOKUP($A:$A,UBS!$A:$A,UBS!D:D)</f>
        <v>Unidade Básica de Saúde 07 - Recanto das Emas</v>
      </c>
      <c r="E161" s="69" t="s">
        <v>1</v>
      </c>
      <c r="F161" s="69" t="s">
        <v>1</v>
      </c>
      <c r="G161" s="69" t="s">
        <v>1</v>
      </c>
    </row>
    <row r="162" spans="1:7" x14ac:dyDescent="0.25">
      <c r="A162" s="2">
        <v>234</v>
      </c>
      <c r="B162" t="str">
        <f>_xlfn.XLOOKUP($A:$A,UBS!$A:$A,UBS!B:B)</f>
        <v>Sudoeste</v>
      </c>
      <c r="C162" t="str">
        <f>_xlfn.XLOOKUP($A:$A,UBS!$A:$A,UBS!C:C)</f>
        <v>Recanto das Emas</v>
      </c>
      <c r="D162" t="str">
        <f>_xlfn.XLOOKUP($A:$A,UBS!$A:$A,UBS!D:D)</f>
        <v>Unidade Básica de Saúde 08 - Recanto das Emas</v>
      </c>
      <c r="E162" s="69" t="s">
        <v>2</v>
      </c>
      <c r="F162" s="69" t="s">
        <v>2</v>
      </c>
      <c r="G162" s="69" t="s">
        <v>2</v>
      </c>
    </row>
    <row r="163" spans="1:7" x14ac:dyDescent="0.25">
      <c r="A163" s="2">
        <v>235</v>
      </c>
      <c r="B163" t="str">
        <f>_xlfn.XLOOKUP($A:$A,UBS!$A:$A,UBS!B:B)</f>
        <v>Sudoeste</v>
      </c>
      <c r="C163" t="str">
        <f>_xlfn.XLOOKUP($A:$A,UBS!$A:$A,UBS!C:C)</f>
        <v>Recanto das Emas</v>
      </c>
      <c r="D163" t="str">
        <f>_xlfn.XLOOKUP($A:$A,UBS!$A:$A,UBS!D:D)</f>
        <v>Unidade Básica de Saúde 09 - Recanto das Emas</v>
      </c>
      <c r="E163" s="69" t="s">
        <v>1</v>
      </c>
      <c r="F163" s="69" t="s">
        <v>1</v>
      </c>
      <c r="G163" s="69" t="s">
        <v>1</v>
      </c>
    </row>
    <row r="164" spans="1:7" x14ac:dyDescent="0.25">
      <c r="A164" s="2">
        <v>236</v>
      </c>
      <c r="B164" t="str">
        <f>_xlfn.XLOOKUP($A:$A,UBS!$A:$A,UBS!B:B)</f>
        <v>Sudoeste</v>
      </c>
      <c r="C164" t="str">
        <f>_xlfn.XLOOKUP($A:$A,UBS!$A:$A,UBS!C:C)</f>
        <v>Recanto das Emas</v>
      </c>
      <c r="D164" t="str">
        <f>_xlfn.XLOOKUP($A:$A,UBS!$A:$A,UBS!D:D)</f>
        <v>Unidade Básica de Saúde 11 - Recanto das Emas</v>
      </c>
      <c r="E164" s="69" t="s">
        <v>1</v>
      </c>
      <c r="F164" s="69" t="s">
        <v>1</v>
      </c>
      <c r="G164" s="69" t="s">
        <v>1</v>
      </c>
    </row>
    <row r="165" spans="1:7" x14ac:dyDescent="0.25">
      <c r="A165" s="2">
        <v>237</v>
      </c>
      <c r="B165" t="str">
        <f>_xlfn.XLOOKUP($A:$A,UBS!$A:$A,UBS!B:B)</f>
        <v>Sudoeste</v>
      </c>
      <c r="C165" t="str">
        <f>_xlfn.XLOOKUP($A:$A,UBS!$A:$A,UBS!C:C)</f>
        <v>Recanto das Emas</v>
      </c>
      <c r="D165" t="str">
        <f>_xlfn.XLOOKUP($A:$A,UBS!$A:$A,UBS!D:D)</f>
        <v>Unidade Básica de Saúde 03 - Recanto das Emas</v>
      </c>
      <c r="E165" s="69" t="s">
        <v>2</v>
      </c>
      <c r="F165" s="69" t="s">
        <v>2</v>
      </c>
      <c r="G165" s="69" t="s">
        <v>2</v>
      </c>
    </row>
    <row r="166" spans="1:7" x14ac:dyDescent="0.25">
      <c r="A166" s="2">
        <v>239</v>
      </c>
      <c r="B166" t="str">
        <f>_xlfn.XLOOKUP($A:$A,UBS!$A:$A,UBS!B:B)</f>
        <v>Sudoeste</v>
      </c>
      <c r="C166" t="str">
        <f>_xlfn.XLOOKUP($A:$A,UBS!$A:$A,UBS!C:C)</f>
        <v>Samambaia</v>
      </c>
      <c r="D166" t="str">
        <f>_xlfn.XLOOKUP($A:$A,UBS!$A:$A,UBS!D:D)</f>
        <v>Unidade Básica de Saúde 13 - Samambaia</v>
      </c>
      <c r="E166" s="69" t="s">
        <v>1</v>
      </c>
      <c r="F166" s="69" t="s">
        <v>1</v>
      </c>
      <c r="G166" s="69" t="s">
        <v>1</v>
      </c>
    </row>
  </sheetData>
  <sortState xmlns:xlrd2="http://schemas.microsoft.com/office/spreadsheetml/2017/richdata2" ref="A2:G166">
    <sortCondition ref="A1:A166"/>
  </sortState>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ECC87-2F26-4484-AADD-83410DB6C263}">
  <dimension ref="A2:R65"/>
  <sheetViews>
    <sheetView topLeftCell="A29" workbookViewId="0">
      <selection activeCell="C39" sqref="C39"/>
    </sheetView>
  </sheetViews>
  <sheetFormatPr defaultRowHeight="15" x14ac:dyDescent="0.25"/>
  <cols>
    <col min="1" max="1" width="24" bestFit="1" customWidth="1"/>
    <col min="2" max="2" width="19.5703125" bestFit="1" customWidth="1"/>
    <col min="3" max="4" width="12" bestFit="1" customWidth="1"/>
    <col min="5" max="5" width="5" bestFit="1" customWidth="1"/>
    <col min="6" max="6" width="5.5703125" bestFit="1" customWidth="1"/>
    <col min="7" max="7" width="10.7109375" bestFit="1" customWidth="1"/>
    <col min="8" max="8" width="17.5703125" bestFit="1" customWidth="1"/>
    <col min="9" max="9" width="18.5703125" bestFit="1" customWidth="1"/>
    <col min="10" max="10" width="17.5703125" bestFit="1" customWidth="1"/>
    <col min="11" max="11" width="18.5703125" bestFit="1" customWidth="1"/>
    <col min="12" max="12" width="17.5703125" bestFit="1" customWidth="1"/>
    <col min="13" max="13" width="18.5703125" bestFit="1" customWidth="1"/>
    <col min="14" max="14" width="17.5703125" bestFit="1" customWidth="1"/>
    <col min="15" max="15" width="18.5703125" bestFit="1" customWidth="1"/>
    <col min="16" max="16" width="22.5703125" bestFit="1" customWidth="1"/>
    <col min="17" max="17" width="23.5703125" bestFit="1" customWidth="1"/>
    <col min="18" max="19" width="10.7109375" bestFit="1" customWidth="1"/>
    <col min="20" max="20" width="4" bestFit="1" customWidth="1"/>
    <col min="21" max="21" width="12" bestFit="1" customWidth="1"/>
    <col min="22" max="22" width="4" bestFit="1" customWidth="1"/>
    <col min="23" max="23" width="2" bestFit="1" customWidth="1"/>
    <col min="24" max="24" width="4" bestFit="1" customWidth="1"/>
    <col min="25" max="25" width="12" bestFit="1" customWidth="1"/>
    <col min="26" max="26" width="5.5703125" bestFit="1" customWidth="1"/>
    <col min="27" max="27" width="10.7109375" bestFit="1" customWidth="1"/>
    <col min="28" max="28" width="2" bestFit="1" customWidth="1"/>
    <col min="29" max="29" width="12" bestFit="1" customWidth="1"/>
    <col min="30" max="30" width="6.85546875" bestFit="1" customWidth="1"/>
    <col min="31" max="31" width="13.85546875" bestFit="1" customWidth="1"/>
    <col min="32" max="32" width="21.85546875" bestFit="1" customWidth="1"/>
    <col min="33" max="33" width="13.85546875" bestFit="1" customWidth="1"/>
    <col min="34" max="34" width="2" bestFit="1" customWidth="1"/>
    <col min="35" max="35" width="21.85546875" bestFit="1" customWidth="1"/>
    <col min="36" max="36" width="13.85546875" bestFit="1" customWidth="1"/>
    <col min="37" max="37" width="2" bestFit="1" customWidth="1"/>
    <col min="38" max="38" width="21.85546875" bestFit="1" customWidth="1"/>
    <col min="39" max="39" width="5.85546875" bestFit="1" customWidth="1"/>
    <col min="40" max="40" width="2" bestFit="1" customWidth="1"/>
    <col min="41" max="41" width="8.42578125" bestFit="1" customWidth="1"/>
    <col min="42" max="42" width="6.85546875" bestFit="1" customWidth="1"/>
    <col min="43" max="43" width="9.42578125" bestFit="1" customWidth="1"/>
    <col min="44" max="44" width="13.85546875" bestFit="1" customWidth="1"/>
    <col min="45" max="46" width="12" bestFit="1" customWidth="1"/>
    <col min="47" max="47" width="2" bestFit="1" customWidth="1"/>
    <col min="48" max="48" width="21.85546875" bestFit="1" customWidth="1"/>
    <col min="49" max="49" width="13.85546875" bestFit="1" customWidth="1"/>
    <col min="50" max="50" width="21.85546875" bestFit="1" customWidth="1"/>
    <col min="51" max="51" width="5.85546875" bestFit="1" customWidth="1"/>
    <col min="52" max="52" width="2" bestFit="1" customWidth="1"/>
    <col min="53" max="53" width="5" bestFit="1" customWidth="1"/>
    <col min="54" max="54" width="8.42578125" bestFit="1" customWidth="1"/>
    <col min="55" max="55" width="13.85546875" bestFit="1" customWidth="1"/>
    <col min="56" max="56" width="21.85546875" bestFit="1" customWidth="1"/>
    <col min="57" max="57" width="5.85546875" bestFit="1" customWidth="1"/>
    <col min="58" max="58" width="2" bestFit="1" customWidth="1"/>
    <col min="59" max="59" width="8.42578125" bestFit="1" customWidth="1"/>
    <col min="60" max="60" width="13.85546875" bestFit="1" customWidth="1"/>
    <col min="61" max="61" width="2" bestFit="1" customWidth="1"/>
    <col min="62" max="62" width="21.85546875" bestFit="1" customWidth="1"/>
    <col min="63" max="63" width="5.85546875" bestFit="1" customWidth="1"/>
    <col min="64" max="64" width="8.42578125" bestFit="1" customWidth="1"/>
    <col min="65" max="65" width="3.85546875" bestFit="1" customWidth="1"/>
    <col min="66" max="66" width="5" bestFit="1" customWidth="1"/>
    <col min="67" max="67" width="2" bestFit="1" customWidth="1"/>
    <col min="68" max="68" width="6.85546875" bestFit="1" customWidth="1"/>
    <col min="69" max="69" width="5.85546875" bestFit="1" customWidth="1"/>
    <col min="70" max="70" width="8.42578125" bestFit="1" customWidth="1"/>
    <col min="71" max="71" width="13.85546875" bestFit="1" customWidth="1"/>
    <col min="72" max="72" width="21.85546875" bestFit="1" customWidth="1"/>
    <col min="73" max="73" width="7.42578125" bestFit="1" customWidth="1"/>
    <col min="74" max="74" width="10.42578125" bestFit="1" customWidth="1"/>
    <col min="75" max="75" width="10.7109375" bestFit="1" customWidth="1"/>
  </cols>
  <sheetData>
    <row r="2" spans="1:17" x14ac:dyDescent="0.25">
      <c r="B2" s="98" t="s">
        <v>2523</v>
      </c>
    </row>
    <row r="3" spans="1:17" x14ac:dyDescent="0.25">
      <c r="B3" t="s">
        <v>1523</v>
      </c>
      <c r="D3" t="s">
        <v>1568</v>
      </c>
      <c r="F3" t="s">
        <v>1622</v>
      </c>
      <c r="H3" t="s">
        <v>1702</v>
      </c>
      <c r="J3" t="s">
        <v>1794</v>
      </c>
      <c r="L3" t="s">
        <v>1857</v>
      </c>
      <c r="N3" t="s">
        <v>1929</v>
      </c>
      <c r="P3" t="s">
        <v>3003</v>
      </c>
      <c r="Q3" t="s">
        <v>3004</v>
      </c>
    </row>
    <row r="4" spans="1:17" x14ac:dyDescent="0.25">
      <c r="A4" s="98" t="s">
        <v>2522</v>
      </c>
      <c r="B4" t="s">
        <v>2707</v>
      </c>
      <c r="C4" t="s">
        <v>3005</v>
      </c>
      <c r="D4" t="s">
        <v>2707</v>
      </c>
      <c r="E4" t="s">
        <v>3005</v>
      </c>
      <c r="F4" t="s">
        <v>2707</v>
      </c>
      <c r="G4" t="s">
        <v>3005</v>
      </c>
      <c r="H4" t="s">
        <v>2707</v>
      </c>
      <c r="I4" t="s">
        <v>3005</v>
      </c>
      <c r="J4" t="s">
        <v>2707</v>
      </c>
      <c r="K4" t="s">
        <v>3005</v>
      </c>
      <c r="L4" t="s">
        <v>2707</v>
      </c>
      <c r="M4" t="s">
        <v>3005</v>
      </c>
      <c r="N4" t="s">
        <v>2707</v>
      </c>
      <c r="O4" t="s">
        <v>3005</v>
      </c>
    </row>
    <row r="5" spans="1:17" x14ac:dyDescent="0.25">
      <c r="A5" s="21" t="s">
        <v>2488</v>
      </c>
      <c r="B5">
        <v>1</v>
      </c>
      <c r="C5" s="113">
        <v>6.369426751592357E-3</v>
      </c>
      <c r="E5" s="113">
        <v>0</v>
      </c>
      <c r="G5" s="113">
        <v>0</v>
      </c>
      <c r="I5" s="113">
        <v>0</v>
      </c>
      <c r="K5" s="113">
        <v>0</v>
      </c>
      <c r="L5">
        <v>2</v>
      </c>
      <c r="M5" s="113">
        <v>1.2738853503184714E-2</v>
      </c>
      <c r="O5" s="113">
        <v>0</v>
      </c>
      <c r="P5">
        <v>3</v>
      </c>
      <c r="Q5" s="113">
        <v>1.9108280254777069E-2</v>
      </c>
    </row>
    <row r="6" spans="1:17" x14ac:dyDescent="0.25">
      <c r="A6" s="21" t="s">
        <v>2489</v>
      </c>
      <c r="B6">
        <v>5</v>
      </c>
      <c r="C6" s="113">
        <v>3.1847133757961783E-2</v>
      </c>
      <c r="D6">
        <v>7</v>
      </c>
      <c r="E6" s="113">
        <v>4.4585987261146494E-2</v>
      </c>
      <c r="F6">
        <v>5</v>
      </c>
      <c r="G6" s="113">
        <v>3.1847133757961783E-2</v>
      </c>
      <c r="H6">
        <v>13</v>
      </c>
      <c r="I6" s="113">
        <v>8.2802547770700632E-2</v>
      </c>
      <c r="J6">
        <v>7</v>
      </c>
      <c r="K6" s="113">
        <v>4.4585987261146494E-2</v>
      </c>
      <c r="L6">
        <v>9</v>
      </c>
      <c r="M6" s="113">
        <v>5.7324840764331211E-2</v>
      </c>
      <c r="N6">
        <v>7</v>
      </c>
      <c r="O6" s="113">
        <v>4.4585987261146494E-2</v>
      </c>
      <c r="P6">
        <v>53</v>
      </c>
      <c r="Q6" s="113">
        <v>0.33757961783439489</v>
      </c>
    </row>
    <row r="7" spans="1:17" x14ac:dyDescent="0.25">
      <c r="A7" s="21" t="s">
        <v>2490</v>
      </c>
      <c r="B7">
        <v>3</v>
      </c>
      <c r="C7" s="113">
        <v>1.9108280254777069E-2</v>
      </c>
      <c r="D7">
        <v>4</v>
      </c>
      <c r="E7" s="113">
        <v>2.5477707006369428E-2</v>
      </c>
      <c r="F7">
        <v>9</v>
      </c>
      <c r="G7" s="113">
        <v>5.7324840764331211E-2</v>
      </c>
      <c r="H7">
        <v>12</v>
      </c>
      <c r="I7" s="113">
        <v>7.6433121019108277E-2</v>
      </c>
      <c r="J7">
        <v>10</v>
      </c>
      <c r="K7" s="113">
        <v>6.3694267515923567E-2</v>
      </c>
      <c r="L7">
        <v>6</v>
      </c>
      <c r="M7" s="113">
        <v>3.8216560509554139E-2</v>
      </c>
      <c r="N7">
        <v>8</v>
      </c>
      <c r="O7" s="113">
        <v>5.0955414012738856E-2</v>
      </c>
      <c r="P7">
        <v>52</v>
      </c>
      <c r="Q7" s="113">
        <v>0.33121019108280253</v>
      </c>
    </row>
    <row r="8" spans="1:17" x14ac:dyDescent="0.25">
      <c r="A8" s="21" t="s">
        <v>2491</v>
      </c>
      <c r="C8" s="113">
        <v>0</v>
      </c>
      <c r="D8">
        <v>3</v>
      </c>
      <c r="E8" s="113">
        <v>1.9108280254777069E-2</v>
      </c>
      <c r="F8">
        <v>8</v>
      </c>
      <c r="G8" s="113">
        <v>5.0955414012738856E-2</v>
      </c>
      <c r="H8">
        <v>9</v>
      </c>
      <c r="I8" s="113">
        <v>5.7324840764331211E-2</v>
      </c>
      <c r="J8">
        <v>8</v>
      </c>
      <c r="K8" s="113">
        <v>5.0955414012738856E-2</v>
      </c>
      <c r="L8">
        <v>1</v>
      </c>
      <c r="M8" s="113">
        <v>6.369426751592357E-3</v>
      </c>
      <c r="N8">
        <v>1</v>
      </c>
      <c r="O8" s="113">
        <v>6.369426751592357E-3</v>
      </c>
      <c r="P8">
        <v>30</v>
      </c>
      <c r="Q8" s="113">
        <v>0.19108280254777071</v>
      </c>
    </row>
    <row r="9" spans="1:17" x14ac:dyDescent="0.25">
      <c r="A9" s="21" t="s">
        <v>2492</v>
      </c>
      <c r="C9" s="113">
        <v>0</v>
      </c>
      <c r="D9">
        <v>4</v>
      </c>
      <c r="E9" s="113">
        <v>2.5477707006369428E-2</v>
      </c>
      <c r="F9">
        <v>2</v>
      </c>
      <c r="G9" s="113">
        <v>1.2738853503184714E-2</v>
      </c>
      <c r="H9">
        <v>1</v>
      </c>
      <c r="I9" s="113">
        <v>6.369426751592357E-3</v>
      </c>
      <c r="J9">
        <v>2</v>
      </c>
      <c r="K9" s="113">
        <v>1.2738853503184714E-2</v>
      </c>
      <c r="L9">
        <v>8</v>
      </c>
      <c r="M9" s="113">
        <v>5.0955414012738856E-2</v>
      </c>
      <c r="N9">
        <v>2</v>
      </c>
      <c r="O9" s="113">
        <v>1.2738853503184714E-2</v>
      </c>
      <c r="P9">
        <v>19</v>
      </c>
      <c r="Q9" s="113">
        <v>0.12101910828025478</v>
      </c>
    </row>
    <row r="10" spans="1:17" x14ac:dyDescent="0.25">
      <c r="A10" s="21" t="s">
        <v>2493</v>
      </c>
      <c r="B10">
        <v>9</v>
      </c>
      <c r="C10" s="113">
        <v>5.7324840764331211E-2</v>
      </c>
      <c r="D10">
        <v>18</v>
      </c>
      <c r="E10" s="113">
        <v>0.11464968152866242</v>
      </c>
      <c r="F10">
        <v>24</v>
      </c>
      <c r="G10" s="113">
        <v>0.15286624203821655</v>
      </c>
      <c r="H10">
        <v>35</v>
      </c>
      <c r="I10" s="113">
        <v>0.22292993630573249</v>
      </c>
      <c r="J10">
        <v>27</v>
      </c>
      <c r="K10" s="113">
        <v>0.17197452229299362</v>
      </c>
      <c r="L10">
        <v>26</v>
      </c>
      <c r="M10" s="113">
        <v>0.16560509554140126</v>
      </c>
      <c r="N10">
        <v>18</v>
      </c>
      <c r="O10" s="113">
        <v>0.11464968152866242</v>
      </c>
      <c r="P10">
        <v>157</v>
      </c>
      <c r="Q10" s="113">
        <v>1</v>
      </c>
    </row>
    <row r="14" spans="1:17" x14ac:dyDescent="0.25">
      <c r="A14" s="98" t="s">
        <v>2522</v>
      </c>
      <c r="B14" t="s">
        <v>2707</v>
      </c>
    </row>
    <row r="15" spans="1:17" x14ac:dyDescent="0.25">
      <c r="A15" s="21" t="s">
        <v>2488</v>
      </c>
      <c r="B15">
        <v>3</v>
      </c>
    </row>
    <row r="16" spans="1:17" x14ac:dyDescent="0.25">
      <c r="A16" s="21" t="s">
        <v>2489</v>
      </c>
      <c r="B16">
        <v>53</v>
      </c>
    </row>
    <row r="17" spans="1:18" x14ac:dyDescent="0.25">
      <c r="A17" s="21" t="s">
        <v>2490</v>
      </c>
      <c r="B17">
        <v>52</v>
      </c>
    </row>
    <row r="18" spans="1:18" x14ac:dyDescent="0.25">
      <c r="A18" s="21" t="s">
        <v>2491</v>
      </c>
      <c r="B18">
        <v>30</v>
      </c>
    </row>
    <row r="19" spans="1:18" x14ac:dyDescent="0.25">
      <c r="A19" s="21" t="s">
        <v>2492</v>
      </c>
      <c r="B19">
        <v>19</v>
      </c>
    </row>
    <row r="20" spans="1:18" x14ac:dyDescent="0.25">
      <c r="A20" s="21" t="s">
        <v>2524</v>
      </c>
      <c r="B20">
        <v>8</v>
      </c>
    </row>
    <row r="21" spans="1:18" x14ac:dyDescent="0.25">
      <c r="A21" s="21" t="s">
        <v>2493</v>
      </c>
      <c r="B21">
        <v>165</v>
      </c>
    </row>
    <row r="24" spans="1:18" x14ac:dyDescent="0.25">
      <c r="A24" s="98" t="s">
        <v>2961</v>
      </c>
      <c r="B24" s="98" t="s">
        <v>2523</v>
      </c>
    </row>
    <row r="25" spans="1:18" x14ac:dyDescent="0.25">
      <c r="A25" s="98" t="s">
        <v>2522</v>
      </c>
      <c r="B25" s="110">
        <v>1</v>
      </c>
      <c r="C25" s="110">
        <v>1.0909090909090908</v>
      </c>
      <c r="D25" s="110">
        <v>1.1111111111111112</v>
      </c>
      <c r="E25" s="110">
        <v>1.1428571428571428</v>
      </c>
      <c r="F25" s="110">
        <v>1.2</v>
      </c>
      <c r="G25" s="110">
        <v>1.25</v>
      </c>
      <c r="H25" s="110">
        <v>1.3333333333333333</v>
      </c>
      <c r="I25" s="110">
        <v>1.4285714285714286</v>
      </c>
      <c r="J25" s="110">
        <v>1.5</v>
      </c>
      <c r="K25" s="110">
        <v>1.5555555555555556</v>
      </c>
      <c r="L25" s="110">
        <v>1.6</v>
      </c>
      <c r="M25" s="110">
        <v>1.6666666666666667</v>
      </c>
      <c r="N25" s="110">
        <v>1.8</v>
      </c>
      <c r="O25" s="110">
        <v>2</v>
      </c>
      <c r="P25" s="110">
        <v>2.5</v>
      </c>
      <c r="Q25" s="110">
        <v>2.6666666666666665</v>
      </c>
      <c r="R25" s="110" t="s">
        <v>2493</v>
      </c>
    </row>
    <row r="26" spans="1:18" x14ac:dyDescent="0.25">
      <c r="A26" s="21" t="s">
        <v>2488</v>
      </c>
      <c r="B26">
        <v>1</v>
      </c>
      <c r="M26">
        <v>1</v>
      </c>
      <c r="Q26">
        <v>1</v>
      </c>
      <c r="R26">
        <v>3</v>
      </c>
    </row>
    <row r="27" spans="1:18" x14ac:dyDescent="0.25">
      <c r="A27" s="21" t="s">
        <v>2489</v>
      </c>
      <c r="B27">
        <v>9</v>
      </c>
      <c r="D27">
        <v>1</v>
      </c>
      <c r="E27">
        <v>1</v>
      </c>
      <c r="F27">
        <v>5</v>
      </c>
      <c r="G27">
        <v>1</v>
      </c>
      <c r="H27">
        <v>4</v>
      </c>
      <c r="J27">
        <v>2</v>
      </c>
      <c r="K27">
        <v>1</v>
      </c>
      <c r="L27">
        <v>1</v>
      </c>
      <c r="M27">
        <v>1</v>
      </c>
      <c r="N27">
        <v>1</v>
      </c>
      <c r="O27">
        <v>15</v>
      </c>
      <c r="P27">
        <v>1</v>
      </c>
      <c r="R27">
        <v>43</v>
      </c>
    </row>
    <row r="28" spans="1:18" x14ac:dyDescent="0.25">
      <c r="A28" s="21" t="s">
        <v>2490</v>
      </c>
      <c r="B28">
        <v>9</v>
      </c>
      <c r="C28">
        <v>1</v>
      </c>
      <c r="E28">
        <v>2</v>
      </c>
      <c r="F28">
        <v>1</v>
      </c>
      <c r="H28">
        <v>3</v>
      </c>
      <c r="I28">
        <v>1</v>
      </c>
      <c r="L28">
        <v>2</v>
      </c>
      <c r="M28">
        <v>2</v>
      </c>
      <c r="O28">
        <v>15</v>
      </c>
      <c r="R28">
        <v>36</v>
      </c>
    </row>
    <row r="29" spans="1:18" x14ac:dyDescent="0.25">
      <c r="A29" s="21" t="s">
        <v>2491</v>
      </c>
      <c r="B29">
        <v>7</v>
      </c>
      <c r="D29">
        <v>1</v>
      </c>
      <c r="J29">
        <v>1</v>
      </c>
      <c r="O29">
        <v>3</v>
      </c>
      <c r="R29">
        <v>12</v>
      </c>
    </row>
    <row r="30" spans="1:18" x14ac:dyDescent="0.25">
      <c r="A30" s="21" t="s">
        <v>2492</v>
      </c>
      <c r="B30">
        <v>2</v>
      </c>
      <c r="J30">
        <v>1</v>
      </c>
      <c r="O30">
        <v>3</v>
      </c>
      <c r="R30">
        <v>6</v>
      </c>
    </row>
    <row r="31" spans="1:18" x14ac:dyDescent="0.25">
      <c r="A31" s="21" t="s">
        <v>2524</v>
      </c>
      <c r="B31">
        <v>1</v>
      </c>
      <c r="O31">
        <v>1</v>
      </c>
      <c r="R31">
        <v>2</v>
      </c>
    </row>
    <row r="32" spans="1:18" x14ac:dyDescent="0.25">
      <c r="A32" s="21" t="s">
        <v>2493</v>
      </c>
      <c r="B32">
        <v>29</v>
      </c>
      <c r="C32">
        <v>1</v>
      </c>
      <c r="D32">
        <v>2</v>
      </c>
      <c r="E32">
        <v>3</v>
      </c>
      <c r="F32">
        <v>6</v>
      </c>
      <c r="G32">
        <v>1</v>
      </c>
      <c r="H32">
        <v>7</v>
      </c>
      <c r="I32">
        <v>1</v>
      </c>
      <c r="J32">
        <v>4</v>
      </c>
      <c r="K32">
        <v>1</v>
      </c>
      <c r="L32">
        <v>3</v>
      </c>
      <c r="M32">
        <v>4</v>
      </c>
      <c r="N32">
        <v>1</v>
      </c>
      <c r="O32">
        <v>37</v>
      </c>
      <c r="P32">
        <v>1</v>
      </c>
      <c r="Q32">
        <v>1</v>
      </c>
      <c r="R32">
        <v>102</v>
      </c>
    </row>
    <row r="33" spans="1:7" x14ac:dyDescent="0.25">
      <c r="A33" s="21"/>
    </row>
    <row r="35" spans="1:7" x14ac:dyDescent="0.25">
      <c r="A35" s="98" t="s">
        <v>2962</v>
      </c>
      <c r="B35" s="98" t="s">
        <v>2523</v>
      </c>
    </row>
    <row r="36" spans="1:7" x14ac:dyDescent="0.25">
      <c r="A36" s="98" t="s">
        <v>2522</v>
      </c>
      <c r="B36">
        <v>1</v>
      </c>
      <c r="C36">
        <v>1.1428571428571428</v>
      </c>
      <c r="D36">
        <v>1.3333333333333333</v>
      </c>
      <c r="E36">
        <v>1.75</v>
      </c>
      <c r="F36" t="s">
        <v>2960</v>
      </c>
      <c r="G36" t="s">
        <v>2493</v>
      </c>
    </row>
    <row r="37" spans="1:7" x14ac:dyDescent="0.25">
      <c r="A37" s="21" t="s">
        <v>2488</v>
      </c>
      <c r="B37">
        <v>3</v>
      </c>
      <c r="G37">
        <v>3</v>
      </c>
    </row>
    <row r="38" spans="1:7" x14ac:dyDescent="0.25">
      <c r="A38" s="21" t="s">
        <v>2489</v>
      </c>
      <c r="B38">
        <v>41</v>
      </c>
      <c r="C38">
        <v>1</v>
      </c>
      <c r="D38">
        <v>1</v>
      </c>
      <c r="G38">
        <v>43</v>
      </c>
    </row>
    <row r="39" spans="1:7" x14ac:dyDescent="0.25">
      <c r="A39" s="21" t="s">
        <v>2490</v>
      </c>
      <c r="B39">
        <v>20</v>
      </c>
      <c r="G39">
        <v>20</v>
      </c>
    </row>
    <row r="40" spans="1:7" x14ac:dyDescent="0.25">
      <c r="A40" s="21" t="s">
        <v>2491</v>
      </c>
      <c r="B40">
        <v>10</v>
      </c>
      <c r="E40">
        <v>1</v>
      </c>
      <c r="G40">
        <v>11</v>
      </c>
    </row>
    <row r="41" spans="1:7" x14ac:dyDescent="0.25">
      <c r="A41" s="21" t="s">
        <v>2492</v>
      </c>
      <c r="B41">
        <v>5</v>
      </c>
      <c r="G41">
        <v>5</v>
      </c>
    </row>
    <row r="42" spans="1:7" x14ac:dyDescent="0.25">
      <c r="A42" s="21" t="s">
        <v>2524</v>
      </c>
      <c r="B42">
        <v>3</v>
      </c>
      <c r="F42">
        <v>2</v>
      </c>
      <c r="G42">
        <v>5</v>
      </c>
    </row>
    <row r="43" spans="1:7" x14ac:dyDescent="0.25">
      <c r="A43" s="21" t="s">
        <v>2493</v>
      </c>
      <c r="B43">
        <v>82</v>
      </c>
      <c r="C43">
        <v>1</v>
      </c>
      <c r="D43">
        <v>1</v>
      </c>
      <c r="E43">
        <v>1</v>
      </c>
      <c r="F43">
        <v>2</v>
      </c>
      <c r="G43">
        <v>87</v>
      </c>
    </row>
    <row r="44" spans="1:7" x14ac:dyDescent="0.25">
      <c r="A44" s="21"/>
    </row>
    <row r="46" spans="1:7" x14ac:dyDescent="0.25">
      <c r="A46" s="98" t="s">
        <v>2963</v>
      </c>
      <c r="B46" s="98" t="s">
        <v>2523</v>
      </c>
    </row>
    <row r="47" spans="1:7" x14ac:dyDescent="0.25">
      <c r="A47" s="98" t="s">
        <v>2522</v>
      </c>
      <c r="B47" t="s">
        <v>2</v>
      </c>
      <c r="C47" t="s">
        <v>1</v>
      </c>
      <c r="D47" t="s">
        <v>2960</v>
      </c>
      <c r="E47" t="s">
        <v>2493</v>
      </c>
    </row>
    <row r="48" spans="1:7" x14ac:dyDescent="0.25">
      <c r="A48" s="21" t="s">
        <v>2488</v>
      </c>
      <c r="B48">
        <v>2</v>
      </c>
      <c r="C48">
        <v>1</v>
      </c>
      <c r="E48">
        <v>3</v>
      </c>
    </row>
    <row r="49" spans="1:5" x14ac:dyDescent="0.25">
      <c r="A49" s="21" t="s">
        <v>2489</v>
      </c>
      <c r="B49">
        <v>18</v>
      </c>
      <c r="C49">
        <v>35</v>
      </c>
      <c r="E49">
        <v>53</v>
      </c>
    </row>
    <row r="50" spans="1:5" x14ac:dyDescent="0.25">
      <c r="A50" s="21" t="s">
        <v>2490</v>
      </c>
      <c r="B50">
        <v>27</v>
      </c>
      <c r="C50">
        <v>25</v>
      </c>
      <c r="E50">
        <v>52</v>
      </c>
    </row>
    <row r="51" spans="1:5" x14ac:dyDescent="0.25">
      <c r="A51" s="21" t="s">
        <v>2491</v>
      </c>
      <c r="B51">
        <v>11</v>
      </c>
      <c r="C51">
        <v>19</v>
      </c>
      <c r="E51">
        <v>30</v>
      </c>
    </row>
    <row r="52" spans="1:5" x14ac:dyDescent="0.25">
      <c r="A52" s="21" t="s">
        <v>2492</v>
      </c>
      <c r="B52">
        <v>10</v>
      </c>
      <c r="C52">
        <v>9</v>
      </c>
      <c r="E52">
        <v>19</v>
      </c>
    </row>
    <row r="53" spans="1:5" x14ac:dyDescent="0.25">
      <c r="A53" s="21" t="s">
        <v>2524</v>
      </c>
      <c r="D53">
        <v>8</v>
      </c>
      <c r="E53">
        <v>8</v>
      </c>
    </row>
    <row r="54" spans="1:5" x14ac:dyDescent="0.25">
      <c r="A54" s="21" t="s">
        <v>2493</v>
      </c>
      <c r="B54">
        <v>68</v>
      </c>
      <c r="C54">
        <v>89</v>
      </c>
      <c r="D54">
        <v>8</v>
      </c>
      <c r="E54">
        <v>165</v>
      </c>
    </row>
    <row r="55" spans="1:5" x14ac:dyDescent="0.25">
      <c r="A55" s="21"/>
    </row>
    <row r="57" spans="1:5" x14ac:dyDescent="0.25">
      <c r="A57" s="98" t="s">
        <v>2964</v>
      </c>
      <c r="B57" s="98" t="s">
        <v>2523</v>
      </c>
    </row>
    <row r="58" spans="1:5" x14ac:dyDescent="0.25">
      <c r="A58" s="98" t="s">
        <v>2522</v>
      </c>
      <c r="B58" t="s">
        <v>1</v>
      </c>
      <c r="C58" t="s">
        <v>2</v>
      </c>
      <c r="D58" t="s">
        <v>2960</v>
      </c>
      <c r="E58" t="s">
        <v>2493</v>
      </c>
    </row>
    <row r="59" spans="1:5" x14ac:dyDescent="0.25">
      <c r="A59" s="21" t="s">
        <v>2488</v>
      </c>
      <c r="B59">
        <v>3</v>
      </c>
      <c r="E59">
        <v>3</v>
      </c>
    </row>
    <row r="60" spans="1:5" x14ac:dyDescent="0.25">
      <c r="A60" s="21" t="s">
        <v>2489</v>
      </c>
      <c r="B60">
        <v>52</v>
      </c>
      <c r="C60">
        <v>1</v>
      </c>
      <c r="E60">
        <v>53</v>
      </c>
    </row>
    <row r="61" spans="1:5" x14ac:dyDescent="0.25">
      <c r="A61" s="21" t="s">
        <v>2490</v>
      </c>
      <c r="B61">
        <v>50</v>
      </c>
      <c r="C61">
        <v>2</v>
      </c>
      <c r="E61">
        <v>52</v>
      </c>
    </row>
    <row r="62" spans="1:5" x14ac:dyDescent="0.25">
      <c r="A62" s="21" t="s">
        <v>2491</v>
      </c>
      <c r="B62">
        <v>30</v>
      </c>
      <c r="E62">
        <v>30</v>
      </c>
    </row>
    <row r="63" spans="1:5" x14ac:dyDescent="0.25">
      <c r="A63" s="21" t="s">
        <v>2492</v>
      </c>
      <c r="B63">
        <v>19</v>
      </c>
      <c r="E63">
        <v>19</v>
      </c>
    </row>
    <row r="64" spans="1:5" x14ac:dyDescent="0.25">
      <c r="A64" s="21" t="s">
        <v>2524</v>
      </c>
      <c r="B64">
        <v>6</v>
      </c>
      <c r="D64">
        <v>2</v>
      </c>
      <c r="E64">
        <v>8</v>
      </c>
    </row>
    <row r="65" spans="1:5" x14ac:dyDescent="0.25">
      <c r="A65" s="21" t="s">
        <v>2493</v>
      </c>
      <c r="B65">
        <v>160</v>
      </c>
      <c r="C65">
        <v>3</v>
      </c>
      <c r="D65">
        <v>2</v>
      </c>
      <c r="E65">
        <v>165</v>
      </c>
    </row>
  </sheetData>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CAD7C-06DB-4523-B0A7-D14E6AAE3DEB}">
  <dimension ref="A3:G74"/>
  <sheetViews>
    <sheetView topLeftCell="A43" workbookViewId="0">
      <selection activeCell="B51" sqref="B51"/>
    </sheetView>
  </sheetViews>
  <sheetFormatPr defaultRowHeight="15" x14ac:dyDescent="0.25"/>
  <cols>
    <col min="1" max="1" width="18.140625" bestFit="1" customWidth="1"/>
    <col min="2" max="2" width="19.5703125" bestFit="1" customWidth="1"/>
    <col min="3" max="3" width="4" bestFit="1" customWidth="1"/>
    <col min="4" max="5" width="3" bestFit="1" customWidth="1"/>
    <col min="6" max="6" width="5.5703125" bestFit="1" customWidth="1"/>
    <col min="7" max="7" width="10.7109375" bestFit="1" customWidth="1"/>
    <col min="8" max="8" width="5" bestFit="1" customWidth="1"/>
    <col min="9" max="9" width="2" bestFit="1" customWidth="1"/>
    <col min="10" max="10" width="5.5703125" bestFit="1" customWidth="1"/>
    <col min="11" max="11" width="10.7109375" bestFit="1" customWidth="1"/>
  </cols>
  <sheetData>
    <row r="3" spans="1:7" x14ac:dyDescent="0.25">
      <c r="A3" s="98" t="s">
        <v>2965</v>
      </c>
      <c r="B3" s="98" t="s">
        <v>2523</v>
      </c>
    </row>
    <row r="4" spans="1:7" x14ac:dyDescent="0.25">
      <c r="A4" s="98" t="s">
        <v>2522</v>
      </c>
      <c r="B4">
        <v>0</v>
      </c>
      <c r="C4">
        <v>1</v>
      </c>
      <c r="D4">
        <v>1.5</v>
      </c>
      <c r="E4">
        <v>2</v>
      </c>
      <c r="F4" t="s">
        <v>2960</v>
      </c>
      <c r="G4" t="s">
        <v>2493</v>
      </c>
    </row>
    <row r="5" spans="1:7" x14ac:dyDescent="0.25">
      <c r="A5" s="21" t="s">
        <v>2488</v>
      </c>
      <c r="D5">
        <v>2</v>
      </c>
      <c r="E5">
        <v>1</v>
      </c>
      <c r="G5">
        <v>3</v>
      </c>
    </row>
    <row r="6" spans="1:7" x14ac:dyDescent="0.25">
      <c r="A6" s="21" t="s">
        <v>2489</v>
      </c>
      <c r="D6">
        <v>18</v>
      </c>
      <c r="E6">
        <v>35</v>
      </c>
      <c r="G6">
        <v>53</v>
      </c>
    </row>
    <row r="7" spans="1:7" x14ac:dyDescent="0.25">
      <c r="A7" s="21" t="s">
        <v>2490</v>
      </c>
      <c r="B7">
        <v>2</v>
      </c>
      <c r="C7">
        <v>1</v>
      </c>
      <c r="D7">
        <v>16</v>
      </c>
      <c r="E7">
        <v>33</v>
      </c>
      <c r="G7">
        <v>52</v>
      </c>
    </row>
    <row r="8" spans="1:7" x14ac:dyDescent="0.25">
      <c r="A8" s="21" t="s">
        <v>2491</v>
      </c>
      <c r="B8">
        <v>4</v>
      </c>
      <c r="D8">
        <v>8</v>
      </c>
      <c r="E8">
        <v>18</v>
      </c>
      <c r="G8">
        <v>30</v>
      </c>
    </row>
    <row r="9" spans="1:7" x14ac:dyDescent="0.25">
      <c r="A9" s="21" t="s">
        <v>2492</v>
      </c>
      <c r="D9">
        <v>7</v>
      </c>
      <c r="E9">
        <v>12</v>
      </c>
      <c r="G9">
        <v>19</v>
      </c>
    </row>
    <row r="10" spans="1:7" x14ac:dyDescent="0.25">
      <c r="A10" s="21" t="s">
        <v>2524</v>
      </c>
      <c r="F10">
        <v>8</v>
      </c>
      <c r="G10">
        <v>8</v>
      </c>
    </row>
    <row r="11" spans="1:7" x14ac:dyDescent="0.25">
      <c r="A11" s="21" t="s">
        <v>2493</v>
      </c>
      <c r="B11">
        <v>6</v>
      </c>
      <c r="C11">
        <v>1</v>
      </c>
      <c r="D11">
        <v>51</v>
      </c>
      <c r="E11">
        <v>99</v>
      </c>
      <c r="F11">
        <v>8</v>
      </c>
      <c r="G11">
        <v>165</v>
      </c>
    </row>
    <row r="14" spans="1:7" x14ac:dyDescent="0.25">
      <c r="A14" s="98" t="s">
        <v>2966</v>
      </c>
      <c r="B14" s="98" t="s">
        <v>2523</v>
      </c>
    </row>
    <row r="15" spans="1:7" x14ac:dyDescent="0.25">
      <c r="A15" s="98" t="s">
        <v>2522</v>
      </c>
      <c r="B15">
        <v>0</v>
      </c>
      <c r="C15">
        <v>1.5</v>
      </c>
      <c r="D15">
        <v>2</v>
      </c>
      <c r="E15" t="s">
        <v>2960</v>
      </c>
      <c r="F15" t="s">
        <v>2493</v>
      </c>
    </row>
    <row r="16" spans="1:7" x14ac:dyDescent="0.25">
      <c r="A16" s="21" t="s">
        <v>2488</v>
      </c>
      <c r="C16">
        <v>1</v>
      </c>
      <c r="D16">
        <v>2</v>
      </c>
      <c r="F16">
        <v>3</v>
      </c>
    </row>
    <row r="17" spans="1:7" x14ac:dyDescent="0.25">
      <c r="A17" s="21" t="s">
        <v>2489</v>
      </c>
      <c r="C17">
        <v>2</v>
      </c>
      <c r="D17">
        <v>51</v>
      </c>
      <c r="F17">
        <v>53</v>
      </c>
    </row>
    <row r="18" spans="1:7" x14ac:dyDescent="0.25">
      <c r="A18" s="21" t="s">
        <v>2490</v>
      </c>
      <c r="B18">
        <v>2</v>
      </c>
      <c r="C18">
        <v>4</v>
      </c>
      <c r="D18">
        <v>46</v>
      </c>
      <c r="F18">
        <v>52</v>
      </c>
    </row>
    <row r="19" spans="1:7" x14ac:dyDescent="0.25">
      <c r="A19" s="21" t="s">
        <v>2491</v>
      </c>
      <c r="D19">
        <v>30</v>
      </c>
      <c r="F19">
        <v>30</v>
      </c>
    </row>
    <row r="20" spans="1:7" x14ac:dyDescent="0.25">
      <c r="A20" s="21" t="s">
        <v>2492</v>
      </c>
      <c r="B20">
        <v>1</v>
      </c>
      <c r="C20">
        <v>2</v>
      </c>
      <c r="D20">
        <v>16</v>
      </c>
      <c r="F20">
        <v>19</v>
      </c>
    </row>
    <row r="21" spans="1:7" x14ac:dyDescent="0.25">
      <c r="A21" s="21" t="s">
        <v>2524</v>
      </c>
      <c r="E21">
        <v>8</v>
      </c>
      <c r="F21">
        <v>8</v>
      </c>
    </row>
    <row r="22" spans="1:7" x14ac:dyDescent="0.25">
      <c r="A22" s="21" t="s">
        <v>2493</v>
      </c>
      <c r="B22">
        <v>3</v>
      </c>
      <c r="C22">
        <v>9</v>
      </c>
      <c r="D22">
        <v>145</v>
      </c>
      <c r="E22">
        <v>8</v>
      </c>
      <c r="F22">
        <v>165</v>
      </c>
    </row>
    <row r="25" spans="1:7" x14ac:dyDescent="0.25">
      <c r="A25" s="98" t="s">
        <v>2967</v>
      </c>
      <c r="B25" s="98" t="s">
        <v>2523</v>
      </c>
    </row>
    <row r="26" spans="1:7" x14ac:dyDescent="0.25">
      <c r="A26" s="98" t="s">
        <v>2522</v>
      </c>
      <c r="B26">
        <v>0</v>
      </c>
      <c r="C26">
        <v>0.5</v>
      </c>
      <c r="D26">
        <v>0.75</v>
      </c>
      <c r="E26">
        <v>1</v>
      </c>
      <c r="F26" t="s">
        <v>2960</v>
      </c>
      <c r="G26" t="s">
        <v>2493</v>
      </c>
    </row>
    <row r="27" spans="1:7" x14ac:dyDescent="0.25">
      <c r="A27" s="21" t="s">
        <v>2488</v>
      </c>
      <c r="C27">
        <v>1</v>
      </c>
      <c r="D27">
        <v>1</v>
      </c>
      <c r="E27">
        <v>1</v>
      </c>
      <c r="G27">
        <v>3</v>
      </c>
    </row>
    <row r="28" spans="1:7" x14ac:dyDescent="0.25">
      <c r="A28" s="21" t="s">
        <v>2489</v>
      </c>
      <c r="B28">
        <v>1</v>
      </c>
      <c r="C28">
        <v>3</v>
      </c>
      <c r="D28">
        <v>15</v>
      </c>
      <c r="E28">
        <v>34</v>
      </c>
      <c r="G28">
        <v>53</v>
      </c>
    </row>
    <row r="29" spans="1:7" x14ac:dyDescent="0.25">
      <c r="A29" s="21" t="s">
        <v>2490</v>
      </c>
      <c r="B29">
        <v>14</v>
      </c>
      <c r="D29">
        <v>12</v>
      </c>
      <c r="E29">
        <v>26</v>
      </c>
      <c r="G29">
        <v>52</v>
      </c>
    </row>
    <row r="30" spans="1:7" x14ac:dyDescent="0.25">
      <c r="A30" s="21" t="s">
        <v>2491</v>
      </c>
      <c r="B30">
        <v>18</v>
      </c>
      <c r="D30">
        <v>4</v>
      </c>
      <c r="E30">
        <v>8</v>
      </c>
      <c r="G30">
        <v>30</v>
      </c>
    </row>
    <row r="31" spans="1:7" x14ac:dyDescent="0.25">
      <c r="A31" s="21" t="s">
        <v>2492</v>
      </c>
      <c r="B31">
        <v>14</v>
      </c>
      <c r="D31">
        <v>2</v>
      </c>
      <c r="E31">
        <v>3</v>
      </c>
      <c r="G31">
        <v>19</v>
      </c>
    </row>
    <row r="32" spans="1:7" x14ac:dyDescent="0.25">
      <c r="A32" s="21" t="s">
        <v>2524</v>
      </c>
      <c r="B32">
        <v>1</v>
      </c>
      <c r="F32">
        <v>7</v>
      </c>
      <c r="G32">
        <v>8</v>
      </c>
    </row>
    <row r="33" spans="1:7" x14ac:dyDescent="0.25">
      <c r="A33" s="21" t="s">
        <v>2493</v>
      </c>
      <c r="B33">
        <v>48</v>
      </c>
      <c r="C33">
        <v>4</v>
      </c>
      <c r="D33">
        <v>34</v>
      </c>
      <c r="E33">
        <v>72</v>
      </c>
      <c r="F33">
        <v>7</v>
      </c>
      <c r="G33">
        <v>165</v>
      </c>
    </row>
    <row r="36" spans="1:7" x14ac:dyDescent="0.25">
      <c r="A36" s="98" t="s">
        <v>2968</v>
      </c>
      <c r="B36" s="98" t="s">
        <v>2523</v>
      </c>
    </row>
    <row r="37" spans="1:7" x14ac:dyDescent="0.25">
      <c r="A37" s="98" t="s">
        <v>2522</v>
      </c>
      <c r="B37">
        <v>0</v>
      </c>
      <c r="C37">
        <v>1</v>
      </c>
      <c r="D37">
        <v>1.5</v>
      </c>
      <c r="E37">
        <v>2</v>
      </c>
      <c r="F37" t="s">
        <v>2960</v>
      </c>
      <c r="G37" t="s">
        <v>2493</v>
      </c>
    </row>
    <row r="38" spans="1:7" x14ac:dyDescent="0.25">
      <c r="A38" s="21" t="s">
        <v>2488</v>
      </c>
      <c r="E38">
        <v>3</v>
      </c>
      <c r="G38">
        <v>3</v>
      </c>
    </row>
    <row r="39" spans="1:7" x14ac:dyDescent="0.25">
      <c r="A39" s="21" t="s">
        <v>2489</v>
      </c>
      <c r="D39">
        <v>5</v>
      </c>
      <c r="E39">
        <v>48</v>
      </c>
      <c r="G39">
        <v>53</v>
      </c>
    </row>
    <row r="40" spans="1:7" x14ac:dyDescent="0.25">
      <c r="A40" s="21" t="s">
        <v>2490</v>
      </c>
      <c r="B40">
        <v>3</v>
      </c>
      <c r="C40">
        <v>1</v>
      </c>
      <c r="D40">
        <v>12</v>
      </c>
      <c r="E40">
        <v>36</v>
      </c>
      <c r="G40">
        <v>52</v>
      </c>
    </row>
    <row r="41" spans="1:7" x14ac:dyDescent="0.25">
      <c r="A41" s="21" t="s">
        <v>2491</v>
      </c>
      <c r="B41">
        <v>2</v>
      </c>
      <c r="D41">
        <v>6</v>
      </c>
      <c r="E41">
        <v>22</v>
      </c>
      <c r="G41">
        <v>30</v>
      </c>
    </row>
    <row r="42" spans="1:7" x14ac:dyDescent="0.25">
      <c r="A42" s="21" t="s">
        <v>2492</v>
      </c>
      <c r="B42">
        <v>1</v>
      </c>
      <c r="D42">
        <v>5</v>
      </c>
      <c r="E42">
        <v>13</v>
      </c>
      <c r="G42">
        <v>19</v>
      </c>
    </row>
    <row r="43" spans="1:7" x14ac:dyDescent="0.25">
      <c r="A43" s="21" t="s">
        <v>2524</v>
      </c>
      <c r="F43">
        <v>8</v>
      </c>
      <c r="G43">
        <v>8</v>
      </c>
    </row>
    <row r="44" spans="1:7" x14ac:dyDescent="0.25">
      <c r="A44" s="21" t="s">
        <v>2493</v>
      </c>
      <c r="B44">
        <v>6</v>
      </c>
      <c r="C44">
        <v>1</v>
      </c>
      <c r="D44">
        <v>28</v>
      </c>
      <c r="E44">
        <v>122</v>
      </c>
      <c r="F44">
        <v>8</v>
      </c>
      <c r="G44">
        <v>165</v>
      </c>
    </row>
    <row r="47" spans="1:7" x14ac:dyDescent="0.25">
      <c r="A47" s="98" t="s">
        <v>2969</v>
      </c>
      <c r="B47" s="98" t="s">
        <v>2523</v>
      </c>
    </row>
    <row r="48" spans="1:7" x14ac:dyDescent="0.25">
      <c r="A48" s="98" t="s">
        <v>2522</v>
      </c>
      <c r="B48">
        <v>0</v>
      </c>
      <c r="C48">
        <v>0.5</v>
      </c>
      <c r="D48">
        <v>0.75</v>
      </c>
      <c r="E48">
        <v>1</v>
      </c>
      <c r="F48" t="s">
        <v>2960</v>
      </c>
      <c r="G48" t="s">
        <v>2493</v>
      </c>
    </row>
    <row r="49" spans="1:7" x14ac:dyDescent="0.25">
      <c r="A49" s="21" t="s">
        <v>2488</v>
      </c>
      <c r="C49">
        <v>1</v>
      </c>
      <c r="D49">
        <v>1</v>
      </c>
      <c r="E49">
        <v>1</v>
      </c>
      <c r="G49">
        <v>3</v>
      </c>
    </row>
    <row r="50" spans="1:7" x14ac:dyDescent="0.25">
      <c r="A50" s="21" t="s">
        <v>2489</v>
      </c>
      <c r="B50">
        <v>2</v>
      </c>
      <c r="D50">
        <v>23</v>
      </c>
      <c r="E50">
        <v>28</v>
      </c>
      <c r="G50">
        <v>53</v>
      </c>
    </row>
    <row r="51" spans="1:7" x14ac:dyDescent="0.25">
      <c r="A51" s="21" t="s">
        <v>2490</v>
      </c>
      <c r="B51">
        <v>15</v>
      </c>
      <c r="D51">
        <v>11</v>
      </c>
      <c r="E51">
        <v>26</v>
      </c>
      <c r="G51">
        <v>52</v>
      </c>
    </row>
    <row r="52" spans="1:7" x14ac:dyDescent="0.25">
      <c r="A52" s="21" t="s">
        <v>2491</v>
      </c>
      <c r="B52">
        <v>17</v>
      </c>
      <c r="D52">
        <v>3</v>
      </c>
      <c r="E52">
        <v>10</v>
      </c>
      <c r="G52">
        <v>30</v>
      </c>
    </row>
    <row r="53" spans="1:7" x14ac:dyDescent="0.25">
      <c r="A53" s="21" t="s">
        <v>2492</v>
      </c>
      <c r="B53">
        <v>14</v>
      </c>
      <c r="D53">
        <v>1</v>
      </c>
      <c r="E53">
        <v>4</v>
      </c>
      <c r="G53">
        <v>19</v>
      </c>
    </row>
    <row r="54" spans="1:7" x14ac:dyDescent="0.25">
      <c r="A54" s="21" t="s">
        <v>2524</v>
      </c>
      <c r="B54">
        <v>1</v>
      </c>
      <c r="F54">
        <v>7</v>
      </c>
      <c r="G54">
        <v>8</v>
      </c>
    </row>
    <row r="55" spans="1:7" x14ac:dyDescent="0.25">
      <c r="A55" s="21" t="s">
        <v>2493</v>
      </c>
      <c r="B55">
        <v>49</v>
      </c>
      <c r="C55">
        <v>1</v>
      </c>
      <c r="D55">
        <v>39</v>
      </c>
      <c r="E55">
        <v>69</v>
      </c>
      <c r="F55">
        <v>7</v>
      </c>
      <c r="G55">
        <v>165</v>
      </c>
    </row>
    <row r="58" spans="1:7" x14ac:dyDescent="0.25">
      <c r="A58" s="98" t="s">
        <v>2970</v>
      </c>
      <c r="B58" s="98" t="s">
        <v>2523</v>
      </c>
    </row>
    <row r="59" spans="1:7" x14ac:dyDescent="0.25">
      <c r="A59" s="98" t="s">
        <v>2522</v>
      </c>
      <c r="B59">
        <v>1.5</v>
      </c>
      <c r="C59">
        <v>1.75</v>
      </c>
      <c r="D59">
        <v>2</v>
      </c>
      <c r="E59" t="s">
        <v>2493</v>
      </c>
    </row>
    <row r="60" spans="1:7" x14ac:dyDescent="0.25">
      <c r="A60" s="21" t="s">
        <v>2489</v>
      </c>
      <c r="B60">
        <v>2</v>
      </c>
      <c r="E60">
        <v>2</v>
      </c>
    </row>
    <row r="61" spans="1:7" x14ac:dyDescent="0.25">
      <c r="A61" s="21" t="s">
        <v>2490</v>
      </c>
      <c r="B61">
        <v>4</v>
      </c>
      <c r="D61">
        <v>1</v>
      </c>
      <c r="E61">
        <v>5</v>
      </c>
    </row>
    <row r="62" spans="1:7" x14ac:dyDescent="0.25">
      <c r="A62" s="21" t="s">
        <v>2491</v>
      </c>
      <c r="B62">
        <v>3</v>
      </c>
      <c r="C62">
        <v>1</v>
      </c>
      <c r="D62">
        <v>1</v>
      </c>
      <c r="E62">
        <v>5</v>
      </c>
    </row>
    <row r="63" spans="1:7" x14ac:dyDescent="0.25">
      <c r="A63" s="21" t="s">
        <v>2493</v>
      </c>
      <c r="B63">
        <v>9</v>
      </c>
      <c r="C63">
        <v>1</v>
      </c>
      <c r="D63">
        <v>2</v>
      </c>
      <c r="E63">
        <v>12</v>
      </c>
    </row>
    <row r="66" spans="1:7" x14ac:dyDescent="0.25">
      <c r="A66" s="98" t="s">
        <v>2971</v>
      </c>
      <c r="B66" s="98" t="s">
        <v>2523</v>
      </c>
    </row>
    <row r="67" spans="1:7" x14ac:dyDescent="0.25">
      <c r="A67" s="98" t="s">
        <v>2522</v>
      </c>
      <c r="B67">
        <v>0</v>
      </c>
      <c r="C67">
        <v>0.5</v>
      </c>
      <c r="D67">
        <v>1</v>
      </c>
      <c r="E67">
        <v>2</v>
      </c>
      <c r="F67" t="s">
        <v>2960</v>
      </c>
      <c r="G67" t="s">
        <v>2493</v>
      </c>
    </row>
    <row r="68" spans="1:7" x14ac:dyDescent="0.25">
      <c r="A68" s="21" t="s">
        <v>2488</v>
      </c>
      <c r="C68">
        <v>1</v>
      </c>
      <c r="D68">
        <v>1</v>
      </c>
      <c r="E68">
        <v>1</v>
      </c>
      <c r="G68">
        <v>3</v>
      </c>
    </row>
    <row r="69" spans="1:7" x14ac:dyDescent="0.25">
      <c r="A69" s="21" t="s">
        <v>2489</v>
      </c>
      <c r="B69">
        <v>18</v>
      </c>
      <c r="C69">
        <v>18</v>
      </c>
      <c r="D69">
        <v>7</v>
      </c>
      <c r="E69">
        <v>10</v>
      </c>
      <c r="G69">
        <v>53</v>
      </c>
    </row>
    <row r="70" spans="1:7" x14ac:dyDescent="0.25">
      <c r="A70" s="21" t="s">
        <v>2490</v>
      </c>
      <c r="B70">
        <v>39</v>
      </c>
      <c r="C70">
        <v>4</v>
      </c>
      <c r="D70">
        <v>7</v>
      </c>
      <c r="E70">
        <v>2</v>
      </c>
      <c r="G70">
        <v>52</v>
      </c>
    </row>
    <row r="71" spans="1:7" x14ac:dyDescent="0.25">
      <c r="A71" s="21" t="s">
        <v>2491</v>
      </c>
      <c r="B71">
        <v>24</v>
      </c>
      <c r="C71">
        <v>4</v>
      </c>
      <c r="D71">
        <v>2</v>
      </c>
      <c r="G71">
        <v>30</v>
      </c>
    </row>
    <row r="72" spans="1:7" x14ac:dyDescent="0.25">
      <c r="A72" s="21" t="s">
        <v>2492</v>
      </c>
      <c r="B72">
        <v>18</v>
      </c>
      <c r="C72">
        <v>1</v>
      </c>
      <c r="G72">
        <v>19</v>
      </c>
    </row>
    <row r="73" spans="1:7" x14ac:dyDescent="0.25">
      <c r="A73" s="21" t="s">
        <v>2524</v>
      </c>
      <c r="B73">
        <v>2</v>
      </c>
      <c r="F73">
        <v>6</v>
      </c>
      <c r="G73">
        <v>8</v>
      </c>
    </row>
    <row r="74" spans="1:7" x14ac:dyDescent="0.25">
      <c r="A74" s="21" t="s">
        <v>2493</v>
      </c>
      <c r="B74">
        <v>101</v>
      </c>
      <c r="C74">
        <v>28</v>
      </c>
      <c r="D74">
        <v>17</v>
      </c>
      <c r="E74">
        <v>13</v>
      </c>
      <c r="F74">
        <v>6</v>
      </c>
      <c r="G74">
        <v>165</v>
      </c>
    </row>
  </sheetData>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0CB78-D3D8-4387-9D6F-973D03F9BE4D}">
  <dimension ref="A2:H159"/>
  <sheetViews>
    <sheetView topLeftCell="A134" workbookViewId="0">
      <selection activeCell="B141" sqref="B141"/>
    </sheetView>
  </sheetViews>
  <sheetFormatPr defaultRowHeight="15" x14ac:dyDescent="0.25"/>
  <cols>
    <col min="1" max="1" width="28.28515625" bestFit="1" customWidth="1"/>
    <col min="2" max="2" width="19.5703125" bestFit="1" customWidth="1"/>
    <col min="3" max="6" width="3" bestFit="1" customWidth="1"/>
    <col min="7" max="7" width="18.140625" bestFit="1" customWidth="1"/>
    <col min="8" max="8" width="10.7109375" bestFit="1" customWidth="1"/>
  </cols>
  <sheetData>
    <row r="2" spans="1:8" x14ac:dyDescent="0.25">
      <c r="B2" s="98" t="s">
        <v>2523</v>
      </c>
    </row>
    <row r="3" spans="1:8" x14ac:dyDescent="0.25">
      <c r="B3" t="s">
        <v>2488</v>
      </c>
      <c r="C3" t="s">
        <v>2489</v>
      </c>
      <c r="D3" t="s">
        <v>2490</v>
      </c>
      <c r="E3" t="s">
        <v>2491</v>
      </c>
      <c r="F3" t="s">
        <v>2492</v>
      </c>
      <c r="G3" t="s">
        <v>2524</v>
      </c>
      <c r="H3" t="s">
        <v>2493</v>
      </c>
    </row>
    <row r="4" spans="1:8" x14ac:dyDescent="0.25">
      <c r="A4" t="s">
        <v>2707</v>
      </c>
      <c r="B4">
        <v>3</v>
      </c>
      <c r="C4">
        <v>53</v>
      </c>
      <c r="D4">
        <v>52</v>
      </c>
      <c r="E4">
        <v>30</v>
      </c>
      <c r="F4">
        <v>19</v>
      </c>
      <c r="G4">
        <v>8</v>
      </c>
      <c r="H4">
        <v>165</v>
      </c>
    </row>
    <row r="7" spans="1:8" x14ac:dyDescent="0.25">
      <c r="A7" s="98" t="s">
        <v>2985</v>
      </c>
      <c r="B7" s="98" t="s">
        <v>2523</v>
      </c>
    </row>
    <row r="8" spans="1:8" x14ac:dyDescent="0.25">
      <c r="A8" s="98" t="s">
        <v>2522</v>
      </c>
      <c r="B8" t="s">
        <v>2488</v>
      </c>
      <c r="C8" t="s">
        <v>2489</v>
      </c>
      <c r="D8" t="s">
        <v>2490</v>
      </c>
      <c r="E8" t="s">
        <v>2491</v>
      </c>
      <c r="F8" t="s">
        <v>2492</v>
      </c>
      <c r="G8" t="s">
        <v>2524</v>
      </c>
      <c r="H8" t="s">
        <v>2493</v>
      </c>
    </row>
    <row r="9" spans="1:8" x14ac:dyDescent="0.25">
      <c r="A9" s="21">
        <v>0</v>
      </c>
      <c r="C9">
        <v>4</v>
      </c>
      <c r="D9">
        <v>5</v>
      </c>
      <c r="E9">
        <v>4</v>
      </c>
      <c r="F9">
        <v>2</v>
      </c>
      <c r="H9">
        <v>15</v>
      </c>
    </row>
    <row r="10" spans="1:8" x14ac:dyDescent="0.25">
      <c r="A10" s="21">
        <v>1</v>
      </c>
      <c r="B10">
        <v>3</v>
      </c>
      <c r="C10">
        <v>49</v>
      </c>
      <c r="D10">
        <v>47</v>
      </c>
      <c r="E10">
        <v>26</v>
      </c>
      <c r="F10">
        <v>17</v>
      </c>
      <c r="G10">
        <v>6</v>
      </c>
      <c r="H10">
        <v>148</v>
      </c>
    </row>
    <row r="11" spans="1:8" x14ac:dyDescent="0.25">
      <c r="A11" s="21" t="s">
        <v>2960</v>
      </c>
      <c r="G11">
        <v>2</v>
      </c>
      <c r="H11">
        <v>2</v>
      </c>
    </row>
    <row r="12" spans="1:8" x14ac:dyDescent="0.25">
      <c r="A12" s="21" t="s">
        <v>2493</v>
      </c>
      <c r="B12">
        <v>3</v>
      </c>
      <c r="C12">
        <v>53</v>
      </c>
      <c r="D12">
        <v>52</v>
      </c>
      <c r="E12">
        <v>30</v>
      </c>
      <c r="F12">
        <v>19</v>
      </c>
      <c r="G12">
        <v>8</v>
      </c>
      <c r="H12">
        <v>165</v>
      </c>
    </row>
    <row r="15" spans="1:8" x14ac:dyDescent="0.25">
      <c r="A15" s="98" t="s">
        <v>2986</v>
      </c>
      <c r="B15" s="98" t="s">
        <v>2523</v>
      </c>
    </row>
    <row r="16" spans="1:8" x14ac:dyDescent="0.25">
      <c r="A16" s="98" t="s">
        <v>2522</v>
      </c>
      <c r="B16" t="s">
        <v>2488</v>
      </c>
      <c r="C16" t="s">
        <v>2489</v>
      </c>
      <c r="D16" t="s">
        <v>2490</v>
      </c>
      <c r="E16" t="s">
        <v>2491</v>
      </c>
      <c r="F16" t="s">
        <v>2492</v>
      </c>
      <c r="G16" t="s">
        <v>2524</v>
      </c>
      <c r="H16" t="s">
        <v>2493</v>
      </c>
    </row>
    <row r="17" spans="1:8" x14ac:dyDescent="0.25">
      <c r="A17" s="21">
        <v>0</v>
      </c>
      <c r="C17">
        <v>9</v>
      </c>
      <c r="D17">
        <v>5</v>
      </c>
      <c r="E17">
        <v>1</v>
      </c>
      <c r="F17">
        <v>1</v>
      </c>
      <c r="H17">
        <v>16</v>
      </c>
    </row>
    <row r="18" spans="1:8" x14ac:dyDescent="0.25">
      <c r="A18" s="21">
        <v>1</v>
      </c>
      <c r="B18">
        <v>2</v>
      </c>
      <c r="C18">
        <v>22</v>
      </c>
      <c r="D18">
        <v>16</v>
      </c>
      <c r="E18">
        <v>1</v>
      </c>
      <c r="G18">
        <v>3</v>
      </c>
      <c r="H18">
        <v>44</v>
      </c>
    </row>
    <row r="19" spans="1:8" x14ac:dyDescent="0.25">
      <c r="A19" s="21">
        <v>3</v>
      </c>
      <c r="B19">
        <v>1</v>
      </c>
      <c r="C19">
        <v>22</v>
      </c>
      <c r="D19">
        <v>31</v>
      </c>
      <c r="E19">
        <v>28</v>
      </c>
      <c r="F19">
        <v>18</v>
      </c>
      <c r="G19">
        <v>3</v>
      </c>
      <c r="H19">
        <v>103</v>
      </c>
    </row>
    <row r="20" spans="1:8" x14ac:dyDescent="0.25">
      <c r="A20" s="21" t="s">
        <v>2960</v>
      </c>
      <c r="G20">
        <v>2</v>
      </c>
      <c r="H20">
        <v>2</v>
      </c>
    </row>
    <row r="21" spans="1:8" x14ac:dyDescent="0.25">
      <c r="A21" s="21" t="s">
        <v>2493</v>
      </c>
      <c r="B21">
        <v>3</v>
      </c>
      <c r="C21">
        <v>53</v>
      </c>
      <c r="D21">
        <v>52</v>
      </c>
      <c r="E21">
        <v>30</v>
      </c>
      <c r="F21">
        <v>19</v>
      </c>
      <c r="G21">
        <v>8</v>
      </c>
      <c r="H21">
        <v>165</v>
      </c>
    </row>
    <row r="24" spans="1:8" x14ac:dyDescent="0.25">
      <c r="A24" s="98" t="s">
        <v>2987</v>
      </c>
      <c r="B24" s="98" t="s">
        <v>2523</v>
      </c>
    </row>
    <row r="25" spans="1:8" x14ac:dyDescent="0.25">
      <c r="A25" s="98" t="s">
        <v>2522</v>
      </c>
      <c r="B25" t="s">
        <v>2488</v>
      </c>
      <c r="C25" t="s">
        <v>2489</v>
      </c>
      <c r="D25" t="s">
        <v>2490</v>
      </c>
      <c r="E25" t="s">
        <v>2491</v>
      </c>
      <c r="F25" t="s">
        <v>2492</v>
      </c>
      <c r="G25" t="s">
        <v>2524</v>
      </c>
      <c r="H25" t="s">
        <v>2493</v>
      </c>
    </row>
    <row r="26" spans="1:8" x14ac:dyDescent="0.25">
      <c r="A26" s="21">
        <v>1</v>
      </c>
      <c r="C26">
        <v>3</v>
      </c>
      <c r="D26">
        <v>7</v>
      </c>
      <c r="E26">
        <v>8</v>
      </c>
      <c r="F26">
        <v>4</v>
      </c>
      <c r="G26">
        <v>1</v>
      </c>
      <c r="H26">
        <v>23</v>
      </c>
    </row>
    <row r="27" spans="1:8" x14ac:dyDescent="0.25">
      <c r="A27" s="21">
        <v>2</v>
      </c>
      <c r="B27">
        <v>3</v>
      </c>
      <c r="C27">
        <v>50</v>
      </c>
      <c r="D27">
        <v>45</v>
      </c>
      <c r="E27">
        <v>22</v>
      </c>
      <c r="F27">
        <v>15</v>
      </c>
      <c r="G27">
        <v>5</v>
      </c>
      <c r="H27">
        <v>140</v>
      </c>
    </row>
    <row r="28" spans="1:8" x14ac:dyDescent="0.25">
      <c r="A28" s="21" t="s">
        <v>2960</v>
      </c>
      <c r="G28">
        <v>2</v>
      </c>
      <c r="H28">
        <v>2</v>
      </c>
    </row>
    <row r="29" spans="1:8" x14ac:dyDescent="0.25">
      <c r="A29" s="21" t="s">
        <v>2493</v>
      </c>
      <c r="B29">
        <v>3</v>
      </c>
      <c r="C29">
        <v>53</v>
      </c>
      <c r="D29">
        <v>52</v>
      </c>
      <c r="E29">
        <v>30</v>
      </c>
      <c r="F29">
        <v>19</v>
      </c>
      <c r="G29">
        <v>8</v>
      </c>
      <c r="H29">
        <v>165</v>
      </c>
    </row>
    <row r="32" spans="1:8" x14ac:dyDescent="0.25">
      <c r="A32" s="98" t="s">
        <v>2988</v>
      </c>
      <c r="B32" s="98" t="s">
        <v>2523</v>
      </c>
    </row>
    <row r="33" spans="1:8" x14ac:dyDescent="0.25">
      <c r="A33" s="98" t="s">
        <v>2522</v>
      </c>
      <c r="B33" t="s">
        <v>2488</v>
      </c>
      <c r="C33" t="s">
        <v>2489</v>
      </c>
      <c r="D33" t="s">
        <v>2490</v>
      </c>
      <c r="E33" t="s">
        <v>2491</v>
      </c>
      <c r="F33" t="s">
        <v>2492</v>
      </c>
      <c r="G33" t="s">
        <v>2524</v>
      </c>
      <c r="H33" t="s">
        <v>2493</v>
      </c>
    </row>
    <row r="34" spans="1:8" x14ac:dyDescent="0.25">
      <c r="A34" s="21">
        <v>0</v>
      </c>
      <c r="C34">
        <v>12</v>
      </c>
      <c r="D34">
        <v>20</v>
      </c>
      <c r="E34">
        <v>17</v>
      </c>
      <c r="F34">
        <v>14</v>
      </c>
      <c r="G34">
        <v>1</v>
      </c>
      <c r="H34">
        <v>64</v>
      </c>
    </row>
    <row r="35" spans="1:8" x14ac:dyDescent="0.25">
      <c r="A35" s="21">
        <v>1</v>
      </c>
      <c r="B35">
        <v>3</v>
      </c>
      <c r="C35">
        <v>41</v>
      </c>
      <c r="D35">
        <v>32</v>
      </c>
      <c r="E35">
        <v>13</v>
      </c>
      <c r="F35">
        <v>5</v>
      </c>
      <c r="G35">
        <v>5</v>
      </c>
      <c r="H35">
        <v>99</v>
      </c>
    </row>
    <row r="36" spans="1:8" x14ac:dyDescent="0.25">
      <c r="A36" s="21" t="s">
        <v>2960</v>
      </c>
      <c r="G36">
        <v>2</v>
      </c>
      <c r="H36">
        <v>2</v>
      </c>
    </row>
    <row r="37" spans="1:8" x14ac:dyDescent="0.25">
      <c r="A37" s="21" t="s">
        <v>2493</v>
      </c>
      <c r="B37">
        <v>3</v>
      </c>
      <c r="C37">
        <v>53</v>
      </c>
      <c r="D37">
        <v>52</v>
      </c>
      <c r="E37">
        <v>30</v>
      </c>
      <c r="F37">
        <v>19</v>
      </c>
      <c r="G37">
        <v>8</v>
      </c>
      <c r="H37">
        <v>165</v>
      </c>
    </row>
    <row r="40" spans="1:8" x14ac:dyDescent="0.25">
      <c r="A40" s="98" t="s">
        <v>2989</v>
      </c>
      <c r="B40" s="98" t="s">
        <v>2523</v>
      </c>
    </row>
    <row r="41" spans="1:8" x14ac:dyDescent="0.25">
      <c r="A41" s="98" t="s">
        <v>2522</v>
      </c>
      <c r="B41" t="s">
        <v>2488</v>
      </c>
      <c r="C41" t="s">
        <v>2489</v>
      </c>
      <c r="D41" t="s">
        <v>2490</v>
      </c>
      <c r="E41" t="s">
        <v>2491</v>
      </c>
      <c r="F41" t="s">
        <v>2492</v>
      </c>
      <c r="G41" t="s">
        <v>2524</v>
      </c>
      <c r="H41" t="s">
        <v>2493</v>
      </c>
    </row>
    <row r="42" spans="1:8" x14ac:dyDescent="0.25">
      <c r="A42" s="21">
        <v>0</v>
      </c>
      <c r="D42">
        <v>3</v>
      </c>
      <c r="E42">
        <v>7</v>
      </c>
      <c r="F42">
        <v>14</v>
      </c>
      <c r="G42">
        <v>1</v>
      </c>
      <c r="H42">
        <v>25</v>
      </c>
    </row>
    <row r="43" spans="1:8" x14ac:dyDescent="0.25">
      <c r="A43" s="21">
        <v>0.5</v>
      </c>
      <c r="C43">
        <v>10</v>
      </c>
      <c r="D43">
        <v>14</v>
      </c>
      <c r="E43">
        <v>8</v>
      </c>
      <c r="F43">
        <v>5</v>
      </c>
      <c r="G43">
        <v>1</v>
      </c>
      <c r="H43">
        <v>38</v>
      </c>
    </row>
    <row r="44" spans="1:8" x14ac:dyDescent="0.25">
      <c r="A44" s="21">
        <v>1</v>
      </c>
      <c r="B44">
        <v>3</v>
      </c>
      <c r="C44">
        <v>43</v>
      </c>
      <c r="D44">
        <v>35</v>
      </c>
      <c r="E44">
        <v>15</v>
      </c>
      <c r="G44">
        <v>4</v>
      </c>
      <c r="H44">
        <v>100</v>
      </c>
    </row>
    <row r="45" spans="1:8" x14ac:dyDescent="0.25">
      <c r="A45" s="21" t="s">
        <v>2960</v>
      </c>
      <c r="G45">
        <v>2</v>
      </c>
      <c r="H45">
        <v>2</v>
      </c>
    </row>
    <row r="46" spans="1:8" x14ac:dyDescent="0.25">
      <c r="A46" s="21" t="s">
        <v>2493</v>
      </c>
      <c r="B46">
        <v>3</v>
      </c>
      <c r="C46">
        <v>53</v>
      </c>
      <c r="D46">
        <v>52</v>
      </c>
      <c r="E46">
        <v>30</v>
      </c>
      <c r="F46">
        <v>19</v>
      </c>
      <c r="G46">
        <v>8</v>
      </c>
      <c r="H46">
        <v>165</v>
      </c>
    </row>
    <row r="49" spans="1:8" x14ac:dyDescent="0.25">
      <c r="A49" s="98" t="s">
        <v>2990</v>
      </c>
      <c r="B49" s="98" t="s">
        <v>2523</v>
      </c>
    </row>
    <row r="50" spans="1:8" x14ac:dyDescent="0.25">
      <c r="A50" s="98" t="s">
        <v>2522</v>
      </c>
      <c r="B50" t="s">
        <v>2488</v>
      </c>
      <c r="C50" t="s">
        <v>2489</v>
      </c>
      <c r="D50" t="s">
        <v>2490</v>
      </c>
      <c r="E50" t="s">
        <v>2491</v>
      </c>
      <c r="F50" t="s">
        <v>2492</v>
      </c>
      <c r="G50" t="s">
        <v>2524</v>
      </c>
      <c r="H50" t="s">
        <v>2493</v>
      </c>
    </row>
    <row r="51" spans="1:8" x14ac:dyDescent="0.25">
      <c r="A51" s="102">
        <v>0</v>
      </c>
      <c r="C51">
        <v>5</v>
      </c>
      <c r="D51">
        <v>10</v>
      </c>
      <c r="E51">
        <v>6</v>
      </c>
      <c r="F51">
        <v>6</v>
      </c>
      <c r="H51">
        <v>27</v>
      </c>
    </row>
    <row r="52" spans="1:8" x14ac:dyDescent="0.25">
      <c r="A52" s="102">
        <v>1</v>
      </c>
      <c r="B52">
        <v>3</v>
      </c>
      <c r="C52">
        <v>48</v>
      </c>
      <c r="D52">
        <v>42</v>
      </c>
      <c r="E52">
        <v>24</v>
      </c>
      <c r="F52">
        <v>13</v>
      </c>
      <c r="G52">
        <v>8</v>
      </c>
      <c r="H52">
        <v>138</v>
      </c>
    </row>
    <row r="53" spans="1:8" x14ac:dyDescent="0.25">
      <c r="A53" s="102" t="s">
        <v>2493</v>
      </c>
      <c r="B53">
        <v>3</v>
      </c>
      <c r="C53">
        <v>53</v>
      </c>
      <c r="D53">
        <v>52</v>
      </c>
      <c r="E53">
        <v>30</v>
      </c>
      <c r="F53">
        <v>19</v>
      </c>
      <c r="G53">
        <v>8</v>
      </c>
      <c r="H53">
        <v>165</v>
      </c>
    </row>
    <row r="56" spans="1:8" x14ac:dyDescent="0.25">
      <c r="A56" s="98" t="s">
        <v>2991</v>
      </c>
      <c r="B56" s="98" t="s">
        <v>2523</v>
      </c>
    </row>
    <row r="57" spans="1:8" x14ac:dyDescent="0.25">
      <c r="A57" s="98" t="s">
        <v>2522</v>
      </c>
      <c r="B57" t="s">
        <v>2488</v>
      </c>
      <c r="C57" t="s">
        <v>2489</v>
      </c>
      <c r="D57" t="s">
        <v>2490</v>
      </c>
      <c r="E57" t="s">
        <v>2491</v>
      </c>
      <c r="F57" t="s">
        <v>2492</v>
      </c>
      <c r="G57" t="s">
        <v>2524</v>
      </c>
      <c r="H57" t="s">
        <v>2493</v>
      </c>
    </row>
    <row r="58" spans="1:8" x14ac:dyDescent="0.25">
      <c r="A58" s="21">
        <v>0</v>
      </c>
      <c r="C58">
        <v>3</v>
      </c>
      <c r="D58">
        <v>5</v>
      </c>
      <c r="E58">
        <v>5</v>
      </c>
      <c r="H58">
        <v>13</v>
      </c>
    </row>
    <row r="59" spans="1:8" x14ac:dyDescent="0.25">
      <c r="A59" s="21">
        <v>0.5</v>
      </c>
      <c r="B59">
        <v>3</v>
      </c>
      <c r="C59">
        <v>50</v>
      </c>
      <c r="D59">
        <v>47</v>
      </c>
      <c r="E59">
        <v>25</v>
      </c>
      <c r="F59">
        <v>19</v>
      </c>
      <c r="G59">
        <v>2</v>
      </c>
      <c r="H59">
        <v>146</v>
      </c>
    </row>
    <row r="60" spans="1:8" x14ac:dyDescent="0.25">
      <c r="A60" s="21" t="s">
        <v>2960</v>
      </c>
      <c r="G60">
        <v>6</v>
      </c>
      <c r="H60">
        <v>6</v>
      </c>
    </row>
    <row r="61" spans="1:8" x14ac:dyDescent="0.25">
      <c r="A61" s="21" t="s">
        <v>2493</v>
      </c>
      <c r="B61">
        <v>3</v>
      </c>
      <c r="C61">
        <v>53</v>
      </c>
      <c r="D61">
        <v>52</v>
      </c>
      <c r="E61">
        <v>30</v>
      </c>
      <c r="F61">
        <v>19</v>
      </c>
      <c r="G61">
        <v>8</v>
      </c>
      <c r="H61">
        <v>165</v>
      </c>
    </row>
    <row r="64" spans="1:8" x14ac:dyDescent="0.25">
      <c r="A64" s="98" t="s">
        <v>2992</v>
      </c>
      <c r="B64" s="98" t="s">
        <v>2523</v>
      </c>
    </row>
    <row r="65" spans="1:8" x14ac:dyDescent="0.25">
      <c r="A65" s="98" t="s">
        <v>2522</v>
      </c>
      <c r="B65" t="s">
        <v>2488</v>
      </c>
      <c r="C65" t="s">
        <v>2489</v>
      </c>
      <c r="D65" t="s">
        <v>2490</v>
      </c>
      <c r="E65" t="s">
        <v>2491</v>
      </c>
      <c r="F65" t="s">
        <v>2492</v>
      </c>
      <c r="G65" t="s">
        <v>2524</v>
      </c>
      <c r="H65" t="s">
        <v>2493</v>
      </c>
    </row>
    <row r="66" spans="1:8" x14ac:dyDescent="0.25">
      <c r="A66" s="21">
        <v>0</v>
      </c>
      <c r="C66">
        <v>1</v>
      </c>
      <c r="H66">
        <v>1</v>
      </c>
    </row>
    <row r="67" spans="1:8" x14ac:dyDescent="0.25">
      <c r="A67" s="21">
        <v>0.5</v>
      </c>
      <c r="B67">
        <v>3</v>
      </c>
      <c r="C67">
        <v>52</v>
      </c>
      <c r="D67">
        <v>52</v>
      </c>
      <c r="E67">
        <v>30</v>
      </c>
      <c r="F67">
        <v>19</v>
      </c>
      <c r="G67">
        <v>2</v>
      </c>
      <c r="H67">
        <v>158</v>
      </c>
    </row>
    <row r="68" spans="1:8" x14ac:dyDescent="0.25">
      <c r="A68" s="21" t="s">
        <v>2960</v>
      </c>
      <c r="G68">
        <v>6</v>
      </c>
      <c r="H68">
        <v>6</v>
      </c>
    </row>
    <row r="69" spans="1:8" x14ac:dyDescent="0.25">
      <c r="A69" s="21" t="s">
        <v>2493</v>
      </c>
      <c r="B69">
        <v>3</v>
      </c>
      <c r="C69">
        <v>53</v>
      </c>
      <c r="D69">
        <v>52</v>
      </c>
      <c r="E69">
        <v>30</v>
      </c>
      <c r="F69">
        <v>19</v>
      </c>
      <c r="G69">
        <v>8</v>
      </c>
      <c r="H69">
        <v>165</v>
      </c>
    </row>
    <row r="72" spans="1:8" x14ac:dyDescent="0.25">
      <c r="A72" s="98" t="s">
        <v>2993</v>
      </c>
      <c r="B72" s="98" t="s">
        <v>2523</v>
      </c>
    </row>
    <row r="73" spans="1:8" x14ac:dyDescent="0.25">
      <c r="A73" s="98" t="s">
        <v>2522</v>
      </c>
      <c r="B73" t="s">
        <v>2488</v>
      </c>
      <c r="C73" t="s">
        <v>2489</v>
      </c>
      <c r="D73" t="s">
        <v>2490</v>
      </c>
      <c r="E73" t="s">
        <v>2491</v>
      </c>
      <c r="F73" t="s">
        <v>2492</v>
      </c>
      <c r="G73" t="s">
        <v>2524</v>
      </c>
      <c r="H73" t="s">
        <v>2493</v>
      </c>
    </row>
    <row r="74" spans="1:8" x14ac:dyDescent="0.25">
      <c r="A74" s="21">
        <v>0</v>
      </c>
      <c r="B74">
        <v>1</v>
      </c>
      <c r="C74">
        <v>7</v>
      </c>
      <c r="D74">
        <v>8</v>
      </c>
      <c r="E74">
        <v>5</v>
      </c>
      <c r="F74">
        <v>3</v>
      </c>
      <c r="H74">
        <v>24</v>
      </c>
    </row>
    <row r="75" spans="1:8" x14ac:dyDescent="0.25">
      <c r="A75" s="21">
        <v>0.5</v>
      </c>
      <c r="B75">
        <v>2</v>
      </c>
      <c r="C75">
        <v>46</v>
      </c>
      <c r="D75">
        <v>44</v>
      </c>
      <c r="E75">
        <v>25</v>
      </c>
      <c r="F75">
        <v>16</v>
      </c>
      <c r="G75">
        <v>2</v>
      </c>
      <c r="H75">
        <v>135</v>
      </c>
    </row>
    <row r="76" spans="1:8" x14ac:dyDescent="0.25">
      <c r="A76" s="21" t="s">
        <v>2960</v>
      </c>
      <c r="G76">
        <v>6</v>
      </c>
      <c r="H76">
        <v>6</v>
      </c>
    </row>
    <row r="77" spans="1:8" x14ac:dyDescent="0.25">
      <c r="A77" s="21" t="s">
        <v>2493</v>
      </c>
      <c r="B77">
        <v>3</v>
      </c>
      <c r="C77">
        <v>53</v>
      </c>
      <c r="D77">
        <v>52</v>
      </c>
      <c r="E77">
        <v>30</v>
      </c>
      <c r="F77">
        <v>19</v>
      </c>
      <c r="G77">
        <v>8</v>
      </c>
      <c r="H77">
        <v>165</v>
      </c>
    </row>
    <row r="80" spans="1:8" x14ac:dyDescent="0.25">
      <c r="A80" s="98" t="s">
        <v>2994</v>
      </c>
      <c r="B80" s="98" t="s">
        <v>2523</v>
      </c>
    </row>
    <row r="81" spans="1:8" x14ac:dyDescent="0.25">
      <c r="A81" s="98" t="s">
        <v>2522</v>
      </c>
      <c r="B81" t="s">
        <v>2488</v>
      </c>
      <c r="C81" t="s">
        <v>2489</v>
      </c>
      <c r="D81" t="s">
        <v>2490</v>
      </c>
      <c r="E81" t="s">
        <v>2491</v>
      </c>
      <c r="F81" t="s">
        <v>2492</v>
      </c>
      <c r="G81" t="s">
        <v>2524</v>
      </c>
      <c r="H81" t="s">
        <v>2493</v>
      </c>
    </row>
    <row r="82" spans="1:8" x14ac:dyDescent="0.25">
      <c r="A82" s="21">
        <v>0</v>
      </c>
      <c r="B82">
        <v>1</v>
      </c>
      <c r="C82">
        <v>15</v>
      </c>
      <c r="D82">
        <v>21</v>
      </c>
      <c r="E82">
        <v>14</v>
      </c>
      <c r="F82">
        <v>12</v>
      </c>
      <c r="G82">
        <v>2</v>
      </c>
      <c r="H82">
        <v>65</v>
      </c>
    </row>
    <row r="83" spans="1:8" x14ac:dyDescent="0.25">
      <c r="A83" s="21">
        <v>0.5</v>
      </c>
      <c r="B83">
        <v>2</v>
      </c>
      <c r="C83">
        <v>38</v>
      </c>
      <c r="D83">
        <v>31</v>
      </c>
      <c r="E83">
        <v>16</v>
      </c>
      <c r="F83">
        <v>7</v>
      </c>
      <c r="H83">
        <v>94</v>
      </c>
    </row>
    <row r="84" spans="1:8" x14ac:dyDescent="0.25">
      <c r="A84" s="21" t="s">
        <v>2960</v>
      </c>
      <c r="G84">
        <v>6</v>
      </c>
      <c r="H84">
        <v>6</v>
      </c>
    </row>
    <row r="85" spans="1:8" x14ac:dyDescent="0.25">
      <c r="A85" s="21" t="s">
        <v>2493</v>
      </c>
      <c r="B85">
        <v>3</v>
      </c>
      <c r="C85">
        <v>53</v>
      </c>
      <c r="D85">
        <v>52</v>
      </c>
      <c r="E85">
        <v>30</v>
      </c>
      <c r="F85">
        <v>19</v>
      </c>
      <c r="G85">
        <v>8</v>
      </c>
      <c r="H85">
        <v>165</v>
      </c>
    </row>
    <row r="88" spans="1:8" x14ac:dyDescent="0.25">
      <c r="A88" s="98" t="s">
        <v>2995</v>
      </c>
      <c r="B88" s="98" t="s">
        <v>2523</v>
      </c>
    </row>
    <row r="89" spans="1:8" x14ac:dyDescent="0.25">
      <c r="A89" s="98" t="s">
        <v>2522</v>
      </c>
      <c r="B89" t="s">
        <v>2488</v>
      </c>
      <c r="C89" t="s">
        <v>2489</v>
      </c>
      <c r="D89" t="s">
        <v>2490</v>
      </c>
      <c r="E89" t="s">
        <v>2491</v>
      </c>
      <c r="F89" t="s">
        <v>2492</v>
      </c>
      <c r="G89" t="s">
        <v>2524</v>
      </c>
      <c r="H89" t="s">
        <v>2493</v>
      </c>
    </row>
    <row r="90" spans="1:8" x14ac:dyDescent="0.25">
      <c r="A90" s="21">
        <v>0</v>
      </c>
      <c r="C90">
        <v>2</v>
      </c>
      <c r="D90">
        <v>3</v>
      </c>
      <c r="E90">
        <v>1</v>
      </c>
      <c r="H90">
        <v>6</v>
      </c>
    </row>
    <row r="91" spans="1:8" x14ac:dyDescent="0.25">
      <c r="A91" s="21">
        <v>1</v>
      </c>
      <c r="B91">
        <v>3</v>
      </c>
      <c r="C91">
        <v>51</v>
      </c>
      <c r="D91">
        <v>49</v>
      </c>
      <c r="E91">
        <v>29</v>
      </c>
      <c r="F91">
        <v>19</v>
      </c>
      <c r="G91">
        <v>2</v>
      </c>
      <c r="H91">
        <v>153</v>
      </c>
    </row>
    <row r="92" spans="1:8" x14ac:dyDescent="0.25">
      <c r="A92" s="21" t="s">
        <v>2960</v>
      </c>
      <c r="G92">
        <v>6</v>
      </c>
      <c r="H92">
        <v>6</v>
      </c>
    </row>
    <row r="93" spans="1:8" x14ac:dyDescent="0.25">
      <c r="A93" s="21" t="s">
        <v>2493</v>
      </c>
      <c r="B93">
        <v>3</v>
      </c>
      <c r="C93">
        <v>53</v>
      </c>
      <c r="D93">
        <v>52</v>
      </c>
      <c r="E93">
        <v>30</v>
      </c>
      <c r="F93">
        <v>19</v>
      </c>
      <c r="G93">
        <v>8</v>
      </c>
      <c r="H93">
        <v>165</v>
      </c>
    </row>
    <row r="96" spans="1:8" x14ac:dyDescent="0.25">
      <c r="A96" s="98" t="s">
        <v>2996</v>
      </c>
      <c r="B96" s="98" t="s">
        <v>2523</v>
      </c>
    </row>
    <row r="97" spans="1:8" x14ac:dyDescent="0.25">
      <c r="A97" s="98" t="s">
        <v>2522</v>
      </c>
      <c r="B97" t="s">
        <v>2488</v>
      </c>
      <c r="C97" t="s">
        <v>2489</v>
      </c>
      <c r="D97" t="s">
        <v>2490</v>
      </c>
      <c r="E97" t="s">
        <v>2491</v>
      </c>
      <c r="F97" t="s">
        <v>2492</v>
      </c>
      <c r="G97" t="s">
        <v>2524</v>
      </c>
      <c r="H97" t="s">
        <v>2493</v>
      </c>
    </row>
    <row r="98" spans="1:8" x14ac:dyDescent="0.25">
      <c r="A98" s="102">
        <v>0</v>
      </c>
      <c r="E98">
        <v>3</v>
      </c>
      <c r="F98">
        <v>5</v>
      </c>
      <c r="H98">
        <v>8</v>
      </c>
    </row>
    <row r="99" spans="1:8" x14ac:dyDescent="0.25">
      <c r="A99" s="102">
        <v>0.5</v>
      </c>
      <c r="C99">
        <v>9</v>
      </c>
      <c r="D99">
        <v>9</v>
      </c>
      <c r="E99">
        <v>3</v>
      </c>
      <c r="F99">
        <v>6</v>
      </c>
      <c r="G99">
        <v>3</v>
      </c>
      <c r="H99">
        <v>30</v>
      </c>
    </row>
    <row r="100" spans="1:8" x14ac:dyDescent="0.25">
      <c r="A100" s="102">
        <v>1</v>
      </c>
      <c r="B100">
        <v>3</v>
      </c>
      <c r="C100">
        <v>44</v>
      </c>
      <c r="D100">
        <v>43</v>
      </c>
      <c r="E100">
        <v>24</v>
      </c>
      <c r="F100">
        <v>8</v>
      </c>
      <c r="G100">
        <v>5</v>
      </c>
      <c r="H100">
        <v>127</v>
      </c>
    </row>
    <row r="101" spans="1:8" x14ac:dyDescent="0.25">
      <c r="A101" s="102" t="s">
        <v>2493</v>
      </c>
      <c r="B101">
        <v>3</v>
      </c>
      <c r="C101">
        <v>53</v>
      </c>
      <c r="D101">
        <v>52</v>
      </c>
      <c r="E101">
        <v>30</v>
      </c>
      <c r="F101">
        <v>19</v>
      </c>
      <c r="G101">
        <v>8</v>
      </c>
      <c r="H101">
        <v>165</v>
      </c>
    </row>
    <row r="104" spans="1:8" x14ac:dyDescent="0.25">
      <c r="A104" s="98" t="s">
        <v>2997</v>
      </c>
      <c r="B104" s="98" t="s">
        <v>2523</v>
      </c>
    </row>
    <row r="105" spans="1:8" x14ac:dyDescent="0.25">
      <c r="A105" s="98" t="s">
        <v>2522</v>
      </c>
      <c r="B105" t="s">
        <v>2488</v>
      </c>
      <c r="C105" t="s">
        <v>2489</v>
      </c>
      <c r="D105" t="s">
        <v>2490</v>
      </c>
      <c r="E105" t="s">
        <v>2491</v>
      </c>
      <c r="F105" t="s">
        <v>2492</v>
      </c>
      <c r="G105" t="s">
        <v>2524</v>
      </c>
      <c r="H105" t="s">
        <v>2493</v>
      </c>
    </row>
    <row r="106" spans="1:8" x14ac:dyDescent="0.25">
      <c r="A106" s="102">
        <v>0</v>
      </c>
      <c r="C106">
        <v>0</v>
      </c>
      <c r="D106">
        <v>0</v>
      </c>
      <c r="E106">
        <v>0</v>
      </c>
      <c r="F106">
        <v>0</v>
      </c>
      <c r="G106">
        <v>0</v>
      </c>
      <c r="H106">
        <v>0</v>
      </c>
    </row>
    <row r="107" spans="1:8" x14ac:dyDescent="0.25">
      <c r="A107" s="102">
        <v>0.25</v>
      </c>
      <c r="C107">
        <v>2.75</v>
      </c>
      <c r="D107">
        <v>2.5</v>
      </c>
      <c r="E107">
        <v>2.75</v>
      </c>
      <c r="F107">
        <v>1.5</v>
      </c>
      <c r="G107">
        <v>0.5</v>
      </c>
      <c r="H107">
        <v>10</v>
      </c>
    </row>
    <row r="108" spans="1:8" x14ac:dyDescent="0.25">
      <c r="A108" s="102">
        <v>0.5</v>
      </c>
      <c r="B108">
        <v>1</v>
      </c>
      <c r="C108">
        <v>8.5</v>
      </c>
      <c r="D108">
        <v>8</v>
      </c>
      <c r="E108">
        <v>4</v>
      </c>
      <c r="F108">
        <v>2</v>
      </c>
      <c r="G108">
        <v>1</v>
      </c>
      <c r="H108">
        <v>24.5</v>
      </c>
    </row>
    <row r="109" spans="1:8" x14ac:dyDescent="0.25">
      <c r="A109" s="102">
        <v>0.75</v>
      </c>
      <c r="C109">
        <v>13.5</v>
      </c>
      <c r="D109">
        <v>6.75</v>
      </c>
      <c r="E109">
        <v>4.5</v>
      </c>
      <c r="F109">
        <v>2.25</v>
      </c>
      <c r="G109">
        <v>1.5</v>
      </c>
      <c r="H109">
        <v>28.5</v>
      </c>
    </row>
    <row r="110" spans="1:8" x14ac:dyDescent="0.25">
      <c r="A110" s="102">
        <v>1</v>
      </c>
      <c r="B110">
        <v>1</v>
      </c>
      <c r="C110">
        <v>2</v>
      </c>
      <c r="D110">
        <v>12</v>
      </c>
      <c r="E110">
        <v>2</v>
      </c>
      <c r="F110">
        <v>2</v>
      </c>
      <c r="G110">
        <v>1</v>
      </c>
      <c r="H110">
        <v>20</v>
      </c>
    </row>
    <row r="111" spans="1:8" x14ac:dyDescent="0.25">
      <c r="A111" s="102" t="s">
        <v>2493</v>
      </c>
      <c r="B111">
        <v>2</v>
      </c>
      <c r="C111">
        <v>26.75</v>
      </c>
      <c r="D111">
        <v>29.25</v>
      </c>
      <c r="E111">
        <v>13.25</v>
      </c>
      <c r="F111">
        <v>7.75</v>
      </c>
      <c r="G111">
        <v>4</v>
      </c>
      <c r="H111">
        <v>83</v>
      </c>
    </row>
    <row r="114" spans="1:8" x14ac:dyDescent="0.25">
      <c r="A114" s="98" t="s">
        <v>2998</v>
      </c>
      <c r="B114" s="98" t="s">
        <v>2523</v>
      </c>
    </row>
    <row r="115" spans="1:8" x14ac:dyDescent="0.25">
      <c r="A115" s="98" t="s">
        <v>2522</v>
      </c>
      <c r="B115" t="s">
        <v>2488</v>
      </c>
      <c r="C115" t="s">
        <v>2489</v>
      </c>
      <c r="D115" t="s">
        <v>2490</v>
      </c>
      <c r="E115" t="s">
        <v>2491</v>
      </c>
      <c r="F115" t="s">
        <v>2492</v>
      </c>
      <c r="G115" t="s">
        <v>2524</v>
      </c>
      <c r="H115" t="s">
        <v>2493</v>
      </c>
    </row>
    <row r="116" spans="1:8" x14ac:dyDescent="0.25">
      <c r="A116" s="21">
        <v>0</v>
      </c>
      <c r="C116">
        <v>1</v>
      </c>
      <c r="D116">
        <v>2</v>
      </c>
      <c r="E116">
        <v>3</v>
      </c>
      <c r="F116">
        <v>4</v>
      </c>
      <c r="H116">
        <v>10</v>
      </c>
    </row>
    <row r="117" spans="1:8" x14ac:dyDescent="0.25">
      <c r="A117" s="21">
        <v>1</v>
      </c>
      <c r="B117">
        <v>3</v>
      </c>
      <c r="C117">
        <v>52</v>
      </c>
      <c r="D117">
        <v>50</v>
      </c>
      <c r="E117">
        <v>27</v>
      </c>
      <c r="F117">
        <v>15</v>
      </c>
      <c r="G117">
        <v>6</v>
      </c>
      <c r="H117">
        <v>153</v>
      </c>
    </row>
    <row r="118" spans="1:8" x14ac:dyDescent="0.25">
      <c r="A118" s="21" t="s">
        <v>2960</v>
      </c>
      <c r="G118">
        <v>2</v>
      </c>
      <c r="H118">
        <v>2</v>
      </c>
    </row>
    <row r="119" spans="1:8" x14ac:dyDescent="0.25">
      <c r="A119" s="21" t="s">
        <v>2493</v>
      </c>
      <c r="B119">
        <v>3</v>
      </c>
      <c r="C119">
        <v>53</v>
      </c>
      <c r="D119">
        <v>52</v>
      </c>
      <c r="E119">
        <v>30</v>
      </c>
      <c r="F119">
        <v>19</v>
      </c>
      <c r="G119">
        <v>8</v>
      </c>
      <c r="H119">
        <v>165</v>
      </c>
    </row>
    <row r="122" spans="1:8" x14ac:dyDescent="0.25">
      <c r="A122" s="98" t="s">
        <v>2999</v>
      </c>
      <c r="B122" s="98" t="s">
        <v>2523</v>
      </c>
    </row>
    <row r="123" spans="1:8" x14ac:dyDescent="0.25">
      <c r="A123" s="98" t="s">
        <v>2522</v>
      </c>
      <c r="B123" t="s">
        <v>2488</v>
      </c>
      <c r="C123" t="s">
        <v>2489</v>
      </c>
      <c r="D123" t="s">
        <v>2490</v>
      </c>
      <c r="E123" t="s">
        <v>2491</v>
      </c>
      <c r="F123" t="s">
        <v>2492</v>
      </c>
      <c r="G123" t="s">
        <v>2524</v>
      </c>
      <c r="H123" t="s">
        <v>2493</v>
      </c>
    </row>
    <row r="124" spans="1:8" x14ac:dyDescent="0.25">
      <c r="A124" s="21">
        <v>0</v>
      </c>
      <c r="E124">
        <v>3</v>
      </c>
      <c r="F124">
        <v>7</v>
      </c>
      <c r="H124">
        <v>10</v>
      </c>
    </row>
    <row r="125" spans="1:8" x14ac:dyDescent="0.25">
      <c r="A125" s="21">
        <v>1</v>
      </c>
      <c r="B125">
        <v>3</v>
      </c>
      <c r="C125">
        <v>53</v>
      </c>
      <c r="D125">
        <v>52</v>
      </c>
      <c r="E125">
        <v>27</v>
      </c>
      <c r="F125">
        <v>12</v>
      </c>
      <c r="G125">
        <v>6</v>
      </c>
      <c r="H125">
        <v>153</v>
      </c>
    </row>
    <row r="126" spans="1:8" x14ac:dyDescent="0.25">
      <c r="A126" s="21" t="s">
        <v>2960</v>
      </c>
      <c r="G126">
        <v>2</v>
      </c>
      <c r="H126">
        <v>2</v>
      </c>
    </row>
    <row r="127" spans="1:8" x14ac:dyDescent="0.25">
      <c r="A127" s="21" t="s">
        <v>2493</v>
      </c>
      <c r="B127">
        <v>3</v>
      </c>
      <c r="C127">
        <v>53</v>
      </c>
      <c r="D127">
        <v>52</v>
      </c>
      <c r="E127">
        <v>30</v>
      </c>
      <c r="F127">
        <v>19</v>
      </c>
      <c r="G127">
        <v>8</v>
      </c>
      <c r="H127">
        <v>165</v>
      </c>
    </row>
    <row r="130" spans="1:8" x14ac:dyDescent="0.25">
      <c r="A130" s="98" t="s">
        <v>3000</v>
      </c>
      <c r="B130" s="98" t="s">
        <v>2523</v>
      </c>
    </row>
    <row r="131" spans="1:8" x14ac:dyDescent="0.25">
      <c r="A131" s="98" t="s">
        <v>2522</v>
      </c>
      <c r="B131" t="s">
        <v>2488</v>
      </c>
      <c r="C131" t="s">
        <v>2489</v>
      </c>
      <c r="D131" t="s">
        <v>2490</v>
      </c>
      <c r="E131" t="s">
        <v>2491</v>
      </c>
      <c r="F131" t="s">
        <v>2492</v>
      </c>
      <c r="G131" t="s">
        <v>2524</v>
      </c>
      <c r="H131" t="s">
        <v>2493</v>
      </c>
    </row>
    <row r="132" spans="1:8" x14ac:dyDescent="0.25">
      <c r="A132" s="21">
        <v>0</v>
      </c>
      <c r="D132">
        <v>1</v>
      </c>
      <c r="E132">
        <v>1</v>
      </c>
      <c r="F132">
        <v>2</v>
      </c>
      <c r="H132">
        <v>4</v>
      </c>
    </row>
    <row r="133" spans="1:8" x14ac:dyDescent="0.25">
      <c r="A133" s="21">
        <v>1</v>
      </c>
      <c r="B133">
        <v>3</v>
      </c>
      <c r="C133">
        <v>53</v>
      </c>
      <c r="D133">
        <v>51</v>
      </c>
      <c r="E133">
        <v>29</v>
      </c>
      <c r="F133">
        <v>17</v>
      </c>
      <c r="G133">
        <v>6</v>
      </c>
      <c r="H133">
        <v>159</v>
      </c>
    </row>
    <row r="134" spans="1:8" x14ac:dyDescent="0.25">
      <c r="A134" s="21" t="s">
        <v>2960</v>
      </c>
      <c r="G134">
        <v>2</v>
      </c>
      <c r="H134">
        <v>2</v>
      </c>
    </row>
    <row r="135" spans="1:8" x14ac:dyDescent="0.25">
      <c r="A135" s="21" t="s">
        <v>2493</v>
      </c>
      <c r="B135">
        <v>3</v>
      </c>
      <c r="C135">
        <v>53</v>
      </c>
      <c r="D135">
        <v>52</v>
      </c>
      <c r="E135">
        <v>30</v>
      </c>
      <c r="F135">
        <v>19</v>
      </c>
      <c r="G135">
        <v>8</v>
      </c>
      <c r="H135">
        <v>165</v>
      </c>
    </row>
    <row r="138" spans="1:8" x14ac:dyDescent="0.25">
      <c r="A138" s="98" t="s">
        <v>3001</v>
      </c>
      <c r="B138" s="98" t="s">
        <v>2523</v>
      </c>
    </row>
    <row r="139" spans="1:8" x14ac:dyDescent="0.25">
      <c r="A139" s="98" t="s">
        <v>2522</v>
      </c>
      <c r="B139" t="s">
        <v>2488</v>
      </c>
      <c r="C139" t="s">
        <v>2489</v>
      </c>
      <c r="D139" t="s">
        <v>2490</v>
      </c>
      <c r="E139" t="s">
        <v>2491</v>
      </c>
      <c r="F139" t="s">
        <v>2492</v>
      </c>
      <c r="G139" t="s">
        <v>2524</v>
      </c>
      <c r="H139" t="s">
        <v>2493</v>
      </c>
    </row>
    <row r="140" spans="1:8" x14ac:dyDescent="0.25">
      <c r="A140" s="21">
        <v>0</v>
      </c>
      <c r="C140">
        <v>7</v>
      </c>
      <c r="D140">
        <v>28</v>
      </c>
      <c r="E140">
        <v>24</v>
      </c>
      <c r="F140">
        <v>18</v>
      </c>
      <c r="G140">
        <v>3</v>
      </c>
      <c r="H140">
        <v>80</v>
      </c>
    </row>
    <row r="141" spans="1:8" x14ac:dyDescent="0.25">
      <c r="A141" s="21">
        <v>1</v>
      </c>
      <c r="B141">
        <v>3</v>
      </c>
      <c r="C141">
        <v>46</v>
      </c>
      <c r="D141">
        <v>24</v>
      </c>
      <c r="E141">
        <v>6</v>
      </c>
      <c r="F141">
        <v>1</v>
      </c>
      <c r="G141">
        <v>3</v>
      </c>
      <c r="H141">
        <v>83</v>
      </c>
    </row>
    <row r="142" spans="1:8" x14ac:dyDescent="0.25">
      <c r="A142" s="21" t="s">
        <v>2960</v>
      </c>
      <c r="G142">
        <v>2</v>
      </c>
      <c r="H142">
        <v>2</v>
      </c>
    </row>
    <row r="143" spans="1:8" x14ac:dyDescent="0.25">
      <c r="A143" s="21" t="s">
        <v>2493</v>
      </c>
      <c r="B143">
        <v>3</v>
      </c>
      <c r="C143">
        <v>53</v>
      </c>
      <c r="D143">
        <v>52</v>
      </c>
      <c r="E143">
        <v>30</v>
      </c>
      <c r="F143">
        <v>19</v>
      </c>
      <c r="G143">
        <v>8</v>
      </c>
      <c r="H143">
        <v>165</v>
      </c>
    </row>
    <row r="146" spans="1:8" x14ac:dyDescent="0.25">
      <c r="A146" s="98" t="s">
        <v>3002</v>
      </c>
      <c r="B146" s="98" t="s">
        <v>2523</v>
      </c>
    </row>
    <row r="147" spans="1:8" x14ac:dyDescent="0.25">
      <c r="A147" s="98" t="s">
        <v>2522</v>
      </c>
      <c r="B147" t="s">
        <v>2488</v>
      </c>
      <c r="C147" t="s">
        <v>2489</v>
      </c>
      <c r="D147" t="s">
        <v>2490</v>
      </c>
      <c r="E147" t="s">
        <v>2491</v>
      </c>
      <c r="F147" t="s">
        <v>2492</v>
      </c>
      <c r="G147" t="s">
        <v>2524</v>
      </c>
      <c r="H147" t="s">
        <v>2493</v>
      </c>
    </row>
    <row r="148" spans="1:8" x14ac:dyDescent="0.25">
      <c r="A148" s="21">
        <v>0</v>
      </c>
      <c r="B148">
        <v>2</v>
      </c>
      <c r="C148">
        <v>27</v>
      </c>
      <c r="D148">
        <v>27</v>
      </c>
      <c r="E148">
        <v>21</v>
      </c>
      <c r="F148">
        <v>10</v>
      </c>
      <c r="G148">
        <v>2</v>
      </c>
      <c r="H148">
        <v>89</v>
      </c>
    </row>
    <row r="149" spans="1:8" x14ac:dyDescent="0.25">
      <c r="A149" s="21">
        <v>1</v>
      </c>
      <c r="B149">
        <v>1</v>
      </c>
      <c r="C149">
        <v>26</v>
      </c>
      <c r="D149">
        <v>25</v>
      </c>
      <c r="E149">
        <v>9</v>
      </c>
      <c r="F149">
        <v>9</v>
      </c>
      <c r="H149">
        <v>70</v>
      </c>
    </row>
    <row r="150" spans="1:8" x14ac:dyDescent="0.25">
      <c r="A150" s="21" t="s">
        <v>2960</v>
      </c>
      <c r="G150">
        <v>6</v>
      </c>
      <c r="H150">
        <v>6</v>
      </c>
    </row>
    <row r="151" spans="1:8" x14ac:dyDescent="0.25">
      <c r="A151" s="21" t="s">
        <v>2493</v>
      </c>
      <c r="B151">
        <v>3</v>
      </c>
      <c r="C151">
        <v>53</v>
      </c>
      <c r="D151">
        <v>52</v>
      </c>
      <c r="E151">
        <v>30</v>
      </c>
      <c r="F151">
        <v>19</v>
      </c>
      <c r="G151">
        <v>8</v>
      </c>
      <c r="H151">
        <v>165</v>
      </c>
    </row>
    <row r="154" spans="1:8" x14ac:dyDescent="0.25">
      <c r="A154" s="98" t="s">
        <v>2525</v>
      </c>
      <c r="B154" s="98" t="s">
        <v>2523</v>
      </c>
    </row>
    <row r="155" spans="1:8" x14ac:dyDescent="0.25">
      <c r="A155" s="98" t="s">
        <v>2522</v>
      </c>
      <c r="B155" t="s">
        <v>2488</v>
      </c>
      <c r="C155" t="s">
        <v>2489</v>
      </c>
      <c r="D155" t="s">
        <v>2490</v>
      </c>
      <c r="E155" t="s">
        <v>2491</v>
      </c>
      <c r="F155" t="s">
        <v>2492</v>
      </c>
      <c r="G155" t="s">
        <v>2524</v>
      </c>
      <c r="H155" t="s">
        <v>2493</v>
      </c>
    </row>
    <row r="156" spans="1:8" x14ac:dyDescent="0.25">
      <c r="A156" s="21">
        <v>0</v>
      </c>
      <c r="B156">
        <v>1</v>
      </c>
      <c r="C156">
        <v>4</v>
      </c>
      <c r="D156">
        <v>7</v>
      </c>
      <c r="E156">
        <v>5</v>
      </c>
      <c r="F156">
        <v>4</v>
      </c>
      <c r="H156">
        <v>21</v>
      </c>
    </row>
    <row r="157" spans="1:8" x14ac:dyDescent="0.25">
      <c r="A157" s="21">
        <v>1</v>
      </c>
      <c r="B157">
        <v>2</v>
      </c>
      <c r="C157">
        <v>49</v>
      </c>
      <c r="D157">
        <v>45</v>
      </c>
      <c r="E157">
        <v>25</v>
      </c>
      <c r="F157">
        <v>15</v>
      </c>
      <c r="G157">
        <v>2</v>
      </c>
      <c r="H157">
        <v>138</v>
      </c>
    </row>
    <row r="158" spans="1:8" x14ac:dyDescent="0.25">
      <c r="A158" s="21" t="s">
        <v>2960</v>
      </c>
      <c r="G158">
        <v>6</v>
      </c>
      <c r="H158">
        <v>6</v>
      </c>
    </row>
    <row r="159" spans="1:8" x14ac:dyDescent="0.25">
      <c r="A159" s="21" t="s">
        <v>2493</v>
      </c>
      <c r="B159">
        <v>3</v>
      </c>
      <c r="C159">
        <v>53</v>
      </c>
      <c r="D159">
        <v>52</v>
      </c>
      <c r="E159">
        <v>30</v>
      </c>
      <c r="F159">
        <v>19</v>
      </c>
      <c r="G159">
        <v>8</v>
      </c>
      <c r="H159">
        <v>165</v>
      </c>
    </row>
  </sheetData>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B0413-3C80-44E1-A69B-C8F8C4750430}">
  <dimension ref="A3:F44"/>
  <sheetViews>
    <sheetView topLeftCell="A22" workbookViewId="0">
      <selection activeCell="C31" sqref="C31"/>
    </sheetView>
  </sheetViews>
  <sheetFormatPr defaultRowHeight="15" x14ac:dyDescent="0.25"/>
  <cols>
    <col min="1" max="1" width="31" bestFit="1" customWidth="1"/>
    <col min="2" max="2" width="19.5703125" bestFit="1" customWidth="1"/>
    <col min="3" max="3" width="4" bestFit="1" customWidth="1"/>
    <col min="4" max="4" width="5.5703125" bestFit="1" customWidth="1"/>
    <col min="5" max="6" width="10.7109375" bestFit="1" customWidth="1"/>
  </cols>
  <sheetData>
    <row r="3" spans="1:6" x14ac:dyDescent="0.25">
      <c r="A3" s="98" t="s">
        <v>2972</v>
      </c>
      <c r="B3" s="98" t="s">
        <v>2523</v>
      </c>
    </row>
    <row r="4" spans="1:6" x14ac:dyDescent="0.25">
      <c r="A4" s="98" t="s">
        <v>2522</v>
      </c>
      <c r="B4">
        <v>0</v>
      </c>
      <c r="C4">
        <v>0.5</v>
      </c>
      <c r="D4" t="s">
        <v>2960</v>
      </c>
      <c r="E4" t="s">
        <v>2493</v>
      </c>
    </row>
    <row r="5" spans="1:6" x14ac:dyDescent="0.25">
      <c r="A5" s="21" t="s">
        <v>2488</v>
      </c>
      <c r="B5">
        <v>1</v>
      </c>
      <c r="C5">
        <v>2</v>
      </c>
      <c r="E5">
        <v>3</v>
      </c>
    </row>
    <row r="6" spans="1:6" x14ac:dyDescent="0.25">
      <c r="A6" s="21" t="s">
        <v>2489</v>
      </c>
      <c r="B6">
        <v>21</v>
      </c>
      <c r="C6">
        <v>32</v>
      </c>
      <c r="E6">
        <v>53</v>
      </c>
    </row>
    <row r="7" spans="1:6" x14ac:dyDescent="0.25">
      <c r="A7" s="21" t="s">
        <v>2490</v>
      </c>
      <c r="B7">
        <v>19</v>
      </c>
      <c r="C7">
        <v>33</v>
      </c>
      <c r="E7">
        <v>52</v>
      </c>
    </row>
    <row r="8" spans="1:6" x14ac:dyDescent="0.25">
      <c r="A8" s="21" t="s">
        <v>2491</v>
      </c>
      <c r="B8">
        <v>13</v>
      </c>
      <c r="C8">
        <v>17</v>
      </c>
      <c r="E8">
        <v>30</v>
      </c>
    </row>
    <row r="9" spans="1:6" x14ac:dyDescent="0.25">
      <c r="A9" s="21" t="s">
        <v>2492</v>
      </c>
      <c r="B9">
        <v>12</v>
      </c>
      <c r="C9">
        <v>7</v>
      </c>
      <c r="E9">
        <v>19</v>
      </c>
    </row>
    <row r="10" spans="1:6" x14ac:dyDescent="0.25">
      <c r="A10" s="21" t="s">
        <v>2524</v>
      </c>
      <c r="B10">
        <v>2</v>
      </c>
      <c r="D10">
        <v>6</v>
      </c>
      <c r="E10">
        <v>8</v>
      </c>
    </row>
    <row r="11" spans="1:6" x14ac:dyDescent="0.25">
      <c r="A11" s="21" t="s">
        <v>2493</v>
      </c>
      <c r="B11">
        <v>68</v>
      </c>
      <c r="C11">
        <v>91</v>
      </c>
      <c r="D11">
        <v>6</v>
      </c>
      <c r="E11">
        <v>165</v>
      </c>
    </row>
    <row r="14" spans="1:6" x14ac:dyDescent="0.25">
      <c r="A14" s="98" t="s">
        <v>2973</v>
      </c>
      <c r="B14" s="98" t="s">
        <v>2523</v>
      </c>
    </row>
    <row r="15" spans="1:6" x14ac:dyDescent="0.25">
      <c r="A15" s="98" t="s">
        <v>2522</v>
      </c>
      <c r="B15">
        <v>0</v>
      </c>
      <c r="C15">
        <v>1</v>
      </c>
      <c r="D15">
        <v>3</v>
      </c>
      <c r="E15" t="s">
        <v>2960</v>
      </c>
      <c r="F15" t="s">
        <v>2493</v>
      </c>
    </row>
    <row r="16" spans="1:6" x14ac:dyDescent="0.25">
      <c r="A16" s="21" t="s">
        <v>2488</v>
      </c>
      <c r="D16">
        <v>3</v>
      </c>
      <c r="F16">
        <v>3</v>
      </c>
    </row>
    <row r="17" spans="1:6" x14ac:dyDescent="0.25">
      <c r="A17" s="21" t="s">
        <v>2489</v>
      </c>
      <c r="C17">
        <v>19</v>
      </c>
      <c r="D17">
        <v>34</v>
      </c>
      <c r="F17">
        <v>53</v>
      </c>
    </row>
    <row r="18" spans="1:6" x14ac:dyDescent="0.25">
      <c r="A18" s="21" t="s">
        <v>2490</v>
      </c>
      <c r="B18">
        <v>5</v>
      </c>
      <c r="C18">
        <v>34</v>
      </c>
      <c r="D18">
        <v>13</v>
      </c>
      <c r="F18">
        <v>52</v>
      </c>
    </row>
    <row r="19" spans="1:6" x14ac:dyDescent="0.25">
      <c r="A19" s="21" t="s">
        <v>2491</v>
      </c>
      <c r="B19">
        <v>8</v>
      </c>
      <c r="C19">
        <v>22</v>
      </c>
      <c r="F19">
        <v>30</v>
      </c>
    </row>
    <row r="20" spans="1:6" x14ac:dyDescent="0.25">
      <c r="A20" s="21" t="s">
        <v>2492</v>
      </c>
      <c r="B20">
        <v>14</v>
      </c>
      <c r="C20">
        <v>5</v>
      </c>
      <c r="F20">
        <v>19</v>
      </c>
    </row>
    <row r="21" spans="1:6" x14ac:dyDescent="0.25">
      <c r="A21" s="21" t="s">
        <v>2524</v>
      </c>
      <c r="B21">
        <v>1</v>
      </c>
      <c r="C21">
        <v>3</v>
      </c>
      <c r="D21">
        <v>2</v>
      </c>
      <c r="E21">
        <v>2</v>
      </c>
      <c r="F21">
        <v>8</v>
      </c>
    </row>
    <row r="22" spans="1:6" x14ac:dyDescent="0.25">
      <c r="A22" s="21" t="s">
        <v>2493</v>
      </c>
      <c r="B22">
        <v>28</v>
      </c>
      <c r="C22">
        <v>83</v>
      </c>
      <c r="D22">
        <v>52</v>
      </c>
      <c r="E22">
        <v>2</v>
      </c>
      <c r="F22">
        <v>165</v>
      </c>
    </row>
    <row r="25" spans="1:6" x14ac:dyDescent="0.25">
      <c r="A25" s="98" t="s">
        <v>2974</v>
      </c>
      <c r="B25" s="98" t="s">
        <v>2523</v>
      </c>
    </row>
    <row r="26" spans="1:6" x14ac:dyDescent="0.25">
      <c r="A26" s="98" t="s">
        <v>2522</v>
      </c>
      <c r="B26">
        <v>0</v>
      </c>
      <c r="C26">
        <v>2</v>
      </c>
      <c r="D26" t="s">
        <v>2960</v>
      </c>
      <c r="E26" t="s">
        <v>2493</v>
      </c>
    </row>
    <row r="27" spans="1:6" x14ac:dyDescent="0.25">
      <c r="A27" s="21" t="s">
        <v>2488</v>
      </c>
      <c r="C27">
        <v>3</v>
      </c>
      <c r="E27">
        <v>3</v>
      </c>
    </row>
    <row r="28" spans="1:6" x14ac:dyDescent="0.25">
      <c r="A28" s="21" t="s">
        <v>2489</v>
      </c>
      <c r="C28">
        <v>53</v>
      </c>
      <c r="E28">
        <v>53</v>
      </c>
    </row>
    <row r="29" spans="1:6" x14ac:dyDescent="0.25">
      <c r="A29" s="21" t="s">
        <v>2490</v>
      </c>
      <c r="B29">
        <v>8</v>
      </c>
      <c r="C29">
        <v>44</v>
      </c>
      <c r="E29">
        <v>52</v>
      </c>
    </row>
    <row r="30" spans="1:6" x14ac:dyDescent="0.25">
      <c r="A30" s="21" t="s">
        <v>2491</v>
      </c>
      <c r="B30">
        <v>5</v>
      </c>
      <c r="C30">
        <v>25</v>
      </c>
      <c r="E30">
        <v>30</v>
      </c>
    </row>
    <row r="31" spans="1:6" x14ac:dyDescent="0.25">
      <c r="A31" s="21" t="s">
        <v>2492</v>
      </c>
      <c r="B31">
        <v>16</v>
      </c>
      <c r="C31">
        <v>3</v>
      </c>
      <c r="E31">
        <v>19</v>
      </c>
    </row>
    <row r="32" spans="1:6" x14ac:dyDescent="0.25">
      <c r="A32" s="21" t="s">
        <v>2524</v>
      </c>
      <c r="B32">
        <v>4</v>
      </c>
      <c r="C32">
        <v>2</v>
      </c>
      <c r="D32">
        <v>2</v>
      </c>
      <c r="E32">
        <v>8</v>
      </c>
    </row>
    <row r="33" spans="1:5" x14ac:dyDescent="0.25">
      <c r="A33" s="21" t="s">
        <v>2493</v>
      </c>
      <c r="B33">
        <v>33</v>
      </c>
      <c r="C33">
        <v>130</v>
      </c>
      <c r="D33">
        <v>2</v>
      </c>
      <c r="E33">
        <v>165</v>
      </c>
    </row>
    <row r="36" spans="1:5" x14ac:dyDescent="0.25">
      <c r="A36" s="98" t="s">
        <v>2975</v>
      </c>
      <c r="B36" s="98" t="s">
        <v>2523</v>
      </c>
    </row>
    <row r="37" spans="1:5" x14ac:dyDescent="0.25">
      <c r="A37" s="98" t="s">
        <v>2522</v>
      </c>
      <c r="B37">
        <v>0</v>
      </c>
      <c r="C37">
        <v>2</v>
      </c>
      <c r="D37" t="s">
        <v>2960</v>
      </c>
      <c r="E37" t="s">
        <v>2493</v>
      </c>
    </row>
    <row r="38" spans="1:5" x14ac:dyDescent="0.25">
      <c r="A38" s="21" t="s">
        <v>2488</v>
      </c>
      <c r="C38">
        <v>3</v>
      </c>
      <c r="E38">
        <v>3</v>
      </c>
    </row>
    <row r="39" spans="1:5" x14ac:dyDescent="0.25">
      <c r="A39" s="21" t="s">
        <v>2489</v>
      </c>
      <c r="B39">
        <v>4</v>
      </c>
      <c r="C39">
        <v>49</v>
      </c>
      <c r="E39">
        <v>53</v>
      </c>
    </row>
    <row r="40" spans="1:5" x14ac:dyDescent="0.25">
      <c r="A40" s="21" t="s">
        <v>2490</v>
      </c>
      <c r="B40">
        <v>20</v>
      </c>
      <c r="C40">
        <v>32</v>
      </c>
      <c r="E40">
        <v>52</v>
      </c>
    </row>
    <row r="41" spans="1:5" x14ac:dyDescent="0.25">
      <c r="A41" s="21" t="s">
        <v>2491</v>
      </c>
      <c r="B41">
        <v>20</v>
      </c>
      <c r="C41">
        <v>10</v>
      </c>
      <c r="E41">
        <v>30</v>
      </c>
    </row>
    <row r="42" spans="1:5" x14ac:dyDescent="0.25">
      <c r="A42" s="21" t="s">
        <v>2492</v>
      </c>
      <c r="B42">
        <v>19</v>
      </c>
      <c r="E42">
        <v>19</v>
      </c>
    </row>
    <row r="43" spans="1:5" x14ac:dyDescent="0.25">
      <c r="A43" s="21" t="s">
        <v>2524</v>
      </c>
      <c r="B43">
        <v>3</v>
      </c>
      <c r="C43">
        <v>3</v>
      </c>
      <c r="D43">
        <v>2</v>
      </c>
      <c r="E43">
        <v>8</v>
      </c>
    </row>
    <row r="44" spans="1:5" x14ac:dyDescent="0.25">
      <c r="A44" s="21" t="s">
        <v>2493</v>
      </c>
      <c r="B44">
        <v>66</v>
      </c>
      <c r="C44">
        <v>97</v>
      </c>
      <c r="D44">
        <v>2</v>
      </c>
      <c r="E44">
        <v>165</v>
      </c>
    </row>
  </sheetData>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E7DAF-CA9E-448E-B54E-E0D6C10D12CA}">
  <dimension ref="A3:F66"/>
  <sheetViews>
    <sheetView topLeftCell="A43" workbookViewId="0">
      <selection activeCell="D52" sqref="D52"/>
    </sheetView>
  </sheetViews>
  <sheetFormatPr defaultRowHeight="15" x14ac:dyDescent="0.25"/>
  <cols>
    <col min="1" max="1" width="26.140625" bestFit="1" customWidth="1"/>
    <col min="2" max="2" width="19.5703125" bestFit="1" customWidth="1"/>
    <col min="3" max="3" width="4.5703125" bestFit="1" customWidth="1"/>
    <col min="4" max="6" width="10.7109375" bestFit="1" customWidth="1"/>
  </cols>
  <sheetData>
    <row r="3" spans="1:5" x14ac:dyDescent="0.25">
      <c r="A3" s="98" t="s">
        <v>2976</v>
      </c>
      <c r="B3" s="98" t="s">
        <v>2523</v>
      </c>
    </row>
    <row r="4" spans="1:5" x14ac:dyDescent="0.25">
      <c r="A4" s="98" t="s">
        <v>2522</v>
      </c>
      <c r="B4" s="110">
        <v>0</v>
      </c>
      <c r="C4" s="110">
        <v>0.5</v>
      </c>
      <c r="D4" s="110">
        <v>2</v>
      </c>
      <c r="E4" s="110" t="s">
        <v>2493</v>
      </c>
    </row>
    <row r="5" spans="1:5" x14ac:dyDescent="0.25">
      <c r="A5" s="21" t="s">
        <v>2488</v>
      </c>
      <c r="D5">
        <v>3</v>
      </c>
      <c r="E5">
        <v>3</v>
      </c>
    </row>
    <row r="6" spans="1:5" x14ac:dyDescent="0.25">
      <c r="A6" s="21" t="s">
        <v>2489</v>
      </c>
      <c r="B6">
        <v>1</v>
      </c>
      <c r="C6">
        <v>4</v>
      </c>
      <c r="D6">
        <v>48</v>
      </c>
      <c r="E6">
        <v>53</v>
      </c>
    </row>
    <row r="7" spans="1:5" x14ac:dyDescent="0.25">
      <c r="A7" s="21" t="s">
        <v>2490</v>
      </c>
      <c r="B7">
        <v>12</v>
      </c>
      <c r="C7">
        <v>2</v>
      </c>
      <c r="D7">
        <v>38</v>
      </c>
      <c r="E7">
        <v>52</v>
      </c>
    </row>
    <row r="8" spans="1:5" x14ac:dyDescent="0.25">
      <c r="A8" s="21" t="s">
        <v>2491</v>
      </c>
      <c r="B8">
        <v>10</v>
      </c>
      <c r="C8">
        <v>3</v>
      </c>
      <c r="D8">
        <v>17</v>
      </c>
      <c r="E8">
        <v>30</v>
      </c>
    </row>
    <row r="9" spans="1:5" x14ac:dyDescent="0.25">
      <c r="A9" s="21" t="s">
        <v>2492</v>
      </c>
      <c r="B9">
        <v>15</v>
      </c>
      <c r="D9">
        <v>4</v>
      </c>
      <c r="E9">
        <v>19</v>
      </c>
    </row>
    <row r="10" spans="1:5" x14ac:dyDescent="0.25">
      <c r="A10" s="21" t="s">
        <v>2524</v>
      </c>
      <c r="B10">
        <v>4</v>
      </c>
      <c r="D10">
        <v>4</v>
      </c>
      <c r="E10">
        <v>8</v>
      </c>
    </row>
    <row r="11" spans="1:5" x14ac:dyDescent="0.25">
      <c r="A11" s="21" t="s">
        <v>2493</v>
      </c>
      <c r="B11">
        <v>42</v>
      </c>
      <c r="C11">
        <v>9</v>
      </c>
      <c r="D11">
        <v>114</v>
      </c>
      <c r="E11">
        <v>165</v>
      </c>
    </row>
    <row r="14" spans="1:5" x14ac:dyDescent="0.25">
      <c r="A14" s="98" t="s">
        <v>2977</v>
      </c>
      <c r="B14" s="98" t="s">
        <v>2523</v>
      </c>
    </row>
    <row r="15" spans="1:5" x14ac:dyDescent="0.25">
      <c r="A15" s="98" t="s">
        <v>2522</v>
      </c>
      <c r="B15">
        <v>0</v>
      </c>
      <c r="C15">
        <v>1</v>
      </c>
      <c r="D15" t="s">
        <v>2960</v>
      </c>
      <c r="E15" t="s">
        <v>2493</v>
      </c>
    </row>
    <row r="16" spans="1:5" x14ac:dyDescent="0.25">
      <c r="A16" s="21" t="s">
        <v>2488</v>
      </c>
      <c r="C16">
        <v>3</v>
      </c>
      <c r="E16">
        <v>3</v>
      </c>
    </row>
    <row r="17" spans="1:5" x14ac:dyDescent="0.25">
      <c r="A17" s="21" t="s">
        <v>2489</v>
      </c>
      <c r="B17">
        <v>8</v>
      </c>
      <c r="C17">
        <v>45</v>
      </c>
      <c r="E17">
        <v>53</v>
      </c>
    </row>
    <row r="18" spans="1:5" x14ac:dyDescent="0.25">
      <c r="A18" s="21" t="s">
        <v>2490</v>
      </c>
      <c r="B18">
        <v>20</v>
      </c>
      <c r="C18">
        <v>32</v>
      </c>
      <c r="E18">
        <v>52</v>
      </c>
    </row>
    <row r="19" spans="1:5" x14ac:dyDescent="0.25">
      <c r="A19" s="21" t="s">
        <v>2491</v>
      </c>
      <c r="B19">
        <v>12</v>
      </c>
      <c r="C19">
        <v>18</v>
      </c>
      <c r="E19">
        <v>30</v>
      </c>
    </row>
    <row r="20" spans="1:5" x14ac:dyDescent="0.25">
      <c r="A20" s="21" t="s">
        <v>2492</v>
      </c>
      <c r="B20">
        <v>7</v>
      </c>
      <c r="C20">
        <v>12</v>
      </c>
      <c r="E20">
        <v>19</v>
      </c>
    </row>
    <row r="21" spans="1:5" x14ac:dyDescent="0.25">
      <c r="A21" s="21" t="s">
        <v>2524</v>
      </c>
      <c r="B21">
        <v>2</v>
      </c>
      <c r="D21">
        <v>6</v>
      </c>
      <c r="E21">
        <v>8</v>
      </c>
    </row>
    <row r="22" spans="1:5" x14ac:dyDescent="0.25">
      <c r="A22" s="21" t="s">
        <v>2493</v>
      </c>
      <c r="B22">
        <v>49</v>
      </c>
      <c r="C22">
        <v>110</v>
      </c>
      <c r="D22">
        <v>6</v>
      </c>
      <c r="E22">
        <v>165</v>
      </c>
    </row>
    <row r="25" spans="1:5" x14ac:dyDescent="0.25">
      <c r="A25" s="98" t="s">
        <v>2978</v>
      </c>
      <c r="B25" s="98" t="s">
        <v>2523</v>
      </c>
    </row>
    <row r="26" spans="1:5" x14ac:dyDescent="0.25">
      <c r="A26" s="98" t="s">
        <v>2522</v>
      </c>
      <c r="B26">
        <v>0</v>
      </c>
      <c r="C26">
        <v>1</v>
      </c>
      <c r="D26" t="s">
        <v>2960</v>
      </c>
      <c r="E26" t="s">
        <v>2493</v>
      </c>
    </row>
    <row r="27" spans="1:5" x14ac:dyDescent="0.25">
      <c r="A27" s="21" t="s">
        <v>2488</v>
      </c>
      <c r="B27">
        <v>2</v>
      </c>
      <c r="C27">
        <v>1</v>
      </c>
      <c r="E27">
        <v>3</v>
      </c>
    </row>
    <row r="28" spans="1:5" x14ac:dyDescent="0.25">
      <c r="A28" s="21" t="s">
        <v>2489</v>
      </c>
      <c r="B28">
        <v>9</v>
      </c>
      <c r="C28">
        <v>44</v>
      </c>
      <c r="E28">
        <v>53</v>
      </c>
    </row>
    <row r="29" spans="1:5" x14ac:dyDescent="0.25">
      <c r="A29" s="21" t="s">
        <v>2490</v>
      </c>
      <c r="B29">
        <v>6</v>
      </c>
      <c r="C29">
        <v>46</v>
      </c>
      <c r="E29">
        <v>52</v>
      </c>
    </row>
    <row r="30" spans="1:5" x14ac:dyDescent="0.25">
      <c r="A30" s="21" t="s">
        <v>2491</v>
      </c>
      <c r="B30">
        <v>3</v>
      </c>
      <c r="C30">
        <v>27</v>
      </c>
      <c r="E30">
        <v>30</v>
      </c>
    </row>
    <row r="31" spans="1:5" x14ac:dyDescent="0.25">
      <c r="A31" s="21" t="s">
        <v>2492</v>
      </c>
      <c r="B31">
        <v>1</v>
      </c>
      <c r="C31">
        <v>18</v>
      </c>
      <c r="E31">
        <v>19</v>
      </c>
    </row>
    <row r="32" spans="1:5" x14ac:dyDescent="0.25">
      <c r="A32" s="21" t="s">
        <v>2524</v>
      </c>
      <c r="C32">
        <v>2</v>
      </c>
      <c r="D32">
        <v>6</v>
      </c>
      <c r="E32">
        <v>8</v>
      </c>
    </row>
    <row r="33" spans="1:6" x14ac:dyDescent="0.25">
      <c r="A33" s="21" t="s">
        <v>2493</v>
      </c>
      <c r="B33">
        <v>21</v>
      </c>
      <c r="C33">
        <v>138</v>
      </c>
      <c r="D33">
        <v>6</v>
      </c>
      <c r="E33">
        <v>165</v>
      </c>
    </row>
    <row r="36" spans="1:6" x14ac:dyDescent="0.25">
      <c r="A36" s="98" t="s">
        <v>2979</v>
      </c>
      <c r="B36" s="98" t="s">
        <v>2523</v>
      </c>
    </row>
    <row r="37" spans="1:6" x14ac:dyDescent="0.25">
      <c r="A37" s="98" t="s">
        <v>2522</v>
      </c>
      <c r="B37">
        <v>0</v>
      </c>
      <c r="C37">
        <v>0.5</v>
      </c>
      <c r="D37">
        <v>1</v>
      </c>
      <c r="E37" t="s">
        <v>2960</v>
      </c>
      <c r="F37" t="s">
        <v>2493</v>
      </c>
    </row>
    <row r="38" spans="1:6" x14ac:dyDescent="0.25">
      <c r="A38" s="21" t="s">
        <v>2488</v>
      </c>
      <c r="C38">
        <v>1</v>
      </c>
      <c r="D38">
        <v>2</v>
      </c>
      <c r="F38">
        <v>3</v>
      </c>
    </row>
    <row r="39" spans="1:6" x14ac:dyDescent="0.25">
      <c r="A39" s="21" t="s">
        <v>2489</v>
      </c>
      <c r="C39">
        <v>22</v>
      </c>
      <c r="D39">
        <v>31</v>
      </c>
      <c r="F39">
        <v>53</v>
      </c>
    </row>
    <row r="40" spans="1:6" x14ac:dyDescent="0.25">
      <c r="A40" s="21" t="s">
        <v>2490</v>
      </c>
      <c r="B40">
        <v>5</v>
      </c>
      <c r="C40">
        <v>19</v>
      </c>
      <c r="D40">
        <v>28</v>
      </c>
      <c r="F40">
        <v>52</v>
      </c>
    </row>
    <row r="41" spans="1:6" x14ac:dyDescent="0.25">
      <c r="A41" s="21" t="s">
        <v>2491</v>
      </c>
      <c r="B41">
        <v>7</v>
      </c>
      <c r="C41">
        <v>14</v>
      </c>
      <c r="D41">
        <v>9</v>
      </c>
      <c r="F41">
        <v>30</v>
      </c>
    </row>
    <row r="42" spans="1:6" x14ac:dyDescent="0.25">
      <c r="A42" s="21" t="s">
        <v>2492</v>
      </c>
      <c r="B42">
        <v>4</v>
      </c>
      <c r="C42">
        <v>7</v>
      </c>
      <c r="D42">
        <v>8</v>
      </c>
      <c r="F42">
        <v>19</v>
      </c>
    </row>
    <row r="43" spans="1:6" x14ac:dyDescent="0.25">
      <c r="A43" s="21" t="s">
        <v>2524</v>
      </c>
      <c r="B43">
        <v>1</v>
      </c>
      <c r="C43">
        <v>1</v>
      </c>
      <c r="E43">
        <v>6</v>
      </c>
      <c r="F43">
        <v>8</v>
      </c>
    </row>
    <row r="44" spans="1:6" x14ac:dyDescent="0.25">
      <c r="A44" s="21" t="s">
        <v>2493</v>
      </c>
      <c r="B44">
        <v>17</v>
      </c>
      <c r="C44">
        <v>64</v>
      </c>
      <c r="D44">
        <v>78</v>
      </c>
      <c r="E44">
        <v>6</v>
      </c>
      <c r="F44">
        <v>165</v>
      </c>
    </row>
    <row r="47" spans="1:6" x14ac:dyDescent="0.25">
      <c r="A47" s="98" t="s">
        <v>2980</v>
      </c>
      <c r="B47" s="98" t="s">
        <v>2523</v>
      </c>
    </row>
    <row r="48" spans="1:6" x14ac:dyDescent="0.25">
      <c r="A48" s="98" t="s">
        <v>2522</v>
      </c>
      <c r="B48" s="110">
        <v>0</v>
      </c>
      <c r="C48" s="110">
        <v>1</v>
      </c>
      <c r="D48" s="110" t="s">
        <v>2493</v>
      </c>
    </row>
    <row r="49" spans="1:4" x14ac:dyDescent="0.25">
      <c r="A49" s="21" t="s">
        <v>2488</v>
      </c>
      <c r="C49">
        <v>3</v>
      </c>
      <c r="D49">
        <v>3</v>
      </c>
    </row>
    <row r="50" spans="1:4" x14ac:dyDescent="0.25">
      <c r="A50" s="21" t="s">
        <v>2489</v>
      </c>
      <c r="B50">
        <v>37</v>
      </c>
      <c r="C50">
        <v>16</v>
      </c>
      <c r="D50">
        <v>53</v>
      </c>
    </row>
    <row r="51" spans="1:4" x14ac:dyDescent="0.25">
      <c r="A51" s="21" t="s">
        <v>2490</v>
      </c>
      <c r="B51">
        <v>38</v>
      </c>
      <c r="C51">
        <v>14</v>
      </c>
      <c r="D51">
        <v>52</v>
      </c>
    </row>
    <row r="52" spans="1:4" x14ac:dyDescent="0.25">
      <c r="A52" s="21" t="s">
        <v>2491</v>
      </c>
      <c r="B52">
        <v>23</v>
      </c>
      <c r="C52">
        <v>7</v>
      </c>
      <c r="D52">
        <v>30</v>
      </c>
    </row>
    <row r="53" spans="1:4" x14ac:dyDescent="0.25">
      <c r="A53" s="21" t="s">
        <v>2492</v>
      </c>
      <c r="B53">
        <v>12</v>
      </c>
      <c r="C53">
        <v>7</v>
      </c>
      <c r="D53">
        <v>19</v>
      </c>
    </row>
    <row r="54" spans="1:4" x14ac:dyDescent="0.25">
      <c r="A54" s="21" t="s">
        <v>2524</v>
      </c>
      <c r="B54">
        <v>5</v>
      </c>
      <c r="C54">
        <v>3</v>
      </c>
      <c r="D54">
        <v>8</v>
      </c>
    </row>
    <row r="55" spans="1:4" x14ac:dyDescent="0.25">
      <c r="A55" s="21" t="s">
        <v>2493</v>
      </c>
      <c r="B55">
        <v>115</v>
      </c>
      <c r="C55">
        <v>50</v>
      </c>
      <c r="D55">
        <v>165</v>
      </c>
    </row>
    <row r="58" spans="1:4" x14ac:dyDescent="0.25">
      <c r="A58" s="98" t="s">
        <v>2981</v>
      </c>
      <c r="B58" s="98" t="s">
        <v>2523</v>
      </c>
    </row>
    <row r="59" spans="1:4" x14ac:dyDescent="0.25">
      <c r="A59" s="98" t="s">
        <v>2522</v>
      </c>
      <c r="B59" s="110">
        <v>0</v>
      </c>
      <c r="C59" s="110">
        <v>1</v>
      </c>
      <c r="D59" s="110" t="s">
        <v>2493</v>
      </c>
    </row>
    <row r="60" spans="1:4" x14ac:dyDescent="0.25">
      <c r="A60" s="21" t="s">
        <v>2488</v>
      </c>
      <c r="B60">
        <v>1</v>
      </c>
      <c r="C60">
        <v>2</v>
      </c>
      <c r="D60">
        <v>3</v>
      </c>
    </row>
    <row r="61" spans="1:4" x14ac:dyDescent="0.25">
      <c r="A61" s="21" t="s">
        <v>2489</v>
      </c>
      <c r="B61">
        <v>31</v>
      </c>
      <c r="C61">
        <v>22</v>
      </c>
      <c r="D61">
        <v>53</v>
      </c>
    </row>
    <row r="62" spans="1:4" x14ac:dyDescent="0.25">
      <c r="A62" s="21" t="s">
        <v>2490</v>
      </c>
      <c r="B62">
        <v>28</v>
      </c>
      <c r="C62">
        <v>24</v>
      </c>
      <c r="D62">
        <v>52</v>
      </c>
    </row>
    <row r="63" spans="1:4" x14ac:dyDescent="0.25">
      <c r="A63" s="21" t="s">
        <v>2491</v>
      </c>
      <c r="B63">
        <v>18</v>
      </c>
      <c r="C63">
        <v>12</v>
      </c>
      <c r="D63">
        <v>30</v>
      </c>
    </row>
    <row r="64" spans="1:4" x14ac:dyDescent="0.25">
      <c r="A64" s="21" t="s">
        <v>2492</v>
      </c>
      <c r="B64">
        <v>13</v>
      </c>
      <c r="C64">
        <v>6</v>
      </c>
      <c r="D64">
        <v>19</v>
      </c>
    </row>
    <row r="65" spans="1:4" x14ac:dyDescent="0.25">
      <c r="A65" s="21" t="s">
        <v>2524</v>
      </c>
      <c r="B65">
        <v>8</v>
      </c>
      <c r="D65">
        <v>8</v>
      </c>
    </row>
    <row r="66" spans="1:4" x14ac:dyDescent="0.25">
      <c r="A66" s="21" t="s">
        <v>2493</v>
      </c>
      <c r="B66">
        <v>99</v>
      </c>
      <c r="C66">
        <v>66</v>
      </c>
      <c r="D66">
        <v>165</v>
      </c>
    </row>
  </sheetData>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00278-7340-44C4-8CBA-DDB1E8666884}">
  <dimension ref="A3:F33"/>
  <sheetViews>
    <sheetView workbookViewId="0">
      <selection activeCell="C7" sqref="C7"/>
    </sheetView>
  </sheetViews>
  <sheetFormatPr defaultRowHeight="15" x14ac:dyDescent="0.25"/>
  <cols>
    <col min="1" max="1" width="22.140625" bestFit="1" customWidth="1"/>
    <col min="2" max="2" width="19.5703125" bestFit="1" customWidth="1"/>
    <col min="3" max="3" width="5" bestFit="1" customWidth="1"/>
    <col min="4" max="4" width="4" bestFit="1" customWidth="1"/>
    <col min="5" max="5" width="5.5703125" bestFit="1" customWidth="1"/>
    <col min="6" max="6" width="10.7109375" bestFit="1" customWidth="1"/>
  </cols>
  <sheetData>
    <row r="3" spans="1:6" x14ac:dyDescent="0.25">
      <c r="A3" s="98" t="s">
        <v>2982</v>
      </c>
      <c r="B3" s="98" t="s">
        <v>2523</v>
      </c>
    </row>
    <row r="4" spans="1:6" x14ac:dyDescent="0.25">
      <c r="A4" s="98" t="s">
        <v>2522</v>
      </c>
      <c r="B4">
        <v>0</v>
      </c>
      <c r="C4">
        <v>0.75</v>
      </c>
      <c r="D4">
        <v>1.5</v>
      </c>
      <c r="E4" t="s">
        <v>2960</v>
      </c>
      <c r="F4" t="s">
        <v>2493</v>
      </c>
    </row>
    <row r="5" spans="1:6" x14ac:dyDescent="0.25">
      <c r="A5" s="21" t="s">
        <v>2488</v>
      </c>
      <c r="C5">
        <v>1</v>
      </c>
      <c r="D5">
        <v>2</v>
      </c>
      <c r="F5">
        <v>3</v>
      </c>
    </row>
    <row r="6" spans="1:6" x14ac:dyDescent="0.25">
      <c r="A6" s="21" t="s">
        <v>2489</v>
      </c>
      <c r="B6">
        <v>1</v>
      </c>
      <c r="C6">
        <v>24</v>
      </c>
      <c r="D6">
        <v>28</v>
      </c>
      <c r="F6">
        <v>53</v>
      </c>
    </row>
    <row r="7" spans="1:6" x14ac:dyDescent="0.25">
      <c r="A7" s="21" t="s">
        <v>2490</v>
      </c>
      <c r="C7">
        <v>23</v>
      </c>
      <c r="D7">
        <v>29</v>
      </c>
      <c r="F7">
        <v>52</v>
      </c>
    </row>
    <row r="8" spans="1:6" x14ac:dyDescent="0.25">
      <c r="A8" s="21" t="s">
        <v>2491</v>
      </c>
      <c r="C8">
        <v>12</v>
      </c>
      <c r="D8">
        <v>18</v>
      </c>
      <c r="F8">
        <v>30</v>
      </c>
    </row>
    <row r="9" spans="1:6" x14ac:dyDescent="0.25">
      <c r="A9" s="21" t="s">
        <v>2492</v>
      </c>
      <c r="C9">
        <v>11</v>
      </c>
      <c r="D9">
        <v>8</v>
      </c>
      <c r="F9">
        <v>19</v>
      </c>
    </row>
    <row r="10" spans="1:6" x14ac:dyDescent="0.25">
      <c r="A10" s="21" t="s">
        <v>2524</v>
      </c>
      <c r="D10">
        <v>2</v>
      </c>
      <c r="E10">
        <v>6</v>
      </c>
      <c r="F10">
        <v>8</v>
      </c>
    </row>
    <row r="11" spans="1:6" x14ac:dyDescent="0.25">
      <c r="A11" s="21" t="s">
        <v>2493</v>
      </c>
      <c r="B11">
        <v>1</v>
      </c>
      <c r="C11">
        <v>71</v>
      </c>
      <c r="D11">
        <v>87</v>
      </c>
      <c r="E11">
        <v>6</v>
      </c>
      <c r="F11">
        <v>165</v>
      </c>
    </row>
    <row r="14" spans="1:6" x14ac:dyDescent="0.25">
      <c r="A14" s="98" t="s">
        <v>2983</v>
      </c>
      <c r="B14" s="98" t="s">
        <v>2523</v>
      </c>
    </row>
    <row r="15" spans="1:6" x14ac:dyDescent="0.25">
      <c r="A15" s="98" t="s">
        <v>2522</v>
      </c>
      <c r="B15">
        <v>0</v>
      </c>
      <c r="C15">
        <v>0.75</v>
      </c>
      <c r="D15">
        <v>1.5</v>
      </c>
      <c r="E15" t="s">
        <v>2960</v>
      </c>
      <c r="F15" t="s">
        <v>2493</v>
      </c>
    </row>
    <row r="16" spans="1:6" x14ac:dyDescent="0.25">
      <c r="A16" s="21" t="s">
        <v>2488</v>
      </c>
      <c r="D16">
        <v>3</v>
      </c>
      <c r="F16">
        <v>3</v>
      </c>
    </row>
    <row r="17" spans="1:6" x14ac:dyDescent="0.25">
      <c r="A17" s="21" t="s">
        <v>2489</v>
      </c>
      <c r="C17">
        <v>4</v>
      </c>
      <c r="D17">
        <v>49</v>
      </c>
      <c r="F17">
        <v>53</v>
      </c>
    </row>
    <row r="18" spans="1:6" x14ac:dyDescent="0.25">
      <c r="A18" s="21" t="s">
        <v>2490</v>
      </c>
      <c r="B18">
        <v>3</v>
      </c>
      <c r="C18">
        <v>7</v>
      </c>
      <c r="D18">
        <v>42</v>
      </c>
      <c r="F18">
        <v>52</v>
      </c>
    </row>
    <row r="19" spans="1:6" x14ac:dyDescent="0.25">
      <c r="A19" s="21" t="s">
        <v>2491</v>
      </c>
      <c r="B19">
        <v>1</v>
      </c>
      <c r="C19">
        <v>4</v>
      </c>
      <c r="D19">
        <v>25</v>
      </c>
      <c r="F19">
        <v>30</v>
      </c>
    </row>
    <row r="20" spans="1:6" x14ac:dyDescent="0.25">
      <c r="A20" s="21" t="s">
        <v>2492</v>
      </c>
      <c r="B20">
        <v>6</v>
      </c>
      <c r="C20">
        <v>2</v>
      </c>
      <c r="D20">
        <v>11</v>
      </c>
      <c r="F20">
        <v>19</v>
      </c>
    </row>
    <row r="21" spans="1:6" x14ac:dyDescent="0.25">
      <c r="A21" s="21" t="s">
        <v>2524</v>
      </c>
      <c r="B21">
        <v>1</v>
      </c>
      <c r="D21">
        <v>5</v>
      </c>
      <c r="E21">
        <v>2</v>
      </c>
      <c r="F21">
        <v>8</v>
      </c>
    </row>
    <row r="22" spans="1:6" x14ac:dyDescent="0.25">
      <c r="A22" s="21" t="s">
        <v>2493</v>
      </c>
      <c r="B22">
        <v>11</v>
      </c>
      <c r="C22">
        <v>17</v>
      </c>
      <c r="D22">
        <v>135</v>
      </c>
      <c r="E22">
        <v>2</v>
      </c>
      <c r="F22">
        <v>165</v>
      </c>
    </row>
    <row r="25" spans="1:6" x14ac:dyDescent="0.25">
      <c r="A25" s="98" t="s">
        <v>2984</v>
      </c>
      <c r="B25" s="98" t="s">
        <v>2523</v>
      </c>
    </row>
    <row r="26" spans="1:6" x14ac:dyDescent="0.25">
      <c r="A26" s="98" t="s">
        <v>2522</v>
      </c>
      <c r="B26">
        <v>0</v>
      </c>
      <c r="C26">
        <v>1</v>
      </c>
      <c r="D26" t="s">
        <v>2960</v>
      </c>
      <c r="E26" t="s">
        <v>2493</v>
      </c>
    </row>
    <row r="27" spans="1:6" x14ac:dyDescent="0.25">
      <c r="A27" s="21" t="s">
        <v>2488</v>
      </c>
      <c r="B27">
        <v>3</v>
      </c>
      <c r="E27">
        <v>3</v>
      </c>
    </row>
    <row r="28" spans="1:6" x14ac:dyDescent="0.25">
      <c r="A28" s="21" t="s">
        <v>2489</v>
      </c>
      <c r="B28">
        <v>34</v>
      </c>
      <c r="C28">
        <v>19</v>
      </c>
      <c r="E28">
        <v>53</v>
      </c>
    </row>
    <row r="29" spans="1:6" x14ac:dyDescent="0.25">
      <c r="A29" s="21" t="s">
        <v>2490</v>
      </c>
      <c r="B29">
        <v>30</v>
      </c>
      <c r="C29">
        <v>22</v>
      </c>
      <c r="E29">
        <v>52</v>
      </c>
    </row>
    <row r="30" spans="1:6" x14ac:dyDescent="0.25">
      <c r="A30" s="21" t="s">
        <v>2491</v>
      </c>
      <c r="B30">
        <v>22</v>
      </c>
      <c r="C30">
        <v>8</v>
      </c>
      <c r="E30">
        <v>30</v>
      </c>
    </row>
    <row r="31" spans="1:6" x14ac:dyDescent="0.25">
      <c r="A31" s="21" t="s">
        <v>2492</v>
      </c>
      <c r="B31">
        <v>16</v>
      </c>
      <c r="C31">
        <v>3</v>
      </c>
      <c r="E31">
        <v>19</v>
      </c>
    </row>
    <row r="32" spans="1:6" x14ac:dyDescent="0.25">
      <c r="A32" s="21" t="s">
        <v>2524</v>
      </c>
      <c r="B32">
        <v>2</v>
      </c>
      <c r="D32">
        <v>6</v>
      </c>
      <c r="E32">
        <v>8</v>
      </c>
    </row>
    <row r="33" spans="1:5" x14ac:dyDescent="0.25">
      <c r="A33" s="21" t="s">
        <v>2493</v>
      </c>
      <c r="B33">
        <v>107</v>
      </c>
      <c r="C33">
        <v>52</v>
      </c>
      <c r="D33">
        <v>6</v>
      </c>
      <c r="E33">
        <v>165</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Resumo</vt:lpstr>
      <vt:lpstr>Tipologia</vt:lpstr>
      <vt:lpstr>AF</vt:lpstr>
      <vt:lpstr>Tabelas</vt:lpstr>
      <vt:lpstr>Tabelas (2)</vt:lpstr>
      <vt:lpstr>Gráficos</vt:lpstr>
      <vt:lpstr>UBS</vt:lpstr>
      <vt:lpstr>EQUIPE</vt:lpstr>
      <vt:lpstr>PROFISSIONAIS</vt:lpstr>
      <vt:lpstr>SERVIÇOS</vt:lpstr>
      <vt:lpstr>ESTRUTURA</vt:lpstr>
      <vt:lpstr>INSUMOS</vt:lpstr>
      <vt:lpstr>TIC</vt:lpstr>
      <vt:lpstr>COAPS 2020-10</vt:lpstr>
      <vt:lpstr>AUTOPREENCHIMENTO</vt:lpstr>
      <vt:lpstr>TELEFONE</vt:lpstr>
      <vt:lpstr>NASF</vt:lpstr>
      <vt:lpstr>VACINAS</vt:lpstr>
      <vt:lpstr>Equipe TD</vt:lpstr>
      <vt:lpstr>Profissionais TD</vt:lpstr>
      <vt:lpstr>Estrutura TD</vt:lpstr>
      <vt:lpstr>Serviços TD</vt:lpstr>
      <vt:lpstr>Insumos TD</vt:lpstr>
      <vt:lpstr>TIC TD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Adriano de Almeida de Lima</dc:creator>
  <cp:lastModifiedBy>Wallace Santos</cp:lastModifiedBy>
  <dcterms:created xsi:type="dcterms:W3CDTF">2020-11-11T12:35:02Z</dcterms:created>
  <dcterms:modified xsi:type="dcterms:W3CDTF">2024-03-13T16:25:55Z</dcterms:modified>
</cp:coreProperties>
</file>